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312CFFA9-6097-2C4F-A94C-DED81B4CDE5B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'DMT-M'!$A$1:$UM$1</definedName>
    <definedName name="_xlnm._FilterDatabase" localSheetId="8" hidden="1">'DMT-W'!$A$1:$UM$1</definedName>
    <definedName name="_xlnm._FilterDatabase" localSheetId="3" hidden="1">'SYN-M'!$A$1:$XL$1</definedName>
    <definedName name="_xlnm._FilterDatabase" localSheetId="4" hidden="1">'SYN-W'!$A$1:$XL$1</definedName>
    <definedName name="_xlnm._FilterDatabase" localSheetId="1" hidden="1">'TRA-M'!$A$1:$XT$1</definedName>
    <definedName name="_xlnm._FilterDatabase" localSheetId="2" hidden="1">'TRA-W'!$A$1:$XT$1</definedName>
    <definedName name="_xlnm._FilterDatabase" localSheetId="5" hidden="1">'TUM-M'!$A$1:$UM$1</definedName>
    <definedName name="_xlnm._FilterDatabase" localSheetId="6" hidden="1">'TUM-W'!$A$1:$UM$1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SG21" i="21" l="1"/>
  <c r="SF21" i="21"/>
  <c r="SD21" i="21"/>
  <c r="SC21" i="21"/>
  <c r="SB21" i="21"/>
  <c r="SH21" i="21" s="1"/>
  <c r="SA21" i="21"/>
  <c r="SG20" i="21"/>
  <c r="SF20" i="21"/>
  <c r="SD20" i="21"/>
  <c r="SC20" i="21"/>
  <c r="SB20" i="21"/>
  <c r="SA20" i="21"/>
  <c r="SG19" i="21"/>
  <c r="SF19" i="21"/>
  <c r="SD19" i="21"/>
  <c r="SC19" i="21"/>
  <c r="SB19" i="21"/>
  <c r="SA19" i="21"/>
  <c r="SG18" i="21"/>
  <c r="SF18" i="21"/>
  <c r="SD18" i="21"/>
  <c r="SC18" i="21"/>
  <c r="SB18" i="21"/>
  <c r="SA18" i="21"/>
  <c r="SG17" i="21"/>
  <c r="SF17" i="21"/>
  <c r="SD17" i="21"/>
  <c r="SC17" i="21"/>
  <c r="SB17" i="21"/>
  <c r="SA17" i="21"/>
  <c r="SG16" i="21"/>
  <c r="SF16" i="21"/>
  <c r="SD16" i="21"/>
  <c r="SC16" i="21"/>
  <c r="SB16" i="21"/>
  <c r="SA16" i="21"/>
  <c r="SG15" i="21"/>
  <c r="SF15" i="21"/>
  <c r="SD15" i="21"/>
  <c r="SC15" i="21"/>
  <c r="SB15" i="21"/>
  <c r="SA15" i="21"/>
  <c r="SG14" i="21"/>
  <c r="SF14" i="21"/>
  <c r="SD14" i="21"/>
  <c r="SC14" i="21"/>
  <c r="SB14" i="21"/>
  <c r="SH14" i="21" s="1"/>
  <c r="SA14" i="21"/>
  <c r="SG13" i="21"/>
  <c r="SF13" i="21"/>
  <c r="SD13" i="21"/>
  <c r="SC13" i="21"/>
  <c r="SB13" i="21"/>
  <c r="SA13" i="21"/>
  <c r="SG12" i="21"/>
  <c r="SF12" i="21"/>
  <c r="SD12" i="21"/>
  <c r="SC12" i="21"/>
  <c r="SB12" i="21"/>
  <c r="SA12" i="21"/>
  <c r="SG10" i="21"/>
  <c r="SF10" i="21"/>
  <c r="SD10" i="21"/>
  <c r="SC10" i="21"/>
  <c r="SB10" i="21"/>
  <c r="SA10" i="21"/>
  <c r="SG9" i="21"/>
  <c r="SF9" i="21"/>
  <c r="SD9" i="21"/>
  <c r="SC9" i="21"/>
  <c r="SB9" i="21"/>
  <c r="SH9" i="21" s="1"/>
  <c r="SA9" i="21"/>
  <c r="SG11" i="21"/>
  <c r="SF11" i="21"/>
  <c r="SD11" i="21"/>
  <c r="SC11" i="21"/>
  <c r="SB11" i="21"/>
  <c r="SA11" i="21"/>
  <c r="SG8" i="21"/>
  <c r="SF8" i="21"/>
  <c r="SD8" i="21"/>
  <c r="SC8" i="21"/>
  <c r="SB8" i="21"/>
  <c r="SA8" i="21"/>
  <c r="SG7" i="21"/>
  <c r="SF7" i="21"/>
  <c r="SD7" i="21"/>
  <c r="SC7" i="21"/>
  <c r="SB7" i="21"/>
  <c r="SA7" i="21"/>
  <c r="SG6" i="21"/>
  <c r="SF6" i="21"/>
  <c r="SD6" i="21"/>
  <c r="SC6" i="21"/>
  <c r="SB6" i="21"/>
  <c r="SH6" i="21" s="1"/>
  <c r="SA6" i="21"/>
  <c r="SG5" i="21"/>
  <c r="SF5" i="21"/>
  <c r="SD5" i="21"/>
  <c r="SC5" i="21"/>
  <c r="SB5" i="21"/>
  <c r="SA5" i="21"/>
  <c r="SG4" i="21"/>
  <c r="SF4" i="21"/>
  <c r="SD4" i="21"/>
  <c r="SC4" i="21"/>
  <c r="SB4" i="21"/>
  <c r="SA4" i="21"/>
  <c r="RE21" i="21"/>
  <c r="RD21" i="21"/>
  <c r="RB21" i="21"/>
  <c r="RA21" i="21"/>
  <c r="RC21" i="21" s="1"/>
  <c r="QZ21" i="21"/>
  <c r="QY21" i="21"/>
  <c r="RE20" i="21"/>
  <c r="RD20" i="21"/>
  <c r="RB20" i="21"/>
  <c r="RA20" i="21"/>
  <c r="QZ20" i="21"/>
  <c r="RC20" i="21" s="1"/>
  <c r="QY20" i="21"/>
  <c r="RE19" i="21"/>
  <c r="RD19" i="21"/>
  <c r="RB19" i="21"/>
  <c r="RA19" i="21"/>
  <c r="QZ19" i="21"/>
  <c r="RF19" i="21" s="1"/>
  <c r="QY19" i="21"/>
  <c r="RE18" i="21"/>
  <c r="RD18" i="21"/>
  <c r="RB18" i="21"/>
  <c r="RA18" i="21"/>
  <c r="QZ18" i="21"/>
  <c r="QY18" i="21"/>
  <c r="RE17" i="21"/>
  <c r="RD17" i="21"/>
  <c r="RB17" i="21"/>
  <c r="RA17" i="21"/>
  <c r="RC17" i="21" s="1"/>
  <c r="QZ17" i="21"/>
  <c r="QY17" i="21"/>
  <c r="RE16" i="21"/>
  <c r="RD16" i="21"/>
  <c r="RB16" i="21"/>
  <c r="RA16" i="21"/>
  <c r="QZ16" i="21"/>
  <c r="QY16" i="21"/>
  <c r="RE15" i="21"/>
  <c r="RD15" i="21"/>
  <c r="RB15" i="21"/>
  <c r="RA15" i="21"/>
  <c r="QZ15" i="21"/>
  <c r="QY15" i="21"/>
  <c r="RE14" i="21"/>
  <c r="RD14" i="21"/>
  <c r="RB14" i="21"/>
  <c r="RA14" i="21"/>
  <c r="QZ14" i="21"/>
  <c r="QY14" i="21"/>
  <c r="RE13" i="21"/>
  <c r="RD13" i="21"/>
  <c r="RB13" i="21"/>
  <c r="RA13" i="21"/>
  <c r="QZ13" i="21"/>
  <c r="QY13" i="21"/>
  <c r="RE12" i="21"/>
  <c r="RD12" i="21"/>
  <c r="RB12" i="21"/>
  <c r="RA12" i="21"/>
  <c r="QZ12" i="21"/>
  <c r="QY12" i="21"/>
  <c r="RE10" i="21"/>
  <c r="RD10" i="21"/>
  <c r="RB10" i="21"/>
  <c r="RA10" i="21"/>
  <c r="QZ10" i="21"/>
  <c r="RF10" i="21" s="1"/>
  <c r="QY10" i="21"/>
  <c r="RE9" i="21"/>
  <c r="RD9" i="21"/>
  <c r="RB9" i="21"/>
  <c r="RA9" i="21"/>
  <c r="QZ9" i="21"/>
  <c r="QY9" i="21"/>
  <c r="RE11" i="21"/>
  <c r="RD11" i="21"/>
  <c r="RB11" i="21"/>
  <c r="RA11" i="21"/>
  <c r="QZ11" i="21"/>
  <c r="QY11" i="21"/>
  <c r="RE8" i="21"/>
  <c r="RD8" i="21"/>
  <c r="RB8" i="21"/>
  <c r="RA8" i="21"/>
  <c r="QZ8" i="21"/>
  <c r="QY8" i="21"/>
  <c r="RE7" i="21"/>
  <c r="RD7" i="21"/>
  <c r="RB7" i="21"/>
  <c r="RA7" i="21"/>
  <c r="QZ7" i="21"/>
  <c r="RF7" i="21" s="1"/>
  <c r="QY7" i="21"/>
  <c r="RE6" i="21"/>
  <c r="RD6" i="21"/>
  <c r="RB6" i="21"/>
  <c r="RA6" i="21"/>
  <c r="QZ6" i="21"/>
  <c r="QY6" i="21"/>
  <c r="RE5" i="21"/>
  <c r="RD5" i="21"/>
  <c r="RB5" i="21"/>
  <c r="RA5" i="21"/>
  <c r="QZ5" i="21"/>
  <c r="QY5" i="21"/>
  <c r="RE4" i="21"/>
  <c r="RD4" i="21"/>
  <c r="RB4" i="21"/>
  <c r="RA4" i="21"/>
  <c r="QZ4" i="21"/>
  <c r="QY4" i="21"/>
  <c r="QC21" i="21"/>
  <c r="QB21" i="21"/>
  <c r="PZ21" i="21"/>
  <c r="PY21" i="21"/>
  <c r="PX21" i="21"/>
  <c r="QD21" i="21" s="1"/>
  <c r="PW21" i="21"/>
  <c r="QC20" i="21"/>
  <c r="QB20" i="21"/>
  <c r="PZ20" i="21"/>
  <c r="PY20" i="21"/>
  <c r="PX20" i="21"/>
  <c r="PW20" i="21"/>
  <c r="QC19" i="21"/>
  <c r="QB19" i="21"/>
  <c r="PZ19" i="21"/>
  <c r="PY19" i="21"/>
  <c r="PX19" i="21"/>
  <c r="PW19" i="21"/>
  <c r="QC18" i="21"/>
  <c r="QB18" i="21"/>
  <c r="PZ18" i="21"/>
  <c r="PY18" i="21"/>
  <c r="PX18" i="21"/>
  <c r="PW18" i="21"/>
  <c r="QC17" i="21"/>
  <c r="QB17" i="21"/>
  <c r="PZ17" i="21"/>
  <c r="PY17" i="21"/>
  <c r="PX17" i="21"/>
  <c r="QD17" i="21" s="1"/>
  <c r="PW17" i="21"/>
  <c r="QC16" i="21"/>
  <c r="QB16" i="21"/>
  <c r="PZ16" i="21"/>
  <c r="PY16" i="21"/>
  <c r="PX16" i="21"/>
  <c r="PW16" i="21"/>
  <c r="QC15" i="21"/>
  <c r="QB15" i="21"/>
  <c r="PZ15" i="21"/>
  <c r="PY15" i="21"/>
  <c r="PX15" i="21"/>
  <c r="PW15" i="21"/>
  <c r="QC14" i="21"/>
  <c r="QB14" i="21"/>
  <c r="PZ14" i="21"/>
  <c r="PY14" i="21"/>
  <c r="PX14" i="21"/>
  <c r="PW14" i="21"/>
  <c r="QC13" i="21"/>
  <c r="QB13" i="21"/>
  <c r="PZ13" i="21"/>
  <c r="PY13" i="21"/>
  <c r="PX13" i="21"/>
  <c r="QD13" i="21" s="1"/>
  <c r="PW13" i="21"/>
  <c r="QC12" i="21"/>
  <c r="QB12" i="21"/>
  <c r="PZ12" i="21"/>
  <c r="PY12" i="21"/>
  <c r="PX12" i="21"/>
  <c r="PW12" i="21"/>
  <c r="QC10" i="21"/>
  <c r="QB10" i="21"/>
  <c r="PZ10" i="21"/>
  <c r="PY10" i="21"/>
  <c r="PX10" i="21"/>
  <c r="PW10" i="21"/>
  <c r="QC9" i="21"/>
  <c r="QB9" i="21"/>
  <c r="PZ9" i="21"/>
  <c r="PY9" i="21"/>
  <c r="PX9" i="21"/>
  <c r="PW9" i="21"/>
  <c r="QC11" i="21"/>
  <c r="QB11" i="21"/>
  <c r="PZ11" i="21"/>
  <c r="PY11" i="21"/>
  <c r="PX11" i="21"/>
  <c r="QD11" i="21" s="1"/>
  <c r="PW11" i="21"/>
  <c r="QC8" i="21"/>
  <c r="QB8" i="21"/>
  <c r="PZ8" i="21"/>
  <c r="PY8" i="21"/>
  <c r="PX8" i="21"/>
  <c r="PW8" i="21"/>
  <c r="QC7" i="21"/>
  <c r="QB7" i="21"/>
  <c r="PZ7" i="21"/>
  <c r="PY7" i="21"/>
  <c r="PX7" i="21"/>
  <c r="PW7" i="21"/>
  <c r="QC6" i="21"/>
  <c r="QB6" i="21"/>
  <c r="PZ6" i="21"/>
  <c r="PY6" i="21"/>
  <c r="PX6" i="21"/>
  <c r="PW6" i="21"/>
  <c r="QC5" i="21"/>
  <c r="QB5" i="21"/>
  <c r="PZ5" i="21"/>
  <c r="PY5" i="21"/>
  <c r="PX5" i="21"/>
  <c r="QD5" i="21" s="1"/>
  <c r="PW5" i="21"/>
  <c r="QC4" i="21"/>
  <c r="QB4" i="21"/>
  <c r="PZ4" i="21"/>
  <c r="PY4" i="21"/>
  <c r="PX4" i="21"/>
  <c r="PW4" i="21"/>
  <c r="PA21" i="21"/>
  <c r="OZ21" i="21"/>
  <c r="OX21" i="21"/>
  <c r="OW21" i="21"/>
  <c r="OV21" i="21"/>
  <c r="OU21" i="21"/>
  <c r="PA20" i="21"/>
  <c r="OZ20" i="21"/>
  <c r="OX20" i="21"/>
  <c r="OW20" i="21"/>
  <c r="OV20" i="21"/>
  <c r="OU20" i="21"/>
  <c r="PA19" i="21"/>
  <c r="OZ19" i="21"/>
  <c r="OX19" i="21"/>
  <c r="OW19" i="21"/>
  <c r="OV19" i="21"/>
  <c r="PB19" i="21" s="1"/>
  <c r="OU19" i="21"/>
  <c r="PA18" i="21"/>
  <c r="OZ18" i="21"/>
  <c r="OX18" i="21"/>
  <c r="OW18" i="21"/>
  <c r="OV18" i="21"/>
  <c r="OU18" i="21"/>
  <c r="PA17" i="21"/>
  <c r="OZ17" i="21"/>
  <c r="OX17" i="21"/>
  <c r="OW17" i="21"/>
  <c r="OV17" i="21"/>
  <c r="OU17" i="21"/>
  <c r="PA16" i="21"/>
  <c r="OZ16" i="21"/>
  <c r="OX16" i="21"/>
  <c r="OW16" i="21"/>
  <c r="OV16" i="21"/>
  <c r="OU16" i="21"/>
  <c r="PA15" i="21"/>
  <c r="OZ15" i="21"/>
  <c r="OX15" i="21"/>
  <c r="OW15" i="21"/>
  <c r="OV15" i="21"/>
  <c r="PB15" i="21" s="1"/>
  <c r="OU15" i="21"/>
  <c r="PA14" i="21"/>
  <c r="OZ14" i="21"/>
  <c r="OX14" i="21"/>
  <c r="OW14" i="21"/>
  <c r="OV14" i="21"/>
  <c r="OU14" i="21"/>
  <c r="PA13" i="21"/>
  <c r="OZ13" i="21"/>
  <c r="OX13" i="21"/>
  <c r="OW13" i="21"/>
  <c r="OV13" i="21"/>
  <c r="OU13" i="21"/>
  <c r="PA12" i="21"/>
  <c r="OZ12" i="21"/>
  <c r="OX12" i="21"/>
  <c r="OW12" i="21"/>
  <c r="OV12" i="21"/>
  <c r="OU12" i="21"/>
  <c r="PA10" i="21"/>
  <c r="OZ10" i="21"/>
  <c r="OX10" i="21"/>
  <c r="OW10" i="21"/>
  <c r="OV10" i="21"/>
  <c r="PB10" i="21" s="1"/>
  <c r="OU10" i="21"/>
  <c r="PA9" i="21"/>
  <c r="OZ9" i="21"/>
  <c r="OX9" i="21"/>
  <c r="OW9" i="21"/>
  <c r="OV9" i="21"/>
  <c r="OU9" i="21"/>
  <c r="PA11" i="21"/>
  <c r="OZ11" i="21"/>
  <c r="OX11" i="21"/>
  <c r="OW11" i="21"/>
  <c r="OV11" i="21"/>
  <c r="OU11" i="21"/>
  <c r="PA8" i="21"/>
  <c r="OZ8" i="21"/>
  <c r="OX8" i="21"/>
  <c r="OW8" i="21"/>
  <c r="OV8" i="21"/>
  <c r="OU8" i="21"/>
  <c r="PA7" i="21"/>
  <c r="OZ7" i="21"/>
  <c r="OX7" i="21"/>
  <c r="OW7" i="21"/>
  <c r="OV7" i="21"/>
  <c r="PB7" i="21" s="1"/>
  <c r="OU7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21" i="21"/>
  <c r="NX21" i="21"/>
  <c r="NV21" i="21"/>
  <c r="NU21" i="21"/>
  <c r="NT21" i="21"/>
  <c r="NZ21" i="21" s="1"/>
  <c r="NS21" i="21"/>
  <c r="NY20" i="21"/>
  <c r="NX20" i="21"/>
  <c r="NV20" i="21"/>
  <c r="NU20" i="21"/>
  <c r="NT20" i="21"/>
  <c r="NS20" i="21"/>
  <c r="NY19" i="21"/>
  <c r="NX19" i="21"/>
  <c r="NV19" i="21"/>
  <c r="NU19" i="21"/>
  <c r="NT19" i="21"/>
  <c r="NS19" i="21"/>
  <c r="NY18" i="21"/>
  <c r="NX18" i="21"/>
  <c r="NV18" i="21"/>
  <c r="NU18" i="21"/>
  <c r="NT18" i="21"/>
  <c r="NS18" i="21"/>
  <c r="NY17" i="21"/>
  <c r="NX17" i="21"/>
  <c r="NV17" i="21"/>
  <c r="NU17" i="21"/>
  <c r="NT17" i="21"/>
  <c r="NZ17" i="21" s="1"/>
  <c r="NS17" i="21"/>
  <c r="NY16" i="21"/>
  <c r="NX16" i="21"/>
  <c r="NV16" i="21"/>
  <c r="NU16" i="21"/>
  <c r="NT16" i="21"/>
  <c r="NS16" i="21"/>
  <c r="NY15" i="21"/>
  <c r="NX15" i="21"/>
  <c r="NV15" i="21"/>
  <c r="NU15" i="21"/>
  <c r="NT15" i="21"/>
  <c r="NS15" i="21"/>
  <c r="NY14" i="21"/>
  <c r="NX14" i="21"/>
  <c r="NV14" i="21"/>
  <c r="NU14" i="21"/>
  <c r="NT14" i="21"/>
  <c r="NS14" i="21"/>
  <c r="NY13" i="21"/>
  <c r="NX13" i="21"/>
  <c r="NV13" i="21"/>
  <c r="NU13" i="21"/>
  <c r="NT13" i="21"/>
  <c r="NZ13" i="21" s="1"/>
  <c r="NS13" i="21"/>
  <c r="NY12" i="21"/>
  <c r="NX12" i="21"/>
  <c r="NV12" i="21"/>
  <c r="NU12" i="21"/>
  <c r="NT12" i="21"/>
  <c r="NS12" i="21"/>
  <c r="NY10" i="21"/>
  <c r="NX10" i="21"/>
  <c r="NV10" i="21"/>
  <c r="NU10" i="21"/>
  <c r="NT10" i="21"/>
  <c r="NS10" i="21"/>
  <c r="NY9" i="21"/>
  <c r="NX9" i="21"/>
  <c r="NV9" i="21"/>
  <c r="NU9" i="21"/>
  <c r="NT9" i="21"/>
  <c r="NS9" i="21"/>
  <c r="NY11" i="21"/>
  <c r="NX11" i="21"/>
  <c r="NV11" i="21"/>
  <c r="NU11" i="21"/>
  <c r="NT11" i="21"/>
  <c r="NZ11" i="21" s="1"/>
  <c r="NS11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6" i="21"/>
  <c r="NX6" i="21"/>
  <c r="NV6" i="21"/>
  <c r="NU6" i="21"/>
  <c r="NT6" i="21"/>
  <c r="NS6" i="21"/>
  <c r="NY5" i="21"/>
  <c r="NX5" i="21"/>
  <c r="NV5" i="21"/>
  <c r="NU5" i="21"/>
  <c r="NT5" i="21"/>
  <c r="NZ5" i="21" s="1"/>
  <c r="NS5" i="21"/>
  <c r="NY4" i="21"/>
  <c r="NX4" i="21"/>
  <c r="NV4" i="21"/>
  <c r="NU4" i="21"/>
  <c r="NT4" i="21"/>
  <c r="NS4" i="21"/>
  <c r="MW21" i="21"/>
  <c r="MV21" i="21"/>
  <c r="MT21" i="21"/>
  <c r="MS21" i="21"/>
  <c r="MR21" i="21"/>
  <c r="MQ21" i="21"/>
  <c r="MW20" i="21"/>
  <c r="MV20" i="21"/>
  <c r="MT20" i="21"/>
  <c r="MS20" i="21"/>
  <c r="MR20" i="21"/>
  <c r="MQ20" i="21"/>
  <c r="MW19" i="21"/>
  <c r="MV19" i="21"/>
  <c r="MT19" i="21"/>
  <c r="MS19" i="21"/>
  <c r="MR19" i="21"/>
  <c r="MX19" i="21" s="1"/>
  <c r="MQ19" i="21"/>
  <c r="MW18" i="21"/>
  <c r="MV18" i="21"/>
  <c r="MT18" i="21"/>
  <c r="MS18" i="21"/>
  <c r="MR18" i="21"/>
  <c r="MQ18" i="21"/>
  <c r="MW17" i="21"/>
  <c r="MV17" i="21"/>
  <c r="MT17" i="21"/>
  <c r="MS17" i="21"/>
  <c r="MR17" i="21"/>
  <c r="MQ17" i="21"/>
  <c r="MW16" i="21"/>
  <c r="MV16" i="21"/>
  <c r="MT16" i="21"/>
  <c r="MS16" i="21"/>
  <c r="MR16" i="21"/>
  <c r="MQ16" i="21"/>
  <c r="MW15" i="21"/>
  <c r="MV15" i="21"/>
  <c r="MT15" i="21"/>
  <c r="MS15" i="21"/>
  <c r="MR15" i="21"/>
  <c r="MX15" i="21" s="1"/>
  <c r="MQ15" i="21"/>
  <c r="MW14" i="21"/>
  <c r="MV14" i="21"/>
  <c r="MT14" i="21"/>
  <c r="MS14" i="21"/>
  <c r="MR14" i="21"/>
  <c r="MQ14" i="21"/>
  <c r="MW13" i="21"/>
  <c r="MV13" i="21"/>
  <c r="MT13" i="21"/>
  <c r="MS13" i="21"/>
  <c r="MR13" i="21"/>
  <c r="MQ13" i="21"/>
  <c r="MW12" i="21"/>
  <c r="MV12" i="21"/>
  <c r="MT12" i="21"/>
  <c r="MS12" i="21"/>
  <c r="MR12" i="21"/>
  <c r="MQ12" i="21"/>
  <c r="MW10" i="21"/>
  <c r="MV10" i="21"/>
  <c r="MT10" i="21"/>
  <c r="MS10" i="21"/>
  <c r="MR10" i="21"/>
  <c r="MX10" i="21" s="1"/>
  <c r="MQ10" i="21"/>
  <c r="MW9" i="21"/>
  <c r="MV9" i="21"/>
  <c r="MT9" i="21"/>
  <c r="MS9" i="21"/>
  <c r="MR9" i="21"/>
  <c r="MQ9" i="21"/>
  <c r="MW11" i="21"/>
  <c r="MV11" i="21"/>
  <c r="MT11" i="21"/>
  <c r="MS11" i="21"/>
  <c r="MR11" i="21"/>
  <c r="MQ11" i="21"/>
  <c r="MW8" i="21"/>
  <c r="MV8" i="21"/>
  <c r="MT8" i="21"/>
  <c r="MS8" i="21"/>
  <c r="MR8" i="21"/>
  <c r="MQ8" i="21"/>
  <c r="MW7" i="21"/>
  <c r="MV7" i="21"/>
  <c r="MT7" i="21"/>
  <c r="MS7" i="21"/>
  <c r="MR7" i="21"/>
  <c r="MX7" i="21" s="1"/>
  <c r="MQ7" i="21"/>
  <c r="MW6" i="21"/>
  <c r="MV6" i="21"/>
  <c r="MT6" i="21"/>
  <c r="MS6" i="21"/>
  <c r="MR6" i="21"/>
  <c r="MQ6" i="21"/>
  <c r="MW5" i="21"/>
  <c r="MV5" i="21"/>
  <c r="MT5" i="21"/>
  <c r="MS5" i="21"/>
  <c r="MR5" i="21"/>
  <c r="MQ5" i="21"/>
  <c r="MW4" i="21"/>
  <c r="MV4" i="21"/>
  <c r="MT4" i="21"/>
  <c r="MS4" i="21"/>
  <c r="MR4" i="21"/>
  <c r="MQ4" i="21"/>
  <c r="LU21" i="21"/>
  <c r="LT21" i="21"/>
  <c r="LR21" i="21"/>
  <c r="LQ21" i="21"/>
  <c r="LP21" i="21"/>
  <c r="LV21" i="21" s="1"/>
  <c r="LO21" i="21"/>
  <c r="LU20" i="21"/>
  <c r="LT20" i="21"/>
  <c r="LR20" i="21"/>
  <c r="LQ20" i="21"/>
  <c r="LP20" i="21"/>
  <c r="LO20" i="21"/>
  <c r="LU19" i="21"/>
  <c r="LT19" i="21"/>
  <c r="LR19" i="21"/>
  <c r="LQ19" i="21"/>
  <c r="LP19" i="21"/>
  <c r="LO19" i="21"/>
  <c r="LU18" i="21"/>
  <c r="LT18" i="21"/>
  <c r="LR18" i="21"/>
  <c r="LQ18" i="21"/>
  <c r="LP18" i="21"/>
  <c r="LO18" i="21"/>
  <c r="LU17" i="21"/>
  <c r="LT17" i="21"/>
  <c r="LR17" i="21"/>
  <c r="LQ17" i="21"/>
  <c r="LP17" i="21"/>
  <c r="LV17" i="21" s="1"/>
  <c r="LO17" i="21"/>
  <c r="LU16" i="21"/>
  <c r="LT16" i="21"/>
  <c r="LR16" i="21"/>
  <c r="LQ16" i="21"/>
  <c r="LP16" i="21"/>
  <c r="LO16" i="21"/>
  <c r="LU15" i="21"/>
  <c r="LT15" i="21"/>
  <c r="LR15" i="21"/>
  <c r="LQ15" i="21"/>
  <c r="LP15" i="21"/>
  <c r="LO15" i="21"/>
  <c r="LU14" i="21"/>
  <c r="LT14" i="21"/>
  <c r="LR14" i="21"/>
  <c r="LQ14" i="21"/>
  <c r="LP14" i="21"/>
  <c r="LO14" i="21"/>
  <c r="LU13" i="21"/>
  <c r="LT13" i="21"/>
  <c r="LR13" i="21"/>
  <c r="LQ13" i="21"/>
  <c r="LP13" i="21"/>
  <c r="LV13" i="21" s="1"/>
  <c r="LO13" i="21"/>
  <c r="LU12" i="21"/>
  <c r="LT12" i="21"/>
  <c r="LR12" i="21"/>
  <c r="LQ12" i="21"/>
  <c r="LP12" i="21"/>
  <c r="LO12" i="21"/>
  <c r="LU10" i="21"/>
  <c r="LT10" i="21"/>
  <c r="LR10" i="21"/>
  <c r="LQ10" i="21"/>
  <c r="LP10" i="21"/>
  <c r="LO10" i="21"/>
  <c r="LU9" i="21"/>
  <c r="LT9" i="21"/>
  <c r="LR9" i="21"/>
  <c r="LQ9" i="21"/>
  <c r="LP9" i="21"/>
  <c r="LO9" i="21"/>
  <c r="LU11" i="21"/>
  <c r="LT11" i="21"/>
  <c r="LR11" i="21"/>
  <c r="LQ11" i="21"/>
  <c r="LP11" i="21"/>
  <c r="LV11" i="21" s="1"/>
  <c r="LO11" i="21"/>
  <c r="LU8" i="21"/>
  <c r="LT8" i="21"/>
  <c r="LR8" i="21"/>
  <c r="LQ8" i="21"/>
  <c r="LP8" i="21"/>
  <c r="LO8" i="21"/>
  <c r="LU7" i="21"/>
  <c r="LT7" i="21"/>
  <c r="LR7" i="21"/>
  <c r="LQ7" i="21"/>
  <c r="LP7" i="21"/>
  <c r="LO7" i="21"/>
  <c r="LU6" i="21"/>
  <c r="LT6" i="21"/>
  <c r="LR6" i="21"/>
  <c r="LQ6" i="21"/>
  <c r="LP6" i="21"/>
  <c r="LO6" i="21"/>
  <c r="LU5" i="21"/>
  <c r="LT5" i="21"/>
  <c r="LR5" i="21"/>
  <c r="LQ5" i="21"/>
  <c r="LP5" i="21"/>
  <c r="LV5" i="21" s="1"/>
  <c r="LO5" i="21"/>
  <c r="LU4" i="21"/>
  <c r="LT4" i="21"/>
  <c r="LR4" i="21"/>
  <c r="LQ4" i="21"/>
  <c r="LP4" i="21"/>
  <c r="LO4" i="21"/>
  <c r="KS21" i="21"/>
  <c r="KR21" i="21"/>
  <c r="KP21" i="21"/>
  <c r="KO21" i="21"/>
  <c r="KN21" i="21"/>
  <c r="KM21" i="21"/>
  <c r="KS20" i="21"/>
  <c r="KR20" i="21"/>
  <c r="KP20" i="21"/>
  <c r="KO20" i="21"/>
  <c r="KN20" i="21"/>
  <c r="KM20" i="21"/>
  <c r="KS19" i="21"/>
  <c r="KR19" i="21"/>
  <c r="KP19" i="21"/>
  <c r="KO19" i="21"/>
  <c r="KN19" i="21"/>
  <c r="KT19" i="21" s="1"/>
  <c r="KM19" i="21"/>
  <c r="KS18" i="21"/>
  <c r="KR18" i="21"/>
  <c r="KP18" i="21"/>
  <c r="KO18" i="21"/>
  <c r="KN18" i="21"/>
  <c r="KM18" i="21"/>
  <c r="KS17" i="21"/>
  <c r="KR17" i="21"/>
  <c r="KP17" i="21"/>
  <c r="KO17" i="21"/>
  <c r="KN17" i="21"/>
  <c r="KM17" i="21"/>
  <c r="KS16" i="21"/>
  <c r="KR16" i="21"/>
  <c r="KP16" i="21"/>
  <c r="KO16" i="21"/>
  <c r="KN16" i="21"/>
  <c r="KM16" i="21"/>
  <c r="KS15" i="21"/>
  <c r="KR15" i="21"/>
  <c r="KP15" i="21"/>
  <c r="KO15" i="21"/>
  <c r="KN15" i="21"/>
  <c r="KT15" i="21" s="1"/>
  <c r="KM15" i="21"/>
  <c r="KS14" i="21"/>
  <c r="KR14" i="21"/>
  <c r="KP14" i="21"/>
  <c r="KO14" i="21"/>
  <c r="KN14" i="21"/>
  <c r="KM14" i="21"/>
  <c r="KS13" i="21"/>
  <c r="KR13" i="21"/>
  <c r="KP13" i="21"/>
  <c r="KO13" i="21"/>
  <c r="KN13" i="21"/>
  <c r="KM13" i="21"/>
  <c r="KS12" i="21"/>
  <c r="KR12" i="21"/>
  <c r="KP12" i="21"/>
  <c r="KO12" i="21"/>
  <c r="KN12" i="21"/>
  <c r="KM12" i="21"/>
  <c r="KS10" i="21"/>
  <c r="KR10" i="21"/>
  <c r="KP10" i="21"/>
  <c r="KO10" i="21"/>
  <c r="KN10" i="21"/>
  <c r="KT10" i="21" s="1"/>
  <c r="KM10" i="21"/>
  <c r="KS9" i="21"/>
  <c r="KR9" i="21"/>
  <c r="KP9" i="21"/>
  <c r="KO9" i="21"/>
  <c r="KN9" i="21"/>
  <c r="KM9" i="21"/>
  <c r="KS11" i="21"/>
  <c r="KR11" i="21"/>
  <c r="KP11" i="21"/>
  <c r="KO11" i="21"/>
  <c r="KN11" i="21"/>
  <c r="KM11" i="21"/>
  <c r="KS8" i="21"/>
  <c r="KR8" i="21"/>
  <c r="KP8" i="21"/>
  <c r="KO8" i="21"/>
  <c r="KN8" i="21"/>
  <c r="KM8" i="21"/>
  <c r="KS7" i="21"/>
  <c r="KR7" i="21"/>
  <c r="KP7" i="21"/>
  <c r="KO7" i="21"/>
  <c r="KN7" i="21"/>
  <c r="KT7" i="21" s="1"/>
  <c r="KM7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21" i="21"/>
  <c r="JP21" i="21"/>
  <c r="JN21" i="21"/>
  <c r="JM21" i="21"/>
  <c r="JL21" i="21"/>
  <c r="JR21" i="21" s="1"/>
  <c r="JK21" i="21"/>
  <c r="JQ20" i="21"/>
  <c r="JP20" i="21"/>
  <c r="JN20" i="21"/>
  <c r="JM20" i="21"/>
  <c r="JL20" i="21"/>
  <c r="JK20" i="21"/>
  <c r="JQ19" i="21"/>
  <c r="JP19" i="21"/>
  <c r="JN19" i="21"/>
  <c r="JM19" i="21"/>
  <c r="JL19" i="21"/>
  <c r="JK19" i="21"/>
  <c r="JQ18" i="21"/>
  <c r="JP18" i="21"/>
  <c r="JN18" i="21"/>
  <c r="JM18" i="21"/>
  <c r="JL18" i="21"/>
  <c r="JK18" i="21"/>
  <c r="JQ17" i="21"/>
  <c r="JP17" i="21"/>
  <c r="JN17" i="21"/>
  <c r="JM17" i="21"/>
  <c r="JL17" i="21"/>
  <c r="JR17" i="21" s="1"/>
  <c r="JK17" i="21"/>
  <c r="JQ16" i="21"/>
  <c r="JP16" i="21"/>
  <c r="JN16" i="21"/>
  <c r="JM16" i="21"/>
  <c r="JL16" i="21"/>
  <c r="JK16" i="21"/>
  <c r="JQ15" i="21"/>
  <c r="JP15" i="21"/>
  <c r="JN15" i="21"/>
  <c r="JM15" i="21"/>
  <c r="JL15" i="21"/>
  <c r="JK15" i="21"/>
  <c r="JQ14" i="21"/>
  <c r="JP14" i="21"/>
  <c r="JN14" i="21"/>
  <c r="JM14" i="21"/>
  <c r="JL14" i="21"/>
  <c r="JK14" i="21"/>
  <c r="JQ13" i="21"/>
  <c r="JP13" i="21"/>
  <c r="JN13" i="21"/>
  <c r="JM13" i="21"/>
  <c r="JL13" i="21"/>
  <c r="JR13" i="21" s="1"/>
  <c r="JK13" i="21"/>
  <c r="JQ12" i="21"/>
  <c r="JP12" i="21"/>
  <c r="JN12" i="21"/>
  <c r="JM12" i="21"/>
  <c r="JL12" i="21"/>
  <c r="JK12" i="21"/>
  <c r="JQ10" i="21"/>
  <c r="JP10" i="21"/>
  <c r="JN10" i="21"/>
  <c r="JM10" i="21"/>
  <c r="JL10" i="21"/>
  <c r="JK10" i="21"/>
  <c r="JQ9" i="21"/>
  <c r="JP9" i="21"/>
  <c r="JN9" i="21"/>
  <c r="JM9" i="21"/>
  <c r="JL9" i="21"/>
  <c r="JK9" i="21"/>
  <c r="JQ11" i="21"/>
  <c r="JP11" i="21"/>
  <c r="JN11" i="21"/>
  <c r="JM11" i="21"/>
  <c r="JL11" i="21"/>
  <c r="JR11" i="21" s="1"/>
  <c r="JK11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6" i="21"/>
  <c r="JP6" i="21"/>
  <c r="JN6" i="21"/>
  <c r="JM6" i="21"/>
  <c r="JL6" i="21"/>
  <c r="JK6" i="21"/>
  <c r="JQ5" i="21"/>
  <c r="JP5" i="21"/>
  <c r="JN5" i="21"/>
  <c r="JM5" i="21"/>
  <c r="JL5" i="21"/>
  <c r="JR5" i="21" s="1"/>
  <c r="JK5" i="21"/>
  <c r="JQ4" i="21"/>
  <c r="JP4" i="21"/>
  <c r="JN4" i="21"/>
  <c r="JM4" i="21"/>
  <c r="JL4" i="21"/>
  <c r="JK4" i="21"/>
  <c r="IO21" i="21"/>
  <c r="IN21" i="21"/>
  <c r="IL21" i="21"/>
  <c r="IK21" i="21"/>
  <c r="IJ21" i="21"/>
  <c r="II21" i="21"/>
  <c r="IO20" i="21"/>
  <c r="IN20" i="21"/>
  <c r="IL20" i="21"/>
  <c r="IK20" i="21"/>
  <c r="IJ20" i="21"/>
  <c r="II20" i="21"/>
  <c r="IO19" i="21"/>
  <c r="IN19" i="21"/>
  <c r="IL19" i="21"/>
  <c r="IK19" i="21"/>
  <c r="IJ19" i="21"/>
  <c r="IP19" i="21" s="1"/>
  <c r="II19" i="21"/>
  <c r="IO18" i="21"/>
  <c r="IN18" i="21"/>
  <c r="IL18" i="21"/>
  <c r="IK18" i="21"/>
  <c r="IJ18" i="21"/>
  <c r="II18" i="21"/>
  <c r="IO17" i="21"/>
  <c r="IN17" i="21"/>
  <c r="IL17" i="21"/>
  <c r="IK17" i="21"/>
  <c r="IJ17" i="21"/>
  <c r="II17" i="21"/>
  <c r="IO16" i="21"/>
  <c r="IN16" i="21"/>
  <c r="IL16" i="21"/>
  <c r="IK16" i="21"/>
  <c r="IJ16" i="21"/>
  <c r="II16" i="21"/>
  <c r="IO15" i="21"/>
  <c r="IN15" i="21"/>
  <c r="IL15" i="21"/>
  <c r="IK15" i="21"/>
  <c r="IJ15" i="21"/>
  <c r="IP15" i="21" s="1"/>
  <c r="II15" i="21"/>
  <c r="IO14" i="21"/>
  <c r="IN14" i="21"/>
  <c r="IL14" i="21"/>
  <c r="IK14" i="21"/>
  <c r="IJ14" i="21"/>
  <c r="II14" i="21"/>
  <c r="IO13" i="21"/>
  <c r="IN13" i="21"/>
  <c r="IL13" i="21"/>
  <c r="IK13" i="21"/>
  <c r="IJ13" i="21"/>
  <c r="II13" i="21"/>
  <c r="IO12" i="21"/>
  <c r="IN12" i="21"/>
  <c r="IL12" i="21"/>
  <c r="IK12" i="21"/>
  <c r="IJ12" i="21"/>
  <c r="II12" i="21"/>
  <c r="IO10" i="21"/>
  <c r="IN10" i="21"/>
  <c r="IL10" i="21"/>
  <c r="IK10" i="21"/>
  <c r="IJ10" i="21"/>
  <c r="IP10" i="21" s="1"/>
  <c r="II10" i="21"/>
  <c r="IO9" i="21"/>
  <c r="IN9" i="21"/>
  <c r="IL9" i="21"/>
  <c r="IK9" i="21"/>
  <c r="IJ9" i="21"/>
  <c r="II9" i="21"/>
  <c r="IO11" i="21"/>
  <c r="IN11" i="21"/>
  <c r="IL11" i="21"/>
  <c r="IK11" i="21"/>
  <c r="IJ11" i="21"/>
  <c r="II11" i="21"/>
  <c r="IO8" i="21"/>
  <c r="IN8" i="21"/>
  <c r="IL8" i="21"/>
  <c r="IK8" i="21"/>
  <c r="IJ8" i="21"/>
  <c r="II8" i="21"/>
  <c r="IO7" i="21"/>
  <c r="IN7" i="21"/>
  <c r="IL7" i="21"/>
  <c r="IK7" i="21"/>
  <c r="IJ7" i="21"/>
  <c r="IP7" i="21" s="1"/>
  <c r="II7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21" i="21"/>
  <c r="HL21" i="21"/>
  <c r="HJ21" i="21"/>
  <c r="HI21" i="21"/>
  <c r="HH21" i="21"/>
  <c r="HN21" i="21" s="1"/>
  <c r="HG21" i="21"/>
  <c r="HM20" i="21"/>
  <c r="HL20" i="21"/>
  <c r="HJ20" i="21"/>
  <c r="HI20" i="21"/>
  <c r="HH20" i="21"/>
  <c r="HG20" i="21"/>
  <c r="HM19" i="21"/>
  <c r="HL19" i="21"/>
  <c r="HJ19" i="21"/>
  <c r="HI19" i="21"/>
  <c r="HH19" i="21"/>
  <c r="HG19" i="21"/>
  <c r="HM18" i="21"/>
  <c r="HL18" i="21"/>
  <c r="HJ18" i="21"/>
  <c r="HI18" i="21"/>
  <c r="HH18" i="21"/>
  <c r="HG18" i="21"/>
  <c r="HM17" i="21"/>
  <c r="HL17" i="21"/>
  <c r="HJ17" i="21"/>
  <c r="HI17" i="21"/>
  <c r="HH17" i="21"/>
  <c r="HN17" i="21" s="1"/>
  <c r="HG17" i="21"/>
  <c r="HM16" i="21"/>
  <c r="HL16" i="21"/>
  <c r="HJ16" i="21"/>
  <c r="HI16" i="21"/>
  <c r="HH16" i="21"/>
  <c r="HG16" i="21"/>
  <c r="HM15" i="21"/>
  <c r="HL15" i="21"/>
  <c r="HJ15" i="21"/>
  <c r="HI15" i="21"/>
  <c r="HH15" i="21"/>
  <c r="HG15" i="21"/>
  <c r="HM14" i="21"/>
  <c r="HL14" i="21"/>
  <c r="HJ14" i="21"/>
  <c r="HI14" i="21"/>
  <c r="HH14" i="21"/>
  <c r="HG14" i="21"/>
  <c r="HM13" i="21"/>
  <c r="HL13" i="21"/>
  <c r="HJ13" i="21"/>
  <c r="HI13" i="21"/>
  <c r="HH13" i="21"/>
  <c r="HN13" i="21" s="1"/>
  <c r="HG13" i="21"/>
  <c r="HM12" i="21"/>
  <c r="HL12" i="21"/>
  <c r="HJ12" i="21"/>
  <c r="HI12" i="21"/>
  <c r="HH12" i="21"/>
  <c r="HG12" i="21"/>
  <c r="HM10" i="21"/>
  <c r="HL10" i="21"/>
  <c r="HJ10" i="21"/>
  <c r="HI10" i="21"/>
  <c r="HH10" i="21"/>
  <c r="HG10" i="21"/>
  <c r="HM9" i="21"/>
  <c r="HL9" i="21"/>
  <c r="HJ9" i="21"/>
  <c r="HI9" i="21"/>
  <c r="HH9" i="21"/>
  <c r="HG9" i="21"/>
  <c r="HM11" i="21"/>
  <c r="HL11" i="21"/>
  <c r="HJ11" i="21"/>
  <c r="HI11" i="21"/>
  <c r="HH11" i="21"/>
  <c r="HN11" i="21" s="1"/>
  <c r="HG11" i="21"/>
  <c r="HM8" i="21"/>
  <c r="HL8" i="21"/>
  <c r="HJ8" i="21"/>
  <c r="HI8" i="21"/>
  <c r="HH8" i="21"/>
  <c r="HG8" i="21"/>
  <c r="HM7" i="21"/>
  <c r="HL7" i="21"/>
  <c r="HJ7" i="21"/>
  <c r="HI7" i="21"/>
  <c r="HH7" i="21"/>
  <c r="HG7" i="21"/>
  <c r="HM6" i="21"/>
  <c r="HL6" i="21"/>
  <c r="HJ6" i="21"/>
  <c r="HI6" i="21"/>
  <c r="HH6" i="21"/>
  <c r="HG6" i="21"/>
  <c r="HM5" i="21"/>
  <c r="HL5" i="21"/>
  <c r="HJ5" i="21"/>
  <c r="HI5" i="21"/>
  <c r="HH5" i="21"/>
  <c r="HN5" i="21" s="1"/>
  <c r="HG5" i="21"/>
  <c r="HM4" i="21"/>
  <c r="HL4" i="21"/>
  <c r="HJ4" i="21"/>
  <c r="HI4" i="21"/>
  <c r="HH4" i="21"/>
  <c r="HG4" i="21"/>
  <c r="GK21" i="21"/>
  <c r="GJ21" i="21"/>
  <c r="GH21" i="21"/>
  <c r="GG21" i="21"/>
  <c r="GF21" i="21"/>
  <c r="GE21" i="21"/>
  <c r="GK20" i="21"/>
  <c r="GJ20" i="21"/>
  <c r="GH20" i="21"/>
  <c r="GG20" i="21"/>
  <c r="GF20" i="21"/>
  <c r="GE20" i="21"/>
  <c r="GK19" i="21"/>
  <c r="GJ19" i="21"/>
  <c r="GH19" i="21"/>
  <c r="GG19" i="21"/>
  <c r="GF19" i="21"/>
  <c r="GL19" i="21" s="1"/>
  <c r="GE19" i="21"/>
  <c r="GK18" i="21"/>
  <c r="GJ18" i="21"/>
  <c r="GH18" i="21"/>
  <c r="GG18" i="21"/>
  <c r="GF18" i="21"/>
  <c r="GE18" i="21"/>
  <c r="GK17" i="21"/>
  <c r="GJ17" i="21"/>
  <c r="GH17" i="21"/>
  <c r="GG17" i="21"/>
  <c r="GF17" i="21"/>
  <c r="GE17" i="21"/>
  <c r="GK16" i="21"/>
  <c r="GJ16" i="21"/>
  <c r="GH16" i="21"/>
  <c r="GG16" i="21"/>
  <c r="GF16" i="21"/>
  <c r="GE16" i="21"/>
  <c r="GK15" i="21"/>
  <c r="GJ15" i="21"/>
  <c r="GH15" i="21"/>
  <c r="GG15" i="21"/>
  <c r="GF15" i="21"/>
  <c r="GL15" i="21" s="1"/>
  <c r="GE15" i="21"/>
  <c r="GK14" i="21"/>
  <c r="GJ14" i="21"/>
  <c r="GH14" i="21"/>
  <c r="GG14" i="21"/>
  <c r="GF14" i="21"/>
  <c r="GE14" i="21"/>
  <c r="GK13" i="21"/>
  <c r="GJ13" i="21"/>
  <c r="GH13" i="21"/>
  <c r="GG13" i="21"/>
  <c r="GF13" i="21"/>
  <c r="GE13" i="21"/>
  <c r="GK12" i="21"/>
  <c r="GJ12" i="21"/>
  <c r="GH12" i="21"/>
  <c r="GG12" i="21"/>
  <c r="GF12" i="21"/>
  <c r="GE12" i="21"/>
  <c r="GK10" i="21"/>
  <c r="GJ10" i="21"/>
  <c r="GH10" i="21"/>
  <c r="GG10" i="21"/>
  <c r="GF10" i="21"/>
  <c r="GL10" i="21" s="1"/>
  <c r="GE10" i="21"/>
  <c r="GK9" i="21"/>
  <c r="GJ9" i="21"/>
  <c r="GH9" i="21"/>
  <c r="GG9" i="21"/>
  <c r="GF9" i="21"/>
  <c r="GE9" i="21"/>
  <c r="GK11" i="21"/>
  <c r="GJ11" i="21"/>
  <c r="GH11" i="21"/>
  <c r="GG11" i="21"/>
  <c r="GF11" i="21"/>
  <c r="GE11" i="21"/>
  <c r="GK8" i="21"/>
  <c r="GJ8" i="21"/>
  <c r="GH8" i="21"/>
  <c r="GG8" i="21"/>
  <c r="GF8" i="21"/>
  <c r="GE8" i="21"/>
  <c r="GK7" i="21"/>
  <c r="GJ7" i="21"/>
  <c r="GH7" i="21"/>
  <c r="GG7" i="21"/>
  <c r="GF7" i="21"/>
  <c r="GL7" i="21" s="1"/>
  <c r="GE7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21" i="21"/>
  <c r="FH21" i="21"/>
  <c r="FF21" i="21"/>
  <c r="FE21" i="21"/>
  <c r="FD21" i="21"/>
  <c r="FJ21" i="21" s="1"/>
  <c r="FC21" i="21"/>
  <c r="FI20" i="21"/>
  <c r="FH20" i="21"/>
  <c r="FF20" i="21"/>
  <c r="FE20" i="21"/>
  <c r="FD20" i="21"/>
  <c r="FC20" i="21"/>
  <c r="FI19" i="21"/>
  <c r="FH19" i="21"/>
  <c r="FF19" i="21"/>
  <c r="FE19" i="21"/>
  <c r="FD19" i="21"/>
  <c r="FC19" i="21"/>
  <c r="FI18" i="21"/>
  <c r="FH18" i="21"/>
  <c r="FF18" i="21"/>
  <c r="FE18" i="21"/>
  <c r="FD18" i="21"/>
  <c r="FC18" i="21"/>
  <c r="FI17" i="21"/>
  <c r="FH17" i="21"/>
  <c r="FF17" i="21"/>
  <c r="FE17" i="21"/>
  <c r="FD17" i="21"/>
  <c r="FJ17" i="21" s="1"/>
  <c r="FC17" i="21"/>
  <c r="FI16" i="21"/>
  <c r="FH16" i="21"/>
  <c r="FF16" i="21"/>
  <c r="FE16" i="21"/>
  <c r="FD16" i="21"/>
  <c r="FC16" i="21"/>
  <c r="FI15" i="21"/>
  <c r="FH15" i="21"/>
  <c r="FF15" i="21"/>
  <c r="FE15" i="21"/>
  <c r="FD15" i="21"/>
  <c r="FC15" i="21"/>
  <c r="FI14" i="21"/>
  <c r="FH14" i="21"/>
  <c r="FF14" i="21"/>
  <c r="FE14" i="21"/>
  <c r="FD14" i="21"/>
  <c r="FC14" i="21"/>
  <c r="FI13" i="21"/>
  <c r="FH13" i="21"/>
  <c r="FF13" i="21"/>
  <c r="FE13" i="21"/>
  <c r="FD13" i="21"/>
  <c r="FJ13" i="21" s="1"/>
  <c r="FC13" i="21"/>
  <c r="FI12" i="21"/>
  <c r="FH12" i="21"/>
  <c r="FF12" i="21"/>
  <c r="FE12" i="21"/>
  <c r="FD12" i="21"/>
  <c r="FC12" i="21"/>
  <c r="FI10" i="21"/>
  <c r="FH10" i="21"/>
  <c r="FF10" i="21"/>
  <c r="FE10" i="21"/>
  <c r="FD10" i="21"/>
  <c r="FC10" i="21"/>
  <c r="FI9" i="21"/>
  <c r="FH9" i="21"/>
  <c r="FF9" i="21"/>
  <c r="FE9" i="21"/>
  <c r="FD9" i="21"/>
  <c r="FC9" i="21"/>
  <c r="FI11" i="21"/>
  <c r="FH11" i="21"/>
  <c r="FF11" i="21"/>
  <c r="FE11" i="21"/>
  <c r="FD11" i="21"/>
  <c r="FJ11" i="21" s="1"/>
  <c r="FC11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6" i="21"/>
  <c r="FH6" i="21"/>
  <c r="FF6" i="21"/>
  <c r="FE6" i="21"/>
  <c r="FD6" i="21"/>
  <c r="FC6" i="21"/>
  <c r="FI5" i="21"/>
  <c r="FH5" i="21"/>
  <c r="FF5" i="21"/>
  <c r="FE5" i="21"/>
  <c r="FD5" i="21"/>
  <c r="FJ5" i="21" s="1"/>
  <c r="FC5" i="21"/>
  <c r="FI4" i="21"/>
  <c r="FH4" i="21"/>
  <c r="FF4" i="21"/>
  <c r="FE4" i="21"/>
  <c r="FD4" i="21"/>
  <c r="FC4" i="21"/>
  <c r="EG21" i="21"/>
  <c r="EF21" i="21"/>
  <c r="ED21" i="21"/>
  <c r="EC21" i="21"/>
  <c r="EB21" i="21"/>
  <c r="EA21" i="21"/>
  <c r="EG20" i="21"/>
  <c r="EF20" i="21"/>
  <c r="ED20" i="21"/>
  <c r="EC20" i="21"/>
  <c r="EB20" i="21"/>
  <c r="EA20" i="21"/>
  <c r="EG19" i="21"/>
  <c r="EF19" i="21"/>
  <c r="ED19" i="21"/>
  <c r="EC19" i="21"/>
  <c r="EB19" i="21"/>
  <c r="EH19" i="21" s="1"/>
  <c r="EA19" i="21"/>
  <c r="EG18" i="21"/>
  <c r="EF18" i="21"/>
  <c r="ED18" i="21"/>
  <c r="EC18" i="21"/>
  <c r="EB18" i="21"/>
  <c r="EA18" i="21"/>
  <c r="EG17" i="21"/>
  <c r="EF17" i="21"/>
  <c r="ED17" i="21"/>
  <c r="EC17" i="21"/>
  <c r="EB17" i="21"/>
  <c r="EA17" i="21"/>
  <c r="EG16" i="21"/>
  <c r="EF16" i="21"/>
  <c r="ED16" i="21"/>
  <c r="EC16" i="21"/>
  <c r="EB16" i="21"/>
  <c r="EA16" i="21"/>
  <c r="EG15" i="21"/>
  <c r="EF15" i="21"/>
  <c r="ED15" i="21"/>
  <c r="EC15" i="21"/>
  <c r="EB15" i="21"/>
  <c r="EH15" i="21" s="1"/>
  <c r="EA15" i="21"/>
  <c r="EG14" i="21"/>
  <c r="EF14" i="21"/>
  <c r="ED14" i="21"/>
  <c r="EC14" i="21"/>
  <c r="EB14" i="21"/>
  <c r="EA14" i="21"/>
  <c r="EG13" i="21"/>
  <c r="EF13" i="21"/>
  <c r="ED13" i="21"/>
  <c r="EC13" i="21"/>
  <c r="EB13" i="21"/>
  <c r="EA13" i="21"/>
  <c r="EG12" i="21"/>
  <c r="EF12" i="21"/>
  <c r="ED12" i="21"/>
  <c r="EC12" i="21"/>
  <c r="EB12" i="21"/>
  <c r="EA12" i="21"/>
  <c r="EG10" i="21"/>
  <c r="EF10" i="21"/>
  <c r="ED10" i="21"/>
  <c r="EC10" i="21"/>
  <c r="EB10" i="21"/>
  <c r="EH10" i="21" s="1"/>
  <c r="EA10" i="21"/>
  <c r="EG9" i="21"/>
  <c r="EF9" i="21"/>
  <c r="ED9" i="21"/>
  <c r="EC9" i="21"/>
  <c r="EB9" i="21"/>
  <c r="EA9" i="21"/>
  <c r="EG11" i="21"/>
  <c r="EF11" i="21"/>
  <c r="ED11" i="21"/>
  <c r="EC11" i="21"/>
  <c r="EB11" i="21"/>
  <c r="EA11" i="21"/>
  <c r="EG8" i="21"/>
  <c r="EF8" i="21"/>
  <c r="ED8" i="21"/>
  <c r="EC8" i="21"/>
  <c r="EB8" i="21"/>
  <c r="EA8" i="21"/>
  <c r="EG7" i="21"/>
  <c r="EF7" i="21"/>
  <c r="ED7" i="21"/>
  <c r="EC7" i="21"/>
  <c r="EB7" i="21"/>
  <c r="EH7" i="21" s="1"/>
  <c r="EA7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SG30" i="19"/>
  <c r="SF30" i="19"/>
  <c r="SD30" i="19"/>
  <c r="SC30" i="19"/>
  <c r="SB30" i="19"/>
  <c r="SA30" i="19"/>
  <c r="SG14" i="19"/>
  <c r="SF14" i="19"/>
  <c r="SD14" i="19"/>
  <c r="SC14" i="19"/>
  <c r="SB14" i="19"/>
  <c r="SA14" i="19"/>
  <c r="SG29" i="19"/>
  <c r="SF29" i="19"/>
  <c r="SD29" i="19"/>
  <c r="SC29" i="19"/>
  <c r="SB29" i="19"/>
  <c r="SA29" i="19"/>
  <c r="SG28" i="19"/>
  <c r="SF28" i="19"/>
  <c r="SD28" i="19"/>
  <c r="SC28" i="19"/>
  <c r="SB28" i="19"/>
  <c r="SA28" i="19"/>
  <c r="SG27" i="19"/>
  <c r="SF27" i="19"/>
  <c r="SD27" i="19"/>
  <c r="SC27" i="19"/>
  <c r="SB27" i="19"/>
  <c r="SA27" i="19"/>
  <c r="SG26" i="19"/>
  <c r="SF26" i="19"/>
  <c r="SD26" i="19"/>
  <c r="SC26" i="19"/>
  <c r="SB26" i="19"/>
  <c r="SE26" i="19" s="1"/>
  <c r="SA26" i="19"/>
  <c r="SG25" i="19"/>
  <c r="SF25" i="19"/>
  <c r="SD25" i="19"/>
  <c r="SC25" i="19"/>
  <c r="SB25" i="19"/>
  <c r="SA25" i="19"/>
  <c r="SG24" i="19"/>
  <c r="SF24" i="19"/>
  <c r="SD24" i="19"/>
  <c r="SC24" i="19"/>
  <c r="SB24" i="19"/>
  <c r="SA24" i="19"/>
  <c r="SG23" i="19"/>
  <c r="SF23" i="19"/>
  <c r="SD23" i="19"/>
  <c r="SC23" i="19"/>
  <c r="SB23" i="19"/>
  <c r="SA23" i="19"/>
  <c r="SG22" i="19"/>
  <c r="SF22" i="19"/>
  <c r="SD22" i="19"/>
  <c r="SC22" i="19"/>
  <c r="SB22" i="19"/>
  <c r="SA22" i="19"/>
  <c r="SG21" i="19"/>
  <c r="SF21" i="19"/>
  <c r="SD21" i="19"/>
  <c r="SC21" i="19"/>
  <c r="SB21" i="19"/>
  <c r="SA21" i="19"/>
  <c r="SG20" i="19"/>
  <c r="SF20" i="19"/>
  <c r="SD20" i="19"/>
  <c r="SC20" i="19"/>
  <c r="SB20" i="19"/>
  <c r="SA20" i="19"/>
  <c r="SG19" i="19"/>
  <c r="SF19" i="19"/>
  <c r="SD19" i="19"/>
  <c r="SC19" i="19"/>
  <c r="SB19" i="19"/>
  <c r="SA19" i="19"/>
  <c r="SG31" i="19"/>
  <c r="SF31" i="19"/>
  <c r="SD31" i="19"/>
  <c r="SC31" i="19"/>
  <c r="SB31" i="19"/>
  <c r="SA31" i="19"/>
  <c r="SG18" i="19"/>
  <c r="SF18" i="19"/>
  <c r="SD18" i="19"/>
  <c r="SC18" i="19"/>
  <c r="SB18" i="19"/>
  <c r="SA18" i="19"/>
  <c r="SG17" i="19"/>
  <c r="SF17" i="19"/>
  <c r="SD17" i="19"/>
  <c r="SC17" i="19"/>
  <c r="SB17" i="19"/>
  <c r="SA17" i="19"/>
  <c r="SG16" i="19"/>
  <c r="SF16" i="19"/>
  <c r="SD16" i="19"/>
  <c r="SC16" i="19"/>
  <c r="SB16" i="19"/>
  <c r="SA16" i="19"/>
  <c r="SG15" i="19"/>
  <c r="SF15" i="19"/>
  <c r="SD15" i="19"/>
  <c r="SC15" i="19"/>
  <c r="SB15" i="19"/>
  <c r="SA15" i="19"/>
  <c r="SG13" i="19"/>
  <c r="SF13" i="19"/>
  <c r="SD13" i="19"/>
  <c r="SC13" i="19"/>
  <c r="SB13" i="19"/>
  <c r="SA13" i="19"/>
  <c r="SG12" i="19"/>
  <c r="SF12" i="19"/>
  <c r="SD12" i="19"/>
  <c r="SC12" i="19"/>
  <c r="SB12" i="19"/>
  <c r="SA12" i="19"/>
  <c r="SG11" i="19"/>
  <c r="SF11" i="19"/>
  <c r="SD11" i="19"/>
  <c r="SC11" i="19"/>
  <c r="SB11" i="19"/>
  <c r="SA11" i="19"/>
  <c r="SG10" i="19"/>
  <c r="SF10" i="19"/>
  <c r="SD10" i="19"/>
  <c r="SC10" i="19"/>
  <c r="SB10" i="19"/>
  <c r="SA10" i="19"/>
  <c r="SG9" i="19"/>
  <c r="SF9" i="19"/>
  <c r="SD9" i="19"/>
  <c r="SC9" i="19"/>
  <c r="SB9" i="19"/>
  <c r="SA9" i="19"/>
  <c r="SG8" i="19"/>
  <c r="SF8" i="19"/>
  <c r="SD8" i="19"/>
  <c r="SC8" i="19"/>
  <c r="SB8" i="19"/>
  <c r="SE8" i="19" s="1"/>
  <c r="SA8" i="19"/>
  <c r="SG7" i="19"/>
  <c r="SF7" i="19"/>
  <c r="SD7" i="19"/>
  <c r="SC7" i="19"/>
  <c r="SB7" i="19"/>
  <c r="SA7" i="19"/>
  <c r="SG5" i="19"/>
  <c r="SF5" i="19"/>
  <c r="SD5" i="19"/>
  <c r="SC5" i="19"/>
  <c r="SB5" i="19"/>
  <c r="SA5" i="19"/>
  <c r="SG6" i="19"/>
  <c r="SF6" i="19"/>
  <c r="SD6" i="19"/>
  <c r="SC6" i="19"/>
  <c r="SB6" i="19"/>
  <c r="SA6" i="19"/>
  <c r="SG4" i="19"/>
  <c r="SF4" i="19"/>
  <c r="SD4" i="19"/>
  <c r="SC4" i="19"/>
  <c r="SB4" i="19"/>
  <c r="SA4" i="19"/>
  <c r="RE30" i="19"/>
  <c r="RD30" i="19"/>
  <c r="RB30" i="19"/>
  <c r="RA30" i="19"/>
  <c r="QZ30" i="19"/>
  <c r="QY30" i="19"/>
  <c r="RE14" i="19"/>
  <c r="RD14" i="19"/>
  <c r="RB14" i="19"/>
  <c r="RA14" i="19"/>
  <c r="QZ14" i="19"/>
  <c r="QY14" i="19"/>
  <c r="RE29" i="19"/>
  <c r="RD29" i="19"/>
  <c r="RB29" i="19"/>
  <c r="RA29" i="19"/>
  <c r="QZ29" i="19"/>
  <c r="QY29" i="19"/>
  <c r="RE28" i="19"/>
  <c r="RD28" i="19"/>
  <c r="RB28" i="19"/>
  <c r="RA28" i="19"/>
  <c r="QZ28" i="19"/>
  <c r="QY28" i="19"/>
  <c r="RE27" i="19"/>
  <c r="RD27" i="19"/>
  <c r="RB27" i="19"/>
  <c r="RA27" i="19"/>
  <c r="QZ27" i="19"/>
  <c r="QY27" i="19"/>
  <c r="RE26" i="19"/>
  <c r="RD26" i="19"/>
  <c r="RB26" i="19"/>
  <c r="RA26" i="19"/>
  <c r="QZ26" i="19"/>
  <c r="QY26" i="19"/>
  <c r="RE25" i="19"/>
  <c r="RD25" i="19"/>
  <c r="RB25" i="19"/>
  <c r="RA25" i="19"/>
  <c r="QZ25" i="19"/>
  <c r="QY25" i="19"/>
  <c r="RE24" i="19"/>
  <c r="RD24" i="19"/>
  <c r="RB24" i="19"/>
  <c r="RA24" i="19"/>
  <c r="QZ24" i="19"/>
  <c r="QY24" i="19"/>
  <c r="RE23" i="19"/>
  <c r="RD23" i="19"/>
  <c r="RB23" i="19"/>
  <c r="RA23" i="19"/>
  <c r="QZ23" i="19"/>
  <c r="QY23" i="19"/>
  <c r="RE22" i="19"/>
  <c r="RD22" i="19"/>
  <c r="RB22" i="19"/>
  <c r="RA22" i="19"/>
  <c r="QZ22" i="19"/>
  <c r="QY22" i="19"/>
  <c r="RE21" i="19"/>
  <c r="RD21" i="19"/>
  <c r="RB21" i="19"/>
  <c r="RA21" i="19"/>
  <c r="QZ21" i="19"/>
  <c r="QY21" i="19"/>
  <c r="RE20" i="19"/>
  <c r="RD20" i="19"/>
  <c r="RB20" i="19"/>
  <c r="RA20" i="19"/>
  <c r="QZ20" i="19"/>
  <c r="RF20" i="19" s="1"/>
  <c r="QY20" i="19"/>
  <c r="RE19" i="19"/>
  <c r="RD19" i="19"/>
  <c r="RB19" i="19"/>
  <c r="RA19" i="19"/>
  <c r="QZ19" i="19"/>
  <c r="QY19" i="19"/>
  <c r="RE31" i="19"/>
  <c r="RD31" i="19"/>
  <c r="RB31" i="19"/>
  <c r="RA31" i="19"/>
  <c r="QZ31" i="19"/>
  <c r="QY31" i="19"/>
  <c r="RE18" i="19"/>
  <c r="RD18" i="19"/>
  <c r="RB18" i="19"/>
  <c r="RA18" i="19"/>
  <c r="QZ18" i="19"/>
  <c r="QY18" i="19"/>
  <c r="RE17" i="19"/>
  <c r="RD17" i="19"/>
  <c r="RB17" i="19"/>
  <c r="RA17" i="19"/>
  <c r="QZ17" i="19"/>
  <c r="RF17" i="19" s="1"/>
  <c r="QY17" i="19"/>
  <c r="RE16" i="19"/>
  <c r="RD16" i="19"/>
  <c r="RB16" i="19"/>
  <c r="RA16" i="19"/>
  <c r="QZ16" i="19"/>
  <c r="QY16" i="19"/>
  <c r="RE15" i="19"/>
  <c r="RD15" i="19"/>
  <c r="RB15" i="19"/>
  <c r="RA15" i="19"/>
  <c r="QZ15" i="19"/>
  <c r="QY15" i="19"/>
  <c r="RE13" i="19"/>
  <c r="RD13" i="19"/>
  <c r="RB13" i="19"/>
  <c r="RA13" i="19"/>
  <c r="QZ13" i="19"/>
  <c r="QY13" i="19"/>
  <c r="RE12" i="19"/>
  <c r="RD12" i="19"/>
  <c r="RB12" i="19"/>
  <c r="RA12" i="19"/>
  <c r="QZ12" i="19"/>
  <c r="RF12" i="19" s="1"/>
  <c r="QY12" i="19"/>
  <c r="RE11" i="19"/>
  <c r="RD11" i="19"/>
  <c r="RB11" i="19"/>
  <c r="RA11" i="19"/>
  <c r="QZ11" i="19"/>
  <c r="QY11" i="19"/>
  <c r="RE10" i="19"/>
  <c r="RD10" i="19"/>
  <c r="RB10" i="19"/>
  <c r="RA10" i="19"/>
  <c r="QZ10" i="19"/>
  <c r="QY10" i="19"/>
  <c r="RE9" i="19"/>
  <c r="RD9" i="19"/>
  <c r="RB9" i="19"/>
  <c r="RA9" i="19"/>
  <c r="QZ9" i="19"/>
  <c r="QY9" i="19"/>
  <c r="RE8" i="19"/>
  <c r="RD8" i="19"/>
  <c r="RB8" i="19"/>
  <c r="RA8" i="19"/>
  <c r="QZ8" i="19"/>
  <c r="RF8" i="19" s="1"/>
  <c r="QY8" i="19"/>
  <c r="RE7" i="19"/>
  <c r="RD7" i="19"/>
  <c r="RB7" i="19"/>
  <c r="RA7" i="19"/>
  <c r="QZ7" i="19"/>
  <c r="QY7" i="19"/>
  <c r="RE5" i="19"/>
  <c r="RD5" i="19"/>
  <c r="RB5" i="19"/>
  <c r="RA5" i="19"/>
  <c r="QZ5" i="19"/>
  <c r="QY5" i="19"/>
  <c r="RE6" i="19"/>
  <c r="RD6" i="19"/>
  <c r="RB6" i="19"/>
  <c r="RA6" i="19"/>
  <c r="QZ6" i="19"/>
  <c r="QY6" i="19"/>
  <c r="RE4" i="19"/>
  <c r="RD4" i="19"/>
  <c r="RB4" i="19"/>
  <c r="RA4" i="19"/>
  <c r="QZ4" i="19"/>
  <c r="RF4" i="19" s="1"/>
  <c r="QY4" i="19"/>
  <c r="QC30" i="19"/>
  <c r="QB30" i="19"/>
  <c r="PZ30" i="19"/>
  <c r="PY30" i="19"/>
  <c r="PX30" i="19"/>
  <c r="PW30" i="19"/>
  <c r="QC14" i="19"/>
  <c r="QB14" i="19"/>
  <c r="PZ14" i="19"/>
  <c r="PY14" i="19"/>
  <c r="PX14" i="19"/>
  <c r="PW14" i="19"/>
  <c r="QC29" i="19"/>
  <c r="QB29" i="19"/>
  <c r="PZ29" i="19"/>
  <c r="PY29" i="19"/>
  <c r="PX29" i="19"/>
  <c r="PW29" i="19"/>
  <c r="QC28" i="19"/>
  <c r="QB28" i="19"/>
  <c r="PZ28" i="19"/>
  <c r="PY28" i="19"/>
  <c r="PX28" i="19"/>
  <c r="QD28" i="19" s="1"/>
  <c r="PW28" i="19"/>
  <c r="QC27" i="19"/>
  <c r="QB27" i="19"/>
  <c r="PZ27" i="19"/>
  <c r="PY27" i="19"/>
  <c r="PX27" i="19"/>
  <c r="PW27" i="19"/>
  <c r="QC26" i="19"/>
  <c r="QB26" i="19"/>
  <c r="PZ26" i="19"/>
  <c r="PY26" i="19"/>
  <c r="PX26" i="19"/>
  <c r="PW26" i="19"/>
  <c r="QC25" i="19"/>
  <c r="QB25" i="19"/>
  <c r="PZ25" i="19"/>
  <c r="PY25" i="19"/>
  <c r="PX25" i="19"/>
  <c r="PW25" i="19"/>
  <c r="QC24" i="19"/>
  <c r="QB24" i="19"/>
  <c r="PZ24" i="19"/>
  <c r="PY24" i="19"/>
  <c r="PX24" i="19"/>
  <c r="QD24" i="19" s="1"/>
  <c r="PW24" i="19"/>
  <c r="QC23" i="19"/>
  <c r="QB23" i="19"/>
  <c r="PZ23" i="19"/>
  <c r="PY23" i="19"/>
  <c r="PX23" i="19"/>
  <c r="PW23" i="19"/>
  <c r="QC22" i="19"/>
  <c r="QB22" i="19"/>
  <c r="PZ22" i="19"/>
  <c r="PY22" i="19"/>
  <c r="PX22" i="19"/>
  <c r="PW22" i="19"/>
  <c r="QC21" i="19"/>
  <c r="QB21" i="19"/>
  <c r="PZ21" i="19"/>
  <c r="PY21" i="19"/>
  <c r="PX21" i="19"/>
  <c r="PW21" i="19"/>
  <c r="QC20" i="19"/>
  <c r="QB20" i="19"/>
  <c r="PZ20" i="19"/>
  <c r="PY20" i="19"/>
  <c r="PX20" i="19"/>
  <c r="QD20" i="19" s="1"/>
  <c r="PW20" i="19"/>
  <c r="QC19" i="19"/>
  <c r="QB19" i="19"/>
  <c r="PZ19" i="19"/>
  <c r="PY19" i="19"/>
  <c r="PX19" i="19"/>
  <c r="PW19" i="19"/>
  <c r="QC31" i="19"/>
  <c r="QB31" i="19"/>
  <c r="PZ31" i="19"/>
  <c r="PY31" i="19"/>
  <c r="PX31" i="19"/>
  <c r="PW31" i="19"/>
  <c r="QC18" i="19"/>
  <c r="QB18" i="19"/>
  <c r="PZ18" i="19"/>
  <c r="PY18" i="19"/>
  <c r="PX18" i="19"/>
  <c r="PW18" i="19"/>
  <c r="QC17" i="19"/>
  <c r="QB17" i="19"/>
  <c r="PZ17" i="19"/>
  <c r="PY17" i="19"/>
  <c r="PX17" i="19"/>
  <c r="QD17" i="19" s="1"/>
  <c r="PW17" i="19"/>
  <c r="QC16" i="19"/>
  <c r="QB16" i="19"/>
  <c r="PZ16" i="19"/>
  <c r="PY16" i="19"/>
  <c r="PX16" i="19"/>
  <c r="PW16" i="19"/>
  <c r="QC15" i="19"/>
  <c r="QB15" i="19"/>
  <c r="PZ15" i="19"/>
  <c r="PY15" i="19"/>
  <c r="PX15" i="19"/>
  <c r="PW15" i="19"/>
  <c r="QC13" i="19"/>
  <c r="QB13" i="19"/>
  <c r="PZ13" i="19"/>
  <c r="PY13" i="19"/>
  <c r="PX13" i="19"/>
  <c r="PW13" i="19"/>
  <c r="QC12" i="19"/>
  <c r="QB12" i="19"/>
  <c r="PZ12" i="19"/>
  <c r="PY12" i="19"/>
  <c r="PX12" i="19"/>
  <c r="QD12" i="19" s="1"/>
  <c r="PW12" i="19"/>
  <c r="QC11" i="19"/>
  <c r="QB11" i="19"/>
  <c r="PZ11" i="19"/>
  <c r="PY11" i="19"/>
  <c r="PX11" i="19"/>
  <c r="PW11" i="19"/>
  <c r="QC10" i="19"/>
  <c r="QB10" i="19"/>
  <c r="PZ10" i="19"/>
  <c r="PY10" i="19"/>
  <c r="PX10" i="19"/>
  <c r="PW10" i="19"/>
  <c r="QC9" i="19"/>
  <c r="QB9" i="19"/>
  <c r="PZ9" i="19"/>
  <c r="PY9" i="19"/>
  <c r="PX9" i="19"/>
  <c r="PW9" i="19"/>
  <c r="QC8" i="19"/>
  <c r="QB8" i="19"/>
  <c r="PZ8" i="19"/>
  <c r="PY8" i="19"/>
  <c r="PX8" i="19"/>
  <c r="QD8" i="19" s="1"/>
  <c r="PW8" i="19"/>
  <c r="QC7" i="19"/>
  <c r="QB7" i="19"/>
  <c r="PZ7" i="19"/>
  <c r="PY7" i="19"/>
  <c r="PX7" i="19"/>
  <c r="PW7" i="19"/>
  <c r="QC5" i="19"/>
  <c r="QB5" i="19"/>
  <c r="PZ5" i="19"/>
  <c r="PY5" i="19"/>
  <c r="PX5" i="19"/>
  <c r="PW5" i="19"/>
  <c r="QC6" i="19"/>
  <c r="QB6" i="19"/>
  <c r="PZ6" i="19"/>
  <c r="PY6" i="19"/>
  <c r="PX6" i="19"/>
  <c r="PW6" i="19"/>
  <c r="QC4" i="19"/>
  <c r="QB4" i="19"/>
  <c r="PZ4" i="19"/>
  <c r="PY4" i="19"/>
  <c r="PX4" i="19"/>
  <c r="QD4" i="19" s="1"/>
  <c r="PW4" i="19"/>
  <c r="PA30" i="19"/>
  <c r="OZ30" i="19"/>
  <c r="OX30" i="19"/>
  <c r="OW30" i="19"/>
  <c r="OV30" i="19"/>
  <c r="OY30" i="19" s="1"/>
  <c r="OU30" i="19"/>
  <c r="PA14" i="19"/>
  <c r="PB14" i="19" s="1"/>
  <c r="OZ14" i="19"/>
  <c r="OX14" i="19"/>
  <c r="OW14" i="19"/>
  <c r="OV14" i="19"/>
  <c r="OU14" i="19"/>
  <c r="PA29" i="19"/>
  <c r="OZ29" i="19"/>
  <c r="OX29" i="19"/>
  <c r="OW29" i="19"/>
  <c r="OV29" i="19"/>
  <c r="OU29" i="19"/>
  <c r="PA28" i="19"/>
  <c r="OZ28" i="19"/>
  <c r="OX28" i="19"/>
  <c r="OW28" i="19"/>
  <c r="OV28" i="19"/>
  <c r="OY28" i="19" s="1"/>
  <c r="OU28" i="19"/>
  <c r="PA27" i="19"/>
  <c r="OZ27" i="19"/>
  <c r="OX27" i="19"/>
  <c r="OW27" i="19"/>
  <c r="OV27" i="19"/>
  <c r="OY27" i="19" s="1"/>
  <c r="OU27" i="19"/>
  <c r="PA26" i="19"/>
  <c r="PB26" i="19" s="1"/>
  <c r="OZ26" i="19"/>
  <c r="OX26" i="19"/>
  <c r="OW26" i="19"/>
  <c r="OV26" i="19"/>
  <c r="OU26" i="19"/>
  <c r="PA25" i="19"/>
  <c r="OZ25" i="19"/>
  <c r="OX25" i="19"/>
  <c r="OW25" i="19"/>
  <c r="OV25" i="19"/>
  <c r="OU25" i="19"/>
  <c r="PA24" i="19"/>
  <c r="OZ24" i="19"/>
  <c r="OX24" i="19"/>
  <c r="OW24" i="19"/>
  <c r="OV24" i="19"/>
  <c r="OY24" i="19" s="1"/>
  <c r="OU24" i="19"/>
  <c r="PA23" i="19"/>
  <c r="OZ23" i="19"/>
  <c r="OX23" i="19"/>
  <c r="OW23" i="19"/>
  <c r="OV23" i="19"/>
  <c r="OY23" i="19" s="1"/>
  <c r="OU23" i="19"/>
  <c r="PA22" i="19"/>
  <c r="PB22" i="19" s="1"/>
  <c r="OZ22" i="19"/>
  <c r="OX22" i="19"/>
  <c r="OW22" i="19"/>
  <c r="OV22" i="19"/>
  <c r="OU22" i="19"/>
  <c r="PA21" i="19"/>
  <c r="OZ21" i="19"/>
  <c r="OX21" i="19"/>
  <c r="OW21" i="19"/>
  <c r="OV21" i="19"/>
  <c r="OU21" i="19"/>
  <c r="PA20" i="19"/>
  <c r="OZ20" i="19"/>
  <c r="OX20" i="19"/>
  <c r="OW20" i="19"/>
  <c r="OV20" i="19"/>
  <c r="OY20" i="19" s="1"/>
  <c r="OU20" i="19"/>
  <c r="PA19" i="19"/>
  <c r="OZ19" i="19"/>
  <c r="OX19" i="19"/>
  <c r="OW19" i="19"/>
  <c r="OV19" i="19"/>
  <c r="OY19" i="19" s="1"/>
  <c r="OU19" i="19"/>
  <c r="PA31" i="19"/>
  <c r="PB31" i="19" s="1"/>
  <c r="OZ31" i="19"/>
  <c r="OX31" i="19"/>
  <c r="OW31" i="19"/>
  <c r="OV31" i="19"/>
  <c r="OU31" i="19"/>
  <c r="PA18" i="19"/>
  <c r="OZ18" i="19"/>
  <c r="OX18" i="19"/>
  <c r="OW18" i="19"/>
  <c r="OV18" i="19"/>
  <c r="OU18" i="19"/>
  <c r="PA17" i="19"/>
  <c r="OZ17" i="19"/>
  <c r="OX17" i="19"/>
  <c r="OW17" i="19"/>
  <c r="OV17" i="19"/>
  <c r="OY17" i="19" s="1"/>
  <c r="OU17" i="19"/>
  <c r="PA16" i="19"/>
  <c r="OZ16" i="19"/>
  <c r="OX16" i="19"/>
  <c r="OW16" i="19"/>
  <c r="OV16" i="19"/>
  <c r="OU16" i="19"/>
  <c r="PA15" i="19"/>
  <c r="OZ15" i="19"/>
  <c r="OX15" i="19"/>
  <c r="OW15" i="19"/>
  <c r="OV15" i="19"/>
  <c r="OU15" i="19"/>
  <c r="PA13" i="19"/>
  <c r="OZ13" i="19"/>
  <c r="OX13" i="19"/>
  <c r="OW13" i="19"/>
  <c r="OV13" i="19"/>
  <c r="OU13" i="19"/>
  <c r="PA12" i="19"/>
  <c r="OZ12" i="19"/>
  <c r="OX12" i="19"/>
  <c r="OW12" i="19"/>
  <c r="OV12" i="19"/>
  <c r="PB12" i="19" s="1"/>
  <c r="OU12" i="19"/>
  <c r="PA11" i="19"/>
  <c r="OZ11" i="19"/>
  <c r="OX11" i="19"/>
  <c r="OW11" i="19"/>
  <c r="OV11" i="19"/>
  <c r="OU11" i="19"/>
  <c r="PA10" i="19"/>
  <c r="OZ10" i="19"/>
  <c r="OX10" i="19"/>
  <c r="OW10" i="19"/>
  <c r="OV10" i="19"/>
  <c r="OU10" i="19"/>
  <c r="PA9" i="19"/>
  <c r="OZ9" i="19"/>
  <c r="OX9" i="19"/>
  <c r="OW9" i="19"/>
  <c r="OV9" i="19"/>
  <c r="OU9" i="19"/>
  <c r="PA8" i="19"/>
  <c r="OZ8" i="19"/>
  <c r="OX8" i="19"/>
  <c r="OW8" i="19"/>
  <c r="OV8" i="19"/>
  <c r="PB8" i="19" s="1"/>
  <c r="OU8" i="19"/>
  <c r="PA7" i="19"/>
  <c r="OZ7" i="19"/>
  <c r="OX7" i="19"/>
  <c r="OW7" i="19"/>
  <c r="OV7" i="19"/>
  <c r="OU7" i="19"/>
  <c r="PA5" i="19"/>
  <c r="OZ5" i="19"/>
  <c r="OX5" i="19"/>
  <c r="OW5" i="19"/>
  <c r="OV5" i="19"/>
  <c r="OU5" i="19"/>
  <c r="PA6" i="19"/>
  <c r="OZ6" i="19"/>
  <c r="OX6" i="19"/>
  <c r="OW6" i="19"/>
  <c r="OV6" i="19"/>
  <c r="OU6" i="19"/>
  <c r="PA4" i="19"/>
  <c r="OZ4" i="19"/>
  <c r="OX4" i="19"/>
  <c r="OW4" i="19"/>
  <c r="OV4" i="19"/>
  <c r="PB4" i="19" s="1"/>
  <c r="OU4" i="19"/>
  <c r="NY30" i="19"/>
  <c r="NX30" i="19"/>
  <c r="NV30" i="19"/>
  <c r="NU30" i="19"/>
  <c r="NT30" i="19"/>
  <c r="NS30" i="19"/>
  <c r="NY14" i="19"/>
  <c r="NX14" i="19"/>
  <c r="NV14" i="19"/>
  <c r="NU14" i="19"/>
  <c r="NT14" i="19"/>
  <c r="NS14" i="19"/>
  <c r="NY29" i="19"/>
  <c r="NX29" i="19"/>
  <c r="NV29" i="19"/>
  <c r="NU29" i="19"/>
  <c r="NT29" i="19"/>
  <c r="NS29" i="19"/>
  <c r="NY28" i="19"/>
  <c r="NX28" i="19"/>
  <c r="NV28" i="19"/>
  <c r="NU28" i="19"/>
  <c r="NT28" i="19"/>
  <c r="NZ28" i="19" s="1"/>
  <c r="NS28" i="19"/>
  <c r="NY27" i="19"/>
  <c r="NX27" i="19"/>
  <c r="NV27" i="19"/>
  <c r="NU27" i="19"/>
  <c r="NT27" i="19"/>
  <c r="NS27" i="19"/>
  <c r="NY26" i="19"/>
  <c r="NX26" i="19"/>
  <c r="NV26" i="19"/>
  <c r="NU26" i="19"/>
  <c r="NT26" i="19"/>
  <c r="NS26" i="19"/>
  <c r="NY25" i="19"/>
  <c r="NX25" i="19"/>
  <c r="NV25" i="19"/>
  <c r="NU25" i="19"/>
  <c r="NT25" i="19"/>
  <c r="NS25" i="19"/>
  <c r="NY24" i="19"/>
  <c r="NX24" i="19"/>
  <c r="NV24" i="19"/>
  <c r="NU24" i="19"/>
  <c r="NT24" i="19"/>
  <c r="NZ24" i="19" s="1"/>
  <c r="NS24" i="19"/>
  <c r="NY23" i="19"/>
  <c r="NX23" i="19"/>
  <c r="NV23" i="19"/>
  <c r="NU23" i="19"/>
  <c r="NT23" i="19"/>
  <c r="NS23" i="19"/>
  <c r="NY22" i="19"/>
  <c r="NX22" i="19"/>
  <c r="NV22" i="19"/>
  <c r="NU22" i="19"/>
  <c r="NT22" i="19"/>
  <c r="NS22" i="19"/>
  <c r="NY21" i="19"/>
  <c r="NX21" i="19"/>
  <c r="NV21" i="19"/>
  <c r="NU21" i="19"/>
  <c r="NT21" i="19"/>
  <c r="NS21" i="19"/>
  <c r="NY20" i="19"/>
  <c r="NX20" i="19"/>
  <c r="NV20" i="19"/>
  <c r="NU20" i="19"/>
  <c r="NT20" i="19"/>
  <c r="NZ20" i="19" s="1"/>
  <c r="NS20" i="19"/>
  <c r="NY19" i="19"/>
  <c r="NX19" i="19"/>
  <c r="NV19" i="19"/>
  <c r="NU19" i="19"/>
  <c r="NT19" i="19"/>
  <c r="NS19" i="19"/>
  <c r="NY31" i="19"/>
  <c r="NX31" i="19"/>
  <c r="NV31" i="19"/>
  <c r="NU31" i="19"/>
  <c r="NT31" i="19"/>
  <c r="NS31" i="19"/>
  <c r="NY18" i="19"/>
  <c r="NX18" i="19"/>
  <c r="NV18" i="19"/>
  <c r="NU18" i="19"/>
  <c r="NT18" i="19"/>
  <c r="NS18" i="19"/>
  <c r="NY17" i="19"/>
  <c r="NX17" i="19"/>
  <c r="NV17" i="19"/>
  <c r="NU17" i="19"/>
  <c r="NT17" i="19"/>
  <c r="NZ17" i="19" s="1"/>
  <c r="NS17" i="19"/>
  <c r="NY16" i="19"/>
  <c r="NX16" i="19"/>
  <c r="NV16" i="19"/>
  <c r="NU16" i="19"/>
  <c r="NT16" i="19"/>
  <c r="NS16" i="19"/>
  <c r="NY15" i="19"/>
  <c r="NX15" i="19"/>
  <c r="NV15" i="19"/>
  <c r="NU15" i="19"/>
  <c r="NT15" i="19"/>
  <c r="NS15" i="19"/>
  <c r="NY13" i="19"/>
  <c r="NX13" i="19"/>
  <c r="NV13" i="19"/>
  <c r="NU13" i="19"/>
  <c r="NT13" i="19"/>
  <c r="NS13" i="19"/>
  <c r="NY12" i="19"/>
  <c r="NX12" i="19"/>
  <c r="NV12" i="19"/>
  <c r="NU12" i="19"/>
  <c r="NT12" i="19"/>
  <c r="NZ12" i="19" s="1"/>
  <c r="NS12" i="19"/>
  <c r="NY11" i="19"/>
  <c r="NX11" i="19"/>
  <c r="NV11" i="19"/>
  <c r="NU11" i="19"/>
  <c r="NT11" i="19"/>
  <c r="NS11" i="19"/>
  <c r="NY10" i="19"/>
  <c r="NX10" i="19"/>
  <c r="NV10" i="19"/>
  <c r="NU10" i="19"/>
  <c r="NT10" i="19"/>
  <c r="NS10" i="19"/>
  <c r="NY9" i="19"/>
  <c r="NX9" i="19"/>
  <c r="NV9" i="19"/>
  <c r="NU9" i="19"/>
  <c r="NT9" i="19"/>
  <c r="NS9" i="19"/>
  <c r="NY8" i="19"/>
  <c r="NX8" i="19"/>
  <c r="NV8" i="19"/>
  <c r="NU8" i="19"/>
  <c r="NT8" i="19"/>
  <c r="NZ8" i="19" s="1"/>
  <c r="NS8" i="19"/>
  <c r="NY7" i="19"/>
  <c r="NX7" i="19"/>
  <c r="NV7" i="19"/>
  <c r="NU7" i="19"/>
  <c r="NT7" i="19"/>
  <c r="NS7" i="19"/>
  <c r="NY5" i="19"/>
  <c r="NX5" i="19"/>
  <c r="NV5" i="19"/>
  <c r="NU5" i="19"/>
  <c r="NT5" i="19"/>
  <c r="NS5" i="19"/>
  <c r="NY6" i="19"/>
  <c r="NX6" i="19"/>
  <c r="NV6" i="19"/>
  <c r="NU6" i="19"/>
  <c r="NT6" i="19"/>
  <c r="NS6" i="19"/>
  <c r="NY4" i="19"/>
  <c r="NX4" i="19"/>
  <c r="NV4" i="19"/>
  <c r="NU4" i="19"/>
  <c r="NT4" i="19"/>
  <c r="NZ4" i="19" s="1"/>
  <c r="NS4" i="19"/>
  <c r="MW30" i="19"/>
  <c r="MV30" i="19"/>
  <c r="MT30" i="19"/>
  <c r="MS30" i="19"/>
  <c r="MR30" i="19"/>
  <c r="MQ30" i="19"/>
  <c r="MW14" i="19"/>
  <c r="MV14" i="19"/>
  <c r="MT14" i="19"/>
  <c r="MS14" i="19"/>
  <c r="MR14" i="19"/>
  <c r="MQ14" i="19"/>
  <c r="MW29" i="19"/>
  <c r="MV29" i="19"/>
  <c r="MT29" i="19"/>
  <c r="MS29" i="19"/>
  <c r="MR29" i="19"/>
  <c r="MQ29" i="19"/>
  <c r="MW28" i="19"/>
  <c r="MV28" i="19"/>
  <c r="MT28" i="19"/>
  <c r="MS28" i="19"/>
  <c r="MR28" i="19"/>
  <c r="MX28" i="19" s="1"/>
  <c r="MQ28" i="19"/>
  <c r="MW27" i="19"/>
  <c r="MV27" i="19"/>
  <c r="MT27" i="19"/>
  <c r="MS27" i="19"/>
  <c r="MR27" i="19"/>
  <c r="MQ27" i="19"/>
  <c r="MW26" i="19"/>
  <c r="MV26" i="19"/>
  <c r="MU26" i="19"/>
  <c r="MT26" i="19"/>
  <c r="MS26" i="19"/>
  <c r="MR26" i="19"/>
  <c r="MQ26" i="19"/>
  <c r="MW25" i="19"/>
  <c r="MV25" i="19"/>
  <c r="MT25" i="19"/>
  <c r="MS25" i="19"/>
  <c r="MR25" i="19"/>
  <c r="MQ25" i="19"/>
  <c r="MW24" i="19"/>
  <c r="MV24" i="19"/>
  <c r="MT24" i="19"/>
  <c r="MS24" i="19"/>
  <c r="MR24" i="19"/>
  <c r="MQ24" i="19"/>
  <c r="MW23" i="19"/>
  <c r="MV23" i="19"/>
  <c r="MT23" i="19"/>
  <c r="MS23" i="19"/>
  <c r="MR23" i="19"/>
  <c r="MQ23" i="19"/>
  <c r="MW22" i="19"/>
  <c r="MV22" i="19"/>
  <c r="MT22" i="19"/>
  <c r="MS22" i="19"/>
  <c r="MR22" i="19"/>
  <c r="MQ22" i="19"/>
  <c r="MW21" i="19"/>
  <c r="MV21" i="19"/>
  <c r="MT21" i="19"/>
  <c r="MS21" i="19"/>
  <c r="MR21" i="19"/>
  <c r="MQ21" i="19"/>
  <c r="MW20" i="19"/>
  <c r="MV20" i="19"/>
  <c r="MT20" i="19"/>
  <c r="MS20" i="19"/>
  <c r="MR20" i="19"/>
  <c r="MQ20" i="19"/>
  <c r="MW19" i="19"/>
  <c r="MV19" i="19"/>
  <c r="MT19" i="19"/>
  <c r="MS19" i="19"/>
  <c r="MR19" i="19"/>
  <c r="MQ19" i="19"/>
  <c r="MW31" i="19"/>
  <c r="MV31" i="19"/>
  <c r="MT31" i="19"/>
  <c r="MS31" i="19"/>
  <c r="MU31" i="19" s="1"/>
  <c r="MR31" i="19"/>
  <c r="MQ31" i="19"/>
  <c r="MW18" i="19"/>
  <c r="MV18" i="19"/>
  <c r="MT18" i="19"/>
  <c r="MS18" i="19"/>
  <c r="MR18" i="19"/>
  <c r="MQ18" i="19"/>
  <c r="MW17" i="19"/>
  <c r="MV17" i="19"/>
  <c r="MT17" i="19"/>
  <c r="MS17" i="19"/>
  <c r="MR17" i="19"/>
  <c r="MU17" i="19" s="1"/>
  <c r="MQ17" i="19"/>
  <c r="MW16" i="19"/>
  <c r="MV16" i="19"/>
  <c r="MT16" i="19"/>
  <c r="MS16" i="19"/>
  <c r="MR16" i="19"/>
  <c r="MQ16" i="19"/>
  <c r="MW15" i="19"/>
  <c r="MV15" i="19"/>
  <c r="MT15" i="19"/>
  <c r="MS15" i="19"/>
  <c r="MR15" i="19"/>
  <c r="MQ15" i="19"/>
  <c r="MW13" i="19"/>
  <c r="MV13" i="19"/>
  <c r="MT13" i="19"/>
  <c r="MS13" i="19"/>
  <c r="MR13" i="19"/>
  <c r="MQ13" i="19"/>
  <c r="MW12" i="19"/>
  <c r="MV12" i="19"/>
  <c r="MT12" i="19"/>
  <c r="MS12" i="19"/>
  <c r="MR12" i="19"/>
  <c r="MQ12" i="19"/>
  <c r="MW11" i="19"/>
  <c r="MV11" i="19"/>
  <c r="MT11" i="19"/>
  <c r="MS11" i="19"/>
  <c r="MR11" i="19"/>
  <c r="MQ11" i="19"/>
  <c r="MW10" i="19"/>
  <c r="MV10" i="19"/>
  <c r="MT10" i="19"/>
  <c r="MS10" i="19"/>
  <c r="MR10" i="19"/>
  <c r="MQ10" i="19"/>
  <c r="MW9" i="19"/>
  <c r="MV9" i="19"/>
  <c r="MT9" i="19"/>
  <c r="MS9" i="19"/>
  <c r="MU9" i="19" s="1"/>
  <c r="MR9" i="19"/>
  <c r="MQ9" i="19"/>
  <c r="MW8" i="19"/>
  <c r="MV8" i="19"/>
  <c r="MT8" i="19"/>
  <c r="MS8" i="19"/>
  <c r="MR8" i="19"/>
  <c r="MQ8" i="19"/>
  <c r="MW7" i="19"/>
  <c r="MV7" i="19"/>
  <c r="MT7" i="19"/>
  <c r="MS7" i="19"/>
  <c r="MR7" i="19"/>
  <c r="MQ7" i="19"/>
  <c r="MW5" i="19"/>
  <c r="MV5" i="19"/>
  <c r="MT5" i="19"/>
  <c r="MS5" i="19"/>
  <c r="MR5" i="19"/>
  <c r="MQ5" i="19"/>
  <c r="MW6" i="19"/>
  <c r="MV6" i="19"/>
  <c r="MT6" i="19"/>
  <c r="MS6" i="19"/>
  <c r="MR6" i="19"/>
  <c r="MQ6" i="19"/>
  <c r="MW4" i="19"/>
  <c r="MV4" i="19"/>
  <c r="MT4" i="19"/>
  <c r="MS4" i="19"/>
  <c r="MR4" i="19"/>
  <c r="MQ4" i="19"/>
  <c r="LU30" i="19"/>
  <c r="LT30" i="19"/>
  <c r="LR30" i="19"/>
  <c r="LQ30" i="19"/>
  <c r="LP30" i="19"/>
  <c r="LO30" i="19"/>
  <c r="LU14" i="19"/>
  <c r="LT14" i="19"/>
  <c r="LR14" i="19"/>
  <c r="LQ14" i="19"/>
  <c r="LP14" i="19"/>
  <c r="LO14" i="19"/>
  <c r="LU29" i="19"/>
  <c r="LT29" i="19"/>
  <c r="LR29" i="19"/>
  <c r="LQ29" i="19"/>
  <c r="LP29" i="19"/>
  <c r="LO29" i="19"/>
  <c r="LU28" i="19"/>
  <c r="LT28" i="19"/>
  <c r="LR28" i="19"/>
  <c r="LQ28" i="19"/>
  <c r="LP28" i="19"/>
  <c r="LO28" i="19"/>
  <c r="LU27" i="19"/>
  <c r="LT27" i="19"/>
  <c r="LR27" i="19"/>
  <c r="LQ27" i="19"/>
  <c r="LP27" i="19"/>
  <c r="LO27" i="19"/>
  <c r="LU26" i="19"/>
  <c r="LT26" i="19"/>
  <c r="LR26" i="19"/>
  <c r="LQ26" i="19"/>
  <c r="LP26" i="19"/>
  <c r="LO26" i="19"/>
  <c r="LU25" i="19"/>
  <c r="LT25" i="19"/>
  <c r="LR25" i="19"/>
  <c r="LQ25" i="19"/>
  <c r="LP25" i="19"/>
  <c r="LO25" i="19"/>
  <c r="LU24" i="19"/>
  <c r="LT24" i="19"/>
  <c r="LR24" i="19"/>
  <c r="LQ24" i="19"/>
  <c r="LP24" i="19"/>
  <c r="LO24" i="19"/>
  <c r="LU23" i="19"/>
  <c r="LT23" i="19"/>
  <c r="LR23" i="19"/>
  <c r="LQ23" i="19"/>
  <c r="LP23" i="19"/>
  <c r="LO23" i="19"/>
  <c r="LU22" i="19"/>
  <c r="LT22" i="19"/>
  <c r="LR22" i="19"/>
  <c r="LQ22" i="19"/>
  <c r="LP22" i="19"/>
  <c r="LO22" i="19"/>
  <c r="LU21" i="19"/>
  <c r="LT21" i="19"/>
  <c r="LR21" i="19"/>
  <c r="LQ21" i="19"/>
  <c r="LP21" i="19"/>
  <c r="LO21" i="19"/>
  <c r="LU20" i="19"/>
  <c r="LT20" i="19"/>
  <c r="LR20" i="19"/>
  <c r="LQ20" i="19"/>
  <c r="LP20" i="19"/>
  <c r="LO20" i="19"/>
  <c r="LU19" i="19"/>
  <c r="LT19" i="19"/>
  <c r="LR19" i="19"/>
  <c r="LQ19" i="19"/>
  <c r="LP19" i="19"/>
  <c r="LO19" i="19"/>
  <c r="LU31" i="19"/>
  <c r="LT31" i="19"/>
  <c r="LR31" i="19"/>
  <c r="LQ31" i="19"/>
  <c r="LP31" i="19"/>
  <c r="LO31" i="19"/>
  <c r="LU18" i="19"/>
  <c r="LT18" i="19"/>
  <c r="LR18" i="19"/>
  <c r="LQ18" i="19"/>
  <c r="LP18" i="19"/>
  <c r="LO18" i="19"/>
  <c r="LU17" i="19"/>
  <c r="LT17" i="19"/>
  <c r="LR17" i="19"/>
  <c r="LQ17" i="19"/>
  <c r="LP17" i="19"/>
  <c r="LO17" i="19"/>
  <c r="LU16" i="19"/>
  <c r="LT16" i="19"/>
  <c r="LR16" i="19"/>
  <c r="LQ16" i="19"/>
  <c r="LP16" i="19"/>
  <c r="LO16" i="19"/>
  <c r="LU15" i="19"/>
  <c r="LT15" i="19"/>
  <c r="LR15" i="19"/>
  <c r="LQ15" i="19"/>
  <c r="LP15" i="19"/>
  <c r="LO15" i="19"/>
  <c r="LU13" i="19"/>
  <c r="LT13" i="19"/>
  <c r="LR13" i="19"/>
  <c r="LQ13" i="19"/>
  <c r="LP13" i="19"/>
  <c r="LO13" i="19"/>
  <c r="LU12" i="19"/>
  <c r="LT12" i="19"/>
  <c r="LR12" i="19"/>
  <c r="LQ12" i="19"/>
  <c r="LP12" i="19"/>
  <c r="LO12" i="19"/>
  <c r="LU11" i="19"/>
  <c r="LT11" i="19"/>
  <c r="LR11" i="19"/>
  <c r="LQ11" i="19"/>
  <c r="LP11" i="19"/>
  <c r="LO11" i="19"/>
  <c r="LU10" i="19"/>
  <c r="LT10" i="19"/>
  <c r="LR10" i="19"/>
  <c r="LQ10" i="19"/>
  <c r="LP10" i="19"/>
  <c r="LO10" i="19"/>
  <c r="LU9" i="19"/>
  <c r="LT9" i="19"/>
  <c r="LR9" i="19"/>
  <c r="LQ9" i="19"/>
  <c r="LP9" i="19"/>
  <c r="LO9" i="19"/>
  <c r="LU8" i="19"/>
  <c r="LT8" i="19"/>
  <c r="LR8" i="19"/>
  <c r="LQ8" i="19"/>
  <c r="LP8" i="19"/>
  <c r="LO8" i="19"/>
  <c r="LU7" i="19"/>
  <c r="LT7" i="19"/>
  <c r="LR7" i="19"/>
  <c r="LQ7" i="19"/>
  <c r="LP7" i="19"/>
  <c r="LO7" i="19"/>
  <c r="LU5" i="19"/>
  <c r="LT5" i="19"/>
  <c r="LR5" i="19"/>
  <c r="LQ5" i="19"/>
  <c r="LP5" i="19"/>
  <c r="LO5" i="19"/>
  <c r="LU6" i="19"/>
  <c r="LT6" i="19"/>
  <c r="LR6" i="19"/>
  <c r="LQ6" i="19"/>
  <c r="LP6" i="19"/>
  <c r="LO6" i="19"/>
  <c r="LU4" i="19"/>
  <c r="LT4" i="19"/>
  <c r="LR4" i="19"/>
  <c r="LQ4" i="19"/>
  <c r="LP4" i="19"/>
  <c r="LO4" i="19"/>
  <c r="KS30" i="19"/>
  <c r="KR30" i="19"/>
  <c r="KP30" i="19"/>
  <c r="KO30" i="19"/>
  <c r="KN30" i="19"/>
  <c r="KM30" i="19"/>
  <c r="KS14" i="19"/>
  <c r="KR14" i="19"/>
  <c r="KP14" i="19"/>
  <c r="KO14" i="19"/>
  <c r="KN14" i="19"/>
  <c r="KM14" i="19"/>
  <c r="KS29" i="19"/>
  <c r="KR29" i="19"/>
  <c r="KP29" i="19"/>
  <c r="KO29" i="19"/>
  <c r="KN29" i="19"/>
  <c r="KM29" i="19"/>
  <c r="KS28" i="19"/>
  <c r="KR28" i="19"/>
  <c r="KP28" i="19"/>
  <c r="KO28" i="19"/>
  <c r="KN28" i="19"/>
  <c r="KM28" i="19"/>
  <c r="KS27" i="19"/>
  <c r="KR27" i="19"/>
  <c r="KP27" i="19"/>
  <c r="KO27" i="19"/>
  <c r="KN27" i="19"/>
  <c r="KM27" i="19"/>
  <c r="KS26" i="19"/>
  <c r="KR26" i="19"/>
  <c r="KP26" i="19"/>
  <c r="KO26" i="19"/>
  <c r="KN26" i="19"/>
  <c r="KM26" i="19"/>
  <c r="KS25" i="19"/>
  <c r="KR25" i="19"/>
  <c r="KP25" i="19"/>
  <c r="KO25" i="19"/>
  <c r="KN25" i="19"/>
  <c r="KM25" i="19"/>
  <c r="KS24" i="19"/>
  <c r="KR24" i="19"/>
  <c r="KP24" i="19"/>
  <c r="KO24" i="19"/>
  <c r="KN24" i="19"/>
  <c r="KM24" i="19"/>
  <c r="KS23" i="19"/>
  <c r="KR23" i="19"/>
  <c r="KP23" i="19"/>
  <c r="KO23" i="19"/>
  <c r="KN23" i="19"/>
  <c r="KM23" i="19"/>
  <c r="KS22" i="19"/>
  <c r="KR22" i="19"/>
  <c r="KP22" i="19"/>
  <c r="KO22" i="19"/>
  <c r="KN22" i="19"/>
  <c r="KM22" i="19"/>
  <c r="KS21" i="19"/>
  <c r="KR21" i="19"/>
  <c r="KP21" i="19"/>
  <c r="KO21" i="19"/>
  <c r="KN21" i="19"/>
  <c r="KM21" i="19"/>
  <c r="KS20" i="19"/>
  <c r="KR20" i="19"/>
  <c r="KP20" i="19"/>
  <c r="KO20" i="19"/>
  <c r="KN20" i="19"/>
  <c r="KM20" i="19"/>
  <c r="KS19" i="19"/>
  <c r="KR19" i="19"/>
  <c r="KP19" i="19"/>
  <c r="KO19" i="19"/>
  <c r="KN19" i="19"/>
  <c r="KM19" i="19"/>
  <c r="KS31" i="19"/>
  <c r="KR31" i="19"/>
  <c r="KP31" i="19"/>
  <c r="KO31" i="19"/>
  <c r="KN31" i="19"/>
  <c r="KM31" i="19"/>
  <c r="KS18" i="19"/>
  <c r="KR18" i="19"/>
  <c r="KP18" i="19"/>
  <c r="KO18" i="19"/>
  <c r="KN18" i="19"/>
  <c r="KM18" i="19"/>
  <c r="KS17" i="19"/>
  <c r="KR17" i="19"/>
  <c r="KP17" i="19"/>
  <c r="KO17" i="19"/>
  <c r="KN17" i="19"/>
  <c r="KM17" i="19"/>
  <c r="KS16" i="19"/>
  <c r="KR16" i="19"/>
  <c r="KP16" i="19"/>
  <c r="KO16" i="19"/>
  <c r="KN16" i="19"/>
  <c r="KM16" i="19"/>
  <c r="KS15" i="19"/>
  <c r="KR15" i="19"/>
  <c r="KP15" i="19"/>
  <c r="KO15" i="19"/>
  <c r="KN15" i="19"/>
  <c r="KM15" i="19"/>
  <c r="KS13" i="19"/>
  <c r="KR13" i="19"/>
  <c r="KP13" i="19"/>
  <c r="KO13" i="19"/>
  <c r="KN13" i="19"/>
  <c r="KM13" i="19"/>
  <c r="KS12" i="19"/>
  <c r="KR12" i="19"/>
  <c r="KP12" i="19"/>
  <c r="KO12" i="19"/>
  <c r="KN12" i="19"/>
  <c r="KM12" i="19"/>
  <c r="KS11" i="19"/>
  <c r="KR11" i="19"/>
  <c r="KP11" i="19"/>
  <c r="KO11" i="19"/>
  <c r="KN11" i="19"/>
  <c r="KM11" i="19"/>
  <c r="KS10" i="19"/>
  <c r="KR10" i="19"/>
  <c r="KP10" i="19"/>
  <c r="KO10" i="19"/>
  <c r="KN10" i="19"/>
  <c r="KM10" i="19"/>
  <c r="KS9" i="19"/>
  <c r="KR9" i="19"/>
  <c r="KP9" i="19"/>
  <c r="KO9" i="19"/>
  <c r="KN9" i="19"/>
  <c r="KM9" i="19"/>
  <c r="KS8" i="19"/>
  <c r="KR8" i="19"/>
  <c r="KP8" i="19"/>
  <c r="KO8" i="19"/>
  <c r="KN8" i="19"/>
  <c r="KM8" i="19"/>
  <c r="KS7" i="19"/>
  <c r="KR7" i="19"/>
  <c r="KP7" i="19"/>
  <c r="KO7" i="19"/>
  <c r="KN7" i="19"/>
  <c r="KM7" i="19"/>
  <c r="KS5" i="19"/>
  <c r="KR5" i="19"/>
  <c r="KP5" i="19"/>
  <c r="KO5" i="19"/>
  <c r="KN5" i="19"/>
  <c r="KM5" i="19"/>
  <c r="KS6" i="19"/>
  <c r="KR6" i="19"/>
  <c r="KP6" i="19"/>
  <c r="KO6" i="19"/>
  <c r="KN6" i="19"/>
  <c r="KM6" i="19"/>
  <c r="KS4" i="19"/>
  <c r="KR4" i="19"/>
  <c r="KP4" i="19"/>
  <c r="KO4" i="19"/>
  <c r="KN4" i="19"/>
  <c r="KM4" i="19"/>
  <c r="JQ30" i="19"/>
  <c r="JP30" i="19"/>
  <c r="JN30" i="19"/>
  <c r="JM30" i="19"/>
  <c r="JL30" i="19"/>
  <c r="JK30" i="19"/>
  <c r="JQ14" i="19"/>
  <c r="JP14" i="19"/>
  <c r="JN14" i="19"/>
  <c r="JM14" i="19"/>
  <c r="JL14" i="19"/>
  <c r="JK14" i="19"/>
  <c r="JQ29" i="19"/>
  <c r="JP29" i="19"/>
  <c r="JN29" i="19"/>
  <c r="JM29" i="19"/>
  <c r="JL29" i="19"/>
  <c r="JK29" i="19"/>
  <c r="JQ28" i="19"/>
  <c r="JP28" i="19"/>
  <c r="JN28" i="19"/>
  <c r="JM28" i="19"/>
  <c r="JL28" i="19"/>
  <c r="JK28" i="19"/>
  <c r="JQ27" i="19"/>
  <c r="JP27" i="19"/>
  <c r="JN27" i="19"/>
  <c r="JM27" i="19"/>
  <c r="JL27" i="19"/>
  <c r="JK27" i="19"/>
  <c r="JQ26" i="19"/>
  <c r="JP26" i="19"/>
  <c r="JN26" i="19"/>
  <c r="JM26" i="19"/>
  <c r="JL26" i="19"/>
  <c r="JK26" i="19"/>
  <c r="JQ25" i="19"/>
  <c r="JP25" i="19"/>
  <c r="JN25" i="19"/>
  <c r="JM25" i="19"/>
  <c r="JL25" i="19"/>
  <c r="JK25" i="19"/>
  <c r="JQ24" i="19"/>
  <c r="JP24" i="19"/>
  <c r="JN24" i="19"/>
  <c r="JM24" i="19"/>
  <c r="JL24" i="19"/>
  <c r="JK24" i="19"/>
  <c r="JQ23" i="19"/>
  <c r="JP23" i="19"/>
  <c r="JN23" i="19"/>
  <c r="JM23" i="19"/>
  <c r="JL23" i="19"/>
  <c r="JK23" i="19"/>
  <c r="JQ22" i="19"/>
  <c r="JP22" i="19"/>
  <c r="JN22" i="19"/>
  <c r="JM22" i="19"/>
  <c r="JL22" i="19"/>
  <c r="JK22" i="19"/>
  <c r="JQ21" i="19"/>
  <c r="JP21" i="19"/>
  <c r="JN21" i="19"/>
  <c r="JM21" i="19"/>
  <c r="JL21" i="19"/>
  <c r="JK21" i="19"/>
  <c r="JQ20" i="19"/>
  <c r="JP20" i="19"/>
  <c r="JN20" i="19"/>
  <c r="JM20" i="19"/>
  <c r="JL20" i="19"/>
  <c r="JK20" i="19"/>
  <c r="JQ19" i="19"/>
  <c r="JP19" i="19"/>
  <c r="JN19" i="19"/>
  <c r="JM19" i="19"/>
  <c r="JL19" i="19"/>
  <c r="JK19" i="19"/>
  <c r="JQ31" i="19"/>
  <c r="JP31" i="19"/>
  <c r="JN31" i="19"/>
  <c r="JM31" i="19"/>
  <c r="JL31" i="19"/>
  <c r="JK31" i="19"/>
  <c r="JQ18" i="19"/>
  <c r="JP18" i="19"/>
  <c r="JN18" i="19"/>
  <c r="JM18" i="19"/>
  <c r="JL18" i="19"/>
  <c r="JK18" i="19"/>
  <c r="JQ17" i="19"/>
  <c r="JP17" i="19"/>
  <c r="JN17" i="19"/>
  <c r="JM17" i="19"/>
  <c r="JL17" i="19"/>
  <c r="JK17" i="19"/>
  <c r="JQ16" i="19"/>
  <c r="JP16" i="19"/>
  <c r="JN16" i="19"/>
  <c r="JM16" i="19"/>
  <c r="JL16" i="19"/>
  <c r="JK16" i="19"/>
  <c r="JQ15" i="19"/>
  <c r="JP15" i="19"/>
  <c r="JN15" i="19"/>
  <c r="JM15" i="19"/>
  <c r="JL15" i="19"/>
  <c r="JK15" i="19"/>
  <c r="JQ13" i="19"/>
  <c r="JP13" i="19"/>
  <c r="JN13" i="19"/>
  <c r="JM13" i="19"/>
  <c r="JL13" i="19"/>
  <c r="JK13" i="19"/>
  <c r="JQ12" i="19"/>
  <c r="JP12" i="19"/>
  <c r="JN12" i="19"/>
  <c r="JM12" i="19"/>
  <c r="JL12" i="19"/>
  <c r="JK12" i="19"/>
  <c r="JQ11" i="19"/>
  <c r="JP11" i="19"/>
  <c r="JN11" i="19"/>
  <c r="JM11" i="19"/>
  <c r="JL11" i="19"/>
  <c r="JK11" i="19"/>
  <c r="JQ10" i="19"/>
  <c r="JP10" i="19"/>
  <c r="JN10" i="19"/>
  <c r="JM10" i="19"/>
  <c r="JL10" i="19"/>
  <c r="JK10" i="19"/>
  <c r="JQ9" i="19"/>
  <c r="JP9" i="19"/>
  <c r="JN9" i="19"/>
  <c r="JM9" i="19"/>
  <c r="JL9" i="19"/>
  <c r="JK9" i="19"/>
  <c r="JQ8" i="19"/>
  <c r="JP8" i="19"/>
  <c r="JN8" i="19"/>
  <c r="JM8" i="19"/>
  <c r="JL8" i="19"/>
  <c r="JK8" i="19"/>
  <c r="JQ7" i="19"/>
  <c r="JP7" i="19"/>
  <c r="JN7" i="19"/>
  <c r="JM7" i="19"/>
  <c r="JL7" i="19"/>
  <c r="JK7" i="19"/>
  <c r="JQ5" i="19"/>
  <c r="JP5" i="19"/>
  <c r="JN5" i="19"/>
  <c r="JM5" i="19"/>
  <c r="JL5" i="19"/>
  <c r="JK5" i="19"/>
  <c r="JQ6" i="19"/>
  <c r="JP6" i="19"/>
  <c r="JN6" i="19"/>
  <c r="JM6" i="19"/>
  <c r="JL6" i="19"/>
  <c r="JK6" i="19"/>
  <c r="JQ4" i="19"/>
  <c r="JP4" i="19"/>
  <c r="JN4" i="19"/>
  <c r="JM4" i="19"/>
  <c r="JL4" i="19"/>
  <c r="JK4" i="19"/>
  <c r="IO30" i="19"/>
  <c r="IN30" i="19"/>
  <c r="IL30" i="19"/>
  <c r="IK30" i="19"/>
  <c r="IJ30" i="19"/>
  <c r="II30" i="19"/>
  <c r="IO14" i="19"/>
  <c r="IN14" i="19"/>
  <c r="IL14" i="19"/>
  <c r="IK14" i="19"/>
  <c r="IJ14" i="19"/>
  <c r="II14" i="19"/>
  <c r="IO29" i="19"/>
  <c r="IN29" i="19"/>
  <c r="IM29" i="19"/>
  <c r="IL29" i="19"/>
  <c r="IK29" i="19"/>
  <c r="IJ29" i="19"/>
  <c r="II29" i="19"/>
  <c r="IO28" i="19"/>
  <c r="IN28" i="19"/>
  <c r="IL28" i="19"/>
  <c r="IK28" i="19"/>
  <c r="IJ28" i="19"/>
  <c r="II28" i="19"/>
  <c r="IO27" i="19"/>
  <c r="IN27" i="19"/>
  <c r="IL27" i="19"/>
  <c r="IK27" i="19"/>
  <c r="IJ27" i="19"/>
  <c r="II27" i="19"/>
  <c r="IO26" i="19"/>
  <c r="IN26" i="19"/>
  <c r="IL26" i="19"/>
  <c r="IK26" i="19"/>
  <c r="IJ26" i="19"/>
  <c r="II26" i="19"/>
  <c r="IO25" i="19"/>
  <c r="IN25" i="19"/>
  <c r="IL25" i="19"/>
  <c r="IK25" i="19"/>
  <c r="IJ25" i="19"/>
  <c r="II25" i="19"/>
  <c r="IO24" i="19"/>
  <c r="IN24" i="19"/>
  <c r="IL24" i="19"/>
  <c r="IK24" i="19"/>
  <c r="IJ24" i="19"/>
  <c r="II24" i="19"/>
  <c r="IO23" i="19"/>
  <c r="IN23" i="19"/>
  <c r="IL23" i="19"/>
  <c r="IK23" i="19"/>
  <c r="IJ23" i="19"/>
  <c r="II23" i="19"/>
  <c r="IO22" i="19"/>
  <c r="IN22" i="19"/>
  <c r="IL22" i="19"/>
  <c r="IK22" i="19"/>
  <c r="IJ22" i="19"/>
  <c r="II22" i="19"/>
  <c r="IO21" i="19"/>
  <c r="IN21" i="19"/>
  <c r="IL21" i="19"/>
  <c r="IK21" i="19"/>
  <c r="IJ21" i="19"/>
  <c r="II21" i="19"/>
  <c r="IO20" i="19"/>
  <c r="IN20" i="19"/>
  <c r="IL20" i="19"/>
  <c r="IK20" i="19"/>
  <c r="IJ20" i="19"/>
  <c r="II20" i="19"/>
  <c r="IO19" i="19"/>
  <c r="IN19" i="19"/>
  <c r="IL19" i="19"/>
  <c r="IK19" i="19"/>
  <c r="IJ19" i="19"/>
  <c r="IP19" i="19" s="1"/>
  <c r="II19" i="19"/>
  <c r="IO31" i="19"/>
  <c r="IN31" i="19"/>
  <c r="IL31" i="19"/>
  <c r="IK31" i="19"/>
  <c r="IJ31" i="19"/>
  <c r="II31" i="19"/>
  <c r="IO18" i="19"/>
  <c r="IN18" i="19"/>
  <c r="IL18" i="19"/>
  <c r="IK18" i="19"/>
  <c r="IJ18" i="19"/>
  <c r="II18" i="19"/>
  <c r="IO17" i="19"/>
  <c r="IN17" i="19"/>
  <c r="IL17" i="19"/>
  <c r="IK17" i="19"/>
  <c r="IJ17" i="19"/>
  <c r="II17" i="19"/>
  <c r="IO16" i="19"/>
  <c r="IN16" i="19"/>
  <c r="IL16" i="19"/>
  <c r="IK16" i="19"/>
  <c r="IJ16" i="19"/>
  <c r="II16" i="19"/>
  <c r="IO15" i="19"/>
  <c r="IN15" i="19"/>
  <c r="IL15" i="19"/>
  <c r="IK15" i="19"/>
  <c r="IJ15" i="19"/>
  <c r="II15" i="19"/>
  <c r="IO13" i="19"/>
  <c r="IN13" i="19"/>
  <c r="IL13" i="19"/>
  <c r="IK13" i="19"/>
  <c r="IJ13" i="19"/>
  <c r="II13" i="19"/>
  <c r="IO12" i="19"/>
  <c r="IN12" i="19"/>
  <c r="IL12" i="19"/>
  <c r="IK12" i="19"/>
  <c r="IJ12" i="19"/>
  <c r="II12" i="19"/>
  <c r="IO11" i="19"/>
  <c r="IN11" i="19"/>
  <c r="IL11" i="19"/>
  <c r="IK11" i="19"/>
  <c r="IJ11" i="19"/>
  <c r="II11" i="19"/>
  <c r="IO10" i="19"/>
  <c r="IN10" i="19"/>
  <c r="IL10" i="19"/>
  <c r="IK10" i="19"/>
  <c r="IJ10" i="19"/>
  <c r="II10" i="19"/>
  <c r="IO9" i="19"/>
  <c r="IN9" i="19"/>
  <c r="IL9" i="19"/>
  <c r="IK9" i="19"/>
  <c r="IJ9" i="19"/>
  <c r="II9" i="19"/>
  <c r="IO8" i="19"/>
  <c r="IN8" i="19"/>
  <c r="IL8" i="19"/>
  <c r="IK8" i="19"/>
  <c r="IJ8" i="19"/>
  <c r="II8" i="19"/>
  <c r="IO7" i="19"/>
  <c r="IN7" i="19"/>
  <c r="IL7" i="19"/>
  <c r="IK7" i="19"/>
  <c r="IJ7" i="19"/>
  <c r="II7" i="19"/>
  <c r="IO5" i="19"/>
  <c r="IN5" i="19"/>
  <c r="IL5" i="19"/>
  <c r="IK5" i="19"/>
  <c r="IJ5" i="19"/>
  <c r="II5" i="19"/>
  <c r="IO6" i="19"/>
  <c r="IN6" i="19"/>
  <c r="IL6" i="19"/>
  <c r="IK6" i="19"/>
  <c r="IJ6" i="19"/>
  <c r="IM6" i="19" s="1"/>
  <c r="II6" i="19"/>
  <c r="IO4" i="19"/>
  <c r="IN4" i="19"/>
  <c r="IL4" i="19"/>
  <c r="IK4" i="19"/>
  <c r="IJ4" i="19"/>
  <c r="II4" i="19"/>
  <c r="HM30" i="19"/>
  <c r="HL30" i="19"/>
  <c r="HJ30" i="19"/>
  <c r="HI30" i="19"/>
  <c r="HH30" i="19"/>
  <c r="HG30" i="19"/>
  <c r="HM14" i="19"/>
  <c r="HL14" i="19"/>
  <c r="HJ14" i="19"/>
  <c r="HI14" i="19"/>
  <c r="HH14" i="19"/>
  <c r="HG14" i="19"/>
  <c r="HM29" i="19"/>
  <c r="HL29" i="19"/>
  <c r="HJ29" i="19"/>
  <c r="HI29" i="19"/>
  <c r="HH29" i="19"/>
  <c r="HG29" i="19"/>
  <c r="HM28" i="19"/>
  <c r="HL28" i="19"/>
  <c r="HJ28" i="19"/>
  <c r="HI28" i="19"/>
  <c r="HH28" i="19"/>
  <c r="HG28" i="19"/>
  <c r="HM27" i="19"/>
  <c r="HL27" i="19"/>
  <c r="HJ27" i="19"/>
  <c r="HI27" i="19"/>
  <c r="HH27" i="19"/>
  <c r="HG27" i="19"/>
  <c r="HM26" i="19"/>
  <c r="HL26" i="19"/>
  <c r="HJ26" i="19"/>
  <c r="HI26" i="19"/>
  <c r="HH26" i="19"/>
  <c r="HN26" i="19" s="1"/>
  <c r="HG26" i="19"/>
  <c r="HM25" i="19"/>
  <c r="HL25" i="19"/>
  <c r="HJ25" i="19"/>
  <c r="HI25" i="19"/>
  <c r="HH25" i="19"/>
  <c r="HG25" i="19"/>
  <c r="HM24" i="19"/>
  <c r="HL24" i="19"/>
  <c r="HJ24" i="19"/>
  <c r="HI24" i="19"/>
  <c r="HH24" i="19"/>
  <c r="HG24" i="19"/>
  <c r="HM23" i="19"/>
  <c r="HL23" i="19"/>
  <c r="HJ23" i="19"/>
  <c r="HI23" i="19"/>
  <c r="HH23" i="19"/>
  <c r="HG23" i="19"/>
  <c r="HM22" i="19"/>
  <c r="HL22" i="19"/>
  <c r="HJ22" i="19"/>
  <c r="HI22" i="19"/>
  <c r="HH22" i="19"/>
  <c r="HN22" i="19" s="1"/>
  <c r="HG22" i="19"/>
  <c r="HM21" i="19"/>
  <c r="HL21" i="19"/>
  <c r="HJ21" i="19"/>
  <c r="HI21" i="19"/>
  <c r="HH21" i="19"/>
  <c r="HG21" i="19"/>
  <c r="HM20" i="19"/>
  <c r="HL20" i="19"/>
  <c r="HJ20" i="19"/>
  <c r="HI20" i="19"/>
  <c r="HH20" i="19"/>
  <c r="HG20" i="19"/>
  <c r="HM19" i="19"/>
  <c r="HL19" i="19"/>
  <c r="HJ19" i="19"/>
  <c r="HI19" i="19"/>
  <c r="HH19" i="19"/>
  <c r="HG19" i="19"/>
  <c r="HM31" i="19"/>
  <c r="HL31" i="19"/>
  <c r="HJ31" i="19"/>
  <c r="HI31" i="19"/>
  <c r="HH31" i="19"/>
  <c r="HN31" i="19" s="1"/>
  <c r="HG31" i="19"/>
  <c r="HM18" i="19"/>
  <c r="HL18" i="19"/>
  <c r="HJ18" i="19"/>
  <c r="HI18" i="19"/>
  <c r="HH18" i="19"/>
  <c r="HG18" i="19"/>
  <c r="HM17" i="19"/>
  <c r="HL17" i="19"/>
  <c r="HJ17" i="19"/>
  <c r="HI17" i="19"/>
  <c r="HH17" i="19"/>
  <c r="HG17" i="19"/>
  <c r="HM16" i="19"/>
  <c r="HL16" i="19"/>
  <c r="HJ16" i="19"/>
  <c r="HI16" i="19"/>
  <c r="HH16" i="19"/>
  <c r="HG16" i="19"/>
  <c r="HM15" i="19"/>
  <c r="HL15" i="19"/>
  <c r="HJ15" i="19"/>
  <c r="HI15" i="19"/>
  <c r="HH15" i="19"/>
  <c r="HN15" i="19" s="1"/>
  <c r="HG15" i="19"/>
  <c r="HM13" i="19"/>
  <c r="HL13" i="19"/>
  <c r="HJ13" i="19"/>
  <c r="HI13" i="19"/>
  <c r="HH13" i="19"/>
  <c r="HG13" i="19"/>
  <c r="HM12" i="19"/>
  <c r="HL12" i="19"/>
  <c r="HJ12" i="19"/>
  <c r="HI12" i="19"/>
  <c r="HH12" i="19"/>
  <c r="HG12" i="19"/>
  <c r="HM11" i="19"/>
  <c r="HL11" i="19"/>
  <c r="HJ11" i="19"/>
  <c r="HI11" i="19"/>
  <c r="HH11" i="19"/>
  <c r="HG11" i="19"/>
  <c r="HM10" i="19"/>
  <c r="HL10" i="19"/>
  <c r="HJ10" i="19"/>
  <c r="HI10" i="19"/>
  <c r="HH10" i="19"/>
  <c r="HN10" i="19" s="1"/>
  <c r="HG10" i="19"/>
  <c r="HM9" i="19"/>
  <c r="HL9" i="19"/>
  <c r="HJ9" i="19"/>
  <c r="HI9" i="19"/>
  <c r="HH9" i="19"/>
  <c r="HG9" i="19"/>
  <c r="HM8" i="19"/>
  <c r="HL8" i="19"/>
  <c r="HJ8" i="19"/>
  <c r="HI8" i="19"/>
  <c r="HH8" i="19"/>
  <c r="HG8" i="19"/>
  <c r="HM7" i="19"/>
  <c r="HL7" i="19"/>
  <c r="HJ7" i="19"/>
  <c r="HI7" i="19"/>
  <c r="HH7" i="19"/>
  <c r="HG7" i="19"/>
  <c r="HM5" i="19"/>
  <c r="HL5" i="19"/>
  <c r="HJ5" i="19"/>
  <c r="HI5" i="19"/>
  <c r="HH5" i="19"/>
  <c r="HN5" i="19" s="1"/>
  <c r="HG5" i="19"/>
  <c r="HM6" i="19"/>
  <c r="HL6" i="19"/>
  <c r="HJ6" i="19"/>
  <c r="HI6" i="19"/>
  <c r="HH6" i="19"/>
  <c r="HG6" i="19"/>
  <c r="HM4" i="19"/>
  <c r="HL4" i="19"/>
  <c r="HJ4" i="19"/>
  <c r="HI4" i="19"/>
  <c r="HH4" i="19"/>
  <c r="HG4" i="19"/>
  <c r="GK30" i="19"/>
  <c r="GJ30" i="19"/>
  <c r="GH30" i="19"/>
  <c r="GG30" i="19"/>
  <c r="GF30" i="19"/>
  <c r="GE30" i="19"/>
  <c r="GK14" i="19"/>
  <c r="GJ14" i="19"/>
  <c r="GH14" i="19"/>
  <c r="GG14" i="19"/>
  <c r="GF14" i="19"/>
  <c r="GL14" i="19" s="1"/>
  <c r="GE14" i="19"/>
  <c r="GK29" i="19"/>
  <c r="GJ29" i="19"/>
  <c r="GH29" i="19"/>
  <c r="GG29" i="19"/>
  <c r="GF29" i="19"/>
  <c r="GE29" i="19"/>
  <c r="GK28" i="19"/>
  <c r="GJ28" i="19"/>
  <c r="GH28" i="19"/>
  <c r="GG28" i="19"/>
  <c r="GF28" i="19"/>
  <c r="GE28" i="19"/>
  <c r="GK27" i="19"/>
  <c r="GJ27" i="19"/>
  <c r="GH27" i="19"/>
  <c r="GG27" i="19"/>
  <c r="GF27" i="19"/>
  <c r="GE27" i="19"/>
  <c r="GK26" i="19"/>
  <c r="GJ26" i="19"/>
  <c r="GH26" i="19"/>
  <c r="GG26" i="19"/>
  <c r="GF26" i="19"/>
  <c r="GL26" i="19" s="1"/>
  <c r="GE26" i="19"/>
  <c r="GK25" i="19"/>
  <c r="GJ25" i="19"/>
  <c r="GH25" i="19"/>
  <c r="GG25" i="19"/>
  <c r="GF25" i="19"/>
  <c r="GE25" i="19"/>
  <c r="GK24" i="19"/>
  <c r="GJ24" i="19"/>
  <c r="GH24" i="19"/>
  <c r="GG24" i="19"/>
  <c r="GF24" i="19"/>
  <c r="GE24" i="19"/>
  <c r="GK23" i="19"/>
  <c r="GJ23" i="19"/>
  <c r="GH23" i="19"/>
  <c r="GG23" i="19"/>
  <c r="GF23" i="19"/>
  <c r="GE23" i="19"/>
  <c r="GK22" i="19"/>
  <c r="GJ22" i="19"/>
  <c r="GH22" i="19"/>
  <c r="GG22" i="19"/>
  <c r="GF22" i="19"/>
  <c r="GL22" i="19" s="1"/>
  <c r="GE22" i="19"/>
  <c r="GK21" i="19"/>
  <c r="GJ21" i="19"/>
  <c r="GH21" i="19"/>
  <c r="GG21" i="19"/>
  <c r="GF21" i="19"/>
  <c r="GE21" i="19"/>
  <c r="GK20" i="19"/>
  <c r="GJ20" i="19"/>
  <c r="GH20" i="19"/>
  <c r="GG20" i="19"/>
  <c r="GF20" i="19"/>
  <c r="GE20" i="19"/>
  <c r="GK19" i="19"/>
  <c r="GJ19" i="19"/>
  <c r="GH19" i="19"/>
  <c r="GG19" i="19"/>
  <c r="GF19" i="19"/>
  <c r="GE19" i="19"/>
  <c r="GK31" i="19"/>
  <c r="GJ31" i="19"/>
  <c r="GH31" i="19"/>
  <c r="GG31" i="19"/>
  <c r="GF31" i="19"/>
  <c r="GL31" i="19" s="1"/>
  <c r="GE31" i="19"/>
  <c r="GK18" i="19"/>
  <c r="GJ18" i="19"/>
  <c r="GH18" i="19"/>
  <c r="GG18" i="19"/>
  <c r="GF18" i="19"/>
  <c r="GE18" i="19"/>
  <c r="GK17" i="19"/>
  <c r="GJ17" i="19"/>
  <c r="GH17" i="19"/>
  <c r="GG17" i="19"/>
  <c r="GF17" i="19"/>
  <c r="GE17" i="19"/>
  <c r="GK16" i="19"/>
  <c r="GJ16" i="19"/>
  <c r="GH16" i="19"/>
  <c r="GG16" i="19"/>
  <c r="GF16" i="19"/>
  <c r="GE16" i="19"/>
  <c r="GK15" i="19"/>
  <c r="GJ15" i="19"/>
  <c r="GH15" i="19"/>
  <c r="GG15" i="19"/>
  <c r="GF15" i="19"/>
  <c r="GL15" i="19" s="1"/>
  <c r="GE15" i="19"/>
  <c r="GK13" i="19"/>
  <c r="GJ13" i="19"/>
  <c r="GH13" i="19"/>
  <c r="GG13" i="19"/>
  <c r="GF13" i="19"/>
  <c r="GE13" i="19"/>
  <c r="GK12" i="19"/>
  <c r="GJ12" i="19"/>
  <c r="GH12" i="19"/>
  <c r="GG12" i="19"/>
  <c r="GF12" i="19"/>
  <c r="GE12" i="19"/>
  <c r="GK11" i="19"/>
  <c r="GJ11" i="19"/>
  <c r="GH11" i="19"/>
  <c r="GG11" i="19"/>
  <c r="GF11" i="19"/>
  <c r="GE11" i="19"/>
  <c r="GK10" i="19"/>
  <c r="GJ10" i="19"/>
  <c r="GH10" i="19"/>
  <c r="GG10" i="19"/>
  <c r="GF10" i="19"/>
  <c r="GL10" i="19" s="1"/>
  <c r="GE10" i="19"/>
  <c r="GK9" i="19"/>
  <c r="GJ9" i="19"/>
  <c r="GH9" i="19"/>
  <c r="GG9" i="19"/>
  <c r="GF9" i="19"/>
  <c r="GE9" i="19"/>
  <c r="GK8" i="19"/>
  <c r="GJ8" i="19"/>
  <c r="GH8" i="19"/>
  <c r="GG8" i="19"/>
  <c r="GF8" i="19"/>
  <c r="GE8" i="19"/>
  <c r="GK7" i="19"/>
  <c r="GJ7" i="19"/>
  <c r="GH7" i="19"/>
  <c r="GG7" i="19"/>
  <c r="GF7" i="19"/>
  <c r="GE7" i="19"/>
  <c r="GK5" i="19"/>
  <c r="GJ5" i="19"/>
  <c r="GH5" i="19"/>
  <c r="GG5" i="19"/>
  <c r="GF5" i="19"/>
  <c r="GL5" i="19" s="1"/>
  <c r="GE5" i="19"/>
  <c r="GK6" i="19"/>
  <c r="GJ6" i="19"/>
  <c r="GH6" i="19"/>
  <c r="GG6" i="19"/>
  <c r="GF6" i="19"/>
  <c r="GE6" i="19"/>
  <c r="GK4" i="19"/>
  <c r="GJ4" i="19"/>
  <c r="GH4" i="19"/>
  <c r="GG4" i="19"/>
  <c r="GF4" i="19"/>
  <c r="GE4" i="19"/>
  <c r="FI30" i="19"/>
  <c r="FH30" i="19"/>
  <c r="FF30" i="19"/>
  <c r="FE30" i="19"/>
  <c r="FD30" i="19"/>
  <c r="FC30" i="19"/>
  <c r="FI14" i="19"/>
  <c r="FH14" i="19"/>
  <c r="FF14" i="19"/>
  <c r="FE14" i="19"/>
  <c r="FD14" i="19"/>
  <c r="FJ14" i="19" s="1"/>
  <c r="FC14" i="19"/>
  <c r="FI29" i="19"/>
  <c r="FH29" i="19"/>
  <c r="FF29" i="19"/>
  <c r="FE29" i="19"/>
  <c r="FD29" i="19"/>
  <c r="FC29" i="19"/>
  <c r="FI28" i="19"/>
  <c r="FH28" i="19"/>
  <c r="FF28" i="19"/>
  <c r="FE28" i="19"/>
  <c r="FD28" i="19"/>
  <c r="FC28" i="19"/>
  <c r="FI27" i="19"/>
  <c r="FH27" i="19"/>
  <c r="FF27" i="19"/>
  <c r="FE27" i="19"/>
  <c r="FD27" i="19"/>
  <c r="FC27" i="19"/>
  <c r="FI26" i="19"/>
  <c r="FH26" i="19"/>
  <c r="FF26" i="19"/>
  <c r="FE26" i="19"/>
  <c r="FD26" i="19"/>
  <c r="FJ26" i="19" s="1"/>
  <c r="FC26" i="19"/>
  <c r="FI25" i="19"/>
  <c r="FH25" i="19"/>
  <c r="FF25" i="19"/>
  <c r="FE25" i="19"/>
  <c r="FD25" i="19"/>
  <c r="FC25" i="19"/>
  <c r="FI24" i="19"/>
  <c r="FH24" i="19"/>
  <c r="FF24" i="19"/>
  <c r="FE24" i="19"/>
  <c r="FD24" i="19"/>
  <c r="FC24" i="19"/>
  <c r="FI23" i="19"/>
  <c r="FH23" i="19"/>
  <c r="FF23" i="19"/>
  <c r="FE23" i="19"/>
  <c r="FD23" i="19"/>
  <c r="FC23" i="19"/>
  <c r="FI22" i="19"/>
  <c r="FH22" i="19"/>
  <c r="FF22" i="19"/>
  <c r="FE22" i="19"/>
  <c r="FD22" i="19"/>
  <c r="FJ22" i="19" s="1"/>
  <c r="FC22" i="19"/>
  <c r="FI21" i="19"/>
  <c r="FH21" i="19"/>
  <c r="FF21" i="19"/>
  <c r="FE21" i="19"/>
  <c r="FD21" i="19"/>
  <c r="FC21" i="19"/>
  <c r="FI20" i="19"/>
  <c r="FH20" i="19"/>
  <c r="FF20" i="19"/>
  <c r="FE20" i="19"/>
  <c r="FD20" i="19"/>
  <c r="FC20" i="19"/>
  <c r="FI19" i="19"/>
  <c r="FH19" i="19"/>
  <c r="FF19" i="19"/>
  <c r="FE19" i="19"/>
  <c r="FD19" i="19"/>
  <c r="FC19" i="19"/>
  <c r="FI31" i="19"/>
  <c r="FH31" i="19"/>
  <c r="FF31" i="19"/>
  <c r="FE31" i="19"/>
  <c r="FD31" i="19"/>
  <c r="FJ31" i="19" s="1"/>
  <c r="FC31" i="19"/>
  <c r="FI18" i="19"/>
  <c r="FH18" i="19"/>
  <c r="FF18" i="19"/>
  <c r="FE18" i="19"/>
  <c r="FD18" i="19"/>
  <c r="FC18" i="19"/>
  <c r="FI17" i="19"/>
  <c r="FH17" i="19"/>
  <c r="FF17" i="19"/>
  <c r="FE17" i="19"/>
  <c r="FD17" i="19"/>
  <c r="FC17" i="19"/>
  <c r="FI16" i="19"/>
  <c r="FH16" i="19"/>
  <c r="FF16" i="19"/>
  <c r="FE16" i="19"/>
  <c r="FD16" i="19"/>
  <c r="FC16" i="19"/>
  <c r="FI15" i="19"/>
  <c r="FH15" i="19"/>
  <c r="FF15" i="19"/>
  <c r="FE15" i="19"/>
  <c r="FD15" i="19"/>
  <c r="FJ15" i="19" s="1"/>
  <c r="FC15" i="19"/>
  <c r="FI13" i="19"/>
  <c r="FH13" i="19"/>
  <c r="FF13" i="19"/>
  <c r="FE13" i="19"/>
  <c r="FD13" i="19"/>
  <c r="FC13" i="19"/>
  <c r="FI12" i="19"/>
  <c r="FH12" i="19"/>
  <c r="FF12" i="19"/>
  <c r="FE12" i="19"/>
  <c r="FD12" i="19"/>
  <c r="FC12" i="19"/>
  <c r="FI11" i="19"/>
  <c r="FH11" i="19"/>
  <c r="FF11" i="19"/>
  <c r="FE11" i="19"/>
  <c r="FD11" i="19"/>
  <c r="FC11" i="19"/>
  <c r="FI10" i="19"/>
  <c r="FH10" i="19"/>
  <c r="FF10" i="19"/>
  <c r="FE10" i="19"/>
  <c r="FD10" i="19"/>
  <c r="FJ10" i="19" s="1"/>
  <c r="FC10" i="19"/>
  <c r="FI9" i="19"/>
  <c r="FH9" i="19"/>
  <c r="FF9" i="19"/>
  <c r="FE9" i="19"/>
  <c r="FD9" i="19"/>
  <c r="FC9" i="19"/>
  <c r="FI8" i="19"/>
  <c r="FH8" i="19"/>
  <c r="FF8" i="19"/>
  <c r="FE8" i="19"/>
  <c r="FD8" i="19"/>
  <c r="FC8" i="19"/>
  <c r="FI7" i="19"/>
  <c r="FH7" i="19"/>
  <c r="FF7" i="19"/>
  <c r="FE7" i="19"/>
  <c r="FD7" i="19"/>
  <c r="FC7" i="19"/>
  <c r="FI5" i="19"/>
  <c r="FH5" i="19"/>
  <c r="FF5" i="19"/>
  <c r="FE5" i="19"/>
  <c r="FD5" i="19"/>
  <c r="FJ5" i="19" s="1"/>
  <c r="FC5" i="19"/>
  <c r="FI6" i="19"/>
  <c r="FH6" i="19"/>
  <c r="FF6" i="19"/>
  <c r="FE6" i="19"/>
  <c r="FD6" i="19"/>
  <c r="FC6" i="19"/>
  <c r="FI4" i="19"/>
  <c r="FH4" i="19"/>
  <c r="FF4" i="19"/>
  <c r="FE4" i="19"/>
  <c r="FD4" i="19"/>
  <c r="FC4" i="19"/>
  <c r="EG30" i="19"/>
  <c r="EF30" i="19"/>
  <c r="ED30" i="19"/>
  <c r="EC30" i="19"/>
  <c r="EB30" i="19"/>
  <c r="EA30" i="19"/>
  <c r="EG14" i="19"/>
  <c r="EF14" i="19"/>
  <c r="ED14" i="19"/>
  <c r="EC14" i="19"/>
  <c r="EB14" i="19"/>
  <c r="EH14" i="19" s="1"/>
  <c r="EA14" i="19"/>
  <c r="EG29" i="19"/>
  <c r="EF29" i="19"/>
  <c r="ED29" i="19"/>
  <c r="EC29" i="19"/>
  <c r="EB29" i="19"/>
  <c r="EA29" i="19"/>
  <c r="EG28" i="19"/>
  <c r="EF28" i="19"/>
  <c r="ED28" i="19"/>
  <c r="EC28" i="19"/>
  <c r="EB28" i="19"/>
  <c r="EA28" i="19"/>
  <c r="EG27" i="19"/>
  <c r="EF27" i="19"/>
  <c r="ED27" i="19"/>
  <c r="EC27" i="19"/>
  <c r="EB27" i="19"/>
  <c r="EA27" i="19"/>
  <c r="EG26" i="19"/>
  <c r="EF26" i="19"/>
  <c r="ED26" i="19"/>
  <c r="EC26" i="19"/>
  <c r="EB26" i="19"/>
  <c r="EH26" i="19" s="1"/>
  <c r="EA26" i="19"/>
  <c r="EG25" i="19"/>
  <c r="EF25" i="19"/>
  <c r="ED25" i="19"/>
  <c r="EC25" i="19"/>
  <c r="EB25" i="19"/>
  <c r="EA25" i="19"/>
  <c r="EG24" i="19"/>
  <c r="EF24" i="19"/>
  <c r="ED24" i="19"/>
  <c r="EC24" i="19"/>
  <c r="EB24" i="19"/>
  <c r="EA24" i="19"/>
  <c r="EG23" i="19"/>
  <c r="EF23" i="19"/>
  <c r="ED23" i="19"/>
  <c r="EC23" i="19"/>
  <c r="EB23" i="19"/>
  <c r="EA23" i="19"/>
  <c r="EG22" i="19"/>
  <c r="EF22" i="19"/>
  <c r="ED22" i="19"/>
  <c r="EC22" i="19"/>
  <c r="EB22" i="19"/>
  <c r="EH22" i="19" s="1"/>
  <c r="EA22" i="19"/>
  <c r="EG21" i="19"/>
  <c r="EF21" i="19"/>
  <c r="ED21" i="19"/>
  <c r="EC21" i="19"/>
  <c r="EB21" i="19"/>
  <c r="EA21" i="19"/>
  <c r="EG20" i="19"/>
  <c r="EF20" i="19"/>
  <c r="ED20" i="19"/>
  <c r="EC20" i="19"/>
  <c r="EB20" i="19"/>
  <c r="EA20" i="19"/>
  <c r="EG19" i="19"/>
  <c r="EF19" i="19"/>
  <c r="ED19" i="19"/>
  <c r="EC19" i="19"/>
  <c r="EB19" i="19"/>
  <c r="EA19" i="19"/>
  <c r="EG31" i="19"/>
  <c r="EF31" i="19"/>
  <c r="ED31" i="19"/>
  <c r="EC31" i="19"/>
  <c r="EB31" i="19"/>
  <c r="EH31" i="19" s="1"/>
  <c r="EA31" i="19"/>
  <c r="EG18" i="19"/>
  <c r="EF18" i="19"/>
  <c r="ED18" i="19"/>
  <c r="EC18" i="19"/>
  <c r="EB18" i="19"/>
  <c r="EA18" i="19"/>
  <c r="EG17" i="19"/>
  <c r="EF17" i="19"/>
  <c r="ED17" i="19"/>
  <c r="EC17" i="19"/>
  <c r="EB17" i="19"/>
  <c r="EA17" i="19"/>
  <c r="EG16" i="19"/>
  <c r="EF16" i="19"/>
  <c r="ED16" i="19"/>
  <c r="EC16" i="19"/>
  <c r="EB16" i="19"/>
  <c r="EA16" i="19"/>
  <c r="EG15" i="19"/>
  <c r="EF15" i="19"/>
  <c r="ED15" i="19"/>
  <c r="EC15" i="19"/>
  <c r="EB15" i="19"/>
  <c r="EH15" i="19" s="1"/>
  <c r="EA15" i="19"/>
  <c r="EG13" i="19"/>
  <c r="EF13" i="19"/>
  <c r="ED13" i="19"/>
  <c r="EC13" i="19"/>
  <c r="EB13" i="19"/>
  <c r="EA13" i="19"/>
  <c r="EG12" i="19"/>
  <c r="EF12" i="19"/>
  <c r="ED12" i="19"/>
  <c r="EC12" i="19"/>
  <c r="EB12" i="19"/>
  <c r="EA12" i="19"/>
  <c r="EG11" i="19"/>
  <c r="EF11" i="19"/>
  <c r="ED11" i="19"/>
  <c r="EC11" i="19"/>
  <c r="EB11" i="19"/>
  <c r="EA11" i="19"/>
  <c r="EG10" i="19"/>
  <c r="EF10" i="19"/>
  <c r="ED10" i="19"/>
  <c r="EC10" i="19"/>
  <c r="EB10" i="19"/>
  <c r="EH10" i="19" s="1"/>
  <c r="EA10" i="19"/>
  <c r="EG9" i="19"/>
  <c r="EF9" i="19"/>
  <c r="ED9" i="19"/>
  <c r="EC9" i="19"/>
  <c r="EB9" i="19"/>
  <c r="EA9" i="19"/>
  <c r="EG8" i="19"/>
  <c r="EF8" i="19"/>
  <c r="ED8" i="19"/>
  <c r="EC8" i="19"/>
  <c r="EB8" i="19"/>
  <c r="EA8" i="19"/>
  <c r="EG7" i="19"/>
  <c r="EF7" i="19"/>
  <c r="ED7" i="19"/>
  <c r="EC7" i="19"/>
  <c r="EB7" i="19"/>
  <c r="EA7" i="19"/>
  <c r="EG5" i="19"/>
  <c r="EF5" i="19"/>
  <c r="ED5" i="19"/>
  <c r="EC5" i="19"/>
  <c r="EB5" i="19"/>
  <c r="EH5" i="19" s="1"/>
  <c r="EA5" i="19"/>
  <c r="EG6" i="19"/>
  <c r="EF6" i="19"/>
  <c r="ED6" i="19"/>
  <c r="EC6" i="19"/>
  <c r="EB6" i="19"/>
  <c r="EA6" i="19"/>
  <c r="EG4" i="19"/>
  <c r="EF4" i="19"/>
  <c r="ED4" i="19"/>
  <c r="EC4" i="19"/>
  <c r="EB4" i="19"/>
  <c r="EA4" i="19"/>
  <c r="SG16" i="27"/>
  <c r="SF16" i="27"/>
  <c r="SD16" i="27"/>
  <c r="SC16" i="27"/>
  <c r="SB16" i="27"/>
  <c r="SH16" i="27" s="1"/>
  <c r="SA16" i="27"/>
  <c r="SG15" i="27"/>
  <c r="SF15" i="27"/>
  <c r="SD15" i="27"/>
  <c r="SC15" i="27"/>
  <c r="SB15" i="27"/>
  <c r="SA15" i="27"/>
  <c r="SG14" i="27"/>
  <c r="SF14" i="27"/>
  <c r="SD14" i="27"/>
  <c r="SC14" i="27"/>
  <c r="SB14" i="27"/>
  <c r="SA14" i="27"/>
  <c r="SG13" i="27"/>
  <c r="SF13" i="27"/>
  <c r="SD13" i="27"/>
  <c r="SC13" i="27"/>
  <c r="SB13" i="27"/>
  <c r="SA13" i="27"/>
  <c r="SG12" i="27"/>
  <c r="SF12" i="27"/>
  <c r="SD12" i="27"/>
  <c r="SC12" i="27"/>
  <c r="SB12" i="27"/>
  <c r="SH12" i="27" s="1"/>
  <c r="SA12" i="27"/>
  <c r="SG11" i="27"/>
  <c r="SF11" i="27"/>
  <c r="SD11" i="27"/>
  <c r="SC11" i="27"/>
  <c r="SB11" i="27"/>
  <c r="SA11" i="27"/>
  <c r="SG10" i="27"/>
  <c r="SF10" i="27"/>
  <c r="SD10" i="27"/>
  <c r="SC10" i="27"/>
  <c r="SB10" i="27"/>
  <c r="SA10" i="27"/>
  <c r="SG9" i="27"/>
  <c r="SF9" i="27"/>
  <c r="SD9" i="27"/>
  <c r="SC9" i="27"/>
  <c r="SB9" i="27"/>
  <c r="SA9" i="27"/>
  <c r="SG8" i="27"/>
  <c r="SF8" i="27"/>
  <c r="SD8" i="27"/>
  <c r="SC8" i="27"/>
  <c r="SB8" i="27"/>
  <c r="SH8" i="27" s="1"/>
  <c r="SA8" i="27"/>
  <c r="SG7" i="27"/>
  <c r="SF7" i="27"/>
  <c r="SD7" i="27"/>
  <c r="SC7" i="27"/>
  <c r="SB7" i="27"/>
  <c r="SA7" i="27"/>
  <c r="SG6" i="27"/>
  <c r="SF6" i="27"/>
  <c r="SD6" i="27"/>
  <c r="SC6" i="27"/>
  <c r="SB6" i="27"/>
  <c r="SA6" i="27"/>
  <c r="SG5" i="27"/>
  <c r="SF5" i="27"/>
  <c r="SD5" i="27"/>
  <c r="SC5" i="27"/>
  <c r="SB5" i="27"/>
  <c r="SA5" i="27"/>
  <c r="SG4" i="27"/>
  <c r="SF4" i="27"/>
  <c r="SD4" i="27"/>
  <c r="SC4" i="27"/>
  <c r="SB4" i="27"/>
  <c r="SH4" i="27" s="1"/>
  <c r="SA4" i="27"/>
  <c r="RE16" i="27"/>
  <c r="RD16" i="27"/>
  <c r="RB16" i="27"/>
  <c r="RA16" i="27"/>
  <c r="QZ16" i="27"/>
  <c r="QY16" i="27"/>
  <c r="RE15" i="27"/>
  <c r="RD15" i="27"/>
  <c r="RB15" i="27"/>
  <c r="RA15" i="27"/>
  <c r="QZ15" i="27"/>
  <c r="QY15" i="27"/>
  <c r="RE14" i="27"/>
  <c r="RD14" i="27"/>
  <c r="RB14" i="27"/>
  <c r="RA14" i="27"/>
  <c r="QZ14" i="27"/>
  <c r="QY14" i="27"/>
  <c r="RE13" i="27"/>
  <c r="RD13" i="27"/>
  <c r="RB13" i="27"/>
  <c r="RA13" i="27"/>
  <c r="QZ13" i="27"/>
  <c r="RF13" i="27" s="1"/>
  <c r="QY13" i="27"/>
  <c r="RE12" i="27"/>
  <c r="RD12" i="27"/>
  <c r="RB12" i="27"/>
  <c r="RA12" i="27"/>
  <c r="QZ12" i="27"/>
  <c r="QY12" i="27"/>
  <c r="RE11" i="27"/>
  <c r="RD11" i="27"/>
  <c r="RB11" i="27"/>
  <c r="RA11" i="27"/>
  <c r="QZ11" i="27"/>
  <c r="QY11" i="27"/>
  <c r="RE10" i="27"/>
  <c r="RD10" i="27"/>
  <c r="RB10" i="27"/>
  <c r="RA10" i="27"/>
  <c r="QZ10" i="27"/>
  <c r="QY10" i="27"/>
  <c r="RE9" i="27"/>
  <c r="RD9" i="27"/>
  <c r="RB9" i="27"/>
  <c r="RA9" i="27"/>
  <c r="QZ9" i="27"/>
  <c r="RF9" i="27" s="1"/>
  <c r="QY9" i="27"/>
  <c r="RE8" i="27"/>
  <c r="RD8" i="27"/>
  <c r="RB8" i="27"/>
  <c r="RA8" i="27"/>
  <c r="QZ8" i="27"/>
  <c r="QY8" i="27"/>
  <c r="RE7" i="27"/>
  <c r="RD7" i="27"/>
  <c r="RB7" i="27"/>
  <c r="RA7" i="27"/>
  <c r="QZ7" i="27"/>
  <c r="QY7" i="27"/>
  <c r="RE6" i="27"/>
  <c r="RD6" i="27"/>
  <c r="RB6" i="27"/>
  <c r="RA6" i="27"/>
  <c r="QZ6" i="27"/>
  <c r="QY6" i="27"/>
  <c r="RE5" i="27"/>
  <c r="RD5" i="27"/>
  <c r="RB5" i="27"/>
  <c r="RA5" i="27"/>
  <c r="QZ5" i="27"/>
  <c r="RF5" i="27" s="1"/>
  <c r="QY5" i="27"/>
  <c r="RE4" i="27"/>
  <c r="RD4" i="27"/>
  <c r="RB4" i="27"/>
  <c r="RA4" i="27"/>
  <c r="QZ4" i="27"/>
  <c r="QY4" i="27"/>
  <c r="QC16" i="27"/>
  <c r="QB16" i="27"/>
  <c r="PZ16" i="27"/>
  <c r="PY16" i="27"/>
  <c r="PX16" i="27"/>
  <c r="PW16" i="27"/>
  <c r="QC15" i="27"/>
  <c r="QB15" i="27"/>
  <c r="PZ15" i="27"/>
  <c r="PY15" i="27"/>
  <c r="PX15" i="27"/>
  <c r="PW15" i="27"/>
  <c r="QC14" i="27"/>
  <c r="QB14" i="27"/>
  <c r="PZ14" i="27"/>
  <c r="PY14" i="27"/>
  <c r="PX14" i="27"/>
  <c r="QD14" i="27" s="1"/>
  <c r="PW14" i="27"/>
  <c r="QC13" i="27"/>
  <c r="QB13" i="27"/>
  <c r="PZ13" i="27"/>
  <c r="PY13" i="27"/>
  <c r="PX13" i="27"/>
  <c r="PW13" i="27"/>
  <c r="QC12" i="27"/>
  <c r="QB12" i="27"/>
  <c r="PZ12" i="27"/>
  <c r="PY12" i="27"/>
  <c r="PX12" i="27"/>
  <c r="PW12" i="27"/>
  <c r="QC11" i="27"/>
  <c r="QB11" i="27"/>
  <c r="PZ11" i="27"/>
  <c r="PY11" i="27"/>
  <c r="PX11" i="27"/>
  <c r="PW11" i="27"/>
  <c r="QC10" i="27"/>
  <c r="QB10" i="27"/>
  <c r="PZ10" i="27"/>
  <c r="PY10" i="27"/>
  <c r="PX10" i="27"/>
  <c r="QD10" i="27" s="1"/>
  <c r="PW10" i="27"/>
  <c r="QC9" i="27"/>
  <c r="QB9" i="27"/>
  <c r="PZ9" i="27"/>
  <c r="PY9" i="27"/>
  <c r="PX9" i="27"/>
  <c r="PW9" i="27"/>
  <c r="QC8" i="27"/>
  <c r="QB8" i="27"/>
  <c r="PZ8" i="27"/>
  <c r="PY8" i="27"/>
  <c r="PX8" i="27"/>
  <c r="PW8" i="27"/>
  <c r="QC7" i="27"/>
  <c r="QB7" i="27"/>
  <c r="PZ7" i="27"/>
  <c r="PY7" i="27"/>
  <c r="PX7" i="27"/>
  <c r="PW7" i="27"/>
  <c r="QC6" i="27"/>
  <c r="QB6" i="27"/>
  <c r="PZ6" i="27"/>
  <c r="PY6" i="27"/>
  <c r="PX6" i="27"/>
  <c r="QD6" i="27" s="1"/>
  <c r="PW6" i="27"/>
  <c r="QC5" i="27"/>
  <c r="QB5" i="27"/>
  <c r="PZ5" i="27"/>
  <c r="PY5" i="27"/>
  <c r="PX5" i="27"/>
  <c r="PW5" i="27"/>
  <c r="QC4" i="27"/>
  <c r="QB4" i="27"/>
  <c r="PZ4" i="27"/>
  <c r="PY4" i="27"/>
  <c r="PX4" i="27"/>
  <c r="PW4" i="27"/>
  <c r="PA16" i="27"/>
  <c r="OZ16" i="27"/>
  <c r="OX16" i="27"/>
  <c r="OW16" i="27"/>
  <c r="OV16" i="27"/>
  <c r="OU16" i="27"/>
  <c r="PA15" i="27"/>
  <c r="OZ15" i="27"/>
  <c r="OX15" i="27"/>
  <c r="OW15" i="27"/>
  <c r="OV15" i="27"/>
  <c r="PB15" i="27" s="1"/>
  <c r="OU15" i="27"/>
  <c r="PA14" i="27"/>
  <c r="OZ14" i="27"/>
  <c r="OX14" i="27"/>
  <c r="OW14" i="27"/>
  <c r="OV14" i="27"/>
  <c r="OU14" i="27"/>
  <c r="PA13" i="27"/>
  <c r="OZ13" i="27"/>
  <c r="OX13" i="27"/>
  <c r="OW13" i="27"/>
  <c r="OV13" i="27"/>
  <c r="OU13" i="27"/>
  <c r="PA12" i="27"/>
  <c r="OZ12" i="27"/>
  <c r="OX12" i="27"/>
  <c r="OW12" i="27"/>
  <c r="OV12" i="27"/>
  <c r="OU12" i="27"/>
  <c r="PA11" i="27"/>
  <c r="OZ11" i="27"/>
  <c r="OX11" i="27"/>
  <c r="OW11" i="27"/>
  <c r="OV11" i="27"/>
  <c r="PB11" i="27" s="1"/>
  <c r="OU11" i="27"/>
  <c r="PA10" i="27"/>
  <c r="OZ10" i="27"/>
  <c r="OX10" i="27"/>
  <c r="OW10" i="27"/>
  <c r="OV10" i="27"/>
  <c r="OU10" i="27"/>
  <c r="PA9" i="27"/>
  <c r="OZ9" i="27"/>
  <c r="OX9" i="27"/>
  <c r="OW9" i="27"/>
  <c r="OV9" i="27"/>
  <c r="OU9" i="27"/>
  <c r="PA8" i="27"/>
  <c r="OZ8" i="27"/>
  <c r="OX8" i="27"/>
  <c r="OW8" i="27"/>
  <c r="OV8" i="27"/>
  <c r="OU8" i="27"/>
  <c r="PA7" i="27"/>
  <c r="OZ7" i="27"/>
  <c r="OX7" i="27"/>
  <c r="OW7" i="27"/>
  <c r="OV7" i="27"/>
  <c r="PB7" i="27" s="1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OU4" i="27"/>
  <c r="NY16" i="27"/>
  <c r="NX16" i="27"/>
  <c r="NV16" i="27"/>
  <c r="NU16" i="27"/>
  <c r="NT16" i="27"/>
  <c r="NZ16" i="27" s="1"/>
  <c r="NS16" i="27"/>
  <c r="NY15" i="27"/>
  <c r="NX15" i="27"/>
  <c r="NV15" i="27"/>
  <c r="NU15" i="27"/>
  <c r="NT15" i="27"/>
  <c r="NS15" i="27"/>
  <c r="NY14" i="27"/>
  <c r="NX14" i="27"/>
  <c r="NV14" i="27"/>
  <c r="NU14" i="27"/>
  <c r="NT14" i="27"/>
  <c r="NS14" i="27"/>
  <c r="NY13" i="27"/>
  <c r="NX13" i="27"/>
  <c r="NV13" i="27"/>
  <c r="NU13" i="27"/>
  <c r="NT13" i="27"/>
  <c r="NS13" i="27"/>
  <c r="NY12" i="27"/>
  <c r="NX12" i="27"/>
  <c r="NV12" i="27"/>
  <c r="NU12" i="27"/>
  <c r="NT12" i="27"/>
  <c r="NZ12" i="27" s="1"/>
  <c r="NS12" i="27"/>
  <c r="NY11" i="27"/>
  <c r="NX11" i="27"/>
  <c r="NV11" i="27"/>
  <c r="NU11" i="27"/>
  <c r="NT11" i="27"/>
  <c r="NS11" i="27"/>
  <c r="NY10" i="27"/>
  <c r="NX10" i="27"/>
  <c r="NV10" i="27"/>
  <c r="NU10" i="27"/>
  <c r="NT10" i="27"/>
  <c r="NS10" i="27"/>
  <c r="NY9" i="27"/>
  <c r="NX9" i="27"/>
  <c r="NV9" i="27"/>
  <c r="NU9" i="27"/>
  <c r="NT9" i="27"/>
  <c r="NS9" i="27"/>
  <c r="NY8" i="27"/>
  <c r="NX8" i="27"/>
  <c r="NV8" i="27"/>
  <c r="NU8" i="27"/>
  <c r="NT8" i="27"/>
  <c r="NZ8" i="27" s="1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S5" i="27"/>
  <c r="NY4" i="27"/>
  <c r="NX4" i="27"/>
  <c r="NV4" i="27"/>
  <c r="NU4" i="27"/>
  <c r="NT4" i="27"/>
  <c r="NZ4" i="27" s="1"/>
  <c r="NS4" i="27"/>
  <c r="MW16" i="27"/>
  <c r="MV16" i="27"/>
  <c r="MT16" i="27"/>
  <c r="MS16" i="27"/>
  <c r="MR16" i="27"/>
  <c r="MQ16" i="27"/>
  <c r="MW15" i="27"/>
  <c r="MV15" i="27"/>
  <c r="MT15" i="27"/>
  <c r="MS15" i="27"/>
  <c r="MR15" i="27"/>
  <c r="MQ15" i="27"/>
  <c r="MW14" i="27"/>
  <c r="MV14" i="27"/>
  <c r="MT14" i="27"/>
  <c r="MS14" i="27"/>
  <c r="MR14" i="27"/>
  <c r="MQ14" i="27"/>
  <c r="MW13" i="27"/>
  <c r="MV13" i="27"/>
  <c r="MT13" i="27"/>
  <c r="MS13" i="27"/>
  <c r="MR13" i="27"/>
  <c r="MX13" i="27" s="1"/>
  <c r="MQ13" i="27"/>
  <c r="MW12" i="27"/>
  <c r="MV12" i="27"/>
  <c r="MT12" i="27"/>
  <c r="MS12" i="27"/>
  <c r="MR12" i="27"/>
  <c r="MQ12" i="27"/>
  <c r="MW11" i="27"/>
  <c r="MV11" i="27"/>
  <c r="MT11" i="27"/>
  <c r="MS11" i="27"/>
  <c r="MR11" i="27"/>
  <c r="MQ11" i="27"/>
  <c r="MW10" i="27"/>
  <c r="MV10" i="27"/>
  <c r="MT10" i="27"/>
  <c r="MS10" i="27"/>
  <c r="MR10" i="27"/>
  <c r="MQ10" i="27"/>
  <c r="MW9" i="27"/>
  <c r="MV9" i="27"/>
  <c r="MT9" i="27"/>
  <c r="MS9" i="27"/>
  <c r="MR9" i="27"/>
  <c r="MX9" i="27" s="1"/>
  <c r="MQ9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X5" i="27" s="1"/>
  <c r="MQ5" i="27"/>
  <c r="MW4" i="27"/>
  <c r="MV4" i="27"/>
  <c r="MT4" i="27"/>
  <c r="MS4" i="27"/>
  <c r="MR4" i="27"/>
  <c r="MQ4" i="27"/>
  <c r="LU16" i="27"/>
  <c r="LT16" i="27"/>
  <c r="LR16" i="27"/>
  <c r="LQ16" i="27"/>
  <c r="LP16" i="27"/>
  <c r="LO16" i="27"/>
  <c r="LU15" i="27"/>
  <c r="LT15" i="27"/>
  <c r="LR15" i="27"/>
  <c r="LQ15" i="27"/>
  <c r="LP15" i="27"/>
  <c r="LO15" i="27"/>
  <c r="LU14" i="27"/>
  <c r="LT14" i="27"/>
  <c r="LR14" i="27"/>
  <c r="LQ14" i="27"/>
  <c r="LP14" i="27"/>
  <c r="LV14" i="27" s="1"/>
  <c r="LO14" i="27"/>
  <c r="LU13" i="27"/>
  <c r="LT13" i="27"/>
  <c r="LR13" i="27"/>
  <c r="LQ13" i="27"/>
  <c r="LP13" i="27"/>
  <c r="LO13" i="27"/>
  <c r="LU12" i="27"/>
  <c r="LT12" i="27"/>
  <c r="LR12" i="27"/>
  <c r="LQ12" i="27"/>
  <c r="LP12" i="27"/>
  <c r="LO12" i="27"/>
  <c r="LU11" i="27"/>
  <c r="LT11" i="27"/>
  <c r="LR11" i="27"/>
  <c r="LQ11" i="27"/>
  <c r="LP11" i="27"/>
  <c r="LO11" i="27"/>
  <c r="LU10" i="27"/>
  <c r="LT10" i="27"/>
  <c r="LR10" i="27"/>
  <c r="LQ10" i="27"/>
  <c r="LP10" i="27"/>
  <c r="LV10" i="27" s="1"/>
  <c r="LO10" i="27"/>
  <c r="LU9" i="27"/>
  <c r="LT9" i="27"/>
  <c r="LR9" i="27"/>
  <c r="LQ9" i="27"/>
  <c r="LP9" i="27"/>
  <c r="LO9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6" i="27"/>
  <c r="LT6" i="27"/>
  <c r="LR6" i="27"/>
  <c r="LQ6" i="27"/>
  <c r="LP6" i="27"/>
  <c r="LV6" i="27" s="1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16" i="27"/>
  <c r="KR16" i="27"/>
  <c r="KP16" i="27"/>
  <c r="KO16" i="27"/>
  <c r="KN16" i="27"/>
  <c r="KM16" i="27"/>
  <c r="KS15" i="27"/>
  <c r="KR15" i="27"/>
  <c r="KP15" i="27"/>
  <c r="KO15" i="27"/>
  <c r="KN15" i="27"/>
  <c r="KT15" i="27" s="1"/>
  <c r="KM15" i="27"/>
  <c r="KS14" i="27"/>
  <c r="KR14" i="27"/>
  <c r="KP14" i="27"/>
  <c r="KO14" i="27"/>
  <c r="KN14" i="27"/>
  <c r="KM14" i="27"/>
  <c r="KS13" i="27"/>
  <c r="KR13" i="27"/>
  <c r="KP13" i="27"/>
  <c r="KO13" i="27"/>
  <c r="KN13" i="27"/>
  <c r="KM13" i="27"/>
  <c r="KS12" i="27"/>
  <c r="KR12" i="27"/>
  <c r="KP12" i="27"/>
  <c r="KO12" i="27"/>
  <c r="KN12" i="27"/>
  <c r="KM12" i="27"/>
  <c r="KS11" i="27"/>
  <c r="KR11" i="27"/>
  <c r="KP11" i="27"/>
  <c r="KO11" i="27"/>
  <c r="KN11" i="27"/>
  <c r="KT11" i="27" s="1"/>
  <c r="KM11" i="27"/>
  <c r="KS10" i="27"/>
  <c r="KR10" i="27"/>
  <c r="KP10" i="27"/>
  <c r="KO10" i="27"/>
  <c r="KN10" i="27"/>
  <c r="KM10" i="27"/>
  <c r="KS9" i="27"/>
  <c r="KR9" i="27"/>
  <c r="KP9" i="27"/>
  <c r="KO9" i="27"/>
  <c r="KN9" i="27"/>
  <c r="KM9" i="27"/>
  <c r="KS8" i="27"/>
  <c r="KR8" i="27"/>
  <c r="KP8" i="27"/>
  <c r="KO8" i="27"/>
  <c r="KN8" i="27"/>
  <c r="KM8" i="27"/>
  <c r="KS7" i="27"/>
  <c r="KR7" i="27"/>
  <c r="KP7" i="27"/>
  <c r="KO7" i="27"/>
  <c r="KN7" i="27"/>
  <c r="KT7" i="27" s="1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M4" i="27"/>
  <c r="JQ16" i="27"/>
  <c r="JP16" i="27"/>
  <c r="JN16" i="27"/>
  <c r="JM16" i="27"/>
  <c r="JL16" i="27"/>
  <c r="JR16" i="27" s="1"/>
  <c r="JK16" i="27"/>
  <c r="JQ15" i="27"/>
  <c r="JP15" i="27"/>
  <c r="JN15" i="27"/>
  <c r="JM15" i="27"/>
  <c r="JL15" i="27"/>
  <c r="JK15" i="27"/>
  <c r="JQ14" i="27"/>
  <c r="JP14" i="27"/>
  <c r="JN14" i="27"/>
  <c r="JM14" i="27"/>
  <c r="JL14" i="27"/>
  <c r="JK14" i="27"/>
  <c r="JQ13" i="27"/>
  <c r="JP13" i="27"/>
  <c r="JN13" i="27"/>
  <c r="JM13" i="27"/>
  <c r="JL13" i="27"/>
  <c r="JK13" i="27"/>
  <c r="JQ12" i="27"/>
  <c r="JP12" i="27"/>
  <c r="JN12" i="27"/>
  <c r="JM12" i="27"/>
  <c r="JL12" i="27"/>
  <c r="JR12" i="27" s="1"/>
  <c r="JK12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9" i="27"/>
  <c r="JP9" i="27"/>
  <c r="JN9" i="27"/>
  <c r="JM9" i="27"/>
  <c r="JL9" i="27"/>
  <c r="JK9" i="27"/>
  <c r="JQ8" i="27"/>
  <c r="JP8" i="27"/>
  <c r="JN8" i="27"/>
  <c r="JM8" i="27"/>
  <c r="JL8" i="27"/>
  <c r="JR8" i="27" s="1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K5" i="27"/>
  <c r="JQ4" i="27"/>
  <c r="JP4" i="27"/>
  <c r="JN4" i="27"/>
  <c r="JM4" i="27"/>
  <c r="JL4" i="27"/>
  <c r="JR4" i="27" s="1"/>
  <c r="JK4" i="27"/>
  <c r="IO16" i="27"/>
  <c r="IN16" i="27"/>
  <c r="IL16" i="27"/>
  <c r="IK16" i="27"/>
  <c r="IJ16" i="27"/>
  <c r="II16" i="27"/>
  <c r="IO15" i="27"/>
  <c r="IN15" i="27"/>
  <c r="IL15" i="27"/>
  <c r="IK15" i="27"/>
  <c r="IJ15" i="27"/>
  <c r="II15" i="27"/>
  <c r="IO14" i="27"/>
  <c r="IN14" i="27"/>
  <c r="IL14" i="27"/>
  <c r="IK14" i="27"/>
  <c r="IJ14" i="27"/>
  <c r="II14" i="27"/>
  <c r="IO13" i="27"/>
  <c r="IN13" i="27"/>
  <c r="IL13" i="27"/>
  <c r="IK13" i="27"/>
  <c r="IJ13" i="27"/>
  <c r="IP13" i="27" s="1"/>
  <c r="II13" i="27"/>
  <c r="IO12" i="27"/>
  <c r="IN12" i="27"/>
  <c r="IL12" i="27"/>
  <c r="IK12" i="27"/>
  <c r="IJ12" i="27"/>
  <c r="II12" i="27"/>
  <c r="IO11" i="27"/>
  <c r="IN11" i="27"/>
  <c r="IL11" i="27"/>
  <c r="IK11" i="27"/>
  <c r="IJ11" i="27"/>
  <c r="II11" i="27"/>
  <c r="IO10" i="27"/>
  <c r="IN10" i="27"/>
  <c r="IL10" i="27"/>
  <c r="IK10" i="27"/>
  <c r="IJ10" i="27"/>
  <c r="II10" i="27"/>
  <c r="IO9" i="27"/>
  <c r="IN9" i="27"/>
  <c r="IL9" i="27"/>
  <c r="IK9" i="27"/>
  <c r="IJ9" i="27"/>
  <c r="II9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I4" i="27"/>
  <c r="HM16" i="27"/>
  <c r="HL16" i="27"/>
  <c r="HJ16" i="27"/>
  <c r="HI16" i="27"/>
  <c r="HH16" i="27"/>
  <c r="HG16" i="27"/>
  <c r="HM15" i="27"/>
  <c r="HL15" i="27"/>
  <c r="HJ15" i="27"/>
  <c r="HI15" i="27"/>
  <c r="HH15" i="27"/>
  <c r="HG15" i="27"/>
  <c r="HM14" i="27"/>
  <c r="HL14" i="27"/>
  <c r="HJ14" i="27"/>
  <c r="HI14" i="27"/>
  <c r="HH14" i="27"/>
  <c r="HG14" i="27"/>
  <c r="HM13" i="27"/>
  <c r="HL13" i="27"/>
  <c r="HJ13" i="27"/>
  <c r="HI13" i="27"/>
  <c r="HH13" i="27"/>
  <c r="HG13" i="27"/>
  <c r="HM12" i="27"/>
  <c r="HL12" i="27"/>
  <c r="HJ12" i="27"/>
  <c r="HI12" i="27"/>
  <c r="HH12" i="27"/>
  <c r="HG12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9" i="27"/>
  <c r="HL9" i="27"/>
  <c r="HJ9" i="27"/>
  <c r="HI9" i="27"/>
  <c r="HH9" i="27"/>
  <c r="HG9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16" i="27"/>
  <c r="GJ16" i="27"/>
  <c r="GH16" i="27"/>
  <c r="GG16" i="27"/>
  <c r="GF16" i="27"/>
  <c r="GE16" i="27"/>
  <c r="GK15" i="27"/>
  <c r="GJ15" i="27"/>
  <c r="GH15" i="27"/>
  <c r="GG15" i="27"/>
  <c r="GF15" i="27"/>
  <c r="GE15" i="27"/>
  <c r="GK14" i="27"/>
  <c r="GJ14" i="27"/>
  <c r="GH14" i="27"/>
  <c r="GG14" i="27"/>
  <c r="GF14" i="27"/>
  <c r="GE14" i="27"/>
  <c r="GK13" i="27"/>
  <c r="GJ13" i="27"/>
  <c r="GH13" i="27"/>
  <c r="GG13" i="27"/>
  <c r="GF13" i="27"/>
  <c r="GE13" i="27"/>
  <c r="GK12" i="27"/>
  <c r="GJ12" i="27"/>
  <c r="GH12" i="27"/>
  <c r="GG12" i="27"/>
  <c r="GF12" i="27"/>
  <c r="GE12" i="27"/>
  <c r="GK11" i="27"/>
  <c r="GJ11" i="27"/>
  <c r="GH11" i="27"/>
  <c r="GG11" i="27"/>
  <c r="GF11" i="27"/>
  <c r="GE11" i="27"/>
  <c r="GK10" i="27"/>
  <c r="GJ10" i="27"/>
  <c r="GH10" i="27"/>
  <c r="GG10" i="27"/>
  <c r="GF10" i="27"/>
  <c r="GE10" i="27"/>
  <c r="GK9" i="27"/>
  <c r="GJ9" i="27"/>
  <c r="GH9" i="27"/>
  <c r="GG9" i="27"/>
  <c r="GF9" i="27"/>
  <c r="GE9" i="27"/>
  <c r="GK8" i="27"/>
  <c r="GJ8" i="27"/>
  <c r="GH8" i="27"/>
  <c r="GG8" i="27"/>
  <c r="GF8" i="27"/>
  <c r="GE8" i="27"/>
  <c r="GK7" i="27"/>
  <c r="GJ7" i="27"/>
  <c r="GH7" i="27"/>
  <c r="GG7" i="27"/>
  <c r="GF7" i="27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E4" i="27"/>
  <c r="FI16" i="27"/>
  <c r="FH16" i="27"/>
  <c r="FF16" i="27"/>
  <c r="FE16" i="27"/>
  <c r="FD16" i="27"/>
  <c r="FC16" i="27"/>
  <c r="FI15" i="27"/>
  <c r="FH15" i="27"/>
  <c r="FF15" i="27"/>
  <c r="FE15" i="27"/>
  <c r="FD15" i="27"/>
  <c r="FC15" i="27"/>
  <c r="FI14" i="27"/>
  <c r="FH14" i="27"/>
  <c r="FF14" i="27"/>
  <c r="FE14" i="27"/>
  <c r="FD14" i="27"/>
  <c r="FC14" i="27"/>
  <c r="FI13" i="27"/>
  <c r="FH13" i="27"/>
  <c r="FF13" i="27"/>
  <c r="FE13" i="27"/>
  <c r="FD13" i="27"/>
  <c r="FG13" i="27" s="1"/>
  <c r="FC13" i="27"/>
  <c r="FI12" i="27"/>
  <c r="FH12" i="27"/>
  <c r="FF12" i="27"/>
  <c r="FE12" i="27"/>
  <c r="FD12" i="27"/>
  <c r="FC12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9" i="27"/>
  <c r="FH9" i="27"/>
  <c r="FF9" i="27"/>
  <c r="FE9" i="27"/>
  <c r="FD9" i="27"/>
  <c r="FC9" i="27"/>
  <c r="FI8" i="27"/>
  <c r="FH8" i="27"/>
  <c r="FF8" i="27"/>
  <c r="FE8" i="27"/>
  <c r="FD8" i="27"/>
  <c r="FC8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G5" i="27" s="1"/>
  <c r="FC5" i="27"/>
  <c r="FI4" i="27"/>
  <c r="FH4" i="27"/>
  <c r="FF4" i="27"/>
  <c r="FE4" i="27"/>
  <c r="FD4" i="27"/>
  <c r="FC4" i="27"/>
  <c r="EG16" i="27"/>
  <c r="EF16" i="27"/>
  <c r="ED16" i="27"/>
  <c r="EC16" i="27"/>
  <c r="EB16" i="27"/>
  <c r="EA16" i="27"/>
  <c r="EG15" i="27"/>
  <c r="EF15" i="27"/>
  <c r="ED15" i="27"/>
  <c r="EC15" i="27"/>
  <c r="EB15" i="27"/>
  <c r="EA15" i="27"/>
  <c r="EG14" i="27"/>
  <c r="EF14" i="27"/>
  <c r="ED14" i="27"/>
  <c r="EC14" i="27"/>
  <c r="EB14" i="27"/>
  <c r="EA14" i="27"/>
  <c r="EG13" i="27"/>
  <c r="EF13" i="27"/>
  <c r="ED13" i="27"/>
  <c r="EC13" i="27"/>
  <c r="EB13" i="27"/>
  <c r="EA13" i="27"/>
  <c r="EG12" i="27"/>
  <c r="EF12" i="27"/>
  <c r="ED12" i="27"/>
  <c r="EC12" i="27"/>
  <c r="EB12" i="27"/>
  <c r="EA12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9" i="27"/>
  <c r="EF9" i="27"/>
  <c r="ED9" i="27"/>
  <c r="EC9" i="27"/>
  <c r="EB9" i="27"/>
  <c r="EA9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SG11" i="26"/>
  <c r="SF11" i="26"/>
  <c r="SD11" i="26"/>
  <c r="SC11" i="26"/>
  <c r="SB11" i="26"/>
  <c r="SH11" i="26" s="1"/>
  <c r="SA11" i="26"/>
  <c r="SG10" i="26"/>
  <c r="SF10" i="26"/>
  <c r="SD10" i="26"/>
  <c r="SC10" i="26"/>
  <c r="SB10" i="26"/>
  <c r="SA10" i="26"/>
  <c r="SG9" i="26"/>
  <c r="SF9" i="26"/>
  <c r="SD9" i="26"/>
  <c r="SC9" i="26"/>
  <c r="SB9" i="26"/>
  <c r="SA9" i="26"/>
  <c r="SG8" i="26"/>
  <c r="SF8" i="26"/>
  <c r="SD8" i="26"/>
  <c r="SC8" i="26"/>
  <c r="SB8" i="26"/>
  <c r="SA8" i="26"/>
  <c r="SG7" i="26"/>
  <c r="SF7" i="26"/>
  <c r="SD7" i="26"/>
  <c r="SC7" i="26"/>
  <c r="SB7" i="26"/>
  <c r="SH7" i="26" s="1"/>
  <c r="SA7" i="26"/>
  <c r="SG6" i="26"/>
  <c r="SF6" i="26"/>
  <c r="SD6" i="26"/>
  <c r="SC6" i="26"/>
  <c r="SB6" i="26"/>
  <c r="SA6" i="26"/>
  <c r="SG5" i="26"/>
  <c r="SF5" i="26"/>
  <c r="SD5" i="26"/>
  <c r="SC5" i="26"/>
  <c r="SB5" i="26"/>
  <c r="SA5" i="26"/>
  <c r="SG4" i="26"/>
  <c r="SF4" i="26"/>
  <c r="SD4" i="26"/>
  <c r="SC4" i="26"/>
  <c r="SB4" i="26"/>
  <c r="SA4" i="26"/>
  <c r="RE11" i="26"/>
  <c r="RD11" i="26"/>
  <c r="RB11" i="26"/>
  <c r="RA11" i="26"/>
  <c r="QZ11" i="26"/>
  <c r="RF11" i="26" s="1"/>
  <c r="QY11" i="26"/>
  <c r="RE10" i="26"/>
  <c r="RD10" i="26"/>
  <c r="RB10" i="26"/>
  <c r="RA10" i="26"/>
  <c r="QZ10" i="26"/>
  <c r="QY10" i="26"/>
  <c r="RE9" i="26"/>
  <c r="RD9" i="26"/>
  <c r="RB9" i="26"/>
  <c r="RA9" i="26"/>
  <c r="QZ9" i="26"/>
  <c r="QY9" i="26"/>
  <c r="RE8" i="26"/>
  <c r="RD8" i="26"/>
  <c r="RB8" i="26"/>
  <c r="RA8" i="26"/>
  <c r="QZ8" i="26"/>
  <c r="QY8" i="26"/>
  <c r="RE7" i="26"/>
  <c r="RD7" i="26"/>
  <c r="RB7" i="26"/>
  <c r="RA7" i="26"/>
  <c r="QZ7" i="26"/>
  <c r="RF7" i="26" s="1"/>
  <c r="QY7" i="26"/>
  <c r="RE6" i="26"/>
  <c r="RD6" i="26"/>
  <c r="RB6" i="26"/>
  <c r="RA6" i="26"/>
  <c r="QZ6" i="26"/>
  <c r="QY6" i="26"/>
  <c r="RE5" i="26"/>
  <c r="RD5" i="26"/>
  <c r="RB5" i="26"/>
  <c r="RA5" i="26"/>
  <c r="QZ5" i="26"/>
  <c r="QY5" i="26"/>
  <c r="RE4" i="26"/>
  <c r="RD4" i="26"/>
  <c r="RB4" i="26"/>
  <c r="RA4" i="26"/>
  <c r="QZ4" i="26"/>
  <c r="QY4" i="26"/>
  <c r="QC11" i="26"/>
  <c r="QB11" i="26"/>
  <c r="PZ11" i="26"/>
  <c r="PY11" i="26"/>
  <c r="PX11" i="26"/>
  <c r="QD11" i="26" s="1"/>
  <c r="PW11" i="26"/>
  <c r="QC10" i="26"/>
  <c r="QB10" i="26"/>
  <c r="PZ10" i="26"/>
  <c r="PY10" i="26"/>
  <c r="PX10" i="26"/>
  <c r="PW10" i="26"/>
  <c r="QC9" i="26"/>
  <c r="QB9" i="26"/>
  <c r="PZ9" i="26"/>
  <c r="PY9" i="26"/>
  <c r="PX9" i="26"/>
  <c r="PW9" i="26"/>
  <c r="QC8" i="26"/>
  <c r="QB8" i="26"/>
  <c r="PZ8" i="26"/>
  <c r="PY8" i="26"/>
  <c r="PX8" i="26"/>
  <c r="PW8" i="26"/>
  <c r="QC7" i="26"/>
  <c r="QB7" i="26"/>
  <c r="PZ7" i="26"/>
  <c r="PY7" i="26"/>
  <c r="PX7" i="26"/>
  <c r="QD7" i="26" s="1"/>
  <c r="PW7" i="26"/>
  <c r="QC6" i="26"/>
  <c r="QB6" i="26"/>
  <c r="PZ6" i="26"/>
  <c r="PY6" i="26"/>
  <c r="PX6" i="26"/>
  <c r="PW6" i="26"/>
  <c r="QC5" i="26"/>
  <c r="QB5" i="26"/>
  <c r="PZ5" i="26"/>
  <c r="PY5" i="26"/>
  <c r="PX5" i="26"/>
  <c r="PW5" i="26"/>
  <c r="QC4" i="26"/>
  <c r="QB4" i="26"/>
  <c r="PZ4" i="26"/>
  <c r="PY4" i="26"/>
  <c r="PX4" i="26"/>
  <c r="PW4" i="26"/>
  <c r="PA11" i="26"/>
  <c r="OZ11" i="26"/>
  <c r="OX11" i="26"/>
  <c r="OW11" i="26"/>
  <c r="OV11" i="26"/>
  <c r="PB11" i="26" s="1"/>
  <c r="OU11" i="26"/>
  <c r="PA10" i="26"/>
  <c r="OZ10" i="26"/>
  <c r="OX10" i="26"/>
  <c r="OW10" i="26"/>
  <c r="OV10" i="26"/>
  <c r="OU10" i="26"/>
  <c r="PA9" i="26"/>
  <c r="OZ9" i="26"/>
  <c r="OX9" i="26"/>
  <c r="OW9" i="26"/>
  <c r="OV9" i="26"/>
  <c r="OU9" i="26"/>
  <c r="PA8" i="26"/>
  <c r="OZ8" i="26"/>
  <c r="OX8" i="26"/>
  <c r="OW8" i="26"/>
  <c r="OV8" i="26"/>
  <c r="OU8" i="26"/>
  <c r="PA7" i="26"/>
  <c r="OZ7" i="26"/>
  <c r="OX7" i="26"/>
  <c r="OW7" i="26"/>
  <c r="OV7" i="26"/>
  <c r="PB7" i="26" s="1"/>
  <c r="OU7" i="26"/>
  <c r="PA6" i="26"/>
  <c r="OZ6" i="26"/>
  <c r="OX6" i="26"/>
  <c r="OW6" i="26"/>
  <c r="OV6" i="26"/>
  <c r="OU6" i="26"/>
  <c r="PA5" i="26"/>
  <c r="OZ5" i="26"/>
  <c r="OX5" i="26"/>
  <c r="OW5" i="26"/>
  <c r="OV5" i="26"/>
  <c r="OU5" i="26"/>
  <c r="PA4" i="26"/>
  <c r="OZ4" i="26"/>
  <c r="OX4" i="26"/>
  <c r="OW4" i="26"/>
  <c r="OV4" i="26"/>
  <c r="OU4" i="26"/>
  <c r="NY11" i="26"/>
  <c r="NX11" i="26"/>
  <c r="NV11" i="26"/>
  <c r="NU11" i="26"/>
  <c r="NT11" i="26"/>
  <c r="NZ11" i="26" s="1"/>
  <c r="NS11" i="26"/>
  <c r="NY10" i="26"/>
  <c r="NX10" i="26"/>
  <c r="NV10" i="26"/>
  <c r="NU10" i="26"/>
  <c r="NT10" i="26"/>
  <c r="NS10" i="26"/>
  <c r="NY9" i="26"/>
  <c r="NX9" i="26"/>
  <c r="NV9" i="26"/>
  <c r="NU9" i="26"/>
  <c r="NT9" i="26"/>
  <c r="NS9" i="26"/>
  <c r="NY8" i="26"/>
  <c r="NX8" i="26"/>
  <c r="NV8" i="26"/>
  <c r="NU8" i="26"/>
  <c r="NT8" i="26"/>
  <c r="NS8" i="26"/>
  <c r="NY7" i="26"/>
  <c r="NX7" i="26"/>
  <c r="NV7" i="26"/>
  <c r="NU7" i="26"/>
  <c r="NT7" i="26"/>
  <c r="NZ7" i="26" s="1"/>
  <c r="NS7" i="26"/>
  <c r="NY6" i="26"/>
  <c r="NX6" i="26"/>
  <c r="NV6" i="26"/>
  <c r="NU6" i="26"/>
  <c r="NT6" i="26"/>
  <c r="NS6" i="26"/>
  <c r="NY5" i="26"/>
  <c r="NX5" i="26"/>
  <c r="NV5" i="26"/>
  <c r="NU5" i="26"/>
  <c r="NT5" i="26"/>
  <c r="NS5" i="26"/>
  <c r="NY4" i="26"/>
  <c r="NX4" i="26"/>
  <c r="NV4" i="26"/>
  <c r="NU4" i="26"/>
  <c r="NT4" i="26"/>
  <c r="NS4" i="26"/>
  <c r="MW11" i="26"/>
  <c r="MV11" i="26"/>
  <c r="MT11" i="26"/>
  <c r="MS11" i="26"/>
  <c r="MR11" i="26"/>
  <c r="MX11" i="26" s="1"/>
  <c r="MQ11" i="26"/>
  <c r="MW10" i="26"/>
  <c r="MV10" i="26"/>
  <c r="MT10" i="26"/>
  <c r="MS10" i="26"/>
  <c r="MR10" i="26"/>
  <c r="MQ10" i="26"/>
  <c r="MW9" i="26"/>
  <c r="MV9" i="26"/>
  <c r="MT9" i="26"/>
  <c r="MS9" i="26"/>
  <c r="MR9" i="26"/>
  <c r="MQ9" i="26"/>
  <c r="MW8" i="26"/>
  <c r="MV8" i="26"/>
  <c r="MT8" i="26"/>
  <c r="MS8" i="26"/>
  <c r="MR8" i="26"/>
  <c r="MQ8" i="26"/>
  <c r="MW7" i="26"/>
  <c r="MV7" i="26"/>
  <c r="MT7" i="26"/>
  <c r="MS7" i="26"/>
  <c r="MR7" i="26"/>
  <c r="MX7" i="26" s="1"/>
  <c r="MQ7" i="26"/>
  <c r="MW6" i="26"/>
  <c r="MV6" i="26"/>
  <c r="MT6" i="26"/>
  <c r="MS6" i="26"/>
  <c r="MR6" i="26"/>
  <c r="MQ6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11" i="26"/>
  <c r="LT11" i="26"/>
  <c r="LR11" i="26"/>
  <c r="LQ11" i="26"/>
  <c r="LP11" i="26"/>
  <c r="LV11" i="26" s="1"/>
  <c r="LO11" i="26"/>
  <c r="LU10" i="26"/>
  <c r="LT10" i="26"/>
  <c r="LR10" i="26"/>
  <c r="LQ10" i="26"/>
  <c r="LP10" i="26"/>
  <c r="LO10" i="26"/>
  <c r="LU9" i="26"/>
  <c r="LT9" i="26"/>
  <c r="LR9" i="26"/>
  <c r="LQ9" i="26"/>
  <c r="LP9" i="26"/>
  <c r="LO9" i="26"/>
  <c r="LU8" i="26"/>
  <c r="LT8" i="26"/>
  <c r="LR8" i="26"/>
  <c r="LQ8" i="26"/>
  <c r="LP8" i="26"/>
  <c r="LO8" i="26"/>
  <c r="LU7" i="26"/>
  <c r="LT7" i="26"/>
  <c r="LR7" i="26"/>
  <c r="LQ7" i="26"/>
  <c r="LP7" i="26"/>
  <c r="LV7" i="26" s="1"/>
  <c r="LO7" i="26"/>
  <c r="LU6" i="26"/>
  <c r="LT6" i="26"/>
  <c r="LR6" i="26"/>
  <c r="LQ6" i="26"/>
  <c r="LP6" i="26"/>
  <c r="LO6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11" i="26"/>
  <c r="KR11" i="26"/>
  <c r="KP11" i="26"/>
  <c r="KO11" i="26"/>
  <c r="KN11" i="26"/>
  <c r="KT11" i="26" s="1"/>
  <c r="KM11" i="26"/>
  <c r="KS10" i="26"/>
  <c r="KR10" i="26"/>
  <c r="KP10" i="26"/>
  <c r="KO10" i="26"/>
  <c r="KN10" i="26"/>
  <c r="KM10" i="26"/>
  <c r="KS9" i="26"/>
  <c r="KR9" i="26"/>
  <c r="KP9" i="26"/>
  <c r="KO9" i="26"/>
  <c r="KN9" i="26"/>
  <c r="KM9" i="26"/>
  <c r="KS8" i="26"/>
  <c r="KR8" i="26"/>
  <c r="KP8" i="26"/>
  <c r="KO8" i="26"/>
  <c r="KN8" i="26"/>
  <c r="KM8" i="26"/>
  <c r="KS7" i="26"/>
  <c r="KR7" i="26"/>
  <c r="KP7" i="26"/>
  <c r="KO7" i="26"/>
  <c r="KN7" i="26"/>
  <c r="KT7" i="26" s="1"/>
  <c r="KM7" i="26"/>
  <c r="KS6" i="26"/>
  <c r="KR6" i="26"/>
  <c r="KP6" i="26"/>
  <c r="KO6" i="26"/>
  <c r="KN6" i="26"/>
  <c r="KM6" i="26"/>
  <c r="KS5" i="26"/>
  <c r="KR5" i="26"/>
  <c r="KP5" i="26"/>
  <c r="KO5" i="26"/>
  <c r="KN5" i="26"/>
  <c r="KM5" i="26"/>
  <c r="KS4" i="26"/>
  <c r="KR4" i="26"/>
  <c r="KP4" i="26"/>
  <c r="KO4" i="26"/>
  <c r="KN4" i="26"/>
  <c r="KM4" i="26"/>
  <c r="JQ11" i="26"/>
  <c r="JP11" i="26"/>
  <c r="JN11" i="26"/>
  <c r="JM11" i="26"/>
  <c r="JL11" i="26"/>
  <c r="JR11" i="26" s="1"/>
  <c r="JK11" i="26"/>
  <c r="JQ10" i="26"/>
  <c r="JP10" i="26"/>
  <c r="JN10" i="26"/>
  <c r="JM10" i="26"/>
  <c r="JL10" i="26"/>
  <c r="JK10" i="26"/>
  <c r="JQ9" i="26"/>
  <c r="JP9" i="26"/>
  <c r="JN9" i="26"/>
  <c r="JM9" i="26"/>
  <c r="JL9" i="26"/>
  <c r="JK9" i="26"/>
  <c r="JQ8" i="26"/>
  <c r="JP8" i="26"/>
  <c r="JN8" i="26"/>
  <c r="JM8" i="26"/>
  <c r="JL8" i="26"/>
  <c r="JK8" i="26"/>
  <c r="JQ7" i="26"/>
  <c r="JP7" i="26"/>
  <c r="JN7" i="26"/>
  <c r="JM7" i="26"/>
  <c r="JL7" i="26"/>
  <c r="JR7" i="26" s="1"/>
  <c r="JK7" i="26"/>
  <c r="JQ6" i="26"/>
  <c r="JP6" i="26"/>
  <c r="JN6" i="26"/>
  <c r="JM6" i="26"/>
  <c r="JL6" i="26"/>
  <c r="JK6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11" i="26"/>
  <c r="IN11" i="26"/>
  <c r="IL11" i="26"/>
  <c r="IK11" i="26"/>
  <c r="IJ11" i="26"/>
  <c r="IP11" i="26" s="1"/>
  <c r="II11" i="26"/>
  <c r="IO10" i="26"/>
  <c r="IN10" i="26"/>
  <c r="IL10" i="26"/>
  <c r="IK10" i="26"/>
  <c r="IJ10" i="26"/>
  <c r="II10" i="26"/>
  <c r="IO9" i="26"/>
  <c r="IN9" i="26"/>
  <c r="IL9" i="26"/>
  <c r="IK9" i="26"/>
  <c r="IJ9" i="26"/>
  <c r="II9" i="26"/>
  <c r="IO8" i="26"/>
  <c r="IN8" i="26"/>
  <c r="IL8" i="26"/>
  <c r="IK8" i="26"/>
  <c r="IJ8" i="26"/>
  <c r="II8" i="26"/>
  <c r="IO7" i="26"/>
  <c r="IN7" i="26"/>
  <c r="IL7" i="26"/>
  <c r="IK7" i="26"/>
  <c r="IJ7" i="26"/>
  <c r="IP7" i="26" s="1"/>
  <c r="II7" i="26"/>
  <c r="IO6" i="26"/>
  <c r="IN6" i="26"/>
  <c r="IL6" i="26"/>
  <c r="IK6" i="26"/>
  <c r="IJ6" i="26"/>
  <c r="II6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11" i="26"/>
  <c r="HL11" i="26"/>
  <c r="HJ11" i="26"/>
  <c r="HI11" i="26"/>
  <c r="HH11" i="26"/>
  <c r="HN11" i="26" s="1"/>
  <c r="HG11" i="26"/>
  <c r="HM10" i="26"/>
  <c r="HL10" i="26"/>
  <c r="HJ10" i="26"/>
  <c r="HI10" i="26"/>
  <c r="HH10" i="26"/>
  <c r="HG10" i="26"/>
  <c r="HM9" i="26"/>
  <c r="HL9" i="26"/>
  <c r="HJ9" i="26"/>
  <c r="HI9" i="26"/>
  <c r="HH9" i="26"/>
  <c r="HG9" i="26"/>
  <c r="HM8" i="26"/>
  <c r="HL8" i="26"/>
  <c r="HJ8" i="26"/>
  <c r="HI8" i="26"/>
  <c r="HH8" i="26"/>
  <c r="HG8" i="26"/>
  <c r="HM7" i="26"/>
  <c r="HL7" i="26"/>
  <c r="HJ7" i="26"/>
  <c r="HI7" i="26"/>
  <c r="HH7" i="26"/>
  <c r="HN7" i="26" s="1"/>
  <c r="HG7" i="26"/>
  <c r="HM6" i="26"/>
  <c r="HL6" i="26"/>
  <c r="HJ6" i="26"/>
  <c r="HI6" i="26"/>
  <c r="HH6" i="26"/>
  <c r="HG6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11" i="26"/>
  <c r="GJ11" i="26"/>
  <c r="GH11" i="26"/>
  <c r="GG11" i="26"/>
  <c r="GF11" i="26"/>
  <c r="GL11" i="26" s="1"/>
  <c r="GE11" i="26"/>
  <c r="GK10" i="26"/>
  <c r="GJ10" i="26"/>
  <c r="GH10" i="26"/>
  <c r="GG10" i="26"/>
  <c r="GF10" i="26"/>
  <c r="GE10" i="26"/>
  <c r="GK9" i="26"/>
  <c r="GJ9" i="26"/>
  <c r="GH9" i="26"/>
  <c r="GG9" i="26"/>
  <c r="GF9" i="26"/>
  <c r="GE9" i="26"/>
  <c r="GK8" i="26"/>
  <c r="GJ8" i="26"/>
  <c r="GH8" i="26"/>
  <c r="GG8" i="26"/>
  <c r="GF8" i="26"/>
  <c r="GE8" i="26"/>
  <c r="GK7" i="26"/>
  <c r="GJ7" i="26"/>
  <c r="GH7" i="26"/>
  <c r="GG7" i="26"/>
  <c r="GF7" i="26"/>
  <c r="GL7" i="26" s="1"/>
  <c r="GE7" i="26"/>
  <c r="GK6" i="26"/>
  <c r="GJ6" i="26"/>
  <c r="GH6" i="26"/>
  <c r="GG6" i="26"/>
  <c r="GF6" i="26"/>
  <c r="GE6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11" i="26"/>
  <c r="FH11" i="26"/>
  <c r="FF11" i="26"/>
  <c r="FE11" i="26"/>
  <c r="FD11" i="26"/>
  <c r="FJ11" i="26" s="1"/>
  <c r="FC11" i="26"/>
  <c r="FI10" i="26"/>
  <c r="FH10" i="26"/>
  <c r="FF10" i="26"/>
  <c r="FE10" i="26"/>
  <c r="FD10" i="26"/>
  <c r="FC10" i="26"/>
  <c r="FI9" i="26"/>
  <c r="FH9" i="26"/>
  <c r="FF9" i="26"/>
  <c r="FE9" i="26"/>
  <c r="FD9" i="26"/>
  <c r="FC9" i="26"/>
  <c r="FI8" i="26"/>
  <c r="FH8" i="26"/>
  <c r="FF8" i="26"/>
  <c r="FE8" i="26"/>
  <c r="FD8" i="26"/>
  <c r="FC8" i="26"/>
  <c r="FI7" i="26"/>
  <c r="FH7" i="26"/>
  <c r="FF7" i="26"/>
  <c r="FE7" i="26"/>
  <c r="FD7" i="26"/>
  <c r="FJ7" i="26" s="1"/>
  <c r="FC7" i="26"/>
  <c r="FI6" i="26"/>
  <c r="FH6" i="26"/>
  <c r="FF6" i="26"/>
  <c r="FE6" i="26"/>
  <c r="FD6" i="26"/>
  <c r="FC6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11" i="26"/>
  <c r="EF11" i="26"/>
  <c r="ED11" i="26"/>
  <c r="EC11" i="26"/>
  <c r="EB11" i="26"/>
  <c r="EH11" i="26" s="1"/>
  <c r="EA11" i="26"/>
  <c r="EG10" i="26"/>
  <c r="EF10" i="26"/>
  <c r="ED10" i="26"/>
  <c r="EC10" i="26"/>
  <c r="EB10" i="26"/>
  <c r="EA10" i="26"/>
  <c r="EG9" i="26"/>
  <c r="EF9" i="26"/>
  <c r="ED9" i="26"/>
  <c r="EC9" i="26"/>
  <c r="EB9" i="26"/>
  <c r="EA9" i="26"/>
  <c r="EG8" i="26"/>
  <c r="EF8" i="26"/>
  <c r="ED8" i="26"/>
  <c r="EC8" i="26"/>
  <c r="EB8" i="26"/>
  <c r="EA8" i="26"/>
  <c r="EG7" i="26"/>
  <c r="EF7" i="26"/>
  <c r="ED7" i="26"/>
  <c r="EC7" i="26"/>
  <c r="EB7" i="26"/>
  <c r="EH7" i="26" s="1"/>
  <c r="EA7" i="26"/>
  <c r="EG6" i="26"/>
  <c r="EF6" i="26"/>
  <c r="ED6" i="26"/>
  <c r="EC6" i="26"/>
  <c r="EB6" i="26"/>
  <c r="EA6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VB20" i="24"/>
  <c r="VA20" i="24"/>
  <c r="UZ20" i="24"/>
  <c r="UY20" i="24"/>
  <c r="UX20" i="24"/>
  <c r="UW20" i="24"/>
  <c r="UU20" i="24"/>
  <c r="UT20" i="24"/>
  <c r="US20" i="24"/>
  <c r="UR20" i="24"/>
  <c r="UQ20" i="24"/>
  <c r="UP20" i="24"/>
  <c r="VB19" i="24"/>
  <c r="VA19" i="24"/>
  <c r="UZ19" i="24"/>
  <c r="UY19" i="24"/>
  <c r="UX19" i="24"/>
  <c r="UW19" i="24"/>
  <c r="UU19" i="24"/>
  <c r="UT19" i="24"/>
  <c r="US19" i="24"/>
  <c r="UR19" i="24"/>
  <c r="UQ19" i="24"/>
  <c r="UP19" i="24"/>
  <c r="VB18" i="24"/>
  <c r="VA18" i="24"/>
  <c r="UZ18" i="24"/>
  <c r="UY18" i="24"/>
  <c r="UX18" i="24"/>
  <c r="UW18" i="24"/>
  <c r="UU18" i="24"/>
  <c r="UT18" i="24"/>
  <c r="US18" i="24"/>
  <c r="UR18" i="24"/>
  <c r="UQ18" i="24"/>
  <c r="UP18" i="24"/>
  <c r="VB17" i="24"/>
  <c r="VA17" i="24"/>
  <c r="UZ17" i="24"/>
  <c r="UY17" i="24"/>
  <c r="UX17" i="24"/>
  <c r="UW17" i="24"/>
  <c r="UU17" i="24"/>
  <c r="UT17" i="24"/>
  <c r="US17" i="24"/>
  <c r="UR17" i="24"/>
  <c r="UQ17" i="24"/>
  <c r="UP17" i="24"/>
  <c r="VB16" i="24"/>
  <c r="VA16" i="24"/>
  <c r="UZ16" i="24"/>
  <c r="UY16" i="24"/>
  <c r="UX16" i="24"/>
  <c r="UW16" i="24"/>
  <c r="UV16" i="24"/>
  <c r="UU16" i="24"/>
  <c r="UT16" i="24"/>
  <c r="US16" i="24"/>
  <c r="UR16" i="24"/>
  <c r="UQ16" i="24"/>
  <c r="UP16" i="24"/>
  <c r="VB15" i="24"/>
  <c r="VA15" i="24"/>
  <c r="UZ15" i="24"/>
  <c r="UY15" i="24"/>
  <c r="UX15" i="24"/>
  <c r="UW15" i="24"/>
  <c r="UU15" i="24"/>
  <c r="UT15" i="24"/>
  <c r="US15" i="24"/>
  <c r="UR15" i="24"/>
  <c r="UQ15" i="24"/>
  <c r="UP15" i="24"/>
  <c r="VB14" i="24"/>
  <c r="VA14" i="24"/>
  <c r="UZ14" i="24"/>
  <c r="UY14" i="24"/>
  <c r="UX14" i="24"/>
  <c r="UW14" i="24"/>
  <c r="UU14" i="24"/>
  <c r="UT14" i="24"/>
  <c r="US14" i="24"/>
  <c r="UR14" i="24"/>
  <c r="UQ14" i="24"/>
  <c r="UP14" i="24"/>
  <c r="VB13" i="24"/>
  <c r="VA13" i="24"/>
  <c r="UZ13" i="24"/>
  <c r="UY13" i="24"/>
  <c r="UX13" i="24"/>
  <c r="UW13" i="24"/>
  <c r="UU13" i="24"/>
  <c r="UT13" i="24"/>
  <c r="US13" i="24"/>
  <c r="UR13" i="24"/>
  <c r="UQ13" i="24"/>
  <c r="UP13" i="24"/>
  <c r="VB12" i="24"/>
  <c r="VA12" i="24"/>
  <c r="UZ12" i="24"/>
  <c r="UY12" i="24"/>
  <c r="UX12" i="24"/>
  <c r="UW12" i="24"/>
  <c r="UU12" i="24"/>
  <c r="UT12" i="24"/>
  <c r="US12" i="24"/>
  <c r="UR12" i="24"/>
  <c r="UV12" i="24" s="1"/>
  <c r="UQ12" i="24"/>
  <c r="UP12" i="24"/>
  <c r="VB11" i="24"/>
  <c r="VA11" i="24"/>
  <c r="UZ11" i="24"/>
  <c r="UY11" i="24"/>
  <c r="UX11" i="24"/>
  <c r="UW11" i="24"/>
  <c r="UU11" i="24"/>
  <c r="UT11" i="24"/>
  <c r="US11" i="24"/>
  <c r="UR11" i="24"/>
  <c r="UQ11" i="24"/>
  <c r="UP11" i="24"/>
  <c r="VB10" i="24"/>
  <c r="VA10" i="24"/>
  <c r="UZ10" i="24"/>
  <c r="UY10" i="24"/>
  <c r="UX10" i="24"/>
  <c r="UW10" i="24"/>
  <c r="UU10" i="24"/>
  <c r="UT10" i="24"/>
  <c r="US10" i="24"/>
  <c r="UR10" i="24"/>
  <c r="UV10" i="24" s="1"/>
  <c r="UQ10" i="24"/>
  <c r="UP10" i="24"/>
  <c r="VB9" i="24"/>
  <c r="VA9" i="24"/>
  <c r="UZ9" i="24"/>
  <c r="UY9" i="24"/>
  <c r="UX9" i="24"/>
  <c r="UW9" i="24"/>
  <c r="UU9" i="24"/>
  <c r="UT9" i="24"/>
  <c r="US9" i="24"/>
  <c r="UR9" i="24"/>
  <c r="UQ9" i="24"/>
  <c r="UP9" i="24"/>
  <c r="VB8" i="24"/>
  <c r="VA8" i="24"/>
  <c r="UZ8" i="24"/>
  <c r="UY8" i="24"/>
  <c r="UX8" i="24"/>
  <c r="UW8" i="24"/>
  <c r="UU8" i="24"/>
  <c r="UT8" i="24"/>
  <c r="US8" i="24"/>
  <c r="UR8" i="24"/>
  <c r="UV8" i="24" s="1"/>
  <c r="UQ8" i="24"/>
  <c r="UP8" i="24"/>
  <c r="VB7" i="24"/>
  <c r="VA7" i="24"/>
  <c r="UZ7" i="24"/>
  <c r="UY7" i="24"/>
  <c r="UX7" i="24"/>
  <c r="UW7" i="24"/>
  <c r="UU7" i="24"/>
  <c r="UT7" i="24"/>
  <c r="US7" i="24"/>
  <c r="UR7" i="24"/>
  <c r="UQ7" i="24"/>
  <c r="UP7" i="24"/>
  <c r="VB6" i="24"/>
  <c r="VA6" i="24"/>
  <c r="UZ6" i="24"/>
  <c r="UY6" i="24"/>
  <c r="UX6" i="24"/>
  <c r="UW6" i="24"/>
  <c r="UU6" i="24"/>
  <c r="UT6" i="24"/>
  <c r="US6" i="24"/>
  <c r="UR6" i="24"/>
  <c r="UV6" i="24" s="1"/>
  <c r="UQ6" i="24"/>
  <c r="UP6" i="24"/>
  <c r="VB5" i="24"/>
  <c r="VA5" i="24"/>
  <c r="UZ5" i="24"/>
  <c r="UY5" i="24"/>
  <c r="UX5" i="24"/>
  <c r="UW5" i="24"/>
  <c r="UU5" i="24"/>
  <c r="UT5" i="24"/>
  <c r="US5" i="24"/>
  <c r="UR5" i="24"/>
  <c r="UQ5" i="24"/>
  <c r="UP5" i="24"/>
  <c r="VB4" i="24"/>
  <c r="VA4" i="24"/>
  <c r="UZ4" i="24"/>
  <c r="UY4" i="24"/>
  <c r="UX4" i="24"/>
  <c r="UW4" i="24"/>
  <c r="UU4" i="24"/>
  <c r="UT4" i="24"/>
  <c r="US4" i="24"/>
  <c r="UR4" i="24"/>
  <c r="UV4" i="24" s="1"/>
  <c r="UQ4" i="24"/>
  <c r="UP4" i="24"/>
  <c r="TT20" i="24"/>
  <c r="TS20" i="24"/>
  <c r="TR20" i="24"/>
  <c r="TQ20" i="24"/>
  <c r="TP20" i="24"/>
  <c r="TO20" i="24"/>
  <c r="TM20" i="24"/>
  <c r="TL20" i="24"/>
  <c r="TK20" i="24"/>
  <c r="TJ20" i="24"/>
  <c r="TI20" i="24"/>
  <c r="TH20" i="24"/>
  <c r="TT19" i="24"/>
  <c r="TS19" i="24"/>
  <c r="TR19" i="24"/>
  <c r="TQ19" i="24"/>
  <c r="TP19" i="24"/>
  <c r="TO19" i="24"/>
  <c r="TM19" i="24"/>
  <c r="TL19" i="24"/>
  <c r="TK19" i="24"/>
  <c r="TJ19" i="24"/>
  <c r="TI19" i="24"/>
  <c r="TH19" i="24"/>
  <c r="TT18" i="24"/>
  <c r="TS18" i="24"/>
  <c r="TR18" i="24"/>
  <c r="TQ18" i="24"/>
  <c r="TP18" i="24"/>
  <c r="TO18" i="24"/>
  <c r="TM18" i="24"/>
  <c r="TL18" i="24"/>
  <c r="TK18" i="24"/>
  <c r="TJ18" i="24"/>
  <c r="TI18" i="24"/>
  <c r="TH18" i="24"/>
  <c r="TT17" i="24"/>
  <c r="TS17" i="24"/>
  <c r="TR17" i="24"/>
  <c r="TQ17" i="24"/>
  <c r="TP17" i="24"/>
  <c r="TO17" i="24"/>
  <c r="TM17" i="24"/>
  <c r="TL17" i="24"/>
  <c r="TK17" i="24"/>
  <c r="TJ17" i="24"/>
  <c r="TI17" i="24"/>
  <c r="TH17" i="24"/>
  <c r="TT16" i="24"/>
  <c r="TS16" i="24"/>
  <c r="TR16" i="24"/>
  <c r="TQ16" i="24"/>
  <c r="TP16" i="24"/>
  <c r="TO16" i="24"/>
  <c r="TM16" i="24"/>
  <c r="TL16" i="24"/>
  <c r="TK16" i="24"/>
  <c r="TJ16" i="24"/>
  <c r="TI16" i="24"/>
  <c r="TH16" i="24"/>
  <c r="TT15" i="24"/>
  <c r="TS15" i="24"/>
  <c r="TR15" i="24"/>
  <c r="TQ15" i="24"/>
  <c r="TP15" i="24"/>
  <c r="TO15" i="24"/>
  <c r="TM15" i="24"/>
  <c r="TL15" i="24"/>
  <c r="TK15" i="24"/>
  <c r="TJ15" i="24"/>
  <c r="TI15" i="24"/>
  <c r="TH15" i="24"/>
  <c r="TT14" i="24"/>
  <c r="TS14" i="24"/>
  <c r="TR14" i="24"/>
  <c r="TQ14" i="24"/>
  <c r="TP14" i="24"/>
  <c r="TO14" i="24"/>
  <c r="TM14" i="24"/>
  <c r="TL14" i="24"/>
  <c r="TK14" i="24"/>
  <c r="TJ14" i="24"/>
  <c r="TI14" i="24"/>
  <c r="TH14" i="24"/>
  <c r="TT13" i="24"/>
  <c r="TS13" i="24"/>
  <c r="TR13" i="24"/>
  <c r="TQ13" i="24"/>
  <c r="TP13" i="24"/>
  <c r="TO13" i="24"/>
  <c r="TM13" i="24"/>
  <c r="TL13" i="24"/>
  <c r="TK13" i="24"/>
  <c r="TJ13" i="24"/>
  <c r="TI13" i="24"/>
  <c r="TH13" i="24"/>
  <c r="TT12" i="24"/>
  <c r="TS12" i="24"/>
  <c r="TR12" i="24"/>
  <c r="TQ12" i="24"/>
  <c r="TP12" i="24"/>
  <c r="TO12" i="24"/>
  <c r="TM12" i="24"/>
  <c r="TL12" i="24"/>
  <c r="TK12" i="24"/>
  <c r="TJ12" i="24"/>
  <c r="TI12" i="24"/>
  <c r="TH12" i="24"/>
  <c r="TT11" i="24"/>
  <c r="TS11" i="24"/>
  <c r="TR11" i="24"/>
  <c r="TQ11" i="24"/>
  <c r="TP11" i="24"/>
  <c r="TO11" i="24"/>
  <c r="TM11" i="24"/>
  <c r="TL11" i="24"/>
  <c r="TK11" i="24"/>
  <c r="TJ11" i="24"/>
  <c r="TI11" i="24"/>
  <c r="TH11" i="24"/>
  <c r="TT10" i="24"/>
  <c r="TS10" i="24"/>
  <c r="TR10" i="24"/>
  <c r="TQ10" i="24"/>
  <c r="TP10" i="24"/>
  <c r="TO10" i="24"/>
  <c r="TM10" i="24"/>
  <c r="TL10" i="24"/>
  <c r="TK10" i="24"/>
  <c r="TJ10" i="24"/>
  <c r="TI10" i="24"/>
  <c r="TH10" i="24"/>
  <c r="TT9" i="24"/>
  <c r="TS9" i="24"/>
  <c r="TR9" i="24"/>
  <c r="TQ9" i="24"/>
  <c r="TP9" i="24"/>
  <c r="TO9" i="24"/>
  <c r="TM9" i="24"/>
  <c r="TL9" i="24"/>
  <c r="TK9" i="24"/>
  <c r="TJ9" i="24"/>
  <c r="TI9" i="24"/>
  <c r="TH9" i="24"/>
  <c r="TT8" i="24"/>
  <c r="TS8" i="24"/>
  <c r="TR8" i="24"/>
  <c r="TQ8" i="24"/>
  <c r="TP8" i="24"/>
  <c r="TO8" i="24"/>
  <c r="TM8" i="24"/>
  <c r="TL8" i="24"/>
  <c r="TK8" i="24"/>
  <c r="TJ8" i="24"/>
  <c r="TI8" i="24"/>
  <c r="TH8" i="24"/>
  <c r="TT7" i="24"/>
  <c r="TS7" i="24"/>
  <c r="TR7" i="24"/>
  <c r="TQ7" i="24"/>
  <c r="TP7" i="24"/>
  <c r="TO7" i="24"/>
  <c r="TM7" i="24"/>
  <c r="TL7" i="24"/>
  <c r="TK7" i="24"/>
  <c r="TJ7" i="24"/>
  <c r="TI7" i="24"/>
  <c r="TH7" i="24"/>
  <c r="TT6" i="24"/>
  <c r="TS6" i="24"/>
  <c r="TR6" i="24"/>
  <c r="TQ6" i="24"/>
  <c r="TP6" i="24"/>
  <c r="TO6" i="24"/>
  <c r="TM6" i="24"/>
  <c r="TL6" i="24"/>
  <c r="TK6" i="24"/>
  <c r="TJ6" i="24"/>
  <c r="TI6" i="24"/>
  <c r="TH6" i="24"/>
  <c r="TT5" i="24"/>
  <c r="TS5" i="24"/>
  <c r="TR5" i="24"/>
  <c r="TQ5" i="24"/>
  <c r="TP5" i="24"/>
  <c r="TO5" i="24"/>
  <c r="TM5" i="24"/>
  <c r="TL5" i="24"/>
  <c r="TK5" i="24"/>
  <c r="TJ5" i="24"/>
  <c r="TI5" i="24"/>
  <c r="TH5" i="24"/>
  <c r="TT4" i="24"/>
  <c r="TS4" i="24"/>
  <c r="TR4" i="24"/>
  <c r="TQ4" i="24"/>
  <c r="TP4" i="24"/>
  <c r="TO4" i="24"/>
  <c r="TM4" i="24"/>
  <c r="TL4" i="24"/>
  <c r="TK4" i="24"/>
  <c r="TJ4" i="24"/>
  <c r="TI4" i="24"/>
  <c r="TH4" i="24"/>
  <c r="SL20" i="24"/>
  <c r="SK20" i="24"/>
  <c r="SJ20" i="24"/>
  <c r="SI20" i="24"/>
  <c r="SH20" i="24"/>
  <c r="SG20" i="24"/>
  <c r="SE20" i="24"/>
  <c r="SD20" i="24"/>
  <c r="SC20" i="24"/>
  <c r="SB20" i="24"/>
  <c r="SF20" i="24" s="1"/>
  <c r="SA20" i="24"/>
  <c r="RZ20" i="24"/>
  <c r="SL19" i="24"/>
  <c r="SK19" i="24"/>
  <c r="SJ19" i="24"/>
  <c r="SI19" i="24"/>
  <c r="SH19" i="24"/>
  <c r="SG19" i="24"/>
  <c r="SE19" i="24"/>
  <c r="SD19" i="24"/>
  <c r="SC19" i="24"/>
  <c r="SB19" i="24"/>
  <c r="SA19" i="24"/>
  <c r="RZ19" i="24"/>
  <c r="SL18" i="24"/>
  <c r="SK18" i="24"/>
  <c r="SJ18" i="24"/>
  <c r="SI18" i="24"/>
  <c r="SH18" i="24"/>
  <c r="SG18" i="24"/>
  <c r="SE18" i="24"/>
  <c r="SD18" i="24"/>
  <c r="SC18" i="24"/>
  <c r="SB18" i="24"/>
  <c r="SA18" i="24"/>
  <c r="RZ18" i="24"/>
  <c r="SL17" i="24"/>
  <c r="SK17" i="24"/>
  <c r="SJ17" i="24"/>
  <c r="SI17" i="24"/>
  <c r="SH17" i="24"/>
  <c r="SG17" i="24"/>
  <c r="SE17" i="24"/>
  <c r="SD17" i="24"/>
  <c r="SC17" i="24"/>
  <c r="SB17" i="24"/>
  <c r="SA17" i="24"/>
  <c r="RZ17" i="24"/>
  <c r="SL16" i="24"/>
  <c r="SK16" i="24"/>
  <c r="SJ16" i="24"/>
  <c r="SI16" i="24"/>
  <c r="SH16" i="24"/>
  <c r="SG16" i="24"/>
  <c r="SE16" i="24"/>
  <c r="SD16" i="24"/>
  <c r="SC16" i="24"/>
  <c r="SB16" i="24"/>
  <c r="SA16" i="24"/>
  <c r="RZ16" i="24"/>
  <c r="SL15" i="24"/>
  <c r="SK15" i="24"/>
  <c r="SJ15" i="24"/>
  <c r="SI15" i="24"/>
  <c r="SH15" i="24"/>
  <c r="SG15" i="24"/>
  <c r="SE15" i="24"/>
  <c r="SD15" i="24"/>
  <c r="SC15" i="24"/>
  <c r="SB15" i="24"/>
  <c r="SA15" i="24"/>
  <c r="RZ15" i="24"/>
  <c r="SL14" i="24"/>
  <c r="SK14" i="24"/>
  <c r="SJ14" i="24"/>
  <c r="SI14" i="24"/>
  <c r="SH14" i="24"/>
  <c r="SG14" i="24"/>
  <c r="SE14" i="24"/>
  <c r="SD14" i="24"/>
  <c r="SC14" i="24"/>
  <c r="SB14" i="24"/>
  <c r="SA14" i="24"/>
  <c r="RZ14" i="24"/>
  <c r="SL13" i="24"/>
  <c r="SK13" i="24"/>
  <c r="SJ13" i="24"/>
  <c r="SI13" i="24"/>
  <c r="SH13" i="24"/>
  <c r="SG13" i="24"/>
  <c r="SE13" i="24"/>
  <c r="SD13" i="24"/>
  <c r="SC13" i="24"/>
  <c r="SB13" i="24"/>
  <c r="SA13" i="24"/>
  <c r="RZ13" i="24"/>
  <c r="SL12" i="24"/>
  <c r="SK12" i="24"/>
  <c r="SJ12" i="24"/>
  <c r="SI12" i="24"/>
  <c r="SH12" i="24"/>
  <c r="SG12" i="24"/>
  <c r="SE12" i="24"/>
  <c r="SD12" i="24"/>
  <c r="SC12" i="24"/>
  <c r="SB12" i="24"/>
  <c r="SA12" i="24"/>
  <c r="RZ12" i="24"/>
  <c r="SL11" i="24"/>
  <c r="SK11" i="24"/>
  <c r="SJ11" i="24"/>
  <c r="SI11" i="24"/>
  <c r="SH11" i="24"/>
  <c r="SG11" i="24"/>
  <c r="SE11" i="24"/>
  <c r="SD11" i="24"/>
  <c r="SC11" i="24"/>
  <c r="SB11" i="24"/>
  <c r="SA11" i="24"/>
  <c r="RZ11" i="24"/>
  <c r="SL10" i="24"/>
  <c r="SK10" i="24"/>
  <c r="SJ10" i="24"/>
  <c r="SI10" i="24"/>
  <c r="SH10" i="24"/>
  <c r="SG10" i="24"/>
  <c r="SE10" i="24"/>
  <c r="SD10" i="24"/>
  <c r="SC10" i="24"/>
  <c r="SB10" i="24"/>
  <c r="SA10" i="24"/>
  <c r="RZ10" i="24"/>
  <c r="SL9" i="24"/>
  <c r="SK9" i="24"/>
  <c r="SJ9" i="24"/>
  <c r="SI9" i="24"/>
  <c r="SH9" i="24"/>
  <c r="SG9" i="24"/>
  <c r="SE9" i="24"/>
  <c r="SD9" i="24"/>
  <c r="SC9" i="24"/>
  <c r="SB9" i="24"/>
  <c r="SA9" i="24"/>
  <c r="RZ9" i="24"/>
  <c r="SL8" i="24"/>
  <c r="SK8" i="24"/>
  <c r="SJ8" i="24"/>
  <c r="SI8" i="24"/>
  <c r="SH8" i="24"/>
  <c r="SG8" i="24"/>
  <c r="SE8" i="24"/>
  <c r="SD8" i="24"/>
  <c r="SC8" i="24"/>
  <c r="SB8" i="24"/>
  <c r="SA8" i="24"/>
  <c r="RZ8" i="24"/>
  <c r="SL7" i="24"/>
  <c r="SK7" i="24"/>
  <c r="SJ7" i="24"/>
  <c r="SI7" i="24"/>
  <c r="SH7" i="24"/>
  <c r="SG7" i="24"/>
  <c r="SE7" i="24"/>
  <c r="SD7" i="24"/>
  <c r="SC7" i="24"/>
  <c r="SB7" i="24"/>
  <c r="SA7" i="24"/>
  <c r="RZ7" i="24"/>
  <c r="SL6" i="24"/>
  <c r="SK6" i="24"/>
  <c r="SJ6" i="24"/>
  <c r="SI6" i="24"/>
  <c r="SH6" i="24"/>
  <c r="SG6" i="24"/>
  <c r="SE6" i="24"/>
  <c r="SD6" i="24"/>
  <c r="SC6" i="24"/>
  <c r="SB6" i="24"/>
  <c r="SA6" i="24"/>
  <c r="RZ6" i="24"/>
  <c r="SL5" i="24"/>
  <c r="SK5" i="24"/>
  <c r="SJ5" i="24"/>
  <c r="SI5" i="24"/>
  <c r="SH5" i="24"/>
  <c r="SG5" i="24"/>
  <c r="SE5" i="24"/>
  <c r="SD5" i="24"/>
  <c r="SC5" i="24"/>
  <c r="SB5" i="24"/>
  <c r="SA5" i="24"/>
  <c r="RZ5" i="24"/>
  <c r="SL4" i="24"/>
  <c r="SK4" i="24"/>
  <c r="SJ4" i="24"/>
  <c r="SI4" i="24"/>
  <c r="SH4" i="24"/>
  <c r="SG4" i="24"/>
  <c r="SE4" i="24"/>
  <c r="SD4" i="24"/>
  <c r="SC4" i="24"/>
  <c r="SB4" i="24"/>
  <c r="SF4" i="24" s="1"/>
  <c r="SA4" i="24"/>
  <c r="RZ4" i="24"/>
  <c r="RD20" i="24"/>
  <c r="RC20" i="24"/>
  <c r="RB20" i="24"/>
  <c r="RA20" i="24"/>
  <c r="QZ20" i="24"/>
  <c r="QY20" i="24"/>
  <c r="QW20" i="24"/>
  <c r="QV20" i="24"/>
  <c r="QU20" i="24"/>
  <c r="QT20" i="24"/>
  <c r="QS20" i="24"/>
  <c r="QR20" i="24"/>
  <c r="RD19" i="24"/>
  <c r="RC19" i="24"/>
  <c r="RB19" i="24"/>
  <c r="RA19" i="24"/>
  <c r="QZ19" i="24"/>
  <c r="QY19" i="24"/>
  <c r="QW19" i="24"/>
  <c r="QV19" i="24"/>
  <c r="QU19" i="24"/>
  <c r="QT19" i="24"/>
  <c r="QS19" i="24"/>
  <c r="QR19" i="24"/>
  <c r="RD18" i="24"/>
  <c r="RC18" i="24"/>
  <c r="RB18" i="24"/>
  <c r="RA18" i="24"/>
  <c r="QZ18" i="24"/>
  <c r="QY18" i="24"/>
  <c r="QW18" i="24"/>
  <c r="QV18" i="24"/>
  <c r="QU18" i="24"/>
  <c r="QT18" i="24"/>
  <c r="QS18" i="24"/>
  <c r="QR18" i="24"/>
  <c r="RD17" i="24"/>
  <c r="RC17" i="24"/>
  <c r="RB17" i="24"/>
  <c r="RA17" i="24"/>
  <c r="QZ17" i="24"/>
  <c r="QY17" i="24"/>
  <c r="QW17" i="24"/>
  <c r="QV17" i="24"/>
  <c r="QU17" i="24"/>
  <c r="QT17" i="24"/>
  <c r="QS17" i="24"/>
  <c r="QR17" i="24"/>
  <c r="RD16" i="24"/>
  <c r="RC16" i="24"/>
  <c r="RB16" i="24"/>
  <c r="RA16" i="24"/>
  <c r="QZ16" i="24"/>
  <c r="QY16" i="24"/>
  <c r="QW16" i="24"/>
  <c r="QV16" i="24"/>
  <c r="QU16" i="24"/>
  <c r="QT16" i="24"/>
  <c r="QS16" i="24"/>
  <c r="QR16" i="24"/>
  <c r="RD15" i="24"/>
  <c r="RC15" i="24"/>
  <c r="RB15" i="24"/>
  <c r="RA15" i="24"/>
  <c r="QZ15" i="24"/>
  <c r="QY15" i="24"/>
  <c r="QW15" i="24"/>
  <c r="QV15" i="24"/>
  <c r="QU15" i="24"/>
  <c r="QT15" i="24"/>
  <c r="QS15" i="24"/>
  <c r="QR15" i="24"/>
  <c r="RD14" i="24"/>
  <c r="RC14" i="24"/>
  <c r="RB14" i="24"/>
  <c r="RA14" i="24"/>
  <c r="QZ14" i="24"/>
  <c r="QY14" i="24"/>
  <c r="QW14" i="24"/>
  <c r="QV14" i="24"/>
  <c r="QU14" i="24"/>
  <c r="QT14" i="24"/>
  <c r="QS14" i="24"/>
  <c r="QR14" i="24"/>
  <c r="RD13" i="24"/>
  <c r="RC13" i="24"/>
  <c r="RB13" i="24"/>
  <c r="RA13" i="24"/>
  <c r="QZ13" i="24"/>
  <c r="QY13" i="24"/>
  <c r="QW13" i="24"/>
  <c r="QV13" i="24"/>
  <c r="QU13" i="24"/>
  <c r="QT13" i="24"/>
  <c r="QS13" i="24"/>
  <c r="QR13" i="24"/>
  <c r="RD12" i="24"/>
  <c r="RC12" i="24"/>
  <c r="RB12" i="24"/>
  <c r="RA12" i="24"/>
  <c r="QZ12" i="24"/>
  <c r="QY12" i="24"/>
  <c r="QW12" i="24"/>
  <c r="QV12" i="24"/>
  <c r="QU12" i="24"/>
  <c r="QT12" i="24"/>
  <c r="QS12" i="24"/>
  <c r="QR12" i="24"/>
  <c r="RD11" i="24"/>
  <c r="RC11" i="24"/>
  <c r="RB11" i="24"/>
  <c r="RA11" i="24"/>
  <c r="QZ11" i="24"/>
  <c r="QY11" i="24"/>
  <c r="QW11" i="24"/>
  <c r="QV11" i="24"/>
  <c r="QU11" i="24"/>
  <c r="QT11" i="24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9" i="24"/>
  <c r="RC9" i="24"/>
  <c r="RB9" i="24"/>
  <c r="RA9" i="24"/>
  <c r="QZ9" i="24"/>
  <c r="QY9" i="24"/>
  <c r="QW9" i="24"/>
  <c r="QV9" i="24"/>
  <c r="QU9" i="24"/>
  <c r="QT9" i="24"/>
  <c r="QS9" i="24"/>
  <c r="QR9" i="24"/>
  <c r="RD8" i="24"/>
  <c r="RC8" i="24"/>
  <c r="RB8" i="24"/>
  <c r="RA8" i="24"/>
  <c r="QZ8" i="24"/>
  <c r="QY8" i="24"/>
  <c r="QW8" i="24"/>
  <c r="QV8" i="24"/>
  <c r="QU8" i="24"/>
  <c r="QT8" i="24"/>
  <c r="QS8" i="24"/>
  <c r="QR8" i="24"/>
  <c r="RD7" i="24"/>
  <c r="RC7" i="24"/>
  <c r="RB7" i="24"/>
  <c r="RA7" i="24"/>
  <c r="QZ7" i="24"/>
  <c r="QY7" i="24"/>
  <c r="QW7" i="24"/>
  <c r="QV7" i="24"/>
  <c r="QU7" i="24"/>
  <c r="QT7" i="24"/>
  <c r="QS7" i="24"/>
  <c r="QR7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5" i="24"/>
  <c r="RC5" i="24"/>
  <c r="RB5" i="24"/>
  <c r="RA5" i="24"/>
  <c r="QZ5" i="24"/>
  <c r="QY5" i="24"/>
  <c r="QW5" i="24"/>
  <c r="QV5" i="24"/>
  <c r="QU5" i="24"/>
  <c r="QT5" i="24"/>
  <c r="QS5" i="24"/>
  <c r="QR5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20" i="24"/>
  <c r="PU20" i="24"/>
  <c r="PT20" i="24"/>
  <c r="PS20" i="24"/>
  <c r="PR20" i="24"/>
  <c r="PQ20" i="24"/>
  <c r="PO20" i="24"/>
  <c r="PN20" i="24"/>
  <c r="PM20" i="24"/>
  <c r="PL20" i="24"/>
  <c r="PK20" i="24"/>
  <c r="PJ20" i="24"/>
  <c r="PV19" i="24"/>
  <c r="PU19" i="24"/>
  <c r="PT19" i="24"/>
  <c r="PS19" i="24"/>
  <c r="PR19" i="24"/>
  <c r="PQ19" i="24"/>
  <c r="PO19" i="24"/>
  <c r="PN19" i="24"/>
  <c r="PM19" i="24"/>
  <c r="PL19" i="24"/>
  <c r="PK19" i="24"/>
  <c r="PJ19" i="24"/>
  <c r="PV18" i="24"/>
  <c r="PU18" i="24"/>
  <c r="PT18" i="24"/>
  <c r="PS18" i="24"/>
  <c r="PR18" i="24"/>
  <c r="PQ18" i="24"/>
  <c r="PO18" i="24"/>
  <c r="PN18" i="24"/>
  <c r="PM18" i="24"/>
  <c r="PL18" i="24"/>
  <c r="PK18" i="24"/>
  <c r="PJ18" i="24"/>
  <c r="PV17" i="24"/>
  <c r="PU17" i="24"/>
  <c r="PT17" i="24"/>
  <c r="PS17" i="24"/>
  <c r="PR17" i="24"/>
  <c r="PQ17" i="24"/>
  <c r="PO17" i="24"/>
  <c r="PN17" i="24"/>
  <c r="PM17" i="24"/>
  <c r="PL17" i="24"/>
  <c r="PK17" i="24"/>
  <c r="PJ17" i="24"/>
  <c r="PV16" i="24"/>
  <c r="PU16" i="24"/>
  <c r="PT16" i="24"/>
  <c r="PS16" i="24"/>
  <c r="PR16" i="24"/>
  <c r="PQ16" i="24"/>
  <c r="PO16" i="24"/>
  <c r="PN16" i="24"/>
  <c r="PM16" i="24"/>
  <c r="PL16" i="24"/>
  <c r="PK16" i="24"/>
  <c r="PJ16" i="24"/>
  <c r="PV15" i="24"/>
  <c r="PU15" i="24"/>
  <c r="PT15" i="24"/>
  <c r="PS15" i="24"/>
  <c r="PR15" i="24"/>
  <c r="PQ15" i="24"/>
  <c r="PO15" i="24"/>
  <c r="PN15" i="24"/>
  <c r="PM15" i="24"/>
  <c r="PL15" i="24"/>
  <c r="PK15" i="24"/>
  <c r="PJ15" i="24"/>
  <c r="PV14" i="24"/>
  <c r="PU14" i="24"/>
  <c r="PT14" i="24"/>
  <c r="PS14" i="24"/>
  <c r="PR14" i="24"/>
  <c r="PQ14" i="24"/>
  <c r="PO14" i="24"/>
  <c r="PN14" i="24"/>
  <c r="PM14" i="24"/>
  <c r="PL14" i="24"/>
  <c r="PK14" i="24"/>
  <c r="PJ14" i="24"/>
  <c r="PV13" i="24"/>
  <c r="PU13" i="24"/>
  <c r="PT13" i="24"/>
  <c r="PS13" i="24"/>
  <c r="PR13" i="24"/>
  <c r="PQ13" i="24"/>
  <c r="PO13" i="24"/>
  <c r="PN13" i="24"/>
  <c r="PM13" i="24"/>
  <c r="PL13" i="24"/>
  <c r="PK13" i="24"/>
  <c r="PJ13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11" i="24"/>
  <c r="PU11" i="24"/>
  <c r="PT11" i="24"/>
  <c r="PS11" i="24"/>
  <c r="PR11" i="24"/>
  <c r="PQ11" i="24"/>
  <c r="PO11" i="24"/>
  <c r="PN11" i="24"/>
  <c r="PM11" i="24"/>
  <c r="PL11" i="24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P10" i="24" s="1"/>
  <c r="PK10" i="24"/>
  <c r="PJ10" i="24"/>
  <c r="PV9" i="24"/>
  <c r="PU9" i="24"/>
  <c r="PT9" i="24"/>
  <c r="PS9" i="24"/>
  <c r="PR9" i="24"/>
  <c r="PQ9" i="24"/>
  <c r="PO9" i="24"/>
  <c r="PN9" i="24"/>
  <c r="PM9" i="24"/>
  <c r="PL9" i="24"/>
  <c r="PK9" i="24"/>
  <c r="PJ9" i="24"/>
  <c r="PV8" i="24"/>
  <c r="PU8" i="24"/>
  <c r="PT8" i="24"/>
  <c r="PS8" i="24"/>
  <c r="PR8" i="24"/>
  <c r="PQ8" i="24"/>
  <c r="PO8" i="24"/>
  <c r="PN8" i="24"/>
  <c r="PM8" i="24"/>
  <c r="PL8" i="24"/>
  <c r="PP8" i="24" s="1"/>
  <c r="PK8" i="24"/>
  <c r="PJ8" i="24"/>
  <c r="PV7" i="24"/>
  <c r="PU7" i="24"/>
  <c r="PT7" i="24"/>
  <c r="PS7" i="24"/>
  <c r="PR7" i="24"/>
  <c r="PQ7" i="24"/>
  <c r="PO7" i="24"/>
  <c r="PN7" i="24"/>
  <c r="PM7" i="24"/>
  <c r="PL7" i="24"/>
  <c r="PK7" i="24"/>
  <c r="PJ7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5" i="24"/>
  <c r="PU5" i="24"/>
  <c r="PT5" i="24"/>
  <c r="PS5" i="24"/>
  <c r="PR5" i="24"/>
  <c r="PQ5" i="24"/>
  <c r="PO5" i="24"/>
  <c r="PN5" i="24"/>
  <c r="PM5" i="24"/>
  <c r="PL5" i="24"/>
  <c r="PK5" i="24"/>
  <c r="PJ5" i="24"/>
  <c r="PV4" i="24"/>
  <c r="PU4" i="24"/>
  <c r="PT4" i="24"/>
  <c r="PS4" i="24"/>
  <c r="PR4" i="24"/>
  <c r="PQ4" i="24"/>
  <c r="PO4" i="24"/>
  <c r="PN4" i="24"/>
  <c r="PM4" i="24"/>
  <c r="PL4" i="24"/>
  <c r="PK4" i="24"/>
  <c r="PJ4" i="24"/>
  <c r="ON20" i="24"/>
  <c r="OM20" i="24"/>
  <c r="OL20" i="24"/>
  <c r="OK20" i="24"/>
  <c r="OJ20" i="24"/>
  <c r="OI20" i="24"/>
  <c r="OG20" i="24"/>
  <c r="OF20" i="24"/>
  <c r="OE20" i="24"/>
  <c r="OD20" i="24"/>
  <c r="OC20" i="24"/>
  <c r="OB20" i="24"/>
  <c r="ON19" i="24"/>
  <c r="OM19" i="24"/>
  <c r="OL19" i="24"/>
  <c r="OK19" i="24"/>
  <c r="OJ19" i="24"/>
  <c r="OI19" i="24"/>
  <c r="OG19" i="24"/>
  <c r="OF19" i="24"/>
  <c r="OE19" i="24"/>
  <c r="OD19" i="24"/>
  <c r="OC19" i="24"/>
  <c r="OB19" i="24"/>
  <c r="ON18" i="24"/>
  <c r="OM18" i="24"/>
  <c r="OL18" i="24"/>
  <c r="OK18" i="24"/>
  <c r="OJ18" i="24"/>
  <c r="OI18" i="24"/>
  <c r="OG18" i="24"/>
  <c r="OF18" i="24"/>
  <c r="OE18" i="24"/>
  <c r="OD18" i="24"/>
  <c r="OC18" i="24"/>
  <c r="OB18" i="24"/>
  <c r="ON17" i="24"/>
  <c r="OM17" i="24"/>
  <c r="OL17" i="24"/>
  <c r="OK17" i="24"/>
  <c r="OJ17" i="24"/>
  <c r="OI17" i="24"/>
  <c r="OG17" i="24"/>
  <c r="OF17" i="24"/>
  <c r="OE17" i="24"/>
  <c r="OD17" i="24"/>
  <c r="OC17" i="24"/>
  <c r="OB17" i="24"/>
  <c r="ON16" i="24"/>
  <c r="OM16" i="24"/>
  <c r="OL16" i="24"/>
  <c r="OK16" i="24"/>
  <c r="OJ16" i="24"/>
  <c r="OI16" i="24"/>
  <c r="OG16" i="24"/>
  <c r="OF16" i="24"/>
  <c r="OE16" i="24"/>
  <c r="OD16" i="24"/>
  <c r="OC16" i="24"/>
  <c r="OB16" i="24"/>
  <c r="ON15" i="24"/>
  <c r="OM15" i="24"/>
  <c r="OL15" i="24"/>
  <c r="OK15" i="24"/>
  <c r="OJ15" i="24"/>
  <c r="OI15" i="24"/>
  <c r="OG15" i="24"/>
  <c r="OF15" i="24"/>
  <c r="OE15" i="24"/>
  <c r="OD15" i="24"/>
  <c r="OC15" i="24"/>
  <c r="OB15" i="24"/>
  <c r="ON14" i="24"/>
  <c r="OM14" i="24"/>
  <c r="OL14" i="24"/>
  <c r="OK14" i="24"/>
  <c r="OJ14" i="24"/>
  <c r="OI14" i="24"/>
  <c r="OG14" i="24"/>
  <c r="OF14" i="24"/>
  <c r="OE14" i="24"/>
  <c r="OD14" i="24"/>
  <c r="OC14" i="24"/>
  <c r="OB14" i="24"/>
  <c r="ON13" i="24"/>
  <c r="OM13" i="24"/>
  <c r="OL13" i="24"/>
  <c r="OK13" i="24"/>
  <c r="OJ13" i="24"/>
  <c r="OI13" i="24"/>
  <c r="OG13" i="24"/>
  <c r="OF13" i="24"/>
  <c r="OE13" i="24"/>
  <c r="OD13" i="24"/>
  <c r="OC13" i="24"/>
  <c r="OB13" i="24"/>
  <c r="ON12" i="24"/>
  <c r="OM12" i="24"/>
  <c r="OL12" i="24"/>
  <c r="OK12" i="24"/>
  <c r="OJ12" i="24"/>
  <c r="OI12" i="24"/>
  <c r="OG12" i="24"/>
  <c r="OF12" i="24"/>
  <c r="OE12" i="24"/>
  <c r="OD12" i="24"/>
  <c r="OC12" i="24"/>
  <c r="OB12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9" i="24"/>
  <c r="OM9" i="24"/>
  <c r="OL9" i="24"/>
  <c r="OK9" i="24"/>
  <c r="OJ9" i="24"/>
  <c r="OI9" i="24"/>
  <c r="OG9" i="24"/>
  <c r="OF9" i="24"/>
  <c r="OE9" i="24"/>
  <c r="OD9" i="24"/>
  <c r="OC9" i="24"/>
  <c r="OB9" i="24"/>
  <c r="ON8" i="24"/>
  <c r="OM8" i="24"/>
  <c r="OL8" i="24"/>
  <c r="OK8" i="24"/>
  <c r="OJ8" i="24"/>
  <c r="OI8" i="24"/>
  <c r="OG8" i="24"/>
  <c r="OF8" i="24"/>
  <c r="OE8" i="24"/>
  <c r="OD8" i="24"/>
  <c r="OC8" i="24"/>
  <c r="OB8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4" i="24"/>
  <c r="OM4" i="24"/>
  <c r="OL4" i="24"/>
  <c r="OK4" i="24"/>
  <c r="OJ4" i="24"/>
  <c r="OI4" i="24"/>
  <c r="OG4" i="24"/>
  <c r="OF4" i="24"/>
  <c r="OE4" i="24"/>
  <c r="OD4" i="24"/>
  <c r="OC4" i="24"/>
  <c r="OB4" i="24"/>
  <c r="NF20" i="24"/>
  <c r="NE20" i="24"/>
  <c r="ND20" i="24"/>
  <c r="NC20" i="24"/>
  <c r="NB20" i="24"/>
  <c r="NA20" i="24"/>
  <c r="MY20" i="24"/>
  <c r="MX20" i="24"/>
  <c r="MW20" i="24"/>
  <c r="MV20" i="24"/>
  <c r="MZ20" i="24" s="1"/>
  <c r="MU20" i="24"/>
  <c r="MT20" i="24"/>
  <c r="NF19" i="24"/>
  <c r="NE19" i="24"/>
  <c r="ND19" i="24"/>
  <c r="NC19" i="24"/>
  <c r="NB19" i="24"/>
  <c r="NA19" i="24"/>
  <c r="MY19" i="24"/>
  <c r="MX19" i="24"/>
  <c r="MW19" i="24"/>
  <c r="MV19" i="24"/>
  <c r="MU19" i="24"/>
  <c r="MT19" i="24"/>
  <c r="NF18" i="24"/>
  <c r="NE18" i="24"/>
  <c r="ND18" i="24"/>
  <c r="NC18" i="24"/>
  <c r="NB18" i="24"/>
  <c r="NA18" i="24"/>
  <c r="MY18" i="24"/>
  <c r="MX18" i="24"/>
  <c r="MW18" i="24"/>
  <c r="MV18" i="24"/>
  <c r="MU18" i="24"/>
  <c r="MT18" i="24"/>
  <c r="NF17" i="24"/>
  <c r="NE17" i="24"/>
  <c r="ND17" i="24"/>
  <c r="NC17" i="24"/>
  <c r="NB17" i="24"/>
  <c r="NA17" i="24"/>
  <c r="MY17" i="24"/>
  <c r="MX17" i="24"/>
  <c r="MW17" i="24"/>
  <c r="MV17" i="24"/>
  <c r="MU17" i="24"/>
  <c r="MT17" i="24"/>
  <c r="NF16" i="24"/>
  <c r="NE16" i="24"/>
  <c r="ND16" i="24"/>
  <c r="NC16" i="24"/>
  <c r="NB16" i="24"/>
  <c r="NA16" i="24"/>
  <c r="MY16" i="24"/>
  <c r="MX16" i="24"/>
  <c r="MW16" i="24"/>
  <c r="MV16" i="24"/>
  <c r="MU16" i="24"/>
  <c r="MT16" i="24"/>
  <c r="NF15" i="24"/>
  <c r="NE15" i="24"/>
  <c r="ND15" i="24"/>
  <c r="NC15" i="24"/>
  <c r="NB15" i="24"/>
  <c r="NA15" i="24"/>
  <c r="MY15" i="24"/>
  <c r="MX15" i="24"/>
  <c r="MW15" i="24"/>
  <c r="MV15" i="24"/>
  <c r="MU15" i="24"/>
  <c r="MT15" i="24"/>
  <c r="NF14" i="24"/>
  <c r="NE14" i="24"/>
  <c r="ND14" i="24"/>
  <c r="NC14" i="24"/>
  <c r="NB14" i="24"/>
  <c r="NA14" i="24"/>
  <c r="MY14" i="24"/>
  <c r="MX14" i="24"/>
  <c r="MW14" i="24"/>
  <c r="MV14" i="24"/>
  <c r="MU14" i="24"/>
  <c r="MT14" i="24"/>
  <c r="NF13" i="24"/>
  <c r="NE13" i="24"/>
  <c r="ND13" i="24"/>
  <c r="NC13" i="24"/>
  <c r="NB13" i="24"/>
  <c r="NA13" i="24"/>
  <c r="MY13" i="24"/>
  <c r="MX13" i="24"/>
  <c r="MW13" i="24"/>
  <c r="MV13" i="24"/>
  <c r="MU13" i="24"/>
  <c r="MT13" i="24"/>
  <c r="NF12" i="24"/>
  <c r="NE12" i="24"/>
  <c r="ND12" i="24"/>
  <c r="NC12" i="24"/>
  <c r="NB12" i="24"/>
  <c r="NA12" i="24"/>
  <c r="MY12" i="24"/>
  <c r="MX12" i="24"/>
  <c r="MW12" i="24"/>
  <c r="MV12" i="24"/>
  <c r="MU12" i="24"/>
  <c r="MT12" i="24"/>
  <c r="NF11" i="24"/>
  <c r="NE11" i="24"/>
  <c r="ND11" i="24"/>
  <c r="NC11" i="24"/>
  <c r="NB11" i="24"/>
  <c r="NA11" i="24"/>
  <c r="MY11" i="24"/>
  <c r="MX11" i="24"/>
  <c r="MW11" i="24"/>
  <c r="MV11" i="24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Z10" i="24" s="1"/>
  <c r="MU10" i="24"/>
  <c r="MT10" i="24"/>
  <c r="NF9" i="24"/>
  <c r="NE9" i="24"/>
  <c r="ND9" i="24"/>
  <c r="NC9" i="24"/>
  <c r="NB9" i="24"/>
  <c r="NA9" i="24"/>
  <c r="MY9" i="24"/>
  <c r="MX9" i="24"/>
  <c r="MW9" i="24"/>
  <c r="MV9" i="24"/>
  <c r="MU9" i="24"/>
  <c r="MT9" i="24"/>
  <c r="NF8" i="24"/>
  <c r="NE8" i="24"/>
  <c r="ND8" i="24"/>
  <c r="NC8" i="24"/>
  <c r="NB8" i="24"/>
  <c r="NA8" i="24"/>
  <c r="MY8" i="24"/>
  <c r="MX8" i="24"/>
  <c r="MW8" i="24"/>
  <c r="MV8" i="24"/>
  <c r="MZ8" i="24" s="1"/>
  <c r="MU8" i="24"/>
  <c r="MT8" i="24"/>
  <c r="NF7" i="24"/>
  <c r="NE7" i="24"/>
  <c r="ND7" i="24"/>
  <c r="NC7" i="24"/>
  <c r="NB7" i="24"/>
  <c r="NA7" i="24"/>
  <c r="MY7" i="24"/>
  <c r="MX7" i="24"/>
  <c r="MW7" i="24"/>
  <c r="MV7" i="24"/>
  <c r="MU7" i="24"/>
  <c r="MT7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5" i="24"/>
  <c r="NE5" i="24"/>
  <c r="ND5" i="24"/>
  <c r="NC5" i="24"/>
  <c r="NB5" i="24"/>
  <c r="NA5" i="24"/>
  <c r="MY5" i="24"/>
  <c r="MX5" i="24"/>
  <c r="MW5" i="24"/>
  <c r="MV5" i="24"/>
  <c r="MU5" i="24"/>
  <c r="MT5" i="24"/>
  <c r="NF4" i="24"/>
  <c r="NE4" i="24"/>
  <c r="ND4" i="24"/>
  <c r="NC4" i="24"/>
  <c r="NB4" i="24"/>
  <c r="NA4" i="24"/>
  <c r="MY4" i="24"/>
  <c r="MX4" i="24"/>
  <c r="MW4" i="24"/>
  <c r="MV4" i="24"/>
  <c r="MZ4" i="24" s="1"/>
  <c r="MU4" i="24"/>
  <c r="MT4" i="24"/>
  <c r="LX20" i="24"/>
  <c r="LW20" i="24"/>
  <c r="LV20" i="24"/>
  <c r="LU20" i="24"/>
  <c r="LT20" i="24"/>
  <c r="LS20" i="24"/>
  <c r="LQ20" i="24"/>
  <c r="LP20" i="24"/>
  <c r="LO20" i="24"/>
  <c r="LN20" i="24"/>
  <c r="LM20" i="24"/>
  <c r="LL20" i="24"/>
  <c r="LX19" i="24"/>
  <c r="LW19" i="24"/>
  <c r="LV19" i="24"/>
  <c r="LU19" i="24"/>
  <c r="LT19" i="24"/>
  <c r="LS19" i="24"/>
  <c r="LQ19" i="24"/>
  <c r="LP19" i="24"/>
  <c r="LO19" i="24"/>
  <c r="LN19" i="24"/>
  <c r="LM19" i="24"/>
  <c r="LL19" i="24"/>
  <c r="LX18" i="24"/>
  <c r="LW18" i="24"/>
  <c r="LV18" i="24"/>
  <c r="LU18" i="24"/>
  <c r="LT18" i="24"/>
  <c r="LS18" i="24"/>
  <c r="LQ18" i="24"/>
  <c r="LP18" i="24"/>
  <c r="LO18" i="24"/>
  <c r="LN18" i="24"/>
  <c r="LM18" i="24"/>
  <c r="LL18" i="24"/>
  <c r="LX17" i="24"/>
  <c r="LW17" i="24"/>
  <c r="LV17" i="24"/>
  <c r="LU17" i="24"/>
  <c r="LT17" i="24"/>
  <c r="LS17" i="24"/>
  <c r="LQ17" i="24"/>
  <c r="LP17" i="24"/>
  <c r="LO17" i="24"/>
  <c r="LN17" i="24"/>
  <c r="LR17" i="24" s="1"/>
  <c r="LM17" i="24"/>
  <c r="LL17" i="24"/>
  <c r="LX16" i="24"/>
  <c r="LW16" i="24"/>
  <c r="LV16" i="24"/>
  <c r="LU16" i="24"/>
  <c r="LT16" i="24"/>
  <c r="LS16" i="24"/>
  <c r="LQ16" i="24"/>
  <c r="LP16" i="24"/>
  <c r="LO16" i="24"/>
  <c r="LN16" i="24"/>
  <c r="LM16" i="24"/>
  <c r="LL16" i="24"/>
  <c r="LX15" i="24"/>
  <c r="LW15" i="24"/>
  <c r="LV15" i="24"/>
  <c r="LU15" i="24"/>
  <c r="LT15" i="24"/>
  <c r="LS15" i="24"/>
  <c r="LQ15" i="24"/>
  <c r="LP15" i="24"/>
  <c r="LO15" i="24"/>
  <c r="LN15" i="24"/>
  <c r="LM15" i="24"/>
  <c r="LL15" i="24"/>
  <c r="LX14" i="24"/>
  <c r="LW14" i="24"/>
  <c r="LV14" i="24"/>
  <c r="LU14" i="24"/>
  <c r="LT14" i="24"/>
  <c r="LS14" i="24"/>
  <c r="LQ14" i="24"/>
  <c r="LP14" i="24"/>
  <c r="LO14" i="24"/>
  <c r="LN14" i="24"/>
  <c r="LM14" i="24"/>
  <c r="LL14" i="24"/>
  <c r="LX13" i="24"/>
  <c r="LW13" i="24"/>
  <c r="LV13" i="24"/>
  <c r="LU13" i="24"/>
  <c r="LT13" i="24"/>
  <c r="LS13" i="24"/>
  <c r="LQ13" i="24"/>
  <c r="LP13" i="24"/>
  <c r="LO13" i="24"/>
  <c r="LN13" i="24"/>
  <c r="LR13" i="24" s="1"/>
  <c r="LM13" i="24"/>
  <c r="LL13" i="24"/>
  <c r="LX12" i="24"/>
  <c r="LW12" i="24"/>
  <c r="LV12" i="24"/>
  <c r="LU12" i="24"/>
  <c r="LT12" i="24"/>
  <c r="LS12" i="24"/>
  <c r="LQ12" i="24"/>
  <c r="LP12" i="24"/>
  <c r="LO12" i="24"/>
  <c r="LN12" i="24"/>
  <c r="LM12" i="24"/>
  <c r="LL12" i="24"/>
  <c r="LX11" i="24"/>
  <c r="LW11" i="24"/>
  <c r="LV11" i="24"/>
  <c r="LU11" i="24"/>
  <c r="LT11" i="24"/>
  <c r="LS11" i="24"/>
  <c r="LQ11" i="24"/>
  <c r="LP11" i="24"/>
  <c r="LO11" i="24"/>
  <c r="LN11" i="24"/>
  <c r="LR11" i="24" s="1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9" i="24"/>
  <c r="LW9" i="24"/>
  <c r="LV9" i="24"/>
  <c r="LU9" i="24"/>
  <c r="LT9" i="24"/>
  <c r="LS9" i="24"/>
  <c r="LQ9" i="24"/>
  <c r="LP9" i="24"/>
  <c r="LO9" i="24"/>
  <c r="LN9" i="24"/>
  <c r="LR9" i="24" s="1"/>
  <c r="LM9" i="24"/>
  <c r="LL9" i="24"/>
  <c r="LX8" i="24"/>
  <c r="LW8" i="24"/>
  <c r="LV8" i="24"/>
  <c r="LU8" i="24"/>
  <c r="LT8" i="24"/>
  <c r="LS8" i="24"/>
  <c r="LQ8" i="24"/>
  <c r="LP8" i="24"/>
  <c r="LO8" i="24"/>
  <c r="LN8" i="24"/>
  <c r="LM8" i="24"/>
  <c r="LL8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20" i="24"/>
  <c r="KO20" i="24"/>
  <c r="KN20" i="24"/>
  <c r="KM20" i="24"/>
  <c r="KL20" i="24"/>
  <c r="KK20" i="24"/>
  <c r="KI20" i="24"/>
  <c r="KH20" i="24"/>
  <c r="KG20" i="24"/>
  <c r="KF20" i="24"/>
  <c r="KJ20" i="24" s="1"/>
  <c r="KE20" i="24"/>
  <c r="KD20" i="24"/>
  <c r="KP19" i="24"/>
  <c r="KO19" i="24"/>
  <c r="KN19" i="24"/>
  <c r="KM19" i="24"/>
  <c r="KL19" i="24"/>
  <c r="KK19" i="24"/>
  <c r="KI19" i="24"/>
  <c r="KH19" i="24"/>
  <c r="KG19" i="24"/>
  <c r="KF19" i="24"/>
  <c r="KE19" i="24"/>
  <c r="KD19" i="24"/>
  <c r="KP18" i="24"/>
  <c r="KO18" i="24"/>
  <c r="KN18" i="24"/>
  <c r="KM18" i="24"/>
  <c r="KL18" i="24"/>
  <c r="KK18" i="24"/>
  <c r="KI18" i="24"/>
  <c r="KH18" i="24"/>
  <c r="KG18" i="24"/>
  <c r="KF18" i="24"/>
  <c r="KE18" i="24"/>
  <c r="KD18" i="24"/>
  <c r="KP17" i="24"/>
  <c r="KO17" i="24"/>
  <c r="KN17" i="24"/>
  <c r="KM17" i="24"/>
  <c r="KL17" i="24"/>
  <c r="KK17" i="24"/>
  <c r="KI17" i="24"/>
  <c r="KH17" i="24"/>
  <c r="KG17" i="24"/>
  <c r="KF17" i="24"/>
  <c r="KE17" i="24"/>
  <c r="KD17" i="24"/>
  <c r="KP16" i="24"/>
  <c r="KO16" i="24"/>
  <c r="KN16" i="24"/>
  <c r="KM16" i="24"/>
  <c r="KL16" i="24"/>
  <c r="KK16" i="24"/>
  <c r="KI16" i="24"/>
  <c r="KH16" i="24"/>
  <c r="KG16" i="24"/>
  <c r="KF16" i="24"/>
  <c r="KE16" i="24"/>
  <c r="KD16" i="24"/>
  <c r="KP15" i="24"/>
  <c r="KO15" i="24"/>
  <c r="KN15" i="24"/>
  <c r="KM15" i="24"/>
  <c r="KL15" i="24"/>
  <c r="KK15" i="24"/>
  <c r="KI15" i="24"/>
  <c r="KH15" i="24"/>
  <c r="KG15" i="24"/>
  <c r="KF15" i="24"/>
  <c r="KE15" i="24"/>
  <c r="KD15" i="24"/>
  <c r="KP14" i="24"/>
  <c r="KO14" i="24"/>
  <c r="KN14" i="24"/>
  <c r="KM14" i="24"/>
  <c r="KL14" i="24"/>
  <c r="KK14" i="24"/>
  <c r="KI14" i="24"/>
  <c r="KH14" i="24"/>
  <c r="KG14" i="24"/>
  <c r="KF14" i="24"/>
  <c r="KE14" i="24"/>
  <c r="KD14" i="24"/>
  <c r="KP13" i="24"/>
  <c r="KO13" i="24"/>
  <c r="KN13" i="24"/>
  <c r="KM13" i="24"/>
  <c r="KL13" i="24"/>
  <c r="KK13" i="24"/>
  <c r="KI13" i="24"/>
  <c r="KH13" i="24"/>
  <c r="KG13" i="24"/>
  <c r="KF13" i="24"/>
  <c r="KE13" i="24"/>
  <c r="KD13" i="24"/>
  <c r="KP12" i="24"/>
  <c r="KO12" i="24"/>
  <c r="KN12" i="24"/>
  <c r="KM12" i="24"/>
  <c r="KL12" i="24"/>
  <c r="KK12" i="24"/>
  <c r="KI12" i="24"/>
  <c r="KH12" i="24"/>
  <c r="KG12" i="24"/>
  <c r="KF12" i="24"/>
  <c r="KE12" i="24"/>
  <c r="KD12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8" i="24"/>
  <c r="KO8" i="24"/>
  <c r="KN8" i="24"/>
  <c r="KM8" i="24"/>
  <c r="KL8" i="24"/>
  <c r="KK8" i="24"/>
  <c r="KI8" i="24"/>
  <c r="KH8" i="24"/>
  <c r="KG8" i="24"/>
  <c r="KF8" i="24"/>
  <c r="KJ8" i="24" s="1"/>
  <c r="KE8" i="24"/>
  <c r="KD8" i="24"/>
  <c r="KP7" i="24"/>
  <c r="KO7" i="24"/>
  <c r="KN7" i="24"/>
  <c r="KM7" i="24"/>
  <c r="KL7" i="24"/>
  <c r="KK7" i="24"/>
  <c r="KI7" i="24"/>
  <c r="KH7" i="24"/>
  <c r="KG7" i="24"/>
  <c r="KF7" i="24"/>
  <c r="KE7" i="24"/>
  <c r="KD7" i="24"/>
  <c r="KP6" i="24"/>
  <c r="KO6" i="24"/>
  <c r="KN6" i="24"/>
  <c r="KM6" i="24"/>
  <c r="KL6" i="24"/>
  <c r="KK6" i="24"/>
  <c r="KI6" i="24"/>
  <c r="KH6" i="24"/>
  <c r="KG6" i="24"/>
  <c r="KF6" i="24"/>
  <c r="KJ6" i="24" s="1"/>
  <c r="KE6" i="24"/>
  <c r="KD6" i="24"/>
  <c r="KP5" i="24"/>
  <c r="KO5" i="24"/>
  <c r="KN5" i="24"/>
  <c r="KM5" i="24"/>
  <c r="KL5" i="24"/>
  <c r="KK5" i="24"/>
  <c r="KI5" i="24"/>
  <c r="KH5" i="24"/>
  <c r="KG5" i="24"/>
  <c r="KF5" i="24"/>
  <c r="KE5" i="24"/>
  <c r="KD5" i="24"/>
  <c r="KP4" i="24"/>
  <c r="KO4" i="24"/>
  <c r="KN4" i="24"/>
  <c r="KM4" i="24"/>
  <c r="KL4" i="24"/>
  <c r="KK4" i="24"/>
  <c r="KI4" i="24"/>
  <c r="KH4" i="24"/>
  <c r="KG4" i="24"/>
  <c r="KF4" i="24"/>
  <c r="KJ4" i="24" s="1"/>
  <c r="KE4" i="24"/>
  <c r="KD4" i="24"/>
  <c r="JH20" i="24"/>
  <c r="JG20" i="24"/>
  <c r="JF20" i="24"/>
  <c r="JE20" i="24"/>
  <c r="JD20" i="24"/>
  <c r="JC20" i="24"/>
  <c r="JA20" i="24"/>
  <c r="IZ20" i="24"/>
  <c r="IY20" i="24"/>
  <c r="IX20" i="24"/>
  <c r="IW20" i="24"/>
  <c r="IV20" i="24"/>
  <c r="JH19" i="24"/>
  <c r="JG19" i="24"/>
  <c r="JF19" i="24"/>
  <c r="JE19" i="24"/>
  <c r="JD19" i="24"/>
  <c r="JC19" i="24"/>
  <c r="JA19" i="24"/>
  <c r="IZ19" i="24"/>
  <c r="IY19" i="24"/>
  <c r="IX19" i="24"/>
  <c r="JB19" i="24" s="1"/>
  <c r="IW19" i="24"/>
  <c r="IV19" i="24"/>
  <c r="JH18" i="24"/>
  <c r="JG18" i="24"/>
  <c r="JF18" i="24"/>
  <c r="JE18" i="24"/>
  <c r="JD18" i="24"/>
  <c r="JC18" i="24"/>
  <c r="JA18" i="24"/>
  <c r="IZ18" i="24"/>
  <c r="IY18" i="24"/>
  <c r="IX18" i="24"/>
  <c r="IW18" i="24"/>
  <c r="IV18" i="24"/>
  <c r="JH17" i="24"/>
  <c r="JG17" i="24"/>
  <c r="JF17" i="24"/>
  <c r="JE17" i="24"/>
  <c r="JD17" i="24"/>
  <c r="JC17" i="24"/>
  <c r="JA17" i="24"/>
  <c r="IZ17" i="24"/>
  <c r="IY17" i="24"/>
  <c r="IX17" i="24"/>
  <c r="JB17" i="24" s="1"/>
  <c r="IW17" i="24"/>
  <c r="IV17" i="24"/>
  <c r="JH16" i="24"/>
  <c r="JG16" i="24"/>
  <c r="JF16" i="24"/>
  <c r="JE16" i="24"/>
  <c r="JD16" i="24"/>
  <c r="JC16" i="24"/>
  <c r="JA16" i="24"/>
  <c r="IZ16" i="24"/>
  <c r="IY16" i="24"/>
  <c r="IX16" i="24"/>
  <c r="IW16" i="24"/>
  <c r="IV16" i="24"/>
  <c r="JH15" i="24"/>
  <c r="JG15" i="24"/>
  <c r="JF15" i="24"/>
  <c r="JE15" i="24"/>
  <c r="JD15" i="24"/>
  <c r="JC15" i="24"/>
  <c r="JA15" i="24"/>
  <c r="IZ15" i="24"/>
  <c r="IY15" i="24"/>
  <c r="IX15" i="24"/>
  <c r="IW15" i="24"/>
  <c r="IV15" i="24"/>
  <c r="JH14" i="24"/>
  <c r="JG14" i="24"/>
  <c r="JF14" i="24"/>
  <c r="JE14" i="24"/>
  <c r="JD14" i="24"/>
  <c r="JC14" i="24"/>
  <c r="JA14" i="24"/>
  <c r="IZ14" i="24"/>
  <c r="IY14" i="24"/>
  <c r="IX14" i="24"/>
  <c r="IW14" i="24"/>
  <c r="IV14" i="24"/>
  <c r="JH13" i="24"/>
  <c r="JG13" i="24"/>
  <c r="JF13" i="24"/>
  <c r="JE13" i="24"/>
  <c r="JD13" i="24"/>
  <c r="JC13" i="24"/>
  <c r="JA13" i="24"/>
  <c r="IZ13" i="24"/>
  <c r="IY13" i="24"/>
  <c r="IX13" i="24"/>
  <c r="IW13" i="24"/>
  <c r="IV13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11" i="24"/>
  <c r="JG11" i="24"/>
  <c r="JF11" i="24"/>
  <c r="JE11" i="24"/>
  <c r="JD11" i="24"/>
  <c r="JC11" i="24"/>
  <c r="JA11" i="24"/>
  <c r="IZ11" i="24"/>
  <c r="IY11" i="24"/>
  <c r="IX11" i="24"/>
  <c r="JB11" i="24" s="1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9" i="24"/>
  <c r="JG9" i="24"/>
  <c r="JF9" i="24"/>
  <c r="JE9" i="24"/>
  <c r="JD9" i="24"/>
  <c r="JC9" i="24"/>
  <c r="JA9" i="24"/>
  <c r="IZ9" i="24"/>
  <c r="IY9" i="24"/>
  <c r="IX9" i="24"/>
  <c r="JB9" i="24" s="1"/>
  <c r="IW9" i="24"/>
  <c r="IV9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IW7" i="24"/>
  <c r="IV7" i="24"/>
  <c r="JH6" i="24"/>
  <c r="JG6" i="24"/>
  <c r="JF6" i="24"/>
  <c r="JE6" i="24"/>
  <c r="JD6" i="24"/>
  <c r="JC6" i="24"/>
  <c r="JA6" i="24"/>
  <c r="IZ6" i="24"/>
  <c r="IY6" i="24"/>
  <c r="IX6" i="24"/>
  <c r="IW6" i="24"/>
  <c r="IV6" i="24"/>
  <c r="JH5" i="24"/>
  <c r="JG5" i="24"/>
  <c r="JF5" i="24"/>
  <c r="JE5" i="24"/>
  <c r="JD5" i="24"/>
  <c r="JC5" i="24"/>
  <c r="JA5" i="24"/>
  <c r="IZ5" i="24"/>
  <c r="IY5" i="24"/>
  <c r="IX5" i="24"/>
  <c r="IW5" i="24"/>
  <c r="IV5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20" i="24"/>
  <c r="HY20" i="24"/>
  <c r="HX20" i="24"/>
  <c r="HW20" i="24"/>
  <c r="HV20" i="24"/>
  <c r="HU20" i="24"/>
  <c r="HS20" i="24"/>
  <c r="HR20" i="24"/>
  <c r="HQ20" i="24"/>
  <c r="HP20" i="24"/>
  <c r="HO20" i="24"/>
  <c r="HN20" i="24"/>
  <c r="HZ19" i="24"/>
  <c r="HY19" i="24"/>
  <c r="HX19" i="24"/>
  <c r="HW19" i="24"/>
  <c r="HV19" i="24"/>
  <c r="HU19" i="24"/>
  <c r="HS19" i="24"/>
  <c r="HR19" i="24"/>
  <c r="HQ19" i="24"/>
  <c r="HP19" i="24"/>
  <c r="HO19" i="24"/>
  <c r="HN19" i="24"/>
  <c r="HZ18" i="24"/>
  <c r="HY18" i="24"/>
  <c r="HX18" i="24"/>
  <c r="HW18" i="24"/>
  <c r="HV18" i="24"/>
  <c r="HU18" i="24"/>
  <c r="HS18" i="24"/>
  <c r="HR18" i="24"/>
  <c r="HQ18" i="24"/>
  <c r="HP18" i="24"/>
  <c r="HO18" i="24"/>
  <c r="HN18" i="24"/>
  <c r="HZ17" i="24"/>
  <c r="HY17" i="24"/>
  <c r="HX17" i="24"/>
  <c r="HW17" i="24"/>
  <c r="HV17" i="24"/>
  <c r="HU17" i="24"/>
  <c r="HS17" i="24"/>
  <c r="HR17" i="24"/>
  <c r="HQ17" i="24"/>
  <c r="HP17" i="24"/>
  <c r="HO17" i="24"/>
  <c r="HN17" i="24"/>
  <c r="HZ16" i="24"/>
  <c r="HY16" i="24"/>
  <c r="HX16" i="24"/>
  <c r="HW16" i="24"/>
  <c r="HV16" i="24"/>
  <c r="HU16" i="24"/>
  <c r="HS16" i="24"/>
  <c r="HR16" i="24"/>
  <c r="HQ16" i="24"/>
  <c r="HP16" i="24"/>
  <c r="HT16" i="24" s="1"/>
  <c r="HO16" i="24"/>
  <c r="HN16" i="24"/>
  <c r="HZ15" i="24"/>
  <c r="HY15" i="24"/>
  <c r="HX15" i="24"/>
  <c r="HW15" i="24"/>
  <c r="HV15" i="24"/>
  <c r="HU15" i="24"/>
  <c r="HS15" i="24"/>
  <c r="HR15" i="24"/>
  <c r="HQ15" i="24"/>
  <c r="HP15" i="24"/>
  <c r="HO15" i="24"/>
  <c r="HN15" i="24"/>
  <c r="HZ14" i="24"/>
  <c r="HY14" i="24"/>
  <c r="HX14" i="24"/>
  <c r="HW14" i="24"/>
  <c r="HV14" i="24"/>
  <c r="HU14" i="24"/>
  <c r="HS14" i="24"/>
  <c r="HR14" i="24"/>
  <c r="HQ14" i="24"/>
  <c r="HP14" i="24"/>
  <c r="HT14" i="24" s="1"/>
  <c r="HO14" i="24"/>
  <c r="HN14" i="24"/>
  <c r="HZ13" i="24"/>
  <c r="HY13" i="24"/>
  <c r="HX13" i="24"/>
  <c r="HW13" i="24"/>
  <c r="HV13" i="24"/>
  <c r="HU13" i="24"/>
  <c r="HS13" i="24"/>
  <c r="HR13" i="24"/>
  <c r="HQ13" i="24"/>
  <c r="HP13" i="24"/>
  <c r="HO13" i="24"/>
  <c r="HN13" i="24"/>
  <c r="HZ12" i="24"/>
  <c r="HY12" i="24"/>
  <c r="HX12" i="24"/>
  <c r="HW12" i="24"/>
  <c r="HV12" i="24"/>
  <c r="HU12" i="24"/>
  <c r="HS12" i="24"/>
  <c r="HR12" i="24"/>
  <c r="HQ12" i="24"/>
  <c r="HP12" i="24"/>
  <c r="HT12" i="24" s="1"/>
  <c r="HO12" i="24"/>
  <c r="HN12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10" i="24"/>
  <c r="HY10" i="24"/>
  <c r="HX10" i="24"/>
  <c r="HW10" i="24"/>
  <c r="HV10" i="24"/>
  <c r="HU10" i="24"/>
  <c r="HS10" i="24"/>
  <c r="HR10" i="24"/>
  <c r="HQ10" i="24"/>
  <c r="HP10" i="24"/>
  <c r="HT10" i="24" s="1"/>
  <c r="HO10" i="24"/>
  <c r="HN10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8" i="24"/>
  <c r="HY8" i="24"/>
  <c r="HX8" i="24"/>
  <c r="HW8" i="24"/>
  <c r="HV8" i="24"/>
  <c r="HU8" i="24"/>
  <c r="HS8" i="24"/>
  <c r="HR8" i="24"/>
  <c r="HQ8" i="24"/>
  <c r="HP8" i="24"/>
  <c r="HT8" i="24" s="1"/>
  <c r="IA8" i="24" s="1"/>
  <c r="HO8" i="24"/>
  <c r="HN8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6" i="24"/>
  <c r="HY6" i="24"/>
  <c r="HX6" i="24"/>
  <c r="HW6" i="24"/>
  <c r="HV6" i="24"/>
  <c r="HU6" i="24"/>
  <c r="HS6" i="24"/>
  <c r="HR6" i="24"/>
  <c r="HQ6" i="24"/>
  <c r="HP6" i="24"/>
  <c r="HT6" i="24" s="1"/>
  <c r="HO6" i="24"/>
  <c r="HN6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4" i="24"/>
  <c r="HY4" i="24"/>
  <c r="HX4" i="24"/>
  <c r="HW4" i="24"/>
  <c r="HV4" i="24"/>
  <c r="HU4" i="24"/>
  <c r="HS4" i="24"/>
  <c r="HR4" i="24"/>
  <c r="HQ4" i="24"/>
  <c r="HP4" i="24"/>
  <c r="HT4" i="24" s="1"/>
  <c r="IA4" i="24" s="1"/>
  <c r="HO4" i="24"/>
  <c r="HN4" i="24"/>
  <c r="GR20" i="24"/>
  <c r="GQ20" i="24"/>
  <c r="GP20" i="24"/>
  <c r="GO20" i="24"/>
  <c r="GN20" i="24"/>
  <c r="GM20" i="24"/>
  <c r="GK20" i="24"/>
  <c r="GJ20" i="24"/>
  <c r="GI20" i="24"/>
  <c r="GH20" i="24"/>
  <c r="GG20" i="24"/>
  <c r="GF20" i="24"/>
  <c r="GR19" i="24"/>
  <c r="GQ19" i="24"/>
  <c r="GP19" i="24"/>
  <c r="GO19" i="24"/>
  <c r="GN19" i="24"/>
  <c r="GM19" i="24"/>
  <c r="GK19" i="24"/>
  <c r="GJ19" i="24"/>
  <c r="GI19" i="24"/>
  <c r="GH19" i="24"/>
  <c r="GL19" i="24" s="1"/>
  <c r="GS19" i="24" s="1"/>
  <c r="GG19" i="24"/>
  <c r="GF19" i="24"/>
  <c r="GR18" i="24"/>
  <c r="GQ18" i="24"/>
  <c r="GP18" i="24"/>
  <c r="GO18" i="24"/>
  <c r="GN18" i="24"/>
  <c r="GM18" i="24"/>
  <c r="GK18" i="24"/>
  <c r="GJ18" i="24"/>
  <c r="GI18" i="24"/>
  <c r="GH18" i="24"/>
  <c r="GG18" i="24"/>
  <c r="GF18" i="24"/>
  <c r="GR17" i="24"/>
  <c r="GQ17" i="24"/>
  <c r="GP17" i="24"/>
  <c r="GO17" i="24"/>
  <c r="GN17" i="24"/>
  <c r="GM17" i="24"/>
  <c r="GK17" i="24"/>
  <c r="GJ17" i="24"/>
  <c r="GI17" i="24"/>
  <c r="GH17" i="24"/>
  <c r="GG17" i="24"/>
  <c r="GF17" i="24"/>
  <c r="GR16" i="24"/>
  <c r="GQ16" i="24"/>
  <c r="GP16" i="24"/>
  <c r="GO16" i="24"/>
  <c r="GN16" i="24"/>
  <c r="GM16" i="24"/>
  <c r="GK16" i="24"/>
  <c r="GJ16" i="24"/>
  <c r="GI16" i="24"/>
  <c r="GH16" i="24"/>
  <c r="GG16" i="24"/>
  <c r="GF16" i="24"/>
  <c r="GR15" i="24"/>
  <c r="GQ15" i="24"/>
  <c r="GP15" i="24"/>
  <c r="GO15" i="24"/>
  <c r="GN15" i="24"/>
  <c r="GM15" i="24"/>
  <c r="GK15" i="24"/>
  <c r="GJ15" i="24"/>
  <c r="GI15" i="24"/>
  <c r="GH15" i="24"/>
  <c r="GG15" i="24"/>
  <c r="GF15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13" i="24"/>
  <c r="GQ13" i="24"/>
  <c r="GP13" i="24"/>
  <c r="GO13" i="24"/>
  <c r="GN13" i="24"/>
  <c r="GM13" i="24"/>
  <c r="GK13" i="24"/>
  <c r="GJ13" i="24"/>
  <c r="GI13" i="24"/>
  <c r="GH13" i="24"/>
  <c r="GG13" i="24"/>
  <c r="GF13" i="24"/>
  <c r="GR12" i="24"/>
  <c r="GQ12" i="24"/>
  <c r="GP12" i="24"/>
  <c r="GO12" i="24"/>
  <c r="GN12" i="24"/>
  <c r="GM12" i="24"/>
  <c r="GK12" i="24"/>
  <c r="GJ12" i="24"/>
  <c r="GI12" i="24"/>
  <c r="GH12" i="24"/>
  <c r="GG12" i="24"/>
  <c r="GF12" i="24"/>
  <c r="GR11" i="24"/>
  <c r="GQ11" i="24"/>
  <c r="GP11" i="24"/>
  <c r="GO11" i="24"/>
  <c r="GN11" i="24"/>
  <c r="GM11" i="24"/>
  <c r="GK11" i="24"/>
  <c r="GJ11" i="24"/>
  <c r="GI11" i="24"/>
  <c r="GH11" i="24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9" i="24"/>
  <c r="GQ9" i="24"/>
  <c r="GP9" i="24"/>
  <c r="GO9" i="24"/>
  <c r="GN9" i="24"/>
  <c r="GM9" i="24"/>
  <c r="GK9" i="24"/>
  <c r="GJ9" i="24"/>
  <c r="GI9" i="24"/>
  <c r="GH9" i="24"/>
  <c r="GG9" i="24"/>
  <c r="GF9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7" i="24"/>
  <c r="GQ7" i="24"/>
  <c r="GP7" i="24"/>
  <c r="GO7" i="24"/>
  <c r="GN7" i="24"/>
  <c r="GM7" i="24"/>
  <c r="GK7" i="24"/>
  <c r="GJ7" i="24"/>
  <c r="GI7" i="24"/>
  <c r="GH7" i="24"/>
  <c r="GG7" i="24"/>
  <c r="GF7" i="24"/>
  <c r="GR6" i="24"/>
  <c r="GQ6" i="24"/>
  <c r="GP6" i="24"/>
  <c r="GO6" i="24"/>
  <c r="GN6" i="24"/>
  <c r="GM6" i="24"/>
  <c r="GK6" i="24"/>
  <c r="GJ6" i="24"/>
  <c r="GI6" i="24"/>
  <c r="GH6" i="24"/>
  <c r="GG6" i="24"/>
  <c r="GF6" i="24"/>
  <c r="GR5" i="24"/>
  <c r="GQ5" i="24"/>
  <c r="GP5" i="24"/>
  <c r="GO5" i="24"/>
  <c r="GN5" i="24"/>
  <c r="GM5" i="24"/>
  <c r="GK5" i="24"/>
  <c r="GJ5" i="24"/>
  <c r="GI5" i="24"/>
  <c r="GH5" i="24"/>
  <c r="GG5" i="24"/>
  <c r="GF5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20" i="24"/>
  <c r="FI20" i="24"/>
  <c r="FH20" i="24"/>
  <c r="FG20" i="24"/>
  <c r="FF20" i="24"/>
  <c r="FE20" i="24"/>
  <c r="FC20" i="24"/>
  <c r="FB20" i="24"/>
  <c r="FA20" i="24"/>
  <c r="EZ20" i="24"/>
  <c r="FD20" i="24" s="1"/>
  <c r="EY20" i="24"/>
  <c r="EX20" i="24"/>
  <c r="FJ19" i="24"/>
  <c r="FI19" i="24"/>
  <c r="FH19" i="24"/>
  <c r="FG19" i="24"/>
  <c r="FF19" i="24"/>
  <c r="FE19" i="24"/>
  <c r="FC19" i="24"/>
  <c r="FD19" i="24" s="1"/>
  <c r="FB19" i="24"/>
  <c r="FA19" i="24"/>
  <c r="EZ19" i="24"/>
  <c r="EY19" i="24"/>
  <c r="EX19" i="24"/>
  <c r="FJ18" i="24"/>
  <c r="FI18" i="24"/>
  <c r="FH18" i="24"/>
  <c r="FG18" i="24"/>
  <c r="FF18" i="24"/>
  <c r="FE18" i="24"/>
  <c r="FC18" i="24"/>
  <c r="FB18" i="24"/>
  <c r="FA18" i="24"/>
  <c r="EZ18" i="24"/>
  <c r="FD18" i="24" s="1"/>
  <c r="EY18" i="24"/>
  <c r="EX18" i="24"/>
  <c r="FJ17" i="24"/>
  <c r="FI17" i="24"/>
  <c r="FH17" i="24"/>
  <c r="FG17" i="24"/>
  <c r="FF17" i="24"/>
  <c r="FE17" i="24"/>
  <c r="FC17" i="24"/>
  <c r="FB17" i="24"/>
  <c r="FA17" i="24"/>
  <c r="EZ17" i="24"/>
  <c r="EY17" i="24"/>
  <c r="EX17" i="24"/>
  <c r="FJ16" i="24"/>
  <c r="FI16" i="24"/>
  <c r="FH16" i="24"/>
  <c r="FG16" i="24"/>
  <c r="FF16" i="24"/>
  <c r="FE16" i="24"/>
  <c r="FC16" i="24"/>
  <c r="FB16" i="24"/>
  <c r="FA16" i="24"/>
  <c r="EZ16" i="24"/>
  <c r="FD16" i="24" s="1"/>
  <c r="EY16" i="24"/>
  <c r="EX16" i="24"/>
  <c r="FJ15" i="24"/>
  <c r="FI15" i="24"/>
  <c r="FH15" i="24"/>
  <c r="FG15" i="24"/>
  <c r="FF15" i="24"/>
  <c r="FE15" i="24"/>
  <c r="FC15" i="24"/>
  <c r="FD15" i="24" s="1"/>
  <c r="FB15" i="24"/>
  <c r="FA15" i="24"/>
  <c r="EZ15" i="24"/>
  <c r="EY15" i="24"/>
  <c r="EX15" i="24"/>
  <c r="FJ14" i="24"/>
  <c r="FI14" i="24"/>
  <c r="FH14" i="24"/>
  <c r="FG14" i="24"/>
  <c r="FF14" i="24"/>
  <c r="FE14" i="24"/>
  <c r="FC14" i="24"/>
  <c r="FB14" i="24"/>
  <c r="FA14" i="24"/>
  <c r="EZ14" i="24"/>
  <c r="FD14" i="24" s="1"/>
  <c r="EY14" i="24"/>
  <c r="EX14" i="24"/>
  <c r="FJ13" i="24"/>
  <c r="FI13" i="24"/>
  <c r="FH13" i="24"/>
  <c r="FG13" i="24"/>
  <c r="FF13" i="24"/>
  <c r="FE13" i="24"/>
  <c r="FC13" i="24"/>
  <c r="FB13" i="24"/>
  <c r="FA13" i="24"/>
  <c r="EZ13" i="24"/>
  <c r="EY13" i="24"/>
  <c r="EX13" i="24"/>
  <c r="FJ12" i="24"/>
  <c r="FI12" i="24"/>
  <c r="FH12" i="24"/>
  <c r="FG12" i="24"/>
  <c r="FF12" i="24"/>
  <c r="FE12" i="24"/>
  <c r="FC12" i="24"/>
  <c r="FB12" i="24"/>
  <c r="FA12" i="24"/>
  <c r="EZ12" i="24"/>
  <c r="FD12" i="24" s="1"/>
  <c r="EY12" i="24"/>
  <c r="EX12" i="24"/>
  <c r="FJ11" i="24"/>
  <c r="FI11" i="24"/>
  <c r="FH11" i="24"/>
  <c r="FG11" i="24"/>
  <c r="FF11" i="24"/>
  <c r="FE11" i="24"/>
  <c r="FC11" i="24"/>
  <c r="FD11" i="24" s="1"/>
  <c r="FB11" i="24"/>
  <c r="FA11" i="24"/>
  <c r="EZ11" i="24"/>
  <c r="EY11" i="24"/>
  <c r="EX11" i="24"/>
  <c r="FJ10" i="24"/>
  <c r="FI10" i="24"/>
  <c r="FH10" i="24"/>
  <c r="FG10" i="24"/>
  <c r="FF10" i="24"/>
  <c r="FE10" i="24"/>
  <c r="FC10" i="24"/>
  <c r="FB10" i="24"/>
  <c r="FA10" i="24"/>
  <c r="EZ10" i="24"/>
  <c r="EY10" i="24"/>
  <c r="EX10" i="24"/>
  <c r="FJ9" i="24"/>
  <c r="FI9" i="24"/>
  <c r="FH9" i="24"/>
  <c r="FG9" i="24"/>
  <c r="FF9" i="24"/>
  <c r="FE9" i="24"/>
  <c r="FC9" i="24"/>
  <c r="FB9" i="24"/>
  <c r="FA9" i="24"/>
  <c r="EZ9" i="24"/>
  <c r="EY9" i="24"/>
  <c r="EX9" i="24"/>
  <c r="FJ8" i="24"/>
  <c r="FI8" i="24"/>
  <c r="FH8" i="24"/>
  <c r="FG8" i="24"/>
  <c r="FF8" i="24"/>
  <c r="FE8" i="24"/>
  <c r="FC8" i="24"/>
  <c r="FB8" i="24"/>
  <c r="FA8" i="24"/>
  <c r="EZ8" i="24"/>
  <c r="FD8" i="24" s="1"/>
  <c r="EY8" i="24"/>
  <c r="EX8" i="24"/>
  <c r="FJ7" i="24"/>
  <c r="FI7" i="24"/>
  <c r="FH7" i="24"/>
  <c r="FG7" i="24"/>
  <c r="FF7" i="24"/>
  <c r="FE7" i="24"/>
  <c r="FC7" i="24"/>
  <c r="FB7" i="24"/>
  <c r="FA7" i="24"/>
  <c r="EZ7" i="24"/>
  <c r="EY7" i="24"/>
  <c r="EX7" i="24"/>
  <c r="FJ6" i="24"/>
  <c r="FI6" i="24"/>
  <c r="FH6" i="24"/>
  <c r="FG6" i="24"/>
  <c r="FF6" i="24"/>
  <c r="FE6" i="24"/>
  <c r="FC6" i="24"/>
  <c r="FB6" i="24"/>
  <c r="FA6" i="24"/>
  <c r="EZ6" i="24"/>
  <c r="FD6" i="24" s="1"/>
  <c r="EY6" i="24"/>
  <c r="EX6" i="24"/>
  <c r="FJ5" i="24"/>
  <c r="FI5" i="24"/>
  <c r="FH5" i="24"/>
  <c r="FG5" i="24"/>
  <c r="FF5" i="24"/>
  <c r="FE5" i="24"/>
  <c r="FC5" i="24"/>
  <c r="FB5" i="24"/>
  <c r="FA5" i="24"/>
  <c r="EZ5" i="24"/>
  <c r="EY5" i="24"/>
  <c r="EX5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20" i="24"/>
  <c r="EA20" i="24"/>
  <c r="DZ20" i="24"/>
  <c r="DY20" i="24"/>
  <c r="DX20" i="24"/>
  <c r="DW20" i="24"/>
  <c r="DU20" i="24"/>
  <c r="DT20" i="24"/>
  <c r="DS20" i="24"/>
  <c r="DR20" i="24"/>
  <c r="DQ20" i="24"/>
  <c r="DP20" i="24"/>
  <c r="EB19" i="24"/>
  <c r="EA19" i="24"/>
  <c r="DZ19" i="24"/>
  <c r="DY19" i="24"/>
  <c r="DX19" i="24"/>
  <c r="DW19" i="24"/>
  <c r="DU19" i="24"/>
  <c r="DT19" i="24"/>
  <c r="DS19" i="24"/>
  <c r="DR19" i="24"/>
  <c r="DQ19" i="24"/>
  <c r="DP19" i="24"/>
  <c r="EB18" i="24"/>
  <c r="EA18" i="24"/>
  <c r="DZ18" i="24"/>
  <c r="DY18" i="24"/>
  <c r="DX18" i="24"/>
  <c r="DW18" i="24"/>
  <c r="DU18" i="24"/>
  <c r="DT18" i="24"/>
  <c r="DS18" i="24"/>
  <c r="DR18" i="24"/>
  <c r="DQ18" i="24"/>
  <c r="DP18" i="24"/>
  <c r="EB17" i="24"/>
  <c r="EA17" i="24"/>
  <c r="DZ17" i="24"/>
  <c r="DY17" i="24"/>
  <c r="DX17" i="24"/>
  <c r="DW17" i="24"/>
  <c r="DU17" i="24"/>
  <c r="DT17" i="24"/>
  <c r="DS17" i="24"/>
  <c r="DR17" i="24"/>
  <c r="DQ17" i="24"/>
  <c r="DP17" i="24"/>
  <c r="EB16" i="24"/>
  <c r="EA16" i="24"/>
  <c r="DZ16" i="24"/>
  <c r="DY16" i="24"/>
  <c r="DX16" i="24"/>
  <c r="DW16" i="24"/>
  <c r="DU16" i="24"/>
  <c r="DT16" i="24"/>
  <c r="DS16" i="24"/>
  <c r="DR16" i="24"/>
  <c r="DQ16" i="24"/>
  <c r="DP16" i="24"/>
  <c r="EB15" i="24"/>
  <c r="EA15" i="24"/>
  <c r="DZ15" i="24"/>
  <c r="DY15" i="24"/>
  <c r="DX15" i="24"/>
  <c r="DW15" i="24"/>
  <c r="DU15" i="24"/>
  <c r="DT15" i="24"/>
  <c r="DS15" i="24"/>
  <c r="DR15" i="24"/>
  <c r="DQ15" i="24"/>
  <c r="DP15" i="24"/>
  <c r="EB14" i="24"/>
  <c r="EA14" i="24"/>
  <c r="DZ14" i="24"/>
  <c r="DY14" i="24"/>
  <c r="DX14" i="24"/>
  <c r="DW14" i="24"/>
  <c r="DU14" i="24"/>
  <c r="DT14" i="24"/>
  <c r="DS14" i="24"/>
  <c r="DR14" i="24"/>
  <c r="DQ14" i="24"/>
  <c r="DP14" i="24"/>
  <c r="EB13" i="24"/>
  <c r="EA13" i="24"/>
  <c r="DZ13" i="24"/>
  <c r="DY13" i="24"/>
  <c r="DX13" i="24"/>
  <c r="DW13" i="24"/>
  <c r="DU13" i="24"/>
  <c r="DT13" i="24"/>
  <c r="DS13" i="24"/>
  <c r="DR13" i="24"/>
  <c r="DQ13" i="24"/>
  <c r="DP13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VB21" i="23"/>
  <c r="VA21" i="23"/>
  <c r="UZ21" i="23"/>
  <c r="UY21" i="23"/>
  <c r="UX21" i="23"/>
  <c r="UW21" i="23"/>
  <c r="UU21" i="23"/>
  <c r="UT21" i="23"/>
  <c r="US21" i="23"/>
  <c r="UR21" i="23"/>
  <c r="UQ21" i="23"/>
  <c r="UP21" i="23"/>
  <c r="VB20" i="23"/>
  <c r="VA20" i="23"/>
  <c r="UZ20" i="23"/>
  <c r="UY20" i="23"/>
  <c r="UX20" i="23"/>
  <c r="UW20" i="23"/>
  <c r="UU20" i="23"/>
  <c r="UV20" i="23" s="1"/>
  <c r="VC20" i="23" s="1"/>
  <c r="UT20" i="23"/>
  <c r="US20" i="23"/>
  <c r="UR20" i="23"/>
  <c r="UQ20" i="23"/>
  <c r="UP20" i="23"/>
  <c r="VB19" i="23"/>
  <c r="VA19" i="23"/>
  <c r="UZ19" i="23"/>
  <c r="UY19" i="23"/>
  <c r="UX19" i="23"/>
  <c r="UW19" i="23"/>
  <c r="UU19" i="23"/>
  <c r="UT19" i="23"/>
  <c r="US19" i="23"/>
  <c r="UR19" i="23"/>
  <c r="UQ19" i="23"/>
  <c r="UP19" i="23"/>
  <c r="VB18" i="23"/>
  <c r="VA18" i="23"/>
  <c r="UZ18" i="23"/>
  <c r="UY18" i="23"/>
  <c r="UX18" i="23"/>
  <c r="UW18" i="23"/>
  <c r="UU18" i="23"/>
  <c r="UT18" i="23"/>
  <c r="US18" i="23"/>
  <c r="UR18" i="23"/>
  <c r="UQ18" i="23"/>
  <c r="UP18" i="23"/>
  <c r="VB17" i="23"/>
  <c r="VA17" i="23"/>
  <c r="UZ17" i="23"/>
  <c r="UY17" i="23"/>
  <c r="UX17" i="23"/>
  <c r="UW17" i="23"/>
  <c r="UU17" i="23"/>
  <c r="UT17" i="23"/>
  <c r="US17" i="23"/>
  <c r="UR17" i="23"/>
  <c r="UQ17" i="23"/>
  <c r="UP17" i="23"/>
  <c r="VB16" i="23"/>
  <c r="VA16" i="23"/>
  <c r="UZ16" i="23"/>
  <c r="UY16" i="23"/>
  <c r="UX16" i="23"/>
  <c r="UW16" i="23"/>
  <c r="UU16" i="23"/>
  <c r="UV16" i="23" s="1"/>
  <c r="VC16" i="23" s="1"/>
  <c r="UT16" i="23"/>
  <c r="US16" i="23"/>
  <c r="UR16" i="23"/>
  <c r="UQ16" i="23"/>
  <c r="UP16" i="23"/>
  <c r="VB15" i="23"/>
  <c r="VA15" i="23"/>
  <c r="UZ15" i="23"/>
  <c r="UY15" i="23"/>
  <c r="UX15" i="23"/>
  <c r="UW15" i="23"/>
  <c r="UU15" i="23"/>
  <c r="UT15" i="23"/>
  <c r="US15" i="23"/>
  <c r="UR15" i="23"/>
  <c r="UQ15" i="23"/>
  <c r="UP15" i="23"/>
  <c r="VB14" i="23"/>
  <c r="VA14" i="23"/>
  <c r="UZ14" i="23"/>
  <c r="UY14" i="23"/>
  <c r="UX14" i="23"/>
  <c r="UW14" i="23"/>
  <c r="UU14" i="23"/>
  <c r="UT14" i="23"/>
  <c r="US14" i="23"/>
  <c r="UR14" i="23"/>
  <c r="UQ14" i="23"/>
  <c r="UP14" i="23"/>
  <c r="VB13" i="23"/>
  <c r="VA13" i="23"/>
  <c r="UZ13" i="23"/>
  <c r="UY13" i="23"/>
  <c r="UX13" i="23"/>
  <c r="UW13" i="23"/>
  <c r="UU13" i="23"/>
  <c r="UT13" i="23"/>
  <c r="US13" i="23"/>
  <c r="UR13" i="23"/>
  <c r="UQ13" i="23"/>
  <c r="UP13" i="23"/>
  <c r="VB12" i="23"/>
  <c r="VA12" i="23"/>
  <c r="UZ12" i="23"/>
  <c r="UY12" i="23"/>
  <c r="UX12" i="23"/>
  <c r="UW12" i="23"/>
  <c r="UU12" i="23"/>
  <c r="UT12" i="23"/>
  <c r="US12" i="23"/>
  <c r="UR12" i="23"/>
  <c r="UQ12" i="23"/>
  <c r="UP12" i="23"/>
  <c r="VB11" i="23"/>
  <c r="VA11" i="23"/>
  <c r="UZ11" i="23"/>
  <c r="UY11" i="23"/>
  <c r="UX11" i="23"/>
  <c r="UW11" i="23"/>
  <c r="UU11" i="23"/>
  <c r="UT11" i="23"/>
  <c r="US11" i="23"/>
  <c r="UR11" i="23"/>
  <c r="UQ11" i="23"/>
  <c r="UP11" i="23"/>
  <c r="VB10" i="23"/>
  <c r="VA10" i="23"/>
  <c r="UZ10" i="23"/>
  <c r="UY10" i="23"/>
  <c r="UX10" i="23"/>
  <c r="UW10" i="23"/>
  <c r="UU10" i="23"/>
  <c r="UT10" i="23"/>
  <c r="US10" i="23"/>
  <c r="UR10" i="23"/>
  <c r="UV10" i="23" s="1"/>
  <c r="UQ10" i="23"/>
  <c r="UP10" i="23"/>
  <c r="VB9" i="23"/>
  <c r="VA9" i="23"/>
  <c r="UZ9" i="23"/>
  <c r="UY9" i="23"/>
  <c r="UX9" i="23"/>
  <c r="UW9" i="23"/>
  <c r="UU9" i="23"/>
  <c r="UT9" i="23"/>
  <c r="US9" i="23"/>
  <c r="UR9" i="23"/>
  <c r="UQ9" i="23"/>
  <c r="UP9" i="23"/>
  <c r="VB8" i="23"/>
  <c r="VA8" i="23"/>
  <c r="UZ8" i="23"/>
  <c r="UY8" i="23"/>
  <c r="UX8" i="23"/>
  <c r="UW8" i="23"/>
  <c r="UU8" i="23"/>
  <c r="UT8" i="23"/>
  <c r="US8" i="23"/>
  <c r="UR8" i="23"/>
  <c r="UV8" i="23" s="1"/>
  <c r="UQ8" i="23"/>
  <c r="UP8" i="23"/>
  <c r="VB6" i="23"/>
  <c r="VA6" i="23"/>
  <c r="UZ6" i="23"/>
  <c r="UY6" i="23"/>
  <c r="UX6" i="23"/>
  <c r="UW6" i="23"/>
  <c r="UU6" i="23"/>
  <c r="UT6" i="23"/>
  <c r="US6" i="23"/>
  <c r="UR6" i="23"/>
  <c r="UQ6" i="23"/>
  <c r="UP6" i="23"/>
  <c r="VB7" i="23"/>
  <c r="VA7" i="23"/>
  <c r="UZ7" i="23"/>
  <c r="UY7" i="23"/>
  <c r="UX7" i="23"/>
  <c r="UW7" i="23"/>
  <c r="UU7" i="23"/>
  <c r="UT7" i="23"/>
  <c r="US7" i="23"/>
  <c r="UR7" i="23"/>
  <c r="UV7" i="23" s="1"/>
  <c r="UQ7" i="23"/>
  <c r="UP7" i="23"/>
  <c r="VB5" i="23"/>
  <c r="VA5" i="23"/>
  <c r="UZ5" i="23"/>
  <c r="UY5" i="23"/>
  <c r="UX5" i="23"/>
  <c r="UW5" i="23"/>
  <c r="UU5" i="23"/>
  <c r="UT5" i="23"/>
  <c r="US5" i="23"/>
  <c r="UR5" i="23"/>
  <c r="UQ5" i="23"/>
  <c r="UP5" i="23"/>
  <c r="VB4" i="23"/>
  <c r="VA4" i="23"/>
  <c r="UZ4" i="23"/>
  <c r="UY4" i="23"/>
  <c r="UX4" i="23"/>
  <c r="UW4" i="23"/>
  <c r="UU4" i="23"/>
  <c r="UT4" i="23"/>
  <c r="US4" i="23"/>
  <c r="UR4" i="23"/>
  <c r="UQ4" i="23"/>
  <c r="UP4" i="23"/>
  <c r="TT21" i="23"/>
  <c r="TS21" i="23"/>
  <c r="TR21" i="23"/>
  <c r="TQ21" i="23"/>
  <c r="TP21" i="23"/>
  <c r="TO21" i="23"/>
  <c r="TM21" i="23"/>
  <c r="TN21" i="23" s="1"/>
  <c r="TL21" i="23"/>
  <c r="TK21" i="23"/>
  <c r="TJ21" i="23"/>
  <c r="TI21" i="23"/>
  <c r="TH21" i="23"/>
  <c r="TT20" i="23"/>
  <c r="TS20" i="23"/>
  <c r="TR20" i="23"/>
  <c r="TQ20" i="23"/>
  <c r="TP20" i="23"/>
  <c r="TO20" i="23"/>
  <c r="TM20" i="23"/>
  <c r="TL20" i="23"/>
  <c r="TK20" i="23"/>
  <c r="TJ20" i="23"/>
  <c r="TI20" i="23"/>
  <c r="TH20" i="23"/>
  <c r="TT19" i="23"/>
  <c r="TS19" i="23"/>
  <c r="TR19" i="23"/>
  <c r="TQ19" i="23"/>
  <c r="TP19" i="23"/>
  <c r="TO19" i="23"/>
  <c r="TM19" i="23"/>
  <c r="TL19" i="23"/>
  <c r="TK19" i="23"/>
  <c r="TJ19" i="23"/>
  <c r="TI19" i="23"/>
  <c r="TH19" i="23"/>
  <c r="TT18" i="23"/>
  <c r="TS18" i="23"/>
  <c r="TR18" i="23"/>
  <c r="TQ18" i="23"/>
  <c r="TP18" i="23"/>
  <c r="TO18" i="23"/>
  <c r="TM18" i="23"/>
  <c r="TL18" i="23"/>
  <c r="TK18" i="23"/>
  <c r="TJ18" i="23"/>
  <c r="TI18" i="23"/>
  <c r="TH18" i="23"/>
  <c r="TT17" i="23"/>
  <c r="TS17" i="23"/>
  <c r="TR17" i="23"/>
  <c r="TQ17" i="23"/>
  <c r="TP17" i="23"/>
  <c r="TO17" i="23"/>
  <c r="TM17" i="23"/>
  <c r="TL17" i="23"/>
  <c r="TK17" i="23"/>
  <c r="TJ17" i="23"/>
  <c r="TI17" i="23"/>
  <c r="TH17" i="23"/>
  <c r="TT16" i="23"/>
  <c r="TS16" i="23"/>
  <c r="TR16" i="23"/>
  <c r="TQ16" i="23"/>
  <c r="TP16" i="23"/>
  <c r="TO16" i="23"/>
  <c r="TM16" i="23"/>
  <c r="TL16" i="23"/>
  <c r="TK16" i="23"/>
  <c r="TJ16" i="23"/>
  <c r="TI16" i="23"/>
  <c r="TH16" i="23"/>
  <c r="TT15" i="23"/>
  <c r="TS15" i="23"/>
  <c r="TR15" i="23"/>
  <c r="TQ15" i="23"/>
  <c r="TP15" i="23"/>
  <c r="TO15" i="23"/>
  <c r="TM15" i="23"/>
  <c r="TL15" i="23"/>
  <c r="TK15" i="23"/>
  <c r="TJ15" i="23"/>
  <c r="TI15" i="23"/>
  <c r="TH15" i="23"/>
  <c r="TT14" i="23"/>
  <c r="TS14" i="23"/>
  <c r="TR14" i="23"/>
  <c r="TQ14" i="23"/>
  <c r="TP14" i="23"/>
  <c r="TO14" i="23"/>
  <c r="TM14" i="23"/>
  <c r="TL14" i="23"/>
  <c r="TK14" i="23"/>
  <c r="TJ14" i="23"/>
  <c r="TI14" i="23"/>
  <c r="TH14" i="23"/>
  <c r="TT13" i="23"/>
  <c r="TS13" i="23"/>
  <c r="TR13" i="23"/>
  <c r="TQ13" i="23"/>
  <c r="TP13" i="23"/>
  <c r="TO13" i="23"/>
  <c r="TM13" i="23"/>
  <c r="TL13" i="23"/>
  <c r="TK13" i="23"/>
  <c r="TJ13" i="23"/>
  <c r="TI13" i="23"/>
  <c r="TH13" i="23"/>
  <c r="TT12" i="23"/>
  <c r="TS12" i="23"/>
  <c r="TR12" i="23"/>
  <c r="TQ12" i="23"/>
  <c r="TP12" i="23"/>
  <c r="TO12" i="23"/>
  <c r="TM12" i="23"/>
  <c r="TL12" i="23"/>
  <c r="TK12" i="23"/>
  <c r="TJ12" i="23"/>
  <c r="TI12" i="23"/>
  <c r="TH12" i="23"/>
  <c r="TT11" i="23"/>
  <c r="TS11" i="23"/>
  <c r="TR11" i="23"/>
  <c r="TQ11" i="23"/>
  <c r="TP11" i="23"/>
  <c r="TO11" i="23"/>
  <c r="TM11" i="23"/>
  <c r="TL11" i="23"/>
  <c r="TK11" i="23"/>
  <c r="TJ11" i="23"/>
  <c r="TI11" i="23"/>
  <c r="TH11" i="23"/>
  <c r="TT10" i="23"/>
  <c r="TS10" i="23"/>
  <c r="TR10" i="23"/>
  <c r="TQ10" i="23"/>
  <c r="TP10" i="23"/>
  <c r="TO10" i="23"/>
  <c r="TM10" i="23"/>
  <c r="TL10" i="23"/>
  <c r="TK10" i="23"/>
  <c r="TJ10" i="23"/>
  <c r="TI10" i="23"/>
  <c r="TH10" i="23"/>
  <c r="TT9" i="23"/>
  <c r="TS9" i="23"/>
  <c r="TR9" i="23"/>
  <c r="TQ9" i="23"/>
  <c r="TP9" i="23"/>
  <c r="TO9" i="23"/>
  <c r="TM9" i="23"/>
  <c r="TL9" i="23"/>
  <c r="TK9" i="23"/>
  <c r="TJ9" i="23"/>
  <c r="TI9" i="23"/>
  <c r="TH9" i="23"/>
  <c r="TT8" i="23"/>
  <c r="TS8" i="23"/>
  <c r="TR8" i="23"/>
  <c r="TQ8" i="23"/>
  <c r="TP8" i="23"/>
  <c r="TO8" i="23"/>
  <c r="TM8" i="23"/>
  <c r="TL8" i="23"/>
  <c r="TK8" i="23"/>
  <c r="TJ8" i="23"/>
  <c r="TI8" i="23"/>
  <c r="TH8" i="23"/>
  <c r="TT6" i="23"/>
  <c r="TS6" i="23"/>
  <c r="TR6" i="23"/>
  <c r="TQ6" i="23"/>
  <c r="TP6" i="23"/>
  <c r="TO6" i="23"/>
  <c r="TM6" i="23"/>
  <c r="TL6" i="23"/>
  <c r="TK6" i="23"/>
  <c r="TJ6" i="23"/>
  <c r="TI6" i="23"/>
  <c r="TH6" i="23"/>
  <c r="TT7" i="23"/>
  <c r="TS7" i="23"/>
  <c r="TR7" i="23"/>
  <c r="TQ7" i="23"/>
  <c r="TP7" i="23"/>
  <c r="TO7" i="23"/>
  <c r="TM7" i="23"/>
  <c r="TL7" i="23"/>
  <c r="TK7" i="23"/>
  <c r="TJ7" i="23"/>
  <c r="TI7" i="23"/>
  <c r="TH7" i="23"/>
  <c r="TT5" i="23"/>
  <c r="TS5" i="23"/>
  <c r="TR5" i="23"/>
  <c r="TQ5" i="23"/>
  <c r="TP5" i="23"/>
  <c r="TO5" i="23"/>
  <c r="TM5" i="23"/>
  <c r="TL5" i="23"/>
  <c r="TK5" i="23"/>
  <c r="TJ5" i="23"/>
  <c r="TI5" i="23"/>
  <c r="TH5" i="23"/>
  <c r="TT4" i="23"/>
  <c r="TS4" i="23"/>
  <c r="TR4" i="23"/>
  <c r="TQ4" i="23"/>
  <c r="TP4" i="23"/>
  <c r="TO4" i="23"/>
  <c r="TM4" i="23"/>
  <c r="TL4" i="23"/>
  <c r="TK4" i="23"/>
  <c r="TJ4" i="23"/>
  <c r="TI4" i="23"/>
  <c r="TH4" i="23"/>
  <c r="SL21" i="23"/>
  <c r="SK21" i="23"/>
  <c r="SJ21" i="23"/>
  <c r="SI21" i="23"/>
  <c r="SH21" i="23"/>
  <c r="SG21" i="23"/>
  <c r="SE21" i="23"/>
  <c r="SD21" i="23"/>
  <c r="SC21" i="23"/>
  <c r="SB21" i="23"/>
  <c r="SA21" i="23"/>
  <c r="RZ21" i="23"/>
  <c r="SL20" i="23"/>
  <c r="SK20" i="23"/>
  <c r="SJ20" i="23"/>
  <c r="SI20" i="23"/>
  <c r="SH20" i="23"/>
  <c r="SG20" i="23"/>
  <c r="SE20" i="23"/>
  <c r="SD20" i="23"/>
  <c r="SC20" i="23"/>
  <c r="SB20" i="23"/>
  <c r="SA20" i="23"/>
  <c r="RZ20" i="23"/>
  <c r="SL19" i="23"/>
  <c r="SK19" i="23"/>
  <c r="SJ19" i="23"/>
  <c r="SI19" i="23"/>
  <c r="SH19" i="23"/>
  <c r="SG19" i="23"/>
  <c r="SE19" i="23"/>
  <c r="SD19" i="23"/>
  <c r="SC19" i="23"/>
  <c r="SB19" i="23"/>
  <c r="SA19" i="23"/>
  <c r="RZ19" i="23"/>
  <c r="SL18" i="23"/>
  <c r="SK18" i="23"/>
  <c r="SJ18" i="23"/>
  <c r="SI18" i="23"/>
  <c r="SH18" i="23"/>
  <c r="SG18" i="23"/>
  <c r="SE18" i="23"/>
  <c r="SD18" i="23"/>
  <c r="SC18" i="23"/>
  <c r="SB18" i="23"/>
  <c r="SA18" i="23"/>
  <c r="RZ18" i="23"/>
  <c r="SL17" i="23"/>
  <c r="SK17" i="23"/>
  <c r="SJ17" i="23"/>
  <c r="SI17" i="23"/>
  <c r="SH17" i="23"/>
  <c r="SG17" i="23"/>
  <c r="SE17" i="23"/>
  <c r="SD17" i="23"/>
  <c r="SC17" i="23"/>
  <c r="SB17" i="23"/>
  <c r="SA17" i="23"/>
  <c r="RZ17" i="23"/>
  <c r="SL16" i="23"/>
  <c r="SK16" i="23"/>
  <c r="SJ16" i="23"/>
  <c r="SI16" i="23"/>
  <c r="SH16" i="23"/>
  <c r="SG16" i="23"/>
  <c r="SE16" i="23"/>
  <c r="SD16" i="23"/>
  <c r="SC16" i="23"/>
  <c r="SB16" i="23"/>
  <c r="SA16" i="23"/>
  <c r="RZ16" i="23"/>
  <c r="SL15" i="23"/>
  <c r="SK15" i="23"/>
  <c r="SJ15" i="23"/>
  <c r="SI15" i="23"/>
  <c r="SH15" i="23"/>
  <c r="SG15" i="23"/>
  <c r="SE15" i="23"/>
  <c r="SF15" i="23" s="1"/>
  <c r="SD15" i="23"/>
  <c r="SC15" i="23"/>
  <c r="SB15" i="23"/>
  <c r="SA15" i="23"/>
  <c r="RZ15" i="23"/>
  <c r="SL14" i="23"/>
  <c r="SK14" i="23"/>
  <c r="SJ14" i="23"/>
  <c r="SI14" i="23"/>
  <c r="SH14" i="23"/>
  <c r="SG14" i="23"/>
  <c r="SE14" i="23"/>
  <c r="SD14" i="23"/>
  <c r="SC14" i="23"/>
  <c r="SB14" i="23"/>
  <c r="SA14" i="23"/>
  <c r="RZ14" i="23"/>
  <c r="SL13" i="23"/>
  <c r="SK13" i="23"/>
  <c r="SJ13" i="23"/>
  <c r="SI13" i="23"/>
  <c r="SH13" i="23"/>
  <c r="SG13" i="23"/>
  <c r="SE13" i="23"/>
  <c r="SD13" i="23"/>
  <c r="SC13" i="23"/>
  <c r="SB13" i="23"/>
  <c r="SA13" i="23"/>
  <c r="RZ13" i="23"/>
  <c r="SL12" i="23"/>
  <c r="SK12" i="23"/>
  <c r="SJ12" i="23"/>
  <c r="SI12" i="23"/>
  <c r="SH12" i="23"/>
  <c r="SG12" i="23"/>
  <c r="SE12" i="23"/>
  <c r="SD12" i="23"/>
  <c r="SC12" i="23"/>
  <c r="SB12" i="23"/>
  <c r="SA12" i="23"/>
  <c r="RZ12" i="23"/>
  <c r="SL11" i="23"/>
  <c r="SK11" i="23"/>
  <c r="SJ11" i="23"/>
  <c r="SI11" i="23"/>
  <c r="SH11" i="23"/>
  <c r="SG11" i="23"/>
  <c r="SE11" i="23"/>
  <c r="SD11" i="23"/>
  <c r="SC11" i="23"/>
  <c r="SB11" i="23"/>
  <c r="SA11" i="23"/>
  <c r="RZ11" i="23"/>
  <c r="SL10" i="23"/>
  <c r="SK10" i="23"/>
  <c r="SJ10" i="23"/>
  <c r="SI10" i="23"/>
  <c r="SH10" i="23"/>
  <c r="SG10" i="23"/>
  <c r="SE10" i="23"/>
  <c r="SD10" i="23"/>
  <c r="SC10" i="23"/>
  <c r="SB10" i="23"/>
  <c r="SA10" i="23"/>
  <c r="RZ10" i="23"/>
  <c r="SL9" i="23"/>
  <c r="SK9" i="23"/>
  <c r="SJ9" i="23"/>
  <c r="SI9" i="23"/>
  <c r="SH9" i="23"/>
  <c r="SG9" i="23"/>
  <c r="SE9" i="23"/>
  <c r="SD9" i="23"/>
  <c r="SC9" i="23"/>
  <c r="SB9" i="23"/>
  <c r="SA9" i="23"/>
  <c r="RZ9" i="23"/>
  <c r="SL8" i="23"/>
  <c r="SK8" i="23"/>
  <c r="SJ8" i="23"/>
  <c r="SI8" i="23"/>
  <c r="SH8" i="23"/>
  <c r="SG8" i="23"/>
  <c r="SE8" i="23"/>
  <c r="SD8" i="23"/>
  <c r="SC8" i="23"/>
  <c r="SB8" i="23"/>
  <c r="SA8" i="23"/>
  <c r="RZ8" i="23"/>
  <c r="SL6" i="23"/>
  <c r="SK6" i="23"/>
  <c r="SJ6" i="23"/>
  <c r="SI6" i="23"/>
  <c r="SH6" i="23"/>
  <c r="SG6" i="23"/>
  <c r="SE6" i="23"/>
  <c r="SD6" i="23"/>
  <c r="SC6" i="23"/>
  <c r="SB6" i="23"/>
  <c r="SA6" i="23"/>
  <c r="RZ6" i="23"/>
  <c r="SL7" i="23"/>
  <c r="SK7" i="23"/>
  <c r="SJ7" i="23"/>
  <c r="SI7" i="23"/>
  <c r="SH7" i="23"/>
  <c r="SG7" i="23"/>
  <c r="SE7" i="23"/>
  <c r="SD7" i="23"/>
  <c r="SC7" i="23"/>
  <c r="SB7" i="23"/>
  <c r="SA7" i="23"/>
  <c r="RZ7" i="23"/>
  <c r="SL5" i="23"/>
  <c r="SK5" i="23"/>
  <c r="SJ5" i="23"/>
  <c r="SI5" i="23"/>
  <c r="SH5" i="23"/>
  <c r="SG5" i="23"/>
  <c r="SE5" i="23"/>
  <c r="SD5" i="23"/>
  <c r="SC5" i="23"/>
  <c r="SB5" i="23"/>
  <c r="SA5" i="23"/>
  <c r="RZ5" i="23"/>
  <c r="SL4" i="23"/>
  <c r="SK4" i="23"/>
  <c r="SJ4" i="23"/>
  <c r="SI4" i="23"/>
  <c r="SH4" i="23"/>
  <c r="SG4" i="23"/>
  <c r="SE4" i="23"/>
  <c r="SD4" i="23"/>
  <c r="SC4" i="23"/>
  <c r="SB4" i="23"/>
  <c r="SA4" i="23"/>
  <c r="RZ4" i="23"/>
  <c r="RD21" i="23"/>
  <c r="RC21" i="23"/>
  <c r="RB21" i="23"/>
  <c r="RA21" i="23"/>
  <c r="QZ21" i="23"/>
  <c r="QY21" i="23"/>
  <c r="QW21" i="23"/>
  <c r="QX21" i="23" s="1"/>
  <c r="QV21" i="23"/>
  <c r="QU21" i="23"/>
  <c r="QT21" i="23"/>
  <c r="QS21" i="23"/>
  <c r="QR21" i="23"/>
  <c r="RD20" i="23"/>
  <c r="RC20" i="23"/>
  <c r="RB20" i="23"/>
  <c r="RA20" i="23"/>
  <c r="QZ20" i="23"/>
  <c r="QY20" i="23"/>
  <c r="QW20" i="23"/>
  <c r="QV20" i="23"/>
  <c r="QU20" i="23"/>
  <c r="QT20" i="23"/>
  <c r="QS20" i="23"/>
  <c r="QR20" i="23"/>
  <c r="RD19" i="23"/>
  <c r="RC19" i="23"/>
  <c r="RB19" i="23"/>
  <c r="RA19" i="23"/>
  <c r="QZ19" i="23"/>
  <c r="QY19" i="23"/>
  <c r="QW19" i="23"/>
  <c r="QV19" i="23"/>
  <c r="QU19" i="23"/>
  <c r="QT19" i="23"/>
  <c r="QS19" i="23"/>
  <c r="QR19" i="23"/>
  <c r="RD18" i="23"/>
  <c r="RC18" i="23"/>
  <c r="RB18" i="23"/>
  <c r="RA18" i="23"/>
  <c r="QZ18" i="23"/>
  <c r="QY18" i="23"/>
  <c r="QW18" i="23"/>
  <c r="QV18" i="23"/>
  <c r="QU18" i="23"/>
  <c r="QT18" i="23"/>
  <c r="QS18" i="23"/>
  <c r="QR18" i="23"/>
  <c r="RD17" i="23"/>
  <c r="RC17" i="23"/>
  <c r="RB17" i="23"/>
  <c r="RA17" i="23"/>
  <c r="QZ17" i="23"/>
  <c r="QY17" i="23"/>
  <c r="QW17" i="23"/>
  <c r="QV17" i="23"/>
  <c r="QU17" i="23"/>
  <c r="QT17" i="23"/>
  <c r="QS17" i="23"/>
  <c r="QR17" i="23"/>
  <c r="RD16" i="23"/>
  <c r="RC16" i="23"/>
  <c r="RB16" i="23"/>
  <c r="RA16" i="23"/>
  <c r="QZ16" i="23"/>
  <c r="QY16" i="23"/>
  <c r="QW16" i="23"/>
  <c r="QV16" i="23"/>
  <c r="QU16" i="23"/>
  <c r="QT16" i="23"/>
  <c r="QS16" i="23"/>
  <c r="QR16" i="23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13" i="23"/>
  <c r="RC13" i="23"/>
  <c r="RB13" i="23"/>
  <c r="RA13" i="23"/>
  <c r="QZ13" i="23"/>
  <c r="QY13" i="23"/>
  <c r="QW13" i="23"/>
  <c r="QV13" i="23"/>
  <c r="QU13" i="23"/>
  <c r="QT13" i="23"/>
  <c r="QS13" i="23"/>
  <c r="QR13" i="23"/>
  <c r="RD12" i="23"/>
  <c r="RC12" i="23"/>
  <c r="RB12" i="23"/>
  <c r="RA12" i="23"/>
  <c r="QZ12" i="23"/>
  <c r="QY12" i="23"/>
  <c r="QW12" i="23"/>
  <c r="QV12" i="23"/>
  <c r="QU12" i="23"/>
  <c r="QT12" i="23"/>
  <c r="QS12" i="23"/>
  <c r="QR12" i="23"/>
  <c r="RD11" i="23"/>
  <c r="RC11" i="23"/>
  <c r="RB11" i="23"/>
  <c r="RA11" i="23"/>
  <c r="QZ11" i="23"/>
  <c r="QY11" i="23"/>
  <c r="QW11" i="23"/>
  <c r="QV11" i="23"/>
  <c r="QU11" i="23"/>
  <c r="QT11" i="23"/>
  <c r="QS11" i="23"/>
  <c r="QR11" i="23"/>
  <c r="RD10" i="23"/>
  <c r="RC10" i="23"/>
  <c r="RB10" i="23"/>
  <c r="RA10" i="23"/>
  <c r="QZ10" i="23"/>
  <c r="QY10" i="23"/>
  <c r="QW10" i="23"/>
  <c r="QV10" i="23"/>
  <c r="QU10" i="23"/>
  <c r="QT10" i="23"/>
  <c r="QS10" i="23"/>
  <c r="QR10" i="23"/>
  <c r="RD9" i="23"/>
  <c r="RC9" i="23"/>
  <c r="RB9" i="23"/>
  <c r="RA9" i="23"/>
  <c r="QZ9" i="23"/>
  <c r="QY9" i="23"/>
  <c r="QW9" i="23"/>
  <c r="QV9" i="23"/>
  <c r="QU9" i="23"/>
  <c r="QT9" i="23"/>
  <c r="QS9" i="23"/>
  <c r="QR9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7" i="23"/>
  <c r="RC7" i="23"/>
  <c r="RB7" i="23"/>
  <c r="RA7" i="23"/>
  <c r="QZ7" i="23"/>
  <c r="QY7" i="23"/>
  <c r="QW7" i="23"/>
  <c r="QV7" i="23"/>
  <c r="QU7" i="23"/>
  <c r="QT7" i="23"/>
  <c r="QS7" i="23"/>
  <c r="QR7" i="23"/>
  <c r="RD5" i="23"/>
  <c r="RC5" i="23"/>
  <c r="RB5" i="23"/>
  <c r="RA5" i="23"/>
  <c r="QZ5" i="23"/>
  <c r="QY5" i="23"/>
  <c r="QW5" i="23"/>
  <c r="QV5" i="23"/>
  <c r="QU5" i="23"/>
  <c r="QT5" i="23"/>
  <c r="QS5" i="23"/>
  <c r="QR5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PV21" i="23"/>
  <c r="PU21" i="23"/>
  <c r="PT21" i="23"/>
  <c r="PS21" i="23"/>
  <c r="PR21" i="23"/>
  <c r="PQ21" i="23"/>
  <c r="PO21" i="23"/>
  <c r="PN21" i="23"/>
  <c r="PM21" i="23"/>
  <c r="PL21" i="23"/>
  <c r="PK21" i="23"/>
  <c r="PJ21" i="23"/>
  <c r="PV20" i="23"/>
  <c r="PU20" i="23"/>
  <c r="PT20" i="23"/>
  <c r="PS20" i="23"/>
  <c r="PR20" i="23"/>
  <c r="PQ20" i="23"/>
  <c r="PO20" i="23"/>
  <c r="PN20" i="23"/>
  <c r="PM20" i="23"/>
  <c r="PL20" i="23"/>
  <c r="PK20" i="23"/>
  <c r="PJ20" i="23"/>
  <c r="PV19" i="23"/>
  <c r="PU19" i="23"/>
  <c r="PT19" i="23"/>
  <c r="PS19" i="23"/>
  <c r="PR19" i="23"/>
  <c r="PQ19" i="23"/>
  <c r="PO19" i="23"/>
  <c r="PN19" i="23"/>
  <c r="PM19" i="23"/>
  <c r="PL19" i="23"/>
  <c r="PK19" i="23"/>
  <c r="PJ19" i="23"/>
  <c r="PV18" i="23"/>
  <c r="PU18" i="23"/>
  <c r="PT18" i="23"/>
  <c r="PS18" i="23"/>
  <c r="PR18" i="23"/>
  <c r="PQ18" i="23"/>
  <c r="PO18" i="23"/>
  <c r="PN18" i="23"/>
  <c r="PM18" i="23"/>
  <c r="PL18" i="23"/>
  <c r="PK18" i="23"/>
  <c r="PJ18" i="23"/>
  <c r="PV17" i="23"/>
  <c r="PU17" i="23"/>
  <c r="PT17" i="23"/>
  <c r="PS17" i="23"/>
  <c r="PR17" i="23"/>
  <c r="PQ17" i="23"/>
  <c r="PO17" i="23"/>
  <c r="PN17" i="23"/>
  <c r="PM17" i="23"/>
  <c r="PL17" i="23"/>
  <c r="PK17" i="23"/>
  <c r="PJ17" i="23"/>
  <c r="PV16" i="23"/>
  <c r="PU16" i="23"/>
  <c r="PT16" i="23"/>
  <c r="PS16" i="23"/>
  <c r="PR16" i="23"/>
  <c r="PQ16" i="23"/>
  <c r="PO16" i="23"/>
  <c r="PN16" i="23"/>
  <c r="PM16" i="23"/>
  <c r="PL16" i="23"/>
  <c r="PK16" i="23"/>
  <c r="PJ16" i="23"/>
  <c r="PV15" i="23"/>
  <c r="PU15" i="23"/>
  <c r="PT15" i="23"/>
  <c r="PS15" i="23"/>
  <c r="PR15" i="23"/>
  <c r="PQ15" i="23"/>
  <c r="PO15" i="23"/>
  <c r="PN15" i="23"/>
  <c r="PM15" i="23"/>
  <c r="PL15" i="23"/>
  <c r="PK15" i="23"/>
  <c r="PJ15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3" i="23"/>
  <c r="PU13" i="23"/>
  <c r="PT13" i="23"/>
  <c r="PS13" i="23"/>
  <c r="PR13" i="23"/>
  <c r="PQ13" i="23"/>
  <c r="PO13" i="23"/>
  <c r="PN13" i="23"/>
  <c r="PM13" i="23"/>
  <c r="PL13" i="23"/>
  <c r="PK13" i="23"/>
  <c r="PJ13" i="23"/>
  <c r="PV12" i="23"/>
  <c r="PU12" i="23"/>
  <c r="PT12" i="23"/>
  <c r="PS12" i="23"/>
  <c r="PR12" i="23"/>
  <c r="PQ12" i="23"/>
  <c r="PO12" i="23"/>
  <c r="PN12" i="23"/>
  <c r="PM12" i="23"/>
  <c r="PL12" i="23"/>
  <c r="PK12" i="23"/>
  <c r="PJ12" i="23"/>
  <c r="PV11" i="23"/>
  <c r="PU11" i="23"/>
  <c r="PT11" i="23"/>
  <c r="PS11" i="23"/>
  <c r="PR11" i="23"/>
  <c r="PQ11" i="23"/>
  <c r="PO11" i="23"/>
  <c r="PN11" i="23"/>
  <c r="PM11" i="23"/>
  <c r="PL11" i="23"/>
  <c r="PK11" i="23"/>
  <c r="PJ11" i="23"/>
  <c r="PV10" i="23"/>
  <c r="PU10" i="23"/>
  <c r="PT10" i="23"/>
  <c r="PS10" i="23"/>
  <c r="PR10" i="23"/>
  <c r="PQ10" i="23"/>
  <c r="PO10" i="23"/>
  <c r="PN10" i="23"/>
  <c r="PM10" i="23"/>
  <c r="PL10" i="23"/>
  <c r="PK10" i="23"/>
  <c r="PJ10" i="23"/>
  <c r="PV9" i="23"/>
  <c r="PU9" i="23"/>
  <c r="PT9" i="23"/>
  <c r="PS9" i="23"/>
  <c r="PR9" i="23"/>
  <c r="PQ9" i="23"/>
  <c r="PO9" i="23"/>
  <c r="PN9" i="23"/>
  <c r="PM9" i="23"/>
  <c r="PL9" i="23"/>
  <c r="PK9" i="23"/>
  <c r="PJ9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7" i="23"/>
  <c r="PU7" i="23"/>
  <c r="PT7" i="23"/>
  <c r="PS7" i="23"/>
  <c r="PR7" i="23"/>
  <c r="PQ7" i="23"/>
  <c r="PO7" i="23"/>
  <c r="PN7" i="23"/>
  <c r="PM7" i="23"/>
  <c r="PL7" i="23"/>
  <c r="PK7" i="23"/>
  <c r="PJ7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21" i="23"/>
  <c r="OM21" i="23"/>
  <c r="OL21" i="23"/>
  <c r="OK21" i="23"/>
  <c r="OJ21" i="23"/>
  <c r="OI21" i="23"/>
  <c r="OG21" i="23"/>
  <c r="OF21" i="23"/>
  <c r="OE21" i="23"/>
  <c r="OD21" i="23"/>
  <c r="OC21" i="23"/>
  <c r="OB21" i="23"/>
  <c r="ON20" i="23"/>
  <c r="OM20" i="23"/>
  <c r="OL20" i="23"/>
  <c r="OK20" i="23"/>
  <c r="OJ20" i="23"/>
  <c r="OI20" i="23"/>
  <c r="OG20" i="23"/>
  <c r="OF20" i="23"/>
  <c r="OE20" i="23"/>
  <c r="OD20" i="23"/>
  <c r="OH20" i="23" s="1"/>
  <c r="OC20" i="23"/>
  <c r="OB20" i="23"/>
  <c r="ON19" i="23"/>
  <c r="OM19" i="23"/>
  <c r="OL19" i="23"/>
  <c r="OK19" i="23"/>
  <c r="OJ19" i="23"/>
  <c r="OI19" i="23"/>
  <c r="OG19" i="23"/>
  <c r="OF19" i="23"/>
  <c r="OE19" i="23"/>
  <c r="OD19" i="23"/>
  <c r="OC19" i="23"/>
  <c r="OB19" i="23"/>
  <c r="ON18" i="23"/>
  <c r="OM18" i="23"/>
  <c r="OL18" i="23"/>
  <c r="OK18" i="23"/>
  <c r="OJ18" i="23"/>
  <c r="OI18" i="23"/>
  <c r="OG18" i="23"/>
  <c r="OF18" i="23"/>
  <c r="OE18" i="23"/>
  <c r="OD18" i="23"/>
  <c r="OC18" i="23"/>
  <c r="OB18" i="23"/>
  <c r="ON17" i="23"/>
  <c r="OM17" i="23"/>
  <c r="OL17" i="23"/>
  <c r="OK17" i="23"/>
  <c r="OJ17" i="23"/>
  <c r="OI17" i="23"/>
  <c r="OG17" i="23"/>
  <c r="OF17" i="23"/>
  <c r="OE17" i="23"/>
  <c r="OD17" i="23"/>
  <c r="OC17" i="23"/>
  <c r="OB17" i="23"/>
  <c r="ON16" i="23"/>
  <c r="OM16" i="23"/>
  <c r="OL16" i="23"/>
  <c r="OK16" i="23"/>
  <c r="OJ16" i="23"/>
  <c r="OI16" i="23"/>
  <c r="OG16" i="23"/>
  <c r="OF16" i="23"/>
  <c r="OE16" i="23"/>
  <c r="OD16" i="23"/>
  <c r="OH16" i="23" s="1"/>
  <c r="OC16" i="23"/>
  <c r="OB16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3" i="23"/>
  <c r="OM13" i="23"/>
  <c r="OL13" i="23"/>
  <c r="OK13" i="23"/>
  <c r="OJ13" i="23"/>
  <c r="OI13" i="23"/>
  <c r="OG13" i="23"/>
  <c r="OF13" i="23"/>
  <c r="OE13" i="23"/>
  <c r="OD13" i="23"/>
  <c r="OC13" i="23"/>
  <c r="OB13" i="23"/>
  <c r="ON12" i="23"/>
  <c r="OM12" i="23"/>
  <c r="OL12" i="23"/>
  <c r="OK12" i="23"/>
  <c r="OJ12" i="23"/>
  <c r="OI12" i="23"/>
  <c r="OG12" i="23"/>
  <c r="OF12" i="23"/>
  <c r="OE12" i="23"/>
  <c r="OD12" i="23"/>
  <c r="OH12" i="23" s="1"/>
  <c r="OC12" i="23"/>
  <c r="OB12" i="23"/>
  <c r="ON11" i="23"/>
  <c r="OM11" i="23"/>
  <c r="OL11" i="23"/>
  <c r="OK11" i="23"/>
  <c r="OJ11" i="23"/>
  <c r="OI11" i="23"/>
  <c r="OG11" i="23"/>
  <c r="OF11" i="23"/>
  <c r="OE11" i="23"/>
  <c r="OD11" i="23"/>
  <c r="OC11" i="23"/>
  <c r="OB11" i="23"/>
  <c r="ON10" i="23"/>
  <c r="OM10" i="23"/>
  <c r="OL10" i="23"/>
  <c r="OK10" i="23"/>
  <c r="OJ10" i="23"/>
  <c r="OI10" i="23"/>
  <c r="OG10" i="23"/>
  <c r="OF10" i="23"/>
  <c r="OE10" i="23"/>
  <c r="OD10" i="23"/>
  <c r="OH10" i="23" s="1"/>
  <c r="OC10" i="23"/>
  <c r="OB10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8" i="23"/>
  <c r="OM8" i="23"/>
  <c r="OL8" i="23"/>
  <c r="OK8" i="23"/>
  <c r="OJ8" i="23"/>
  <c r="OI8" i="23"/>
  <c r="OG8" i="23"/>
  <c r="OF8" i="23"/>
  <c r="OE8" i="23"/>
  <c r="OD8" i="23"/>
  <c r="OH8" i="23" s="1"/>
  <c r="OC8" i="23"/>
  <c r="OB8" i="23"/>
  <c r="ON6" i="23"/>
  <c r="OM6" i="23"/>
  <c r="OL6" i="23"/>
  <c r="OK6" i="23"/>
  <c r="OJ6" i="23"/>
  <c r="OI6" i="23"/>
  <c r="OG6" i="23"/>
  <c r="OF6" i="23"/>
  <c r="OE6" i="23"/>
  <c r="OD6" i="23"/>
  <c r="OC6" i="23"/>
  <c r="OB6" i="23"/>
  <c r="ON7" i="23"/>
  <c r="OM7" i="23"/>
  <c r="OL7" i="23"/>
  <c r="OK7" i="23"/>
  <c r="OJ7" i="23"/>
  <c r="OI7" i="23"/>
  <c r="OG7" i="23"/>
  <c r="OF7" i="23"/>
  <c r="OE7" i="23"/>
  <c r="OD7" i="23"/>
  <c r="OH7" i="23" s="1"/>
  <c r="OC7" i="23"/>
  <c r="OB7" i="23"/>
  <c r="ON5" i="23"/>
  <c r="OM5" i="23"/>
  <c r="OL5" i="23"/>
  <c r="OK5" i="23"/>
  <c r="OJ5" i="23"/>
  <c r="OI5" i="23"/>
  <c r="OG5" i="23"/>
  <c r="OF5" i="23"/>
  <c r="OE5" i="23"/>
  <c r="OD5" i="23"/>
  <c r="OC5" i="23"/>
  <c r="OB5" i="23"/>
  <c r="ON4" i="23"/>
  <c r="OM4" i="23"/>
  <c r="OL4" i="23"/>
  <c r="OK4" i="23"/>
  <c r="OJ4" i="23"/>
  <c r="OI4" i="23"/>
  <c r="OG4" i="23"/>
  <c r="OF4" i="23"/>
  <c r="OE4" i="23"/>
  <c r="OD4" i="23"/>
  <c r="OH4" i="23" s="1"/>
  <c r="OC4" i="23"/>
  <c r="OB4" i="23"/>
  <c r="NF21" i="23"/>
  <c r="NE21" i="23"/>
  <c r="ND21" i="23"/>
  <c r="NC21" i="23"/>
  <c r="NB21" i="23"/>
  <c r="NA21" i="23"/>
  <c r="MY21" i="23"/>
  <c r="MX21" i="23"/>
  <c r="MW21" i="23"/>
  <c r="MV21" i="23"/>
  <c r="MU21" i="23"/>
  <c r="MT21" i="23"/>
  <c r="NF20" i="23"/>
  <c r="NE20" i="23"/>
  <c r="ND20" i="23"/>
  <c r="NC20" i="23"/>
  <c r="NB20" i="23"/>
  <c r="NA20" i="23"/>
  <c r="MY20" i="23"/>
  <c r="MX20" i="23"/>
  <c r="MW20" i="23"/>
  <c r="MV20" i="23"/>
  <c r="MU20" i="23"/>
  <c r="MT20" i="23"/>
  <c r="NF19" i="23"/>
  <c r="NE19" i="23"/>
  <c r="ND19" i="23"/>
  <c r="NC19" i="23"/>
  <c r="NB19" i="23"/>
  <c r="NA19" i="23"/>
  <c r="MY19" i="23"/>
  <c r="MX19" i="23"/>
  <c r="MW19" i="23"/>
  <c r="MV19" i="23"/>
  <c r="MU19" i="23"/>
  <c r="MT19" i="23"/>
  <c r="NF18" i="23"/>
  <c r="NE18" i="23"/>
  <c r="ND18" i="23"/>
  <c r="NC18" i="23"/>
  <c r="NB18" i="23"/>
  <c r="NA18" i="23"/>
  <c r="MY18" i="23"/>
  <c r="MX18" i="23"/>
  <c r="MW18" i="23"/>
  <c r="MV18" i="23"/>
  <c r="MU18" i="23"/>
  <c r="MT18" i="23"/>
  <c r="NF17" i="23"/>
  <c r="NE17" i="23"/>
  <c r="ND17" i="23"/>
  <c r="NC17" i="23"/>
  <c r="NB17" i="23"/>
  <c r="NA17" i="23"/>
  <c r="MY17" i="23"/>
  <c r="MX17" i="23"/>
  <c r="MW17" i="23"/>
  <c r="MV17" i="23"/>
  <c r="MU17" i="23"/>
  <c r="MT17" i="23"/>
  <c r="NF16" i="23"/>
  <c r="NE16" i="23"/>
  <c r="ND16" i="23"/>
  <c r="NC16" i="23"/>
  <c r="NB16" i="23"/>
  <c r="NA16" i="23"/>
  <c r="MY16" i="23"/>
  <c r="MX16" i="23"/>
  <c r="MW16" i="23"/>
  <c r="MV16" i="23"/>
  <c r="MU16" i="23"/>
  <c r="MT16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NF12" i="23"/>
  <c r="NE12" i="23"/>
  <c r="ND12" i="23"/>
  <c r="NC12" i="23"/>
  <c r="NB12" i="23"/>
  <c r="NA12" i="23"/>
  <c r="MY12" i="23"/>
  <c r="MX12" i="23"/>
  <c r="MW12" i="23"/>
  <c r="MV12" i="23"/>
  <c r="MU12" i="23"/>
  <c r="MT12" i="23"/>
  <c r="NF11" i="23"/>
  <c r="NE11" i="23"/>
  <c r="ND11" i="23"/>
  <c r="NC11" i="23"/>
  <c r="NB11" i="23"/>
  <c r="NA11" i="23"/>
  <c r="MY11" i="23"/>
  <c r="MX11" i="23"/>
  <c r="MW11" i="23"/>
  <c r="MV11" i="23"/>
  <c r="MU11" i="23"/>
  <c r="MT11" i="23"/>
  <c r="NF10" i="23"/>
  <c r="NE10" i="23"/>
  <c r="ND10" i="23"/>
  <c r="NC10" i="23"/>
  <c r="NB10" i="23"/>
  <c r="NA10" i="23"/>
  <c r="MY10" i="23"/>
  <c r="MX10" i="23"/>
  <c r="MW10" i="23"/>
  <c r="MV10" i="23"/>
  <c r="MU10" i="23"/>
  <c r="MT10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6" i="23"/>
  <c r="NE6" i="23"/>
  <c r="ND6" i="23"/>
  <c r="NC6" i="23"/>
  <c r="NB6" i="23"/>
  <c r="NA6" i="23"/>
  <c r="MY6" i="23"/>
  <c r="MX6" i="23"/>
  <c r="MW6" i="23"/>
  <c r="MV6" i="23"/>
  <c r="MU6" i="23"/>
  <c r="MT6" i="23"/>
  <c r="NF7" i="23"/>
  <c r="NE7" i="23"/>
  <c r="ND7" i="23"/>
  <c r="NC7" i="23"/>
  <c r="NB7" i="23"/>
  <c r="NA7" i="23"/>
  <c r="MY7" i="23"/>
  <c r="MX7" i="23"/>
  <c r="MW7" i="23"/>
  <c r="MV7" i="23"/>
  <c r="MU7" i="23"/>
  <c r="MT7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4" i="23"/>
  <c r="NE4" i="23"/>
  <c r="ND4" i="23"/>
  <c r="NC4" i="23"/>
  <c r="NB4" i="23"/>
  <c r="NA4" i="23"/>
  <c r="MY4" i="23"/>
  <c r="MX4" i="23"/>
  <c r="MW4" i="23"/>
  <c r="MV4" i="23"/>
  <c r="MU4" i="23"/>
  <c r="MT4" i="23"/>
  <c r="LX21" i="23"/>
  <c r="LW21" i="23"/>
  <c r="LV21" i="23"/>
  <c r="LU21" i="23"/>
  <c r="LT21" i="23"/>
  <c r="LS21" i="23"/>
  <c r="LQ21" i="23"/>
  <c r="LP21" i="23"/>
  <c r="LO21" i="23"/>
  <c r="LN21" i="23"/>
  <c r="LM21" i="23"/>
  <c r="LL21" i="23"/>
  <c r="LX20" i="23"/>
  <c r="LW20" i="23"/>
  <c r="LV20" i="23"/>
  <c r="LU20" i="23"/>
  <c r="LT20" i="23"/>
  <c r="LS20" i="23"/>
  <c r="LQ20" i="23"/>
  <c r="LP20" i="23"/>
  <c r="LO20" i="23"/>
  <c r="LN20" i="23"/>
  <c r="LM20" i="23"/>
  <c r="LL20" i="23"/>
  <c r="LX19" i="23"/>
  <c r="LW19" i="23"/>
  <c r="LV19" i="23"/>
  <c r="LU19" i="23"/>
  <c r="LT19" i="23"/>
  <c r="LS19" i="23"/>
  <c r="LQ19" i="23"/>
  <c r="LP19" i="23"/>
  <c r="LO19" i="23"/>
  <c r="LN19" i="23"/>
  <c r="LM19" i="23"/>
  <c r="LL19" i="23"/>
  <c r="LX18" i="23"/>
  <c r="LW18" i="23"/>
  <c r="LV18" i="23"/>
  <c r="LU18" i="23"/>
  <c r="LT18" i="23"/>
  <c r="LS18" i="23"/>
  <c r="LQ18" i="23"/>
  <c r="LP18" i="23"/>
  <c r="LO18" i="23"/>
  <c r="LN18" i="23"/>
  <c r="LM18" i="23"/>
  <c r="LL18" i="23"/>
  <c r="LX17" i="23"/>
  <c r="LW17" i="23"/>
  <c r="LV17" i="23"/>
  <c r="LU17" i="23"/>
  <c r="LT17" i="23"/>
  <c r="LS17" i="23"/>
  <c r="LQ17" i="23"/>
  <c r="LP17" i="23"/>
  <c r="LO17" i="23"/>
  <c r="LN17" i="23"/>
  <c r="LM17" i="23"/>
  <c r="LL17" i="23"/>
  <c r="LX16" i="23"/>
  <c r="LW16" i="23"/>
  <c r="LV16" i="23"/>
  <c r="LU16" i="23"/>
  <c r="LT16" i="23"/>
  <c r="LS16" i="23"/>
  <c r="LQ16" i="23"/>
  <c r="LP16" i="23"/>
  <c r="LO16" i="23"/>
  <c r="LN16" i="23"/>
  <c r="LM16" i="23"/>
  <c r="LL16" i="23"/>
  <c r="LX15" i="23"/>
  <c r="LW15" i="23"/>
  <c r="LV15" i="23"/>
  <c r="LU15" i="23"/>
  <c r="LT15" i="23"/>
  <c r="LS15" i="23"/>
  <c r="LQ15" i="23"/>
  <c r="LP15" i="23"/>
  <c r="LO15" i="23"/>
  <c r="LN15" i="23"/>
  <c r="LM15" i="23"/>
  <c r="LL15" i="23"/>
  <c r="LX14" i="23"/>
  <c r="LW14" i="23"/>
  <c r="LV14" i="23"/>
  <c r="LU14" i="23"/>
  <c r="LT14" i="23"/>
  <c r="LS14" i="23"/>
  <c r="LQ14" i="23"/>
  <c r="LP14" i="23"/>
  <c r="LO14" i="23"/>
  <c r="LN14" i="23"/>
  <c r="LM14" i="23"/>
  <c r="LL14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LX12" i="23"/>
  <c r="LW12" i="23"/>
  <c r="LV12" i="23"/>
  <c r="LU12" i="23"/>
  <c r="LT12" i="23"/>
  <c r="LS12" i="23"/>
  <c r="LQ12" i="23"/>
  <c r="LP12" i="23"/>
  <c r="LO12" i="23"/>
  <c r="LN12" i="23"/>
  <c r="LM12" i="23"/>
  <c r="LL12" i="23"/>
  <c r="LX11" i="23"/>
  <c r="LW11" i="23"/>
  <c r="LV11" i="23"/>
  <c r="LU11" i="23"/>
  <c r="LT11" i="23"/>
  <c r="LS11" i="23"/>
  <c r="LQ11" i="23"/>
  <c r="LP11" i="23"/>
  <c r="LO11" i="23"/>
  <c r="LN11" i="23"/>
  <c r="LM11" i="23"/>
  <c r="LL11" i="23"/>
  <c r="LX10" i="23"/>
  <c r="LW10" i="23"/>
  <c r="LV10" i="23"/>
  <c r="LU10" i="23"/>
  <c r="LT10" i="23"/>
  <c r="LS10" i="23"/>
  <c r="LQ10" i="23"/>
  <c r="LP10" i="23"/>
  <c r="LO10" i="23"/>
  <c r="LN10" i="23"/>
  <c r="LM10" i="23"/>
  <c r="LL10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6" i="23"/>
  <c r="LW6" i="23"/>
  <c r="LV6" i="23"/>
  <c r="LU6" i="23"/>
  <c r="LT6" i="23"/>
  <c r="LS6" i="23"/>
  <c r="LQ6" i="23"/>
  <c r="LP6" i="23"/>
  <c r="LO6" i="23"/>
  <c r="LN6" i="23"/>
  <c r="LM6" i="23"/>
  <c r="LL6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5" i="23"/>
  <c r="LW5" i="23"/>
  <c r="LV5" i="23"/>
  <c r="LU5" i="23"/>
  <c r="LT5" i="23"/>
  <c r="LS5" i="23"/>
  <c r="LQ5" i="23"/>
  <c r="LP5" i="23"/>
  <c r="LO5" i="23"/>
  <c r="LN5" i="23"/>
  <c r="LM5" i="23"/>
  <c r="LL5" i="23"/>
  <c r="LX4" i="23"/>
  <c r="LW4" i="23"/>
  <c r="LV4" i="23"/>
  <c r="LU4" i="23"/>
  <c r="LT4" i="23"/>
  <c r="LS4" i="23"/>
  <c r="LQ4" i="23"/>
  <c r="LP4" i="23"/>
  <c r="LO4" i="23"/>
  <c r="LN4" i="23"/>
  <c r="LM4" i="23"/>
  <c r="LL4" i="23"/>
  <c r="KP21" i="23"/>
  <c r="KO21" i="23"/>
  <c r="KN21" i="23"/>
  <c r="KM21" i="23"/>
  <c r="KL21" i="23"/>
  <c r="KK21" i="23"/>
  <c r="KI21" i="23"/>
  <c r="KH21" i="23"/>
  <c r="KG21" i="23"/>
  <c r="KF21" i="23"/>
  <c r="KE21" i="23"/>
  <c r="KD21" i="23"/>
  <c r="KP20" i="23"/>
  <c r="KO20" i="23"/>
  <c r="KN20" i="23"/>
  <c r="KM20" i="23"/>
  <c r="KL20" i="23"/>
  <c r="KK20" i="23"/>
  <c r="KI20" i="23"/>
  <c r="KH20" i="23"/>
  <c r="KG20" i="23"/>
  <c r="KF20" i="23"/>
  <c r="KE20" i="23"/>
  <c r="KD20" i="23"/>
  <c r="KP19" i="23"/>
  <c r="KO19" i="23"/>
  <c r="KN19" i="23"/>
  <c r="KM19" i="23"/>
  <c r="KL19" i="23"/>
  <c r="KK19" i="23"/>
  <c r="KI19" i="23"/>
  <c r="KH19" i="23"/>
  <c r="KG19" i="23"/>
  <c r="KF19" i="23"/>
  <c r="KE19" i="23"/>
  <c r="KD19" i="23"/>
  <c r="KP18" i="23"/>
  <c r="KO18" i="23"/>
  <c r="KN18" i="23"/>
  <c r="KM18" i="23"/>
  <c r="KL18" i="23"/>
  <c r="KK18" i="23"/>
  <c r="KI18" i="23"/>
  <c r="KH18" i="23"/>
  <c r="KG18" i="23"/>
  <c r="KF18" i="23"/>
  <c r="KE18" i="23"/>
  <c r="KD18" i="23"/>
  <c r="KP17" i="23"/>
  <c r="KO17" i="23"/>
  <c r="KN17" i="23"/>
  <c r="KM17" i="23"/>
  <c r="KL17" i="23"/>
  <c r="KK17" i="23"/>
  <c r="KI17" i="23"/>
  <c r="KJ17" i="23" s="1"/>
  <c r="KH17" i="23"/>
  <c r="KG17" i="23"/>
  <c r="KF17" i="23"/>
  <c r="KE17" i="23"/>
  <c r="KD17" i="23"/>
  <c r="KP16" i="23"/>
  <c r="KO16" i="23"/>
  <c r="KN16" i="23"/>
  <c r="KM16" i="23"/>
  <c r="KL16" i="23"/>
  <c r="KK16" i="23"/>
  <c r="KI16" i="23"/>
  <c r="KH16" i="23"/>
  <c r="KG16" i="23"/>
  <c r="KF16" i="23"/>
  <c r="KE16" i="23"/>
  <c r="KD16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4" i="23"/>
  <c r="KO14" i="23"/>
  <c r="KN14" i="23"/>
  <c r="KM14" i="23"/>
  <c r="KL14" i="23"/>
  <c r="KK14" i="23"/>
  <c r="KI14" i="23"/>
  <c r="KH14" i="23"/>
  <c r="KG14" i="23"/>
  <c r="KF14" i="23"/>
  <c r="KE14" i="23"/>
  <c r="KD14" i="23"/>
  <c r="KP13" i="23"/>
  <c r="KO13" i="23"/>
  <c r="KN13" i="23"/>
  <c r="KM13" i="23"/>
  <c r="KL13" i="23"/>
  <c r="KK13" i="23"/>
  <c r="KI13" i="23"/>
  <c r="KH13" i="23"/>
  <c r="KG13" i="23"/>
  <c r="KF13" i="23"/>
  <c r="KE13" i="23"/>
  <c r="KD13" i="23"/>
  <c r="KP12" i="23"/>
  <c r="KO12" i="23"/>
  <c r="KN12" i="23"/>
  <c r="KM12" i="23"/>
  <c r="KL12" i="23"/>
  <c r="KK12" i="23"/>
  <c r="KI12" i="23"/>
  <c r="KH12" i="23"/>
  <c r="KG12" i="23"/>
  <c r="KF12" i="23"/>
  <c r="KE12" i="23"/>
  <c r="KD12" i="23"/>
  <c r="KP11" i="23"/>
  <c r="KO11" i="23"/>
  <c r="KN11" i="23"/>
  <c r="KM11" i="23"/>
  <c r="KL11" i="23"/>
  <c r="KK11" i="23"/>
  <c r="KI11" i="23"/>
  <c r="KH11" i="23"/>
  <c r="KG11" i="23"/>
  <c r="KF11" i="23"/>
  <c r="KE11" i="23"/>
  <c r="KD11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7" i="23"/>
  <c r="KO7" i="23"/>
  <c r="KN7" i="23"/>
  <c r="KM7" i="23"/>
  <c r="KL7" i="23"/>
  <c r="KK7" i="23"/>
  <c r="KI7" i="23"/>
  <c r="KH7" i="23"/>
  <c r="KG7" i="23"/>
  <c r="KF7" i="23"/>
  <c r="KE7" i="23"/>
  <c r="KD7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21" i="23"/>
  <c r="JG21" i="23"/>
  <c r="JF21" i="23"/>
  <c r="JE21" i="23"/>
  <c r="JD21" i="23"/>
  <c r="JC21" i="23"/>
  <c r="JA21" i="23"/>
  <c r="IZ21" i="23"/>
  <c r="IY21" i="23"/>
  <c r="IX21" i="23"/>
  <c r="IW21" i="23"/>
  <c r="IV21" i="23"/>
  <c r="JH20" i="23"/>
  <c r="JG20" i="23"/>
  <c r="JF20" i="23"/>
  <c r="JE20" i="23"/>
  <c r="JD20" i="23"/>
  <c r="JC20" i="23"/>
  <c r="JA20" i="23"/>
  <c r="IZ20" i="23"/>
  <c r="IY20" i="23"/>
  <c r="IX20" i="23"/>
  <c r="IW20" i="23"/>
  <c r="IV20" i="23"/>
  <c r="JH19" i="23"/>
  <c r="JG19" i="23"/>
  <c r="JF19" i="23"/>
  <c r="JE19" i="23"/>
  <c r="JD19" i="23"/>
  <c r="JC19" i="23"/>
  <c r="JA19" i="23"/>
  <c r="IZ19" i="23"/>
  <c r="IY19" i="23"/>
  <c r="IX19" i="23"/>
  <c r="IW19" i="23"/>
  <c r="IV19" i="23"/>
  <c r="JH18" i="23"/>
  <c r="JG18" i="23"/>
  <c r="JF18" i="23"/>
  <c r="JE18" i="23"/>
  <c r="JD18" i="23"/>
  <c r="JC18" i="23"/>
  <c r="JA18" i="23"/>
  <c r="IZ18" i="23"/>
  <c r="IY18" i="23"/>
  <c r="IX18" i="23"/>
  <c r="IW18" i="23"/>
  <c r="IV18" i="23"/>
  <c r="JH17" i="23"/>
  <c r="JG17" i="23"/>
  <c r="JF17" i="23"/>
  <c r="JE17" i="23"/>
  <c r="JD17" i="23"/>
  <c r="JC17" i="23"/>
  <c r="JA17" i="23"/>
  <c r="IZ17" i="23"/>
  <c r="IY17" i="23"/>
  <c r="IX17" i="23"/>
  <c r="IW17" i="23"/>
  <c r="IV17" i="23"/>
  <c r="JH16" i="23"/>
  <c r="JG16" i="23"/>
  <c r="JF16" i="23"/>
  <c r="JE16" i="23"/>
  <c r="JD16" i="23"/>
  <c r="JC16" i="23"/>
  <c r="JA16" i="23"/>
  <c r="IZ16" i="23"/>
  <c r="IY16" i="23"/>
  <c r="IX16" i="23"/>
  <c r="IW16" i="23"/>
  <c r="IV16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JH12" i="23"/>
  <c r="JG12" i="23"/>
  <c r="JF12" i="23"/>
  <c r="JE12" i="23"/>
  <c r="JD12" i="23"/>
  <c r="JC12" i="23"/>
  <c r="JA12" i="23"/>
  <c r="IZ12" i="23"/>
  <c r="IY12" i="23"/>
  <c r="IX12" i="23"/>
  <c r="IW12" i="23"/>
  <c r="IV12" i="23"/>
  <c r="JH11" i="23"/>
  <c r="JG11" i="23"/>
  <c r="JF11" i="23"/>
  <c r="JE11" i="23"/>
  <c r="JD11" i="23"/>
  <c r="JC11" i="23"/>
  <c r="JA11" i="23"/>
  <c r="IZ11" i="23"/>
  <c r="IY11" i="23"/>
  <c r="IX11" i="23"/>
  <c r="IW11" i="23"/>
  <c r="IV11" i="23"/>
  <c r="JH10" i="23"/>
  <c r="JG10" i="23"/>
  <c r="JF10" i="23"/>
  <c r="JE10" i="23"/>
  <c r="JD10" i="23"/>
  <c r="JC10" i="23"/>
  <c r="JA10" i="23"/>
  <c r="IZ10" i="23"/>
  <c r="IY10" i="23"/>
  <c r="IX10" i="23"/>
  <c r="IW10" i="23"/>
  <c r="IV10" i="23"/>
  <c r="JH9" i="23"/>
  <c r="JG9" i="23"/>
  <c r="JF9" i="23"/>
  <c r="JE9" i="23"/>
  <c r="JD9" i="23"/>
  <c r="JC9" i="23"/>
  <c r="JA9" i="23"/>
  <c r="IZ9" i="23"/>
  <c r="IY9" i="23"/>
  <c r="IX9" i="23"/>
  <c r="IW9" i="23"/>
  <c r="IV9" i="23"/>
  <c r="JH8" i="23"/>
  <c r="JG8" i="23"/>
  <c r="JF8" i="23"/>
  <c r="JE8" i="23"/>
  <c r="JD8" i="23"/>
  <c r="JC8" i="23"/>
  <c r="JA8" i="23"/>
  <c r="IZ8" i="23"/>
  <c r="IY8" i="23"/>
  <c r="IX8" i="23"/>
  <c r="IW8" i="23"/>
  <c r="IV8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7" i="23"/>
  <c r="JG7" i="23"/>
  <c r="JF7" i="23"/>
  <c r="JE7" i="23"/>
  <c r="JD7" i="23"/>
  <c r="JC7" i="23"/>
  <c r="JA7" i="23"/>
  <c r="IZ7" i="23"/>
  <c r="IY7" i="23"/>
  <c r="IX7" i="23"/>
  <c r="IW7" i="23"/>
  <c r="IV7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HZ21" i="23"/>
  <c r="HY21" i="23"/>
  <c r="HX21" i="23"/>
  <c r="HW21" i="23"/>
  <c r="HV21" i="23"/>
  <c r="HU21" i="23"/>
  <c r="HS21" i="23"/>
  <c r="HR21" i="23"/>
  <c r="HQ21" i="23"/>
  <c r="HP21" i="23"/>
  <c r="HO21" i="23"/>
  <c r="HN21" i="23"/>
  <c r="HZ20" i="23"/>
  <c r="HY20" i="23"/>
  <c r="HX20" i="23"/>
  <c r="HW20" i="23"/>
  <c r="HV20" i="23"/>
  <c r="HU20" i="23"/>
  <c r="HS20" i="23"/>
  <c r="HT20" i="23" s="1"/>
  <c r="HR20" i="23"/>
  <c r="HQ20" i="23"/>
  <c r="HP20" i="23"/>
  <c r="HO20" i="23"/>
  <c r="HN20" i="23"/>
  <c r="HZ19" i="23"/>
  <c r="HY19" i="23"/>
  <c r="HX19" i="23"/>
  <c r="HW19" i="23"/>
  <c r="HV19" i="23"/>
  <c r="HU19" i="23"/>
  <c r="HS19" i="23"/>
  <c r="HR19" i="23"/>
  <c r="HQ19" i="23"/>
  <c r="HP19" i="23"/>
  <c r="HO19" i="23"/>
  <c r="HN19" i="23"/>
  <c r="HZ18" i="23"/>
  <c r="HY18" i="23"/>
  <c r="HX18" i="23"/>
  <c r="HW18" i="23"/>
  <c r="HV18" i="23"/>
  <c r="HU18" i="23"/>
  <c r="HS18" i="23"/>
  <c r="HR18" i="23"/>
  <c r="HQ18" i="23"/>
  <c r="HP18" i="23"/>
  <c r="HO18" i="23"/>
  <c r="HN18" i="23"/>
  <c r="HZ17" i="23"/>
  <c r="HY17" i="23"/>
  <c r="HX17" i="23"/>
  <c r="HW17" i="23"/>
  <c r="HV17" i="23"/>
  <c r="HU17" i="23"/>
  <c r="HS17" i="23"/>
  <c r="HR17" i="23"/>
  <c r="HQ17" i="23"/>
  <c r="HP17" i="23"/>
  <c r="HO17" i="23"/>
  <c r="HN17" i="23"/>
  <c r="HZ16" i="23"/>
  <c r="HY16" i="23"/>
  <c r="HX16" i="23"/>
  <c r="HW16" i="23"/>
  <c r="HV16" i="23"/>
  <c r="HU16" i="23"/>
  <c r="HS16" i="23"/>
  <c r="HR16" i="23"/>
  <c r="HQ16" i="23"/>
  <c r="HP16" i="23"/>
  <c r="HO16" i="23"/>
  <c r="HN16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4" i="23"/>
  <c r="HY14" i="23"/>
  <c r="HX14" i="23"/>
  <c r="HW14" i="23"/>
  <c r="HV14" i="23"/>
  <c r="HU14" i="23"/>
  <c r="HS14" i="23"/>
  <c r="HR14" i="23"/>
  <c r="HQ14" i="23"/>
  <c r="HP14" i="23"/>
  <c r="HO14" i="23"/>
  <c r="HN14" i="23"/>
  <c r="HZ13" i="23"/>
  <c r="HY13" i="23"/>
  <c r="HX13" i="23"/>
  <c r="HW13" i="23"/>
  <c r="HV13" i="23"/>
  <c r="HU13" i="23"/>
  <c r="HS13" i="23"/>
  <c r="HR13" i="23"/>
  <c r="HQ13" i="23"/>
  <c r="HP13" i="23"/>
  <c r="HO13" i="23"/>
  <c r="HN13" i="23"/>
  <c r="HZ12" i="23"/>
  <c r="HY12" i="23"/>
  <c r="HX12" i="23"/>
  <c r="HW12" i="23"/>
  <c r="HV12" i="23"/>
  <c r="HU12" i="23"/>
  <c r="HS12" i="23"/>
  <c r="HR12" i="23"/>
  <c r="HQ12" i="23"/>
  <c r="HP12" i="23"/>
  <c r="HO12" i="23"/>
  <c r="HN12" i="23"/>
  <c r="HZ11" i="23"/>
  <c r="HY11" i="23"/>
  <c r="HX11" i="23"/>
  <c r="HW11" i="23"/>
  <c r="HV11" i="23"/>
  <c r="HU11" i="23"/>
  <c r="HS11" i="23"/>
  <c r="HR11" i="23"/>
  <c r="HQ11" i="23"/>
  <c r="HP11" i="23"/>
  <c r="HO11" i="23"/>
  <c r="HN11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9" i="23"/>
  <c r="HY9" i="23"/>
  <c r="HX9" i="23"/>
  <c r="HW9" i="23"/>
  <c r="HV9" i="23"/>
  <c r="HU9" i="23"/>
  <c r="HS9" i="23"/>
  <c r="HR9" i="23"/>
  <c r="HQ9" i="23"/>
  <c r="HP9" i="23"/>
  <c r="HO9" i="23"/>
  <c r="HN9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7" i="23"/>
  <c r="HY7" i="23"/>
  <c r="HX7" i="23"/>
  <c r="HW7" i="23"/>
  <c r="HV7" i="23"/>
  <c r="HU7" i="23"/>
  <c r="HS7" i="23"/>
  <c r="HR7" i="23"/>
  <c r="HQ7" i="23"/>
  <c r="HP7" i="23"/>
  <c r="HO7" i="23"/>
  <c r="HN7" i="23"/>
  <c r="HZ5" i="23"/>
  <c r="HY5" i="23"/>
  <c r="HX5" i="23"/>
  <c r="HW5" i="23"/>
  <c r="HV5" i="23"/>
  <c r="HU5" i="23"/>
  <c r="HS5" i="23"/>
  <c r="HR5" i="23"/>
  <c r="HQ5" i="23"/>
  <c r="HP5" i="23"/>
  <c r="HT5" i="23" s="1"/>
  <c r="HO5" i="23"/>
  <c r="HN5" i="23"/>
  <c r="HZ4" i="23"/>
  <c r="HY4" i="23"/>
  <c r="HX4" i="23"/>
  <c r="HW4" i="23"/>
  <c r="HV4" i="23"/>
  <c r="HU4" i="23"/>
  <c r="HS4" i="23"/>
  <c r="HR4" i="23"/>
  <c r="HQ4" i="23"/>
  <c r="HP4" i="23"/>
  <c r="HO4" i="23"/>
  <c r="HN4" i="23"/>
  <c r="GR21" i="23"/>
  <c r="GQ21" i="23"/>
  <c r="GP21" i="23"/>
  <c r="GO21" i="23"/>
  <c r="GN21" i="23"/>
  <c r="GM21" i="23"/>
  <c r="GK21" i="23"/>
  <c r="GJ21" i="23"/>
  <c r="GI21" i="23"/>
  <c r="GH21" i="23"/>
  <c r="GL21" i="23" s="1"/>
  <c r="GG21" i="23"/>
  <c r="GF21" i="23"/>
  <c r="GR20" i="23"/>
  <c r="GQ20" i="23"/>
  <c r="GP20" i="23"/>
  <c r="GO20" i="23"/>
  <c r="GN20" i="23"/>
  <c r="GM20" i="23"/>
  <c r="GK20" i="23"/>
  <c r="GJ20" i="23"/>
  <c r="GI20" i="23"/>
  <c r="GH20" i="23"/>
  <c r="GG20" i="23"/>
  <c r="GF20" i="23"/>
  <c r="GR19" i="23"/>
  <c r="GQ19" i="23"/>
  <c r="GP19" i="23"/>
  <c r="GO19" i="23"/>
  <c r="GN19" i="23"/>
  <c r="GM19" i="23"/>
  <c r="GK19" i="23"/>
  <c r="GJ19" i="23"/>
  <c r="GI19" i="23"/>
  <c r="GH19" i="23"/>
  <c r="GG19" i="23"/>
  <c r="GF19" i="23"/>
  <c r="GR18" i="23"/>
  <c r="GQ18" i="23"/>
  <c r="GP18" i="23"/>
  <c r="GO18" i="23"/>
  <c r="GN18" i="23"/>
  <c r="GM18" i="23"/>
  <c r="GK18" i="23"/>
  <c r="GJ18" i="23"/>
  <c r="GI18" i="23"/>
  <c r="GH18" i="23"/>
  <c r="GG18" i="23"/>
  <c r="GF18" i="23"/>
  <c r="GR17" i="23"/>
  <c r="GQ17" i="23"/>
  <c r="GP17" i="23"/>
  <c r="GO17" i="23"/>
  <c r="GN17" i="23"/>
  <c r="GM17" i="23"/>
  <c r="GK17" i="23"/>
  <c r="GJ17" i="23"/>
  <c r="GI17" i="23"/>
  <c r="GH17" i="23"/>
  <c r="GL17" i="23" s="1"/>
  <c r="GG17" i="23"/>
  <c r="GF17" i="23"/>
  <c r="GR16" i="23"/>
  <c r="GQ16" i="23"/>
  <c r="GP16" i="23"/>
  <c r="GO16" i="23"/>
  <c r="GN16" i="23"/>
  <c r="GM16" i="23"/>
  <c r="GK16" i="23"/>
  <c r="GJ16" i="23"/>
  <c r="GI16" i="23"/>
  <c r="GH16" i="23"/>
  <c r="GG16" i="23"/>
  <c r="GF16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3" i="23"/>
  <c r="GQ13" i="23"/>
  <c r="GP13" i="23"/>
  <c r="GO13" i="23"/>
  <c r="GN13" i="23"/>
  <c r="GM13" i="23"/>
  <c r="GK13" i="23"/>
  <c r="GJ13" i="23"/>
  <c r="GI13" i="23"/>
  <c r="GH13" i="23"/>
  <c r="GL13" i="23" s="1"/>
  <c r="GG13" i="23"/>
  <c r="GF13" i="23"/>
  <c r="GR12" i="23"/>
  <c r="GQ12" i="23"/>
  <c r="GP12" i="23"/>
  <c r="GO12" i="23"/>
  <c r="GN12" i="23"/>
  <c r="GM12" i="23"/>
  <c r="GK12" i="23"/>
  <c r="GJ12" i="23"/>
  <c r="GI12" i="23"/>
  <c r="GH12" i="23"/>
  <c r="GG12" i="23"/>
  <c r="GF12" i="23"/>
  <c r="GR11" i="23"/>
  <c r="GQ11" i="23"/>
  <c r="GP11" i="23"/>
  <c r="GO11" i="23"/>
  <c r="GN11" i="23"/>
  <c r="GM11" i="23"/>
  <c r="GK11" i="23"/>
  <c r="GJ11" i="23"/>
  <c r="GI11" i="23"/>
  <c r="GH11" i="23"/>
  <c r="GG11" i="23"/>
  <c r="GF11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9" i="23"/>
  <c r="GQ9" i="23"/>
  <c r="GP9" i="23"/>
  <c r="GO9" i="23"/>
  <c r="GN9" i="23"/>
  <c r="GM9" i="23"/>
  <c r="GK9" i="23"/>
  <c r="GJ9" i="23"/>
  <c r="GI9" i="23"/>
  <c r="GH9" i="23"/>
  <c r="GG9" i="23"/>
  <c r="GF9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FJ21" i="23"/>
  <c r="FI21" i="23"/>
  <c r="FH21" i="23"/>
  <c r="FG21" i="23"/>
  <c r="FF21" i="23"/>
  <c r="FE21" i="23"/>
  <c r="FC21" i="23"/>
  <c r="FB21" i="23"/>
  <c r="FA21" i="23"/>
  <c r="EZ21" i="23"/>
  <c r="EY21" i="23"/>
  <c r="EX21" i="23"/>
  <c r="FJ20" i="23"/>
  <c r="FI20" i="23"/>
  <c r="FH20" i="23"/>
  <c r="FG20" i="23"/>
  <c r="FF20" i="23"/>
  <c r="FE20" i="23"/>
  <c r="FC20" i="23"/>
  <c r="FB20" i="23"/>
  <c r="FA20" i="23"/>
  <c r="EZ20" i="23"/>
  <c r="EY20" i="23"/>
  <c r="EX20" i="23"/>
  <c r="FJ19" i="23"/>
  <c r="FI19" i="23"/>
  <c r="FH19" i="23"/>
  <c r="FG19" i="23"/>
  <c r="FF19" i="23"/>
  <c r="FE19" i="23"/>
  <c r="FC19" i="23"/>
  <c r="FB19" i="23"/>
  <c r="FA19" i="23"/>
  <c r="EZ19" i="23"/>
  <c r="EY19" i="23"/>
  <c r="EX19" i="23"/>
  <c r="FJ18" i="23"/>
  <c r="FI18" i="23"/>
  <c r="FH18" i="23"/>
  <c r="FG18" i="23"/>
  <c r="FF18" i="23"/>
  <c r="FE18" i="23"/>
  <c r="FC18" i="23"/>
  <c r="FB18" i="23"/>
  <c r="FA18" i="23"/>
  <c r="EZ18" i="23"/>
  <c r="EY18" i="23"/>
  <c r="EX18" i="23"/>
  <c r="FJ17" i="23"/>
  <c r="FI17" i="23"/>
  <c r="FH17" i="23"/>
  <c r="FG17" i="23"/>
  <c r="FF17" i="23"/>
  <c r="FE17" i="23"/>
  <c r="FC17" i="23"/>
  <c r="FB17" i="23"/>
  <c r="FA17" i="23"/>
  <c r="EZ17" i="23"/>
  <c r="EY17" i="23"/>
  <c r="EX17" i="23"/>
  <c r="FJ16" i="23"/>
  <c r="FI16" i="23"/>
  <c r="FH16" i="23"/>
  <c r="FG16" i="23"/>
  <c r="FF16" i="23"/>
  <c r="FE16" i="23"/>
  <c r="FC16" i="23"/>
  <c r="FB16" i="23"/>
  <c r="FA16" i="23"/>
  <c r="EZ16" i="23"/>
  <c r="EY16" i="23"/>
  <c r="EX16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4" i="23"/>
  <c r="FI14" i="23"/>
  <c r="FH14" i="23"/>
  <c r="FG14" i="23"/>
  <c r="FF14" i="23"/>
  <c r="FE14" i="23"/>
  <c r="FC14" i="23"/>
  <c r="FB14" i="23"/>
  <c r="FA14" i="23"/>
  <c r="EZ14" i="23"/>
  <c r="EY14" i="23"/>
  <c r="EX14" i="23"/>
  <c r="FJ13" i="23"/>
  <c r="FI13" i="23"/>
  <c r="FH13" i="23"/>
  <c r="FG13" i="23"/>
  <c r="FF13" i="23"/>
  <c r="FE13" i="23"/>
  <c r="FC13" i="23"/>
  <c r="FB13" i="23"/>
  <c r="FA13" i="23"/>
  <c r="EZ13" i="23"/>
  <c r="FD13" i="23" s="1"/>
  <c r="EY13" i="23"/>
  <c r="EX13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FJ11" i="23"/>
  <c r="FI11" i="23"/>
  <c r="FH11" i="23"/>
  <c r="FG11" i="23"/>
  <c r="FF11" i="23"/>
  <c r="FE11" i="23"/>
  <c r="FC11" i="23"/>
  <c r="FB11" i="23"/>
  <c r="FA11" i="23"/>
  <c r="EZ11" i="23"/>
  <c r="FD11" i="23" s="1"/>
  <c r="EY11" i="23"/>
  <c r="EX11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9" i="23"/>
  <c r="FI9" i="23"/>
  <c r="FH9" i="23"/>
  <c r="FG9" i="23"/>
  <c r="FF9" i="23"/>
  <c r="FE9" i="23"/>
  <c r="FC9" i="23"/>
  <c r="FB9" i="23"/>
  <c r="FA9" i="23"/>
  <c r="EZ9" i="23"/>
  <c r="FD9" i="23" s="1"/>
  <c r="EY9" i="23"/>
  <c r="EX9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7" i="23"/>
  <c r="FI7" i="23"/>
  <c r="FH7" i="23"/>
  <c r="FG7" i="23"/>
  <c r="FF7" i="23"/>
  <c r="FE7" i="23"/>
  <c r="FC7" i="23"/>
  <c r="FB7" i="23"/>
  <c r="FA7" i="23"/>
  <c r="EZ7" i="23"/>
  <c r="EY7" i="23"/>
  <c r="EX7" i="23"/>
  <c r="FJ5" i="23"/>
  <c r="FI5" i="23"/>
  <c r="FH5" i="23"/>
  <c r="FG5" i="23"/>
  <c r="FF5" i="23"/>
  <c r="FE5" i="23"/>
  <c r="FC5" i="23"/>
  <c r="FB5" i="23"/>
  <c r="FA5" i="23"/>
  <c r="EZ5" i="23"/>
  <c r="FD5" i="23" s="1"/>
  <c r="EY5" i="23"/>
  <c r="EX5" i="23"/>
  <c r="FJ4" i="23"/>
  <c r="FI4" i="23"/>
  <c r="FH4" i="23"/>
  <c r="FG4" i="23"/>
  <c r="FF4" i="23"/>
  <c r="FE4" i="23"/>
  <c r="FC4" i="23"/>
  <c r="FB4" i="23"/>
  <c r="FA4" i="23"/>
  <c r="EZ4" i="23"/>
  <c r="EY4" i="23"/>
  <c r="EX4" i="23"/>
  <c r="EB21" i="23"/>
  <c r="EA21" i="23"/>
  <c r="DZ21" i="23"/>
  <c r="DY21" i="23"/>
  <c r="DX21" i="23"/>
  <c r="DW21" i="23"/>
  <c r="DU21" i="23"/>
  <c r="DT21" i="23"/>
  <c r="DS21" i="23"/>
  <c r="DR21" i="23"/>
  <c r="DV21" i="23" s="1"/>
  <c r="DQ21" i="23"/>
  <c r="DP21" i="23"/>
  <c r="EB20" i="23"/>
  <c r="EA20" i="23"/>
  <c r="DZ20" i="23"/>
  <c r="DY20" i="23"/>
  <c r="DX20" i="23"/>
  <c r="DW20" i="23"/>
  <c r="DU20" i="23"/>
  <c r="DT20" i="23"/>
  <c r="DS20" i="23"/>
  <c r="DR20" i="23"/>
  <c r="DQ20" i="23"/>
  <c r="DP20" i="23"/>
  <c r="EB19" i="23"/>
  <c r="EA19" i="23"/>
  <c r="DZ19" i="23"/>
  <c r="DY19" i="23"/>
  <c r="DX19" i="23"/>
  <c r="DW19" i="23"/>
  <c r="DU19" i="23"/>
  <c r="DT19" i="23"/>
  <c r="DS19" i="23"/>
  <c r="DR19" i="23"/>
  <c r="DQ19" i="23"/>
  <c r="DP19" i="23"/>
  <c r="EB18" i="23"/>
  <c r="EA18" i="23"/>
  <c r="DZ18" i="23"/>
  <c r="DY18" i="23"/>
  <c r="DX18" i="23"/>
  <c r="DW18" i="23"/>
  <c r="DU18" i="23"/>
  <c r="DT18" i="23"/>
  <c r="DS18" i="23"/>
  <c r="DR18" i="23"/>
  <c r="DQ18" i="23"/>
  <c r="DP18" i="23"/>
  <c r="EB17" i="23"/>
  <c r="EA17" i="23"/>
  <c r="DZ17" i="23"/>
  <c r="DY17" i="23"/>
  <c r="DX17" i="23"/>
  <c r="DW17" i="23"/>
  <c r="DU17" i="23"/>
  <c r="DT17" i="23"/>
  <c r="DS17" i="23"/>
  <c r="DR17" i="23"/>
  <c r="DQ17" i="23"/>
  <c r="DP17" i="23"/>
  <c r="EB16" i="23"/>
  <c r="EA16" i="23"/>
  <c r="DZ16" i="23"/>
  <c r="DY16" i="23"/>
  <c r="DX16" i="23"/>
  <c r="DW16" i="23"/>
  <c r="DU16" i="23"/>
  <c r="DT16" i="23"/>
  <c r="DS16" i="23"/>
  <c r="DR16" i="23"/>
  <c r="DQ16" i="23"/>
  <c r="DP16" i="23"/>
  <c r="EB15" i="23"/>
  <c r="EA15" i="23"/>
  <c r="DZ15" i="23"/>
  <c r="DY15" i="23"/>
  <c r="DX15" i="23"/>
  <c r="DW15" i="23"/>
  <c r="DU15" i="23"/>
  <c r="DT15" i="23"/>
  <c r="DS15" i="23"/>
  <c r="DR15" i="23"/>
  <c r="DV15" i="23" s="1"/>
  <c r="DQ15" i="23"/>
  <c r="DP15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3" i="23"/>
  <c r="EA13" i="23"/>
  <c r="DZ13" i="23"/>
  <c r="DY13" i="23"/>
  <c r="DX13" i="23"/>
  <c r="DW13" i="23"/>
  <c r="DU13" i="23"/>
  <c r="DT13" i="23"/>
  <c r="DS13" i="23"/>
  <c r="DR13" i="23"/>
  <c r="DV13" i="23" s="1"/>
  <c r="DQ13" i="23"/>
  <c r="DP13" i="23"/>
  <c r="EB12" i="23"/>
  <c r="EA12" i="23"/>
  <c r="DZ12" i="23"/>
  <c r="DY12" i="23"/>
  <c r="DX12" i="23"/>
  <c r="DW12" i="23"/>
  <c r="DU12" i="23"/>
  <c r="DT12" i="23"/>
  <c r="DS12" i="23"/>
  <c r="DR12" i="23"/>
  <c r="DQ12" i="23"/>
  <c r="DP12" i="23"/>
  <c r="EB11" i="23"/>
  <c r="EA11" i="23"/>
  <c r="DZ11" i="23"/>
  <c r="DY11" i="23"/>
  <c r="DX11" i="23"/>
  <c r="DW11" i="23"/>
  <c r="DU11" i="23"/>
  <c r="DT11" i="23"/>
  <c r="DS11" i="23"/>
  <c r="DR11" i="23"/>
  <c r="DV11" i="23" s="1"/>
  <c r="DQ11" i="23"/>
  <c r="DP11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9" i="23"/>
  <c r="EA9" i="23"/>
  <c r="DZ9" i="23"/>
  <c r="DY9" i="23"/>
  <c r="DX9" i="23"/>
  <c r="DW9" i="23"/>
  <c r="DU9" i="23"/>
  <c r="DT9" i="23"/>
  <c r="DS9" i="23"/>
  <c r="DR9" i="23"/>
  <c r="DV9" i="23" s="1"/>
  <c r="DQ9" i="23"/>
  <c r="DP9" i="23"/>
  <c r="EB8" i="23"/>
  <c r="EA8" i="23"/>
  <c r="DZ8" i="23"/>
  <c r="DY8" i="23"/>
  <c r="DX8" i="23"/>
  <c r="DW8" i="23"/>
  <c r="DU8" i="23"/>
  <c r="DT8" i="23"/>
  <c r="DS8" i="23"/>
  <c r="DR8" i="23"/>
  <c r="DQ8" i="23"/>
  <c r="DP8" i="23"/>
  <c r="EB6" i="23"/>
  <c r="EA6" i="23"/>
  <c r="DZ6" i="23"/>
  <c r="DY6" i="23"/>
  <c r="DX6" i="23"/>
  <c r="DW6" i="23"/>
  <c r="DU6" i="23"/>
  <c r="DT6" i="23"/>
  <c r="DS6" i="23"/>
  <c r="DR6" i="23"/>
  <c r="DV6" i="23" s="1"/>
  <c r="DQ6" i="23"/>
  <c r="DP6" i="23"/>
  <c r="EB7" i="23"/>
  <c r="EA7" i="23"/>
  <c r="DZ7" i="23"/>
  <c r="DY7" i="23"/>
  <c r="DX7" i="23"/>
  <c r="DW7" i="23"/>
  <c r="DU7" i="23"/>
  <c r="DT7" i="23"/>
  <c r="DS7" i="23"/>
  <c r="DR7" i="23"/>
  <c r="DQ7" i="23"/>
  <c r="DP7" i="23"/>
  <c r="EB5" i="23"/>
  <c r="EA5" i="23"/>
  <c r="DZ5" i="23"/>
  <c r="DY5" i="23"/>
  <c r="DX5" i="23"/>
  <c r="DW5" i="23"/>
  <c r="DU5" i="23"/>
  <c r="DT5" i="23"/>
  <c r="DS5" i="23"/>
  <c r="DR5" i="23"/>
  <c r="DV5" i="23" s="1"/>
  <c r="DQ5" i="23"/>
  <c r="DP5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VJ17" i="22"/>
  <c r="VI17" i="22"/>
  <c r="VH17" i="22"/>
  <c r="VG17" i="22"/>
  <c r="VF17" i="22"/>
  <c r="VE17" i="22"/>
  <c r="VC17" i="22"/>
  <c r="VD17" i="22" s="1"/>
  <c r="VB17" i="22"/>
  <c r="VA17" i="22"/>
  <c r="UZ17" i="22"/>
  <c r="UY17" i="22"/>
  <c r="UX17" i="22"/>
  <c r="VJ16" i="22"/>
  <c r="VI16" i="22"/>
  <c r="VH16" i="22"/>
  <c r="VG16" i="22"/>
  <c r="VF16" i="22"/>
  <c r="VE16" i="22"/>
  <c r="VC16" i="22"/>
  <c r="VB16" i="22"/>
  <c r="VA16" i="22"/>
  <c r="UZ16" i="22"/>
  <c r="UY16" i="22"/>
  <c r="UX16" i="22"/>
  <c r="VJ15" i="22"/>
  <c r="VI15" i="22"/>
  <c r="VH15" i="22"/>
  <c r="VG15" i="22"/>
  <c r="VF15" i="22"/>
  <c r="VE15" i="22"/>
  <c r="VC15" i="22"/>
  <c r="VB15" i="22"/>
  <c r="VA15" i="22"/>
  <c r="UZ15" i="22"/>
  <c r="UY15" i="22"/>
  <c r="UX15" i="22"/>
  <c r="VJ14" i="22"/>
  <c r="VI14" i="22"/>
  <c r="VH14" i="22"/>
  <c r="VG14" i="22"/>
  <c r="VF14" i="22"/>
  <c r="VE14" i="22"/>
  <c r="VC14" i="22"/>
  <c r="VB14" i="22"/>
  <c r="VA14" i="22"/>
  <c r="UZ14" i="22"/>
  <c r="UY14" i="22"/>
  <c r="UX14" i="22"/>
  <c r="VJ13" i="22"/>
  <c r="VI13" i="22"/>
  <c r="VH13" i="22"/>
  <c r="VG13" i="22"/>
  <c r="VF13" i="22"/>
  <c r="VE13" i="22"/>
  <c r="VC13" i="22"/>
  <c r="VD13" i="22" s="1"/>
  <c r="VB13" i="22"/>
  <c r="VA13" i="22"/>
  <c r="UZ13" i="22"/>
  <c r="UY13" i="22"/>
  <c r="UX13" i="22"/>
  <c r="VJ12" i="22"/>
  <c r="VI12" i="22"/>
  <c r="VH12" i="22"/>
  <c r="VG12" i="22"/>
  <c r="VF12" i="22"/>
  <c r="VE12" i="22"/>
  <c r="VC12" i="22"/>
  <c r="VB12" i="22"/>
  <c r="VA12" i="22"/>
  <c r="UZ12" i="22"/>
  <c r="UY12" i="22"/>
  <c r="UX12" i="22"/>
  <c r="VJ11" i="22"/>
  <c r="VI11" i="22"/>
  <c r="VH11" i="22"/>
  <c r="VG11" i="22"/>
  <c r="VF11" i="22"/>
  <c r="VE11" i="22"/>
  <c r="VC11" i="22"/>
  <c r="VB11" i="22"/>
  <c r="VA11" i="22"/>
  <c r="UZ11" i="22"/>
  <c r="UY11" i="22"/>
  <c r="UX11" i="22"/>
  <c r="VJ10" i="22"/>
  <c r="VI10" i="22"/>
  <c r="VH10" i="22"/>
  <c r="VG10" i="22"/>
  <c r="VF10" i="22"/>
  <c r="VE10" i="22"/>
  <c r="VC10" i="22"/>
  <c r="VB10" i="22"/>
  <c r="VA10" i="22"/>
  <c r="UZ10" i="22"/>
  <c r="VD10" i="22" s="1"/>
  <c r="UY10" i="22"/>
  <c r="UX10" i="22"/>
  <c r="VJ9" i="22"/>
  <c r="VI9" i="22"/>
  <c r="VH9" i="22"/>
  <c r="VG9" i="22"/>
  <c r="VF9" i="22"/>
  <c r="VE9" i="22"/>
  <c r="VC9" i="22"/>
  <c r="VD9" i="22" s="1"/>
  <c r="VB9" i="22"/>
  <c r="VA9" i="22"/>
  <c r="UZ9" i="22"/>
  <c r="UY9" i="22"/>
  <c r="UX9" i="22"/>
  <c r="VJ8" i="22"/>
  <c r="VI8" i="22"/>
  <c r="VH8" i="22"/>
  <c r="VG8" i="22"/>
  <c r="VF8" i="22"/>
  <c r="VE8" i="22"/>
  <c r="VC8" i="22"/>
  <c r="VB8" i="22"/>
  <c r="VA8" i="22"/>
  <c r="UZ8" i="22"/>
  <c r="UY8" i="22"/>
  <c r="UX8" i="22"/>
  <c r="VJ7" i="22"/>
  <c r="VI7" i="22"/>
  <c r="VH7" i="22"/>
  <c r="VG7" i="22"/>
  <c r="VF7" i="22"/>
  <c r="VE7" i="22"/>
  <c r="VC7" i="22"/>
  <c r="VB7" i="22"/>
  <c r="VA7" i="22"/>
  <c r="UZ7" i="22"/>
  <c r="UY7" i="22"/>
  <c r="UX7" i="22"/>
  <c r="VJ6" i="22"/>
  <c r="VI6" i="22"/>
  <c r="VH6" i="22"/>
  <c r="VG6" i="22"/>
  <c r="VF6" i="22"/>
  <c r="VE6" i="22"/>
  <c r="VC6" i="22"/>
  <c r="VB6" i="22"/>
  <c r="VA6" i="22"/>
  <c r="UZ6" i="22"/>
  <c r="VD6" i="22" s="1"/>
  <c r="UY6" i="22"/>
  <c r="UX6" i="22"/>
  <c r="VJ5" i="22"/>
  <c r="VI5" i="22"/>
  <c r="VH5" i="22"/>
  <c r="VG5" i="22"/>
  <c r="VF5" i="22"/>
  <c r="VE5" i="22"/>
  <c r="VC5" i="22"/>
  <c r="VD5" i="22" s="1"/>
  <c r="VB5" i="22"/>
  <c r="VA5" i="22"/>
  <c r="UZ5" i="22"/>
  <c r="UY5" i="22"/>
  <c r="UX5" i="22"/>
  <c r="VJ4" i="22"/>
  <c r="VI4" i="22"/>
  <c r="VH4" i="22"/>
  <c r="VG4" i="22"/>
  <c r="VF4" i="22"/>
  <c r="VE4" i="22"/>
  <c r="VC4" i="22"/>
  <c r="VB4" i="22"/>
  <c r="VA4" i="22"/>
  <c r="UZ4" i="22"/>
  <c r="UY4" i="22"/>
  <c r="UX4" i="22"/>
  <c r="UB17" i="22"/>
  <c r="UA17" i="22"/>
  <c r="TZ17" i="22"/>
  <c r="TY17" i="22"/>
  <c r="TX17" i="22"/>
  <c r="TW17" i="22"/>
  <c r="TU17" i="22"/>
  <c r="TT17" i="22"/>
  <c r="TS17" i="22"/>
  <c r="TR17" i="22"/>
  <c r="TQ17" i="22"/>
  <c r="TP17" i="22"/>
  <c r="UB16" i="22"/>
  <c r="UA16" i="22"/>
  <c r="TZ16" i="22"/>
  <c r="TY16" i="22"/>
  <c r="TX16" i="22"/>
  <c r="TW16" i="22"/>
  <c r="TU16" i="22"/>
  <c r="TT16" i="22"/>
  <c r="TS16" i="22"/>
  <c r="TR16" i="22"/>
  <c r="TQ16" i="22"/>
  <c r="TP16" i="22"/>
  <c r="UB15" i="22"/>
  <c r="UA15" i="22"/>
  <c r="TZ15" i="22"/>
  <c r="TY15" i="22"/>
  <c r="TX15" i="22"/>
  <c r="TW15" i="22"/>
  <c r="TU15" i="22"/>
  <c r="TT15" i="22"/>
  <c r="TS15" i="22"/>
  <c r="TR15" i="22"/>
  <c r="TQ15" i="22"/>
  <c r="TP15" i="22"/>
  <c r="UB14" i="22"/>
  <c r="UA14" i="22"/>
  <c r="TZ14" i="22"/>
  <c r="TY14" i="22"/>
  <c r="TX14" i="22"/>
  <c r="TW14" i="22"/>
  <c r="TU14" i="22"/>
  <c r="TT14" i="22"/>
  <c r="TS14" i="22"/>
  <c r="TR14" i="22"/>
  <c r="TQ14" i="22"/>
  <c r="TP14" i="22"/>
  <c r="UB13" i="22"/>
  <c r="UA13" i="22"/>
  <c r="TZ13" i="22"/>
  <c r="TY13" i="22"/>
  <c r="TX13" i="22"/>
  <c r="TW13" i="22"/>
  <c r="TU13" i="22"/>
  <c r="TT13" i="22"/>
  <c r="TS13" i="22"/>
  <c r="TR13" i="22"/>
  <c r="TQ13" i="22"/>
  <c r="TP13" i="22"/>
  <c r="UB12" i="22"/>
  <c r="UA12" i="22"/>
  <c r="TZ12" i="22"/>
  <c r="TY12" i="22"/>
  <c r="TX12" i="22"/>
  <c r="TW12" i="22"/>
  <c r="TU12" i="22"/>
  <c r="TT12" i="22"/>
  <c r="TS12" i="22"/>
  <c r="TR12" i="22"/>
  <c r="TQ12" i="22"/>
  <c r="TP12" i="22"/>
  <c r="UB11" i="22"/>
  <c r="UA11" i="22"/>
  <c r="TZ11" i="22"/>
  <c r="TY11" i="22"/>
  <c r="TX11" i="22"/>
  <c r="TW11" i="22"/>
  <c r="TU11" i="22"/>
  <c r="TT11" i="22"/>
  <c r="TS11" i="22"/>
  <c r="TR11" i="22"/>
  <c r="TQ11" i="22"/>
  <c r="TP11" i="22"/>
  <c r="UB10" i="22"/>
  <c r="UA10" i="22"/>
  <c r="TZ10" i="22"/>
  <c r="TY10" i="22"/>
  <c r="TX10" i="22"/>
  <c r="TW10" i="22"/>
  <c r="TU10" i="22"/>
  <c r="TT10" i="22"/>
  <c r="TS10" i="22"/>
  <c r="TR10" i="22"/>
  <c r="TQ10" i="22"/>
  <c r="TP10" i="22"/>
  <c r="UB9" i="22"/>
  <c r="UA9" i="22"/>
  <c r="TZ9" i="22"/>
  <c r="TY9" i="22"/>
  <c r="TX9" i="22"/>
  <c r="TW9" i="22"/>
  <c r="TU9" i="22"/>
  <c r="TT9" i="22"/>
  <c r="TS9" i="22"/>
  <c r="TR9" i="22"/>
  <c r="TQ9" i="22"/>
  <c r="TP9" i="22"/>
  <c r="UB8" i="22"/>
  <c r="UA8" i="22"/>
  <c r="TZ8" i="22"/>
  <c r="TY8" i="22"/>
  <c r="TX8" i="22"/>
  <c r="TW8" i="22"/>
  <c r="TU8" i="22"/>
  <c r="TT8" i="22"/>
  <c r="TS8" i="22"/>
  <c r="TR8" i="22"/>
  <c r="TQ8" i="22"/>
  <c r="TP8" i="22"/>
  <c r="UB7" i="22"/>
  <c r="UA7" i="22"/>
  <c r="TZ7" i="22"/>
  <c r="TY7" i="22"/>
  <c r="TX7" i="22"/>
  <c r="TW7" i="22"/>
  <c r="TU7" i="22"/>
  <c r="TT7" i="22"/>
  <c r="TS7" i="22"/>
  <c r="TR7" i="22"/>
  <c r="TQ7" i="22"/>
  <c r="TP7" i="22"/>
  <c r="UB6" i="22"/>
  <c r="UA6" i="22"/>
  <c r="TZ6" i="22"/>
  <c r="TY6" i="22"/>
  <c r="TX6" i="22"/>
  <c r="TW6" i="22"/>
  <c r="TU6" i="22"/>
  <c r="TT6" i="22"/>
  <c r="TS6" i="22"/>
  <c r="TR6" i="22"/>
  <c r="TV6" i="22" s="1"/>
  <c r="TQ6" i="22"/>
  <c r="TP6" i="22"/>
  <c r="UB5" i="22"/>
  <c r="UA5" i="22"/>
  <c r="TZ5" i="22"/>
  <c r="TY5" i="22"/>
  <c r="TX5" i="22"/>
  <c r="TW5" i="22"/>
  <c r="TU5" i="22"/>
  <c r="TT5" i="22"/>
  <c r="TS5" i="22"/>
  <c r="TR5" i="22"/>
  <c r="TQ5" i="22"/>
  <c r="TP5" i="22"/>
  <c r="UB4" i="22"/>
  <c r="UA4" i="22"/>
  <c r="TZ4" i="22"/>
  <c r="TY4" i="22"/>
  <c r="TX4" i="22"/>
  <c r="TW4" i="22"/>
  <c r="TU4" i="22"/>
  <c r="TT4" i="22"/>
  <c r="TS4" i="22"/>
  <c r="TR4" i="22"/>
  <c r="TQ4" i="22"/>
  <c r="TP4" i="22"/>
  <c r="ST17" i="22"/>
  <c r="SS17" i="22"/>
  <c r="SR17" i="22"/>
  <c r="SQ17" i="22"/>
  <c r="SP17" i="22"/>
  <c r="SO17" i="22"/>
  <c r="SM17" i="22"/>
  <c r="SN17" i="22" s="1"/>
  <c r="SL17" i="22"/>
  <c r="SK17" i="22"/>
  <c r="SJ17" i="22"/>
  <c r="SI17" i="22"/>
  <c r="SH17" i="22"/>
  <c r="ST16" i="22"/>
  <c r="SS16" i="22"/>
  <c r="SR16" i="22"/>
  <c r="SQ16" i="22"/>
  <c r="SP16" i="22"/>
  <c r="SO16" i="22"/>
  <c r="SM16" i="22"/>
  <c r="SL16" i="22"/>
  <c r="SK16" i="22"/>
  <c r="SJ16" i="22"/>
  <c r="SI16" i="22"/>
  <c r="SH16" i="22"/>
  <c r="ST15" i="22"/>
  <c r="SS15" i="22"/>
  <c r="SR15" i="22"/>
  <c r="SQ15" i="22"/>
  <c r="SP15" i="22"/>
  <c r="SO15" i="22"/>
  <c r="SM15" i="22"/>
  <c r="SL15" i="22"/>
  <c r="SK15" i="22"/>
  <c r="SJ15" i="22"/>
  <c r="SI15" i="22"/>
  <c r="SH15" i="22"/>
  <c r="ST14" i="22"/>
  <c r="SS14" i="22"/>
  <c r="SR14" i="22"/>
  <c r="SQ14" i="22"/>
  <c r="SP14" i="22"/>
  <c r="SO14" i="22"/>
  <c r="SM14" i="22"/>
  <c r="SL14" i="22"/>
  <c r="SK14" i="22"/>
  <c r="SJ14" i="22"/>
  <c r="SN14" i="22" s="1"/>
  <c r="SI14" i="22"/>
  <c r="SH14" i="22"/>
  <c r="ST13" i="22"/>
  <c r="SS13" i="22"/>
  <c r="SR13" i="22"/>
  <c r="SQ13" i="22"/>
  <c r="SP13" i="22"/>
  <c r="SO13" i="22"/>
  <c r="SM13" i="22"/>
  <c r="SN13" i="22" s="1"/>
  <c r="SL13" i="22"/>
  <c r="SK13" i="22"/>
  <c r="SJ13" i="22"/>
  <c r="SI13" i="22"/>
  <c r="SH13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ST11" i="22"/>
  <c r="SS11" i="22"/>
  <c r="SR11" i="22"/>
  <c r="SQ11" i="22"/>
  <c r="SP11" i="22"/>
  <c r="SO11" i="22"/>
  <c r="SM11" i="22"/>
  <c r="SL11" i="22"/>
  <c r="SK11" i="22"/>
  <c r="SJ11" i="22"/>
  <c r="SI11" i="22"/>
  <c r="SH11" i="22"/>
  <c r="ST10" i="22"/>
  <c r="SS10" i="22"/>
  <c r="SR10" i="22"/>
  <c r="SQ10" i="22"/>
  <c r="SP10" i="22"/>
  <c r="SO10" i="22"/>
  <c r="SM10" i="22"/>
  <c r="SL10" i="22"/>
  <c r="SK10" i="22"/>
  <c r="SJ10" i="22"/>
  <c r="SN10" i="22" s="1"/>
  <c r="SI10" i="22"/>
  <c r="SH10" i="22"/>
  <c r="ST9" i="22"/>
  <c r="SS9" i="22"/>
  <c r="SR9" i="22"/>
  <c r="SQ9" i="22"/>
  <c r="SP9" i="22"/>
  <c r="SO9" i="22"/>
  <c r="SM9" i="22"/>
  <c r="SN9" i="22" s="1"/>
  <c r="SL9" i="22"/>
  <c r="SK9" i="22"/>
  <c r="SJ9" i="22"/>
  <c r="SI9" i="22"/>
  <c r="SH9" i="22"/>
  <c r="ST8" i="22"/>
  <c r="SS8" i="22"/>
  <c r="SR8" i="22"/>
  <c r="SQ8" i="22"/>
  <c r="SP8" i="22"/>
  <c r="SO8" i="22"/>
  <c r="SM8" i="22"/>
  <c r="SL8" i="22"/>
  <c r="SK8" i="22"/>
  <c r="SJ8" i="22"/>
  <c r="SI8" i="22"/>
  <c r="SH8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6" i="22"/>
  <c r="FQ16" i="22"/>
  <c r="FP16" i="22"/>
  <c r="FO16" i="22"/>
  <c r="FN16" i="22"/>
  <c r="FM16" i="22"/>
  <c r="FK16" i="22"/>
  <c r="FL16" i="22" s="1"/>
  <c r="FJ16" i="22"/>
  <c r="FI16" i="22"/>
  <c r="FH16" i="22"/>
  <c r="FG16" i="22"/>
  <c r="FF16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D8" i="22" s="1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D4" i="22" s="1"/>
  <c r="EB4" i="22"/>
  <c r="EA4" i="22"/>
  <c r="DZ4" i="22"/>
  <c r="DY4" i="22"/>
  <c r="DX4" i="22"/>
  <c r="VJ25" i="4"/>
  <c r="VI25" i="4"/>
  <c r="VH25" i="4"/>
  <c r="VG25" i="4"/>
  <c r="VF25" i="4"/>
  <c r="VE25" i="4"/>
  <c r="VC25" i="4"/>
  <c r="VB25" i="4"/>
  <c r="VA25" i="4"/>
  <c r="UZ25" i="4"/>
  <c r="VD25" i="4" s="1"/>
  <c r="UY25" i="4"/>
  <c r="UX25" i="4"/>
  <c r="VJ24" i="4"/>
  <c r="VI24" i="4"/>
  <c r="VH24" i="4"/>
  <c r="VG24" i="4"/>
  <c r="VF24" i="4"/>
  <c r="VE24" i="4"/>
  <c r="VC24" i="4"/>
  <c r="VD24" i="4" s="1"/>
  <c r="VB24" i="4"/>
  <c r="VA24" i="4"/>
  <c r="UZ24" i="4"/>
  <c r="UY24" i="4"/>
  <c r="UX24" i="4"/>
  <c r="VJ23" i="4"/>
  <c r="VI23" i="4"/>
  <c r="VH23" i="4"/>
  <c r="VG23" i="4"/>
  <c r="VF23" i="4"/>
  <c r="VE23" i="4"/>
  <c r="VC23" i="4"/>
  <c r="VB23" i="4"/>
  <c r="VA23" i="4"/>
  <c r="UZ23" i="4"/>
  <c r="VD23" i="4" s="1"/>
  <c r="UY23" i="4"/>
  <c r="UX23" i="4"/>
  <c r="VJ22" i="4"/>
  <c r="VI22" i="4"/>
  <c r="VH22" i="4"/>
  <c r="VG22" i="4"/>
  <c r="VF22" i="4"/>
  <c r="VE22" i="4"/>
  <c r="VC22" i="4"/>
  <c r="VB22" i="4"/>
  <c r="VA22" i="4"/>
  <c r="UZ22" i="4"/>
  <c r="UY22" i="4"/>
  <c r="UX22" i="4"/>
  <c r="VJ21" i="4"/>
  <c r="VI21" i="4"/>
  <c r="VH21" i="4"/>
  <c r="VG21" i="4"/>
  <c r="VF21" i="4"/>
  <c r="VE21" i="4"/>
  <c r="VC21" i="4"/>
  <c r="VB21" i="4"/>
  <c r="VA21" i="4"/>
  <c r="UZ21" i="4"/>
  <c r="VD21" i="4" s="1"/>
  <c r="VK21" i="4" s="1"/>
  <c r="UY21" i="4"/>
  <c r="UX21" i="4"/>
  <c r="VJ20" i="4"/>
  <c r="VI20" i="4"/>
  <c r="VH20" i="4"/>
  <c r="VG20" i="4"/>
  <c r="VF20" i="4"/>
  <c r="VE20" i="4"/>
  <c r="VC20" i="4"/>
  <c r="VB20" i="4"/>
  <c r="VA20" i="4"/>
  <c r="UZ20" i="4"/>
  <c r="UY20" i="4"/>
  <c r="UX20" i="4"/>
  <c r="VJ19" i="4"/>
  <c r="VI19" i="4"/>
  <c r="VH19" i="4"/>
  <c r="VG19" i="4"/>
  <c r="VF19" i="4"/>
  <c r="VE19" i="4"/>
  <c r="VC19" i="4"/>
  <c r="VB19" i="4"/>
  <c r="VA19" i="4"/>
  <c r="UZ19" i="4"/>
  <c r="VD19" i="4" s="1"/>
  <c r="VK19" i="4" s="1"/>
  <c r="UY19" i="4"/>
  <c r="UX19" i="4"/>
  <c r="VJ18" i="4"/>
  <c r="VI18" i="4"/>
  <c r="VH18" i="4"/>
  <c r="VG18" i="4"/>
  <c r="VF18" i="4"/>
  <c r="VE18" i="4"/>
  <c r="VC18" i="4"/>
  <c r="VB18" i="4"/>
  <c r="VA18" i="4"/>
  <c r="UZ18" i="4"/>
  <c r="UY18" i="4"/>
  <c r="UX18" i="4"/>
  <c r="VJ17" i="4"/>
  <c r="VI17" i="4"/>
  <c r="VH17" i="4"/>
  <c r="VG17" i="4"/>
  <c r="VF17" i="4"/>
  <c r="VE17" i="4"/>
  <c r="VC17" i="4"/>
  <c r="VB17" i="4"/>
  <c r="VA17" i="4"/>
  <c r="UZ17" i="4"/>
  <c r="UY17" i="4"/>
  <c r="UX17" i="4"/>
  <c r="VJ16" i="4"/>
  <c r="VI16" i="4"/>
  <c r="VH16" i="4"/>
  <c r="VG16" i="4"/>
  <c r="VF16" i="4"/>
  <c r="VE16" i="4"/>
  <c r="VC16" i="4"/>
  <c r="VB16" i="4"/>
  <c r="VA16" i="4"/>
  <c r="UZ16" i="4"/>
  <c r="UY16" i="4"/>
  <c r="UX16" i="4"/>
  <c r="VJ15" i="4"/>
  <c r="VI15" i="4"/>
  <c r="VH15" i="4"/>
  <c r="VG15" i="4"/>
  <c r="VF15" i="4"/>
  <c r="VE15" i="4"/>
  <c r="VC15" i="4"/>
  <c r="VB15" i="4"/>
  <c r="VA15" i="4"/>
  <c r="UZ15" i="4"/>
  <c r="UY15" i="4"/>
  <c r="UX15" i="4"/>
  <c r="VJ14" i="4"/>
  <c r="VI14" i="4"/>
  <c r="VH14" i="4"/>
  <c r="VG14" i="4"/>
  <c r="VF14" i="4"/>
  <c r="VE14" i="4"/>
  <c r="VC14" i="4"/>
  <c r="VB14" i="4"/>
  <c r="VA14" i="4"/>
  <c r="UZ14" i="4"/>
  <c r="UY14" i="4"/>
  <c r="UX14" i="4"/>
  <c r="VJ13" i="4"/>
  <c r="VI13" i="4"/>
  <c r="VH13" i="4"/>
  <c r="VG13" i="4"/>
  <c r="VF13" i="4"/>
  <c r="VE13" i="4"/>
  <c r="VC13" i="4"/>
  <c r="VB13" i="4"/>
  <c r="VA13" i="4"/>
  <c r="UZ13" i="4"/>
  <c r="VD13" i="4" s="1"/>
  <c r="VK13" i="4" s="1"/>
  <c r="UY13" i="4"/>
  <c r="UX13" i="4"/>
  <c r="VJ12" i="4"/>
  <c r="VI12" i="4"/>
  <c r="VH12" i="4"/>
  <c r="VG12" i="4"/>
  <c r="VF12" i="4"/>
  <c r="VE12" i="4"/>
  <c r="VC12" i="4"/>
  <c r="VB12" i="4"/>
  <c r="VA12" i="4"/>
  <c r="UZ12" i="4"/>
  <c r="UY12" i="4"/>
  <c r="UX12" i="4"/>
  <c r="VJ11" i="4"/>
  <c r="VI11" i="4"/>
  <c r="VH11" i="4"/>
  <c r="VG11" i="4"/>
  <c r="VF11" i="4"/>
  <c r="VE11" i="4"/>
  <c r="VC11" i="4"/>
  <c r="VB11" i="4"/>
  <c r="VA11" i="4"/>
  <c r="UZ11" i="4"/>
  <c r="UY11" i="4"/>
  <c r="UX11" i="4"/>
  <c r="VJ10" i="4"/>
  <c r="VI10" i="4"/>
  <c r="VH10" i="4"/>
  <c r="VG10" i="4"/>
  <c r="VF10" i="4"/>
  <c r="VE10" i="4"/>
  <c r="VC10" i="4"/>
  <c r="VB10" i="4"/>
  <c r="VA10" i="4"/>
  <c r="UZ10" i="4"/>
  <c r="UY10" i="4"/>
  <c r="UX10" i="4"/>
  <c r="VJ9" i="4"/>
  <c r="VI9" i="4"/>
  <c r="VH9" i="4"/>
  <c r="VG9" i="4"/>
  <c r="VF9" i="4"/>
  <c r="VE9" i="4"/>
  <c r="VC9" i="4"/>
  <c r="VB9" i="4"/>
  <c r="VA9" i="4"/>
  <c r="UZ9" i="4"/>
  <c r="UY9" i="4"/>
  <c r="UX9" i="4"/>
  <c r="VJ8" i="4"/>
  <c r="VI8" i="4"/>
  <c r="VH8" i="4"/>
  <c r="VG8" i="4"/>
  <c r="VF8" i="4"/>
  <c r="VE8" i="4"/>
  <c r="VC8" i="4"/>
  <c r="VB8" i="4"/>
  <c r="VA8" i="4"/>
  <c r="UZ8" i="4"/>
  <c r="UY8" i="4"/>
  <c r="UX8" i="4"/>
  <c r="VJ7" i="4"/>
  <c r="VI7" i="4"/>
  <c r="VH7" i="4"/>
  <c r="VG7" i="4"/>
  <c r="VF7" i="4"/>
  <c r="VE7" i="4"/>
  <c r="VC7" i="4"/>
  <c r="VB7" i="4"/>
  <c r="VA7" i="4"/>
  <c r="UZ7" i="4"/>
  <c r="UY7" i="4"/>
  <c r="UX7" i="4"/>
  <c r="VJ6" i="4"/>
  <c r="VI6" i="4"/>
  <c r="VH6" i="4"/>
  <c r="VG6" i="4"/>
  <c r="VF6" i="4"/>
  <c r="VE6" i="4"/>
  <c r="VC6" i="4"/>
  <c r="VB6" i="4"/>
  <c r="VA6" i="4"/>
  <c r="UZ6" i="4"/>
  <c r="UY6" i="4"/>
  <c r="UX6" i="4"/>
  <c r="VJ5" i="4"/>
  <c r="VI5" i="4"/>
  <c r="VH5" i="4"/>
  <c r="VG5" i="4"/>
  <c r="VF5" i="4"/>
  <c r="VE5" i="4"/>
  <c r="VC5" i="4"/>
  <c r="VB5" i="4"/>
  <c r="VA5" i="4"/>
  <c r="UZ5" i="4"/>
  <c r="VD5" i="4" s="1"/>
  <c r="VK5" i="4" s="1"/>
  <c r="UY5" i="4"/>
  <c r="UX5" i="4"/>
  <c r="VJ4" i="4"/>
  <c r="VI4" i="4"/>
  <c r="VH4" i="4"/>
  <c r="VG4" i="4"/>
  <c r="VF4" i="4"/>
  <c r="VE4" i="4"/>
  <c r="VC4" i="4"/>
  <c r="VB4" i="4"/>
  <c r="VA4" i="4"/>
  <c r="UZ4" i="4"/>
  <c r="UY4" i="4"/>
  <c r="UX4" i="4"/>
  <c r="UB25" i="4"/>
  <c r="UA25" i="4"/>
  <c r="TZ25" i="4"/>
  <c r="TY25" i="4"/>
  <c r="TX25" i="4"/>
  <c r="TW25" i="4"/>
  <c r="TU25" i="4"/>
  <c r="TT25" i="4"/>
  <c r="TS25" i="4"/>
  <c r="TR25" i="4"/>
  <c r="TV25" i="4" s="1"/>
  <c r="TQ25" i="4"/>
  <c r="TP25" i="4"/>
  <c r="UB24" i="4"/>
  <c r="UA24" i="4"/>
  <c r="TZ24" i="4"/>
  <c r="TY24" i="4"/>
  <c r="TX24" i="4"/>
  <c r="TW24" i="4"/>
  <c r="TU24" i="4"/>
  <c r="TT24" i="4"/>
  <c r="TS24" i="4"/>
  <c r="TR24" i="4"/>
  <c r="TQ24" i="4"/>
  <c r="TP24" i="4"/>
  <c r="UB23" i="4"/>
  <c r="UA23" i="4"/>
  <c r="TZ23" i="4"/>
  <c r="TY23" i="4"/>
  <c r="TX23" i="4"/>
  <c r="TW23" i="4"/>
  <c r="TU23" i="4"/>
  <c r="TT23" i="4"/>
  <c r="TS23" i="4"/>
  <c r="TR23" i="4"/>
  <c r="TV23" i="4" s="1"/>
  <c r="TQ23" i="4"/>
  <c r="TP23" i="4"/>
  <c r="UB22" i="4"/>
  <c r="UA22" i="4"/>
  <c r="TZ22" i="4"/>
  <c r="TY22" i="4"/>
  <c r="TX22" i="4"/>
  <c r="TW22" i="4"/>
  <c r="TU22" i="4"/>
  <c r="TT22" i="4"/>
  <c r="TS22" i="4"/>
  <c r="TR22" i="4"/>
  <c r="TQ22" i="4"/>
  <c r="TP22" i="4"/>
  <c r="UB21" i="4"/>
  <c r="UA21" i="4"/>
  <c r="TZ21" i="4"/>
  <c r="TY21" i="4"/>
  <c r="TX21" i="4"/>
  <c r="TW21" i="4"/>
  <c r="TU21" i="4"/>
  <c r="TT21" i="4"/>
  <c r="TS21" i="4"/>
  <c r="TR21" i="4"/>
  <c r="TV21" i="4" s="1"/>
  <c r="TQ21" i="4"/>
  <c r="TP21" i="4"/>
  <c r="UB20" i="4"/>
  <c r="UA20" i="4"/>
  <c r="TZ20" i="4"/>
  <c r="TY20" i="4"/>
  <c r="TX20" i="4"/>
  <c r="TW20" i="4"/>
  <c r="TU20" i="4"/>
  <c r="TT20" i="4"/>
  <c r="TS20" i="4"/>
  <c r="TR20" i="4"/>
  <c r="TQ20" i="4"/>
  <c r="TP20" i="4"/>
  <c r="UB19" i="4"/>
  <c r="UA19" i="4"/>
  <c r="TZ19" i="4"/>
  <c r="TY19" i="4"/>
  <c r="TX19" i="4"/>
  <c r="TW19" i="4"/>
  <c r="TU19" i="4"/>
  <c r="TT19" i="4"/>
  <c r="TS19" i="4"/>
  <c r="TR19" i="4"/>
  <c r="TV19" i="4" s="1"/>
  <c r="TQ19" i="4"/>
  <c r="TP19" i="4"/>
  <c r="UB18" i="4"/>
  <c r="UA18" i="4"/>
  <c r="TZ18" i="4"/>
  <c r="TY18" i="4"/>
  <c r="TX18" i="4"/>
  <c r="TW18" i="4"/>
  <c r="TU18" i="4"/>
  <c r="TT18" i="4"/>
  <c r="TS18" i="4"/>
  <c r="TR18" i="4"/>
  <c r="TV18" i="4" s="1"/>
  <c r="TQ18" i="4"/>
  <c r="TP18" i="4"/>
  <c r="UB17" i="4"/>
  <c r="UA17" i="4"/>
  <c r="TZ17" i="4"/>
  <c r="TY17" i="4"/>
  <c r="TX17" i="4"/>
  <c r="TW17" i="4"/>
  <c r="TU17" i="4"/>
  <c r="TT17" i="4"/>
  <c r="TS17" i="4"/>
  <c r="TR17" i="4"/>
  <c r="TV17" i="4" s="1"/>
  <c r="TQ17" i="4"/>
  <c r="TP17" i="4"/>
  <c r="UB16" i="4"/>
  <c r="UA16" i="4"/>
  <c r="TZ16" i="4"/>
  <c r="TY16" i="4"/>
  <c r="TX16" i="4"/>
  <c r="TW16" i="4"/>
  <c r="TU16" i="4"/>
  <c r="TT16" i="4"/>
  <c r="TS16" i="4"/>
  <c r="TR16" i="4"/>
  <c r="TQ16" i="4"/>
  <c r="TP16" i="4"/>
  <c r="UB15" i="4"/>
  <c r="UA15" i="4"/>
  <c r="TZ15" i="4"/>
  <c r="TY15" i="4"/>
  <c r="TX15" i="4"/>
  <c r="TW15" i="4"/>
  <c r="TU15" i="4"/>
  <c r="TT15" i="4"/>
  <c r="TS15" i="4"/>
  <c r="TR15" i="4"/>
  <c r="TQ15" i="4"/>
  <c r="TP15" i="4"/>
  <c r="UB14" i="4"/>
  <c r="UA14" i="4"/>
  <c r="TZ14" i="4"/>
  <c r="TY14" i="4"/>
  <c r="TX14" i="4"/>
  <c r="TW14" i="4"/>
  <c r="TU14" i="4"/>
  <c r="TT14" i="4"/>
  <c r="TS14" i="4"/>
  <c r="TR14" i="4"/>
  <c r="TQ14" i="4"/>
  <c r="TP14" i="4"/>
  <c r="UB13" i="4"/>
  <c r="UA13" i="4"/>
  <c r="TZ13" i="4"/>
  <c r="TY13" i="4"/>
  <c r="TX13" i="4"/>
  <c r="TW13" i="4"/>
  <c r="TU13" i="4"/>
  <c r="TT13" i="4"/>
  <c r="TS13" i="4"/>
  <c r="TR13" i="4"/>
  <c r="TQ13" i="4"/>
  <c r="TP13" i="4"/>
  <c r="UB12" i="4"/>
  <c r="UA12" i="4"/>
  <c r="TZ12" i="4"/>
  <c r="TY12" i="4"/>
  <c r="TX12" i="4"/>
  <c r="TW12" i="4"/>
  <c r="TU12" i="4"/>
  <c r="TT12" i="4"/>
  <c r="TS12" i="4"/>
  <c r="TR12" i="4"/>
  <c r="TQ12" i="4"/>
  <c r="TP12" i="4"/>
  <c r="UB11" i="4"/>
  <c r="UA11" i="4"/>
  <c r="TZ11" i="4"/>
  <c r="TY11" i="4"/>
  <c r="TX11" i="4"/>
  <c r="TW11" i="4"/>
  <c r="TU11" i="4"/>
  <c r="TT11" i="4"/>
  <c r="TS11" i="4"/>
  <c r="TR11" i="4"/>
  <c r="TQ11" i="4"/>
  <c r="TP11" i="4"/>
  <c r="UB10" i="4"/>
  <c r="UA10" i="4"/>
  <c r="TZ10" i="4"/>
  <c r="TY10" i="4"/>
  <c r="TX10" i="4"/>
  <c r="TW10" i="4"/>
  <c r="TU10" i="4"/>
  <c r="TT10" i="4"/>
  <c r="TS10" i="4"/>
  <c r="TR10" i="4"/>
  <c r="TQ10" i="4"/>
  <c r="TP10" i="4"/>
  <c r="UB9" i="4"/>
  <c r="UA9" i="4"/>
  <c r="TZ9" i="4"/>
  <c r="TY9" i="4"/>
  <c r="TX9" i="4"/>
  <c r="TW9" i="4"/>
  <c r="TU9" i="4"/>
  <c r="TT9" i="4"/>
  <c r="TS9" i="4"/>
  <c r="TR9" i="4"/>
  <c r="TQ9" i="4"/>
  <c r="TP9" i="4"/>
  <c r="UB8" i="4"/>
  <c r="UA8" i="4"/>
  <c r="TZ8" i="4"/>
  <c r="TY8" i="4"/>
  <c r="TX8" i="4"/>
  <c r="TW8" i="4"/>
  <c r="TU8" i="4"/>
  <c r="TT8" i="4"/>
  <c r="TS8" i="4"/>
  <c r="TR8" i="4"/>
  <c r="TQ8" i="4"/>
  <c r="TP8" i="4"/>
  <c r="UB7" i="4"/>
  <c r="UA7" i="4"/>
  <c r="TZ7" i="4"/>
  <c r="TY7" i="4"/>
  <c r="TX7" i="4"/>
  <c r="TW7" i="4"/>
  <c r="TU7" i="4"/>
  <c r="TT7" i="4"/>
  <c r="TS7" i="4"/>
  <c r="TR7" i="4"/>
  <c r="TQ7" i="4"/>
  <c r="TP7" i="4"/>
  <c r="UB6" i="4"/>
  <c r="UA6" i="4"/>
  <c r="TZ6" i="4"/>
  <c r="TY6" i="4"/>
  <c r="TX6" i="4"/>
  <c r="TW6" i="4"/>
  <c r="TU6" i="4"/>
  <c r="TT6" i="4"/>
  <c r="TS6" i="4"/>
  <c r="TR6" i="4"/>
  <c r="TV6" i="4" s="1"/>
  <c r="TQ6" i="4"/>
  <c r="TP6" i="4"/>
  <c r="UB5" i="4"/>
  <c r="UA5" i="4"/>
  <c r="TZ5" i="4"/>
  <c r="TY5" i="4"/>
  <c r="TX5" i="4"/>
  <c r="TW5" i="4"/>
  <c r="TU5" i="4"/>
  <c r="TT5" i="4"/>
  <c r="TS5" i="4"/>
  <c r="TR5" i="4"/>
  <c r="TQ5" i="4"/>
  <c r="TP5" i="4"/>
  <c r="UB4" i="4"/>
  <c r="UA4" i="4"/>
  <c r="TZ4" i="4"/>
  <c r="TY4" i="4"/>
  <c r="TX4" i="4"/>
  <c r="TW4" i="4"/>
  <c r="TU4" i="4"/>
  <c r="TT4" i="4"/>
  <c r="TS4" i="4"/>
  <c r="TR4" i="4"/>
  <c r="TQ4" i="4"/>
  <c r="TP4" i="4"/>
  <c r="ST25" i="4"/>
  <c r="SS25" i="4"/>
  <c r="SR25" i="4"/>
  <c r="SQ25" i="4"/>
  <c r="SP25" i="4"/>
  <c r="SO25" i="4"/>
  <c r="SM25" i="4"/>
  <c r="SL25" i="4"/>
  <c r="SK25" i="4"/>
  <c r="SJ25" i="4"/>
  <c r="SI25" i="4"/>
  <c r="SH25" i="4"/>
  <c r="ST24" i="4"/>
  <c r="SS24" i="4"/>
  <c r="SR24" i="4"/>
  <c r="SQ24" i="4"/>
  <c r="SP24" i="4"/>
  <c r="SO24" i="4"/>
  <c r="SM24" i="4"/>
  <c r="SL24" i="4"/>
  <c r="SK24" i="4"/>
  <c r="SJ24" i="4"/>
  <c r="SI24" i="4"/>
  <c r="SH24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22" i="4"/>
  <c r="SS22" i="4"/>
  <c r="SR22" i="4"/>
  <c r="SQ22" i="4"/>
  <c r="SP22" i="4"/>
  <c r="SO22" i="4"/>
  <c r="SM22" i="4"/>
  <c r="SL22" i="4"/>
  <c r="SK22" i="4"/>
  <c r="SJ22" i="4"/>
  <c r="SN22" i="4" s="1"/>
  <c r="SI22" i="4"/>
  <c r="SH22" i="4"/>
  <c r="ST21" i="4"/>
  <c r="SS21" i="4"/>
  <c r="SR21" i="4"/>
  <c r="SQ21" i="4"/>
  <c r="SP21" i="4"/>
  <c r="SO21" i="4"/>
  <c r="SM21" i="4"/>
  <c r="SL21" i="4"/>
  <c r="SK21" i="4"/>
  <c r="SJ21" i="4"/>
  <c r="SI21" i="4"/>
  <c r="SH21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19" i="4"/>
  <c r="SS19" i="4"/>
  <c r="SR19" i="4"/>
  <c r="SQ19" i="4"/>
  <c r="SP19" i="4"/>
  <c r="SO19" i="4"/>
  <c r="SM19" i="4"/>
  <c r="SL19" i="4"/>
  <c r="SK19" i="4"/>
  <c r="SJ19" i="4"/>
  <c r="SI19" i="4"/>
  <c r="SH19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5" i="4"/>
  <c r="SS15" i="4"/>
  <c r="SR15" i="4"/>
  <c r="SQ15" i="4"/>
  <c r="SP15" i="4"/>
  <c r="SO15" i="4"/>
  <c r="SM15" i="4"/>
  <c r="SL15" i="4"/>
  <c r="SK15" i="4"/>
  <c r="SJ15" i="4"/>
  <c r="SI15" i="4"/>
  <c r="SH15" i="4"/>
  <c r="ST14" i="4"/>
  <c r="SS14" i="4"/>
  <c r="SR14" i="4"/>
  <c r="SQ14" i="4"/>
  <c r="SP14" i="4"/>
  <c r="SO14" i="4"/>
  <c r="SM14" i="4"/>
  <c r="SL14" i="4"/>
  <c r="SK14" i="4"/>
  <c r="SJ14" i="4"/>
  <c r="SI14" i="4"/>
  <c r="SH14" i="4"/>
  <c r="ST13" i="4"/>
  <c r="SS13" i="4"/>
  <c r="SR13" i="4"/>
  <c r="SQ13" i="4"/>
  <c r="SP13" i="4"/>
  <c r="SO13" i="4"/>
  <c r="SM13" i="4"/>
  <c r="SL13" i="4"/>
  <c r="SK13" i="4"/>
  <c r="SJ13" i="4"/>
  <c r="SI13" i="4"/>
  <c r="SH13" i="4"/>
  <c r="ST12" i="4"/>
  <c r="SS12" i="4"/>
  <c r="SR12" i="4"/>
  <c r="SQ12" i="4"/>
  <c r="SP12" i="4"/>
  <c r="SO12" i="4"/>
  <c r="SM12" i="4"/>
  <c r="SL12" i="4"/>
  <c r="SK12" i="4"/>
  <c r="SJ12" i="4"/>
  <c r="SI12" i="4"/>
  <c r="SH12" i="4"/>
  <c r="ST11" i="4"/>
  <c r="SS11" i="4"/>
  <c r="SR11" i="4"/>
  <c r="SQ11" i="4"/>
  <c r="SP11" i="4"/>
  <c r="SO11" i="4"/>
  <c r="SM11" i="4"/>
  <c r="SL11" i="4"/>
  <c r="SK11" i="4"/>
  <c r="SJ11" i="4"/>
  <c r="SI11" i="4"/>
  <c r="SH11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9" i="4"/>
  <c r="SS9" i="4"/>
  <c r="SR9" i="4"/>
  <c r="SQ9" i="4"/>
  <c r="SP9" i="4"/>
  <c r="SO9" i="4"/>
  <c r="SM9" i="4"/>
  <c r="SL9" i="4"/>
  <c r="SK9" i="4"/>
  <c r="SJ9" i="4"/>
  <c r="SI9" i="4"/>
  <c r="SH9" i="4"/>
  <c r="ST8" i="4"/>
  <c r="SS8" i="4"/>
  <c r="SR8" i="4"/>
  <c r="SQ8" i="4"/>
  <c r="SP8" i="4"/>
  <c r="SO8" i="4"/>
  <c r="SM8" i="4"/>
  <c r="SL8" i="4"/>
  <c r="SK8" i="4"/>
  <c r="SJ8" i="4"/>
  <c r="SI8" i="4"/>
  <c r="SH8" i="4"/>
  <c r="ST7" i="4"/>
  <c r="SS7" i="4"/>
  <c r="SR7" i="4"/>
  <c r="SQ7" i="4"/>
  <c r="SP7" i="4"/>
  <c r="SO7" i="4"/>
  <c r="SM7" i="4"/>
  <c r="SL7" i="4"/>
  <c r="SK7" i="4"/>
  <c r="SJ7" i="4"/>
  <c r="SI7" i="4"/>
  <c r="SH7" i="4"/>
  <c r="ST6" i="4"/>
  <c r="SS6" i="4"/>
  <c r="SR6" i="4"/>
  <c r="SQ6" i="4"/>
  <c r="SP6" i="4"/>
  <c r="SO6" i="4"/>
  <c r="SM6" i="4"/>
  <c r="SL6" i="4"/>
  <c r="SK6" i="4"/>
  <c r="SJ6" i="4"/>
  <c r="SI6" i="4"/>
  <c r="SH6" i="4"/>
  <c r="ST5" i="4"/>
  <c r="SS5" i="4"/>
  <c r="SR5" i="4"/>
  <c r="SQ5" i="4"/>
  <c r="SP5" i="4"/>
  <c r="SO5" i="4"/>
  <c r="SM5" i="4"/>
  <c r="SL5" i="4"/>
  <c r="SK5" i="4"/>
  <c r="SJ5" i="4"/>
  <c r="SI5" i="4"/>
  <c r="SH5" i="4"/>
  <c r="ST4" i="4"/>
  <c r="SS4" i="4"/>
  <c r="SR4" i="4"/>
  <c r="SQ4" i="4"/>
  <c r="SP4" i="4"/>
  <c r="SO4" i="4"/>
  <c r="SM4" i="4"/>
  <c r="SL4" i="4"/>
  <c r="SK4" i="4"/>
  <c r="SJ4" i="4"/>
  <c r="SI4" i="4"/>
  <c r="SH4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13" i="4"/>
  <c r="RK13" i="4"/>
  <c r="RJ13" i="4"/>
  <c r="RI13" i="4"/>
  <c r="RH13" i="4"/>
  <c r="RG13" i="4"/>
  <c r="RE13" i="4"/>
  <c r="RD13" i="4"/>
  <c r="RC13" i="4"/>
  <c r="RB13" i="4"/>
  <c r="RA13" i="4"/>
  <c r="QZ13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9" i="4"/>
  <c r="RK9" i="4"/>
  <c r="RJ9" i="4"/>
  <c r="RI9" i="4"/>
  <c r="RH9" i="4"/>
  <c r="RG9" i="4"/>
  <c r="RE9" i="4"/>
  <c r="RD9" i="4"/>
  <c r="RC9" i="4"/>
  <c r="RB9" i="4"/>
  <c r="RA9" i="4"/>
  <c r="QZ9" i="4"/>
  <c r="RL8" i="4"/>
  <c r="RK8" i="4"/>
  <c r="RJ8" i="4"/>
  <c r="RI8" i="4"/>
  <c r="RH8" i="4"/>
  <c r="RG8" i="4"/>
  <c r="RE8" i="4"/>
  <c r="RD8" i="4"/>
  <c r="RC8" i="4"/>
  <c r="RB8" i="4"/>
  <c r="RA8" i="4"/>
  <c r="QZ8" i="4"/>
  <c r="RL7" i="4"/>
  <c r="RK7" i="4"/>
  <c r="RJ7" i="4"/>
  <c r="RI7" i="4"/>
  <c r="RH7" i="4"/>
  <c r="RG7" i="4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5" i="4"/>
  <c r="RK5" i="4"/>
  <c r="RJ5" i="4"/>
  <c r="RI5" i="4"/>
  <c r="RH5" i="4"/>
  <c r="RG5" i="4"/>
  <c r="RE5" i="4"/>
  <c r="RD5" i="4"/>
  <c r="RC5" i="4"/>
  <c r="RB5" i="4"/>
  <c r="RA5" i="4"/>
  <c r="QZ5" i="4"/>
  <c r="RL4" i="4"/>
  <c r="RK4" i="4"/>
  <c r="RJ4" i="4"/>
  <c r="RI4" i="4"/>
  <c r="RH4" i="4"/>
  <c r="RG4" i="4"/>
  <c r="RE4" i="4"/>
  <c r="RD4" i="4"/>
  <c r="RC4" i="4"/>
  <c r="RB4" i="4"/>
  <c r="RA4" i="4"/>
  <c r="QZ4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9" i="4"/>
  <c r="QC9" i="4"/>
  <c r="QB9" i="4"/>
  <c r="QA9" i="4"/>
  <c r="PZ9" i="4"/>
  <c r="PY9" i="4"/>
  <c r="PW9" i="4"/>
  <c r="PV9" i="4"/>
  <c r="PU9" i="4"/>
  <c r="PT9" i="4"/>
  <c r="PX9" i="4" s="1"/>
  <c r="PS9" i="4"/>
  <c r="PR9" i="4"/>
  <c r="QD8" i="4"/>
  <c r="QC8" i="4"/>
  <c r="QB8" i="4"/>
  <c r="QA8" i="4"/>
  <c r="PZ8" i="4"/>
  <c r="PY8" i="4"/>
  <c r="PW8" i="4"/>
  <c r="PV8" i="4"/>
  <c r="PU8" i="4"/>
  <c r="PT8" i="4"/>
  <c r="PX8" i="4" s="1"/>
  <c r="PS8" i="4"/>
  <c r="PR8" i="4"/>
  <c r="QD7" i="4"/>
  <c r="QC7" i="4"/>
  <c r="QB7" i="4"/>
  <c r="QA7" i="4"/>
  <c r="PZ7" i="4"/>
  <c r="PY7" i="4"/>
  <c r="PW7" i="4"/>
  <c r="PV7" i="4"/>
  <c r="PU7" i="4"/>
  <c r="PT7" i="4"/>
  <c r="PS7" i="4"/>
  <c r="PR7" i="4"/>
  <c r="QD6" i="4"/>
  <c r="QC6" i="4"/>
  <c r="QB6" i="4"/>
  <c r="QA6" i="4"/>
  <c r="PZ6" i="4"/>
  <c r="PY6" i="4"/>
  <c r="PW6" i="4"/>
  <c r="PV6" i="4"/>
  <c r="PU6" i="4"/>
  <c r="PT6" i="4"/>
  <c r="PX6" i="4" s="1"/>
  <c r="PS6" i="4"/>
  <c r="PR6" i="4"/>
  <c r="QD5" i="4"/>
  <c r="QC5" i="4"/>
  <c r="QB5" i="4"/>
  <c r="QA5" i="4"/>
  <c r="PZ5" i="4"/>
  <c r="PY5" i="4"/>
  <c r="PW5" i="4"/>
  <c r="PV5" i="4"/>
  <c r="PU5" i="4"/>
  <c r="PT5" i="4"/>
  <c r="PS5" i="4"/>
  <c r="PR5" i="4"/>
  <c r="QD4" i="4"/>
  <c r="QC4" i="4"/>
  <c r="QB4" i="4"/>
  <c r="QA4" i="4"/>
  <c r="PZ4" i="4"/>
  <c r="PY4" i="4"/>
  <c r="PW4" i="4"/>
  <c r="PV4" i="4"/>
  <c r="PU4" i="4"/>
  <c r="PT4" i="4"/>
  <c r="PX4" i="4" s="1"/>
  <c r="PS4" i="4"/>
  <c r="PR4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22" i="4"/>
  <c r="OU22" i="4"/>
  <c r="OT22" i="4"/>
  <c r="OS22" i="4"/>
  <c r="OR22" i="4"/>
  <c r="OQ22" i="4"/>
  <c r="OO22" i="4"/>
  <c r="ON22" i="4"/>
  <c r="OM22" i="4"/>
  <c r="OL22" i="4"/>
  <c r="OP22" i="4" s="1"/>
  <c r="OK22" i="4"/>
  <c r="OJ22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4" i="4"/>
  <c r="OU14" i="4"/>
  <c r="OT14" i="4"/>
  <c r="OS14" i="4"/>
  <c r="OR14" i="4"/>
  <c r="OQ14" i="4"/>
  <c r="OO14" i="4"/>
  <c r="ON14" i="4"/>
  <c r="OM14" i="4"/>
  <c r="OL14" i="4"/>
  <c r="OP14" i="4" s="1"/>
  <c r="OK14" i="4"/>
  <c r="OJ14" i="4"/>
  <c r="OV13" i="4"/>
  <c r="OU13" i="4"/>
  <c r="OT13" i="4"/>
  <c r="OS13" i="4"/>
  <c r="OR13" i="4"/>
  <c r="OQ13" i="4"/>
  <c r="OO13" i="4"/>
  <c r="ON13" i="4"/>
  <c r="OM13" i="4"/>
  <c r="OL13" i="4"/>
  <c r="OP13" i="4" s="1"/>
  <c r="OK13" i="4"/>
  <c r="OJ13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9" i="4"/>
  <c r="OU9" i="4"/>
  <c r="OT9" i="4"/>
  <c r="OS9" i="4"/>
  <c r="OR9" i="4"/>
  <c r="OQ9" i="4"/>
  <c r="OO9" i="4"/>
  <c r="ON9" i="4"/>
  <c r="OM9" i="4"/>
  <c r="OL9" i="4"/>
  <c r="OK9" i="4"/>
  <c r="OJ9" i="4"/>
  <c r="OV8" i="4"/>
  <c r="OU8" i="4"/>
  <c r="OT8" i="4"/>
  <c r="OS8" i="4"/>
  <c r="OR8" i="4"/>
  <c r="OQ8" i="4"/>
  <c r="OO8" i="4"/>
  <c r="ON8" i="4"/>
  <c r="OM8" i="4"/>
  <c r="OL8" i="4"/>
  <c r="OK8" i="4"/>
  <c r="OJ8" i="4"/>
  <c r="OV7" i="4"/>
  <c r="OU7" i="4"/>
  <c r="OT7" i="4"/>
  <c r="OS7" i="4"/>
  <c r="OR7" i="4"/>
  <c r="OQ7" i="4"/>
  <c r="OO7" i="4"/>
  <c r="ON7" i="4"/>
  <c r="OM7" i="4"/>
  <c r="OL7" i="4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5" i="4"/>
  <c r="OU5" i="4"/>
  <c r="OT5" i="4"/>
  <c r="OS5" i="4"/>
  <c r="OR5" i="4"/>
  <c r="OQ5" i="4"/>
  <c r="OO5" i="4"/>
  <c r="ON5" i="4"/>
  <c r="OM5" i="4"/>
  <c r="OL5" i="4"/>
  <c r="OK5" i="4"/>
  <c r="OJ5" i="4"/>
  <c r="OV4" i="4"/>
  <c r="OU4" i="4"/>
  <c r="OT4" i="4"/>
  <c r="OS4" i="4"/>
  <c r="OR4" i="4"/>
  <c r="OQ4" i="4"/>
  <c r="OO4" i="4"/>
  <c r="ON4" i="4"/>
  <c r="OM4" i="4"/>
  <c r="OL4" i="4"/>
  <c r="OK4" i="4"/>
  <c r="OJ4" i="4"/>
  <c r="NN25" i="4"/>
  <c r="NM25" i="4"/>
  <c r="NL25" i="4"/>
  <c r="NK25" i="4"/>
  <c r="NJ25" i="4"/>
  <c r="NI25" i="4"/>
  <c r="NG25" i="4"/>
  <c r="NF25" i="4"/>
  <c r="NE25" i="4"/>
  <c r="ND25" i="4"/>
  <c r="NH25" i="4" s="1"/>
  <c r="NC25" i="4"/>
  <c r="NB25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7" i="4"/>
  <c r="NM17" i="4"/>
  <c r="NL17" i="4"/>
  <c r="NK17" i="4"/>
  <c r="NJ17" i="4"/>
  <c r="NI17" i="4"/>
  <c r="NG17" i="4"/>
  <c r="NF17" i="4"/>
  <c r="NE17" i="4"/>
  <c r="ND17" i="4"/>
  <c r="NH17" i="4" s="1"/>
  <c r="NC17" i="4"/>
  <c r="NB17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5" i="4"/>
  <c r="NM15" i="4"/>
  <c r="NL15" i="4"/>
  <c r="NK15" i="4"/>
  <c r="NJ15" i="4"/>
  <c r="NI15" i="4"/>
  <c r="NG15" i="4"/>
  <c r="NF15" i="4"/>
  <c r="NE15" i="4"/>
  <c r="ND15" i="4"/>
  <c r="NH15" i="4" s="1"/>
  <c r="NC15" i="4"/>
  <c r="NB15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13" i="4"/>
  <c r="NM13" i="4"/>
  <c r="NL13" i="4"/>
  <c r="NK13" i="4"/>
  <c r="NJ13" i="4"/>
  <c r="NI13" i="4"/>
  <c r="NG13" i="4"/>
  <c r="NF13" i="4"/>
  <c r="NE13" i="4"/>
  <c r="ND13" i="4"/>
  <c r="NH13" i="4" s="1"/>
  <c r="NC13" i="4"/>
  <c r="NB13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1" i="4"/>
  <c r="NM11" i="4"/>
  <c r="NL11" i="4"/>
  <c r="NK11" i="4"/>
  <c r="NJ11" i="4"/>
  <c r="NI11" i="4"/>
  <c r="NG11" i="4"/>
  <c r="NF11" i="4"/>
  <c r="NE11" i="4"/>
  <c r="ND11" i="4"/>
  <c r="NH11" i="4" s="1"/>
  <c r="NC11" i="4"/>
  <c r="NB11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9" i="4"/>
  <c r="NM9" i="4"/>
  <c r="NL9" i="4"/>
  <c r="NK9" i="4"/>
  <c r="NJ9" i="4"/>
  <c r="NI9" i="4"/>
  <c r="NG9" i="4"/>
  <c r="NF9" i="4"/>
  <c r="NE9" i="4"/>
  <c r="ND9" i="4"/>
  <c r="NH9" i="4" s="1"/>
  <c r="NC9" i="4"/>
  <c r="NB9" i="4"/>
  <c r="NN8" i="4"/>
  <c r="NM8" i="4"/>
  <c r="NL8" i="4"/>
  <c r="NK8" i="4"/>
  <c r="NJ8" i="4"/>
  <c r="NI8" i="4"/>
  <c r="NG8" i="4"/>
  <c r="NH8" i="4" s="1"/>
  <c r="NF8" i="4"/>
  <c r="NE8" i="4"/>
  <c r="ND8" i="4"/>
  <c r="NC8" i="4"/>
  <c r="NB8" i="4"/>
  <c r="NN7" i="4"/>
  <c r="NM7" i="4"/>
  <c r="NL7" i="4"/>
  <c r="NK7" i="4"/>
  <c r="NJ7" i="4"/>
  <c r="NI7" i="4"/>
  <c r="NG7" i="4"/>
  <c r="NF7" i="4"/>
  <c r="NE7" i="4"/>
  <c r="ND7" i="4"/>
  <c r="NH7" i="4" s="1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5" i="4"/>
  <c r="NM5" i="4"/>
  <c r="NL5" i="4"/>
  <c r="NK5" i="4"/>
  <c r="NJ5" i="4"/>
  <c r="NI5" i="4"/>
  <c r="NG5" i="4"/>
  <c r="NF5" i="4"/>
  <c r="NE5" i="4"/>
  <c r="ND5" i="4"/>
  <c r="NH5" i="4" s="1"/>
  <c r="NC5" i="4"/>
  <c r="NB5" i="4"/>
  <c r="NN4" i="4"/>
  <c r="NM4" i="4"/>
  <c r="NL4" i="4"/>
  <c r="NK4" i="4"/>
  <c r="NJ4" i="4"/>
  <c r="NI4" i="4"/>
  <c r="NG4" i="4"/>
  <c r="NH4" i="4" s="1"/>
  <c r="NF4" i="4"/>
  <c r="NE4" i="4"/>
  <c r="ND4" i="4"/>
  <c r="NC4" i="4"/>
  <c r="NB4" i="4"/>
  <c r="MF25" i="4"/>
  <c r="ME25" i="4"/>
  <c r="MD25" i="4"/>
  <c r="MC25" i="4"/>
  <c r="MB25" i="4"/>
  <c r="MA25" i="4"/>
  <c r="LY25" i="4"/>
  <c r="LX25" i="4"/>
  <c r="LW25" i="4"/>
  <c r="LV25" i="4"/>
  <c r="LZ25" i="4" s="1"/>
  <c r="LU25" i="4"/>
  <c r="LT25" i="4"/>
  <c r="MF24" i="4"/>
  <c r="ME24" i="4"/>
  <c r="MD24" i="4"/>
  <c r="MC24" i="4"/>
  <c r="MB24" i="4"/>
  <c r="MA24" i="4"/>
  <c r="LY24" i="4"/>
  <c r="LZ24" i="4" s="1"/>
  <c r="LX24" i="4"/>
  <c r="LW24" i="4"/>
  <c r="LV24" i="4"/>
  <c r="LU24" i="4"/>
  <c r="LT24" i="4"/>
  <c r="MF23" i="4"/>
  <c r="ME23" i="4"/>
  <c r="MD23" i="4"/>
  <c r="MC23" i="4"/>
  <c r="MB23" i="4"/>
  <c r="MA23" i="4"/>
  <c r="LY23" i="4"/>
  <c r="LX23" i="4"/>
  <c r="LW23" i="4"/>
  <c r="LV23" i="4"/>
  <c r="LZ23" i="4" s="1"/>
  <c r="LU23" i="4"/>
  <c r="LT23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21" i="4"/>
  <c r="ME21" i="4"/>
  <c r="MD21" i="4"/>
  <c r="MC21" i="4"/>
  <c r="MB21" i="4"/>
  <c r="MA21" i="4"/>
  <c r="LY21" i="4"/>
  <c r="LX21" i="4"/>
  <c r="LW21" i="4"/>
  <c r="LV21" i="4"/>
  <c r="LZ21" i="4" s="1"/>
  <c r="LU21" i="4"/>
  <c r="LT21" i="4"/>
  <c r="MF20" i="4"/>
  <c r="ME20" i="4"/>
  <c r="MD20" i="4"/>
  <c r="MC20" i="4"/>
  <c r="MB20" i="4"/>
  <c r="MA20" i="4"/>
  <c r="LY20" i="4"/>
  <c r="LZ20" i="4" s="1"/>
  <c r="LX20" i="4"/>
  <c r="LW20" i="4"/>
  <c r="LV20" i="4"/>
  <c r="LU20" i="4"/>
  <c r="LT20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7" i="4"/>
  <c r="ME17" i="4"/>
  <c r="MD17" i="4"/>
  <c r="MC17" i="4"/>
  <c r="MB17" i="4"/>
  <c r="MA17" i="4"/>
  <c r="LY17" i="4"/>
  <c r="LX17" i="4"/>
  <c r="LW17" i="4"/>
  <c r="LV17" i="4"/>
  <c r="LZ17" i="4" s="1"/>
  <c r="LU17" i="4"/>
  <c r="LT17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13" i="4"/>
  <c r="ME13" i="4"/>
  <c r="MD13" i="4"/>
  <c r="MC13" i="4"/>
  <c r="MB13" i="4"/>
  <c r="MA13" i="4"/>
  <c r="LY13" i="4"/>
  <c r="LX13" i="4"/>
  <c r="LW13" i="4"/>
  <c r="LV13" i="4"/>
  <c r="LU13" i="4"/>
  <c r="LT13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9" i="4"/>
  <c r="ME9" i="4"/>
  <c r="MD9" i="4"/>
  <c r="MC9" i="4"/>
  <c r="MB9" i="4"/>
  <c r="MA9" i="4"/>
  <c r="LY9" i="4"/>
  <c r="LX9" i="4"/>
  <c r="LW9" i="4"/>
  <c r="LV9" i="4"/>
  <c r="LZ9" i="4" s="1"/>
  <c r="LU9" i="4"/>
  <c r="LT9" i="4"/>
  <c r="MF8" i="4"/>
  <c r="ME8" i="4"/>
  <c r="MD8" i="4"/>
  <c r="MC8" i="4"/>
  <c r="MB8" i="4"/>
  <c r="MA8" i="4"/>
  <c r="LY8" i="4"/>
  <c r="LX8" i="4"/>
  <c r="LW8" i="4"/>
  <c r="LV8" i="4"/>
  <c r="LU8" i="4"/>
  <c r="LT8" i="4"/>
  <c r="MF7" i="4"/>
  <c r="ME7" i="4"/>
  <c r="MD7" i="4"/>
  <c r="MC7" i="4"/>
  <c r="MB7" i="4"/>
  <c r="MA7" i="4"/>
  <c r="LY7" i="4"/>
  <c r="LX7" i="4"/>
  <c r="LW7" i="4"/>
  <c r="LV7" i="4"/>
  <c r="LZ7" i="4" s="1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5" i="4"/>
  <c r="ME5" i="4"/>
  <c r="MD5" i="4"/>
  <c r="MC5" i="4"/>
  <c r="MB5" i="4"/>
  <c r="MA5" i="4"/>
  <c r="LY5" i="4"/>
  <c r="LX5" i="4"/>
  <c r="LW5" i="4"/>
  <c r="LV5" i="4"/>
  <c r="LZ5" i="4" s="1"/>
  <c r="LU5" i="4"/>
  <c r="LT5" i="4"/>
  <c r="MF4" i="4"/>
  <c r="ME4" i="4"/>
  <c r="MD4" i="4"/>
  <c r="MC4" i="4"/>
  <c r="MB4" i="4"/>
  <c r="MA4" i="4"/>
  <c r="LY4" i="4"/>
  <c r="LZ4" i="4" s="1"/>
  <c r="LX4" i="4"/>
  <c r="LW4" i="4"/>
  <c r="LV4" i="4"/>
  <c r="LU4" i="4"/>
  <c r="LT4" i="4"/>
  <c r="KX25" i="4"/>
  <c r="KW25" i="4"/>
  <c r="KV25" i="4"/>
  <c r="KU25" i="4"/>
  <c r="KT25" i="4"/>
  <c r="KS25" i="4"/>
  <c r="KQ25" i="4"/>
  <c r="KP25" i="4"/>
  <c r="KO25" i="4"/>
  <c r="KN25" i="4"/>
  <c r="KR25" i="4" s="1"/>
  <c r="KM25" i="4"/>
  <c r="KL25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3" i="4"/>
  <c r="KW23" i="4"/>
  <c r="KV23" i="4"/>
  <c r="KU23" i="4"/>
  <c r="KT23" i="4"/>
  <c r="KS23" i="4"/>
  <c r="KQ23" i="4"/>
  <c r="KP23" i="4"/>
  <c r="KO23" i="4"/>
  <c r="KN23" i="4"/>
  <c r="KR23" i="4" s="1"/>
  <c r="KM23" i="4"/>
  <c r="KL23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1" i="4"/>
  <c r="KW21" i="4"/>
  <c r="KV21" i="4"/>
  <c r="KU21" i="4"/>
  <c r="KT21" i="4"/>
  <c r="KS21" i="4"/>
  <c r="KQ21" i="4"/>
  <c r="KP21" i="4"/>
  <c r="KO21" i="4"/>
  <c r="KN21" i="4"/>
  <c r="KR21" i="4" s="1"/>
  <c r="KM21" i="4"/>
  <c r="KL21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9" i="4"/>
  <c r="KW19" i="4"/>
  <c r="KV19" i="4"/>
  <c r="KU19" i="4"/>
  <c r="KT19" i="4"/>
  <c r="KS19" i="4"/>
  <c r="KQ19" i="4"/>
  <c r="KP19" i="4"/>
  <c r="KO19" i="4"/>
  <c r="KN19" i="4"/>
  <c r="KR19" i="4" s="1"/>
  <c r="KM19" i="4"/>
  <c r="KL19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7" i="4"/>
  <c r="KW17" i="4"/>
  <c r="KV17" i="4"/>
  <c r="KU17" i="4"/>
  <c r="KT17" i="4"/>
  <c r="KS17" i="4"/>
  <c r="KQ17" i="4"/>
  <c r="KP17" i="4"/>
  <c r="KO17" i="4"/>
  <c r="KN17" i="4"/>
  <c r="KR17" i="4" s="1"/>
  <c r="KM17" i="4"/>
  <c r="KL17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5" i="4"/>
  <c r="KW15" i="4"/>
  <c r="KV15" i="4"/>
  <c r="KU15" i="4"/>
  <c r="KT15" i="4"/>
  <c r="KS15" i="4"/>
  <c r="KQ15" i="4"/>
  <c r="KP15" i="4"/>
  <c r="KO15" i="4"/>
  <c r="KN15" i="4"/>
  <c r="KR15" i="4" s="1"/>
  <c r="KM15" i="4"/>
  <c r="KL15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9" i="4"/>
  <c r="KW9" i="4"/>
  <c r="KV9" i="4"/>
  <c r="KU9" i="4"/>
  <c r="KT9" i="4"/>
  <c r="KS9" i="4"/>
  <c r="KQ9" i="4"/>
  <c r="KP9" i="4"/>
  <c r="KO9" i="4"/>
  <c r="KN9" i="4"/>
  <c r="KR9" i="4" s="1"/>
  <c r="KM9" i="4"/>
  <c r="KL9" i="4"/>
  <c r="KX8" i="4"/>
  <c r="KW8" i="4"/>
  <c r="KV8" i="4"/>
  <c r="KU8" i="4"/>
  <c r="KT8" i="4"/>
  <c r="KS8" i="4"/>
  <c r="KQ8" i="4"/>
  <c r="KP8" i="4"/>
  <c r="KO8" i="4"/>
  <c r="KN8" i="4"/>
  <c r="KM8" i="4"/>
  <c r="KL8" i="4"/>
  <c r="KX7" i="4"/>
  <c r="KW7" i="4"/>
  <c r="KV7" i="4"/>
  <c r="KU7" i="4"/>
  <c r="KT7" i="4"/>
  <c r="KS7" i="4"/>
  <c r="KQ7" i="4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5" i="4"/>
  <c r="KW5" i="4"/>
  <c r="KV5" i="4"/>
  <c r="KU5" i="4"/>
  <c r="KT5" i="4"/>
  <c r="KS5" i="4"/>
  <c r="KQ5" i="4"/>
  <c r="KP5" i="4"/>
  <c r="KO5" i="4"/>
  <c r="KN5" i="4"/>
  <c r="KM5" i="4"/>
  <c r="KL5" i="4"/>
  <c r="KX4" i="4"/>
  <c r="KW4" i="4"/>
  <c r="KV4" i="4"/>
  <c r="KU4" i="4"/>
  <c r="KT4" i="4"/>
  <c r="KS4" i="4"/>
  <c r="KQ4" i="4"/>
  <c r="KP4" i="4"/>
  <c r="KO4" i="4"/>
  <c r="KN4" i="4"/>
  <c r="KM4" i="4"/>
  <c r="KL4" i="4"/>
  <c r="JP25" i="4"/>
  <c r="JO25" i="4"/>
  <c r="JN25" i="4"/>
  <c r="JM25" i="4"/>
  <c r="JL25" i="4"/>
  <c r="JK25" i="4"/>
  <c r="JI25" i="4"/>
  <c r="JH25" i="4"/>
  <c r="JG25" i="4"/>
  <c r="JF25" i="4"/>
  <c r="JJ25" i="4" s="1"/>
  <c r="JE25" i="4"/>
  <c r="JD25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3" i="4"/>
  <c r="JO23" i="4"/>
  <c r="JN23" i="4"/>
  <c r="JM23" i="4"/>
  <c r="JL23" i="4"/>
  <c r="JK23" i="4"/>
  <c r="JI23" i="4"/>
  <c r="JH23" i="4"/>
  <c r="JG23" i="4"/>
  <c r="JF23" i="4"/>
  <c r="JJ23" i="4" s="1"/>
  <c r="JE23" i="4"/>
  <c r="JD23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21" i="4"/>
  <c r="JO21" i="4"/>
  <c r="JN21" i="4"/>
  <c r="JM21" i="4"/>
  <c r="JL21" i="4"/>
  <c r="JK21" i="4"/>
  <c r="JI21" i="4"/>
  <c r="JH21" i="4"/>
  <c r="JG21" i="4"/>
  <c r="JF21" i="4"/>
  <c r="JJ21" i="4" s="1"/>
  <c r="JE21" i="4"/>
  <c r="JD21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9" i="4"/>
  <c r="JO19" i="4"/>
  <c r="JN19" i="4"/>
  <c r="JM19" i="4"/>
  <c r="JL19" i="4"/>
  <c r="JK19" i="4"/>
  <c r="JI19" i="4"/>
  <c r="JH19" i="4"/>
  <c r="JG19" i="4"/>
  <c r="JF19" i="4"/>
  <c r="JJ19" i="4" s="1"/>
  <c r="JE19" i="4"/>
  <c r="JD19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7" i="4"/>
  <c r="JO17" i="4"/>
  <c r="JN17" i="4"/>
  <c r="JM17" i="4"/>
  <c r="JL17" i="4"/>
  <c r="JK17" i="4"/>
  <c r="JI17" i="4"/>
  <c r="JH17" i="4"/>
  <c r="JG17" i="4"/>
  <c r="JF17" i="4"/>
  <c r="JJ17" i="4" s="1"/>
  <c r="JE17" i="4"/>
  <c r="JD17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5" i="4"/>
  <c r="JO15" i="4"/>
  <c r="JN15" i="4"/>
  <c r="JM15" i="4"/>
  <c r="JL15" i="4"/>
  <c r="JK15" i="4"/>
  <c r="JI15" i="4"/>
  <c r="JH15" i="4"/>
  <c r="JG15" i="4"/>
  <c r="JF15" i="4"/>
  <c r="JJ15" i="4" s="1"/>
  <c r="JE15" i="4"/>
  <c r="JD15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3" i="4"/>
  <c r="JO13" i="4"/>
  <c r="JN13" i="4"/>
  <c r="JM13" i="4"/>
  <c r="JL13" i="4"/>
  <c r="JK13" i="4"/>
  <c r="JI13" i="4"/>
  <c r="JH13" i="4"/>
  <c r="JG13" i="4"/>
  <c r="JF13" i="4"/>
  <c r="JJ13" i="4" s="1"/>
  <c r="JQ13" i="4" s="1"/>
  <c r="JE13" i="4"/>
  <c r="JD13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9" i="4"/>
  <c r="JO9" i="4"/>
  <c r="JN9" i="4"/>
  <c r="JM9" i="4"/>
  <c r="JL9" i="4"/>
  <c r="JK9" i="4"/>
  <c r="JI9" i="4"/>
  <c r="JH9" i="4"/>
  <c r="JG9" i="4"/>
  <c r="JF9" i="4"/>
  <c r="JJ9" i="4" s="1"/>
  <c r="JE9" i="4"/>
  <c r="JD9" i="4"/>
  <c r="JP8" i="4"/>
  <c r="JO8" i="4"/>
  <c r="JN8" i="4"/>
  <c r="JM8" i="4"/>
  <c r="JL8" i="4"/>
  <c r="JK8" i="4"/>
  <c r="JI8" i="4"/>
  <c r="JH8" i="4"/>
  <c r="JG8" i="4"/>
  <c r="JF8" i="4"/>
  <c r="JE8" i="4"/>
  <c r="JD8" i="4"/>
  <c r="JP7" i="4"/>
  <c r="JO7" i="4"/>
  <c r="JN7" i="4"/>
  <c r="JM7" i="4"/>
  <c r="JL7" i="4"/>
  <c r="JK7" i="4"/>
  <c r="JI7" i="4"/>
  <c r="JH7" i="4"/>
  <c r="JG7" i="4"/>
  <c r="JF7" i="4"/>
  <c r="JJ7" i="4" s="1"/>
  <c r="JE7" i="4"/>
  <c r="JD7" i="4"/>
  <c r="JP6" i="4"/>
  <c r="JO6" i="4"/>
  <c r="JN6" i="4"/>
  <c r="JM6" i="4"/>
  <c r="JL6" i="4"/>
  <c r="JK6" i="4"/>
  <c r="JI6" i="4"/>
  <c r="JH6" i="4"/>
  <c r="JG6" i="4"/>
  <c r="JF6" i="4"/>
  <c r="JE6" i="4"/>
  <c r="JD6" i="4"/>
  <c r="JP5" i="4"/>
  <c r="JO5" i="4"/>
  <c r="JN5" i="4"/>
  <c r="JM5" i="4"/>
  <c r="JL5" i="4"/>
  <c r="JK5" i="4"/>
  <c r="JI5" i="4"/>
  <c r="JH5" i="4"/>
  <c r="JG5" i="4"/>
  <c r="JF5" i="4"/>
  <c r="JJ5" i="4" s="1"/>
  <c r="JQ5" i="4" s="1"/>
  <c r="JE5" i="4"/>
  <c r="JD5" i="4"/>
  <c r="JP4" i="4"/>
  <c r="JO4" i="4"/>
  <c r="JN4" i="4"/>
  <c r="JM4" i="4"/>
  <c r="JL4" i="4"/>
  <c r="JK4" i="4"/>
  <c r="JI4" i="4"/>
  <c r="JH4" i="4"/>
  <c r="JG4" i="4"/>
  <c r="JF4" i="4"/>
  <c r="JE4" i="4"/>
  <c r="JD4" i="4"/>
  <c r="IH25" i="4"/>
  <c r="IG25" i="4"/>
  <c r="IF25" i="4"/>
  <c r="IE25" i="4"/>
  <c r="ID25" i="4"/>
  <c r="IC25" i="4"/>
  <c r="IA25" i="4"/>
  <c r="HZ25" i="4"/>
  <c r="HY25" i="4"/>
  <c r="HX25" i="4"/>
  <c r="IB25" i="4" s="1"/>
  <c r="II25" i="4" s="1"/>
  <c r="HW25" i="4"/>
  <c r="HV25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3" i="4"/>
  <c r="IG23" i="4"/>
  <c r="IF23" i="4"/>
  <c r="IE23" i="4"/>
  <c r="ID23" i="4"/>
  <c r="IC23" i="4"/>
  <c r="IA23" i="4"/>
  <c r="HZ23" i="4"/>
  <c r="HY23" i="4"/>
  <c r="HX23" i="4"/>
  <c r="IB23" i="4" s="1"/>
  <c r="II23" i="4" s="1"/>
  <c r="HW23" i="4"/>
  <c r="HV23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21" i="4"/>
  <c r="IG21" i="4"/>
  <c r="IF21" i="4"/>
  <c r="IE21" i="4"/>
  <c r="ID21" i="4"/>
  <c r="IC21" i="4"/>
  <c r="IA21" i="4"/>
  <c r="HZ21" i="4"/>
  <c r="HY21" i="4"/>
  <c r="HX21" i="4"/>
  <c r="IB21" i="4" s="1"/>
  <c r="HW21" i="4"/>
  <c r="HV21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9" i="4"/>
  <c r="IG19" i="4"/>
  <c r="IF19" i="4"/>
  <c r="IE19" i="4"/>
  <c r="ID19" i="4"/>
  <c r="IC19" i="4"/>
  <c r="IA19" i="4"/>
  <c r="HZ19" i="4"/>
  <c r="HY19" i="4"/>
  <c r="HX19" i="4"/>
  <c r="IB19" i="4" s="1"/>
  <c r="HW19" i="4"/>
  <c r="HV19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7" i="4"/>
  <c r="IG17" i="4"/>
  <c r="IF17" i="4"/>
  <c r="IE17" i="4"/>
  <c r="ID17" i="4"/>
  <c r="IC17" i="4"/>
  <c r="IA17" i="4"/>
  <c r="HZ17" i="4"/>
  <c r="HY17" i="4"/>
  <c r="HX17" i="4"/>
  <c r="IB17" i="4" s="1"/>
  <c r="HW17" i="4"/>
  <c r="HV17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5" i="4"/>
  <c r="IG15" i="4"/>
  <c r="IF15" i="4"/>
  <c r="IE15" i="4"/>
  <c r="ID15" i="4"/>
  <c r="IC15" i="4"/>
  <c r="IA15" i="4"/>
  <c r="HZ15" i="4"/>
  <c r="HY15" i="4"/>
  <c r="HX15" i="4"/>
  <c r="IB15" i="4" s="1"/>
  <c r="HW15" i="4"/>
  <c r="HV15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10" i="4"/>
  <c r="IG10" i="4"/>
  <c r="IF10" i="4"/>
  <c r="IE10" i="4"/>
  <c r="ID10" i="4"/>
  <c r="IC10" i="4"/>
  <c r="IA10" i="4"/>
  <c r="HZ10" i="4"/>
  <c r="HY10" i="4"/>
  <c r="HX10" i="4"/>
  <c r="IB10" i="4" s="1"/>
  <c r="HW10" i="4"/>
  <c r="HV10" i="4"/>
  <c r="IH9" i="4"/>
  <c r="IG9" i="4"/>
  <c r="IF9" i="4"/>
  <c r="IE9" i="4"/>
  <c r="ID9" i="4"/>
  <c r="IC9" i="4"/>
  <c r="IA9" i="4"/>
  <c r="HZ9" i="4"/>
  <c r="HY9" i="4"/>
  <c r="HX9" i="4"/>
  <c r="HW9" i="4"/>
  <c r="HV9" i="4"/>
  <c r="IH8" i="4"/>
  <c r="IG8" i="4"/>
  <c r="IF8" i="4"/>
  <c r="IE8" i="4"/>
  <c r="ID8" i="4"/>
  <c r="IC8" i="4"/>
  <c r="IA8" i="4"/>
  <c r="HZ8" i="4"/>
  <c r="HY8" i="4"/>
  <c r="HX8" i="4"/>
  <c r="HW8" i="4"/>
  <c r="HV8" i="4"/>
  <c r="IH7" i="4"/>
  <c r="IG7" i="4"/>
  <c r="IF7" i="4"/>
  <c r="IE7" i="4"/>
  <c r="ID7" i="4"/>
  <c r="IC7" i="4"/>
  <c r="IA7" i="4"/>
  <c r="HZ7" i="4"/>
  <c r="HY7" i="4"/>
  <c r="HX7" i="4"/>
  <c r="HW7" i="4"/>
  <c r="HV7" i="4"/>
  <c r="IH6" i="4"/>
  <c r="IG6" i="4"/>
  <c r="IF6" i="4"/>
  <c r="IE6" i="4"/>
  <c r="ID6" i="4"/>
  <c r="IC6" i="4"/>
  <c r="IA6" i="4"/>
  <c r="HZ6" i="4"/>
  <c r="HY6" i="4"/>
  <c r="HX6" i="4"/>
  <c r="HW6" i="4"/>
  <c r="HV6" i="4"/>
  <c r="IH5" i="4"/>
  <c r="IG5" i="4"/>
  <c r="IF5" i="4"/>
  <c r="IE5" i="4"/>
  <c r="ID5" i="4"/>
  <c r="IC5" i="4"/>
  <c r="IA5" i="4"/>
  <c r="HZ5" i="4"/>
  <c r="HY5" i="4"/>
  <c r="HX5" i="4"/>
  <c r="HW5" i="4"/>
  <c r="HV5" i="4"/>
  <c r="IH4" i="4"/>
  <c r="IG4" i="4"/>
  <c r="IF4" i="4"/>
  <c r="IE4" i="4"/>
  <c r="ID4" i="4"/>
  <c r="IC4" i="4"/>
  <c r="IA4" i="4"/>
  <c r="HZ4" i="4"/>
  <c r="HY4" i="4"/>
  <c r="HX4" i="4"/>
  <c r="HW4" i="4"/>
  <c r="HV4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2" i="4"/>
  <c r="GY12" i="4"/>
  <c r="GX12" i="4"/>
  <c r="GW12" i="4"/>
  <c r="GV12" i="4"/>
  <c r="GU12" i="4"/>
  <c r="GS12" i="4"/>
  <c r="GR12" i="4"/>
  <c r="GQ12" i="4"/>
  <c r="GP12" i="4"/>
  <c r="GT12" i="4" s="1"/>
  <c r="GO12" i="4"/>
  <c r="GN12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9" i="4"/>
  <c r="GY9" i="4"/>
  <c r="GX9" i="4"/>
  <c r="GW9" i="4"/>
  <c r="GV9" i="4"/>
  <c r="GU9" i="4"/>
  <c r="GS9" i="4"/>
  <c r="GR9" i="4"/>
  <c r="GQ9" i="4"/>
  <c r="GP9" i="4"/>
  <c r="GO9" i="4"/>
  <c r="GN9" i="4"/>
  <c r="GZ8" i="4"/>
  <c r="GY8" i="4"/>
  <c r="GX8" i="4"/>
  <c r="GW8" i="4"/>
  <c r="GV8" i="4"/>
  <c r="GU8" i="4"/>
  <c r="GS8" i="4"/>
  <c r="GR8" i="4"/>
  <c r="GQ8" i="4"/>
  <c r="GP8" i="4"/>
  <c r="GT8" i="4" s="1"/>
  <c r="GO8" i="4"/>
  <c r="GN8" i="4"/>
  <c r="GZ7" i="4"/>
  <c r="GY7" i="4"/>
  <c r="GX7" i="4"/>
  <c r="GW7" i="4"/>
  <c r="GV7" i="4"/>
  <c r="GU7" i="4"/>
  <c r="GS7" i="4"/>
  <c r="GR7" i="4"/>
  <c r="GQ7" i="4"/>
  <c r="GP7" i="4"/>
  <c r="GO7" i="4"/>
  <c r="GN7" i="4"/>
  <c r="GZ6" i="4"/>
  <c r="GY6" i="4"/>
  <c r="GX6" i="4"/>
  <c r="GW6" i="4"/>
  <c r="GV6" i="4"/>
  <c r="GU6" i="4"/>
  <c r="GS6" i="4"/>
  <c r="GR6" i="4"/>
  <c r="GQ6" i="4"/>
  <c r="GP6" i="4"/>
  <c r="GT6" i="4" s="1"/>
  <c r="GO6" i="4"/>
  <c r="GN6" i="4"/>
  <c r="GZ5" i="4"/>
  <c r="GY5" i="4"/>
  <c r="GX5" i="4"/>
  <c r="GW5" i="4"/>
  <c r="GV5" i="4"/>
  <c r="GU5" i="4"/>
  <c r="GS5" i="4"/>
  <c r="GR5" i="4"/>
  <c r="GQ5" i="4"/>
  <c r="GP5" i="4"/>
  <c r="GO5" i="4"/>
  <c r="GN5" i="4"/>
  <c r="GZ4" i="4"/>
  <c r="GY4" i="4"/>
  <c r="GX4" i="4"/>
  <c r="GW4" i="4"/>
  <c r="GV4" i="4"/>
  <c r="GU4" i="4"/>
  <c r="GS4" i="4"/>
  <c r="GR4" i="4"/>
  <c r="GQ4" i="4"/>
  <c r="GP4" i="4"/>
  <c r="GO4" i="4"/>
  <c r="GN4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22" i="4"/>
  <c r="FQ22" i="4"/>
  <c r="FP22" i="4"/>
  <c r="FO22" i="4"/>
  <c r="FN22" i="4"/>
  <c r="FM22" i="4"/>
  <c r="FK22" i="4"/>
  <c r="FJ22" i="4"/>
  <c r="FI22" i="4"/>
  <c r="FH22" i="4"/>
  <c r="FL22" i="4" s="1"/>
  <c r="FG22" i="4"/>
  <c r="FF22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9" i="4"/>
  <c r="FQ9" i="4"/>
  <c r="FP9" i="4"/>
  <c r="FO9" i="4"/>
  <c r="FN9" i="4"/>
  <c r="FM9" i="4"/>
  <c r="FK9" i="4"/>
  <c r="FJ9" i="4"/>
  <c r="FI9" i="4"/>
  <c r="FH9" i="4"/>
  <c r="FG9" i="4"/>
  <c r="FF9" i="4"/>
  <c r="FR8" i="4"/>
  <c r="FQ8" i="4"/>
  <c r="FP8" i="4"/>
  <c r="FO8" i="4"/>
  <c r="FN8" i="4"/>
  <c r="FM8" i="4"/>
  <c r="FK8" i="4"/>
  <c r="FJ8" i="4"/>
  <c r="FI8" i="4"/>
  <c r="FH8" i="4"/>
  <c r="FG8" i="4"/>
  <c r="FF8" i="4"/>
  <c r="FR7" i="4"/>
  <c r="FQ7" i="4"/>
  <c r="FP7" i="4"/>
  <c r="FO7" i="4"/>
  <c r="FN7" i="4"/>
  <c r="FM7" i="4"/>
  <c r="FK7" i="4"/>
  <c r="FJ7" i="4"/>
  <c r="FI7" i="4"/>
  <c r="FH7" i="4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5" i="4"/>
  <c r="FQ5" i="4"/>
  <c r="FP5" i="4"/>
  <c r="FO5" i="4"/>
  <c r="FN5" i="4"/>
  <c r="FM5" i="4"/>
  <c r="FK5" i="4"/>
  <c r="FJ5" i="4"/>
  <c r="FI5" i="4"/>
  <c r="FH5" i="4"/>
  <c r="FG5" i="4"/>
  <c r="FF5" i="4"/>
  <c r="FR4" i="4"/>
  <c r="FQ4" i="4"/>
  <c r="FP4" i="4"/>
  <c r="FO4" i="4"/>
  <c r="FN4" i="4"/>
  <c r="FM4" i="4"/>
  <c r="FK4" i="4"/>
  <c r="FJ4" i="4"/>
  <c r="FI4" i="4"/>
  <c r="FH4" i="4"/>
  <c r="FG4" i="4"/>
  <c r="FF4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22" i="4"/>
  <c r="EI22" i="4"/>
  <c r="EH22" i="4"/>
  <c r="EG22" i="4"/>
  <c r="EF22" i="4"/>
  <c r="EE22" i="4"/>
  <c r="EC22" i="4"/>
  <c r="EB22" i="4"/>
  <c r="EA22" i="4"/>
  <c r="DZ22" i="4"/>
  <c r="ED22" i="4" s="1"/>
  <c r="DY22" i="4"/>
  <c r="DX22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4" i="4"/>
  <c r="EI14" i="4"/>
  <c r="EH14" i="4"/>
  <c r="EG14" i="4"/>
  <c r="EF14" i="4"/>
  <c r="EE14" i="4"/>
  <c r="EC14" i="4"/>
  <c r="EB14" i="4"/>
  <c r="EA14" i="4"/>
  <c r="DZ14" i="4"/>
  <c r="ED14" i="4" s="1"/>
  <c r="DY14" i="4"/>
  <c r="DX14" i="4"/>
  <c r="EJ13" i="4"/>
  <c r="EI13" i="4"/>
  <c r="EH13" i="4"/>
  <c r="EG13" i="4"/>
  <c r="EF13" i="4"/>
  <c r="EE13" i="4"/>
  <c r="EC13" i="4"/>
  <c r="EB13" i="4"/>
  <c r="EA13" i="4"/>
  <c r="DZ13" i="4"/>
  <c r="DY13" i="4"/>
  <c r="DX13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9" i="4"/>
  <c r="EI9" i="4"/>
  <c r="EH9" i="4"/>
  <c r="EG9" i="4"/>
  <c r="EF9" i="4"/>
  <c r="EE9" i="4"/>
  <c r="EC9" i="4"/>
  <c r="EB9" i="4"/>
  <c r="EA9" i="4"/>
  <c r="DZ9" i="4"/>
  <c r="DY9" i="4"/>
  <c r="DX9" i="4"/>
  <c r="EJ8" i="4"/>
  <c r="EI8" i="4"/>
  <c r="EH8" i="4"/>
  <c r="EG8" i="4"/>
  <c r="EF8" i="4"/>
  <c r="EE8" i="4"/>
  <c r="EC8" i="4"/>
  <c r="EB8" i="4"/>
  <c r="EA8" i="4"/>
  <c r="DZ8" i="4"/>
  <c r="DY8" i="4"/>
  <c r="DX8" i="4"/>
  <c r="EJ7" i="4"/>
  <c r="EI7" i="4"/>
  <c r="EH7" i="4"/>
  <c r="EG7" i="4"/>
  <c r="EF7" i="4"/>
  <c r="EE7" i="4"/>
  <c r="EC7" i="4"/>
  <c r="EB7" i="4"/>
  <c r="EA7" i="4"/>
  <c r="DZ7" i="4"/>
  <c r="DY7" i="4"/>
  <c r="DX7" i="4"/>
  <c r="EJ6" i="4"/>
  <c r="EI6" i="4"/>
  <c r="EH6" i="4"/>
  <c r="EG6" i="4"/>
  <c r="EF6" i="4"/>
  <c r="EE6" i="4"/>
  <c r="EC6" i="4"/>
  <c r="EB6" i="4"/>
  <c r="EA6" i="4"/>
  <c r="DZ6" i="4"/>
  <c r="ED6" i="4" s="1"/>
  <c r="DY6" i="4"/>
  <c r="DX6" i="4"/>
  <c r="EJ5" i="4"/>
  <c r="EI5" i="4"/>
  <c r="EH5" i="4"/>
  <c r="EG5" i="4"/>
  <c r="EF5" i="4"/>
  <c r="EE5" i="4"/>
  <c r="EC5" i="4"/>
  <c r="EB5" i="4"/>
  <c r="EA5" i="4"/>
  <c r="DZ5" i="4"/>
  <c r="DY5" i="4"/>
  <c r="DX5" i="4"/>
  <c r="EJ4" i="4"/>
  <c r="EI4" i="4"/>
  <c r="EH4" i="4"/>
  <c r="EG4" i="4"/>
  <c r="EF4" i="4"/>
  <c r="EE4" i="4"/>
  <c r="EC4" i="4"/>
  <c r="EB4" i="4"/>
  <c r="EA4" i="4"/>
  <c r="DZ4" i="4"/>
  <c r="DY4" i="4"/>
  <c r="DX4" i="4"/>
  <c r="AG10" i="24"/>
  <c r="AH10" i="24"/>
  <c r="AI10" i="24"/>
  <c r="AJ10" i="24"/>
  <c r="AK10" i="24"/>
  <c r="AL10" i="24"/>
  <c r="AN10" i="24"/>
  <c r="AO10" i="24"/>
  <c r="AP10" i="24"/>
  <c r="BH10" i="24"/>
  <c r="BI10" i="24"/>
  <c r="BJ10" i="24"/>
  <c r="BN10" i="24" s="1"/>
  <c r="BR10" i="24" s="1"/>
  <c r="BK10" i="24"/>
  <c r="BL10" i="24"/>
  <c r="BM10" i="24"/>
  <c r="BO10" i="24"/>
  <c r="BP10" i="24"/>
  <c r="BQ10" i="24"/>
  <c r="CI10" i="24"/>
  <c r="CJ10" i="24"/>
  <c r="CK10" i="24"/>
  <c r="CO10" i="24" s="1"/>
  <c r="CL10" i="24"/>
  <c r="CM10" i="24"/>
  <c r="CN10" i="24"/>
  <c r="CP10" i="24"/>
  <c r="CQ10" i="24"/>
  <c r="CR10" i="24"/>
  <c r="VX10" i="24"/>
  <c r="VY10" i="24"/>
  <c r="VZ10" i="24"/>
  <c r="WA10" i="24"/>
  <c r="WB10" i="24"/>
  <c r="WC10" i="24"/>
  <c r="WE10" i="24"/>
  <c r="WF10" i="24"/>
  <c r="WG10" i="24"/>
  <c r="WH10" i="24"/>
  <c r="WI10" i="24"/>
  <c r="WJ10" i="24"/>
  <c r="WL10" i="24"/>
  <c r="WM10" i="24"/>
  <c r="WN10" i="24"/>
  <c r="XB10" i="24" s="1"/>
  <c r="WO10" i="24"/>
  <c r="XC10" i="24" s="1"/>
  <c r="WP10" i="24"/>
  <c r="WQ10" i="24"/>
  <c r="WR10" i="24"/>
  <c r="WS10" i="24"/>
  <c r="XE10" i="24" s="1"/>
  <c r="WT10" i="24"/>
  <c r="XF10" i="24" s="1"/>
  <c r="WU10" i="24"/>
  <c r="WV10" i="24"/>
  <c r="WW10" i="24"/>
  <c r="WX10" i="24"/>
  <c r="XI10" i="24" s="1"/>
  <c r="WY10" i="24"/>
  <c r="XJ10" i="24" s="1"/>
  <c r="WZ10" i="24"/>
  <c r="AG20" i="23"/>
  <c r="AH20" i="23"/>
  <c r="AI20" i="23"/>
  <c r="AJ20" i="23"/>
  <c r="AK20" i="23"/>
  <c r="AL20" i="23"/>
  <c r="AN20" i="23"/>
  <c r="AO20" i="23"/>
  <c r="AP20" i="23"/>
  <c r="BH20" i="23"/>
  <c r="BI20" i="23"/>
  <c r="BJ20" i="23"/>
  <c r="BN20" i="23" s="1"/>
  <c r="BK20" i="23"/>
  <c r="BL20" i="23"/>
  <c r="BM20" i="23"/>
  <c r="BO20" i="23"/>
  <c r="BP20" i="23"/>
  <c r="BQ20" i="23"/>
  <c r="CI20" i="23"/>
  <c r="CJ20" i="23"/>
  <c r="CK20" i="23"/>
  <c r="CO20" i="23" s="1"/>
  <c r="CL20" i="23"/>
  <c r="CM20" i="23"/>
  <c r="CN20" i="23"/>
  <c r="CP20" i="23"/>
  <c r="CQ20" i="23"/>
  <c r="CR20" i="23"/>
  <c r="VX20" i="23"/>
  <c r="VY20" i="23"/>
  <c r="VZ20" i="23"/>
  <c r="WA20" i="23"/>
  <c r="WB20" i="23"/>
  <c r="WC20" i="23"/>
  <c r="WE20" i="23"/>
  <c r="WF20" i="23"/>
  <c r="WG20" i="23"/>
  <c r="WH20" i="23"/>
  <c r="WI20" i="23"/>
  <c r="WJ20" i="23"/>
  <c r="WL20" i="23"/>
  <c r="WM20" i="23"/>
  <c r="WN20" i="23"/>
  <c r="XB20" i="23" s="1"/>
  <c r="WO20" i="23"/>
  <c r="XC20" i="23" s="1"/>
  <c r="WP20" i="23"/>
  <c r="WQ20" i="23"/>
  <c r="WR20" i="23"/>
  <c r="WS20" i="23"/>
  <c r="XE20" i="23" s="1"/>
  <c r="WT20" i="23"/>
  <c r="XF20" i="23" s="1"/>
  <c r="WU20" i="23"/>
  <c r="WV20" i="23"/>
  <c r="WW20" i="23"/>
  <c r="WX20" i="23"/>
  <c r="XI20" i="23" s="1"/>
  <c r="WY20" i="23"/>
  <c r="XJ20" i="23" s="1"/>
  <c r="WZ20" i="23"/>
  <c r="EH6" i="21" l="1"/>
  <c r="EH9" i="21"/>
  <c r="EH14" i="21"/>
  <c r="EH18" i="21"/>
  <c r="FJ4" i="21"/>
  <c r="FJ8" i="21"/>
  <c r="FJ12" i="21"/>
  <c r="FJ16" i="21"/>
  <c r="FJ20" i="21"/>
  <c r="GL6" i="21"/>
  <c r="GL9" i="21"/>
  <c r="GL14" i="21"/>
  <c r="GL18" i="21"/>
  <c r="HN4" i="21"/>
  <c r="HN8" i="21"/>
  <c r="HN12" i="21"/>
  <c r="HN16" i="21"/>
  <c r="HN20" i="21"/>
  <c r="IP6" i="21"/>
  <c r="IP9" i="21"/>
  <c r="IP14" i="21"/>
  <c r="IP18" i="21"/>
  <c r="JR4" i="21"/>
  <c r="JR8" i="21"/>
  <c r="JR12" i="21"/>
  <c r="JR16" i="21"/>
  <c r="JR20" i="21"/>
  <c r="RC15" i="21"/>
  <c r="KT6" i="21"/>
  <c r="KT9" i="21"/>
  <c r="KT14" i="21"/>
  <c r="KT18" i="21"/>
  <c r="LV4" i="21"/>
  <c r="LV8" i="21"/>
  <c r="LV12" i="21"/>
  <c r="LV16" i="21"/>
  <c r="LV20" i="21"/>
  <c r="MX6" i="21"/>
  <c r="MX9" i="21"/>
  <c r="MX14" i="21"/>
  <c r="MX18" i="21"/>
  <c r="NZ4" i="21"/>
  <c r="NZ8" i="21"/>
  <c r="NZ12" i="21"/>
  <c r="NZ16" i="21"/>
  <c r="NZ20" i="21"/>
  <c r="PB6" i="21"/>
  <c r="PB9" i="21"/>
  <c r="PB14" i="21"/>
  <c r="PB18" i="21"/>
  <c r="QD4" i="21"/>
  <c r="QD8" i="21"/>
  <c r="QD12" i="21"/>
  <c r="QD16" i="21"/>
  <c r="QD20" i="21"/>
  <c r="MU10" i="19"/>
  <c r="MU8" i="19"/>
  <c r="SE24" i="19"/>
  <c r="IM4" i="19"/>
  <c r="IM12" i="19"/>
  <c r="MX29" i="19"/>
  <c r="NZ6" i="19"/>
  <c r="NZ9" i="19"/>
  <c r="NZ13" i="19"/>
  <c r="PB9" i="19"/>
  <c r="PB13" i="19"/>
  <c r="OY18" i="19"/>
  <c r="PB19" i="19"/>
  <c r="OY21" i="19"/>
  <c r="PB23" i="19"/>
  <c r="OY25" i="19"/>
  <c r="PB27" i="19"/>
  <c r="OY29" i="19"/>
  <c r="PB30" i="19"/>
  <c r="QD6" i="19"/>
  <c r="QD9" i="19"/>
  <c r="QD13" i="19"/>
  <c r="QD18" i="19"/>
  <c r="QD21" i="19"/>
  <c r="QD25" i="19"/>
  <c r="QD29" i="19"/>
  <c r="RF6" i="19"/>
  <c r="RF9" i="19"/>
  <c r="RF13" i="19"/>
  <c r="RF18" i="19"/>
  <c r="RF21" i="19"/>
  <c r="RF25" i="19"/>
  <c r="SE25" i="19"/>
  <c r="IM7" i="19"/>
  <c r="RF24" i="19"/>
  <c r="RF28" i="19"/>
  <c r="IM5" i="19"/>
  <c r="IM15" i="19"/>
  <c r="IM22" i="19"/>
  <c r="MU11" i="19"/>
  <c r="MX23" i="19"/>
  <c r="IM13" i="19"/>
  <c r="IM21" i="19"/>
  <c r="IM14" i="19"/>
  <c r="SE10" i="19"/>
  <c r="SE31" i="19"/>
  <c r="IM28" i="19"/>
  <c r="MU18" i="19"/>
  <c r="MU25" i="19"/>
  <c r="EH7" i="19"/>
  <c r="EH11" i="19"/>
  <c r="EH16" i="19"/>
  <c r="EH19" i="19"/>
  <c r="EH23" i="19"/>
  <c r="EH27" i="19"/>
  <c r="EH30" i="19"/>
  <c r="FJ7" i="19"/>
  <c r="FJ11" i="19"/>
  <c r="FJ16" i="19"/>
  <c r="FJ19" i="19"/>
  <c r="FJ23" i="19"/>
  <c r="FJ27" i="19"/>
  <c r="FJ30" i="19"/>
  <c r="GL7" i="19"/>
  <c r="GL11" i="19"/>
  <c r="GL16" i="19"/>
  <c r="GL19" i="19"/>
  <c r="GL23" i="19"/>
  <c r="GL27" i="19"/>
  <c r="GL30" i="19"/>
  <c r="HN7" i="19"/>
  <c r="HN11" i="19"/>
  <c r="HN16" i="19"/>
  <c r="HN19" i="19"/>
  <c r="HN23" i="19"/>
  <c r="HN27" i="19"/>
  <c r="HN30" i="19"/>
  <c r="IM20" i="19"/>
  <c r="JR4" i="19"/>
  <c r="JR8" i="19"/>
  <c r="JR12" i="19"/>
  <c r="JR17" i="19"/>
  <c r="JR20" i="19"/>
  <c r="JR24" i="19"/>
  <c r="JR28" i="19"/>
  <c r="KT4" i="19"/>
  <c r="NZ18" i="19"/>
  <c r="NZ21" i="19"/>
  <c r="NZ25" i="19"/>
  <c r="NZ29" i="19"/>
  <c r="PB6" i="19"/>
  <c r="RF29" i="19"/>
  <c r="SE9" i="19"/>
  <c r="SE18" i="19"/>
  <c r="IP12" i="27"/>
  <c r="FJ10" i="27"/>
  <c r="FJ14" i="27"/>
  <c r="FG6" i="27"/>
  <c r="IM6" i="27"/>
  <c r="IP14" i="27"/>
  <c r="FG12" i="27"/>
  <c r="IM5" i="27"/>
  <c r="IM9" i="27"/>
  <c r="IP11" i="27"/>
  <c r="FG11" i="27"/>
  <c r="FJ15" i="27"/>
  <c r="IM4" i="27"/>
  <c r="EH4" i="26"/>
  <c r="EH8" i="26"/>
  <c r="FJ4" i="26"/>
  <c r="FJ8" i="26"/>
  <c r="GL4" i="26"/>
  <c r="GL8" i="26"/>
  <c r="HN4" i="26"/>
  <c r="HN8" i="26"/>
  <c r="IP4" i="26"/>
  <c r="IP8" i="26"/>
  <c r="JR4" i="26"/>
  <c r="JR8" i="26"/>
  <c r="KT4" i="26"/>
  <c r="KT8" i="26"/>
  <c r="LV4" i="26"/>
  <c r="LV8" i="26"/>
  <c r="MX4" i="26"/>
  <c r="MX8" i="26"/>
  <c r="NZ4" i="26"/>
  <c r="NZ8" i="26"/>
  <c r="PB4" i="26"/>
  <c r="PB8" i="26"/>
  <c r="QD4" i="26"/>
  <c r="QD8" i="26"/>
  <c r="RF4" i="26"/>
  <c r="RF8" i="26"/>
  <c r="SH4" i="26"/>
  <c r="SH8" i="26"/>
  <c r="IA12" i="24"/>
  <c r="IA14" i="24"/>
  <c r="IA16" i="24"/>
  <c r="JI9" i="24"/>
  <c r="JI11" i="24"/>
  <c r="KQ4" i="24"/>
  <c r="KQ6" i="24"/>
  <c r="KQ8" i="24"/>
  <c r="KQ20" i="24"/>
  <c r="LY17" i="24"/>
  <c r="NG4" i="24"/>
  <c r="NG20" i="24"/>
  <c r="PW8" i="24"/>
  <c r="SM20" i="24"/>
  <c r="DV12" i="24"/>
  <c r="EC12" i="24" s="1"/>
  <c r="GL4" i="24"/>
  <c r="GS4" i="24" s="1"/>
  <c r="MZ11" i="24"/>
  <c r="MZ15" i="24"/>
  <c r="MZ17" i="24"/>
  <c r="MZ19" i="24"/>
  <c r="VC4" i="24"/>
  <c r="VC8" i="24"/>
  <c r="VC12" i="24"/>
  <c r="UV14" i="24"/>
  <c r="VC14" i="24" s="1"/>
  <c r="DV16" i="24"/>
  <c r="DV18" i="24"/>
  <c r="EC18" i="24" s="1"/>
  <c r="DV20" i="24"/>
  <c r="EC20" i="24" s="1"/>
  <c r="FD5" i="24"/>
  <c r="NG11" i="24"/>
  <c r="OH5" i="24"/>
  <c r="OO5" i="24" s="1"/>
  <c r="OH9" i="24"/>
  <c r="OO9" i="24" s="1"/>
  <c r="QX11" i="24"/>
  <c r="RE11" i="24" s="1"/>
  <c r="QX15" i="24"/>
  <c r="RE15" i="24" s="1"/>
  <c r="OH4" i="24"/>
  <c r="OO4" i="24" s="1"/>
  <c r="OH6" i="24"/>
  <c r="OO6" i="24" s="1"/>
  <c r="OH8" i="24"/>
  <c r="OO8" i="24" s="1"/>
  <c r="OH10" i="24"/>
  <c r="OO10" i="24" s="1"/>
  <c r="OH12" i="24"/>
  <c r="OO12" i="24" s="1"/>
  <c r="OH14" i="24"/>
  <c r="OO14" i="24" s="1"/>
  <c r="OH18" i="24"/>
  <c r="OO18" i="24" s="1"/>
  <c r="OH20" i="24"/>
  <c r="OO20" i="24" s="1"/>
  <c r="PP5" i="24"/>
  <c r="PW5" i="24" s="1"/>
  <c r="PP9" i="24"/>
  <c r="PP13" i="24"/>
  <c r="PW13" i="24" s="1"/>
  <c r="QX6" i="24"/>
  <c r="QX8" i="24"/>
  <c r="RE8" i="24" s="1"/>
  <c r="QX10" i="24"/>
  <c r="RE10" i="24" s="1"/>
  <c r="QX12" i="24"/>
  <c r="RE12" i="24" s="1"/>
  <c r="QX14" i="24"/>
  <c r="RE14" i="24" s="1"/>
  <c r="QX16" i="24"/>
  <c r="RE16" i="24" s="1"/>
  <c r="QX18" i="24"/>
  <c r="RE18" i="24" s="1"/>
  <c r="QX20" i="24"/>
  <c r="RE20" i="24" s="1"/>
  <c r="SF17" i="24"/>
  <c r="DV4" i="24"/>
  <c r="EC4" i="24" s="1"/>
  <c r="TN4" i="24"/>
  <c r="TU4" i="24" s="1"/>
  <c r="TN6" i="24"/>
  <c r="TU6" i="24" s="1"/>
  <c r="TN8" i="24"/>
  <c r="TU8" i="24" s="1"/>
  <c r="TN10" i="24"/>
  <c r="TU10" i="24" s="1"/>
  <c r="TN12" i="24"/>
  <c r="TU12" i="24" s="1"/>
  <c r="TN14" i="24"/>
  <c r="TN16" i="24"/>
  <c r="TN18" i="24"/>
  <c r="TN20" i="24"/>
  <c r="TU20" i="24" s="1"/>
  <c r="UV9" i="24"/>
  <c r="UV13" i="24"/>
  <c r="VC13" i="24" s="1"/>
  <c r="FK8" i="24"/>
  <c r="HT7" i="24"/>
  <c r="IA7" i="24" s="1"/>
  <c r="HT11" i="24"/>
  <c r="HT19" i="24"/>
  <c r="IA19" i="24" s="1"/>
  <c r="JB16" i="24"/>
  <c r="JI16" i="24" s="1"/>
  <c r="JB20" i="24"/>
  <c r="JI20" i="24" s="1"/>
  <c r="KJ11" i="24"/>
  <c r="KQ11" i="24" s="1"/>
  <c r="LR8" i="24"/>
  <c r="LY8" i="24" s="1"/>
  <c r="LR12" i="24"/>
  <c r="LY12" i="24" s="1"/>
  <c r="UV14" i="23"/>
  <c r="HT21" i="23"/>
  <c r="JB6" i="23"/>
  <c r="JB11" i="23"/>
  <c r="JI11" i="23" s="1"/>
  <c r="JB13" i="23"/>
  <c r="JB15" i="23"/>
  <c r="JB17" i="23"/>
  <c r="JI17" i="23" s="1"/>
  <c r="JB19" i="23"/>
  <c r="JI19" i="23" s="1"/>
  <c r="MZ16" i="23"/>
  <c r="MZ20" i="23"/>
  <c r="PP8" i="23"/>
  <c r="PP20" i="23"/>
  <c r="PW20" i="23" s="1"/>
  <c r="QX4" i="23"/>
  <c r="RE4" i="23" s="1"/>
  <c r="QX8" i="23"/>
  <c r="SF8" i="23"/>
  <c r="SM8" i="23" s="1"/>
  <c r="GL14" i="23"/>
  <c r="HT4" i="23"/>
  <c r="OH5" i="23"/>
  <c r="OO5" i="23" s="1"/>
  <c r="OH9" i="23"/>
  <c r="OO9" i="23" s="1"/>
  <c r="OH11" i="23"/>
  <c r="OH13" i="23"/>
  <c r="OO13" i="23" s="1"/>
  <c r="OH15" i="23"/>
  <c r="OO15" i="23" s="1"/>
  <c r="OH21" i="23"/>
  <c r="OO21" i="23" s="1"/>
  <c r="DV8" i="23"/>
  <c r="DV12" i="23"/>
  <c r="DV16" i="23"/>
  <c r="FD8" i="23"/>
  <c r="JB10" i="23"/>
  <c r="JB14" i="23"/>
  <c r="KJ4" i="23"/>
  <c r="KQ4" i="23" s="1"/>
  <c r="KJ7" i="23"/>
  <c r="KQ7" i="23" s="1"/>
  <c r="KJ8" i="23"/>
  <c r="KQ8" i="23" s="1"/>
  <c r="KJ10" i="23"/>
  <c r="KQ10" i="23" s="1"/>
  <c r="KJ12" i="23"/>
  <c r="KQ12" i="23" s="1"/>
  <c r="KJ14" i="23"/>
  <c r="GS17" i="23"/>
  <c r="OO7" i="23"/>
  <c r="OO8" i="23"/>
  <c r="OO10" i="23"/>
  <c r="OO12" i="23"/>
  <c r="OO16" i="23"/>
  <c r="RE21" i="23"/>
  <c r="SM15" i="23"/>
  <c r="JB20" i="23"/>
  <c r="QX14" i="23"/>
  <c r="RE14" i="23" s="1"/>
  <c r="SF12" i="23"/>
  <c r="SF14" i="23"/>
  <c r="SM14" i="23" s="1"/>
  <c r="SF16" i="23"/>
  <c r="SM16" i="23" s="1"/>
  <c r="SF18" i="23"/>
  <c r="SF20" i="23"/>
  <c r="SM20" i="23" s="1"/>
  <c r="TN18" i="23"/>
  <c r="TU18" i="23" s="1"/>
  <c r="UV6" i="23"/>
  <c r="UV11" i="23"/>
  <c r="UV15" i="23"/>
  <c r="IA21" i="23"/>
  <c r="JI6" i="23"/>
  <c r="NG16" i="23"/>
  <c r="NG20" i="23"/>
  <c r="VC7" i="23"/>
  <c r="VC8" i="23"/>
  <c r="VC14" i="23"/>
  <c r="EC8" i="23"/>
  <c r="FD14" i="23"/>
  <c r="FK14" i="23" s="1"/>
  <c r="GL10" i="23"/>
  <c r="GS13" i="23"/>
  <c r="LR17" i="23"/>
  <c r="LY17" i="23" s="1"/>
  <c r="LR21" i="23"/>
  <c r="LY21" i="23" s="1"/>
  <c r="MZ5" i="23"/>
  <c r="MZ6" i="23"/>
  <c r="MZ9" i="23"/>
  <c r="NG9" i="23" s="1"/>
  <c r="MZ11" i="23"/>
  <c r="MZ13" i="23"/>
  <c r="NG13" i="23" s="1"/>
  <c r="MZ15" i="23"/>
  <c r="NG15" i="23" s="1"/>
  <c r="MZ17" i="23"/>
  <c r="NG17" i="23" s="1"/>
  <c r="MZ21" i="23"/>
  <c r="NG21" i="23" s="1"/>
  <c r="HT7" i="23"/>
  <c r="IA7" i="23" s="1"/>
  <c r="HT8" i="23"/>
  <c r="IA8" i="23" s="1"/>
  <c r="HT18" i="23"/>
  <c r="KJ9" i="23"/>
  <c r="KQ9" i="23" s="1"/>
  <c r="PP5" i="23"/>
  <c r="PW5" i="23" s="1"/>
  <c r="PP13" i="23"/>
  <c r="PW13" i="23" s="1"/>
  <c r="PP15" i="23"/>
  <c r="PP17" i="23"/>
  <c r="PW17" i="23" s="1"/>
  <c r="PP19" i="23"/>
  <c r="PP21" i="23"/>
  <c r="PW21" i="23" s="1"/>
  <c r="QX5" i="23"/>
  <c r="RE5" i="23" s="1"/>
  <c r="QX6" i="23"/>
  <c r="QX13" i="23"/>
  <c r="RE13" i="23" s="1"/>
  <c r="QX17" i="23"/>
  <c r="RE17" i="23" s="1"/>
  <c r="SF9" i="23"/>
  <c r="SF11" i="23"/>
  <c r="SM11" i="23" s="1"/>
  <c r="SF21" i="23"/>
  <c r="TN5" i="23"/>
  <c r="TU5" i="23" s="1"/>
  <c r="TN6" i="23"/>
  <c r="TU6" i="23" s="1"/>
  <c r="TN9" i="23"/>
  <c r="TU9" i="23" s="1"/>
  <c r="TN11" i="23"/>
  <c r="TU11" i="23" s="1"/>
  <c r="EC12" i="23"/>
  <c r="BR20" i="23"/>
  <c r="EC21" i="23"/>
  <c r="FK5" i="23"/>
  <c r="FK9" i="23"/>
  <c r="KJ18" i="23"/>
  <c r="KQ18" i="23" s="1"/>
  <c r="LR14" i="23"/>
  <c r="UV17" i="23"/>
  <c r="VC17" i="23" s="1"/>
  <c r="UV19" i="23"/>
  <c r="VC19" i="23" s="1"/>
  <c r="UV21" i="23"/>
  <c r="SU17" i="22"/>
  <c r="SU14" i="22"/>
  <c r="VD14" i="22"/>
  <c r="FS16" i="22"/>
  <c r="GT4" i="22"/>
  <c r="HA4" i="22" s="1"/>
  <c r="GT8" i="22"/>
  <c r="HA8" i="22" s="1"/>
  <c r="IB12" i="22"/>
  <c r="II12" i="22" s="1"/>
  <c r="IB16" i="22"/>
  <c r="II16" i="22" s="1"/>
  <c r="JJ4" i="22"/>
  <c r="ED5" i="22"/>
  <c r="EK5" i="22" s="1"/>
  <c r="ED7" i="22"/>
  <c r="ED9" i="22"/>
  <c r="EK9" i="22" s="1"/>
  <c r="ED11" i="22"/>
  <c r="EK11" i="22" s="1"/>
  <c r="ED13" i="22"/>
  <c r="EK13" i="22" s="1"/>
  <c r="FL5" i="22"/>
  <c r="FS5" i="22" s="1"/>
  <c r="FL11" i="22"/>
  <c r="FS11" i="22" s="1"/>
  <c r="FL13" i="22"/>
  <c r="FL15" i="22"/>
  <c r="FL17" i="22"/>
  <c r="GT5" i="22"/>
  <c r="GT9" i="22"/>
  <c r="HA9" i="22" s="1"/>
  <c r="GT11" i="22"/>
  <c r="GT13" i="22"/>
  <c r="HA13" i="22" s="1"/>
  <c r="IB7" i="22"/>
  <c r="IB9" i="22"/>
  <c r="IB11" i="22"/>
  <c r="IB13" i="22"/>
  <c r="II13" i="22" s="1"/>
  <c r="JJ9" i="22"/>
  <c r="JJ17" i="22"/>
  <c r="JQ17" i="22" s="1"/>
  <c r="LZ17" i="22"/>
  <c r="NH13" i="22"/>
  <c r="NO13" i="22" s="1"/>
  <c r="NH17" i="22"/>
  <c r="NO17" i="22" s="1"/>
  <c r="OP7" i="22"/>
  <c r="OP9" i="22"/>
  <c r="OP11" i="22"/>
  <c r="OP13" i="22"/>
  <c r="OP15" i="22"/>
  <c r="OW15" i="22" s="1"/>
  <c r="OP17" i="22"/>
  <c r="OW17" i="22" s="1"/>
  <c r="PX5" i="22"/>
  <c r="QE5" i="22" s="1"/>
  <c r="PX7" i="22"/>
  <c r="QE7" i="22" s="1"/>
  <c r="PX9" i="22"/>
  <c r="PX17" i="22"/>
  <c r="RF7" i="22"/>
  <c r="RF9" i="22"/>
  <c r="RM9" i="22" s="1"/>
  <c r="RF11" i="22"/>
  <c r="RF13" i="22"/>
  <c r="RM13" i="22" s="1"/>
  <c r="RF15" i="22"/>
  <c r="RM15" i="22" s="1"/>
  <c r="RF17" i="22"/>
  <c r="RM17" i="22" s="1"/>
  <c r="NH8" i="22"/>
  <c r="NH12" i="22"/>
  <c r="SN4" i="22"/>
  <c r="QE9" i="22"/>
  <c r="QE17" i="22"/>
  <c r="RF16" i="22"/>
  <c r="RM16" i="22" s="1"/>
  <c r="JJ13" i="22"/>
  <c r="OP4" i="22"/>
  <c r="PX4" i="22"/>
  <c r="QE4" i="22" s="1"/>
  <c r="JJ10" i="22"/>
  <c r="JJ14" i="22"/>
  <c r="JQ14" i="22" s="1"/>
  <c r="KR5" i="22"/>
  <c r="KY5" i="22" s="1"/>
  <c r="LZ9" i="22"/>
  <c r="MG9" i="22" s="1"/>
  <c r="LZ13" i="22"/>
  <c r="MG13" i="22" s="1"/>
  <c r="VK17" i="22"/>
  <c r="OP12" i="22"/>
  <c r="OW12" i="22" s="1"/>
  <c r="OP16" i="22"/>
  <c r="OW16" i="22" s="1"/>
  <c r="RF12" i="22"/>
  <c r="KR6" i="22"/>
  <c r="KY6" i="22" s="1"/>
  <c r="LZ6" i="22"/>
  <c r="LZ10" i="22"/>
  <c r="MG10" i="22" s="1"/>
  <c r="LZ14" i="22"/>
  <c r="MG14" i="22" s="1"/>
  <c r="ED25" i="4"/>
  <c r="EK25" i="4" s="1"/>
  <c r="FL5" i="4"/>
  <c r="FL13" i="4"/>
  <c r="IB9" i="4"/>
  <c r="RF17" i="4"/>
  <c r="SN19" i="4"/>
  <c r="TV5" i="4"/>
  <c r="UC5" i="4" s="1"/>
  <c r="ED5" i="4"/>
  <c r="EK5" i="4" s="1"/>
  <c r="NH12" i="4"/>
  <c r="EK22" i="4"/>
  <c r="MG5" i="4"/>
  <c r="HA12" i="4"/>
  <c r="TV9" i="4"/>
  <c r="UC9" i="4" s="1"/>
  <c r="FS5" i="4"/>
  <c r="KY23" i="4"/>
  <c r="ED4" i="4"/>
  <c r="EK4" i="4" s="1"/>
  <c r="RF4" i="4"/>
  <c r="RM4" i="4" s="1"/>
  <c r="UC18" i="4"/>
  <c r="KY17" i="4"/>
  <c r="MG9" i="4"/>
  <c r="JJ10" i="4"/>
  <c r="JJ12" i="4"/>
  <c r="JJ14" i="4"/>
  <c r="JJ18" i="4"/>
  <c r="JQ18" i="4" s="1"/>
  <c r="JJ20" i="4"/>
  <c r="JJ24" i="4"/>
  <c r="PX21" i="4"/>
  <c r="PX23" i="4"/>
  <c r="QE23" i="4" s="1"/>
  <c r="PX25" i="4"/>
  <c r="QE25" i="4" s="1"/>
  <c r="RF5" i="4"/>
  <c r="RM5" i="4" s="1"/>
  <c r="RF7" i="4"/>
  <c r="RM7" i="4" s="1"/>
  <c r="RF9" i="4"/>
  <c r="RM9" i="4" s="1"/>
  <c r="RF13" i="4"/>
  <c r="RF15" i="4"/>
  <c r="SN12" i="4"/>
  <c r="SU12" i="4" s="1"/>
  <c r="VD6" i="4"/>
  <c r="VD10" i="4"/>
  <c r="VK10" i="4" s="1"/>
  <c r="KY15" i="4"/>
  <c r="NO17" i="4"/>
  <c r="ED7" i="4"/>
  <c r="EK7" i="4" s="1"/>
  <c r="ED9" i="4"/>
  <c r="EK9" i="4" s="1"/>
  <c r="ED11" i="4"/>
  <c r="ED13" i="4"/>
  <c r="ED17" i="4"/>
  <c r="EK17" i="4" s="1"/>
  <c r="ED21" i="4"/>
  <c r="EK21" i="4" s="1"/>
  <c r="ED23" i="4"/>
  <c r="EK23" i="4" s="1"/>
  <c r="GT20" i="4"/>
  <c r="HA20" i="4" s="1"/>
  <c r="KR4" i="4"/>
  <c r="KY4" i="4" s="1"/>
  <c r="KR6" i="4"/>
  <c r="KY6" i="4" s="1"/>
  <c r="KR8" i="4"/>
  <c r="KY8" i="4" s="1"/>
  <c r="RF23" i="4"/>
  <c r="RM23" i="4" s="1"/>
  <c r="RF25" i="4"/>
  <c r="RM25" i="4" s="1"/>
  <c r="SN5" i="4"/>
  <c r="SN7" i="4"/>
  <c r="SN9" i="4"/>
  <c r="SU9" i="4" s="1"/>
  <c r="SN11" i="4"/>
  <c r="SU11" i="4" s="1"/>
  <c r="SN13" i="4"/>
  <c r="SU13" i="4" s="1"/>
  <c r="SN15" i="4"/>
  <c r="SU15" i="4" s="1"/>
  <c r="SN17" i="4"/>
  <c r="KY9" i="4"/>
  <c r="KY21" i="4"/>
  <c r="KY25" i="4"/>
  <c r="MG17" i="4"/>
  <c r="FL25" i="4"/>
  <c r="FS25" i="4" s="1"/>
  <c r="GT5" i="4"/>
  <c r="HA5" i="4" s="1"/>
  <c r="GT7" i="4"/>
  <c r="GT11" i="4"/>
  <c r="GT13" i="4"/>
  <c r="GT15" i="4"/>
  <c r="HA15" i="4" s="1"/>
  <c r="GT17" i="4"/>
  <c r="HA17" i="4" s="1"/>
  <c r="GT19" i="4"/>
  <c r="HA19" i="4" s="1"/>
  <c r="GT21" i="4"/>
  <c r="HA21" i="4" s="1"/>
  <c r="GT23" i="4"/>
  <c r="HA23" i="4" s="1"/>
  <c r="GT25" i="4"/>
  <c r="HA25" i="4" s="1"/>
  <c r="IB5" i="4"/>
  <c r="OP8" i="4"/>
  <c r="OP25" i="4"/>
  <c r="OW25" i="4" s="1"/>
  <c r="TV12" i="4"/>
  <c r="RF14" i="21"/>
  <c r="RF18" i="21"/>
  <c r="SH8" i="21"/>
  <c r="SH16" i="21"/>
  <c r="SH20" i="21"/>
  <c r="RC13" i="21"/>
  <c r="RC14" i="21"/>
  <c r="RF12" i="21"/>
  <c r="RC12" i="21"/>
  <c r="SH18" i="21"/>
  <c r="RF17" i="21"/>
  <c r="RF6" i="21"/>
  <c r="RF9" i="21"/>
  <c r="RF16" i="21"/>
  <c r="RC19" i="21"/>
  <c r="SH5" i="21"/>
  <c r="SH11" i="21"/>
  <c r="SH13" i="21"/>
  <c r="SH17" i="21"/>
  <c r="RC10" i="21"/>
  <c r="RF15" i="21"/>
  <c r="RC18" i="21"/>
  <c r="EH5" i="21"/>
  <c r="EH11" i="21"/>
  <c r="EH13" i="21"/>
  <c r="EH17" i="21"/>
  <c r="EH21" i="21"/>
  <c r="FJ7" i="21"/>
  <c r="FJ10" i="21"/>
  <c r="FJ15" i="21"/>
  <c r="FJ19" i="21"/>
  <c r="GL5" i="21"/>
  <c r="GL11" i="21"/>
  <c r="GL13" i="21"/>
  <c r="GL17" i="21"/>
  <c r="GL21" i="21"/>
  <c r="HN7" i="21"/>
  <c r="HN10" i="21"/>
  <c r="HN15" i="21"/>
  <c r="HN19" i="21"/>
  <c r="IP5" i="21"/>
  <c r="IP11" i="21"/>
  <c r="IP13" i="21"/>
  <c r="IP17" i="21"/>
  <c r="IP21" i="21"/>
  <c r="JR7" i="21"/>
  <c r="JR10" i="21"/>
  <c r="JR15" i="21"/>
  <c r="JR19" i="21"/>
  <c r="KT5" i="21"/>
  <c r="KT11" i="21"/>
  <c r="KT13" i="21"/>
  <c r="KT17" i="21"/>
  <c r="KT21" i="21"/>
  <c r="LV7" i="21"/>
  <c r="LV10" i="21"/>
  <c r="LV15" i="21"/>
  <c r="LV19" i="21"/>
  <c r="MX5" i="21"/>
  <c r="MX11" i="21"/>
  <c r="MX13" i="21"/>
  <c r="MX17" i="21"/>
  <c r="MX21" i="21"/>
  <c r="NZ7" i="21"/>
  <c r="NZ10" i="21"/>
  <c r="NZ15" i="21"/>
  <c r="NZ19" i="21"/>
  <c r="PB5" i="21"/>
  <c r="PB11" i="21"/>
  <c r="PB13" i="21"/>
  <c r="PB17" i="21"/>
  <c r="PB21" i="21"/>
  <c r="QD7" i="21"/>
  <c r="QD10" i="21"/>
  <c r="QD15" i="21"/>
  <c r="QD19" i="21"/>
  <c r="RF5" i="21"/>
  <c r="RF11" i="21"/>
  <c r="SH4" i="21"/>
  <c r="SH12" i="21"/>
  <c r="RF13" i="21"/>
  <c r="RC16" i="21"/>
  <c r="RF21" i="21"/>
  <c r="EH4" i="21"/>
  <c r="EH8" i="21"/>
  <c r="EH12" i="21"/>
  <c r="EH16" i="21"/>
  <c r="EH20" i="21"/>
  <c r="FJ6" i="21"/>
  <c r="FJ9" i="21"/>
  <c r="FJ14" i="21"/>
  <c r="FJ18" i="21"/>
  <c r="GL4" i="21"/>
  <c r="GL8" i="21"/>
  <c r="GL12" i="21"/>
  <c r="GL16" i="21"/>
  <c r="GL20" i="21"/>
  <c r="HN6" i="21"/>
  <c r="HN9" i="21"/>
  <c r="HN14" i="21"/>
  <c r="HN18" i="21"/>
  <c r="IP4" i="21"/>
  <c r="IP8" i="21"/>
  <c r="IP12" i="21"/>
  <c r="IP16" i="21"/>
  <c r="IP20" i="21"/>
  <c r="JR6" i="21"/>
  <c r="JR9" i="21"/>
  <c r="JR14" i="21"/>
  <c r="JR18" i="21"/>
  <c r="KT4" i="21"/>
  <c r="KT8" i="21"/>
  <c r="KT12" i="21"/>
  <c r="KT16" i="21"/>
  <c r="KT20" i="21"/>
  <c r="LV6" i="21"/>
  <c r="LV9" i="21"/>
  <c r="LV14" i="21"/>
  <c r="LV18" i="21"/>
  <c r="MX4" i="21"/>
  <c r="MX8" i="21"/>
  <c r="MX12" i="21"/>
  <c r="MX16" i="21"/>
  <c r="MX20" i="21"/>
  <c r="NZ6" i="21"/>
  <c r="NZ9" i="21"/>
  <c r="NZ14" i="21"/>
  <c r="NZ18" i="21"/>
  <c r="PB4" i="21"/>
  <c r="PB8" i="21"/>
  <c r="PB12" i="21"/>
  <c r="PB16" i="21"/>
  <c r="PB20" i="21"/>
  <c r="QD6" i="21"/>
  <c r="QD9" i="21"/>
  <c r="QD14" i="21"/>
  <c r="QD18" i="21"/>
  <c r="RF4" i="21"/>
  <c r="RF8" i="21"/>
  <c r="RF20" i="21"/>
  <c r="SH7" i="21"/>
  <c r="SH10" i="21"/>
  <c r="SH15" i="21"/>
  <c r="SH19" i="21"/>
  <c r="IM23" i="19"/>
  <c r="KT8" i="19"/>
  <c r="KT12" i="19"/>
  <c r="KT17" i="19"/>
  <c r="KT20" i="19"/>
  <c r="KT24" i="19"/>
  <c r="KT28" i="19"/>
  <c r="LV4" i="19"/>
  <c r="LV8" i="19"/>
  <c r="LV12" i="19"/>
  <c r="LV17" i="19"/>
  <c r="LV20" i="19"/>
  <c r="LV24" i="19"/>
  <c r="LV28" i="19"/>
  <c r="MU19" i="19"/>
  <c r="SH30" i="19"/>
  <c r="HN14" i="19"/>
  <c r="MX7" i="19"/>
  <c r="MU27" i="19"/>
  <c r="IM30" i="19"/>
  <c r="SE17" i="19"/>
  <c r="SH16" i="19"/>
  <c r="IM16" i="19"/>
  <c r="MU24" i="19"/>
  <c r="SH23" i="19"/>
  <c r="SH21" i="19"/>
  <c r="SE21" i="19"/>
  <c r="IP8" i="19"/>
  <c r="IM8" i="19"/>
  <c r="IP31" i="19"/>
  <c r="IM31" i="19"/>
  <c r="IP24" i="19"/>
  <c r="IM24" i="19"/>
  <c r="MX5" i="19"/>
  <c r="MU5" i="19"/>
  <c r="MX12" i="19"/>
  <c r="MU12" i="19"/>
  <c r="SH4" i="19"/>
  <c r="SE4" i="19"/>
  <c r="SH15" i="19"/>
  <c r="SE15" i="19"/>
  <c r="SH20" i="19"/>
  <c r="SE20" i="19"/>
  <c r="SH14" i="19"/>
  <c r="SE14" i="19"/>
  <c r="IM19" i="19"/>
  <c r="MU7" i="19"/>
  <c r="MU23" i="19"/>
  <c r="SE16" i="19"/>
  <c r="SE30" i="19"/>
  <c r="IP11" i="19"/>
  <c r="IP18" i="19"/>
  <c r="IM18" i="19"/>
  <c r="IP27" i="19"/>
  <c r="JR6" i="19"/>
  <c r="JR9" i="19"/>
  <c r="JR13" i="19"/>
  <c r="JR18" i="19"/>
  <c r="JR21" i="19"/>
  <c r="JR25" i="19"/>
  <c r="JR29" i="19"/>
  <c r="KT6" i="19"/>
  <c r="KT9" i="19"/>
  <c r="KT13" i="19"/>
  <c r="KT18" i="19"/>
  <c r="KT21" i="19"/>
  <c r="KT25" i="19"/>
  <c r="KT29" i="19"/>
  <c r="LV6" i="19"/>
  <c r="LV9" i="19"/>
  <c r="LV13" i="19"/>
  <c r="LV18" i="19"/>
  <c r="LV21" i="19"/>
  <c r="LV25" i="19"/>
  <c r="LV29" i="19"/>
  <c r="MX6" i="19"/>
  <c r="MU6" i="19"/>
  <c r="MX16" i="19"/>
  <c r="MX21" i="19"/>
  <c r="MU21" i="19"/>
  <c r="SH7" i="19"/>
  <c r="SH13" i="19"/>
  <c r="SE13" i="19"/>
  <c r="SH29" i="19"/>
  <c r="SE29" i="19"/>
  <c r="IP9" i="19"/>
  <c r="IM9" i="19"/>
  <c r="SH6" i="19"/>
  <c r="SE6" i="19"/>
  <c r="EH6" i="19"/>
  <c r="EH9" i="19"/>
  <c r="EH13" i="19"/>
  <c r="EH18" i="19"/>
  <c r="EH21" i="19"/>
  <c r="EH25" i="19"/>
  <c r="EH29" i="19"/>
  <c r="FJ6" i="19"/>
  <c r="FJ9" i="19"/>
  <c r="FJ13" i="19"/>
  <c r="FJ18" i="19"/>
  <c r="FJ21" i="19"/>
  <c r="FJ25" i="19"/>
  <c r="FJ29" i="19"/>
  <c r="GL6" i="19"/>
  <c r="GL9" i="19"/>
  <c r="GL13" i="19"/>
  <c r="GL18" i="19"/>
  <c r="MX13" i="19"/>
  <c r="MU13" i="19"/>
  <c r="IP10" i="19"/>
  <c r="IM10" i="19"/>
  <c r="IP17" i="19"/>
  <c r="IM17" i="19"/>
  <c r="IP26" i="19"/>
  <c r="IM26" i="19"/>
  <c r="MX4" i="19"/>
  <c r="MU4" i="19"/>
  <c r="MX15" i="19"/>
  <c r="MU15" i="19"/>
  <c r="MX20" i="19"/>
  <c r="MU20" i="19"/>
  <c r="SH5" i="19"/>
  <c r="SE5" i="19"/>
  <c r="SH12" i="19"/>
  <c r="SE12" i="19"/>
  <c r="SH22" i="19"/>
  <c r="SE22" i="19"/>
  <c r="SH28" i="19"/>
  <c r="SE28" i="19"/>
  <c r="IP25" i="19"/>
  <c r="IM25" i="19"/>
  <c r="MX22" i="19"/>
  <c r="MU22" i="19"/>
  <c r="EH4" i="19"/>
  <c r="EH8" i="19"/>
  <c r="EH12" i="19"/>
  <c r="EH17" i="19"/>
  <c r="EH20" i="19"/>
  <c r="EH24" i="19"/>
  <c r="EH28" i="19"/>
  <c r="FJ4" i="19"/>
  <c r="FJ8" i="19"/>
  <c r="FJ12" i="19"/>
  <c r="FJ17" i="19"/>
  <c r="FJ20" i="19"/>
  <c r="FJ24" i="19"/>
  <c r="FJ28" i="19"/>
  <c r="GL4" i="19"/>
  <c r="GL8" i="19"/>
  <c r="GL12" i="19"/>
  <c r="IM11" i="19"/>
  <c r="IM27" i="19"/>
  <c r="MU16" i="19"/>
  <c r="SE7" i="19"/>
  <c r="SE23" i="19"/>
  <c r="IP7" i="19"/>
  <c r="IP16" i="19"/>
  <c r="IP23" i="19"/>
  <c r="IP30" i="19"/>
  <c r="MX11" i="19"/>
  <c r="MX19" i="19"/>
  <c r="MX27" i="19"/>
  <c r="SH11" i="19"/>
  <c r="SH19" i="19"/>
  <c r="SH27" i="19"/>
  <c r="GL21" i="19"/>
  <c r="GL25" i="19"/>
  <c r="GL29" i="19"/>
  <c r="HN6" i="19"/>
  <c r="HN9" i="19"/>
  <c r="HN13" i="19"/>
  <c r="HN18" i="19"/>
  <c r="HN21" i="19"/>
  <c r="HN25" i="19"/>
  <c r="HN29" i="19"/>
  <c r="IP5" i="19"/>
  <c r="IP15" i="19"/>
  <c r="IP22" i="19"/>
  <c r="IP14" i="19"/>
  <c r="JR7" i="19"/>
  <c r="JR11" i="19"/>
  <c r="JR16" i="19"/>
  <c r="JR19" i="19"/>
  <c r="JR23" i="19"/>
  <c r="JR27" i="19"/>
  <c r="JR30" i="19"/>
  <c r="KT7" i="19"/>
  <c r="KT11" i="19"/>
  <c r="KT16" i="19"/>
  <c r="KT19" i="19"/>
  <c r="KT23" i="19"/>
  <c r="KT27" i="19"/>
  <c r="KT30" i="19"/>
  <c r="LV7" i="19"/>
  <c r="LV11" i="19"/>
  <c r="LV16" i="19"/>
  <c r="LV19" i="19"/>
  <c r="LV23" i="19"/>
  <c r="LV27" i="19"/>
  <c r="LV30" i="19"/>
  <c r="MX10" i="19"/>
  <c r="MX31" i="19"/>
  <c r="MX26" i="19"/>
  <c r="MX30" i="19"/>
  <c r="NZ7" i="19"/>
  <c r="NZ11" i="19"/>
  <c r="NZ16" i="19"/>
  <c r="NZ19" i="19"/>
  <c r="NZ23" i="19"/>
  <c r="NZ27" i="19"/>
  <c r="NZ30" i="19"/>
  <c r="PB7" i="19"/>
  <c r="PB11" i="19"/>
  <c r="PB16" i="19"/>
  <c r="PB18" i="19"/>
  <c r="PB21" i="19"/>
  <c r="PB25" i="19"/>
  <c r="PB29" i="19"/>
  <c r="QD7" i="19"/>
  <c r="QD11" i="19"/>
  <c r="QD16" i="19"/>
  <c r="QD19" i="19"/>
  <c r="QD23" i="19"/>
  <c r="QD27" i="19"/>
  <c r="QD30" i="19"/>
  <c r="RF7" i="19"/>
  <c r="RF11" i="19"/>
  <c r="RF16" i="19"/>
  <c r="RF19" i="19"/>
  <c r="RF23" i="19"/>
  <c r="RF27" i="19"/>
  <c r="RF30" i="19"/>
  <c r="SH10" i="19"/>
  <c r="SH31" i="19"/>
  <c r="SH26" i="19"/>
  <c r="IP6" i="19"/>
  <c r="IP13" i="19"/>
  <c r="IP21" i="19"/>
  <c r="IP29" i="19"/>
  <c r="MX9" i="19"/>
  <c r="MX18" i="19"/>
  <c r="MX25" i="19"/>
  <c r="SH9" i="19"/>
  <c r="SH18" i="19"/>
  <c r="SH25" i="19"/>
  <c r="GL17" i="19"/>
  <c r="GL20" i="19"/>
  <c r="GL24" i="19"/>
  <c r="GL28" i="19"/>
  <c r="HN4" i="19"/>
  <c r="HN8" i="19"/>
  <c r="HN12" i="19"/>
  <c r="HN17" i="19"/>
  <c r="HN20" i="19"/>
  <c r="HN24" i="19"/>
  <c r="HN28" i="19"/>
  <c r="IP4" i="19"/>
  <c r="IP12" i="19"/>
  <c r="IP20" i="19"/>
  <c r="IP28" i="19"/>
  <c r="JR5" i="19"/>
  <c r="JR10" i="19"/>
  <c r="JR15" i="19"/>
  <c r="JR31" i="19"/>
  <c r="JR22" i="19"/>
  <c r="JR26" i="19"/>
  <c r="JR14" i="19"/>
  <c r="KT5" i="19"/>
  <c r="KT10" i="19"/>
  <c r="KT15" i="19"/>
  <c r="KT31" i="19"/>
  <c r="KT22" i="19"/>
  <c r="KT26" i="19"/>
  <c r="KT14" i="19"/>
  <c r="LV5" i="19"/>
  <c r="LV10" i="19"/>
  <c r="LV15" i="19"/>
  <c r="LV31" i="19"/>
  <c r="LV22" i="19"/>
  <c r="LV26" i="19"/>
  <c r="LV14" i="19"/>
  <c r="MX8" i="19"/>
  <c r="MX17" i="19"/>
  <c r="MX24" i="19"/>
  <c r="MX14" i="19"/>
  <c r="NZ5" i="19"/>
  <c r="NZ10" i="19"/>
  <c r="NZ15" i="19"/>
  <c r="NZ31" i="19"/>
  <c r="NZ22" i="19"/>
  <c r="NZ26" i="19"/>
  <c r="NZ14" i="19"/>
  <c r="PB5" i="19"/>
  <c r="PB10" i="19"/>
  <c r="PB15" i="19"/>
  <c r="PB17" i="19"/>
  <c r="OY31" i="19"/>
  <c r="PB20" i="19"/>
  <c r="OY22" i="19"/>
  <c r="PB24" i="19"/>
  <c r="OY26" i="19"/>
  <c r="PB28" i="19"/>
  <c r="OY14" i="19"/>
  <c r="QD5" i="19"/>
  <c r="QD10" i="19"/>
  <c r="QD15" i="19"/>
  <c r="QD31" i="19"/>
  <c r="QD22" i="19"/>
  <c r="QD26" i="19"/>
  <c r="QD14" i="19"/>
  <c r="RF5" i="19"/>
  <c r="RF10" i="19"/>
  <c r="RF15" i="19"/>
  <c r="RF31" i="19"/>
  <c r="RF22" i="19"/>
  <c r="RF26" i="19"/>
  <c r="RF14" i="19"/>
  <c r="SH8" i="19"/>
  <c r="SE11" i="19"/>
  <c r="SH17" i="19"/>
  <c r="SE19" i="19"/>
  <c r="SH24" i="19"/>
  <c r="SE27" i="19"/>
  <c r="FG4" i="27"/>
  <c r="FG9" i="27"/>
  <c r="FG10" i="27"/>
  <c r="IM12" i="27"/>
  <c r="EH4" i="27"/>
  <c r="EH8" i="27"/>
  <c r="EH12" i="27"/>
  <c r="EH16" i="27"/>
  <c r="IP7" i="27"/>
  <c r="IP16" i="27"/>
  <c r="FG14" i="27"/>
  <c r="IM16" i="27"/>
  <c r="FJ7" i="27"/>
  <c r="IP4" i="27"/>
  <c r="IP15" i="27"/>
  <c r="FJ6" i="27"/>
  <c r="GL7" i="27"/>
  <c r="GL11" i="27"/>
  <c r="GL15" i="27"/>
  <c r="HN6" i="27"/>
  <c r="HN10" i="27"/>
  <c r="HN14" i="27"/>
  <c r="IP10" i="27"/>
  <c r="IM15" i="27"/>
  <c r="FJ11" i="27"/>
  <c r="GL5" i="27"/>
  <c r="GL9" i="27"/>
  <c r="GL13" i="27"/>
  <c r="HN4" i="27"/>
  <c r="HN8" i="27"/>
  <c r="HN12" i="27"/>
  <c r="HN16" i="27"/>
  <c r="IM10" i="27"/>
  <c r="IP6" i="27"/>
  <c r="FJ9" i="27"/>
  <c r="GL4" i="27"/>
  <c r="GL8" i="27"/>
  <c r="GL12" i="27"/>
  <c r="GL16" i="27"/>
  <c r="HN7" i="27"/>
  <c r="HN11" i="27"/>
  <c r="HN15" i="27"/>
  <c r="IP5" i="27"/>
  <c r="IM8" i="27"/>
  <c r="EH7" i="27"/>
  <c r="EH11" i="27"/>
  <c r="EH15" i="27"/>
  <c r="FJ8" i="27"/>
  <c r="FJ16" i="27"/>
  <c r="IM7" i="27"/>
  <c r="JR7" i="27"/>
  <c r="JR11" i="27"/>
  <c r="JR15" i="27"/>
  <c r="KT6" i="27"/>
  <c r="KT10" i="27"/>
  <c r="KT14" i="27"/>
  <c r="LV5" i="27"/>
  <c r="LV9" i="27"/>
  <c r="LV13" i="27"/>
  <c r="MX4" i="27"/>
  <c r="MX8" i="27"/>
  <c r="MX12" i="27"/>
  <c r="MX16" i="27"/>
  <c r="NZ7" i="27"/>
  <c r="NZ11" i="27"/>
  <c r="NZ15" i="27"/>
  <c r="PB6" i="27"/>
  <c r="PB10" i="27"/>
  <c r="PB14" i="27"/>
  <c r="QD5" i="27"/>
  <c r="QD9" i="27"/>
  <c r="QD13" i="27"/>
  <c r="RF4" i="27"/>
  <c r="RF8" i="27"/>
  <c r="RF12" i="27"/>
  <c r="RF16" i="27"/>
  <c r="SH7" i="27"/>
  <c r="SH11" i="27"/>
  <c r="SH15" i="27"/>
  <c r="EH6" i="27"/>
  <c r="EH10" i="27"/>
  <c r="EH14" i="27"/>
  <c r="IM14" i="27"/>
  <c r="JR6" i="27"/>
  <c r="JR10" i="27"/>
  <c r="JR14" i="27"/>
  <c r="KT5" i="27"/>
  <c r="KT9" i="27"/>
  <c r="KT13" i="27"/>
  <c r="LV4" i="27"/>
  <c r="LV8" i="27"/>
  <c r="LV12" i="27"/>
  <c r="LV16" i="27"/>
  <c r="MX7" i="27"/>
  <c r="MX11" i="27"/>
  <c r="MX15" i="27"/>
  <c r="NZ6" i="27"/>
  <c r="NZ10" i="27"/>
  <c r="NZ14" i="27"/>
  <c r="PB5" i="27"/>
  <c r="PB9" i="27"/>
  <c r="PB13" i="27"/>
  <c r="QD4" i="27"/>
  <c r="QD8" i="27"/>
  <c r="QD12" i="27"/>
  <c r="QD16" i="27"/>
  <c r="RF7" i="27"/>
  <c r="RF11" i="27"/>
  <c r="RF15" i="27"/>
  <c r="SH6" i="27"/>
  <c r="SH10" i="27"/>
  <c r="SH14" i="27"/>
  <c r="FJ5" i="27"/>
  <c r="FG8" i="27"/>
  <c r="FJ13" i="27"/>
  <c r="FG16" i="27"/>
  <c r="GL6" i="27"/>
  <c r="GL10" i="27"/>
  <c r="GL14" i="27"/>
  <c r="HN5" i="27"/>
  <c r="HN9" i="27"/>
  <c r="HN13" i="27"/>
  <c r="IP9" i="27"/>
  <c r="IM13" i="27"/>
  <c r="EH5" i="27"/>
  <c r="EH9" i="27"/>
  <c r="EH13" i="27"/>
  <c r="FJ4" i="27"/>
  <c r="FG7" i="27"/>
  <c r="FJ12" i="27"/>
  <c r="FG15" i="27"/>
  <c r="IP8" i="27"/>
  <c r="IM11" i="27"/>
  <c r="JR5" i="27"/>
  <c r="JR9" i="27"/>
  <c r="JR13" i="27"/>
  <c r="KT4" i="27"/>
  <c r="KT8" i="27"/>
  <c r="KT12" i="27"/>
  <c r="KT16" i="27"/>
  <c r="LV7" i="27"/>
  <c r="LV11" i="27"/>
  <c r="LV15" i="27"/>
  <c r="MX6" i="27"/>
  <c r="MX10" i="27"/>
  <c r="MX14" i="27"/>
  <c r="NZ5" i="27"/>
  <c r="NZ9" i="27"/>
  <c r="NZ13" i="27"/>
  <c r="PB4" i="27"/>
  <c r="PB8" i="27"/>
  <c r="PB12" i="27"/>
  <c r="PB16" i="27"/>
  <c r="QD7" i="27"/>
  <c r="QD11" i="27"/>
  <c r="QD15" i="27"/>
  <c r="RF6" i="27"/>
  <c r="RF10" i="27"/>
  <c r="RF14" i="27"/>
  <c r="SH5" i="27"/>
  <c r="SH9" i="27"/>
  <c r="SH13" i="27"/>
  <c r="EH6" i="26"/>
  <c r="EH10" i="26"/>
  <c r="FJ6" i="26"/>
  <c r="FJ10" i="26"/>
  <c r="GL6" i="26"/>
  <c r="GL10" i="26"/>
  <c r="HN6" i="26"/>
  <c r="HN10" i="26"/>
  <c r="IP6" i="26"/>
  <c r="IP10" i="26"/>
  <c r="JR6" i="26"/>
  <c r="JR10" i="26"/>
  <c r="KT6" i="26"/>
  <c r="KT10" i="26"/>
  <c r="LV6" i="26"/>
  <c r="LV10" i="26"/>
  <c r="MX6" i="26"/>
  <c r="MX10" i="26"/>
  <c r="NZ6" i="26"/>
  <c r="NZ10" i="26"/>
  <c r="PB6" i="26"/>
  <c r="PB10" i="26"/>
  <c r="QD6" i="26"/>
  <c r="QD10" i="26"/>
  <c r="RF6" i="26"/>
  <c r="RF10" i="26"/>
  <c r="SH6" i="26"/>
  <c r="SH10" i="26"/>
  <c r="EH5" i="26"/>
  <c r="EH9" i="26"/>
  <c r="FJ5" i="26"/>
  <c r="FJ9" i="26"/>
  <c r="GL5" i="26"/>
  <c r="GL9" i="26"/>
  <c r="HN5" i="26"/>
  <c r="HN9" i="26"/>
  <c r="IP5" i="26"/>
  <c r="IP9" i="26"/>
  <c r="JR5" i="26"/>
  <c r="JR9" i="26"/>
  <c r="KT5" i="26"/>
  <c r="KT9" i="26"/>
  <c r="LV5" i="26"/>
  <c r="LV9" i="26"/>
  <c r="MX5" i="26"/>
  <c r="MX9" i="26"/>
  <c r="NZ5" i="26"/>
  <c r="NZ9" i="26"/>
  <c r="PB5" i="26"/>
  <c r="PB9" i="26"/>
  <c r="QD5" i="26"/>
  <c r="QD9" i="26"/>
  <c r="RF5" i="26"/>
  <c r="RF9" i="26"/>
  <c r="SH5" i="26"/>
  <c r="SH9" i="26"/>
  <c r="TU16" i="24"/>
  <c r="TU18" i="24"/>
  <c r="DV10" i="24"/>
  <c r="EC10" i="24" s="1"/>
  <c r="DV15" i="24"/>
  <c r="EC15" i="24" s="1"/>
  <c r="DV19" i="24"/>
  <c r="EC19" i="24" s="1"/>
  <c r="FD4" i="24"/>
  <c r="FK4" i="24" s="1"/>
  <c r="NG8" i="24"/>
  <c r="NG10" i="24"/>
  <c r="VC16" i="24"/>
  <c r="UV20" i="24"/>
  <c r="VC20" i="24" s="1"/>
  <c r="EC16" i="24"/>
  <c r="FK5" i="24"/>
  <c r="MZ12" i="24"/>
  <c r="NG12" i="24" s="1"/>
  <c r="MZ16" i="24"/>
  <c r="NG16" i="24" s="1"/>
  <c r="MZ18" i="24"/>
  <c r="NG18" i="24" s="1"/>
  <c r="PP19" i="24"/>
  <c r="PW19" i="24" s="1"/>
  <c r="QX4" i="24"/>
  <c r="RE4" i="24" s="1"/>
  <c r="SF7" i="24"/>
  <c r="SM7" i="24" s="1"/>
  <c r="SF11" i="24"/>
  <c r="SM11" i="24" s="1"/>
  <c r="SF15" i="24"/>
  <c r="SM15" i="24" s="1"/>
  <c r="UV17" i="24"/>
  <c r="VC17" i="24" s="1"/>
  <c r="HT20" i="24"/>
  <c r="IA20" i="24" s="1"/>
  <c r="KJ12" i="24"/>
  <c r="KQ12" i="24" s="1"/>
  <c r="KJ16" i="24"/>
  <c r="KQ16" i="24" s="1"/>
  <c r="PP12" i="24"/>
  <c r="PW12" i="24" s="1"/>
  <c r="PP14" i="24"/>
  <c r="PW14" i="24" s="1"/>
  <c r="PP16" i="24"/>
  <c r="PW16" i="24" s="1"/>
  <c r="PP18" i="24"/>
  <c r="PW18" i="24" s="1"/>
  <c r="PP20" i="24"/>
  <c r="PW20" i="24" s="1"/>
  <c r="QX5" i="24"/>
  <c r="RE5" i="24" s="1"/>
  <c r="QX9" i="24"/>
  <c r="RE9" i="24" s="1"/>
  <c r="SM4" i="24"/>
  <c r="SF6" i="24"/>
  <c r="SM6" i="24" s="1"/>
  <c r="SF8" i="24"/>
  <c r="SM8" i="24" s="1"/>
  <c r="SF10" i="24"/>
  <c r="SM10" i="24" s="1"/>
  <c r="SF12" i="24"/>
  <c r="SM12" i="24" s="1"/>
  <c r="SF14" i="24"/>
  <c r="SM14" i="24" s="1"/>
  <c r="SF16" i="24"/>
  <c r="SM16" i="24" s="1"/>
  <c r="SF18" i="24"/>
  <c r="SM18" i="24" s="1"/>
  <c r="DV8" i="24"/>
  <c r="EC8" i="24" s="1"/>
  <c r="GL8" i="24"/>
  <c r="GS8" i="24" s="1"/>
  <c r="GL10" i="24"/>
  <c r="GS10" i="24" s="1"/>
  <c r="GL12" i="24"/>
  <c r="GS12" i="24" s="1"/>
  <c r="GL14" i="24"/>
  <c r="GL16" i="24"/>
  <c r="GS16" i="24" s="1"/>
  <c r="GL18" i="24"/>
  <c r="GS18" i="24" s="1"/>
  <c r="GL20" i="24"/>
  <c r="GS20" i="24" s="1"/>
  <c r="HT13" i="24"/>
  <c r="IA13" i="24" s="1"/>
  <c r="JB4" i="24"/>
  <c r="JI4" i="24" s="1"/>
  <c r="JB6" i="24"/>
  <c r="JI6" i="24" s="1"/>
  <c r="JB8" i="24"/>
  <c r="JI8" i="24" s="1"/>
  <c r="JB10" i="24"/>
  <c r="JI10" i="24" s="1"/>
  <c r="JB12" i="24"/>
  <c r="JI12" i="24" s="1"/>
  <c r="KJ5" i="24"/>
  <c r="KQ5" i="24" s="1"/>
  <c r="KJ13" i="24"/>
  <c r="KQ13" i="24" s="1"/>
  <c r="KJ17" i="24"/>
  <c r="LR4" i="24"/>
  <c r="LY4" i="24" s="1"/>
  <c r="LR14" i="24"/>
  <c r="LY14" i="24" s="1"/>
  <c r="LR16" i="24"/>
  <c r="LY16" i="24" s="1"/>
  <c r="LR18" i="24"/>
  <c r="LY18" i="24" s="1"/>
  <c r="LR20" i="24"/>
  <c r="LY20" i="24" s="1"/>
  <c r="TN13" i="24"/>
  <c r="TN15" i="24"/>
  <c r="TN17" i="24"/>
  <c r="TU17" i="24" s="1"/>
  <c r="TN19" i="24"/>
  <c r="TU19" i="24" s="1"/>
  <c r="UV7" i="24"/>
  <c r="VC7" i="24" s="1"/>
  <c r="DV5" i="24"/>
  <c r="EC5" i="24" s="1"/>
  <c r="DV9" i="24"/>
  <c r="EC9" i="24" s="1"/>
  <c r="MZ7" i="24"/>
  <c r="NG7" i="24" s="1"/>
  <c r="MZ9" i="24"/>
  <c r="NG9" i="24" s="1"/>
  <c r="FK6" i="24"/>
  <c r="FK11" i="24"/>
  <c r="NG15" i="24"/>
  <c r="OH13" i="24"/>
  <c r="OO13" i="24" s="1"/>
  <c r="OH17" i="24"/>
  <c r="OO17" i="24" s="1"/>
  <c r="PP4" i="24"/>
  <c r="PW4" i="24" s="1"/>
  <c r="QX19" i="24"/>
  <c r="RE19" i="24" s="1"/>
  <c r="FK12" i="24"/>
  <c r="FK16" i="24"/>
  <c r="FK20" i="24"/>
  <c r="NG17" i="24"/>
  <c r="NG19" i="24"/>
  <c r="DV14" i="24"/>
  <c r="EC14" i="24" s="1"/>
  <c r="FD10" i="24"/>
  <c r="FK10" i="24" s="1"/>
  <c r="FK15" i="24"/>
  <c r="GL6" i="24"/>
  <c r="GS6" i="24" s="1"/>
  <c r="HT17" i="24"/>
  <c r="IA17" i="24" s="1"/>
  <c r="JB13" i="24"/>
  <c r="JI13" i="24" s="1"/>
  <c r="JB15" i="24"/>
  <c r="JI15" i="24" s="1"/>
  <c r="KJ9" i="24"/>
  <c r="KQ9" i="24" s="1"/>
  <c r="LR5" i="24"/>
  <c r="LY5" i="24" s="1"/>
  <c r="LR7" i="24"/>
  <c r="LY7" i="24" s="1"/>
  <c r="FK14" i="24"/>
  <c r="FK19" i="24"/>
  <c r="IA6" i="24"/>
  <c r="IA11" i="24"/>
  <c r="JI17" i="24"/>
  <c r="JI19" i="24"/>
  <c r="LY9" i="24"/>
  <c r="LY11" i="24"/>
  <c r="MZ5" i="24"/>
  <c r="NG5" i="24" s="1"/>
  <c r="MZ14" i="24"/>
  <c r="NG14" i="24" s="1"/>
  <c r="SF19" i="24"/>
  <c r="SM19" i="24" s="1"/>
  <c r="VC6" i="24"/>
  <c r="UV11" i="24"/>
  <c r="VC11" i="24" s="1"/>
  <c r="FK18" i="24"/>
  <c r="GS14" i="24"/>
  <c r="GL17" i="24"/>
  <c r="GS17" i="24" s="1"/>
  <c r="IA10" i="24"/>
  <c r="HT15" i="24"/>
  <c r="IA15" i="24" s="1"/>
  <c r="KJ7" i="24"/>
  <c r="KQ7" i="24" s="1"/>
  <c r="KQ17" i="24"/>
  <c r="LY13" i="24"/>
  <c r="PW9" i="24"/>
  <c r="TU14" i="24"/>
  <c r="VC10" i="24"/>
  <c r="UV15" i="24"/>
  <c r="VC15" i="24" s="1"/>
  <c r="OH16" i="24"/>
  <c r="OO16" i="24" s="1"/>
  <c r="SF5" i="24"/>
  <c r="SM5" i="24" s="1"/>
  <c r="UV19" i="24"/>
  <c r="VC19" i="24" s="1"/>
  <c r="DV13" i="24"/>
  <c r="EC13" i="24" s="1"/>
  <c r="FD9" i="24"/>
  <c r="FK9" i="24" s="1"/>
  <c r="GL5" i="24"/>
  <c r="GS5" i="24" s="1"/>
  <c r="GL7" i="24"/>
  <c r="GS7" i="24" s="1"/>
  <c r="HT18" i="24"/>
  <c r="IA18" i="24" s="1"/>
  <c r="JB14" i="24"/>
  <c r="JI14" i="24" s="1"/>
  <c r="KJ10" i="24"/>
  <c r="KQ10" i="24" s="1"/>
  <c r="KJ15" i="24"/>
  <c r="KQ15" i="24" s="1"/>
  <c r="LR6" i="24"/>
  <c r="LY6" i="24" s="1"/>
  <c r="OH7" i="24"/>
  <c r="OO7" i="24" s="1"/>
  <c r="OH11" i="24"/>
  <c r="OO11" i="24" s="1"/>
  <c r="OH15" i="24"/>
  <c r="OO15" i="24" s="1"/>
  <c r="OH19" i="24"/>
  <c r="OO19" i="24" s="1"/>
  <c r="PP7" i="24"/>
  <c r="PW7" i="24" s="1"/>
  <c r="PP17" i="24"/>
  <c r="PW17" i="24" s="1"/>
  <c r="QX13" i="24"/>
  <c r="RE13" i="24" s="1"/>
  <c r="SF9" i="24"/>
  <c r="SM9" i="24" s="1"/>
  <c r="TN5" i="24"/>
  <c r="TU5" i="24" s="1"/>
  <c r="TN7" i="24"/>
  <c r="TU7" i="24" s="1"/>
  <c r="UV18" i="24"/>
  <c r="VC18" i="24" s="1"/>
  <c r="DV7" i="24"/>
  <c r="EC7" i="24" s="1"/>
  <c r="DV17" i="24"/>
  <c r="EC17" i="24" s="1"/>
  <c r="FD13" i="24"/>
  <c r="FK13" i="24" s="1"/>
  <c r="GL9" i="24"/>
  <c r="GS9" i="24" s="1"/>
  <c r="GL11" i="24"/>
  <c r="GS11" i="24" s="1"/>
  <c r="HT5" i="24"/>
  <c r="IA5" i="24" s="1"/>
  <c r="JB18" i="24"/>
  <c r="JI18" i="24" s="1"/>
  <c r="KJ14" i="24"/>
  <c r="KQ14" i="24" s="1"/>
  <c r="KJ19" i="24"/>
  <c r="KQ19" i="24" s="1"/>
  <c r="LR10" i="24"/>
  <c r="LY10" i="24" s="1"/>
  <c r="LR15" i="24"/>
  <c r="LY15" i="24" s="1"/>
  <c r="MZ6" i="24"/>
  <c r="NG6" i="24" s="1"/>
  <c r="MZ13" i="24"/>
  <c r="NG13" i="24" s="1"/>
  <c r="PP6" i="24"/>
  <c r="PW6" i="24" s="1"/>
  <c r="PP11" i="24"/>
  <c r="PW11" i="24" s="1"/>
  <c r="QX7" i="24"/>
  <c r="RE7" i="24" s="1"/>
  <c r="QX17" i="24"/>
  <c r="RE17" i="24" s="1"/>
  <c r="SF13" i="24"/>
  <c r="SM13" i="24" s="1"/>
  <c r="TN9" i="24"/>
  <c r="TU9" i="24" s="1"/>
  <c r="TN11" i="24"/>
  <c r="TU11" i="24" s="1"/>
  <c r="UV5" i="24"/>
  <c r="VC5" i="24" s="1"/>
  <c r="DV6" i="24"/>
  <c r="EC6" i="24" s="1"/>
  <c r="DV11" i="24"/>
  <c r="EC11" i="24" s="1"/>
  <c r="FD7" i="24"/>
  <c r="FK7" i="24" s="1"/>
  <c r="FD17" i="24"/>
  <c r="FK17" i="24" s="1"/>
  <c r="GL13" i="24"/>
  <c r="GS13" i="24" s="1"/>
  <c r="GL15" i="24"/>
  <c r="GS15" i="24" s="1"/>
  <c r="HT9" i="24"/>
  <c r="IA9" i="24" s="1"/>
  <c r="JB5" i="24"/>
  <c r="JI5" i="24" s="1"/>
  <c r="JB7" i="24"/>
  <c r="JI7" i="24" s="1"/>
  <c r="KJ18" i="24"/>
  <c r="KQ18" i="24" s="1"/>
  <c r="LR19" i="24"/>
  <c r="LY19" i="24" s="1"/>
  <c r="PW10" i="24"/>
  <c r="PP15" i="24"/>
  <c r="PW15" i="24" s="1"/>
  <c r="RE6" i="24"/>
  <c r="SM17" i="24"/>
  <c r="TU13" i="24"/>
  <c r="TU15" i="24"/>
  <c r="VC9" i="24"/>
  <c r="FD10" i="23"/>
  <c r="FK10" i="23" s="1"/>
  <c r="HT6" i="23"/>
  <c r="IA6" i="23" s="1"/>
  <c r="HT9" i="23"/>
  <c r="IA9" i="23" s="1"/>
  <c r="HT11" i="23"/>
  <c r="IA11" i="23" s="1"/>
  <c r="HT13" i="23"/>
  <c r="IA13" i="23" s="1"/>
  <c r="HT15" i="23"/>
  <c r="IA15" i="23" s="1"/>
  <c r="HT17" i="23"/>
  <c r="IA17" i="23" s="1"/>
  <c r="HT19" i="23"/>
  <c r="IA19" i="23" s="1"/>
  <c r="JB18" i="23"/>
  <c r="JI18" i="23" s="1"/>
  <c r="KJ19" i="23"/>
  <c r="KQ19" i="23" s="1"/>
  <c r="KJ21" i="23"/>
  <c r="KQ21" i="23" s="1"/>
  <c r="LR5" i="23"/>
  <c r="LY5" i="23" s="1"/>
  <c r="LR6" i="23"/>
  <c r="LY6" i="23" s="1"/>
  <c r="LR9" i="23"/>
  <c r="LY9" i="23" s="1"/>
  <c r="LR11" i="23"/>
  <c r="LR13" i="23"/>
  <c r="LY13" i="23" s="1"/>
  <c r="LR15" i="23"/>
  <c r="LY15" i="23" s="1"/>
  <c r="QX18" i="23"/>
  <c r="SF4" i="23"/>
  <c r="SM4" i="23" s="1"/>
  <c r="SF7" i="23"/>
  <c r="SM7" i="23" s="1"/>
  <c r="EC5" i="23"/>
  <c r="EC6" i="23"/>
  <c r="EC9" i="23"/>
  <c r="EC13" i="23"/>
  <c r="DV17" i="23"/>
  <c r="EC17" i="23" s="1"/>
  <c r="DV19" i="23"/>
  <c r="EC19" i="23" s="1"/>
  <c r="GS14" i="23"/>
  <c r="NG5" i="23"/>
  <c r="PW19" i="23"/>
  <c r="QX9" i="23"/>
  <c r="RE9" i="23" s="1"/>
  <c r="QX11" i="23"/>
  <c r="RE11" i="23" s="1"/>
  <c r="SF19" i="23"/>
  <c r="SM19" i="23" s="1"/>
  <c r="VC21" i="23"/>
  <c r="JI20" i="23"/>
  <c r="TU21" i="23"/>
  <c r="VC6" i="23"/>
  <c r="VC11" i="23"/>
  <c r="FD20" i="23"/>
  <c r="FK20" i="23" s="1"/>
  <c r="GL4" i="23"/>
  <c r="GS4" i="23" s="1"/>
  <c r="GL8" i="23"/>
  <c r="GS8" i="23" s="1"/>
  <c r="JB21" i="23"/>
  <c r="JI21" i="23" s="1"/>
  <c r="PP9" i="23"/>
  <c r="PW9" i="23" s="1"/>
  <c r="SF5" i="23"/>
  <c r="SF6" i="23"/>
  <c r="SM6" i="23" s="1"/>
  <c r="FD15" i="23"/>
  <c r="FK15" i="23" s="1"/>
  <c r="FD17" i="23"/>
  <c r="FK17" i="23" s="1"/>
  <c r="FD19" i="23"/>
  <c r="FK19" i="23" s="1"/>
  <c r="FD21" i="23"/>
  <c r="FK21" i="23" s="1"/>
  <c r="GL5" i="23"/>
  <c r="GS5" i="23" s="1"/>
  <c r="GL6" i="23"/>
  <c r="GS6" i="23" s="1"/>
  <c r="GL9" i="23"/>
  <c r="GS9" i="23" s="1"/>
  <c r="GL11" i="23"/>
  <c r="GS11" i="23" s="1"/>
  <c r="KJ5" i="23"/>
  <c r="KQ5" i="23" s="1"/>
  <c r="KJ6" i="23"/>
  <c r="KQ6" i="23" s="1"/>
  <c r="LR18" i="23"/>
  <c r="LY18" i="23" s="1"/>
  <c r="PP10" i="23"/>
  <c r="PW10" i="23" s="1"/>
  <c r="DV18" i="23"/>
  <c r="GL20" i="23"/>
  <c r="GS20" i="23" s="1"/>
  <c r="JB7" i="23"/>
  <c r="JI7" i="23" s="1"/>
  <c r="MZ7" i="23"/>
  <c r="NG7" i="23" s="1"/>
  <c r="OH17" i="23"/>
  <c r="OO17" i="23" s="1"/>
  <c r="OH19" i="23"/>
  <c r="OO19" i="23" s="1"/>
  <c r="PP14" i="23"/>
  <c r="PW14" i="23" s="1"/>
  <c r="QX10" i="23"/>
  <c r="RE10" i="23" s="1"/>
  <c r="SF13" i="23"/>
  <c r="SM13" i="23" s="1"/>
  <c r="TN8" i="23"/>
  <c r="TU8" i="23" s="1"/>
  <c r="TN12" i="23"/>
  <c r="TU12" i="23" s="1"/>
  <c r="TN16" i="23"/>
  <c r="GS21" i="23"/>
  <c r="KJ13" i="23"/>
  <c r="KQ13" i="23" s="1"/>
  <c r="LR4" i="23"/>
  <c r="LY4" i="23" s="1"/>
  <c r="LR8" i="23"/>
  <c r="LY8" i="23" s="1"/>
  <c r="LR12" i="23"/>
  <c r="MZ10" i="23"/>
  <c r="NG10" i="23" s="1"/>
  <c r="TN13" i="23"/>
  <c r="TU13" i="23" s="1"/>
  <c r="TN15" i="23"/>
  <c r="TU15" i="23" s="1"/>
  <c r="TN17" i="23"/>
  <c r="TU17" i="23" s="1"/>
  <c r="TN19" i="23"/>
  <c r="TU19" i="23" s="1"/>
  <c r="EC11" i="23"/>
  <c r="EC16" i="23"/>
  <c r="FD7" i="23"/>
  <c r="FK7" i="23" s="1"/>
  <c r="GL18" i="23"/>
  <c r="GS18" i="23" s="1"/>
  <c r="JI10" i="23"/>
  <c r="LY12" i="23"/>
  <c r="MZ19" i="23"/>
  <c r="NG19" i="23" s="1"/>
  <c r="PP7" i="23"/>
  <c r="PW7" i="23" s="1"/>
  <c r="RE8" i="23"/>
  <c r="RE18" i="23"/>
  <c r="SM9" i="23"/>
  <c r="SM18" i="23"/>
  <c r="TU16" i="23"/>
  <c r="VC10" i="23"/>
  <c r="EC15" i="23"/>
  <c r="DV20" i="23"/>
  <c r="EC20" i="23" s="1"/>
  <c r="FK13" i="23"/>
  <c r="GL12" i="23"/>
  <c r="GS12" i="23" s="1"/>
  <c r="IA4" i="23"/>
  <c r="IA5" i="23"/>
  <c r="IA20" i="23"/>
  <c r="JI14" i="23"/>
  <c r="JI15" i="23"/>
  <c r="KQ14" i="23"/>
  <c r="KQ17" i="23"/>
  <c r="LY11" i="23"/>
  <c r="LR16" i="23"/>
  <c r="LY16" i="23" s="1"/>
  <c r="OO4" i="23"/>
  <c r="OO20" i="23"/>
  <c r="RE6" i="23"/>
  <c r="QX12" i="23"/>
  <c r="RE12" i="23" s="1"/>
  <c r="SM12" i="23"/>
  <c r="TN20" i="23"/>
  <c r="TU20" i="23" s="1"/>
  <c r="VC15" i="23"/>
  <c r="FD4" i="23"/>
  <c r="FK4" i="23" s="1"/>
  <c r="GL16" i="23"/>
  <c r="GS16" i="23" s="1"/>
  <c r="JB4" i="23"/>
  <c r="JI4" i="23" s="1"/>
  <c r="LR20" i="23"/>
  <c r="LY20" i="23" s="1"/>
  <c r="PP4" i="23"/>
  <c r="PW4" i="23" s="1"/>
  <c r="QX16" i="23"/>
  <c r="RE16" i="23" s="1"/>
  <c r="UV4" i="23"/>
  <c r="VC4" i="23" s="1"/>
  <c r="DV7" i="23"/>
  <c r="EC7" i="23" s="1"/>
  <c r="FK8" i="23"/>
  <c r="FD18" i="23"/>
  <c r="FK18" i="23" s="1"/>
  <c r="GL15" i="23"/>
  <c r="GS15" i="23" s="1"/>
  <c r="HT10" i="23"/>
  <c r="IA10" i="23" s="1"/>
  <c r="HT12" i="23"/>
  <c r="IA12" i="23" s="1"/>
  <c r="JB5" i="23"/>
  <c r="JI5" i="23" s="1"/>
  <c r="JB8" i="23"/>
  <c r="JI8" i="23" s="1"/>
  <c r="KJ11" i="23"/>
  <c r="KQ11" i="23" s="1"/>
  <c r="LR19" i="23"/>
  <c r="LY19" i="23" s="1"/>
  <c r="MZ4" i="23"/>
  <c r="NG4" i="23" s="1"/>
  <c r="MZ14" i="23"/>
  <c r="NG14" i="23" s="1"/>
  <c r="OH6" i="23"/>
  <c r="OO6" i="23" s="1"/>
  <c r="OH14" i="23"/>
  <c r="OO14" i="23" s="1"/>
  <c r="PW8" i="23"/>
  <c r="PP18" i="23"/>
  <c r="PW18" i="23" s="1"/>
  <c r="QX15" i="23"/>
  <c r="RE15" i="23" s="1"/>
  <c r="QX20" i="23"/>
  <c r="RE20" i="23" s="1"/>
  <c r="TN7" i="23"/>
  <c r="TU7" i="23" s="1"/>
  <c r="UV5" i="23"/>
  <c r="VC5" i="23" s="1"/>
  <c r="UV18" i="23"/>
  <c r="VC18" i="23" s="1"/>
  <c r="DV10" i="23"/>
  <c r="EC10" i="23" s="1"/>
  <c r="FD6" i="23"/>
  <c r="FK6" i="23" s="1"/>
  <c r="FD12" i="23"/>
  <c r="FK12" i="23" s="1"/>
  <c r="GL19" i="23"/>
  <c r="GS19" i="23" s="1"/>
  <c r="HT14" i="23"/>
  <c r="IA14" i="23" s="1"/>
  <c r="HT16" i="23"/>
  <c r="IA16" i="23" s="1"/>
  <c r="JB9" i="23"/>
  <c r="JI9" i="23" s="1"/>
  <c r="JB12" i="23"/>
  <c r="JI12" i="23" s="1"/>
  <c r="KJ16" i="23"/>
  <c r="KQ16" i="23" s="1"/>
  <c r="LR7" i="23"/>
  <c r="LY7" i="23" s="1"/>
  <c r="MZ8" i="23"/>
  <c r="NG8" i="23" s="1"/>
  <c r="MZ18" i="23"/>
  <c r="NG18" i="23" s="1"/>
  <c r="PP6" i="23"/>
  <c r="PW6" i="23" s="1"/>
  <c r="PP12" i="23"/>
  <c r="PW12" i="23" s="1"/>
  <c r="QX19" i="23"/>
  <c r="RE19" i="23" s="1"/>
  <c r="SF10" i="23"/>
  <c r="SM10" i="23" s="1"/>
  <c r="SF17" i="23"/>
  <c r="SM17" i="23" s="1"/>
  <c r="TN10" i="23"/>
  <c r="TU10" i="23" s="1"/>
  <c r="UV9" i="23"/>
  <c r="VC9" i="23" s="1"/>
  <c r="UV12" i="23"/>
  <c r="VC12" i="23" s="1"/>
  <c r="DV4" i="23"/>
  <c r="EC4" i="23" s="1"/>
  <c r="DV14" i="23"/>
  <c r="EC14" i="23" s="1"/>
  <c r="FK11" i="23"/>
  <c r="FD16" i="23"/>
  <c r="FK16" i="23" s="1"/>
  <c r="GL7" i="23"/>
  <c r="GS7" i="23" s="1"/>
  <c r="IA18" i="23"/>
  <c r="JI13" i="23"/>
  <c r="JB16" i="23"/>
  <c r="JI16" i="23" s="1"/>
  <c r="KJ15" i="23"/>
  <c r="KQ15" i="23" s="1"/>
  <c r="KJ20" i="23"/>
  <c r="KQ20" i="23" s="1"/>
  <c r="LR10" i="23"/>
  <c r="LY10" i="23" s="1"/>
  <c r="NG6" i="23"/>
  <c r="MZ12" i="23"/>
  <c r="NG12" i="23" s="1"/>
  <c r="OO11" i="23"/>
  <c r="OH18" i="23"/>
  <c r="OO18" i="23" s="1"/>
  <c r="PP11" i="23"/>
  <c r="PW11" i="23" s="1"/>
  <c r="PP16" i="23"/>
  <c r="PW16" i="23" s="1"/>
  <c r="QX7" i="23"/>
  <c r="RE7" i="23" s="1"/>
  <c r="TN4" i="23"/>
  <c r="TU4" i="23" s="1"/>
  <c r="TN14" i="23"/>
  <c r="TU14" i="23" s="1"/>
  <c r="UV13" i="23"/>
  <c r="VC13" i="23" s="1"/>
  <c r="EC18" i="23"/>
  <c r="GS10" i="23"/>
  <c r="LY14" i="23"/>
  <c r="NG11" i="23"/>
  <c r="PW15" i="23"/>
  <c r="SM5" i="23"/>
  <c r="SM21" i="23"/>
  <c r="MG6" i="22"/>
  <c r="OW7" i="22"/>
  <c r="OW9" i="22"/>
  <c r="OW13" i="22"/>
  <c r="FS13" i="22"/>
  <c r="SU4" i="22"/>
  <c r="VK9" i="22"/>
  <c r="II7" i="22"/>
  <c r="II9" i="22"/>
  <c r="IB15" i="22"/>
  <c r="II15" i="22" s="1"/>
  <c r="IB17" i="22"/>
  <c r="II17" i="22" s="1"/>
  <c r="JJ5" i="22"/>
  <c r="JQ5" i="22" s="1"/>
  <c r="JJ7" i="22"/>
  <c r="NH4" i="22"/>
  <c r="NO4" i="22" s="1"/>
  <c r="RM7" i="22"/>
  <c r="SN5" i="22"/>
  <c r="SU5" i="22" s="1"/>
  <c r="SN7" i="22"/>
  <c r="VK14" i="22"/>
  <c r="MG17" i="22"/>
  <c r="VK13" i="22"/>
  <c r="ED10" i="22"/>
  <c r="EK10" i="22" s="1"/>
  <c r="ED17" i="22"/>
  <c r="EK17" i="22" s="1"/>
  <c r="KR4" i="22"/>
  <c r="KY4" i="22" s="1"/>
  <c r="KR12" i="22"/>
  <c r="KY12" i="22" s="1"/>
  <c r="KR16" i="22"/>
  <c r="KY16" i="22" s="1"/>
  <c r="LZ4" i="22"/>
  <c r="MG4" i="22" s="1"/>
  <c r="NH14" i="22"/>
  <c r="NO14" i="22" s="1"/>
  <c r="NH16" i="22"/>
  <c r="NO16" i="22" s="1"/>
  <c r="OP5" i="22"/>
  <c r="OW5" i="22" s="1"/>
  <c r="TV4" i="22"/>
  <c r="UC4" i="22" s="1"/>
  <c r="TV12" i="22"/>
  <c r="UC12" i="22" s="1"/>
  <c r="TV16" i="22"/>
  <c r="UC16" i="22" s="1"/>
  <c r="VD4" i="22"/>
  <c r="VK4" i="22" s="1"/>
  <c r="FS17" i="22"/>
  <c r="ED14" i="22"/>
  <c r="EK14" i="22" s="1"/>
  <c r="FL9" i="22"/>
  <c r="FS9" i="22" s="1"/>
  <c r="KR7" i="22"/>
  <c r="KY7" i="22" s="1"/>
  <c r="KR9" i="22"/>
  <c r="KY9" i="22" s="1"/>
  <c r="KR11" i="22"/>
  <c r="KY11" i="22" s="1"/>
  <c r="KR13" i="22"/>
  <c r="KY13" i="22" s="1"/>
  <c r="KR15" i="22"/>
  <c r="KY15" i="22" s="1"/>
  <c r="KR17" i="22"/>
  <c r="KY17" i="22" s="1"/>
  <c r="LZ5" i="22"/>
  <c r="MG5" i="22" s="1"/>
  <c r="LZ7" i="22"/>
  <c r="MG7" i="22" s="1"/>
  <c r="OP6" i="22"/>
  <c r="OW6" i="22" s="1"/>
  <c r="PX6" i="22"/>
  <c r="QE6" i="22" s="1"/>
  <c r="PX13" i="22"/>
  <c r="QE13" i="22" s="1"/>
  <c r="TV5" i="22"/>
  <c r="UC5" i="22" s="1"/>
  <c r="TV7" i="22"/>
  <c r="UC7" i="22" s="1"/>
  <c r="TV9" i="22"/>
  <c r="UC9" i="22" s="1"/>
  <c r="TV11" i="22"/>
  <c r="TV13" i="22"/>
  <c r="UC13" i="22" s="1"/>
  <c r="TV15" i="22"/>
  <c r="UC15" i="22" s="1"/>
  <c r="TV17" i="22"/>
  <c r="UC17" i="22" s="1"/>
  <c r="HA5" i="22"/>
  <c r="FL6" i="22"/>
  <c r="FS6" i="22" s="1"/>
  <c r="FL10" i="22"/>
  <c r="FS10" i="22" s="1"/>
  <c r="GT10" i="22"/>
  <c r="HA10" i="22" s="1"/>
  <c r="GT17" i="22"/>
  <c r="HA17" i="22" s="1"/>
  <c r="IB5" i="22"/>
  <c r="II5" i="22" s="1"/>
  <c r="NO8" i="22"/>
  <c r="NO12" i="22"/>
  <c r="PX10" i="22"/>
  <c r="QE10" i="22" s="1"/>
  <c r="PX14" i="22"/>
  <c r="QE14" i="22" s="1"/>
  <c r="RF5" i="22"/>
  <c r="RM5" i="22" s="1"/>
  <c r="VD7" i="22"/>
  <c r="JQ4" i="22"/>
  <c r="RM12" i="22"/>
  <c r="VK6" i="22"/>
  <c r="EK4" i="22"/>
  <c r="EK8" i="22"/>
  <c r="GT14" i="22"/>
  <c r="HA14" i="22" s="1"/>
  <c r="IB4" i="22"/>
  <c r="II4" i="22" s="1"/>
  <c r="IB6" i="22"/>
  <c r="II6" i="22" s="1"/>
  <c r="JJ6" i="22"/>
  <c r="JQ6" i="22" s="1"/>
  <c r="JQ9" i="22"/>
  <c r="JQ13" i="22"/>
  <c r="NH5" i="22"/>
  <c r="NO5" i="22" s="1"/>
  <c r="NH7" i="22"/>
  <c r="NO7" i="22" s="1"/>
  <c r="NH9" i="22"/>
  <c r="NO9" i="22" s="1"/>
  <c r="RF6" i="22"/>
  <c r="RM6" i="22" s="1"/>
  <c r="SN6" i="22"/>
  <c r="SU6" i="22" s="1"/>
  <c r="SU9" i="22"/>
  <c r="SU13" i="22"/>
  <c r="FS15" i="22"/>
  <c r="II11" i="22"/>
  <c r="JQ10" i="22"/>
  <c r="OW11" i="22"/>
  <c r="RM11" i="22"/>
  <c r="SU10" i="22"/>
  <c r="UC11" i="22"/>
  <c r="VK10" i="22"/>
  <c r="EK7" i="22"/>
  <c r="ED12" i="22"/>
  <c r="EK12" i="22" s="1"/>
  <c r="GT7" i="22"/>
  <c r="HA7" i="22" s="1"/>
  <c r="GT12" i="22"/>
  <c r="HA12" i="22" s="1"/>
  <c r="JJ8" i="22"/>
  <c r="JQ8" i="22" s="1"/>
  <c r="LZ8" i="22"/>
  <c r="MG8" i="22" s="1"/>
  <c r="NH11" i="22"/>
  <c r="NO11" i="22" s="1"/>
  <c r="PX8" i="22"/>
  <c r="QE8" i="22" s="1"/>
  <c r="SN8" i="22"/>
  <c r="SU8" i="22" s="1"/>
  <c r="VD8" i="22"/>
  <c r="VK8" i="22" s="1"/>
  <c r="ED16" i="22"/>
  <c r="EK16" i="22" s="1"/>
  <c r="HA11" i="22"/>
  <c r="GT16" i="22"/>
  <c r="HA16" i="22" s="1"/>
  <c r="JQ7" i="22"/>
  <c r="JJ12" i="22"/>
  <c r="JQ12" i="22" s="1"/>
  <c r="LZ12" i="22"/>
  <c r="MG12" i="22" s="1"/>
  <c r="PX12" i="22"/>
  <c r="QE12" i="22" s="1"/>
  <c r="SU7" i="22"/>
  <c r="SN12" i="22"/>
  <c r="SU12" i="22" s="1"/>
  <c r="UC6" i="22"/>
  <c r="VK7" i="22"/>
  <c r="VD12" i="22"/>
  <c r="VK12" i="22" s="1"/>
  <c r="ED15" i="22"/>
  <c r="EK15" i="22" s="1"/>
  <c r="FL4" i="22"/>
  <c r="FS4" i="22" s="1"/>
  <c r="FL14" i="22"/>
  <c r="FS14" i="22" s="1"/>
  <c r="GT15" i="22"/>
  <c r="HA15" i="22" s="1"/>
  <c r="IB10" i="22"/>
  <c r="II10" i="22" s="1"/>
  <c r="JJ11" i="22"/>
  <c r="JQ11" i="22" s="1"/>
  <c r="JJ16" i="22"/>
  <c r="JQ16" i="22" s="1"/>
  <c r="KR10" i="22"/>
  <c r="KY10" i="22" s="1"/>
  <c r="LZ11" i="22"/>
  <c r="MG11" i="22" s="1"/>
  <c r="LZ16" i="22"/>
  <c r="MG16" i="22" s="1"/>
  <c r="NH6" i="22"/>
  <c r="NO6" i="22" s="1"/>
  <c r="NH15" i="22"/>
  <c r="NO15" i="22" s="1"/>
  <c r="OP10" i="22"/>
  <c r="OW10" i="22" s="1"/>
  <c r="PX11" i="22"/>
  <c r="QE11" i="22" s="1"/>
  <c r="PX16" i="22"/>
  <c r="QE16" i="22" s="1"/>
  <c r="RF10" i="22"/>
  <c r="RM10" i="22" s="1"/>
  <c r="SN11" i="22"/>
  <c r="SU11" i="22" s="1"/>
  <c r="SN16" i="22"/>
  <c r="SU16" i="22" s="1"/>
  <c r="TV10" i="22"/>
  <c r="UC10" i="22" s="1"/>
  <c r="VD11" i="22"/>
  <c r="VK11" i="22" s="1"/>
  <c r="VD16" i="22"/>
  <c r="VK16" i="22" s="1"/>
  <c r="FL8" i="22"/>
  <c r="FS8" i="22" s="1"/>
  <c r="IB14" i="22"/>
  <c r="II14" i="22" s="1"/>
  <c r="JJ15" i="22"/>
  <c r="JQ15" i="22" s="1"/>
  <c r="KR14" i="22"/>
  <c r="KY14" i="22" s="1"/>
  <c r="LZ15" i="22"/>
  <c r="MG15" i="22" s="1"/>
  <c r="OW4" i="22"/>
  <c r="OP14" i="22"/>
  <c r="OW14" i="22" s="1"/>
  <c r="PX15" i="22"/>
  <c r="QE15" i="22" s="1"/>
  <c r="RF4" i="22"/>
  <c r="RM4" i="22" s="1"/>
  <c r="RF14" i="22"/>
  <c r="RM14" i="22" s="1"/>
  <c r="SN15" i="22"/>
  <c r="SU15" i="22" s="1"/>
  <c r="TV14" i="22"/>
  <c r="UC14" i="22" s="1"/>
  <c r="VD15" i="22"/>
  <c r="VK15" i="22" s="1"/>
  <c r="ED6" i="22"/>
  <c r="EK6" i="22" s="1"/>
  <c r="FL7" i="22"/>
  <c r="FS7" i="22" s="1"/>
  <c r="FL12" i="22"/>
  <c r="FS12" i="22" s="1"/>
  <c r="GT6" i="22"/>
  <c r="HA6" i="22" s="1"/>
  <c r="IB8" i="22"/>
  <c r="II8" i="22" s="1"/>
  <c r="KR8" i="22"/>
  <c r="KY8" i="22" s="1"/>
  <c r="NH10" i="22"/>
  <c r="NO10" i="22" s="1"/>
  <c r="OP8" i="22"/>
  <c r="OW8" i="22" s="1"/>
  <c r="RF8" i="22"/>
  <c r="RM8" i="22" s="1"/>
  <c r="TV8" i="22"/>
  <c r="UC8" i="22" s="1"/>
  <c r="VK5" i="22"/>
  <c r="IB22" i="4"/>
  <c r="II22" i="4" s="1"/>
  <c r="JJ6" i="4"/>
  <c r="JQ6" i="4" s="1"/>
  <c r="JJ8" i="4"/>
  <c r="JQ8" i="4" s="1"/>
  <c r="JQ9" i="4"/>
  <c r="KR5" i="4"/>
  <c r="KY5" i="4" s="1"/>
  <c r="KR7" i="4"/>
  <c r="KY7" i="4" s="1"/>
  <c r="MG4" i="4"/>
  <c r="NH18" i="4"/>
  <c r="NH22" i="4"/>
  <c r="NO22" i="4" s="1"/>
  <c r="NO25" i="4"/>
  <c r="PX13" i="4"/>
  <c r="QE13" i="4" s="1"/>
  <c r="PX15" i="4"/>
  <c r="QE15" i="4" s="1"/>
  <c r="PX17" i="4"/>
  <c r="QE17" i="4" s="1"/>
  <c r="PX19" i="4"/>
  <c r="SN10" i="4"/>
  <c r="SU10" i="4" s="1"/>
  <c r="SN18" i="4"/>
  <c r="SU18" i="4" s="1"/>
  <c r="SU19" i="4"/>
  <c r="VD9" i="4"/>
  <c r="VK9" i="4" s="1"/>
  <c r="VD11" i="4"/>
  <c r="VK11" i="4" s="1"/>
  <c r="VK24" i="4"/>
  <c r="ED12" i="4"/>
  <c r="EK12" i="4" s="1"/>
  <c r="FL14" i="4"/>
  <c r="FS14" i="4" s="1"/>
  <c r="FS22" i="4"/>
  <c r="GT9" i="4"/>
  <c r="HA9" i="4" s="1"/>
  <c r="II5" i="4"/>
  <c r="IB7" i="4"/>
  <c r="II7" i="4" s="1"/>
  <c r="IB16" i="4"/>
  <c r="II16" i="4" s="1"/>
  <c r="IB20" i="4"/>
  <c r="II20" i="4" s="1"/>
  <c r="JQ12" i="4"/>
  <c r="NO4" i="4"/>
  <c r="NO8" i="4"/>
  <c r="NO12" i="4"/>
  <c r="OW14" i="4"/>
  <c r="OW22" i="4"/>
  <c r="RM13" i="4"/>
  <c r="RM15" i="4"/>
  <c r="RF20" i="4"/>
  <c r="RM20" i="4" s="1"/>
  <c r="RF24" i="4"/>
  <c r="SN4" i="4"/>
  <c r="SU4" i="4" s="1"/>
  <c r="UC6" i="4"/>
  <c r="TV10" i="4"/>
  <c r="UC10" i="4" s="1"/>
  <c r="EK11" i="4"/>
  <c r="ED20" i="4"/>
  <c r="EK20" i="4" s="1"/>
  <c r="HA8" i="4"/>
  <c r="MG21" i="4"/>
  <c r="NO13" i="4"/>
  <c r="QE9" i="4"/>
  <c r="II15" i="4"/>
  <c r="JQ20" i="4"/>
  <c r="MG23" i="4"/>
  <c r="NO7" i="4"/>
  <c r="QE6" i="4"/>
  <c r="KR13" i="4"/>
  <c r="KY13" i="4" s="1"/>
  <c r="OP10" i="4"/>
  <c r="OW10" i="4" s="1"/>
  <c r="VD17" i="4"/>
  <c r="VK17" i="4" s="1"/>
  <c r="EK13" i="4"/>
  <c r="HA6" i="4"/>
  <c r="II17" i="4"/>
  <c r="JQ14" i="4"/>
  <c r="JQ24" i="4"/>
  <c r="NO5" i="4"/>
  <c r="FL7" i="4"/>
  <c r="FS7" i="4" s="1"/>
  <c r="FL9" i="4"/>
  <c r="FS9" i="4" s="1"/>
  <c r="FL20" i="4"/>
  <c r="FS20" i="4" s="1"/>
  <c r="GT14" i="4"/>
  <c r="HA14" i="4" s="1"/>
  <c r="GT22" i="4"/>
  <c r="HA22" i="4" s="1"/>
  <c r="KR10" i="4"/>
  <c r="KY10" i="4" s="1"/>
  <c r="KR12" i="4"/>
  <c r="KY12" i="4" s="1"/>
  <c r="KR14" i="4"/>
  <c r="KY14" i="4" s="1"/>
  <c r="KR16" i="4"/>
  <c r="LZ6" i="4"/>
  <c r="MG6" i="4" s="1"/>
  <c r="LZ13" i="4"/>
  <c r="MG13" i="4" s="1"/>
  <c r="OP5" i="4"/>
  <c r="OW5" i="4" s="1"/>
  <c r="OP7" i="4"/>
  <c r="OW7" i="4" s="1"/>
  <c r="OP9" i="4"/>
  <c r="OW9" i="4" s="1"/>
  <c r="OP11" i="4"/>
  <c r="OP20" i="4"/>
  <c r="OW20" i="4" s="1"/>
  <c r="PX22" i="4"/>
  <c r="QE22" i="4" s="1"/>
  <c r="RF6" i="4"/>
  <c r="RM6" i="4" s="1"/>
  <c r="SN23" i="4"/>
  <c r="SU23" i="4" s="1"/>
  <c r="SN25" i="4"/>
  <c r="SU25" i="4" s="1"/>
  <c r="TV16" i="4"/>
  <c r="UC16" i="4" s="1"/>
  <c r="VD14" i="4"/>
  <c r="VK14" i="4" s="1"/>
  <c r="VD18" i="4"/>
  <c r="FL15" i="4"/>
  <c r="FS15" i="4" s="1"/>
  <c r="FL17" i="4"/>
  <c r="FS17" i="4" s="1"/>
  <c r="FL19" i="4"/>
  <c r="FS19" i="4" s="1"/>
  <c r="FL21" i="4"/>
  <c r="FS21" i="4" s="1"/>
  <c r="FL23" i="4"/>
  <c r="FS23" i="4" s="1"/>
  <c r="GT4" i="4"/>
  <c r="HA4" i="4" s="1"/>
  <c r="IB6" i="4"/>
  <c r="II6" i="4" s="1"/>
  <c r="II9" i="4"/>
  <c r="IB13" i="4"/>
  <c r="II13" i="4" s="1"/>
  <c r="JJ11" i="4"/>
  <c r="JQ11" i="4" s="1"/>
  <c r="JJ22" i="4"/>
  <c r="JQ22" i="4" s="1"/>
  <c r="LZ10" i="4"/>
  <c r="MG10" i="4" s="1"/>
  <c r="LZ14" i="4"/>
  <c r="MG14" i="4" s="1"/>
  <c r="OP15" i="4"/>
  <c r="OW15" i="4" s="1"/>
  <c r="OP17" i="4"/>
  <c r="OW17" i="4" s="1"/>
  <c r="OP21" i="4"/>
  <c r="OW21" i="4" s="1"/>
  <c r="OP23" i="4"/>
  <c r="OW23" i="4" s="1"/>
  <c r="RF10" i="4"/>
  <c r="RM10" i="4" s="1"/>
  <c r="RF14" i="4"/>
  <c r="RM14" i="4" s="1"/>
  <c r="RM17" i="4"/>
  <c r="RF21" i="4"/>
  <c r="RM21" i="4" s="1"/>
  <c r="TV11" i="4"/>
  <c r="UC11" i="4" s="1"/>
  <c r="TV13" i="4"/>
  <c r="UC13" i="4" s="1"/>
  <c r="TV15" i="4"/>
  <c r="TV24" i="4"/>
  <c r="UC24" i="4" s="1"/>
  <c r="JQ25" i="4"/>
  <c r="MG25" i="4"/>
  <c r="NO9" i="4"/>
  <c r="QE8" i="4"/>
  <c r="FL8" i="4"/>
  <c r="FS8" i="4" s="1"/>
  <c r="FL12" i="4"/>
  <c r="FS12" i="4" s="1"/>
  <c r="EK6" i="4"/>
  <c r="EK14" i="4"/>
  <c r="HA7" i="4"/>
  <c r="HA11" i="4"/>
  <c r="II10" i="4"/>
  <c r="JQ15" i="4"/>
  <c r="JQ17" i="4"/>
  <c r="JQ19" i="4"/>
  <c r="JQ21" i="4"/>
  <c r="LZ22" i="4"/>
  <c r="NH14" i="4"/>
  <c r="NO14" i="4" s="1"/>
  <c r="NH21" i="4"/>
  <c r="NO21" i="4" s="1"/>
  <c r="PX5" i="4"/>
  <c r="QE5" i="4" s="1"/>
  <c r="PX7" i="4"/>
  <c r="QE7" i="4" s="1"/>
  <c r="PX12" i="4"/>
  <c r="QE12" i="4" s="1"/>
  <c r="PX16" i="4"/>
  <c r="QE16" i="4" s="1"/>
  <c r="PX20" i="4"/>
  <c r="QE20" i="4" s="1"/>
  <c r="UC19" i="4"/>
  <c r="UC21" i="4"/>
  <c r="UC23" i="4"/>
  <c r="UC25" i="4"/>
  <c r="ED8" i="4"/>
  <c r="EK8" i="4" s="1"/>
  <c r="ED18" i="4"/>
  <c r="EK18" i="4" s="1"/>
  <c r="FL11" i="4"/>
  <c r="FS11" i="4" s="1"/>
  <c r="FL16" i="4"/>
  <c r="FS16" i="4" s="1"/>
  <c r="GT16" i="4"/>
  <c r="HA16" i="4" s="1"/>
  <c r="II19" i="4"/>
  <c r="IB24" i="4"/>
  <c r="II24" i="4" s="1"/>
  <c r="KY19" i="4"/>
  <c r="NO18" i="4"/>
  <c r="OW11" i="4"/>
  <c r="OP16" i="4"/>
  <c r="OW16" i="4" s="1"/>
  <c r="QE4" i="4"/>
  <c r="QE19" i="4"/>
  <c r="PX24" i="4"/>
  <c r="QE24" i="4" s="1"/>
  <c r="SU5" i="4"/>
  <c r="SN8" i="4"/>
  <c r="SU8" i="4" s="1"/>
  <c r="SU22" i="4"/>
  <c r="UC15" i="4"/>
  <c r="TV20" i="4"/>
  <c r="UC20" i="4" s="1"/>
  <c r="VK6" i="4"/>
  <c r="VK23" i="4"/>
  <c r="ED16" i="4"/>
  <c r="EK16" i="4" s="1"/>
  <c r="FL24" i="4"/>
  <c r="FS24" i="4" s="1"/>
  <c r="GT24" i="4"/>
  <c r="HA24" i="4" s="1"/>
  <c r="LZ8" i="4"/>
  <c r="MG8" i="4" s="1"/>
  <c r="LZ18" i="4"/>
  <c r="MG18" i="4" s="1"/>
  <c r="NO11" i="4"/>
  <c r="NH16" i="4"/>
  <c r="NO16" i="4" s="1"/>
  <c r="OP4" i="4"/>
  <c r="OW4" i="4" s="1"/>
  <c r="OP19" i="4"/>
  <c r="OW19" i="4" s="1"/>
  <c r="OP24" i="4"/>
  <c r="OW24" i="4" s="1"/>
  <c r="PX10" i="4"/>
  <c r="QE10" i="4" s="1"/>
  <c r="RF8" i="4"/>
  <c r="RM8" i="4" s="1"/>
  <c r="RF18" i="4"/>
  <c r="RM18" i="4" s="1"/>
  <c r="SN16" i="4"/>
  <c r="SU16" i="4" s="1"/>
  <c r="VD4" i="4"/>
  <c r="VK4" i="4" s="1"/>
  <c r="ED15" i="4"/>
  <c r="EK15" i="4" s="1"/>
  <c r="FL6" i="4"/>
  <c r="FS6" i="4" s="1"/>
  <c r="GT10" i="4"/>
  <c r="HA10" i="4" s="1"/>
  <c r="IB4" i="4"/>
  <c r="II4" i="4" s="1"/>
  <c r="IB14" i="4"/>
  <c r="II14" i="4" s="1"/>
  <c r="JQ7" i="4"/>
  <c r="JJ16" i="4"/>
  <c r="JQ16" i="4" s="1"/>
  <c r="JQ23" i="4"/>
  <c r="KY16" i="4"/>
  <c r="MG7" i="4"/>
  <c r="LZ12" i="4"/>
  <c r="MG12" i="4" s="1"/>
  <c r="MG22" i="4"/>
  <c r="NO15" i="4"/>
  <c r="NH20" i="4"/>
  <c r="NO20" i="4" s="1"/>
  <c r="OW8" i="4"/>
  <c r="PX14" i="4"/>
  <c r="QE14" i="4" s="1"/>
  <c r="RF12" i="4"/>
  <c r="RM12" i="4" s="1"/>
  <c r="RF22" i="4"/>
  <c r="RM22" i="4" s="1"/>
  <c r="SU17" i="4"/>
  <c r="SN20" i="4"/>
  <c r="SU20" i="4" s="1"/>
  <c r="VD8" i="4"/>
  <c r="VK8" i="4" s="1"/>
  <c r="VK18" i="4"/>
  <c r="ED19" i="4"/>
  <c r="EK19" i="4" s="1"/>
  <c r="ED24" i="4"/>
  <c r="EK24" i="4" s="1"/>
  <c r="FL10" i="4"/>
  <c r="FS10" i="4" s="1"/>
  <c r="FS13" i="4"/>
  <c r="HA13" i="4"/>
  <c r="IB8" i="4"/>
  <c r="II8" i="4" s="1"/>
  <c r="IB18" i="4"/>
  <c r="II18" i="4" s="1"/>
  <c r="II21" i="4"/>
  <c r="JQ10" i="4"/>
  <c r="KR18" i="4"/>
  <c r="KY18" i="4" s="1"/>
  <c r="KR20" i="4"/>
  <c r="KY20" i="4" s="1"/>
  <c r="LZ11" i="4"/>
  <c r="MG11" i="4" s="1"/>
  <c r="LZ16" i="4"/>
  <c r="MG16" i="4" s="1"/>
  <c r="NH19" i="4"/>
  <c r="NO19" i="4" s="1"/>
  <c r="NH24" i="4"/>
  <c r="NO24" i="4" s="1"/>
  <c r="OP12" i="4"/>
  <c r="OW12" i="4" s="1"/>
  <c r="OW13" i="4"/>
  <c r="PX18" i="4"/>
  <c r="QE18" i="4" s="1"/>
  <c r="QE21" i="4"/>
  <c r="RF11" i="4"/>
  <c r="RM11" i="4" s="1"/>
  <c r="RF16" i="4"/>
  <c r="RM16" i="4" s="1"/>
  <c r="SN6" i="4"/>
  <c r="SU6" i="4" s="1"/>
  <c r="SU7" i="4"/>
  <c r="SN21" i="4"/>
  <c r="SU21" i="4" s="1"/>
  <c r="SN24" i="4"/>
  <c r="SU24" i="4" s="1"/>
  <c r="TV4" i="4"/>
  <c r="UC4" i="4" s="1"/>
  <c r="TV14" i="4"/>
  <c r="UC14" i="4" s="1"/>
  <c r="UC17" i="4"/>
  <c r="VD7" i="4"/>
  <c r="VK7" i="4" s="1"/>
  <c r="VD12" i="4"/>
  <c r="VK12" i="4" s="1"/>
  <c r="VD22" i="4"/>
  <c r="VK22" i="4" s="1"/>
  <c r="VK25" i="4"/>
  <c r="FL4" i="4"/>
  <c r="FS4" i="4" s="1"/>
  <c r="IB12" i="4"/>
  <c r="II12" i="4" s="1"/>
  <c r="KR22" i="4"/>
  <c r="KY22" i="4" s="1"/>
  <c r="KR24" i="4"/>
  <c r="KY24" i="4" s="1"/>
  <c r="LZ15" i="4"/>
  <c r="MG15" i="4" s="1"/>
  <c r="MG20" i="4"/>
  <c r="NH6" i="4"/>
  <c r="NO6" i="4" s="1"/>
  <c r="NH23" i="4"/>
  <c r="NO23" i="4" s="1"/>
  <c r="TV8" i="4"/>
  <c r="UC8" i="4" s="1"/>
  <c r="VD16" i="4"/>
  <c r="VK16" i="4" s="1"/>
  <c r="ED10" i="4"/>
  <c r="EK10" i="4" s="1"/>
  <c r="FL18" i="4"/>
  <c r="FS18" i="4" s="1"/>
  <c r="GT18" i="4"/>
  <c r="HA18" i="4" s="1"/>
  <c r="IB11" i="4"/>
  <c r="II11" i="4" s="1"/>
  <c r="JJ4" i="4"/>
  <c r="JQ4" i="4" s="1"/>
  <c r="KR11" i="4"/>
  <c r="KY11" i="4" s="1"/>
  <c r="LZ19" i="4"/>
  <c r="MG19" i="4" s="1"/>
  <c r="MG24" i="4"/>
  <c r="NH10" i="4"/>
  <c r="NO10" i="4" s="1"/>
  <c r="OP6" i="4"/>
  <c r="OW6" i="4" s="1"/>
  <c r="OP18" i="4"/>
  <c r="OW18" i="4" s="1"/>
  <c r="PX11" i="4"/>
  <c r="QE11" i="4" s="1"/>
  <c r="RF19" i="4"/>
  <c r="RM19" i="4" s="1"/>
  <c r="RM24" i="4"/>
  <c r="SN14" i="4"/>
  <c r="SU14" i="4" s="1"/>
  <c r="TV7" i="4"/>
  <c r="UC7" i="4" s="1"/>
  <c r="UC12" i="4"/>
  <c r="TV22" i="4"/>
  <c r="UC22" i="4" s="1"/>
  <c r="VD15" i="4"/>
  <c r="VK15" i="4" s="1"/>
  <c r="VD20" i="4"/>
  <c r="VK20" i="4" s="1"/>
  <c r="SE4" i="21"/>
  <c r="SE5" i="21"/>
  <c r="SE6" i="21"/>
  <c r="SE7" i="21"/>
  <c r="SE8" i="21"/>
  <c r="SE11" i="21"/>
  <c r="SE9" i="21"/>
  <c r="SE10" i="21"/>
  <c r="SE12" i="21"/>
  <c r="SE13" i="21"/>
  <c r="SE14" i="21"/>
  <c r="SE15" i="21"/>
  <c r="SE16" i="21"/>
  <c r="SE17" i="21"/>
  <c r="SE18" i="21"/>
  <c r="SE19" i="21"/>
  <c r="SE20" i="21"/>
  <c r="SE21" i="21"/>
  <c r="RC4" i="21"/>
  <c r="RC5" i="21"/>
  <c r="RC6" i="21"/>
  <c r="RC7" i="21"/>
  <c r="RC8" i="21"/>
  <c r="RC11" i="21"/>
  <c r="RC9" i="21"/>
  <c r="QA4" i="21"/>
  <c r="QA5" i="21"/>
  <c r="QA6" i="21"/>
  <c r="QA7" i="21"/>
  <c r="QA8" i="21"/>
  <c r="QA11" i="21"/>
  <c r="QA9" i="21"/>
  <c r="QA10" i="21"/>
  <c r="QA12" i="21"/>
  <c r="QA13" i="21"/>
  <c r="QA14" i="21"/>
  <c r="QA15" i="21"/>
  <c r="QA16" i="21"/>
  <c r="QA17" i="21"/>
  <c r="QA18" i="21"/>
  <c r="QA19" i="21"/>
  <c r="QA20" i="21"/>
  <c r="QA21" i="21"/>
  <c r="OY4" i="21"/>
  <c r="OY5" i="21"/>
  <c r="OY6" i="21"/>
  <c r="OY7" i="21"/>
  <c r="OY8" i="21"/>
  <c r="OY11" i="21"/>
  <c r="OY9" i="21"/>
  <c r="OY10" i="21"/>
  <c r="OY12" i="21"/>
  <c r="OY13" i="21"/>
  <c r="OY14" i="21"/>
  <c r="OY15" i="21"/>
  <c r="OY16" i="21"/>
  <c r="OY17" i="21"/>
  <c r="OY18" i="21"/>
  <c r="OY19" i="21"/>
  <c r="OY20" i="21"/>
  <c r="OY21" i="21"/>
  <c r="NW4" i="21"/>
  <c r="NW5" i="21"/>
  <c r="NW6" i="21"/>
  <c r="NW7" i="21"/>
  <c r="NW8" i="21"/>
  <c r="NW11" i="21"/>
  <c r="NW9" i="21"/>
  <c r="NW10" i="21"/>
  <c r="NW12" i="21"/>
  <c r="NW13" i="21"/>
  <c r="NW14" i="21"/>
  <c r="NW15" i="21"/>
  <c r="NW16" i="21"/>
  <c r="NW17" i="21"/>
  <c r="NW18" i="21"/>
  <c r="NW19" i="21"/>
  <c r="NW20" i="21"/>
  <c r="NW21" i="21"/>
  <c r="MU4" i="21"/>
  <c r="MU5" i="21"/>
  <c r="MU6" i="21"/>
  <c r="MU7" i="21"/>
  <c r="MU8" i="21"/>
  <c r="MU11" i="21"/>
  <c r="MU9" i="21"/>
  <c r="MU10" i="21"/>
  <c r="MU12" i="21"/>
  <c r="MU13" i="21"/>
  <c r="MU14" i="21"/>
  <c r="MU15" i="21"/>
  <c r="MU16" i="21"/>
  <c r="MU17" i="21"/>
  <c r="MU18" i="21"/>
  <c r="MU19" i="21"/>
  <c r="MU20" i="21"/>
  <c r="MU21" i="21"/>
  <c r="LS4" i="21"/>
  <c r="LS5" i="21"/>
  <c r="LS6" i="21"/>
  <c r="LS7" i="21"/>
  <c r="LS8" i="21"/>
  <c r="LS11" i="21"/>
  <c r="LS9" i="21"/>
  <c r="LS10" i="21"/>
  <c r="LS12" i="21"/>
  <c r="LS13" i="21"/>
  <c r="LS14" i="21"/>
  <c r="LS15" i="21"/>
  <c r="LS16" i="21"/>
  <c r="LS17" i="21"/>
  <c r="LS18" i="21"/>
  <c r="LS19" i="21"/>
  <c r="LS20" i="21"/>
  <c r="LS21" i="21"/>
  <c r="KQ4" i="21"/>
  <c r="KQ5" i="21"/>
  <c r="KQ6" i="21"/>
  <c r="KQ7" i="21"/>
  <c r="KQ8" i="21"/>
  <c r="KQ11" i="21"/>
  <c r="KQ9" i="21"/>
  <c r="KQ10" i="21"/>
  <c r="KQ12" i="21"/>
  <c r="KQ13" i="21"/>
  <c r="KQ14" i="21"/>
  <c r="KQ15" i="21"/>
  <c r="KQ16" i="21"/>
  <c r="KQ17" i="21"/>
  <c r="KQ18" i="21"/>
  <c r="KQ19" i="21"/>
  <c r="KQ20" i="21"/>
  <c r="KQ21" i="21"/>
  <c r="JO4" i="21"/>
  <c r="JO5" i="21"/>
  <c r="JO6" i="21"/>
  <c r="JO7" i="21"/>
  <c r="JO8" i="21"/>
  <c r="JO11" i="21"/>
  <c r="JO9" i="21"/>
  <c r="JO10" i="21"/>
  <c r="JO12" i="21"/>
  <c r="JO13" i="21"/>
  <c r="JO14" i="21"/>
  <c r="JO15" i="21"/>
  <c r="JO16" i="21"/>
  <c r="JO17" i="21"/>
  <c r="JO18" i="21"/>
  <c r="JO19" i="21"/>
  <c r="JO20" i="21"/>
  <c r="JO21" i="21"/>
  <c r="IM4" i="21"/>
  <c r="IM5" i="21"/>
  <c r="IM6" i="21"/>
  <c r="IM7" i="21"/>
  <c r="IM8" i="21"/>
  <c r="IM11" i="21"/>
  <c r="IM9" i="21"/>
  <c r="IM10" i="21"/>
  <c r="IM12" i="21"/>
  <c r="IM13" i="21"/>
  <c r="IM14" i="21"/>
  <c r="IM15" i="21"/>
  <c r="IM16" i="21"/>
  <c r="IM17" i="21"/>
  <c r="IM18" i="21"/>
  <c r="IM19" i="21"/>
  <c r="IM20" i="21"/>
  <c r="IM21" i="21"/>
  <c r="HK4" i="21"/>
  <c r="HK5" i="21"/>
  <c r="HK6" i="21"/>
  <c r="HK7" i="21"/>
  <c r="HK8" i="21"/>
  <c r="HK11" i="21"/>
  <c r="HK9" i="21"/>
  <c r="HK10" i="21"/>
  <c r="HK12" i="21"/>
  <c r="HK13" i="21"/>
  <c r="HK14" i="21"/>
  <c r="HK15" i="21"/>
  <c r="HK16" i="21"/>
  <c r="HK17" i="21"/>
  <c r="HK18" i="21"/>
  <c r="HK19" i="21"/>
  <c r="HK20" i="21"/>
  <c r="HK21" i="21"/>
  <c r="GI4" i="21"/>
  <c r="GI5" i="21"/>
  <c r="GI6" i="21"/>
  <c r="GI7" i="21"/>
  <c r="GI8" i="21"/>
  <c r="GI11" i="21"/>
  <c r="GI9" i="21"/>
  <c r="GI10" i="21"/>
  <c r="GI12" i="21"/>
  <c r="GI13" i="21"/>
  <c r="GI14" i="21"/>
  <c r="GI15" i="21"/>
  <c r="GI16" i="21"/>
  <c r="GI17" i="21"/>
  <c r="GI18" i="21"/>
  <c r="GI19" i="21"/>
  <c r="GI20" i="21"/>
  <c r="GI21" i="21"/>
  <c r="FG4" i="21"/>
  <c r="FG5" i="21"/>
  <c r="FG6" i="21"/>
  <c r="FG7" i="21"/>
  <c r="FG8" i="21"/>
  <c r="FG11" i="21"/>
  <c r="FG9" i="21"/>
  <c r="FG10" i="21"/>
  <c r="FG12" i="21"/>
  <c r="FG13" i="21"/>
  <c r="FG14" i="21"/>
  <c r="FG15" i="21"/>
  <c r="FG16" i="21"/>
  <c r="FG17" i="21"/>
  <c r="FG18" i="21"/>
  <c r="FG19" i="21"/>
  <c r="FG20" i="21"/>
  <c r="FG21" i="21"/>
  <c r="EE4" i="21"/>
  <c r="EE5" i="21"/>
  <c r="EE6" i="21"/>
  <c r="EE7" i="21"/>
  <c r="EE8" i="21"/>
  <c r="EE11" i="21"/>
  <c r="EE9" i="21"/>
  <c r="EE10" i="21"/>
  <c r="EE12" i="21"/>
  <c r="EE13" i="21"/>
  <c r="EE14" i="21"/>
  <c r="EE15" i="21"/>
  <c r="EE16" i="21"/>
  <c r="EE17" i="21"/>
  <c r="EE18" i="21"/>
  <c r="EE19" i="21"/>
  <c r="EE20" i="21"/>
  <c r="EE21" i="21"/>
  <c r="RC4" i="19"/>
  <c r="RC6" i="19"/>
  <c r="RC5" i="19"/>
  <c r="RC7" i="19"/>
  <c r="RC8" i="19"/>
  <c r="RC9" i="19"/>
  <c r="RC10" i="19"/>
  <c r="RC11" i="19"/>
  <c r="RC12" i="19"/>
  <c r="RC13" i="19"/>
  <c r="RC15" i="19"/>
  <c r="RC16" i="19"/>
  <c r="RC17" i="19"/>
  <c r="RC18" i="19"/>
  <c r="RC31" i="19"/>
  <c r="RC19" i="19"/>
  <c r="RC20" i="19"/>
  <c r="RC21" i="19"/>
  <c r="RC22" i="19"/>
  <c r="RC23" i="19"/>
  <c r="RC24" i="19"/>
  <c r="RC25" i="19"/>
  <c r="RC26" i="19"/>
  <c r="RC27" i="19"/>
  <c r="RC28" i="19"/>
  <c r="RC29" i="19"/>
  <c r="RC14" i="19"/>
  <c r="RC30" i="19"/>
  <c r="QA4" i="19"/>
  <c r="QA6" i="19"/>
  <c r="QA5" i="19"/>
  <c r="QA7" i="19"/>
  <c r="QA8" i="19"/>
  <c r="QA9" i="19"/>
  <c r="QA10" i="19"/>
  <c r="QA11" i="19"/>
  <c r="QA12" i="19"/>
  <c r="QA13" i="19"/>
  <c r="QA15" i="19"/>
  <c r="QA16" i="19"/>
  <c r="QA17" i="19"/>
  <c r="QA18" i="19"/>
  <c r="QA31" i="19"/>
  <c r="QA19" i="19"/>
  <c r="QA20" i="19"/>
  <c r="QA21" i="19"/>
  <c r="QA22" i="19"/>
  <c r="QA23" i="19"/>
  <c r="QA24" i="19"/>
  <c r="QA25" i="19"/>
  <c r="QA26" i="19"/>
  <c r="QA27" i="19"/>
  <c r="QA28" i="19"/>
  <c r="QA29" i="19"/>
  <c r="QA14" i="19"/>
  <c r="QA30" i="19"/>
  <c r="OY4" i="19"/>
  <c r="OY6" i="19"/>
  <c r="OY5" i="19"/>
  <c r="OY7" i="19"/>
  <c r="OY8" i="19"/>
  <c r="OY9" i="19"/>
  <c r="OY10" i="19"/>
  <c r="OY11" i="19"/>
  <c r="OY12" i="19"/>
  <c r="OY13" i="19"/>
  <c r="OY15" i="19"/>
  <c r="OY16" i="19"/>
  <c r="NW4" i="19"/>
  <c r="NW6" i="19"/>
  <c r="NW5" i="19"/>
  <c r="NW7" i="19"/>
  <c r="NW8" i="19"/>
  <c r="NW9" i="19"/>
  <c r="NW10" i="19"/>
  <c r="NW11" i="19"/>
  <c r="NW12" i="19"/>
  <c r="NW13" i="19"/>
  <c r="NW15" i="19"/>
  <c r="NW16" i="19"/>
  <c r="NW17" i="19"/>
  <c r="NW18" i="19"/>
  <c r="NW31" i="19"/>
  <c r="NW19" i="19"/>
  <c r="NW20" i="19"/>
  <c r="NW21" i="19"/>
  <c r="NW22" i="19"/>
  <c r="NW23" i="19"/>
  <c r="NW24" i="19"/>
  <c r="NW25" i="19"/>
  <c r="NW26" i="19"/>
  <c r="NW27" i="19"/>
  <c r="NW28" i="19"/>
  <c r="NW29" i="19"/>
  <c r="NW14" i="19"/>
  <c r="NW30" i="19"/>
  <c r="MU28" i="19"/>
  <c r="MU29" i="19"/>
  <c r="MU14" i="19"/>
  <c r="MU30" i="19"/>
  <c r="LS4" i="19"/>
  <c r="LS6" i="19"/>
  <c r="LS5" i="19"/>
  <c r="LS7" i="19"/>
  <c r="LS8" i="19"/>
  <c r="LS9" i="19"/>
  <c r="LS10" i="19"/>
  <c r="LS11" i="19"/>
  <c r="LS12" i="19"/>
  <c r="LS13" i="19"/>
  <c r="LS15" i="19"/>
  <c r="LS16" i="19"/>
  <c r="LS17" i="19"/>
  <c r="LS18" i="19"/>
  <c r="LS31" i="19"/>
  <c r="LS19" i="19"/>
  <c r="LS20" i="19"/>
  <c r="LS21" i="19"/>
  <c r="LS22" i="19"/>
  <c r="LS23" i="19"/>
  <c r="LS24" i="19"/>
  <c r="LS25" i="19"/>
  <c r="LS26" i="19"/>
  <c r="LS27" i="19"/>
  <c r="LS28" i="19"/>
  <c r="LS29" i="19"/>
  <c r="LS14" i="19"/>
  <c r="LS30" i="19"/>
  <c r="KQ4" i="19"/>
  <c r="KQ6" i="19"/>
  <c r="KQ5" i="19"/>
  <c r="KQ7" i="19"/>
  <c r="KQ8" i="19"/>
  <c r="KQ9" i="19"/>
  <c r="KQ10" i="19"/>
  <c r="KQ11" i="19"/>
  <c r="KQ12" i="19"/>
  <c r="KQ13" i="19"/>
  <c r="KQ15" i="19"/>
  <c r="KQ16" i="19"/>
  <c r="KQ17" i="19"/>
  <c r="KQ18" i="19"/>
  <c r="KQ31" i="19"/>
  <c r="KQ19" i="19"/>
  <c r="KQ20" i="19"/>
  <c r="KQ21" i="19"/>
  <c r="KQ22" i="19"/>
  <c r="KQ23" i="19"/>
  <c r="KQ24" i="19"/>
  <c r="KQ25" i="19"/>
  <c r="KQ26" i="19"/>
  <c r="KQ27" i="19"/>
  <c r="KQ28" i="19"/>
  <c r="KQ29" i="19"/>
  <c r="KQ14" i="19"/>
  <c r="KQ30" i="19"/>
  <c r="JO4" i="19"/>
  <c r="JO6" i="19"/>
  <c r="JO5" i="19"/>
  <c r="JO7" i="19"/>
  <c r="JO8" i="19"/>
  <c r="JO9" i="19"/>
  <c r="JO10" i="19"/>
  <c r="JO11" i="19"/>
  <c r="JO12" i="19"/>
  <c r="JO13" i="19"/>
  <c r="JO15" i="19"/>
  <c r="JO16" i="19"/>
  <c r="JO17" i="19"/>
  <c r="JO18" i="19"/>
  <c r="JO31" i="19"/>
  <c r="JO19" i="19"/>
  <c r="JO20" i="19"/>
  <c r="JO21" i="19"/>
  <c r="JO22" i="19"/>
  <c r="JO23" i="19"/>
  <c r="JO24" i="19"/>
  <c r="JO25" i="19"/>
  <c r="JO26" i="19"/>
  <c r="JO27" i="19"/>
  <c r="JO28" i="19"/>
  <c r="JO29" i="19"/>
  <c r="JO14" i="19"/>
  <c r="JO30" i="19"/>
  <c r="HK4" i="19"/>
  <c r="HK6" i="19"/>
  <c r="HK5" i="19"/>
  <c r="HK7" i="19"/>
  <c r="HK8" i="19"/>
  <c r="HK9" i="19"/>
  <c r="HK10" i="19"/>
  <c r="HK11" i="19"/>
  <c r="HK12" i="19"/>
  <c r="HK13" i="19"/>
  <c r="HK15" i="19"/>
  <c r="HK16" i="19"/>
  <c r="HK17" i="19"/>
  <c r="HK18" i="19"/>
  <c r="HK31" i="19"/>
  <c r="HK19" i="19"/>
  <c r="HK20" i="19"/>
  <c r="HK21" i="19"/>
  <c r="HK22" i="19"/>
  <c r="HK23" i="19"/>
  <c r="HK24" i="19"/>
  <c r="HK25" i="19"/>
  <c r="HK26" i="19"/>
  <c r="HK27" i="19"/>
  <c r="HK28" i="19"/>
  <c r="HK29" i="19"/>
  <c r="HK14" i="19"/>
  <c r="HK30" i="19"/>
  <c r="GI4" i="19"/>
  <c r="GI6" i="19"/>
  <c r="GI5" i="19"/>
  <c r="GI7" i="19"/>
  <c r="GI8" i="19"/>
  <c r="GI9" i="19"/>
  <c r="GI10" i="19"/>
  <c r="GI11" i="19"/>
  <c r="GI12" i="19"/>
  <c r="GI13" i="19"/>
  <c r="GI15" i="19"/>
  <c r="GI16" i="19"/>
  <c r="GI17" i="19"/>
  <c r="GI18" i="19"/>
  <c r="GI31" i="19"/>
  <c r="GI19" i="19"/>
  <c r="GI20" i="19"/>
  <c r="GI21" i="19"/>
  <c r="GI22" i="19"/>
  <c r="GI23" i="19"/>
  <c r="GI24" i="19"/>
  <c r="GI25" i="19"/>
  <c r="GI26" i="19"/>
  <c r="GI27" i="19"/>
  <c r="GI28" i="19"/>
  <c r="GI29" i="19"/>
  <c r="GI14" i="19"/>
  <c r="GI30" i="19"/>
  <c r="FG4" i="19"/>
  <c r="FG6" i="19"/>
  <c r="FG5" i="19"/>
  <c r="FG7" i="19"/>
  <c r="FG8" i="19"/>
  <c r="FG9" i="19"/>
  <c r="FG10" i="19"/>
  <c r="FG11" i="19"/>
  <c r="FG12" i="19"/>
  <c r="FG13" i="19"/>
  <c r="FG15" i="19"/>
  <c r="FG16" i="19"/>
  <c r="FG17" i="19"/>
  <c r="FG18" i="19"/>
  <c r="FG31" i="19"/>
  <c r="FG19" i="19"/>
  <c r="FG20" i="19"/>
  <c r="FG21" i="19"/>
  <c r="FG22" i="19"/>
  <c r="FG23" i="19"/>
  <c r="FG24" i="19"/>
  <c r="FG25" i="19"/>
  <c r="FG26" i="19"/>
  <c r="FG27" i="19"/>
  <c r="FG28" i="19"/>
  <c r="FG29" i="19"/>
  <c r="FG14" i="19"/>
  <c r="FG30" i="19"/>
  <c r="EE4" i="19"/>
  <c r="EE6" i="19"/>
  <c r="EE5" i="19"/>
  <c r="EE7" i="19"/>
  <c r="EE8" i="19"/>
  <c r="EE9" i="19"/>
  <c r="EE10" i="19"/>
  <c r="EE11" i="19"/>
  <c r="EE12" i="19"/>
  <c r="EE13" i="19"/>
  <c r="EE15" i="19"/>
  <c r="EE16" i="19"/>
  <c r="EE17" i="19"/>
  <c r="EE18" i="19"/>
  <c r="EE31" i="19"/>
  <c r="EE19" i="19"/>
  <c r="EE20" i="19"/>
  <c r="EE21" i="19"/>
  <c r="EE22" i="19"/>
  <c r="EE23" i="19"/>
  <c r="EE24" i="19"/>
  <c r="EE25" i="19"/>
  <c r="EE26" i="19"/>
  <c r="EE27" i="19"/>
  <c r="EE28" i="19"/>
  <c r="EE29" i="19"/>
  <c r="EE14" i="19"/>
  <c r="EE30" i="19"/>
  <c r="SE4" i="27"/>
  <c r="SE5" i="27"/>
  <c r="SE6" i="27"/>
  <c r="SE7" i="27"/>
  <c r="SE8" i="27"/>
  <c r="SE9" i="27"/>
  <c r="SE10" i="27"/>
  <c r="SE11" i="27"/>
  <c r="SE12" i="27"/>
  <c r="SE13" i="27"/>
  <c r="SE14" i="27"/>
  <c r="SE15" i="27"/>
  <c r="SE16" i="27"/>
  <c r="RC4" i="27"/>
  <c r="RC5" i="27"/>
  <c r="RC6" i="27"/>
  <c r="RC7" i="27"/>
  <c r="RC8" i="27"/>
  <c r="RC9" i="27"/>
  <c r="RC10" i="27"/>
  <c r="RC11" i="27"/>
  <c r="RC12" i="27"/>
  <c r="RC13" i="27"/>
  <c r="RC14" i="27"/>
  <c r="RC15" i="27"/>
  <c r="RC16" i="27"/>
  <c r="QA4" i="27"/>
  <c r="QA5" i="27"/>
  <c r="QA6" i="27"/>
  <c r="QA7" i="27"/>
  <c r="QA8" i="27"/>
  <c r="QA9" i="27"/>
  <c r="QA10" i="27"/>
  <c r="QA11" i="27"/>
  <c r="QA12" i="27"/>
  <c r="QA13" i="27"/>
  <c r="QA14" i="27"/>
  <c r="QA15" i="27"/>
  <c r="QA16" i="27"/>
  <c r="OY4" i="27"/>
  <c r="OY5" i="27"/>
  <c r="OY6" i="27"/>
  <c r="OY7" i="27"/>
  <c r="OY8" i="27"/>
  <c r="OY9" i="27"/>
  <c r="OY10" i="27"/>
  <c r="OY11" i="27"/>
  <c r="OY12" i="27"/>
  <c r="OY13" i="27"/>
  <c r="OY14" i="27"/>
  <c r="OY15" i="27"/>
  <c r="OY16" i="27"/>
  <c r="NW4" i="27"/>
  <c r="NW5" i="27"/>
  <c r="NW6" i="27"/>
  <c r="NW7" i="27"/>
  <c r="NW8" i="27"/>
  <c r="NW9" i="27"/>
  <c r="NW10" i="27"/>
  <c r="NW11" i="27"/>
  <c r="NW12" i="27"/>
  <c r="NW13" i="27"/>
  <c r="NW14" i="27"/>
  <c r="NW15" i="27"/>
  <c r="NW16" i="27"/>
  <c r="MU4" i="27"/>
  <c r="MU5" i="27"/>
  <c r="MU6" i="27"/>
  <c r="MU7" i="27"/>
  <c r="MU8" i="27"/>
  <c r="MU9" i="27"/>
  <c r="MU10" i="27"/>
  <c r="MU11" i="27"/>
  <c r="MU12" i="27"/>
  <c r="MU13" i="27"/>
  <c r="MU14" i="27"/>
  <c r="MU15" i="27"/>
  <c r="MU16" i="27"/>
  <c r="LS4" i="27"/>
  <c r="LS5" i="27"/>
  <c r="LS6" i="27"/>
  <c r="LS7" i="27"/>
  <c r="LS8" i="27"/>
  <c r="LS9" i="27"/>
  <c r="LS10" i="27"/>
  <c r="LS11" i="27"/>
  <c r="LS12" i="27"/>
  <c r="LS13" i="27"/>
  <c r="LS14" i="27"/>
  <c r="LS15" i="27"/>
  <c r="LS16" i="27"/>
  <c r="KQ4" i="27"/>
  <c r="KQ5" i="27"/>
  <c r="KQ6" i="27"/>
  <c r="KQ7" i="27"/>
  <c r="KQ8" i="27"/>
  <c r="KQ9" i="27"/>
  <c r="KQ10" i="27"/>
  <c r="KQ11" i="27"/>
  <c r="KQ12" i="27"/>
  <c r="KQ13" i="27"/>
  <c r="KQ14" i="27"/>
  <c r="KQ15" i="27"/>
  <c r="KQ16" i="27"/>
  <c r="JO4" i="27"/>
  <c r="JO5" i="27"/>
  <c r="JO6" i="27"/>
  <c r="JO7" i="27"/>
  <c r="JO8" i="27"/>
  <c r="JO9" i="27"/>
  <c r="JO10" i="27"/>
  <c r="JO11" i="27"/>
  <c r="JO12" i="27"/>
  <c r="JO13" i="27"/>
  <c r="JO14" i="27"/>
  <c r="JO15" i="27"/>
  <c r="JO16" i="27"/>
  <c r="HK4" i="27"/>
  <c r="HK5" i="27"/>
  <c r="HK6" i="27"/>
  <c r="HK7" i="27"/>
  <c r="HK8" i="27"/>
  <c r="HK9" i="27"/>
  <c r="HK10" i="27"/>
  <c r="HK11" i="27"/>
  <c r="HK12" i="27"/>
  <c r="HK13" i="27"/>
  <c r="HK14" i="27"/>
  <c r="HK15" i="27"/>
  <c r="HK16" i="27"/>
  <c r="GI4" i="27"/>
  <c r="GI5" i="27"/>
  <c r="GI6" i="27"/>
  <c r="GI7" i="27"/>
  <c r="GI8" i="27"/>
  <c r="GI9" i="27"/>
  <c r="GI10" i="27"/>
  <c r="GI11" i="27"/>
  <c r="GI12" i="27"/>
  <c r="GI13" i="27"/>
  <c r="GI14" i="27"/>
  <c r="GI15" i="27"/>
  <c r="GI16" i="27"/>
  <c r="EE4" i="27"/>
  <c r="EE5" i="27"/>
  <c r="EE6" i="27"/>
  <c r="EE7" i="27"/>
  <c r="EE8" i="27"/>
  <c r="EE9" i="27"/>
  <c r="EE10" i="27"/>
  <c r="EE11" i="27"/>
  <c r="EE12" i="27"/>
  <c r="EE13" i="27"/>
  <c r="EE14" i="27"/>
  <c r="EE15" i="27"/>
  <c r="EE16" i="27"/>
  <c r="SE4" i="26"/>
  <c r="SE5" i="26"/>
  <c r="SE6" i="26"/>
  <c r="SE7" i="26"/>
  <c r="SE8" i="26"/>
  <c r="SE9" i="26"/>
  <c r="SE10" i="26"/>
  <c r="SE11" i="26"/>
  <c r="RC4" i="26"/>
  <c r="RC5" i="26"/>
  <c r="RC6" i="26"/>
  <c r="RC7" i="26"/>
  <c r="RC8" i="26"/>
  <c r="RC9" i="26"/>
  <c r="RC10" i="26"/>
  <c r="RC11" i="26"/>
  <c r="QA4" i="26"/>
  <c r="QA5" i="26"/>
  <c r="QA6" i="26"/>
  <c r="QA7" i="26"/>
  <c r="QA8" i="26"/>
  <c r="QA9" i="26"/>
  <c r="QA10" i="26"/>
  <c r="QA11" i="26"/>
  <c r="OY4" i="26"/>
  <c r="OY5" i="26"/>
  <c r="OY6" i="26"/>
  <c r="OY7" i="26"/>
  <c r="OY8" i="26"/>
  <c r="OY9" i="26"/>
  <c r="OY10" i="26"/>
  <c r="OY11" i="26"/>
  <c r="NW4" i="26"/>
  <c r="NW5" i="26"/>
  <c r="NW6" i="26"/>
  <c r="NW7" i="26"/>
  <c r="NW8" i="26"/>
  <c r="NW9" i="26"/>
  <c r="NW10" i="26"/>
  <c r="NW11" i="26"/>
  <c r="MU4" i="26"/>
  <c r="MU5" i="26"/>
  <c r="MU6" i="26"/>
  <c r="MU7" i="26"/>
  <c r="MU8" i="26"/>
  <c r="MU9" i="26"/>
  <c r="MU10" i="26"/>
  <c r="MU11" i="26"/>
  <c r="LS4" i="26"/>
  <c r="LS5" i="26"/>
  <c r="LS6" i="26"/>
  <c r="LS7" i="26"/>
  <c r="LS8" i="26"/>
  <c r="LS9" i="26"/>
  <c r="LS10" i="26"/>
  <c r="LS11" i="26"/>
  <c r="KQ4" i="26"/>
  <c r="KQ5" i="26"/>
  <c r="KQ6" i="26"/>
  <c r="KQ7" i="26"/>
  <c r="KQ8" i="26"/>
  <c r="KQ9" i="26"/>
  <c r="KQ10" i="26"/>
  <c r="KQ11" i="26"/>
  <c r="JO4" i="26"/>
  <c r="JO5" i="26"/>
  <c r="JO6" i="26"/>
  <c r="JO7" i="26"/>
  <c r="JO8" i="26"/>
  <c r="JO9" i="26"/>
  <c r="JO10" i="26"/>
  <c r="JO11" i="26"/>
  <c r="IM4" i="26"/>
  <c r="IM5" i="26"/>
  <c r="IM6" i="26"/>
  <c r="IM7" i="26"/>
  <c r="IM8" i="26"/>
  <c r="IM9" i="26"/>
  <c r="IM10" i="26"/>
  <c r="IM11" i="26"/>
  <c r="HK4" i="26"/>
  <c r="HK5" i="26"/>
  <c r="HK6" i="26"/>
  <c r="HK7" i="26"/>
  <c r="HK8" i="26"/>
  <c r="HK9" i="26"/>
  <c r="HK10" i="26"/>
  <c r="HK11" i="26"/>
  <c r="GI4" i="26"/>
  <c r="GI5" i="26"/>
  <c r="GI6" i="26"/>
  <c r="GI7" i="26"/>
  <c r="GI8" i="26"/>
  <c r="GI9" i="26"/>
  <c r="GI10" i="26"/>
  <c r="GI11" i="26"/>
  <c r="FG4" i="26"/>
  <c r="FG5" i="26"/>
  <c r="FG6" i="26"/>
  <c r="FG7" i="26"/>
  <c r="FG8" i="26"/>
  <c r="FG9" i="26"/>
  <c r="FG10" i="26"/>
  <c r="FG11" i="26"/>
  <c r="EE4" i="26"/>
  <c r="EE5" i="26"/>
  <c r="EE6" i="26"/>
  <c r="EE7" i="26"/>
  <c r="EE8" i="26"/>
  <c r="EE9" i="26"/>
  <c r="EE10" i="26"/>
  <c r="EE11" i="26"/>
  <c r="XD10" i="24"/>
  <c r="CS10" i="24"/>
  <c r="CS20" i="23"/>
  <c r="WD20" i="23"/>
  <c r="WK20" i="23" s="1"/>
  <c r="WD10" i="24"/>
  <c r="WK10" i="24" s="1"/>
  <c r="XG10" i="24"/>
  <c r="XK10" i="24"/>
  <c r="L10" i="24"/>
  <c r="J10" i="24"/>
  <c r="K10" i="24" s="1"/>
  <c r="F10" i="24"/>
  <c r="I10" i="24"/>
  <c r="AM10" i="24"/>
  <c r="AQ10" i="24" s="1"/>
  <c r="G10" i="24"/>
  <c r="XG20" i="23"/>
  <c r="XK20" i="23"/>
  <c r="XD20" i="23"/>
  <c r="L20" i="23"/>
  <c r="CU20" i="23" s="1"/>
  <c r="J20" i="23"/>
  <c r="K20" i="23" s="1"/>
  <c r="F20" i="23"/>
  <c r="I20" i="23"/>
  <c r="AM20" i="23"/>
  <c r="AQ20" i="23" s="1"/>
  <c r="G20" i="23"/>
  <c r="AG12" i="24"/>
  <c r="AH12" i="24"/>
  <c r="AI12" i="24"/>
  <c r="AJ12" i="24"/>
  <c r="AK12" i="24"/>
  <c r="AL12" i="24"/>
  <c r="AN12" i="24"/>
  <c r="AO12" i="24"/>
  <c r="AP12" i="24"/>
  <c r="BH12" i="24"/>
  <c r="BI12" i="24"/>
  <c r="BJ12" i="24"/>
  <c r="BN12" i="24" s="1"/>
  <c r="BK12" i="24"/>
  <c r="BL12" i="24"/>
  <c r="BM12" i="24"/>
  <c r="BO12" i="24"/>
  <c r="BP12" i="24"/>
  <c r="BQ12" i="24"/>
  <c r="CI12" i="24"/>
  <c r="CJ12" i="24"/>
  <c r="CK12" i="24"/>
  <c r="CO12" i="24" s="1"/>
  <c r="CL12" i="24"/>
  <c r="CM12" i="24"/>
  <c r="CN12" i="24"/>
  <c r="CP12" i="24"/>
  <c r="CQ12" i="24"/>
  <c r="CR12" i="24"/>
  <c r="VX12" i="24"/>
  <c r="VY12" i="24"/>
  <c r="VZ12" i="24"/>
  <c r="WA12" i="24"/>
  <c r="WB12" i="24"/>
  <c r="WC12" i="24"/>
  <c r="WE12" i="24"/>
  <c r="WF12" i="24"/>
  <c r="WG12" i="24"/>
  <c r="WH12" i="24"/>
  <c r="WI12" i="24"/>
  <c r="WJ12" i="24"/>
  <c r="WL12" i="24"/>
  <c r="WM12" i="24"/>
  <c r="WN12" i="24"/>
  <c r="XB12" i="24" s="1"/>
  <c r="WO12" i="24"/>
  <c r="XC12" i="24" s="1"/>
  <c r="WP12" i="24"/>
  <c r="WQ12" i="24"/>
  <c r="WR12" i="24"/>
  <c r="WS12" i="24"/>
  <c r="XE12" i="24" s="1"/>
  <c r="WT12" i="24"/>
  <c r="XF12" i="24" s="1"/>
  <c r="WU12" i="24"/>
  <c r="WV12" i="24"/>
  <c r="WW12" i="24"/>
  <c r="WX12" i="24"/>
  <c r="XI12" i="24" s="1"/>
  <c r="WY12" i="24"/>
  <c r="XJ12" i="24" s="1"/>
  <c r="WZ12" i="24"/>
  <c r="AG18" i="23"/>
  <c r="AH18" i="23"/>
  <c r="AI18" i="23"/>
  <c r="AJ18" i="23"/>
  <c r="AK18" i="23"/>
  <c r="AL18" i="23"/>
  <c r="AN18" i="23"/>
  <c r="AO18" i="23"/>
  <c r="AP18" i="23"/>
  <c r="BH18" i="23"/>
  <c r="BI18" i="23"/>
  <c r="BJ18" i="23"/>
  <c r="BN18" i="23" s="1"/>
  <c r="BK18" i="23"/>
  <c r="BL18" i="23"/>
  <c r="BM18" i="23"/>
  <c r="BO18" i="23"/>
  <c r="BP18" i="23"/>
  <c r="BQ18" i="23"/>
  <c r="CI18" i="23"/>
  <c r="CJ18" i="23"/>
  <c r="CK18" i="23"/>
  <c r="CO18" i="23" s="1"/>
  <c r="CL18" i="23"/>
  <c r="CM18" i="23"/>
  <c r="CN18" i="23"/>
  <c r="CP18" i="23"/>
  <c r="CQ18" i="23"/>
  <c r="CR18" i="23"/>
  <c r="VX18" i="23"/>
  <c r="VY18" i="23"/>
  <c r="VZ18" i="23"/>
  <c r="WA18" i="23"/>
  <c r="WB18" i="23"/>
  <c r="WC18" i="23"/>
  <c r="WE18" i="23"/>
  <c r="WF18" i="23"/>
  <c r="WG18" i="23"/>
  <c r="WH18" i="23"/>
  <c r="WI18" i="23"/>
  <c r="WJ18" i="23"/>
  <c r="WL18" i="23"/>
  <c r="WM18" i="23"/>
  <c r="WN18" i="23"/>
  <c r="XB18" i="23" s="1"/>
  <c r="WO18" i="23"/>
  <c r="XC18" i="23" s="1"/>
  <c r="WP18" i="23"/>
  <c r="WQ18" i="23"/>
  <c r="WR18" i="23"/>
  <c r="WS18" i="23"/>
  <c r="WT18" i="23"/>
  <c r="XF18" i="23" s="1"/>
  <c r="WU18" i="23"/>
  <c r="WV18" i="23"/>
  <c r="WW18" i="23"/>
  <c r="WX18" i="23"/>
  <c r="XI18" i="23" s="1"/>
  <c r="WY18" i="23"/>
  <c r="XJ18" i="23" s="1"/>
  <c r="WZ18" i="23"/>
  <c r="XE18" i="23"/>
  <c r="TI21" i="21"/>
  <c r="TH21" i="21"/>
  <c r="TF21" i="21"/>
  <c r="TE21" i="21"/>
  <c r="TD21" i="21"/>
  <c r="TC21" i="21"/>
  <c r="TI20" i="21"/>
  <c r="TH20" i="21"/>
  <c r="TF20" i="21"/>
  <c r="TE20" i="21"/>
  <c r="TD20" i="21"/>
  <c r="TC20" i="21"/>
  <c r="TI19" i="21"/>
  <c r="TH19" i="21"/>
  <c r="TF19" i="21"/>
  <c r="TE19" i="21"/>
  <c r="TD19" i="21"/>
  <c r="TC19" i="21"/>
  <c r="TI18" i="21"/>
  <c r="TH18" i="21"/>
  <c r="TF18" i="21"/>
  <c r="TE18" i="21"/>
  <c r="TD18" i="21"/>
  <c r="TC18" i="21"/>
  <c r="TI17" i="21"/>
  <c r="TH17" i="21"/>
  <c r="TF17" i="21"/>
  <c r="TE17" i="21"/>
  <c r="TD17" i="21"/>
  <c r="TC17" i="21"/>
  <c r="TI16" i="21"/>
  <c r="TH16" i="21"/>
  <c r="TF16" i="21"/>
  <c r="TE16" i="21"/>
  <c r="TD16" i="21"/>
  <c r="TC16" i="21"/>
  <c r="TI15" i="21"/>
  <c r="TH15" i="21"/>
  <c r="TF15" i="21"/>
  <c r="TE15" i="21"/>
  <c r="TD15" i="21"/>
  <c r="TC15" i="21"/>
  <c r="TI14" i="21"/>
  <c r="TH14" i="21"/>
  <c r="TF14" i="21"/>
  <c r="TE14" i="21"/>
  <c r="TD14" i="21"/>
  <c r="TC14" i="21"/>
  <c r="TI13" i="21"/>
  <c r="TH13" i="21"/>
  <c r="TF13" i="21"/>
  <c r="TE13" i="21"/>
  <c r="TD13" i="21"/>
  <c r="TC13" i="21"/>
  <c r="TI12" i="21"/>
  <c r="TH12" i="21"/>
  <c r="TF12" i="21"/>
  <c r="TE12" i="21"/>
  <c r="TD12" i="21"/>
  <c r="TC12" i="21"/>
  <c r="TI8" i="21"/>
  <c r="TH8" i="21"/>
  <c r="TF8" i="21"/>
  <c r="TE8" i="21"/>
  <c r="TD8" i="21"/>
  <c r="TC8" i="21"/>
  <c r="TI10" i="21"/>
  <c r="TH10" i="21"/>
  <c r="TF10" i="21"/>
  <c r="TE10" i="21"/>
  <c r="TD10" i="21"/>
  <c r="TC10" i="21"/>
  <c r="TI9" i="21"/>
  <c r="TH9" i="21"/>
  <c r="TF9" i="21"/>
  <c r="TE9" i="21"/>
  <c r="TD9" i="21"/>
  <c r="TC9" i="21"/>
  <c r="TI11" i="21"/>
  <c r="TH11" i="21"/>
  <c r="TF11" i="21"/>
  <c r="TE11" i="21"/>
  <c r="TD11" i="21"/>
  <c r="TC11" i="21"/>
  <c r="TI7" i="21"/>
  <c r="TH7" i="21"/>
  <c r="TF7" i="21"/>
  <c r="TE7" i="21"/>
  <c r="TD7" i="21"/>
  <c r="TC7" i="21"/>
  <c r="TI6" i="21"/>
  <c r="TH6" i="21"/>
  <c r="TF6" i="21"/>
  <c r="TE6" i="21"/>
  <c r="TD6" i="21"/>
  <c r="TC6" i="21"/>
  <c r="TI5" i="21"/>
  <c r="TH5" i="21"/>
  <c r="TF5" i="21"/>
  <c r="TE5" i="21"/>
  <c r="TD5" i="21"/>
  <c r="TC5" i="21"/>
  <c r="TI4" i="21"/>
  <c r="TH4" i="21"/>
  <c r="TF4" i="21"/>
  <c r="TE4" i="21"/>
  <c r="TD4" i="21"/>
  <c r="TC4" i="21"/>
  <c r="TI30" i="19"/>
  <c r="TH30" i="19"/>
  <c r="TF30" i="19"/>
  <c r="TE30" i="19"/>
  <c r="TD30" i="19"/>
  <c r="TC30" i="19"/>
  <c r="TI29" i="19"/>
  <c r="TH29" i="19"/>
  <c r="TF29" i="19"/>
  <c r="TE29" i="19"/>
  <c r="TD29" i="19"/>
  <c r="TC29" i="19"/>
  <c r="TI14" i="19"/>
  <c r="TH14" i="19"/>
  <c r="TF14" i="19"/>
  <c r="TE14" i="19"/>
  <c r="TD14" i="19"/>
  <c r="TC14" i="19"/>
  <c r="TI28" i="19"/>
  <c r="TH28" i="19"/>
  <c r="TF28" i="19"/>
  <c r="TE28" i="19"/>
  <c r="TD28" i="19"/>
  <c r="TC28" i="19"/>
  <c r="TI27" i="19"/>
  <c r="TH27" i="19"/>
  <c r="TF27" i="19"/>
  <c r="TE27" i="19"/>
  <c r="TD27" i="19"/>
  <c r="TC27" i="19"/>
  <c r="TI26" i="19"/>
  <c r="TH26" i="19"/>
  <c r="TF26" i="19"/>
  <c r="TE26" i="19"/>
  <c r="TD26" i="19"/>
  <c r="TC26" i="19"/>
  <c r="TI25" i="19"/>
  <c r="TH25" i="19"/>
  <c r="TF25" i="19"/>
  <c r="TE25" i="19"/>
  <c r="TD25" i="19"/>
  <c r="TC25" i="19"/>
  <c r="TI24" i="19"/>
  <c r="TH24" i="19"/>
  <c r="TF24" i="19"/>
  <c r="TE24" i="19"/>
  <c r="TD24" i="19"/>
  <c r="TC24" i="19"/>
  <c r="TI23" i="19"/>
  <c r="TH23" i="19"/>
  <c r="TF23" i="19"/>
  <c r="TE23" i="19"/>
  <c r="TD23" i="19"/>
  <c r="TC23" i="19"/>
  <c r="TI22" i="19"/>
  <c r="TH22" i="19"/>
  <c r="TF22" i="19"/>
  <c r="TE22" i="19"/>
  <c r="TD22" i="19"/>
  <c r="TC22" i="19"/>
  <c r="TI21" i="19"/>
  <c r="TH21" i="19"/>
  <c r="TF21" i="19"/>
  <c r="TE21" i="19"/>
  <c r="TD21" i="19"/>
  <c r="TC21" i="19"/>
  <c r="TI20" i="19"/>
  <c r="TH20" i="19"/>
  <c r="TF20" i="19"/>
  <c r="TE20" i="19"/>
  <c r="TD20" i="19"/>
  <c r="TC20" i="19"/>
  <c r="TI19" i="19"/>
  <c r="TH19" i="19"/>
  <c r="TF19" i="19"/>
  <c r="TE19" i="19"/>
  <c r="TD19" i="19"/>
  <c r="TC19" i="19"/>
  <c r="TI31" i="19"/>
  <c r="TH31" i="19"/>
  <c r="TF31" i="19"/>
  <c r="TE31" i="19"/>
  <c r="TD31" i="19"/>
  <c r="TC31" i="19"/>
  <c r="TI18" i="19"/>
  <c r="TH18" i="19"/>
  <c r="TF18" i="19"/>
  <c r="TE18" i="19"/>
  <c r="TD18" i="19"/>
  <c r="TC18" i="19"/>
  <c r="TI17" i="19"/>
  <c r="TH17" i="19"/>
  <c r="TF17" i="19"/>
  <c r="TE17" i="19"/>
  <c r="TD17" i="19"/>
  <c r="TC17" i="19"/>
  <c r="TI16" i="19"/>
  <c r="TH16" i="19"/>
  <c r="TF16" i="19"/>
  <c r="TE16" i="19"/>
  <c r="TD16" i="19"/>
  <c r="TC16" i="19"/>
  <c r="TI15" i="19"/>
  <c r="TH15" i="19"/>
  <c r="TF15" i="19"/>
  <c r="TE15" i="19"/>
  <c r="TD15" i="19"/>
  <c r="TC15" i="19"/>
  <c r="TI13" i="19"/>
  <c r="TH13" i="19"/>
  <c r="TF13" i="19"/>
  <c r="TE13" i="19"/>
  <c r="TD13" i="19"/>
  <c r="TC13" i="19"/>
  <c r="TI12" i="19"/>
  <c r="TH12" i="19"/>
  <c r="TF12" i="19"/>
  <c r="TE12" i="19"/>
  <c r="TD12" i="19"/>
  <c r="TC12" i="19"/>
  <c r="TI9" i="19"/>
  <c r="TH9" i="19"/>
  <c r="TF9" i="19"/>
  <c r="TE9" i="19"/>
  <c r="TD9" i="19"/>
  <c r="TC9" i="19"/>
  <c r="TI11" i="19"/>
  <c r="TH11" i="19"/>
  <c r="TF11" i="19"/>
  <c r="TE11" i="19"/>
  <c r="TD11" i="19"/>
  <c r="TC11" i="19"/>
  <c r="TI10" i="19"/>
  <c r="TH10" i="19"/>
  <c r="TF10" i="19"/>
  <c r="TE10" i="19"/>
  <c r="TD10" i="19"/>
  <c r="TC10" i="19"/>
  <c r="TI8" i="19"/>
  <c r="TH8" i="19"/>
  <c r="TF8" i="19"/>
  <c r="TE8" i="19"/>
  <c r="TD8" i="19"/>
  <c r="TC8" i="19"/>
  <c r="TI7" i="19"/>
  <c r="TH7" i="19"/>
  <c r="TF7" i="19"/>
  <c r="TE7" i="19"/>
  <c r="TD7" i="19"/>
  <c r="TC7" i="19"/>
  <c r="TI5" i="19"/>
  <c r="TH5" i="19"/>
  <c r="TF5" i="19"/>
  <c r="TE5" i="19"/>
  <c r="TD5" i="19"/>
  <c r="TC5" i="19"/>
  <c r="TI6" i="19"/>
  <c r="TH6" i="19"/>
  <c r="TF6" i="19"/>
  <c r="TE6" i="19"/>
  <c r="TD6" i="19"/>
  <c r="TC6" i="19"/>
  <c r="TI4" i="19"/>
  <c r="TH4" i="19"/>
  <c r="TF4" i="19"/>
  <c r="TE4" i="19"/>
  <c r="TD4" i="19"/>
  <c r="TC4" i="19"/>
  <c r="TI16" i="27"/>
  <c r="TH16" i="27"/>
  <c r="TF16" i="27"/>
  <c r="TE16" i="27"/>
  <c r="TD16" i="27"/>
  <c r="TC16" i="27"/>
  <c r="TI15" i="27"/>
  <c r="TH15" i="27"/>
  <c r="TF15" i="27"/>
  <c r="TE15" i="27"/>
  <c r="TD15" i="27"/>
  <c r="TC15" i="27"/>
  <c r="TI13" i="27"/>
  <c r="TH13" i="27"/>
  <c r="TF13" i="27"/>
  <c r="TE13" i="27"/>
  <c r="TD13" i="27"/>
  <c r="TC13" i="27"/>
  <c r="TI14" i="27"/>
  <c r="TH14" i="27"/>
  <c r="TF14" i="27"/>
  <c r="TE14" i="27"/>
  <c r="TD14" i="27"/>
  <c r="TC14" i="27"/>
  <c r="TI12" i="27"/>
  <c r="TH12" i="27"/>
  <c r="TF12" i="27"/>
  <c r="TE12" i="27"/>
  <c r="TD12" i="27"/>
  <c r="TC12" i="27"/>
  <c r="TI8" i="27"/>
  <c r="TH8" i="27"/>
  <c r="TF8" i="27"/>
  <c r="TE8" i="27"/>
  <c r="TD8" i="27"/>
  <c r="TC8" i="27"/>
  <c r="TI11" i="27"/>
  <c r="TH11" i="27"/>
  <c r="TF11" i="27"/>
  <c r="TE11" i="27"/>
  <c r="TD11" i="27"/>
  <c r="TC11" i="27"/>
  <c r="TI10" i="27"/>
  <c r="TH10" i="27"/>
  <c r="TF10" i="27"/>
  <c r="TE10" i="27"/>
  <c r="TD10" i="27"/>
  <c r="TC10" i="27"/>
  <c r="TI9" i="27"/>
  <c r="TH9" i="27"/>
  <c r="TF9" i="27"/>
  <c r="TE9" i="27"/>
  <c r="TD9" i="27"/>
  <c r="TC9" i="27"/>
  <c r="TI7" i="27"/>
  <c r="TH7" i="27"/>
  <c r="TF7" i="27"/>
  <c r="TE7" i="27"/>
  <c r="TD7" i="27"/>
  <c r="TC7" i="27"/>
  <c r="TI6" i="27"/>
  <c r="TH6" i="27"/>
  <c r="TF6" i="27"/>
  <c r="TE6" i="27"/>
  <c r="TD6" i="27"/>
  <c r="TC6" i="27"/>
  <c r="TI5" i="27"/>
  <c r="TH5" i="27"/>
  <c r="TF5" i="27"/>
  <c r="TE5" i="27"/>
  <c r="TD5" i="27"/>
  <c r="TC5" i="27"/>
  <c r="TI4" i="27"/>
  <c r="TH4" i="27"/>
  <c r="TF4" i="27"/>
  <c r="TE4" i="27"/>
  <c r="TD4" i="27"/>
  <c r="TC4" i="27"/>
  <c r="TI11" i="26"/>
  <c r="TH11" i="26"/>
  <c r="TF11" i="26"/>
  <c r="TE11" i="26"/>
  <c r="TD11" i="26"/>
  <c r="TC11" i="26"/>
  <c r="TI10" i="26"/>
  <c r="TH10" i="26"/>
  <c r="TF10" i="26"/>
  <c r="TE10" i="26"/>
  <c r="TD10" i="26"/>
  <c r="TC10" i="26"/>
  <c r="TI9" i="26"/>
  <c r="TH9" i="26"/>
  <c r="TF9" i="26"/>
  <c r="TE9" i="26"/>
  <c r="TD9" i="26"/>
  <c r="TC9" i="26"/>
  <c r="TI8" i="26"/>
  <c r="TH8" i="26"/>
  <c r="TF8" i="26"/>
  <c r="TE8" i="26"/>
  <c r="TD8" i="26"/>
  <c r="TC8" i="26"/>
  <c r="TI7" i="26"/>
  <c r="TH7" i="26"/>
  <c r="TF7" i="26"/>
  <c r="TE7" i="26"/>
  <c r="TD7" i="26"/>
  <c r="TC7" i="26"/>
  <c r="TI6" i="26"/>
  <c r="TH6" i="26"/>
  <c r="TF6" i="26"/>
  <c r="TE6" i="26"/>
  <c r="TD6" i="26"/>
  <c r="TC6" i="26"/>
  <c r="TI5" i="26"/>
  <c r="TH5" i="26"/>
  <c r="TF5" i="26"/>
  <c r="TE5" i="26"/>
  <c r="TD5" i="26"/>
  <c r="TC5" i="26"/>
  <c r="TI4" i="26"/>
  <c r="TH4" i="26"/>
  <c r="TF4" i="26"/>
  <c r="TE4" i="26"/>
  <c r="TD4" i="26"/>
  <c r="TC4" i="26"/>
  <c r="WJ20" i="24"/>
  <c r="WI20" i="24"/>
  <c r="WH20" i="24"/>
  <c r="WG20" i="24"/>
  <c r="WF20" i="24"/>
  <c r="WE20" i="24"/>
  <c r="WC20" i="24"/>
  <c r="WB20" i="24"/>
  <c r="WA20" i="24"/>
  <c r="VZ20" i="24"/>
  <c r="VY20" i="24"/>
  <c r="VX20" i="24"/>
  <c r="WJ19" i="24"/>
  <c r="WI19" i="24"/>
  <c r="WH19" i="24"/>
  <c r="WG19" i="24"/>
  <c r="WF19" i="24"/>
  <c r="WE19" i="24"/>
  <c r="WC19" i="24"/>
  <c r="WB19" i="24"/>
  <c r="WA19" i="24"/>
  <c r="VZ19" i="24"/>
  <c r="VY19" i="24"/>
  <c r="VX19" i="24"/>
  <c r="WJ18" i="24"/>
  <c r="WI18" i="24"/>
  <c r="WH18" i="24"/>
  <c r="WG18" i="24"/>
  <c r="WF18" i="24"/>
  <c r="WE18" i="24"/>
  <c r="WC18" i="24"/>
  <c r="WB18" i="24"/>
  <c r="WA18" i="24"/>
  <c r="VZ18" i="24"/>
  <c r="VY18" i="24"/>
  <c r="VX18" i="24"/>
  <c r="WJ17" i="24"/>
  <c r="WI17" i="24"/>
  <c r="WH17" i="24"/>
  <c r="WG17" i="24"/>
  <c r="WF17" i="24"/>
  <c r="WE17" i="24"/>
  <c r="WC17" i="24"/>
  <c r="WB17" i="24"/>
  <c r="WA17" i="24"/>
  <c r="VZ17" i="24"/>
  <c r="VY17" i="24"/>
  <c r="VX17" i="24"/>
  <c r="WJ16" i="24"/>
  <c r="WI16" i="24"/>
  <c r="WH16" i="24"/>
  <c r="WG16" i="24"/>
  <c r="WF16" i="24"/>
  <c r="WE16" i="24"/>
  <c r="WC16" i="24"/>
  <c r="WB16" i="24"/>
  <c r="WA16" i="24"/>
  <c r="VZ16" i="24"/>
  <c r="VY16" i="24"/>
  <c r="VX16" i="24"/>
  <c r="WJ15" i="24"/>
  <c r="WI15" i="24"/>
  <c r="WH15" i="24"/>
  <c r="WG15" i="24"/>
  <c r="WF15" i="24"/>
  <c r="WE15" i="24"/>
  <c r="WC15" i="24"/>
  <c r="WB15" i="24"/>
  <c r="WA15" i="24"/>
  <c r="VZ15" i="24"/>
  <c r="VY15" i="24"/>
  <c r="VX15" i="24"/>
  <c r="WJ14" i="24"/>
  <c r="WI14" i="24"/>
  <c r="WH14" i="24"/>
  <c r="WG14" i="24"/>
  <c r="WF14" i="24"/>
  <c r="WE14" i="24"/>
  <c r="WC14" i="24"/>
  <c r="WB14" i="24"/>
  <c r="WA14" i="24"/>
  <c r="VZ14" i="24"/>
  <c r="VY14" i="24"/>
  <c r="VX14" i="24"/>
  <c r="WJ13" i="24"/>
  <c r="WI13" i="24"/>
  <c r="WH13" i="24"/>
  <c r="WG13" i="24"/>
  <c r="WF13" i="24"/>
  <c r="WE13" i="24"/>
  <c r="WC13" i="24"/>
  <c r="WB13" i="24"/>
  <c r="WA13" i="24"/>
  <c r="VZ13" i="24"/>
  <c r="VY13" i="24"/>
  <c r="VX13" i="24"/>
  <c r="WJ11" i="24"/>
  <c r="WI11" i="24"/>
  <c r="WH11" i="24"/>
  <c r="WG11" i="24"/>
  <c r="WF11" i="24"/>
  <c r="WE11" i="24"/>
  <c r="WC11" i="24"/>
  <c r="WB11" i="24"/>
  <c r="WA11" i="24"/>
  <c r="VZ11" i="24"/>
  <c r="VY11" i="24"/>
  <c r="VX11" i="24"/>
  <c r="WJ9" i="24"/>
  <c r="WI9" i="24"/>
  <c r="WH9" i="24"/>
  <c r="WG9" i="24"/>
  <c r="WF9" i="24"/>
  <c r="WE9" i="24"/>
  <c r="WC9" i="24"/>
  <c r="WB9" i="24"/>
  <c r="WA9" i="24"/>
  <c r="VZ9" i="24"/>
  <c r="VY9" i="24"/>
  <c r="VX9" i="24"/>
  <c r="WJ8" i="24"/>
  <c r="WI8" i="24"/>
  <c r="WH8" i="24"/>
  <c r="WG8" i="24"/>
  <c r="WF8" i="24"/>
  <c r="WE8" i="24"/>
  <c r="WC8" i="24"/>
  <c r="WB8" i="24"/>
  <c r="WA8" i="24"/>
  <c r="VZ8" i="24"/>
  <c r="VY8" i="24"/>
  <c r="VX8" i="24"/>
  <c r="WJ7" i="24"/>
  <c r="WI7" i="24"/>
  <c r="WH7" i="24"/>
  <c r="WG7" i="24"/>
  <c r="WF7" i="24"/>
  <c r="WE7" i="24"/>
  <c r="WC7" i="24"/>
  <c r="WB7" i="24"/>
  <c r="WA7" i="24"/>
  <c r="VZ7" i="24"/>
  <c r="VY7" i="24"/>
  <c r="VX7" i="24"/>
  <c r="WJ6" i="24"/>
  <c r="WI6" i="24"/>
  <c r="WH6" i="24"/>
  <c r="WG6" i="24"/>
  <c r="WF6" i="24"/>
  <c r="WE6" i="24"/>
  <c r="WC6" i="24"/>
  <c r="WB6" i="24"/>
  <c r="WA6" i="24"/>
  <c r="VZ6" i="24"/>
  <c r="VY6" i="24"/>
  <c r="VX6" i="24"/>
  <c r="WJ5" i="24"/>
  <c r="WI5" i="24"/>
  <c r="WH5" i="24"/>
  <c r="WG5" i="24"/>
  <c r="WF5" i="24"/>
  <c r="WE5" i="24"/>
  <c r="WC5" i="24"/>
  <c r="WB5" i="24"/>
  <c r="WA5" i="24"/>
  <c r="VZ5" i="24"/>
  <c r="VY5" i="24"/>
  <c r="VX5" i="24"/>
  <c r="WJ4" i="24"/>
  <c r="WI4" i="24"/>
  <c r="WH4" i="24"/>
  <c r="WG4" i="24"/>
  <c r="WF4" i="24"/>
  <c r="WE4" i="24"/>
  <c r="WC4" i="24"/>
  <c r="WB4" i="24"/>
  <c r="WA4" i="24"/>
  <c r="VZ4" i="24"/>
  <c r="VY4" i="24"/>
  <c r="VX4" i="24"/>
  <c r="WJ21" i="23"/>
  <c r="WI21" i="23"/>
  <c r="WH21" i="23"/>
  <c r="WG21" i="23"/>
  <c r="WF21" i="23"/>
  <c r="WE21" i="23"/>
  <c r="WC21" i="23"/>
  <c r="WB21" i="23"/>
  <c r="WA21" i="23"/>
  <c r="VZ21" i="23"/>
  <c r="VY21" i="23"/>
  <c r="VX21" i="23"/>
  <c r="WJ19" i="23"/>
  <c r="WI19" i="23"/>
  <c r="WH19" i="23"/>
  <c r="WG19" i="23"/>
  <c r="WF19" i="23"/>
  <c r="WE19" i="23"/>
  <c r="WC19" i="23"/>
  <c r="WB19" i="23"/>
  <c r="WA19" i="23"/>
  <c r="VZ19" i="23"/>
  <c r="VY19" i="23"/>
  <c r="VX19" i="23"/>
  <c r="WJ17" i="23"/>
  <c r="WI17" i="23"/>
  <c r="WH17" i="23"/>
  <c r="WG17" i="23"/>
  <c r="WF17" i="23"/>
  <c r="WE17" i="23"/>
  <c r="WC17" i="23"/>
  <c r="WB17" i="23"/>
  <c r="WA17" i="23"/>
  <c r="VZ17" i="23"/>
  <c r="VY17" i="23"/>
  <c r="VX17" i="23"/>
  <c r="WJ16" i="23"/>
  <c r="WI16" i="23"/>
  <c r="WH16" i="23"/>
  <c r="WG16" i="23"/>
  <c r="WF16" i="23"/>
  <c r="WE16" i="23"/>
  <c r="WC16" i="23"/>
  <c r="WB16" i="23"/>
  <c r="WA16" i="23"/>
  <c r="VZ16" i="23"/>
  <c r="VY16" i="23"/>
  <c r="VX16" i="23"/>
  <c r="WJ15" i="23"/>
  <c r="WI15" i="23"/>
  <c r="WH15" i="23"/>
  <c r="WG15" i="23"/>
  <c r="WF15" i="23"/>
  <c r="WE15" i="23"/>
  <c r="WC15" i="23"/>
  <c r="WB15" i="23"/>
  <c r="WA15" i="23"/>
  <c r="VZ15" i="23"/>
  <c r="VY15" i="23"/>
  <c r="VX15" i="23"/>
  <c r="WJ14" i="23"/>
  <c r="WI14" i="23"/>
  <c r="WH14" i="23"/>
  <c r="WG14" i="23"/>
  <c r="WF14" i="23"/>
  <c r="WE14" i="23"/>
  <c r="WC14" i="23"/>
  <c r="WB14" i="23"/>
  <c r="WA14" i="23"/>
  <c r="VZ14" i="23"/>
  <c r="VY14" i="23"/>
  <c r="VX14" i="23"/>
  <c r="WJ13" i="23"/>
  <c r="WI13" i="23"/>
  <c r="WH13" i="23"/>
  <c r="WG13" i="23"/>
  <c r="WF13" i="23"/>
  <c r="WE13" i="23"/>
  <c r="WC13" i="23"/>
  <c r="WB13" i="23"/>
  <c r="WA13" i="23"/>
  <c r="VZ13" i="23"/>
  <c r="VY13" i="23"/>
  <c r="VX13" i="23"/>
  <c r="WJ12" i="23"/>
  <c r="WI12" i="23"/>
  <c r="WH12" i="23"/>
  <c r="WG12" i="23"/>
  <c r="WF12" i="23"/>
  <c r="WE12" i="23"/>
  <c r="WC12" i="23"/>
  <c r="WB12" i="23"/>
  <c r="WA12" i="23"/>
  <c r="VZ12" i="23"/>
  <c r="VY12" i="23"/>
  <c r="VX12" i="23"/>
  <c r="WJ11" i="23"/>
  <c r="WI11" i="23"/>
  <c r="WH11" i="23"/>
  <c r="WG11" i="23"/>
  <c r="WF11" i="23"/>
  <c r="WE11" i="23"/>
  <c r="WC11" i="23"/>
  <c r="WB11" i="23"/>
  <c r="WA11" i="23"/>
  <c r="VZ11" i="23"/>
  <c r="VY11" i="23"/>
  <c r="VX11" i="23"/>
  <c r="WJ10" i="23"/>
  <c r="WI10" i="23"/>
  <c r="WH10" i="23"/>
  <c r="WG10" i="23"/>
  <c r="WF10" i="23"/>
  <c r="WE10" i="23"/>
  <c r="WC10" i="23"/>
  <c r="WB10" i="23"/>
  <c r="WA10" i="23"/>
  <c r="VZ10" i="23"/>
  <c r="VY10" i="23"/>
  <c r="VX10" i="23"/>
  <c r="WJ9" i="23"/>
  <c r="WI9" i="23"/>
  <c r="WH9" i="23"/>
  <c r="WG9" i="23"/>
  <c r="WF9" i="23"/>
  <c r="WE9" i="23"/>
  <c r="WC9" i="23"/>
  <c r="WB9" i="23"/>
  <c r="WA9" i="23"/>
  <c r="VZ9" i="23"/>
  <c r="VY9" i="23"/>
  <c r="VX9" i="23"/>
  <c r="WJ8" i="23"/>
  <c r="WI8" i="23"/>
  <c r="WH8" i="23"/>
  <c r="WG8" i="23"/>
  <c r="WF8" i="23"/>
  <c r="WE8" i="23"/>
  <c r="WC8" i="23"/>
  <c r="WB8" i="23"/>
  <c r="WA8" i="23"/>
  <c r="VZ8" i="23"/>
  <c r="VY8" i="23"/>
  <c r="VX8" i="23"/>
  <c r="WJ6" i="23"/>
  <c r="WI6" i="23"/>
  <c r="WH6" i="23"/>
  <c r="WG6" i="23"/>
  <c r="WF6" i="23"/>
  <c r="WE6" i="23"/>
  <c r="WC6" i="23"/>
  <c r="WB6" i="23"/>
  <c r="WA6" i="23"/>
  <c r="VZ6" i="23"/>
  <c r="VY6" i="23"/>
  <c r="VX6" i="23"/>
  <c r="WJ7" i="23"/>
  <c r="WI7" i="23"/>
  <c r="WH7" i="23"/>
  <c r="WG7" i="23"/>
  <c r="WF7" i="23"/>
  <c r="WE7" i="23"/>
  <c r="WC7" i="23"/>
  <c r="WB7" i="23"/>
  <c r="WA7" i="23"/>
  <c r="VZ7" i="23"/>
  <c r="VY7" i="23"/>
  <c r="VX7" i="23"/>
  <c r="WJ5" i="23"/>
  <c r="WI5" i="23"/>
  <c r="WH5" i="23"/>
  <c r="WG5" i="23"/>
  <c r="WF5" i="23"/>
  <c r="WE5" i="23"/>
  <c r="WC5" i="23"/>
  <c r="WB5" i="23"/>
  <c r="WA5" i="23"/>
  <c r="VZ5" i="23"/>
  <c r="VY5" i="23"/>
  <c r="VX5" i="23"/>
  <c r="WJ4" i="23"/>
  <c r="WI4" i="23"/>
  <c r="WH4" i="23"/>
  <c r="WG4" i="23"/>
  <c r="WF4" i="23"/>
  <c r="WE4" i="23"/>
  <c r="WC4" i="23"/>
  <c r="WB4" i="23"/>
  <c r="WA4" i="23"/>
  <c r="VZ4" i="23"/>
  <c r="VY4" i="23"/>
  <c r="VX4" i="23"/>
  <c r="WR16" i="22"/>
  <c r="WQ16" i="22"/>
  <c r="WP16" i="22"/>
  <c r="WO16" i="22"/>
  <c r="WN16" i="22"/>
  <c r="WM16" i="22"/>
  <c r="WK16" i="22"/>
  <c r="WJ16" i="22"/>
  <c r="WI16" i="22"/>
  <c r="WH16" i="22"/>
  <c r="WG16" i="22"/>
  <c r="WF16" i="22"/>
  <c r="WR17" i="22"/>
  <c r="WQ17" i="22"/>
  <c r="WP17" i="22"/>
  <c r="WO17" i="22"/>
  <c r="WN17" i="22"/>
  <c r="WM17" i="22"/>
  <c r="WK17" i="22"/>
  <c r="WJ17" i="22"/>
  <c r="WI17" i="22"/>
  <c r="WH17" i="22"/>
  <c r="WG17" i="22"/>
  <c r="WF17" i="22"/>
  <c r="WR15" i="22"/>
  <c r="WQ15" i="22"/>
  <c r="WP15" i="22"/>
  <c r="WO15" i="22"/>
  <c r="WN15" i="22"/>
  <c r="WM15" i="22"/>
  <c r="WK15" i="22"/>
  <c r="WJ15" i="22"/>
  <c r="WI15" i="22"/>
  <c r="WH15" i="22"/>
  <c r="WG15" i="22"/>
  <c r="WF15" i="22"/>
  <c r="WR14" i="22"/>
  <c r="WQ14" i="22"/>
  <c r="WP14" i="22"/>
  <c r="WO14" i="22"/>
  <c r="WN14" i="22"/>
  <c r="WM14" i="22"/>
  <c r="WK14" i="22"/>
  <c r="WJ14" i="22"/>
  <c r="WI14" i="22"/>
  <c r="WH14" i="22"/>
  <c r="WG14" i="22"/>
  <c r="WF14" i="22"/>
  <c r="WR13" i="22"/>
  <c r="WQ13" i="22"/>
  <c r="WP13" i="22"/>
  <c r="WO13" i="22"/>
  <c r="WN13" i="22"/>
  <c r="WM13" i="22"/>
  <c r="WK13" i="22"/>
  <c r="WJ13" i="22"/>
  <c r="WI13" i="22"/>
  <c r="WH13" i="22"/>
  <c r="WG13" i="22"/>
  <c r="WF13" i="22"/>
  <c r="WR12" i="22"/>
  <c r="WQ12" i="22"/>
  <c r="WP12" i="22"/>
  <c r="WO12" i="22"/>
  <c r="WN12" i="22"/>
  <c r="WM12" i="22"/>
  <c r="WK12" i="22"/>
  <c r="WJ12" i="22"/>
  <c r="WI12" i="22"/>
  <c r="WH12" i="22"/>
  <c r="WG12" i="22"/>
  <c r="WF12" i="22"/>
  <c r="WR11" i="22"/>
  <c r="WQ11" i="22"/>
  <c r="WP11" i="22"/>
  <c r="WO11" i="22"/>
  <c r="WN11" i="22"/>
  <c r="WM11" i="22"/>
  <c r="WK11" i="22"/>
  <c r="WJ11" i="22"/>
  <c r="WI11" i="22"/>
  <c r="WH11" i="22"/>
  <c r="WG11" i="22"/>
  <c r="WF11" i="22"/>
  <c r="WR10" i="22"/>
  <c r="WQ10" i="22"/>
  <c r="WP10" i="22"/>
  <c r="WO10" i="22"/>
  <c r="WN10" i="22"/>
  <c r="WM10" i="22"/>
  <c r="WK10" i="22"/>
  <c r="WJ10" i="22"/>
  <c r="WI10" i="22"/>
  <c r="WH10" i="22"/>
  <c r="WG10" i="22"/>
  <c r="WF10" i="22"/>
  <c r="WR9" i="22"/>
  <c r="WQ9" i="22"/>
  <c r="WP9" i="22"/>
  <c r="WO9" i="22"/>
  <c r="WN9" i="22"/>
  <c r="WM9" i="22"/>
  <c r="WK9" i="22"/>
  <c r="WJ9" i="22"/>
  <c r="WI9" i="22"/>
  <c r="WH9" i="22"/>
  <c r="WG9" i="22"/>
  <c r="WF9" i="22"/>
  <c r="WR8" i="22"/>
  <c r="WQ8" i="22"/>
  <c r="WP8" i="22"/>
  <c r="WO8" i="22"/>
  <c r="WN8" i="22"/>
  <c r="WM8" i="22"/>
  <c r="WK8" i="22"/>
  <c r="WJ8" i="22"/>
  <c r="WI8" i="22"/>
  <c r="WH8" i="22"/>
  <c r="WG8" i="22"/>
  <c r="WF8" i="22"/>
  <c r="WR7" i="22"/>
  <c r="WQ7" i="22"/>
  <c r="WP7" i="22"/>
  <c r="WO7" i="22"/>
  <c r="WN7" i="22"/>
  <c r="WM7" i="22"/>
  <c r="WK7" i="22"/>
  <c r="WJ7" i="22"/>
  <c r="WI7" i="22"/>
  <c r="WH7" i="22"/>
  <c r="WG7" i="22"/>
  <c r="WF7" i="22"/>
  <c r="WR6" i="22"/>
  <c r="WQ6" i="22"/>
  <c r="WP6" i="22"/>
  <c r="WO6" i="22"/>
  <c r="WN6" i="22"/>
  <c r="WM6" i="22"/>
  <c r="WK6" i="22"/>
  <c r="WJ6" i="22"/>
  <c r="WI6" i="22"/>
  <c r="WH6" i="22"/>
  <c r="WG6" i="22"/>
  <c r="WF6" i="22"/>
  <c r="WR5" i="22"/>
  <c r="WQ5" i="22"/>
  <c r="WP5" i="22"/>
  <c r="WO5" i="22"/>
  <c r="WN5" i="22"/>
  <c r="WM5" i="22"/>
  <c r="WK5" i="22"/>
  <c r="WJ5" i="22"/>
  <c r="WI5" i="22"/>
  <c r="WH5" i="22"/>
  <c r="WG5" i="22"/>
  <c r="WF5" i="22"/>
  <c r="WR4" i="22"/>
  <c r="WQ4" i="22"/>
  <c r="WP4" i="22"/>
  <c r="WO4" i="22"/>
  <c r="WN4" i="22"/>
  <c r="WM4" i="22"/>
  <c r="WK4" i="22"/>
  <c r="WJ4" i="22"/>
  <c r="WI4" i="22"/>
  <c r="WH4" i="22"/>
  <c r="WG4" i="22"/>
  <c r="WF4" i="22"/>
  <c r="WR25" i="4"/>
  <c r="WQ25" i="4"/>
  <c r="WP25" i="4"/>
  <c r="WO25" i="4"/>
  <c r="WN25" i="4"/>
  <c r="WM25" i="4"/>
  <c r="WK25" i="4"/>
  <c r="WJ25" i="4"/>
  <c r="WI25" i="4"/>
  <c r="WH25" i="4"/>
  <c r="WG25" i="4"/>
  <c r="WF25" i="4"/>
  <c r="WR24" i="4"/>
  <c r="WQ24" i="4"/>
  <c r="WP24" i="4"/>
  <c r="WO24" i="4"/>
  <c r="WN24" i="4"/>
  <c r="WM24" i="4"/>
  <c r="WK24" i="4"/>
  <c r="WJ24" i="4"/>
  <c r="WI24" i="4"/>
  <c r="WH24" i="4"/>
  <c r="WG24" i="4"/>
  <c r="WF24" i="4"/>
  <c r="WR23" i="4"/>
  <c r="WQ23" i="4"/>
  <c r="WP23" i="4"/>
  <c r="WO23" i="4"/>
  <c r="WN23" i="4"/>
  <c r="WM23" i="4"/>
  <c r="WK23" i="4"/>
  <c r="WJ23" i="4"/>
  <c r="WI23" i="4"/>
  <c r="WH23" i="4"/>
  <c r="WG23" i="4"/>
  <c r="WF23" i="4"/>
  <c r="WR22" i="4"/>
  <c r="WQ22" i="4"/>
  <c r="WP22" i="4"/>
  <c r="WO22" i="4"/>
  <c r="WN22" i="4"/>
  <c r="WM22" i="4"/>
  <c r="WK22" i="4"/>
  <c r="WJ22" i="4"/>
  <c r="WI22" i="4"/>
  <c r="WH22" i="4"/>
  <c r="WG22" i="4"/>
  <c r="WF22" i="4"/>
  <c r="WR21" i="4"/>
  <c r="WQ21" i="4"/>
  <c r="WP21" i="4"/>
  <c r="WO21" i="4"/>
  <c r="WN21" i="4"/>
  <c r="WM21" i="4"/>
  <c r="WK21" i="4"/>
  <c r="WJ21" i="4"/>
  <c r="WI21" i="4"/>
  <c r="WH21" i="4"/>
  <c r="WG21" i="4"/>
  <c r="WF21" i="4"/>
  <c r="WR18" i="4"/>
  <c r="WQ18" i="4"/>
  <c r="WP18" i="4"/>
  <c r="WO18" i="4"/>
  <c r="WN18" i="4"/>
  <c r="WM18" i="4"/>
  <c r="WK18" i="4"/>
  <c r="WJ18" i="4"/>
  <c r="WI18" i="4"/>
  <c r="WH18" i="4"/>
  <c r="WG18" i="4"/>
  <c r="WF18" i="4"/>
  <c r="WR20" i="4"/>
  <c r="WQ20" i="4"/>
  <c r="WP20" i="4"/>
  <c r="WO20" i="4"/>
  <c r="WN20" i="4"/>
  <c r="WM20" i="4"/>
  <c r="WK20" i="4"/>
  <c r="WJ20" i="4"/>
  <c r="WI20" i="4"/>
  <c r="WH20" i="4"/>
  <c r="WG20" i="4"/>
  <c r="WF20" i="4"/>
  <c r="WR19" i="4"/>
  <c r="WQ19" i="4"/>
  <c r="WP19" i="4"/>
  <c r="WO19" i="4"/>
  <c r="WN19" i="4"/>
  <c r="WM19" i="4"/>
  <c r="WK19" i="4"/>
  <c r="WJ19" i="4"/>
  <c r="WI19" i="4"/>
  <c r="WH19" i="4"/>
  <c r="WG19" i="4"/>
  <c r="WF19" i="4"/>
  <c r="WR17" i="4"/>
  <c r="WQ17" i="4"/>
  <c r="WP17" i="4"/>
  <c r="WO17" i="4"/>
  <c r="WN17" i="4"/>
  <c r="WM17" i="4"/>
  <c r="WK17" i="4"/>
  <c r="WJ17" i="4"/>
  <c r="WI17" i="4"/>
  <c r="WH17" i="4"/>
  <c r="WG17" i="4"/>
  <c r="WF17" i="4"/>
  <c r="WR16" i="4"/>
  <c r="WQ16" i="4"/>
  <c r="WP16" i="4"/>
  <c r="WO16" i="4"/>
  <c r="WN16" i="4"/>
  <c r="WM16" i="4"/>
  <c r="WK16" i="4"/>
  <c r="WJ16" i="4"/>
  <c r="WI16" i="4"/>
  <c r="WH16" i="4"/>
  <c r="WG16" i="4"/>
  <c r="WF16" i="4"/>
  <c r="WR15" i="4"/>
  <c r="WQ15" i="4"/>
  <c r="WP15" i="4"/>
  <c r="WO15" i="4"/>
  <c r="WN15" i="4"/>
  <c r="WM15" i="4"/>
  <c r="WK15" i="4"/>
  <c r="WJ15" i="4"/>
  <c r="WI15" i="4"/>
  <c r="WH15" i="4"/>
  <c r="WG15" i="4"/>
  <c r="WF15" i="4"/>
  <c r="WR14" i="4"/>
  <c r="WQ14" i="4"/>
  <c r="WP14" i="4"/>
  <c r="WO14" i="4"/>
  <c r="WN14" i="4"/>
  <c r="WM14" i="4"/>
  <c r="WK14" i="4"/>
  <c r="WJ14" i="4"/>
  <c r="WI14" i="4"/>
  <c r="WH14" i="4"/>
  <c r="WG14" i="4"/>
  <c r="WF14" i="4"/>
  <c r="WR13" i="4"/>
  <c r="WQ13" i="4"/>
  <c r="WP13" i="4"/>
  <c r="WO13" i="4"/>
  <c r="WN13" i="4"/>
  <c r="WM13" i="4"/>
  <c r="WK13" i="4"/>
  <c r="WJ13" i="4"/>
  <c r="WI13" i="4"/>
  <c r="WH13" i="4"/>
  <c r="WG13" i="4"/>
  <c r="WF13" i="4"/>
  <c r="WR12" i="4"/>
  <c r="WQ12" i="4"/>
  <c r="WP12" i="4"/>
  <c r="WO12" i="4"/>
  <c r="WN12" i="4"/>
  <c r="WM12" i="4"/>
  <c r="WK12" i="4"/>
  <c r="WJ12" i="4"/>
  <c r="WI12" i="4"/>
  <c r="WH12" i="4"/>
  <c r="WG12" i="4"/>
  <c r="WF12" i="4"/>
  <c r="WR11" i="4"/>
  <c r="WQ11" i="4"/>
  <c r="WP11" i="4"/>
  <c r="WO11" i="4"/>
  <c r="WN11" i="4"/>
  <c r="WM11" i="4"/>
  <c r="WK11" i="4"/>
  <c r="WJ11" i="4"/>
  <c r="WI11" i="4"/>
  <c r="WH11" i="4"/>
  <c r="WG11" i="4"/>
  <c r="WF11" i="4"/>
  <c r="WR10" i="4"/>
  <c r="WQ10" i="4"/>
  <c r="WP10" i="4"/>
  <c r="WO10" i="4"/>
  <c r="WN10" i="4"/>
  <c r="WM10" i="4"/>
  <c r="WK10" i="4"/>
  <c r="WJ10" i="4"/>
  <c r="WI10" i="4"/>
  <c r="WH10" i="4"/>
  <c r="WG10" i="4"/>
  <c r="WF10" i="4"/>
  <c r="WR8" i="4"/>
  <c r="WQ8" i="4"/>
  <c r="WP8" i="4"/>
  <c r="WO8" i="4"/>
  <c r="WN8" i="4"/>
  <c r="WM8" i="4"/>
  <c r="WK8" i="4"/>
  <c r="WJ8" i="4"/>
  <c r="WI8" i="4"/>
  <c r="WH8" i="4"/>
  <c r="WG8" i="4"/>
  <c r="WF8" i="4"/>
  <c r="WR9" i="4"/>
  <c r="WQ9" i="4"/>
  <c r="WP9" i="4"/>
  <c r="WO9" i="4"/>
  <c r="WN9" i="4"/>
  <c r="WM9" i="4"/>
  <c r="WK9" i="4"/>
  <c r="WJ9" i="4"/>
  <c r="WI9" i="4"/>
  <c r="WH9" i="4"/>
  <c r="WG9" i="4"/>
  <c r="WF9" i="4"/>
  <c r="WR7" i="4"/>
  <c r="WQ7" i="4"/>
  <c r="WP7" i="4"/>
  <c r="WO7" i="4"/>
  <c r="WN7" i="4"/>
  <c r="WM7" i="4"/>
  <c r="WK7" i="4"/>
  <c r="WJ7" i="4"/>
  <c r="WI7" i="4"/>
  <c r="WH7" i="4"/>
  <c r="WG7" i="4"/>
  <c r="WF7" i="4"/>
  <c r="WR6" i="4"/>
  <c r="WQ6" i="4"/>
  <c r="WP6" i="4"/>
  <c r="WO6" i="4"/>
  <c r="WN6" i="4"/>
  <c r="WM6" i="4"/>
  <c r="WK6" i="4"/>
  <c r="WJ6" i="4"/>
  <c r="WI6" i="4"/>
  <c r="WH6" i="4"/>
  <c r="WG6" i="4"/>
  <c r="WF6" i="4"/>
  <c r="WR5" i="4"/>
  <c r="WQ5" i="4"/>
  <c r="WP5" i="4"/>
  <c r="WO5" i="4"/>
  <c r="WN5" i="4"/>
  <c r="WM5" i="4"/>
  <c r="WK5" i="4"/>
  <c r="WJ5" i="4"/>
  <c r="WI5" i="4"/>
  <c r="WH5" i="4"/>
  <c r="WG5" i="4"/>
  <c r="WF5" i="4"/>
  <c r="WR4" i="4"/>
  <c r="WQ4" i="4"/>
  <c r="WP4" i="4"/>
  <c r="WO4" i="4"/>
  <c r="WN4" i="4"/>
  <c r="WM4" i="4"/>
  <c r="WK4" i="4"/>
  <c r="WJ4" i="4"/>
  <c r="WI4" i="4"/>
  <c r="WH4" i="4"/>
  <c r="WG4" i="4"/>
  <c r="WF4" i="4"/>
  <c r="WT4" i="4"/>
  <c r="WU4" i="4"/>
  <c r="WV4" i="4"/>
  <c r="XJ4" i="4" s="1"/>
  <c r="WW4" i="4"/>
  <c r="XK4" i="4" s="1"/>
  <c r="WX4" i="4"/>
  <c r="WY4" i="4"/>
  <c r="WZ4" i="4"/>
  <c r="XA4" i="4"/>
  <c r="XM4" i="4" s="1"/>
  <c r="XB4" i="4"/>
  <c r="XN4" i="4" s="1"/>
  <c r="XC4" i="4"/>
  <c r="XD4" i="4"/>
  <c r="XE4" i="4"/>
  <c r="XF4" i="4"/>
  <c r="XQ4" i="4" s="1"/>
  <c r="XG4" i="4"/>
  <c r="XR4" i="4" s="1"/>
  <c r="XH4" i="4"/>
  <c r="WT5" i="4"/>
  <c r="WU5" i="4"/>
  <c r="WV5" i="4"/>
  <c r="XJ5" i="4" s="1"/>
  <c r="WW5" i="4"/>
  <c r="XK5" i="4" s="1"/>
  <c r="WX5" i="4"/>
  <c r="WY5" i="4"/>
  <c r="WZ5" i="4"/>
  <c r="XA5" i="4"/>
  <c r="XM5" i="4" s="1"/>
  <c r="XB5" i="4"/>
  <c r="XN5" i="4" s="1"/>
  <c r="XC5" i="4"/>
  <c r="XD5" i="4"/>
  <c r="XE5" i="4"/>
  <c r="XF5" i="4"/>
  <c r="XQ5" i="4" s="1"/>
  <c r="XG5" i="4"/>
  <c r="XR5" i="4" s="1"/>
  <c r="XH5" i="4"/>
  <c r="WT6" i="4"/>
  <c r="WU6" i="4"/>
  <c r="WV6" i="4"/>
  <c r="XJ6" i="4" s="1"/>
  <c r="WW6" i="4"/>
  <c r="XK6" i="4" s="1"/>
  <c r="WX6" i="4"/>
  <c r="WY6" i="4"/>
  <c r="WZ6" i="4"/>
  <c r="XA6" i="4"/>
  <c r="XM6" i="4" s="1"/>
  <c r="XB6" i="4"/>
  <c r="XN6" i="4" s="1"/>
  <c r="XC6" i="4"/>
  <c r="XD6" i="4"/>
  <c r="XE6" i="4"/>
  <c r="XF6" i="4"/>
  <c r="XQ6" i="4" s="1"/>
  <c r="XG6" i="4"/>
  <c r="XR6" i="4" s="1"/>
  <c r="XH6" i="4"/>
  <c r="WT7" i="4"/>
  <c r="WU7" i="4"/>
  <c r="WV7" i="4"/>
  <c r="XJ7" i="4" s="1"/>
  <c r="WW7" i="4"/>
  <c r="XK7" i="4" s="1"/>
  <c r="WX7" i="4"/>
  <c r="WY7" i="4"/>
  <c r="WZ7" i="4"/>
  <c r="XA7" i="4"/>
  <c r="XM7" i="4" s="1"/>
  <c r="XB7" i="4"/>
  <c r="XN7" i="4" s="1"/>
  <c r="XC7" i="4"/>
  <c r="XD7" i="4"/>
  <c r="XE7" i="4"/>
  <c r="XF7" i="4"/>
  <c r="XQ7" i="4" s="1"/>
  <c r="XG7" i="4"/>
  <c r="XR7" i="4" s="1"/>
  <c r="XH7" i="4"/>
  <c r="WT9" i="4"/>
  <c r="WU9" i="4"/>
  <c r="WV9" i="4"/>
  <c r="XJ9" i="4" s="1"/>
  <c r="WW9" i="4"/>
  <c r="XK9" i="4" s="1"/>
  <c r="WX9" i="4"/>
  <c r="WY9" i="4"/>
  <c r="WZ9" i="4"/>
  <c r="XA9" i="4"/>
  <c r="XM9" i="4" s="1"/>
  <c r="XB9" i="4"/>
  <c r="XN9" i="4" s="1"/>
  <c r="XC9" i="4"/>
  <c r="XD9" i="4"/>
  <c r="XE9" i="4"/>
  <c r="XF9" i="4"/>
  <c r="XQ9" i="4" s="1"/>
  <c r="XG9" i="4"/>
  <c r="XR9" i="4" s="1"/>
  <c r="XH9" i="4"/>
  <c r="WT8" i="4"/>
  <c r="WU8" i="4"/>
  <c r="WV8" i="4"/>
  <c r="XJ8" i="4" s="1"/>
  <c r="WW8" i="4"/>
  <c r="XK8" i="4" s="1"/>
  <c r="WX8" i="4"/>
  <c r="WY8" i="4"/>
  <c r="WZ8" i="4"/>
  <c r="XA8" i="4"/>
  <c r="XM8" i="4" s="1"/>
  <c r="XB8" i="4"/>
  <c r="XN8" i="4" s="1"/>
  <c r="XC8" i="4"/>
  <c r="XD8" i="4"/>
  <c r="XE8" i="4"/>
  <c r="XF8" i="4"/>
  <c r="XQ8" i="4" s="1"/>
  <c r="XG8" i="4"/>
  <c r="XR8" i="4" s="1"/>
  <c r="XH8" i="4"/>
  <c r="WT10" i="4"/>
  <c r="WU10" i="4"/>
  <c r="WV10" i="4"/>
  <c r="XJ10" i="4" s="1"/>
  <c r="WW10" i="4"/>
  <c r="XK10" i="4" s="1"/>
  <c r="WX10" i="4"/>
  <c r="WY10" i="4"/>
  <c r="WZ10" i="4"/>
  <c r="XA10" i="4"/>
  <c r="XM10" i="4" s="1"/>
  <c r="XB10" i="4"/>
  <c r="XN10" i="4" s="1"/>
  <c r="XC10" i="4"/>
  <c r="XD10" i="4"/>
  <c r="XE10" i="4"/>
  <c r="XF10" i="4"/>
  <c r="XQ10" i="4" s="1"/>
  <c r="XG10" i="4"/>
  <c r="XR10" i="4" s="1"/>
  <c r="XH10" i="4"/>
  <c r="WT11" i="4"/>
  <c r="WU11" i="4"/>
  <c r="WV11" i="4"/>
  <c r="XJ11" i="4" s="1"/>
  <c r="WW11" i="4"/>
  <c r="XK11" i="4" s="1"/>
  <c r="WX11" i="4"/>
  <c r="WY11" i="4"/>
  <c r="WZ11" i="4"/>
  <c r="XA11" i="4"/>
  <c r="XM11" i="4" s="1"/>
  <c r="XB11" i="4"/>
  <c r="XN11" i="4" s="1"/>
  <c r="XC11" i="4"/>
  <c r="XD11" i="4"/>
  <c r="XE11" i="4"/>
  <c r="XF11" i="4"/>
  <c r="XQ11" i="4" s="1"/>
  <c r="XG11" i="4"/>
  <c r="XR11" i="4" s="1"/>
  <c r="XH11" i="4"/>
  <c r="WT12" i="4"/>
  <c r="WU12" i="4"/>
  <c r="WV12" i="4"/>
  <c r="XJ12" i="4" s="1"/>
  <c r="WW12" i="4"/>
  <c r="XK12" i="4" s="1"/>
  <c r="WX12" i="4"/>
  <c r="WY12" i="4"/>
  <c r="WZ12" i="4"/>
  <c r="XA12" i="4"/>
  <c r="XM12" i="4" s="1"/>
  <c r="XB12" i="4"/>
  <c r="XN12" i="4" s="1"/>
  <c r="XC12" i="4"/>
  <c r="XD12" i="4"/>
  <c r="XE12" i="4"/>
  <c r="XF12" i="4"/>
  <c r="XQ12" i="4" s="1"/>
  <c r="XG12" i="4"/>
  <c r="XR12" i="4" s="1"/>
  <c r="XH12" i="4"/>
  <c r="WT13" i="4"/>
  <c r="WU13" i="4"/>
  <c r="WV13" i="4"/>
  <c r="XJ13" i="4" s="1"/>
  <c r="WW13" i="4"/>
  <c r="XK13" i="4" s="1"/>
  <c r="WX13" i="4"/>
  <c r="WY13" i="4"/>
  <c r="WZ13" i="4"/>
  <c r="XA13" i="4"/>
  <c r="XB13" i="4"/>
  <c r="XN13" i="4" s="1"/>
  <c r="XC13" i="4"/>
  <c r="XD13" i="4"/>
  <c r="XE13" i="4"/>
  <c r="XF13" i="4"/>
  <c r="XQ13" i="4" s="1"/>
  <c r="XG13" i="4"/>
  <c r="XR13" i="4" s="1"/>
  <c r="XH13" i="4"/>
  <c r="XM13" i="4"/>
  <c r="WT14" i="4"/>
  <c r="WU14" i="4"/>
  <c r="WV14" i="4"/>
  <c r="XJ14" i="4" s="1"/>
  <c r="WW14" i="4"/>
  <c r="XK14" i="4" s="1"/>
  <c r="WX14" i="4"/>
  <c r="WY14" i="4"/>
  <c r="WZ14" i="4"/>
  <c r="XA14" i="4"/>
  <c r="XM14" i="4" s="1"/>
  <c r="XB14" i="4"/>
  <c r="XN14" i="4" s="1"/>
  <c r="XC14" i="4"/>
  <c r="XD14" i="4"/>
  <c r="XE14" i="4"/>
  <c r="XF14" i="4"/>
  <c r="XQ14" i="4" s="1"/>
  <c r="XG14" i="4"/>
  <c r="XR14" i="4" s="1"/>
  <c r="XH14" i="4"/>
  <c r="WT15" i="4"/>
  <c r="WU15" i="4"/>
  <c r="WV15" i="4"/>
  <c r="XJ15" i="4" s="1"/>
  <c r="WW15" i="4"/>
  <c r="XK15" i="4" s="1"/>
  <c r="WX15" i="4"/>
  <c r="WY15" i="4"/>
  <c r="WZ15" i="4"/>
  <c r="XA15" i="4"/>
  <c r="XM15" i="4" s="1"/>
  <c r="XB15" i="4"/>
  <c r="XN15" i="4" s="1"/>
  <c r="XC15" i="4"/>
  <c r="XD15" i="4"/>
  <c r="XE15" i="4"/>
  <c r="XF15" i="4"/>
  <c r="XQ15" i="4" s="1"/>
  <c r="XG15" i="4"/>
  <c r="XR15" i="4" s="1"/>
  <c r="XH15" i="4"/>
  <c r="WT16" i="4"/>
  <c r="WU16" i="4"/>
  <c r="WV16" i="4"/>
  <c r="XJ16" i="4" s="1"/>
  <c r="WW16" i="4"/>
  <c r="XK16" i="4" s="1"/>
  <c r="WX16" i="4"/>
  <c r="WY16" i="4"/>
  <c r="WZ16" i="4"/>
  <c r="XA16" i="4"/>
  <c r="XM16" i="4" s="1"/>
  <c r="XB16" i="4"/>
  <c r="XN16" i="4" s="1"/>
  <c r="XC16" i="4"/>
  <c r="XD16" i="4"/>
  <c r="XE16" i="4"/>
  <c r="XF16" i="4"/>
  <c r="XQ16" i="4" s="1"/>
  <c r="XG16" i="4"/>
  <c r="XR16" i="4" s="1"/>
  <c r="XH16" i="4"/>
  <c r="WT17" i="4"/>
  <c r="WU17" i="4"/>
  <c r="WV17" i="4"/>
  <c r="XJ17" i="4" s="1"/>
  <c r="WW17" i="4"/>
  <c r="WX17" i="4"/>
  <c r="WY17" i="4"/>
  <c r="WZ17" i="4"/>
  <c r="XA17" i="4"/>
  <c r="XM17" i="4" s="1"/>
  <c r="XB17" i="4"/>
  <c r="XN17" i="4" s="1"/>
  <c r="XC17" i="4"/>
  <c r="XD17" i="4"/>
  <c r="XE17" i="4"/>
  <c r="XF17" i="4"/>
  <c r="XQ17" i="4" s="1"/>
  <c r="XG17" i="4"/>
  <c r="XR17" i="4" s="1"/>
  <c r="XH17" i="4"/>
  <c r="WT19" i="4"/>
  <c r="WU19" i="4"/>
  <c r="WV19" i="4"/>
  <c r="XJ19" i="4" s="1"/>
  <c r="WW19" i="4"/>
  <c r="XK19" i="4" s="1"/>
  <c r="WX19" i="4"/>
  <c r="WY19" i="4"/>
  <c r="WZ19" i="4"/>
  <c r="XA19" i="4"/>
  <c r="XM19" i="4" s="1"/>
  <c r="XB19" i="4"/>
  <c r="XN19" i="4" s="1"/>
  <c r="XC19" i="4"/>
  <c r="XD19" i="4"/>
  <c r="XE19" i="4"/>
  <c r="XF19" i="4"/>
  <c r="XQ19" i="4" s="1"/>
  <c r="XG19" i="4"/>
  <c r="XR19" i="4" s="1"/>
  <c r="XH19" i="4"/>
  <c r="WT20" i="4"/>
  <c r="WU20" i="4"/>
  <c r="WV20" i="4"/>
  <c r="XJ20" i="4" s="1"/>
  <c r="WW20" i="4"/>
  <c r="XK20" i="4" s="1"/>
  <c r="WX20" i="4"/>
  <c r="WY20" i="4"/>
  <c r="WZ20" i="4"/>
  <c r="XA20" i="4"/>
  <c r="XM20" i="4" s="1"/>
  <c r="XB20" i="4"/>
  <c r="XN20" i="4" s="1"/>
  <c r="XC20" i="4"/>
  <c r="XD20" i="4"/>
  <c r="XE20" i="4"/>
  <c r="XF20" i="4"/>
  <c r="XQ20" i="4" s="1"/>
  <c r="XG20" i="4"/>
  <c r="XR20" i="4" s="1"/>
  <c r="XH20" i="4"/>
  <c r="WT18" i="4"/>
  <c r="WU18" i="4"/>
  <c r="WV18" i="4"/>
  <c r="XJ18" i="4" s="1"/>
  <c r="WW18" i="4"/>
  <c r="XK18" i="4" s="1"/>
  <c r="WX18" i="4"/>
  <c r="WY18" i="4"/>
  <c r="WZ18" i="4"/>
  <c r="XA18" i="4"/>
  <c r="XM18" i="4" s="1"/>
  <c r="XB18" i="4"/>
  <c r="XN18" i="4" s="1"/>
  <c r="XC18" i="4"/>
  <c r="XD18" i="4"/>
  <c r="XE18" i="4"/>
  <c r="XF18" i="4"/>
  <c r="XQ18" i="4" s="1"/>
  <c r="XG18" i="4"/>
  <c r="XR18" i="4" s="1"/>
  <c r="XH18" i="4"/>
  <c r="WT21" i="4"/>
  <c r="WU21" i="4"/>
  <c r="WV21" i="4"/>
  <c r="XJ21" i="4" s="1"/>
  <c r="WW21" i="4"/>
  <c r="XK21" i="4" s="1"/>
  <c r="WX21" i="4"/>
  <c r="WY21" i="4"/>
  <c r="WZ21" i="4"/>
  <c r="XA21" i="4"/>
  <c r="XB21" i="4"/>
  <c r="XN21" i="4" s="1"/>
  <c r="XC21" i="4"/>
  <c r="XD21" i="4"/>
  <c r="XE21" i="4"/>
  <c r="XF21" i="4"/>
  <c r="XQ21" i="4" s="1"/>
  <c r="XG21" i="4"/>
  <c r="XR21" i="4" s="1"/>
  <c r="XH21" i="4"/>
  <c r="XM21" i="4"/>
  <c r="WT22" i="4"/>
  <c r="WU22" i="4"/>
  <c r="WV22" i="4"/>
  <c r="XJ22" i="4" s="1"/>
  <c r="WW22" i="4"/>
  <c r="XK22" i="4" s="1"/>
  <c r="WX22" i="4"/>
  <c r="WY22" i="4"/>
  <c r="WZ22" i="4"/>
  <c r="XA22" i="4"/>
  <c r="XM22" i="4" s="1"/>
  <c r="XB22" i="4"/>
  <c r="XN22" i="4" s="1"/>
  <c r="XC22" i="4"/>
  <c r="XD22" i="4"/>
  <c r="XE22" i="4"/>
  <c r="XF22" i="4"/>
  <c r="XQ22" i="4" s="1"/>
  <c r="XG22" i="4"/>
  <c r="XR22" i="4" s="1"/>
  <c r="XH22" i="4"/>
  <c r="WT23" i="4"/>
  <c r="WU23" i="4"/>
  <c r="WV23" i="4"/>
  <c r="XJ23" i="4" s="1"/>
  <c r="WW23" i="4"/>
  <c r="XK23" i="4" s="1"/>
  <c r="WX23" i="4"/>
  <c r="WY23" i="4"/>
  <c r="WZ23" i="4"/>
  <c r="XA23" i="4"/>
  <c r="XM23" i="4" s="1"/>
  <c r="XB23" i="4"/>
  <c r="XN23" i="4" s="1"/>
  <c r="XC23" i="4"/>
  <c r="XD23" i="4"/>
  <c r="XE23" i="4"/>
  <c r="XF23" i="4"/>
  <c r="XQ23" i="4" s="1"/>
  <c r="XG23" i="4"/>
  <c r="XR23" i="4" s="1"/>
  <c r="XH23" i="4"/>
  <c r="WT24" i="4"/>
  <c r="WU24" i="4"/>
  <c r="WV24" i="4"/>
  <c r="XJ24" i="4" s="1"/>
  <c r="WW24" i="4"/>
  <c r="XK24" i="4" s="1"/>
  <c r="WX24" i="4"/>
  <c r="WY24" i="4"/>
  <c r="WZ24" i="4"/>
  <c r="XA24" i="4"/>
  <c r="XM24" i="4" s="1"/>
  <c r="XB24" i="4"/>
  <c r="XN24" i="4" s="1"/>
  <c r="XC24" i="4"/>
  <c r="XD24" i="4"/>
  <c r="XE24" i="4"/>
  <c r="XF24" i="4"/>
  <c r="XQ24" i="4" s="1"/>
  <c r="XG24" i="4"/>
  <c r="XR24" i="4" s="1"/>
  <c r="XH24" i="4"/>
  <c r="WT25" i="4"/>
  <c r="WU25" i="4"/>
  <c r="WV25" i="4"/>
  <c r="XJ25" i="4" s="1"/>
  <c r="WW25" i="4"/>
  <c r="XK25" i="4" s="1"/>
  <c r="WX25" i="4"/>
  <c r="WY25" i="4"/>
  <c r="WZ25" i="4"/>
  <c r="XA25" i="4"/>
  <c r="XM25" i="4" s="1"/>
  <c r="XB25" i="4"/>
  <c r="XN25" i="4" s="1"/>
  <c r="XC25" i="4"/>
  <c r="XD25" i="4"/>
  <c r="XE25" i="4"/>
  <c r="XF25" i="4"/>
  <c r="XQ25" i="4" s="1"/>
  <c r="XG25" i="4"/>
  <c r="XR25" i="4" s="1"/>
  <c r="XH25" i="4"/>
  <c r="CL9" i="22"/>
  <c r="CM9" i="22"/>
  <c r="CN9" i="22"/>
  <c r="CO9" i="22"/>
  <c r="CK9" i="22"/>
  <c r="XH10" i="24" l="1"/>
  <c r="M20" i="23"/>
  <c r="CT10" i="24"/>
  <c r="CU10" i="24"/>
  <c r="XH20" i="23"/>
  <c r="XL20" i="23" s="1"/>
  <c r="M10" i="24"/>
  <c r="XL10" i="24"/>
  <c r="H10" i="24"/>
  <c r="CT20" i="23"/>
  <c r="N20" i="23" s="1"/>
  <c r="O20" i="23" s="1"/>
  <c r="H20" i="23"/>
  <c r="F18" i="23"/>
  <c r="I18" i="23"/>
  <c r="AM18" i="23"/>
  <c r="AQ18" i="23" s="1"/>
  <c r="G18" i="23"/>
  <c r="AM12" i="24"/>
  <c r="AQ12" i="24" s="1"/>
  <c r="G12" i="24"/>
  <c r="F12" i="24"/>
  <c r="I12" i="24"/>
  <c r="TJ6" i="26"/>
  <c r="WD12" i="24"/>
  <c r="WK12" i="24" s="1"/>
  <c r="TJ10" i="26"/>
  <c r="WL22" i="4"/>
  <c r="WS22" i="4" s="1"/>
  <c r="TJ5" i="19"/>
  <c r="TJ11" i="19"/>
  <c r="WD4" i="24"/>
  <c r="WK4" i="24" s="1"/>
  <c r="WD6" i="24"/>
  <c r="WK6" i="24" s="1"/>
  <c r="WD8" i="24"/>
  <c r="WK8" i="24" s="1"/>
  <c r="WD11" i="24"/>
  <c r="WK11" i="24" s="1"/>
  <c r="CS12" i="24"/>
  <c r="WD5" i="23"/>
  <c r="WK5" i="23" s="1"/>
  <c r="WD6" i="23"/>
  <c r="WK6" i="23" s="1"/>
  <c r="WD9" i="23"/>
  <c r="WK9" i="23" s="1"/>
  <c r="WD11" i="23"/>
  <c r="WK11" i="23" s="1"/>
  <c r="WD13" i="23"/>
  <c r="WK13" i="23" s="1"/>
  <c r="WD15" i="23"/>
  <c r="WK15" i="23" s="1"/>
  <c r="WD17" i="23"/>
  <c r="WK17" i="23" s="1"/>
  <c r="WD21" i="23"/>
  <c r="WK21" i="23" s="1"/>
  <c r="TJ6" i="21"/>
  <c r="TJ10" i="21"/>
  <c r="TJ14" i="21"/>
  <c r="TJ18" i="21"/>
  <c r="TJ5" i="21"/>
  <c r="TJ9" i="21"/>
  <c r="TJ13" i="21"/>
  <c r="TJ17" i="21"/>
  <c r="TJ21" i="21"/>
  <c r="TJ15" i="19"/>
  <c r="TJ31" i="19"/>
  <c r="TJ22" i="19"/>
  <c r="TJ26" i="19"/>
  <c r="TJ29" i="19"/>
  <c r="TJ6" i="19"/>
  <c r="TJ10" i="19"/>
  <c r="TJ13" i="19"/>
  <c r="TJ18" i="19"/>
  <c r="TJ21" i="19"/>
  <c r="TJ25" i="19"/>
  <c r="TJ14" i="19"/>
  <c r="TJ7" i="27"/>
  <c r="TJ8" i="27"/>
  <c r="TJ15" i="27"/>
  <c r="WD7" i="24"/>
  <c r="WK7" i="24" s="1"/>
  <c r="BR12" i="24"/>
  <c r="XD18" i="23"/>
  <c r="CS18" i="23"/>
  <c r="BR18" i="23"/>
  <c r="WD18" i="23"/>
  <c r="WK18" i="23" s="1"/>
  <c r="WL5" i="22"/>
  <c r="WS5" i="22" s="1"/>
  <c r="WL10" i="22"/>
  <c r="WS10" i="22" s="1"/>
  <c r="WL14" i="22"/>
  <c r="WS14" i="22" s="1"/>
  <c r="WL15" i="22"/>
  <c r="WS15" i="22" s="1"/>
  <c r="WL16" i="22"/>
  <c r="WS16" i="22" s="1"/>
  <c r="WL4" i="4"/>
  <c r="WS4" i="4" s="1"/>
  <c r="WL9" i="4"/>
  <c r="WS9" i="4" s="1"/>
  <c r="WL12" i="4"/>
  <c r="WS12" i="4" s="1"/>
  <c r="WL16" i="4"/>
  <c r="WS16" i="4" s="1"/>
  <c r="WL5" i="4"/>
  <c r="WS5" i="4" s="1"/>
  <c r="WL7" i="4"/>
  <c r="WS7" i="4" s="1"/>
  <c r="WL8" i="4"/>
  <c r="WS8" i="4" s="1"/>
  <c r="WL11" i="4"/>
  <c r="WS11" i="4" s="1"/>
  <c r="WL13" i="4"/>
  <c r="WS13" i="4" s="1"/>
  <c r="WL15" i="4"/>
  <c r="WS15" i="4" s="1"/>
  <c r="WL17" i="4"/>
  <c r="WS17" i="4" s="1"/>
  <c r="WL20" i="4"/>
  <c r="WS20" i="4" s="1"/>
  <c r="WL21" i="4"/>
  <c r="WS21" i="4" s="1"/>
  <c r="WL23" i="4"/>
  <c r="WS23" i="4" s="1"/>
  <c r="WL25" i="4"/>
  <c r="WS25" i="4" s="1"/>
  <c r="XS20" i="4"/>
  <c r="XS21" i="4"/>
  <c r="XL11" i="4"/>
  <c r="XS8" i="4"/>
  <c r="XK12" i="24"/>
  <c r="XG12" i="24"/>
  <c r="L12" i="24"/>
  <c r="CU12" i="24" s="1"/>
  <c r="J12" i="24"/>
  <c r="K12" i="24" s="1"/>
  <c r="XD12" i="24"/>
  <c r="XG18" i="23"/>
  <c r="L18" i="23"/>
  <c r="M18" i="23" s="1"/>
  <c r="XK18" i="23"/>
  <c r="J18" i="23"/>
  <c r="K18" i="23" s="1"/>
  <c r="WD4" i="23"/>
  <c r="WK4" i="23" s="1"/>
  <c r="TJ4" i="21"/>
  <c r="TJ11" i="21"/>
  <c r="TJ12" i="21"/>
  <c r="TJ16" i="21"/>
  <c r="TJ20" i="21"/>
  <c r="TJ7" i="21"/>
  <c r="TJ8" i="21"/>
  <c r="TJ15" i="21"/>
  <c r="TJ19" i="21"/>
  <c r="TJ4" i="19"/>
  <c r="TJ8" i="19"/>
  <c r="TJ12" i="19"/>
  <c r="TJ17" i="19"/>
  <c r="TJ20" i="19"/>
  <c r="TJ24" i="19"/>
  <c r="TJ28" i="19"/>
  <c r="TJ7" i="19"/>
  <c r="TJ9" i="19"/>
  <c r="TJ16" i="19"/>
  <c r="TJ19" i="19"/>
  <c r="TJ23" i="19"/>
  <c r="TJ27" i="19"/>
  <c r="TJ30" i="19"/>
  <c r="TJ9" i="27"/>
  <c r="TJ12" i="27"/>
  <c r="TJ16" i="27"/>
  <c r="TJ5" i="27"/>
  <c r="TJ10" i="27"/>
  <c r="TJ14" i="27"/>
  <c r="TJ4" i="27"/>
  <c r="TJ6" i="27"/>
  <c r="TJ11" i="27"/>
  <c r="TJ13" i="27"/>
  <c r="TJ7" i="26"/>
  <c r="TJ11" i="26"/>
  <c r="TJ5" i="26"/>
  <c r="TJ9" i="26"/>
  <c r="TJ4" i="26"/>
  <c r="TJ8" i="26"/>
  <c r="WD13" i="24"/>
  <c r="WK13" i="24" s="1"/>
  <c r="WD17" i="24"/>
  <c r="WK17" i="24" s="1"/>
  <c r="WD5" i="24"/>
  <c r="WK5" i="24" s="1"/>
  <c r="WD16" i="24"/>
  <c r="WK16" i="24" s="1"/>
  <c r="WD20" i="24"/>
  <c r="WK20" i="24" s="1"/>
  <c r="WD15" i="24"/>
  <c r="WK15" i="24" s="1"/>
  <c r="WD14" i="24"/>
  <c r="WK14" i="24" s="1"/>
  <c r="WD19" i="24"/>
  <c r="WK19" i="24" s="1"/>
  <c r="WD9" i="24"/>
  <c r="WK9" i="24" s="1"/>
  <c r="WD18" i="24"/>
  <c r="WK18" i="24" s="1"/>
  <c r="WD10" i="23"/>
  <c r="WK10" i="23" s="1"/>
  <c r="WD14" i="23"/>
  <c r="WK14" i="23" s="1"/>
  <c r="WD19" i="23"/>
  <c r="WK19" i="23" s="1"/>
  <c r="WD8" i="23"/>
  <c r="WK8" i="23" s="1"/>
  <c r="WD12" i="23"/>
  <c r="WK12" i="23" s="1"/>
  <c r="WD7" i="23"/>
  <c r="WK7" i="23" s="1"/>
  <c r="WD16" i="23"/>
  <c r="WK16" i="23" s="1"/>
  <c r="WL8" i="22"/>
  <c r="WS8" i="22" s="1"/>
  <c r="WL9" i="22"/>
  <c r="WS9" i="22" s="1"/>
  <c r="WL11" i="22"/>
  <c r="WS11" i="22" s="1"/>
  <c r="WL13" i="22"/>
  <c r="WS13" i="22" s="1"/>
  <c r="WL6" i="22"/>
  <c r="WS6" i="22" s="1"/>
  <c r="WL4" i="22"/>
  <c r="WS4" i="22" s="1"/>
  <c r="WL7" i="22"/>
  <c r="WS7" i="22" s="1"/>
  <c r="WL12" i="22"/>
  <c r="WS12" i="22" s="1"/>
  <c r="WL17" i="22"/>
  <c r="WS17" i="22" s="1"/>
  <c r="XS10" i="4"/>
  <c r="XL15" i="4"/>
  <c r="XL7" i="4"/>
  <c r="XO25" i="4"/>
  <c r="XL20" i="4"/>
  <c r="XO20" i="4"/>
  <c r="WL18" i="4"/>
  <c r="WS18" i="4" s="1"/>
  <c r="XL23" i="4"/>
  <c r="XO18" i="4"/>
  <c r="XL16" i="4"/>
  <c r="XO7" i="4"/>
  <c r="XO19" i="4"/>
  <c r="XL8" i="4"/>
  <c r="XS24" i="4"/>
  <c r="XS23" i="4"/>
  <c r="XO22" i="4"/>
  <c r="XL18" i="4"/>
  <c r="XS16" i="4"/>
  <c r="XO15" i="4"/>
  <c r="XS6" i="4"/>
  <c r="XO5" i="4"/>
  <c r="XL4" i="4"/>
  <c r="XO21" i="4"/>
  <c r="XS17" i="4"/>
  <c r="XL17" i="4"/>
  <c r="XO16" i="4"/>
  <c r="XS12" i="4"/>
  <c r="XO11" i="4"/>
  <c r="XL5" i="4"/>
  <c r="WL24" i="4"/>
  <c r="WS24" i="4" s="1"/>
  <c r="XS13" i="4"/>
  <c r="XO12" i="4"/>
  <c r="WL6" i="4"/>
  <c r="WS6" i="4" s="1"/>
  <c r="XS22" i="4"/>
  <c r="XO17" i="4"/>
  <c r="XS15" i="4"/>
  <c r="XO14" i="4"/>
  <c r="XL12" i="4"/>
  <c r="XS9" i="4"/>
  <c r="WL10" i="4"/>
  <c r="WS10" i="4" s="1"/>
  <c r="XO13" i="4"/>
  <c r="XS11" i="4"/>
  <c r="XO10" i="4"/>
  <c r="XO9" i="4"/>
  <c r="WL14" i="4"/>
  <c r="WS14" i="4" s="1"/>
  <c r="XS25" i="4"/>
  <c r="XO24" i="4"/>
  <c r="XO23" i="4"/>
  <c r="XS19" i="4"/>
  <c r="XL9" i="4"/>
  <c r="XS7" i="4"/>
  <c r="XO6" i="4"/>
  <c r="WL19" i="4"/>
  <c r="WS19" i="4" s="1"/>
  <c r="XL24" i="4"/>
  <c r="XS18" i="4"/>
  <c r="XS14" i="4"/>
  <c r="XO8" i="4"/>
  <c r="XS4" i="4"/>
  <c r="TG4" i="21"/>
  <c r="TG5" i="21"/>
  <c r="TG6" i="21"/>
  <c r="TG7" i="21"/>
  <c r="TG11" i="21"/>
  <c r="TG9" i="21"/>
  <c r="TG10" i="21"/>
  <c r="TG8" i="21"/>
  <c r="TG12" i="21"/>
  <c r="TG13" i="21"/>
  <c r="TG14" i="21"/>
  <c r="TG15" i="21"/>
  <c r="TG16" i="21"/>
  <c r="TG17" i="21"/>
  <c r="TG18" i="21"/>
  <c r="TG19" i="21"/>
  <c r="TG20" i="21"/>
  <c r="TG21" i="21"/>
  <c r="TG4" i="19"/>
  <c r="TG6" i="19"/>
  <c r="TG5" i="19"/>
  <c r="TG7" i="19"/>
  <c r="TG8" i="19"/>
  <c r="TG10" i="19"/>
  <c r="TG11" i="19"/>
  <c r="TG9" i="19"/>
  <c r="TG12" i="19"/>
  <c r="TG13" i="19"/>
  <c r="TG15" i="19"/>
  <c r="TG16" i="19"/>
  <c r="TG17" i="19"/>
  <c r="TG18" i="19"/>
  <c r="TG31" i="19"/>
  <c r="TG19" i="19"/>
  <c r="TG20" i="19"/>
  <c r="TG21" i="19"/>
  <c r="TG22" i="19"/>
  <c r="TG23" i="19"/>
  <c r="TG24" i="19"/>
  <c r="TG25" i="19"/>
  <c r="TG26" i="19"/>
  <c r="TG27" i="19"/>
  <c r="TG28" i="19"/>
  <c r="TG14" i="19"/>
  <c r="TG29" i="19"/>
  <c r="TG30" i="19"/>
  <c r="TG4" i="27"/>
  <c r="TG5" i="27"/>
  <c r="TG6" i="27"/>
  <c r="TG7" i="27"/>
  <c r="TG9" i="27"/>
  <c r="TG10" i="27"/>
  <c r="TG11" i="27"/>
  <c r="TG8" i="27"/>
  <c r="TG12" i="27"/>
  <c r="TG14" i="27"/>
  <c r="TG13" i="27"/>
  <c r="TG15" i="27"/>
  <c r="TG16" i="27"/>
  <c r="TG4" i="26"/>
  <c r="TG5" i="26"/>
  <c r="TG6" i="26"/>
  <c r="TG7" i="26"/>
  <c r="TG8" i="26"/>
  <c r="TG9" i="26"/>
  <c r="TG10" i="26"/>
  <c r="TG11" i="26"/>
  <c r="XL6" i="4"/>
  <c r="XL22" i="4"/>
  <c r="XL19" i="4"/>
  <c r="XL14" i="4"/>
  <c r="XL10" i="4"/>
  <c r="XO4" i="4"/>
  <c r="XL25" i="4"/>
  <c r="XL21" i="4"/>
  <c r="XL13" i="4"/>
  <c r="XK17" i="4"/>
  <c r="XS5" i="4"/>
  <c r="AP29" i="19"/>
  <c r="AQ29" i="19"/>
  <c r="G29" i="19" s="1"/>
  <c r="AR29" i="19"/>
  <c r="AS29" i="19"/>
  <c r="AU29" i="19"/>
  <c r="AV29" i="19"/>
  <c r="BS29" i="19"/>
  <c r="BT29" i="19"/>
  <c r="BU29" i="19"/>
  <c r="BV29" i="19"/>
  <c r="BX29" i="19"/>
  <c r="BY29" i="19"/>
  <c r="CV29" i="19"/>
  <c r="CW29" i="19"/>
  <c r="CX29" i="19"/>
  <c r="CY29" i="19"/>
  <c r="DA29" i="19"/>
  <c r="DB29" i="19"/>
  <c r="TK29" i="19"/>
  <c r="TL29" i="19"/>
  <c r="TM29" i="19"/>
  <c r="TN29" i="19"/>
  <c r="TO29" i="19"/>
  <c r="TP29" i="19"/>
  <c r="TQ29" i="19"/>
  <c r="TR29" i="19"/>
  <c r="TS29" i="19"/>
  <c r="TT29" i="19"/>
  <c r="TU29" i="19"/>
  <c r="TV29" i="19"/>
  <c r="TW29" i="19"/>
  <c r="TX29" i="19"/>
  <c r="TY29" i="19"/>
  <c r="TZ29" i="19"/>
  <c r="UA29" i="19"/>
  <c r="UB29" i="19"/>
  <c r="UC29" i="19"/>
  <c r="UD29" i="19"/>
  <c r="AP17" i="21"/>
  <c r="AQ17" i="21"/>
  <c r="AR17" i="21"/>
  <c r="AS17" i="21"/>
  <c r="AU17" i="21"/>
  <c r="AV17" i="21"/>
  <c r="BS17" i="21"/>
  <c r="BT17" i="21"/>
  <c r="BU17" i="21"/>
  <c r="BV17" i="21"/>
  <c r="BX17" i="21"/>
  <c r="BY17" i="21"/>
  <c r="CV17" i="21"/>
  <c r="CW17" i="21"/>
  <c r="CX17" i="21"/>
  <c r="CY17" i="21"/>
  <c r="DA17" i="21"/>
  <c r="DB17" i="21"/>
  <c r="TK17" i="21"/>
  <c r="TL17" i="21"/>
  <c r="TM17" i="21"/>
  <c r="TN17" i="21"/>
  <c r="TO17" i="21"/>
  <c r="TP17" i="21"/>
  <c r="TQ17" i="21"/>
  <c r="TR17" i="21"/>
  <c r="TS17" i="21"/>
  <c r="TT17" i="21"/>
  <c r="TU17" i="21"/>
  <c r="TV17" i="21"/>
  <c r="TW17" i="21"/>
  <c r="TX17" i="21"/>
  <c r="TY17" i="21"/>
  <c r="TZ17" i="21"/>
  <c r="UA17" i="21"/>
  <c r="UB17" i="21"/>
  <c r="UC17" i="21"/>
  <c r="UD17" i="21"/>
  <c r="XP24" i="4" l="1"/>
  <c r="XP12" i="4"/>
  <c r="XT12" i="4" s="1"/>
  <c r="XP19" i="4"/>
  <c r="N10" i="24"/>
  <c r="O10" i="24" s="1"/>
  <c r="F17" i="21"/>
  <c r="G17" i="21"/>
  <c r="F29" i="19"/>
  <c r="H29" i="19" s="1"/>
  <c r="H18" i="23"/>
  <c r="A18" i="23" s="1" a="1"/>
  <c r="A18" i="23" s="1"/>
  <c r="A20" i="23" a="1"/>
  <c r="A20" i="23" s="1"/>
  <c r="E20" i="23"/>
  <c r="P20" i="23"/>
  <c r="H12" i="24"/>
  <c r="XP9" i="4"/>
  <c r="XT9" i="4" s="1"/>
  <c r="XP11" i="4"/>
  <c r="XT11" i="4" s="1"/>
  <c r="XH18" i="23"/>
  <c r="XL18" i="23" s="1"/>
  <c r="XP23" i="4"/>
  <c r="XT23" i="4" s="1"/>
  <c r="XH12" i="24"/>
  <c r="XL12" i="24" s="1"/>
  <c r="M12" i="24"/>
  <c r="CU18" i="23"/>
  <c r="XP20" i="4"/>
  <c r="XT20" i="4" s="1"/>
  <c r="XP14" i="4"/>
  <c r="XT14" i="4" s="1"/>
  <c r="XT19" i="4"/>
  <c r="XP18" i="4"/>
  <c r="XT18" i="4" s="1"/>
  <c r="XT24" i="4"/>
  <c r="XP25" i="4"/>
  <c r="XT25" i="4" s="1"/>
  <c r="XP15" i="4"/>
  <c r="XT15" i="4" s="1"/>
  <c r="XP22" i="4"/>
  <c r="XT22" i="4" s="1"/>
  <c r="XP10" i="4"/>
  <c r="XT10" i="4" s="1"/>
  <c r="XP16" i="4"/>
  <c r="XT16" i="4" s="1"/>
  <c r="CT12" i="24"/>
  <c r="N12" i="24" s="1"/>
  <c r="E12" i="24" s="1"/>
  <c r="CT18" i="23"/>
  <c r="BZ29" i="19"/>
  <c r="XP8" i="4"/>
  <c r="XT8" i="4" s="1"/>
  <c r="XP13" i="4"/>
  <c r="XT13" i="4" s="1"/>
  <c r="XP7" i="4"/>
  <c r="XT7" i="4" s="1"/>
  <c r="XP4" i="4"/>
  <c r="XT4" i="4" s="1"/>
  <c r="XP6" i="4"/>
  <c r="XT6" i="4" s="1"/>
  <c r="XP21" i="4"/>
  <c r="XT21" i="4" s="1"/>
  <c r="XP17" i="4"/>
  <c r="XT17" i="4" s="1"/>
  <c r="XP5" i="4"/>
  <c r="XT5" i="4" s="1"/>
  <c r="P29" i="19"/>
  <c r="DF29" i="19" s="1"/>
  <c r="BW17" i="21"/>
  <c r="UF29" i="19"/>
  <c r="DC29" i="19"/>
  <c r="UL29" i="19"/>
  <c r="UK29" i="19"/>
  <c r="CZ29" i="19"/>
  <c r="UH29" i="19"/>
  <c r="UG29" i="19"/>
  <c r="BW29" i="19"/>
  <c r="N29" i="19"/>
  <c r="DE29" i="19" s="1"/>
  <c r="L29" i="19"/>
  <c r="AT29" i="19"/>
  <c r="J29" i="19"/>
  <c r="K29" i="19" s="1"/>
  <c r="UI29" i="19"/>
  <c r="AW29" i="19"/>
  <c r="AW17" i="21"/>
  <c r="BZ17" i="21"/>
  <c r="UF17" i="21"/>
  <c r="UK17" i="21"/>
  <c r="CZ17" i="21"/>
  <c r="DC17" i="21"/>
  <c r="UI17" i="21"/>
  <c r="UH17" i="21"/>
  <c r="UG17" i="21"/>
  <c r="UL17" i="21"/>
  <c r="N17" i="21"/>
  <c r="L17" i="21"/>
  <c r="J17" i="21"/>
  <c r="AT17" i="21"/>
  <c r="P17" i="21"/>
  <c r="DF17" i="21" s="1"/>
  <c r="P10" i="24" l="1"/>
  <c r="E10" i="24"/>
  <c r="I17" i="21"/>
  <c r="H17" i="21" s="1"/>
  <c r="A17" i="21" s="1" a="1"/>
  <c r="A17" i="21" s="1"/>
  <c r="I29" i="19"/>
  <c r="M29" i="19"/>
  <c r="Q29" i="19"/>
  <c r="N18" i="23"/>
  <c r="E18" i="23" s="1"/>
  <c r="P12" i="24"/>
  <c r="O12" i="24"/>
  <c r="O17" i="21"/>
  <c r="DE17" i="21"/>
  <c r="DD17" i="21"/>
  <c r="DD29" i="19"/>
  <c r="R29" i="19" s="1"/>
  <c r="T29" i="19" s="1"/>
  <c r="UJ29" i="19"/>
  <c r="UM29" i="19"/>
  <c r="O29" i="19"/>
  <c r="UJ17" i="21"/>
  <c r="UM17" i="21"/>
  <c r="K17" i="21"/>
  <c r="M17" i="21" s="1"/>
  <c r="Q17" i="21"/>
  <c r="P18" i="23" l="1"/>
  <c r="O18" i="23"/>
  <c r="E29" i="19"/>
  <c r="S29" i="19"/>
  <c r="R17" i="21"/>
  <c r="T17" i="21" s="1"/>
  <c r="S17" i="21" l="1"/>
  <c r="E17" i="21"/>
  <c r="AP6" i="27" l="1"/>
  <c r="AQ6" i="27"/>
  <c r="AR6" i="27"/>
  <c r="AS6" i="27"/>
  <c r="AU6" i="27"/>
  <c r="AV6" i="27"/>
  <c r="BS6" i="27"/>
  <c r="BT6" i="27"/>
  <c r="BU6" i="27"/>
  <c r="BV6" i="27"/>
  <c r="BX6" i="27"/>
  <c r="BY6" i="27"/>
  <c r="CV6" i="27"/>
  <c r="CW6" i="27"/>
  <c r="CX6" i="27"/>
  <c r="CY6" i="27"/>
  <c r="DA6" i="27"/>
  <c r="DB6" i="27"/>
  <c r="TK6" i="27"/>
  <c r="TL6" i="27"/>
  <c r="TM6" i="27"/>
  <c r="TN6" i="27"/>
  <c r="TO6" i="27"/>
  <c r="TP6" i="27"/>
  <c r="TQ6" i="27"/>
  <c r="TR6" i="27"/>
  <c r="TS6" i="27"/>
  <c r="TT6" i="27"/>
  <c r="TU6" i="27"/>
  <c r="TV6" i="27"/>
  <c r="TW6" i="27"/>
  <c r="TX6" i="27"/>
  <c r="TY6" i="27"/>
  <c r="TZ6" i="27"/>
  <c r="UA6" i="27"/>
  <c r="UB6" i="27"/>
  <c r="UC6" i="27"/>
  <c r="UD6" i="27"/>
  <c r="AG10" i="23"/>
  <c r="AH10" i="23"/>
  <c r="AI10" i="23"/>
  <c r="AJ10" i="23"/>
  <c r="AK10" i="23"/>
  <c r="AL10" i="23"/>
  <c r="AN10" i="23"/>
  <c r="AO10" i="23"/>
  <c r="AP10" i="23"/>
  <c r="BH10" i="23"/>
  <c r="BI10" i="23"/>
  <c r="BJ10" i="23"/>
  <c r="BN10" i="23" s="1"/>
  <c r="BK10" i="23"/>
  <c r="BL10" i="23"/>
  <c r="BM10" i="23"/>
  <c r="BO10" i="23"/>
  <c r="BP10" i="23"/>
  <c r="BQ10" i="23"/>
  <c r="CI10" i="23"/>
  <c r="CJ10" i="23"/>
  <c r="CK10" i="23"/>
  <c r="CL10" i="23"/>
  <c r="CM10" i="23"/>
  <c r="CN10" i="23"/>
  <c r="CP10" i="23"/>
  <c r="CQ10" i="23"/>
  <c r="CR10" i="23"/>
  <c r="WL10" i="23"/>
  <c r="WM10" i="23"/>
  <c r="WN10" i="23"/>
  <c r="XB10" i="23" s="1"/>
  <c r="WO10" i="23"/>
  <c r="XC10" i="23" s="1"/>
  <c r="WP10" i="23"/>
  <c r="WQ10" i="23"/>
  <c r="WR10" i="23"/>
  <c r="WS10" i="23"/>
  <c r="WT10" i="23"/>
  <c r="XF10" i="23" s="1"/>
  <c r="WU10" i="23"/>
  <c r="WV10" i="23"/>
  <c r="WW10" i="23"/>
  <c r="WX10" i="23"/>
  <c r="XI10" i="23" s="1"/>
  <c r="WY10" i="23"/>
  <c r="XJ10" i="23" s="1"/>
  <c r="WZ10" i="23"/>
  <c r="XE10" i="23"/>
  <c r="AG21" i="23"/>
  <c r="AH21" i="23"/>
  <c r="AI21" i="23"/>
  <c r="AJ21" i="23"/>
  <c r="AK21" i="23"/>
  <c r="AL21" i="23"/>
  <c r="AN21" i="23"/>
  <c r="AO21" i="23"/>
  <c r="AP21" i="23"/>
  <c r="BH21" i="23"/>
  <c r="BI21" i="23"/>
  <c r="BJ21" i="23"/>
  <c r="BN21" i="23" s="1"/>
  <c r="BK21" i="23"/>
  <c r="BL21" i="23"/>
  <c r="BM21" i="23"/>
  <c r="BO21" i="23"/>
  <c r="BP21" i="23"/>
  <c r="BQ21" i="23"/>
  <c r="CI21" i="23"/>
  <c r="CJ21" i="23"/>
  <c r="CK21" i="23"/>
  <c r="CL21" i="23"/>
  <c r="CM21" i="23"/>
  <c r="CN21" i="23"/>
  <c r="CP21" i="23"/>
  <c r="CQ21" i="23"/>
  <c r="CR21" i="23"/>
  <c r="WL21" i="23"/>
  <c r="WM21" i="23"/>
  <c r="WN21" i="23"/>
  <c r="XB21" i="23" s="1"/>
  <c r="WO21" i="23"/>
  <c r="XC21" i="23" s="1"/>
  <c r="WP21" i="23"/>
  <c r="WQ21" i="23"/>
  <c r="WR21" i="23"/>
  <c r="WS21" i="23"/>
  <c r="XE21" i="23" s="1"/>
  <c r="WT21" i="23"/>
  <c r="XF21" i="23" s="1"/>
  <c r="WU21" i="23"/>
  <c r="WV21" i="23"/>
  <c r="WW21" i="23"/>
  <c r="WX21" i="23"/>
  <c r="XI21" i="23" s="1"/>
  <c r="WY21" i="23"/>
  <c r="XJ21" i="23" s="1"/>
  <c r="WZ21" i="23"/>
  <c r="BY21" i="21"/>
  <c r="BX21" i="21"/>
  <c r="BV21" i="21"/>
  <c r="BU21" i="21"/>
  <c r="BT21" i="21"/>
  <c r="BS21" i="21"/>
  <c r="BY19" i="21"/>
  <c r="BX19" i="21"/>
  <c r="BV19" i="21"/>
  <c r="BU19" i="21"/>
  <c r="BT19" i="21"/>
  <c r="BS19" i="21"/>
  <c r="BY20" i="21"/>
  <c r="BX20" i="21"/>
  <c r="BV20" i="21"/>
  <c r="BU20" i="21"/>
  <c r="BT20" i="21"/>
  <c r="BS20" i="21"/>
  <c r="BY18" i="21"/>
  <c r="BX18" i="21"/>
  <c r="BV18" i="21"/>
  <c r="BU18" i="21"/>
  <c r="BT18" i="21"/>
  <c r="BS18" i="21"/>
  <c r="BY16" i="21"/>
  <c r="BX16" i="21"/>
  <c r="BV16" i="21"/>
  <c r="BU16" i="21"/>
  <c r="BT16" i="21"/>
  <c r="BS16" i="21"/>
  <c r="BY12" i="21"/>
  <c r="BX12" i="21"/>
  <c r="BV12" i="21"/>
  <c r="BU12" i="21"/>
  <c r="BT12" i="21"/>
  <c r="BS12" i="21"/>
  <c r="BY14" i="21"/>
  <c r="BX14" i="21"/>
  <c r="BV14" i="21"/>
  <c r="BU14" i="21"/>
  <c r="BT14" i="21"/>
  <c r="BS14" i="21"/>
  <c r="BY13" i="21"/>
  <c r="BX13" i="21"/>
  <c r="BV13" i="21"/>
  <c r="BU13" i="21"/>
  <c r="BT13" i="21"/>
  <c r="BS13" i="21"/>
  <c r="BY8" i="21"/>
  <c r="BX8" i="21"/>
  <c r="BV8" i="21"/>
  <c r="BU8" i="21"/>
  <c r="BT8" i="21"/>
  <c r="BS8" i="21"/>
  <c r="BY9" i="21"/>
  <c r="BX9" i="21"/>
  <c r="BV9" i="21"/>
  <c r="BU9" i="21"/>
  <c r="BT9" i="21"/>
  <c r="BS9" i="21"/>
  <c r="BY15" i="21"/>
  <c r="BX15" i="21"/>
  <c r="BV15" i="21"/>
  <c r="BU15" i="21"/>
  <c r="BT15" i="21"/>
  <c r="BS15" i="21"/>
  <c r="BY10" i="21"/>
  <c r="BX10" i="21"/>
  <c r="BV10" i="21"/>
  <c r="BU10" i="21"/>
  <c r="BT10" i="21"/>
  <c r="BS10" i="21"/>
  <c r="BY11" i="21"/>
  <c r="BX11" i="21"/>
  <c r="BV11" i="21"/>
  <c r="BU11" i="21"/>
  <c r="BT11" i="21"/>
  <c r="BS11" i="21"/>
  <c r="BY7" i="21"/>
  <c r="BX7" i="21"/>
  <c r="BV7" i="21"/>
  <c r="BU7" i="21"/>
  <c r="BT7" i="21"/>
  <c r="BS7" i="21"/>
  <c r="BY6" i="21"/>
  <c r="BX6" i="21"/>
  <c r="BV6" i="21"/>
  <c r="BU6" i="21"/>
  <c r="BT6" i="2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21" i="21"/>
  <c r="AU21" i="21"/>
  <c r="AS21" i="21"/>
  <c r="AR21" i="21"/>
  <c r="AQ21" i="21"/>
  <c r="AP21" i="21"/>
  <c r="AV19" i="21"/>
  <c r="AU19" i="21"/>
  <c r="AS19" i="21"/>
  <c r="AR19" i="21"/>
  <c r="AQ19" i="21"/>
  <c r="AP19" i="21"/>
  <c r="AV20" i="21"/>
  <c r="AU20" i="21"/>
  <c r="AS20" i="21"/>
  <c r="AR20" i="21"/>
  <c r="AQ20" i="21"/>
  <c r="AP20" i="21"/>
  <c r="AV18" i="21"/>
  <c r="AU18" i="21"/>
  <c r="AS18" i="21"/>
  <c r="AR18" i="21"/>
  <c r="AQ18" i="21"/>
  <c r="AP18" i="21"/>
  <c r="AV16" i="21"/>
  <c r="AU16" i="21"/>
  <c r="AS16" i="21"/>
  <c r="AR16" i="21"/>
  <c r="AQ16" i="21"/>
  <c r="AP16" i="21"/>
  <c r="AV12" i="21"/>
  <c r="AU12" i="21"/>
  <c r="AS12" i="21"/>
  <c r="AR12" i="21"/>
  <c r="AQ12" i="21"/>
  <c r="AP12" i="21"/>
  <c r="AV14" i="21"/>
  <c r="AU14" i="21"/>
  <c r="AS14" i="21"/>
  <c r="AR14" i="21"/>
  <c r="AQ14" i="21"/>
  <c r="AP14" i="21"/>
  <c r="AV13" i="21"/>
  <c r="AU13" i="21"/>
  <c r="AS13" i="21"/>
  <c r="AR13" i="21"/>
  <c r="AQ13" i="21"/>
  <c r="AP13" i="21"/>
  <c r="AV8" i="21"/>
  <c r="AU8" i="21"/>
  <c r="AS8" i="21"/>
  <c r="AR8" i="21"/>
  <c r="AQ8" i="21"/>
  <c r="AP8" i="21"/>
  <c r="AV9" i="21"/>
  <c r="AU9" i="21"/>
  <c r="AS9" i="21"/>
  <c r="AR9" i="21"/>
  <c r="AQ9" i="21"/>
  <c r="AP9" i="21"/>
  <c r="AV15" i="21"/>
  <c r="AU15" i="21"/>
  <c r="AS15" i="21"/>
  <c r="AR15" i="21"/>
  <c r="AQ15" i="21"/>
  <c r="AP15" i="21"/>
  <c r="AV10" i="21"/>
  <c r="AU10" i="21"/>
  <c r="AS10" i="21"/>
  <c r="AR10" i="21"/>
  <c r="AQ10" i="21"/>
  <c r="AP10" i="21"/>
  <c r="AV11" i="21"/>
  <c r="AU11" i="21"/>
  <c r="AS11" i="21"/>
  <c r="AR11" i="21"/>
  <c r="AQ11" i="21"/>
  <c r="AP11" i="21"/>
  <c r="AV7" i="21"/>
  <c r="AU7" i="21"/>
  <c r="AS7" i="21"/>
  <c r="AR7" i="21"/>
  <c r="AQ7" i="21"/>
  <c r="AP7" i="21"/>
  <c r="AV6" i="21"/>
  <c r="AU6" i="21"/>
  <c r="AS6" i="21"/>
  <c r="AR6" i="21"/>
  <c r="AQ6" i="21"/>
  <c r="AP6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25" i="19"/>
  <c r="BX25" i="19"/>
  <c r="BV25" i="19"/>
  <c r="BU25" i="19"/>
  <c r="BT25" i="19"/>
  <c r="BS25" i="19"/>
  <c r="BY18" i="19"/>
  <c r="BX18" i="19"/>
  <c r="BV18" i="19"/>
  <c r="BU18" i="19"/>
  <c r="BT18" i="19"/>
  <c r="BS18" i="19"/>
  <c r="BY14" i="19"/>
  <c r="BX14" i="19"/>
  <c r="BV14" i="19"/>
  <c r="BU14" i="19"/>
  <c r="BT14" i="19"/>
  <c r="BS14" i="19"/>
  <c r="BY30" i="19"/>
  <c r="BX30" i="19"/>
  <c r="BV30" i="19"/>
  <c r="BU30" i="19"/>
  <c r="BT30" i="19"/>
  <c r="BS30" i="19"/>
  <c r="BY27" i="19"/>
  <c r="BX27" i="19"/>
  <c r="BV27" i="19"/>
  <c r="BU27" i="19"/>
  <c r="BT27" i="19"/>
  <c r="BS27" i="19"/>
  <c r="BY24" i="19"/>
  <c r="BX24" i="19"/>
  <c r="BV24" i="19"/>
  <c r="BU24" i="19"/>
  <c r="BT24" i="19"/>
  <c r="BS24" i="19"/>
  <c r="BY26" i="19"/>
  <c r="BX26" i="19"/>
  <c r="BV26" i="19"/>
  <c r="BU26" i="19"/>
  <c r="BT26" i="19"/>
  <c r="BS26" i="19"/>
  <c r="BY23" i="19"/>
  <c r="BX23" i="19"/>
  <c r="BV23" i="19"/>
  <c r="BU23" i="19"/>
  <c r="BT23" i="19"/>
  <c r="BS23" i="19"/>
  <c r="BY21" i="19"/>
  <c r="BX21" i="19"/>
  <c r="BV21" i="19"/>
  <c r="BU21" i="19"/>
  <c r="BT21" i="19"/>
  <c r="BS21" i="19"/>
  <c r="BY22" i="19"/>
  <c r="BX22" i="19"/>
  <c r="BV22" i="19"/>
  <c r="BU22" i="19"/>
  <c r="BT22" i="19"/>
  <c r="BS22" i="19"/>
  <c r="BY28" i="19"/>
  <c r="BX28" i="19"/>
  <c r="BV28" i="19"/>
  <c r="BU28" i="19"/>
  <c r="BT28" i="19"/>
  <c r="BS28" i="19"/>
  <c r="BY31" i="19"/>
  <c r="BX31" i="19"/>
  <c r="BV31" i="19"/>
  <c r="BU31" i="19"/>
  <c r="BT31" i="19"/>
  <c r="BS31" i="19"/>
  <c r="BY19" i="19"/>
  <c r="BX19" i="19"/>
  <c r="BV19" i="19"/>
  <c r="BU19" i="19"/>
  <c r="BT19" i="19"/>
  <c r="BS19" i="19"/>
  <c r="BY16" i="19"/>
  <c r="BX16" i="19"/>
  <c r="BV16" i="19"/>
  <c r="BU16" i="19"/>
  <c r="BT16" i="19"/>
  <c r="BS16" i="19"/>
  <c r="BY13" i="19"/>
  <c r="BX13" i="19"/>
  <c r="BV13" i="19"/>
  <c r="BU13" i="19"/>
  <c r="BT13" i="19"/>
  <c r="BS13" i="19"/>
  <c r="BY15" i="19"/>
  <c r="BX15" i="19"/>
  <c r="BV15" i="19"/>
  <c r="BU15" i="19"/>
  <c r="BT15" i="19"/>
  <c r="BS15" i="19"/>
  <c r="BY12" i="19"/>
  <c r="BX12" i="19"/>
  <c r="BV12" i="19"/>
  <c r="BU12" i="19"/>
  <c r="BT12" i="19"/>
  <c r="BS12" i="19"/>
  <c r="BY10" i="19"/>
  <c r="BX10" i="19"/>
  <c r="BV10" i="19"/>
  <c r="BU10" i="19"/>
  <c r="BT10" i="19"/>
  <c r="BS10" i="19"/>
  <c r="BY20" i="19"/>
  <c r="BX20" i="19"/>
  <c r="BV20" i="19"/>
  <c r="BU20" i="19"/>
  <c r="BT20" i="19"/>
  <c r="BS20" i="19"/>
  <c r="BY11" i="19"/>
  <c r="BX11" i="19"/>
  <c r="BV11" i="19"/>
  <c r="BU11" i="19"/>
  <c r="BT11" i="19"/>
  <c r="BS11" i="19"/>
  <c r="BY9" i="19"/>
  <c r="BX9" i="19"/>
  <c r="BV9" i="19"/>
  <c r="BU9" i="19"/>
  <c r="BT9" i="19"/>
  <c r="BS9" i="19"/>
  <c r="BY17" i="19"/>
  <c r="BX17" i="19"/>
  <c r="BV17" i="19"/>
  <c r="BU17" i="19"/>
  <c r="BT17" i="19"/>
  <c r="BS17" i="19"/>
  <c r="BY8" i="19"/>
  <c r="BX8" i="19"/>
  <c r="BV8" i="19"/>
  <c r="BU8" i="19"/>
  <c r="BT8" i="19"/>
  <c r="BS8" i="19"/>
  <c r="BY5" i="19"/>
  <c r="BX5" i="19"/>
  <c r="BV5" i="19"/>
  <c r="BU5" i="19"/>
  <c r="BT5" i="19"/>
  <c r="BS5" i="19"/>
  <c r="BY7" i="19"/>
  <c r="BX7" i="19"/>
  <c r="BV7" i="19"/>
  <c r="BU7" i="19"/>
  <c r="BT7" i="19"/>
  <c r="BS7" i="19"/>
  <c r="BY6" i="19"/>
  <c r="BX6" i="19"/>
  <c r="BV6" i="19"/>
  <c r="BU6" i="19"/>
  <c r="BT6" i="19"/>
  <c r="BS6" i="19"/>
  <c r="BY4" i="19"/>
  <c r="BX4" i="19"/>
  <c r="BV4" i="19"/>
  <c r="BU4" i="19"/>
  <c r="BT4" i="19"/>
  <c r="BS4" i="19"/>
  <c r="AV25" i="19"/>
  <c r="AU25" i="19"/>
  <c r="AS25" i="19"/>
  <c r="AR25" i="19"/>
  <c r="AQ25" i="19"/>
  <c r="AP25" i="19"/>
  <c r="AV18" i="19"/>
  <c r="AU18" i="19"/>
  <c r="AS18" i="19"/>
  <c r="AR18" i="19"/>
  <c r="AQ18" i="19"/>
  <c r="AP18" i="19"/>
  <c r="AV14" i="19"/>
  <c r="AU14" i="19"/>
  <c r="AS14" i="19"/>
  <c r="AR14" i="19"/>
  <c r="AQ14" i="19"/>
  <c r="AP14" i="19"/>
  <c r="AV30" i="19"/>
  <c r="AU30" i="19"/>
  <c r="AS30" i="19"/>
  <c r="AR30" i="19"/>
  <c r="AQ30" i="19"/>
  <c r="AP30" i="19"/>
  <c r="AV27" i="19"/>
  <c r="AU27" i="19"/>
  <c r="AS27" i="19"/>
  <c r="AR27" i="19"/>
  <c r="AQ27" i="19"/>
  <c r="AP27" i="19"/>
  <c r="AV24" i="19"/>
  <c r="AU24" i="19"/>
  <c r="AS24" i="19"/>
  <c r="AR24" i="19"/>
  <c r="AQ24" i="19"/>
  <c r="AP24" i="19"/>
  <c r="AV26" i="19"/>
  <c r="AU26" i="19"/>
  <c r="AS26" i="19"/>
  <c r="AR26" i="19"/>
  <c r="AQ26" i="19"/>
  <c r="AP26" i="19"/>
  <c r="AV23" i="19"/>
  <c r="AU23" i="19"/>
  <c r="AS23" i="19"/>
  <c r="AR23" i="19"/>
  <c r="AQ23" i="19"/>
  <c r="AP23" i="19"/>
  <c r="AV21" i="19"/>
  <c r="AU21" i="19"/>
  <c r="AS21" i="19"/>
  <c r="AR21" i="19"/>
  <c r="AQ21" i="19"/>
  <c r="AP21" i="19"/>
  <c r="AV22" i="19"/>
  <c r="AU22" i="19"/>
  <c r="AS22" i="19"/>
  <c r="AR22" i="19"/>
  <c r="AQ22" i="19"/>
  <c r="AP22" i="19"/>
  <c r="AV28" i="19"/>
  <c r="AU28" i="19"/>
  <c r="AS28" i="19"/>
  <c r="AR28" i="19"/>
  <c r="AQ28" i="19"/>
  <c r="AP28" i="19"/>
  <c r="AV31" i="19"/>
  <c r="AU31" i="19"/>
  <c r="AS31" i="19"/>
  <c r="AR31" i="19"/>
  <c r="AQ31" i="19"/>
  <c r="AP31" i="19"/>
  <c r="AV19" i="19"/>
  <c r="AU19" i="19"/>
  <c r="AS19" i="19"/>
  <c r="AR19" i="19"/>
  <c r="AQ19" i="19"/>
  <c r="AP19" i="19"/>
  <c r="AV16" i="19"/>
  <c r="AU16" i="19"/>
  <c r="AS16" i="19"/>
  <c r="AR16" i="19"/>
  <c r="AQ16" i="19"/>
  <c r="AP16" i="19"/>
  <c r="AV13" i="19"/>
  <c r="AU13" i="19"/>
  <c r="AS13" i="19"/>
  <c r="AR13" i="19"/>
  <c r="AQ13" i="19"/>
  <c r="AP13" i="19"/>
  <c r="AV15" i="19"/>
  <c r="AU15" i="19"/>
  <c r="AS15" i="19"/>
  <c r="AR15" i="19"/>
  <c r="AQ15" i="19"/>
  <c r="AP15" i="19"/>
  <c r="AV12" i="19"/>
  <c r="AU12" i="19"/>
  <c r="AS12" i="19"/>
  <c r="AR12" i="19"/>
  <c r="AQ12" i="19"/>
  <c r="AP12" i="19"/>
  <c r="AV10" i="19"/>
  <c r="AU10" i="19"/>
  <c r="AS10" i="19"/>
  <c r="AR10" i="19"/>
  <c r="AQ10" i="19"/>
  <c r="AP10" i="19"/>
  <c r="AV20" i="19"/>
  <c r="AU20" i="19"/>
  <c r="AS20" i="19"/>
  <c r="AR20" i="19"/>
  <c r="AQ20" i="19"/>
  <c r="AP20" i="19"/>
  <c r="AV11" i="19"/>
  <c r="AU11" i="19"/>
  <c r="AS11" i="19"/>
  <c r="AR11" i="19"/>
  <c r="AQ11" i="19"/>
  <c r="AP11" i="19"/>
  <c r="AV9" i="19"/>
  <c r="AU9" i="19"/>
  <c r="AS9" i="19"/>
  <c r="AR9" i="19"/>
  <c r="AQ9" i="19"/>
  <c r="AP9" i="19"/>
  <c r="AV17" i="19"/>
  <c r="AU17" i="19"/>
  <c r="AS17" i="19"/>
  <c r="AR17" i="19"/>
  <c r="AQ17" i="19"/>
  <c r="AP17" i="19"/>
  <c r="AV8" i="19"/>
  <c r="AU8" i="19"/>
  <c r="AS8" i="19"/>
  <c r="AR8" i="19"/>
  <c r="AQ8" i="19"/>
  <c r="AP8" i="19"/>
  <c r="AV5" i="19"/>
  <c r="AU5" i="19"/>
  <c r="AS5" i="19"/>
  <c r="AR5" i="19"/>
  <c r="AQ5" i="19"/>
  <c r="AP5" i="19"/>
  <c r="AV7" i="19"/>
  <c r="AU7" i="19"/>
  <c r="AS7" i="19"/>
  <c r="AR7" i="19"/>
  <c r="AQ7" i="19"/>
  <c r="AP7" i="19"/>
  <c r="AV6" i="19"/>
  <c r="AU6" i="19"/>
  <c r="AS6" i="19"/>
  <c r="AR6" i="19"/>
  <c r="AQ6" i="19"/>
  <c r="AP6" i="19"/>
  <c r="AV4" i="19"/>
  <c r="AU4" i="19"/>
  <c r="AS4" i="19"/>
  <c r="AR4" i="19"/>
  <c r="AQ4" i="19"/>
  <c r="AP4" i="19"/>
  <c r="BY16" i="27"/>
  <c r="BX16" i="27"/>
  <c r="BV16" i="27"/>
  <c r="BU16" i="27"/>
  <c r="BT16" i="27"/>
  <c r="BS16" i="27"/>
  <c r="BY13" i="27"/>
  <c r="BX13" i="27"/>
  <c r="BV13" i="27"/>
  <c r="BU13" i="27"/>
  <c r="BT13" i="27"/>
  <c r="BS13" i="27"/>
  <c r="BY15" i="27"/>
  <c r="BX15" i="27"/>
  <c r="BV15" i="27"/>
  <c r="BU15" i="27"/>
  <c r="BT15" i="27"/>
  <c r="BS15" i="27"/>
  <c r="BY8" i="27"/>
  <c r="BX8" i="27"/>
  <c r="BV8" i="27"/>
  <c r="BU8" i="27"/>
  <c r="BT8" i="27"/>
  <c r="BS8" i="27"/>
  <c r="BY12" i="27"/>
  <c r="BX12" i="27"/>
  <c r="BV12" i="27"/>
  <c r="BU12" i="27"/>
  <c r="BT12" i="27"/>
  <c r="BS12" i="27"/>
  <c r="BY11" i="27"/>
  <c r="BX11" i="27"/>
  <c r="BV11" i="27"/>
  <c r="BU11" i="27"/>
  <c r="BT11" i="27"/>
  <c r="BS11" i="27"/>
  <c r="BY14" i="27"/>
  <c r="BX14" i="27"/>
  <c r="BV14" i="27"/>
  <c r="BU14" i="27"/>
  <c r="BT14" i="27"/>
  <c r="BS14" i="27"/>
  <c r="BY9" i="27"/>
  <c r="BX9" i="27"/>
  <c r="BV9" i="27"/>
  <c r="BU9" i="27"/>
  <c r="BT9" i="27"/>
  <c r="BS9" i="27"/>
  <c r="BY7" i="27"/>
  <c r="BX7" i="27"/>
  <c r="BV7" i="27"/>
  <c r="BU7" i="27"/>
  <c r="BT7" i="27"/>
  <c r="BS7" i="27"/>
  <c r="BY10" i="27"/>
  <c r="BX10" i="27"/>
  <c r="BV10" i="27"/>
  <c r="BU10" i="27"/>
  <c r="BT10" i="27"/>
  <c r="BS10" i="27"/>
  <c r="BY4" i="27"/>
  <c r="BX4" i="27"/>
  <c r="BV4" i="27"/>
  <c r="BU4" i="27"/>
  <c r="BT4" i="27"/>
  <c r="BS4" i="27"/>
  <c r="BY5" i="27"/>
  <c r="BX5" i="27"/>
  <c r="BV5" i="27"/>
  <c r="BU5" i="27"/>
  <c r="BT5" i="27"/>
  <c r="BS5" i="27"/>
  <c r="AV16" i="27"/>
  <c r="AU16" i="27"/>
  <c r="AS16" i="27"/>
  <c r="AR16" i="27"/>
  <c r="AQ16" i="27"/>
  <c r="AP16" i="27"/>
  <c r="AV13" i="27"/>
  <c r="AU13" i="27"/>
  <c r="AS13" i="27"/>
  <c r="AR13" i="27"/>
  <c r="AQ13" i="27"/>
  <c r="AP13" i="27"/>
  <c r="AV15" i="27"/>
  <c r="AU15" i="27"/>
  <c r="AS15" i="27"/>
  <c r="AR15" i="27"/>
  <c r="AQ15" i="27"/>
  <c r="AP15" i="27"/>
  <c r="AV8" i="27"/>
  <c r="AU8" i="27"/>
  <c r="AS8" i="27"/>
  <c r="AR8" i="27"/>
  <c r="AQ8" i="27"/>
  <c r="AP8" i="27"/>
  <c r="AV12" i="27"/>
  <c r="AU12" i="27"/>
  <c r="AS12" i="27"/>
  <c r="AR12" i="27"/>
  <c r="AQ12" i="27"/>
  <c r="AP12" i="27"/>
  <c r="AV11" i="27"/>
  <c r="AU11" i="27"/>
  <c r="AS11" i="27"/>
  <c r="AR11" i="27"/>
  <c r="AQ11" i="27"/>
  <c r="AP11" i="27"/>
  <c r="AV14" i="27"/>
  <c r="AU14" i="27"/>
  <c r="AS14" i="27"/>
  <c r="AR14" i="27"/>
  <c r="AQ14" i="27"/>
  <c r="AP14" i="27"/>
  <c r="AV9" i="27"/>
  <c r="AU9" i="27"/>
  <c r="AS9" i="27"/>
  <c r="AR9" i="27"/>
  <c r="AQ9" i="27"/>
  <c r="AP9" i="27"/>
  <c r="AV7" i="27"/>
  <c r="AU7" i="27"/>
  <c r="AS7" i="27"/>
  <c r="AR7" i="27"/>
  <c r="AQ7" i="27"/>
  <c r="AP7" i="27"/>
  <c r="AV10" i="27"/>
  <c r="AU10" i="27"/>
  <c r="AS10" i="27"/>
  <c r="AR10" i="27"/>
  <c r="AQ10" i="27"/>
  <c r="AP10" i="27"/>
  <c r="AV4" i="27"/>
  <c r="AU4" i="27"/>
  <c r="AS4" i="27"/>
  <c r="AR4" i="27"/>
  <c r="AQ4" i="27"/>
  <c r="AP4" i="27"/>
  <c r="AV5" i="27"/>
  <c r="AU5" i="27"/>
  <c r="AS5" i="27"/>
  <c r="AR5" i="27"/>
  <c r="AQ5" i="27"/>
  <c r="AP5" i="27"/>
  <c r="BY10" i="26"/>
  <c r="BX10" i="26"/>
  <c r="BV10" i="26"/>
  <c r="BU10" i="26"/>
  <c r="BT10" i="26"/>
  <c r="BS10" i="26"/>
  <c r="BY11" i="26"/>
  <c r="BX11" i="26"/>
  <c r="BV11" i="26"/>
  <c r="BU11" i="26"/>
  <c r="BT11" i="26"/>
  <c r="BS11" i="26"/>
  <c r="BY9" i="26"/>
  <c r="BX9" i="26"/>
  <c r="BV9" i="26"/>
  <c r="BU9" i="26"/>
  <c r="BT9" i="26"/>
  <c r="BS9" i="26"/>
  <c r="BY6" i="26"/>
  <c r="BX6" i="26"/>
  <c r="BV6" i="26"/>
  <c r="BU6" i="26"/>
  <c r="BT6" i="26"/>
  <c r="BS6" i="26"/>
  <c r="BY8" i="26"/>
  <c r="BX8" i="26"/>
  <c r="BV8" i="26"/>
  <c r="BU8" i="26"/>
  <c r="BT8" i="26"/>
  <c r="BW8" i="26" s="1"/>
  <c r="BS8" i="26"/>
  <c r="BY7" i="26"/>
  <c r="BX7" i="26"/>
  <c r="BV7" i="26"/>
  <c r="BU7" i="26"/>
  <c r="BT7" i="26"/>
  <c r="BS7" i="26"/>
  <c r="BY5" i="26"/>
  <c r="BX5" i="26"/>
  <c r="BV5" i="26"/>
  <c r="BU5" i="26"/>
  <c r="BT5" i="26"/>
  <c r="BS5" i="26"/>
  <c r="BY4" i="26"/>
  <c r="BX4" i="26"/>
  <c r="BV4" i="26"/>
  <c r="BU4" i="26"/>
  <c r="BT4" i="26"/>
  <c r="BS4" i="26"/>
  <c r="AV10" i="26"/>
  <c r="AU10" i="26"/>
  <c r="AS10" i="26"/>
  <c r="AR10" i="26"/>
  <c r="AQ10" i="26"/>
  <c r="AP10" i="26"/>
  <c r="AV11" i="26"/>
  <c r="AU11" i="26"/>
  <c r="AS11" i="26"/>
  <c r="AR11" i="26"/>
  <c r="AQ11" i="26"/>
  <c r="AP11" i="26"/>
  <c r="AV9" i="26"/>
  <c r="AU9" i="26"/>
  <c r="AS9" i="26"/>
  <c r="AR9" i="26"/>
  <c r="AQ9" i="26"/>
  <c r="AP9" i="26"/>
  <c r="AV6" i="26"/>
  <c r="AU6" i="26"/>
  <c r="AS6" i="26"/>
  <c r="AR6" i="26"/>
  <c r="AQ6" i="26"/>
  <c r="AP6" i="26"/>
  <c r="AV8" i="26"/>
  <c r="AU8" i="26"/>
  <c r="AS8" i="26"/>
  <c r="AR8" i="26"/>
  <c r="AQ8" i="26"/>
  <c r="AP8" i="26"/>
  <c r="AV7" i="26"/>
  <c r="AU7" i="26"/>
  <c r="AS7" i="26"/>
  <c r="AR7" i="26"/>
  <c r="AQ7" i="26"/>
  <c r="AP7" i="26"/>
  <c r="AV5" i="26"/>
  <c r="AU5" i="26"/>
  <c r="AS5" i="26"/>
  <c r="AR5" i="26"/>
  <c r="AQ5" i="26"/>
  <c r="AP5" i="26"/>
  <c r="BQ14" i="24"/>
  <c r="BP14" i="24"/>
  <c r="BO14" i="24"/>
  <c r="BM14" i="24"/>
  <c r="BL14" i="24"/>
  <c r="BK14" i="24"/>
  <c r="BJ14" i="24"/>
  <c r="BI14" i="24"/>
  <c r="BH14" i="24"/>
  <c r="BQ20" i="24"/>
  <c r="BP20" i="24"/>
  <c r="BO20" i="24"/>
  <c r="BM20" i="24"/>
  <c r="BL20" i="24"/>
  <c r="BK20" i="24"/>
  <c r="BJ20" i="24"/>
  <c r="BN20" i="24" s="1"/>
  <c r="BI20" i="24"/>
  <c r="BH20" i="24"/>
  <c r="BQ17" i="24"/>
  <c r="BP17" i="24"/>
  <c r="BO17" i="24"/>
  <c r="BM17" i="24"/>
  <c r="BL17" i="24"/>
  <c r="BK17" i="24"/>
  <c r="BJ17" i="24"/>
  <c r="BN17" i="24" s="1"/>
  <c r="BI17" i="24"/>
  <c r="BH17" i="24"/>
  <c r="BQ16" i="24"/>
  <c r="BP16" i="24"/>
  <c r="BO16" i="24"/>
  <c r="BM16" i="24"/>
  <c r="BL16" i="24"/>
  <c r="BK16" i="24"/>
  <c r="BJ16" i="24"/>
  <c r="BN16" i="24" s="1"/>
  <c r="BI16" i="24"/>
  <c r="BH16" i="24"/>
  <c r="BQ13" i="24"/>
  <c r="BP13" i="24"/>
  <c r="BO13" i="24"/>
  <c r="BM13" i="24"/>
  <c r="BL13" i="24"/>
  <c r="BK13" i="24"/>
  <c r="BJ13" i="24"/>
  <c r="BI13" i="24"/>
  <c r="BH13" i="24"/>
  <c r="BQ18" i="24"/>
  <c r="BP18" i="24"/>
  <c r="BO18" i="24"/>
  <c r="BM18" i="24"/>
  <c r="BL18" i="24"/>
  <c r="BK18" i="24"/>
  <c r="BJ18" i="24"/>
  <c r="BN18" i="24" s="1"/>
  <c r="BI18" i="24"/>
  <c r="BH18" i="24"/>
  <c r="BQ15" i="24"/>
  <c r="BP15" i="24"/>
  <c r="BO15" i="24"/>
  <c r="BM15" i="24"/>
  <c r="BL15" i="24"/>
  <c r="BK15" i="24"/>
  <c r="BJ15" i="24"/>
  <c r="BN15" i="24" s="1"/>
  <c r="BI15" i="24"/>
  <c r="BH15" i="24"/>
  <c r="BQ19" i="24"/>
  <c r="BP19" i="24"/>
  <c r="BO19" i="24"/>
  <c r="BM19" i="24"/>
  <c r="BL19" i="24"/>
  <c r="BK19" i="24"/>
  <c r="BJ19" i="24"/>
  <c r="BN19" i="24" s="1"/>
  <c r="BI19" i="24"/>
  <c r="BH19" i="24"/>
  <c r="BQ11" i="24"/>
  <c r="BP11" i="24"/>
  <c r="BO11" i="24"/>
  <c r="BM11" i="24"/>
  <c r="BL11" i="24"/>
  <c r="BK11" i="24"/>
  <c r="BJ11" i="24"/>
  <c r="BN11" i="24" s="1"/>
  <c r="BI11" i="24"/>
  <c r="BH11" i="24"/>
  <c r="BQ9" i="24"/>
  <c r="BP9" i="24"/>
  <c r="BO9" i="24"/>
  <c r="BM9" i="24"/>
  <c r="BL9" i="24"/>
  <c r="BK9" i="24"/>
  <c r="BJ9" i="24"/>
  <c r="BN9" i="24" s="1"/>
  <c r="BI9" i="24"/>
  <c r="BH9" i="24"/>
  <c r="BQ8" i="24"/>
  <c r="BP8" i="24"/>
  <c r="BO8" i="24"/>
  <c r="BM8" i="24"/>
  <c r="BL8" i="24"/>
  <c r="BK8" i="24"/>
  <c r="BJ8" i="24"/>
  <c r="BN8" i="24" s="1"/>
  <c r="BI8" i="24"/>
  <c r="BH8" i="24"/>
  <c r="BQ7" i="24"/>
  <c r="BP7" i="24"/>
  <c r="BO7" i="24"/>
  <c r="BM7" i="24"/>
  <c r="BL7" i="24"/>
  <c r="BK7" i="24"/>
  <c r="BJ7" i="24"/>
  <c r="BN7" i="24" s="1"/>
  <c r="BI7" i="24"/>
  <c r="BH7" i="24"/>
  <c r="BQ6" i="24"/>
  <c r="BP6" i="24"/>
  <c r="BO6" i="24"/>
  <c r="BM6" i="24"/>
  <c r="BL6" i="24"/>
  <c r="BK6" i="24"/>
  <c r="BJ6" i="24"/>
  <c r="BI6" i="24"/>
  <c r="BH6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I4" i="24"/>
  <c r="BH4" i="24"/>
  <c r="AP14" i="24"/>
  <c r="AO14" i="24"/>
  <c r="AN14" i="24"/>
  <c r="AL14" i="24"/>
  <c r="AK14" i="24"/>
  <c r="AJ14" i="24"/>
  <c r="AI14" i="24"/>
  <c r="AH14" i="24"/>
  <c r="AG14" i="24"/>
  <c r="AP20" i="24"/>
  <c r="AO20" i="24"/>
  <c r="AN20" i="24"/>
  <c r="AL20" i="24"/>
  <c r="AK20" i="24"/>
  <c r="AJ20" i="24"/>
  <c r="AI20" i="24"/>
  <c r="AH20" i="24"/>
  <c r="AG20" i="24"/>
  <c r="AP17" i="24"/>
  <c r="AO17" i="24"/>
  <c r="AN17" i="24"/>
  <c r="AL17" i="24"/>
  <c r="AK17" i="24"/>
  <c r="AJ17" i="24"/>
  <c r="AI17" i="24"/>
  <c r="AH17" i="24"/>
  <c r="AG17" i="24"/>
  <c r="AP16" i="24"/>
  <c r="AO16" i="24"/>
  <c r="AN16" i="24"/>
  <c r="AL16" i="24"/>
  <c r="AK16" i="24"/>
  <c r="AJ16" i="24"/>
  <c r="AI16" i="24"/>
  <c r="AH16" i="24"/>
  <c r="AG16" i="24"/>
  <c r="AP13" i="24"/>
  <c r="AO13" i="24"/>
  <c r="AN13" i="24"/>
  <c r="AL13" i="24"/>
  <c r="AK13" i="24"/>
  <c r="AJ13" i="24"/>
  <c r="AI13" i="24"/>
  <c r="AH13" i="24"/>
  <c r="AG13" i="24"/>
  <c r="AP18" i="24"/>
  <c r="AO18" i="24"/>
  <c r="AN18" i="24"/>
  <c r="AL18" i="24"/>
  <c r="AK18" i="24"/>
  <c r="AJ18" i="24"/>
  <c r="AI18" i="24"/>
  <c r="AH18" i="24"/>
  <c r="AG18" i="24"/>
  <c r="AP15" i="24"/>
  <c r="AO15" i="24"/>
  <c r="AN15" i="24"/>
  <c r="AL15" i="24"/>
  <c r="AK15" i="24"/>
  <c r="AJ15" i="24"/>
  <c r="AI15" i="24"/>
  <c r="AH15" i="24"/>
  <c r="AG15" i="24"/>
  <c r="AP19" i="24"/>
  <c r="AO19" i="24"/>
  <c r="AN19" i="24"/>
  <c r="AL19" i="24"/>
  <c r="AK19" i="24"/>
  <c r="AJ19" i="24"/>
  <c r="AI19" i="24"/>
  <c r="AH19" i="24"/>
  <c r="AG19" i="24"/>
  <c r="AP11" i="24"/>
  <c r="AO11" i="24"/>
  <c r="AN11" i="24"/>
  <c r="AL11" i="24"/>
  <c r="AK11" i="24"/>
  <c r="AJ11" i="24"/>
  <c r="AI11" i="24"/>
  <c r="AH11" i="24"/>
  <c r="AG11" i="24"/>
  <c r="AP9" i="24"/>
  <c r="AO9" i="24"/>
  <c r="AN9" i="24"/>
  <c r="AL9" i="24"/>
  <c r="AK9" i="24"/>
  <c r="AJ9" i="24"/>
  <c r="AI9" i="24"/>
  <c r="AH9" i="24"/>
  <c r="AG9" i="24"/>
  <c r="AP8" i="24"/>
  <c r="AO8" i="24"/>
  <c r="AN8" i="24"/>
  <c r="AL8" i="24"/>
  <c r="AK8" i="24"/>
  <c r="AJ8" i="24"/>
  <c r="AI8" i="24"/>
  <c r="AH8" i="24"/>
  <c r="AG8" i="24"/>
  <c r="AP7" i="24"/>
  <c r="AO7" i="24"/>
  <c r="AN7" i="24"/>
  <c r="AL7" i="24"/>
  <c r="AK7" i="24"/>
  <c r="AJ7" i="24"/>
  <c r="AI7" i="24"/>
  <c r="AH7" i="24"/>
  <c r="AG7" i="24"/>
  <c r="AP6" i="24"/>
  <c r="AO6" i="24"/>
  <c r="AN6" i="24"/>
  <c r="AL6" i="24"/>
  <c r="AK6" i="24"/>
  <c r="AJ6" i="24"/>
  <c r="AI6" i="24"/>
  <c r="AH6" i="24"/>
  <c r="AG6" i="24"/>
  <c r="AP5" i="24"/>
  <c r="AO5" i="24"/>
  <c r="AN5" i="24"/>
  <c r="AL5" i="24"/>
  <c r="AK5" i="24"/>
  <c r="AJ5" i="24"/>
  <c r="AI5" i="24"/>
  <c r="AH5" i="24"/>
  <c r="AG5" i="24"/>
  <c r="AP4" i="24"/>
  <c r="AO4" i="24"/>
  <c r="AN4" i="24"/>
  <c r="AL4" i="24"/>
  <c r="AK4" i="24"/>
  <c r="AJ4" i="24"/>
  <c r="AI4" i="24"/>
  <c r="AH4" i="24"/>
  <c r="AG4" i="24"/>
  <c r="BQ19" i="23"/>
  <c r="BP19" i="23"/>
  <c r="BO19" i="23"/>
  <c r="BM19" i="23"/>
  <c r="BL19" i="23"/>
  <c r="BK19" i="23"/>
  <c r="BJ19" i="23"/>
  <c r="BN19" i="23" s="1"/>
  <c r="BI19" i="23"/>
  <c r="BH19" i="23"/>
  <c r="BQ11" i="23"/>
  <c r="BP11" i="23"/>
  <c r="BO11" i="23"/>
  <c r="BM11" i="23"/>
  <c r="BL11" i="23"/>
  <c r="BK11" i="23"/>
  <c r="BJ11" i="23"/>
  <c r="BN11" i="23" s="1"/>
  <c r="BI11" i="23"/>
  <c r="BH11" i="23"/>
  <c r="BQ17" i="23"/>
  <c r="BP17" i="23"/>
  <c r="BO17" i="23"/>
  <c r="BM17" i="23"/>
  <c r="BL17" i="23"/>
  <c r="BK17" i="23"/>
  <c r="BJ17" i="23"/>
  <c r="BI17" i="23"/>
  <c r="BH17" i="23"/>
  <c r="BQ16" i="23"/>
  <c r="BP16" i="23"/>
  <c r="BO16" i="23"/>
  <c r="BM16" i="23"/>
  <c r="BL16" i="23"/>
  <c r="BK16" i="23"/>
  <c r="BJ16" i="23"/>
  <c r="BN16" i="23" s="1"/>
  <c r="BI16" i="23"/>
  <c r="BH16" i="23"/>
  <c r="BQ12" i="23"/>
  <c r="BP12" i="23"/>
  <c r="BO12" i="23"/>
  <c r="BM12" i="23"/>
  <c r="BL12" i="23"/>
  <c r="BK12" i="23"/>
  <c r="BJ12" i="23"/>
  <c r="BI12" i="23"/>
  <c r="BH12" i="23"/>
  <c r="BQ15" i="23"/>
  <c r="BP15" i="23"/>
  <c r="BO15" i="23"/>
  <c r="BM15" i="23"/>
  <c r="BL15" i="23"/>
  <c r="BK15" i="23"/>
  <c r="BJ15" i="23"/>
  <c r="BN15" i="23" s="1"/>
  <c r="BI15" i="23"/>
  <c r="BH15" i="23"/>
  <c r="BQ14" i="23"/>
  <c r="BP14" i="23"/>
  <c r="BO14" i="23"/>
  <c r="BM14" i="23"/>
  <c r="BL14" i="23"/>
  <c r="BK14" i="23"/>
  <c r="BJ14" i="23"/>
  <c r="BN14" i="23" s="1"/>
  <c r="BI14" i="23"/>
  <c r="BH14" i="23"/>
  <c r="BQ13" i="23"/>
  <c r="BP13" i="23"/>
  <c r="BO13" i="23"/>
  <c r="BM13" i="23"/>
  <c r="BL13" i="23"/>
  <c r="BK13" i="23"/>
  <c r="BJ13" i="23"/>
  <c r="BI13" i="23"/>
  <c r="BH13" i="23"/>
  <c r="BQ8" i="23"/>
  <c r="BP8" i="23"/>
  <c r="BO8" i="23"/>
  <c r="BM8" i="23"/>
  <c r="BL8" i="23"/>
  <c r="BK8" i="23"/>
  <c r="BJ8" i="23"/>
  <c r="BI8" i="23"/>
  <c r="BH8" i="23"/>
  <c r="BQ9" i="23"/>
  <c r="BP9" i="23"/>
  <c r="BO9" i="23"/>
  <c r="BM9" i="23"/>
  <c r="BL9" i="23"/>
  <c r="BK9" i="23"/>
  <c r="BJ9" i="23"/>
  <c r="BI9" i="23"/>
  <c r="BH9" i="23"/>
  <c r="BQ6" i="23"/>
  <c r="BP6" i="23"/>
  <c r="BO6" i="23"/>
  <c r="BM6" i="23"/>
  <c r="BL6" i="23"/>
  <c r="BK6" i="23"/>
  <c r="BJ6" i="23"/>
  <c r="BN6" i="23" s="1"/>
  <c r="BI6" i="23"/>
  <c r="BH6" i="23"/>
  <c r="BQ7" i="23"/>
  <c r="BP7" i="23"/>
  <c r="BO7" i="23"/>
  <c r="BM7" i="23"/>
  <c r="BL7" i="23"/>
  <c r="BK7" i="23"/>
  <c r="BJ7" i="23"/>
  <c r="BN7" i="23" s="1"/>
  <c r="BI7" i="23"/>
  <c r="BH7" i="23"/>
  <c r="BQ5" i="23"/>
  <c r="BP5" i="23"/>
  <c r="BO5" i="23"/>
  <c r="BM5" i="23"/>
  <c r="BL5" i="23"/>
  <c r="BK5" i="23"/>
  <c r="BJ5" i="23"/>
  <c r="BI5" i="23"/>
  <c r="BH5" i="23"/>
  <c r="BQ4" i="23"/>
  <c r="BP4" i="23"/>
  <c r="BO4" i="23"/>
  <c r="BM4" i="23"/>
  <c r="BL4" i="23"/>
  <c r="BK4" i="23"/>
  <c r="BJ4" i="23"/>
  <c r="BN4" i="23" s="1"/>
  <c r="BI4" i="23"/>
  <c r="BH4" i="23"/>
  <c r="AP19" i="23"/>
  <c r="AO19" i="23"/>
  <c r="AN19" i="23"/>
  <c r="AL19" i="23"/>
  <c r="AK19" i="23"/>
  <c r="AJ19" i="23"/>
  <c r="AI19" i="23"/>
  <c r="AH19" i="23"/>
  <c r="AG19" i="23"/>
  <c r="AP11" i="23"/>
  <c r="AO11" i="23"/>
  <c r="AN11" i="23"/>
  <c r="AL11" i="23"/>
  <c r="AK11" i="23"/>
  <c r="AJ11" i="23"/>
  <c r="AI11" i="23"/>
  <c r="AH11" i="23"/>
  <c r="AG11" i="23"/>
  <c r="AP17" i="23"/>
  <c r="AO17" i="23"/>
  <c r="AN17" i="23"/>
  <c r="AL17" i="23"/>
  <c r="AK17" i="23"/>
  <c r="AJ17" i="23"/>
  <c r="AI17" i="23"/>
  <c r="AH17" i="23"/>
  <c r="AG17" i="23"/>
  <c r="AP16" i="23"/>
  <c r="AO16" i="23"/>
  <c r="AN16" i="23"/>
  <c r="AL16" i="23"/>
  <c r="AK16" i="23"/>
  <c r="AJ16" i="23"/>
  <c r="AI16" i="23"/>
  <c r="AH16" i="23"/>
  <c r="AG16" i="23"/>
  <c r="AP12" i="23"/>
  <c r="AO12" i="23"/>
  <c r="AN12" i="23"/>
  <c r="AL12" i="23"/>
  <c r="AK12" i="23"/>
  <c r="AJ12" i="23"/>
  <c r="AI12" i="23"/>
  <c r="AH12" i="23"/>
  <c r="AG12" i="23"/>
  <c r="AP15" i="23"/>
  <c r="AO15" i="23"/>
  <c r="AN15" i="23"/>
  <c r="AL15" i="23"/>
  <c r="AK15" i="23"/>
  <c r="AJ15" i="23"/>
  <c r="AI15" i="23"/>
  <c r="AH15" i="23"/>
  <c r="AG15" i="23"/>
  <c r="AP14" i="23"/>
  <c r="AO14" i="23"/>
  <c r="AN14" i="23"/>
  <c r="AL14" i="23"/>
  <c r="AK14" i="23"/>
  <c r="AJ14" i="23"/>
  <c r="AI14" i="23"/>
  <c r="AM14" i="23" s="1"/>
  <c r="AH14" i="23"/>
  <c r="AG14" i="23"/>
  <c r="AP13" i="23"/>
  <c r="AO13" i="23"/>
  <c r="AN13" i="23"/>
  <c r="AL13" i="23"/>
  <c r="AK13" i="23"/>
  <c r="AJ13" i="23"/>
  <c r="AI13" i="23"/>
  <c r="AH13" i="23"/>
  <c r="AG13" i="23"/>
  <c r="AP8" i="23"/>
  <c r="AO8" i="23"/>
  <c r="AN8" i="23"/>
  <c r="AL8" i="23"/>
  <c r="AK8" i="23"/>
  <c r="AJ8" i="23"/>
  <c r="AI8" i="23"/>
  <c r="AH8" i="23"/>
  <c r="AG8" i="23"/>
  <c r="AP9" i="23"/>
  <c r="AO9" i="23"/>
  <c r="AN9" i="23"/>
  <c r="AL9" i="23"/>
  <c r="AK9" i="23"/>
  <c r="AJ9" i="23"/>
  <c r="AI9" i="23"/>
  <c r="AH9" i="23"/>
  <c r="AG9" i="23"/>
  <c r="AP6" i="23"/>
  <c r="AO6" i="23"/>
  <c r="AN6" i="23"/>
  <c r="AL6" i="23"/>
  <c r="AK6" i="23"/>
  <c r="AJ6" i="23"/>
  <c r="AI6" i="23"/>
  <c r="AH6" i="23"/>
  <c r="AG6" i="23"/>
  <c r="AP7" i="23"/>
  <c r="AO7" i="23"/>
  <c r="AN7" i="23"/>
  <c r="AL7" i="23"/>
  <c r="AK7" i="23"/>
  <c r="AJ7" i="23"/>
  <c r="AI7" i="23"/>
  <c r="AH7" i="23"/>
  <c r="AG7" i="23"/>
  <c r="AP5" i="23"/>
  <c r="AO5" i="23"/>
  <c r="AN5" i="23"/>
  <c r="AL5" i="23"/>
  <c r="AK5" i="23"/>
  <c r="AJ5" i="23"/>
  <c r="AI5" i="23"/>
  <c r="AH5" i="23"/>
  <c r="AG5" i="23"/>
  <c r="AP4" i="23"/>
  <c r="AO4" i="23"/>
  <c r="AN4" i="23"/>
  <c r="AL4" i="23"/>
  <c r="AK4" i="23"/>
  <c r="AJ4" i="23"/>
  <c r="AI4" i="23"/>
  <c r="AH4" i="23"/>
  <c r="AG4" i="23"/>
  <c r="BY16" i="22"/>
  <c r="BX16" i="22"/>
  <c r="BW16" i="22"/>
  <c r="BU16" i="22"/>
  <c r="BT16" i="22"/>
  <c r="BS16" i="22"/>
  <c r="BR16" i="22"/>
  <c r="BQ16" i="22"/>
  <c r="BP16" i="22"/>
  <c r="BY17" i="22"/>
  <c r="BX17" i="22"/>
  <c r="BW17" i="22"/>
  <c r="BU17" i="22"/>
  <c r="BT17" i="22"/>
  <c r="BS17" i="22"/>
  <c r="BR17" i="22"/>
  <c r="BQ17" i="22"/>
  <c r="BP17" i="22"/>
  <c r="BY14" i="22"/>
  <c r="BX14" i="22"/>
  <c r="BW14" i="22"/>
  <c r="BU14" i="22"/>
  <c r="BT14" i="22"/>
  <c r="BS14" i="22"/>
  <c r="BR14" i="22"/>
  <c r="BQ14" i="22"/>
  <c r="BP14" i="22"/>
  <c r="BY13" i="22"/>
  <c r="BX13" i="22"/>
  <c r="BW13" i="22"/>
  <c r="BU13" i="22"/>
  <c r="BT13" i="22"/>
  <c r="BS13" i="22"/>
  <c r="BR13" i="22"/>
  <c r="BV13" i="22" s="1"/>
  <c r="BQ13" i="22"/>
  <c r="BP13" i="22"/>
  <c r="BY12" i="22"/>
  <c r="BX12" i="22"/>
  <c r="BW12" i="22"/>
  <c r="BU12" i="22"/>
  <c r="BT12" i="22"/>
  <c r="BS12" i="22"/>
  <c r="BR12" i="22"/>
  <c r="BQ12" i="22"/>
  <c r="BP12" i="22"/>
  <c r="BY15" i="22"/>
  <c r="BX15" i="22"/>
  <c r="BW15" i="22"/>
  <c r="BU15" i="22"/>
  <c r="BT15" i="22"/>
  <c r="BS15" i="22"/>
  <c r="BR15" i="22"/>
  <c r="BQ15" i="22"/>
  <c r="BP15" i="22"/>
  <c r="BY11" i="22"/>
  <c r="BX11" i="22"/>
  <c r="BW11" i="22"/>
  <c r="BU11" i="22"/>
  <c r="BT11" i="22"/>
  <c r="BS11" i="22"/>
  <c r="BR11" i="22"/>
  <c r="BQ11" i="22"/>
  <c r="BP11" i="22"/>
  <c r="BY10" i="22"/>
  <c r="BX10" i="22"/>
  <c r="BW10" i="22"/>
  <c r="BU10" i="22"/>
  <c r="BT10" i="22"/>
  <c r="BS10" i="22"/>
  <c r="BR10" i="22"/>
  <c r="BQ10" i="22"/>
  <c r="BP10" i="22"/>
  <c r="BY9" i="22"/>
  <c r="BX9" i="22"/>
  <c r="BW9" i="22"/>
  <c r="BU9" i="22"/>
  <c r="BT9" i="22"/>
  <c r="BS9" i="22"/>
  <c r="BR9" i="22"/>
  <c r="BQ9" i="22"/>
  <c r="BP9" i="22"/>
  <c r="BY7" i="22"/>
  <c r="BX7" i="22"/>
  <c r="BW7" i="22"/>
  <c r="BU7" i="22"/>
  <c r="BT7" i="22"/>
  <c r="BS7" i="22"/>
  <c r="BR7" i="22"/>
  <c r="BQ7" i="22"/>
  <c r="BP7" i="22"/>
  <c r="BY8" i="22"/>
  <c r="BX8" i="22"/>
  <c r="BW8" i="22"/>
  <c r="BU8" i="22"/>
  <c r="BT8" i="22"/>
  <c r="BS8" i="22"/>
  <c r="BR8" i="22"/>
  <c r="BQ8" i="22"/>
  <c r="BP8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6" i="22"/>
  <c r="AW16" i="22"/>
  <c r="AV16" i="22"/>
  <c r="AT16" i="22"/>
  <c r="AS16" i="22"/>
  <c r="AR16" i="22"/>
  <c r="AQ16" i="22"/>
  <c r="AP16" i="22"/>
  <c r="AO16" i="22"/>
  <c r="AX17" i="22"/>
  <c r="AW17" i="22"/>
  <c r="AV17" i="22"/>
  <c r="AT17" i="22"/>
  <c r="AS17" i="22"/>
  <c r="AR17" i="22"/>
  <c r="AQ17" i="22"/>
  <c r="AP17" i="22"/>
  <c r="AO17" i="22"/>
  <c r="AX14" i="22"/>
  <c r="AW14" i="22"/>
  <c r="AV14" i="22"/>
  <c r="AT14" i="22"/>
  <c r="AS14" i="22"/>
  <c r="AR14" i="22"/>
  <c r="AQ14" i="22"/>
  <c r="AP14" i="22"/>
  <c r="AO14" i="22"/>
  <c r="AX13" i="22"/>
  <c r="AW13" i="22"/>
  <c r="AV13" i="22"/>
  <c r="AT13" i="22"/>
  <c r="AS13" i="22"/>
  <c r="AR13" i="22"/>
  <c r="AQ13" i="22"/>
  <c r="AP13" i="22"/>
  <c r="AO13" i="22"/>
  <c r="AX12" i="22"/>
  <c r="AW12" i="22"/>
  <c r="AV12" i="22"/>
  <c r="AT12" i="22"/>
  <c r="AS12" i="22"/>
  <c r="AR12" i="22"/>
  <c r="AQ12" i="22"/>
  <c r="AP12" i="22"/>
  <c r="AO12" i="22"/>
  <c r="AX15" i="22"/>
  <c r="AW15" i="22"/>
  <c r="AV15" i="22"/>
  <c r="AT15" i="22"/>
  <c r="AS15" i="22"/>
  <c r="AR15" i="22"/>
  <c r="AQ15" i="22"/>
  <c r="AP15" i="22"/>
  <c r="AO15" i="22"/>
  <c r="AX11" i="22"/>
  <c r="AW11" i="22"/>
  <c r="AV11" i="22"/>
  <c r="AT11" i="22"/>
  <c r="AS11" i="22"/>
  <c r="AR11" i="22"/>
  <c r="AQ11" i="22"/>
  <c r="AP11" i="22"/>
  <c r="AO11" i="22"/>
  <c r="AX10" i="22"/>
  <c r="AW10" i="22"/>
  <c r="AV10" i="22"/>
  <c r="AT10" i="22"/>
  <c r="AS10" i="22"/>
  <c r="AR10" i="22"/>
  <c r="AQ10" i="22"/>
  <c r="AP10" i="22"/>
  <c r="AO10" i="22"/>
  <c r="AX9" i="22"/>
  <c r="AW9" i="22"/>
  <c r="AV9" i="22"/>
  <c r="AT9" i="22"/>
  <c r="AS9" i="22"/>
  <c r="AR9" i="22"/>
  <c r="AQ9" i="22"/>
  <c r="AP9" i="22"/>
  <c r="AO9" i="22"/>
  <c r="AX7" i="22"/>
  <c r="AW7" i="22"/>
  <c r="AV7" i="22"/>
  <c r="AT7" i="22"/>
  <c r="AS7" i="22"/>
  <c r="AR7" i="22"/>
  <c r="AQ7" i="22"/>
  <c r="AP7" i="22"/>
  <c r="AO7" i="22"/>
  <c r="AX8" i="22"/>
  <c r="AW8" i="22"/>
  <c r="AV8" i="22"/>
  <c r="AT8" i="22"/>
  <c r="AS8" i="22"/>
  <c r="AR8" i="22"/>
  <c r="AQ8" i="22"/>
  <c r="AP8" i="22"/>
  <c r="AO8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4" i="4"/>
  <c r="BX24" i="4"/>
  <c r="BW24" i="4"/>
  <c r="BU24" i="4"/>
  <c r="BT24" i="4"/>
  <c r="BS24" i="4"/>
  <c r="BR24" i="4"/>
  <c r="BV24" i="4" s="1"/>
  <c r="BQ24" i="4"/>
  <c r="BP24" i="4"/>
  <c r="BY25" i="4"/>
  <c r="BX25" i="4"/>
  <c r="BW25" i="4"/>
  <c r="BU25" i="4"/>
  <c r="BT25" i="4"/>
  <c r="BS25" i="4"/>
  <c r="BR25" i="4"/>
  <c r="BQ25" i="4"/>
  <c r="BP25" i="4"/>
  <c r="BY22" i="4"/>
  <c r="BX22" i="4"/>
  <c r="BW22" i="4"/>
  <c r="BU22" i="4"/>
  <c r="BT22" i="4"/>
  <c r="BS22" i="4"/>
  <c r="BR22" i="4"/>
  <c r="BQ22" i="4"/>
  <c r="BP22" i="4"/>
  <c r="BY21" i="4"/>
  <c r="BX21" i="4"/>
  <c r="BW21" i="4"/>
  <c r="BU21" i="4"/>
  <c r="BT21" i="4"/>
  <c r="BS21" i="4"/>
  <c r="BR21" i="4"/>
  <c r="BQ21" i="4"/>
  <c r="BP21" i="4"/>
  <c r="BY17" i="4"/>
  <c r="BX17" i="4"/>
  <c r="BW17" i="4"/>
  <c r="BU17" i="4"/>
  <c r="BT17" i="4"/>
  <c r="BS17" i="4"/>
  <c r="BR17" i="4"/>
  <c r="BQ17" i="4"/>
  <c r="BP17" i="4"/>
  <c r="BY23" i="4"/>
  <c r="BX23" i="4"/>
  <c r="BW23" i="4"/>
  <c r="BU23" i="4"/>
  <c r="BT23" i="4"/>
  <c r="BS23" i="4"/>
  <c r="BR23" i="4"/>
  <c r="BV23" i="4" s="1"/>
  <c r="BQ23" i="4"/>
  <c r="BP23" i="4"/>
  <c r="BY20" i="4"/>
  <c r="BX20" i="4"/>
  <c r="BW20" i="4"/>
  <c r="BU20" i="4"/>
  <c r="BT20" i="4"/>
  <c r="BS20" i="4"/>
  <c r="BR20" i="4"/>
  <c r="BQ20" i="4"/>
  <c r="BP20" i="4"/>
  <c r="BY16" i="4"/>
  <c r="BX16" i="4"/>
  <c r="BW16" i="4"/>
  <c r="BU16" i="4"/>
  <c r="BT16" i="4"/>
  <c r="BS16" i="4"/>
  <c r="BR16" i="4"/>
  <c r="BQ16" i="4"/>
  <c r="BP16" i="4"/>
  <c r="BY15" i="4"/>
  <c r="BX15" i="4"/>
  <c r="BW15" i="4"/>
  <c r="BU15" i="4"/>
  <c r="BT15" i="4"/>
  <c r="BS15" i="4"/>
  <c r="BR15" i="4"/>
  <c r="BQ15" i="4"/>
  <c r="BP15" i="4"/>
  <c r="BY14" i="4"/>
  <c r="BX14" i="4"/>
  <c r="BW14" i="4"/>
  <c r="BU14" i="4"/>
  <c r="BT14" i="4"/>
  <c r="BS14" i="4"/>
  <c r="BR14" i="4"/>
  <c r="BQ14" i="4"/>
  <c r="BP14" i="4"/>
  <c r="BY18" i="4"/>
  <c r="BX18" i="4"/>
  <c r="BW18" i="4"/>
  <c r="BU18" i="4"/>
  <c r="BT18" i="4"/>
  <c r="BS18" i="4"/>
  <c r="BR18" i="4"/>
  <c r="BQ18" i="4"/>
  <c r="BP18" i="4"/>
  <c r="BY13" i="4"/>
  <c r="BX13" i="4"/>
  <c r="BW13" i="4"/>
  <c r="BU13" i="4"/>
  <c r="BT13" i="4"/>
  <c r="BS13" i="4"/>
  <c r="BR13" i="4"/>
  <c r="BQ13" i="4"/>
  <c r="BP13" i="4"/>
  <c r="BY19" i="4"/>
  <c r="BX19" i="4"/>
  <c r="BW19" i="4"/>
  <c r="BU19" i="4"/>
  <c r="BT19" i="4"/>
  <c r="BS19" i="4"/>
  <c r="BR19" i="4"/>
  <c r="BQ19" i="4"/>
  <c r="BP19" i="4"/>
  <c r="BY12" i="4"/>
  <c r="BX12" i="4"/>
  <c r="BW12" i="4"/>
  <c r="BU12" i="4"/>
  <c r="BT12" i="4"/>
  <c r="BS12" i="4"/>
  <c r="BR12" i="4"/>
  <c r="BQ12" i="4"/>
  <c r="BP12" i="4"/>
  <c r="BY11" i="4"/>
  <c r="BX11" i="4"/>
  <c r="BW11" i="4"/>
  <c r="BU11" i="4"/>
  <c r="BT11" i="4"/>
  <c r="BS11" i="4"/>
  <c r="BR11" i="4"/>
  <c r="BV11" i="4" s="1"/>
  <c r="BQ11" i="4"/>
  <c r="BP11" i="4"/>
  <c r="BY10" i="4"/>
  <c r="BX10" i="4"/>
  <c r="BW10" i="4"/>
  <c r="BU10" i="4"/>
  <c r="BT10" i="4"/>
  <c r="BS10" i="4"/>
  <c r="BR10" i="4"/>
  <c r="BQ10" i="4"/>
  <c r="BP10" i="4"/>
  <c r="BY6" i="4"/>
  <c r="BX6" i="4"/>
  <c r="BW6" i="4"/>
  <c r="BU6" i="4"/>
  <c r="BT6" i="4"/>
  <c r="BS6" i="4"/>
  <c r="BR6" i="4"/>
  <c r="BQ6" i="4"/>
  <c r="BP6" i="4"/>
  <c r="BY8" i="4"/>
  <c r="BX8" i="4"/>
  <c r="BW8" i="4"/>
  <c r="BU8" i="4"/>
  <c r="BT8" i="4"/>
  <c r="BS8" i="4"/>
  <c r="BR8" i="4"/>
  <c r="BQ8" i="4"/>
  <c r="BP8" i="4"/>
  <c r="BY7" i="4"/>
  <c r="BX7" i="4"/>
  <c r="BW7" i="4"/>
  <c r="BU7" i="4"/>
  <c r="BT7" i="4"/>
  <c r="BS7" i="4"/>
  <c r="BR7" i="4"/>
  <c r="BQ7" i="4"/>
  <c r="BP7" i="4"/>
  <c r="BY9" i="4"/>
  <c r="BX9" i="4"/>
  <c r="BW9" i="4"/>
  <c r="BU9" i="4"/>
  <c r="BT9" i="4"/>
  <c r="BS9" i="4"/>
  <c r="BR9" i="4"/>
  <c r="BQ9" i="4"/>
  <c r="BP9" i="4"/>
  <c r="BY5" i="4"/>
  <c r="BX5" i="4"/>
  <c r="BW5" i="4"/>
  <c r="BU5" i="4"/>
  <c r="BT5" i="4"/>
  <c r="BS5" i="4"/>
  <c r="BR5" i="4"/>
  <c r="BQ5" i="4"/>
  <c r="BP5" i="4"/>
  <c r="BY4" i="4"/>
  <c r="BX4" i="4"/>
  <c r="BW4" i="4"/>
  <c r="BU4" i="4"/>
  <c r="BT4" i="4"/>
  <c r="BS4" i="4"/>
  <c r="BR4" i="4"/>
  <c r="BQ4" i="4"/>
  <c r="BP4" i="4"/>
  <c r="AX24" i="4"/>
  <c r="AW24" i="4"/>
  <c r="AV24" i="4"/>
  <c r="AT24" i="4"/>
  <c r="AS24" i="4"/>
  <c r="AR24" i="4"/>
  <c r="AQ24" i="4"/>
  <c r="AP24" i="4"/>
  <c r="AO24" i="4"/>
  <c r="AX25" i="4"/>
  <c r="AW25" i="4"/>
  <c r="AV25" i="4"/>
  <c r="AT25" i="4"/>
  <c r="AS25" i="4"/>
  <c r="AR25" i="4"/>
  <c r="AQ25" i="4"/>
  <c r="AP25" i="4"/>
  <c r="AO25" i="4"/>
  <c r="AX22" i="4"/>
  <c r="AW22" i="4"/>
  <c r="AV22" i="4"/>
  <c r="AT22" i="4"/>
  <c r="AS22" i="4"/>
  <c r="AR22" i="4"/>
  <c r="AQ22" i="4"/>
  <c r="AP22" i="4"/>
  <c r="AO22" i="4"/>
  <c r="AX21" i="4"/>
  <c r="AW21" i="4"/>
  <c r="AV21" i="4"/>
  <c r="AT21" i="4"/>
  <c r="AS21" i="4"/>
  <c r="AR21" i="4"/>
  <c r="AQ21" i="4"/>
  <c r="AP21" i="4"/>
  <c r="AO21" i="4"/>
  <c r="AX17" i="4"/>
  <c r="AW17" i="4"/>
  <c r="AV17" i="4"/>
  <c r="AT17" i="4"/>
  <c r="AS17" i="4"/>
  <c r="AR17" i="4"/>
  <c r="AQ17" i="4"/>
  <c r="AP17" i="4"/>
  <c r="AO17" i="4"/>
  <c r="AX23" i="4"/>
  <c r="AW23" i="4"/>
  <c r="AV23" i="4"/>
  <c r="AT23" i="4"/>
  <c r="AS23" i="4"/>
  <c r="AR23" i="4"/>
  <c r="AQ23" i="4"/>
  <c r="AP23" i="4"/>
  <c r="AO23" i="4"/>
  <c r="AX20" i="4"/>
  <c r="AW20" i="4"/>
  <c r="AV20" i="4"/>
  <c r="AT20" i="4"/>
  <c r="AS20" i="4"/>
  <c r="AR20" i="4"/>
  <c r="AQ20" i="4"/>
  <c r="AP20" i="4"/>
  <c r="AO20" i="4"/>
  <c r="AX16" i="4"/>
  <c r="AW16" i="4"/>
  <c r="AV16" i="4"/>
  <c r="AT16" i="4"/>
  <c r="AS16" i="4"/>
  <c r="AR16" i="4"/>
  <c r="AQ16" i="4"/>
  <c r="AP16" i="4"/>
  <c r="AO16" i="4"/>
  <c r="AX15" i="4"/>
  <c r="AW15" i="4"/>
  <c r="AV15" i="4"/>
  <c r="AT15" i="4"/>
  <c r="AS15" i="4"/>
  <c r="AR15" i="4"/>
  <c r="AQ15" i="4"/>
  <c r="AP15" i="4"/>
  <c r="AO15" i="4"/>
  <c r="AX14" i="4"/>
  <c r="AW14" i="4"/>
  <c r="AV14" i="4"/>
  <c r="AT14" i="4"/>
  <c r="AS14" i="4"/>
  <c r="AR14" i="4"/>
  <c r="AQ14" i="4"/>
  <c r="AP14" i="4"/>
  <c r="AO14" i="4"/>
  <c r="AX18" i="4"/>
  <c r="AW18" i="4"/>
  <c r="AV18" i="4"/>
  <c r="AT18" i="4"/>
  <c r="AS18" i="4"/>
  <c r="AR18" i="4"/>
  <c r="AQ18" i="4"/>
  <c r="AP18" i="4"/>
  <c r="AO18" i="4"/>
  <c r="AX13" i="4"/>
  <c r="AW13" i="4"/>
  <c r="AV13" i="4"/>
  <c r="AT13" i="4"/>
  <c r="AS13" i="4"/>
  <c r="AR13" i="4"/>
  <c r="AQ13" i="4"/>
  <c r="AP13" i="4"/>
  <c r="AO13" i="4"/>
  <c r="AX19" i="4"/>
  <c r="AW19" i="4"/>
  <c r="AV19" i="4"/>
  <c r="AT19" i="4"/>
  <c r="AS19" i="4"/>
  <c r="AR19" i="4"/>
  <c r="AQ19" i="4"/>
  <c r="AP19" i="4"/>
  <c r="AO19" i="4"/>
  <c r="AX12" i="4"/>
  <c r="AW12" i="4"/>
  <c r="AV12" i="4"/>
  <c r="AT12" i="4"/>
  <c r="AS12" i="4"/>
  <c r="AR12" i="4"/>
  <c r="AQ12" i="4"/>
  <c r="AP12" i="4"/>
  <c r="AO12" i="4"/>
  <c r="AX11" i="4"/>
  <c r="AW11" i="4"/>
  <c r="AV11" i="4"/>
  <c r="AT11" i="4"/>
  <c r="AS11" i="4"/>
  <c r="AR11" i="4"/>
  <c r="AQ11" i="4"/>
  <c r="AP11" i="4"/>
  <c r="AO11" i="4"/>
  <c r="AX10" i="4"/>
  <c r="AW10" i="4"/>
  <c r="AV10" i="4"/>
  <c r="AT10" i="4"/>
  <c r="AS10" i="4"/>
  <c r="AR10" i="4"/>
  <c r="AQ10" i="4"/>
  <c r="AP10" i="4"/>
  <c r="AO10" i="4"/>
  <c r="AX6" i="4"/>
  <c r="AW6" i="4"/>
  <c r="AV6" i="4"/>
  <c r="AT6" i="4"/>
  <c r="AS6" i="4"/>
  <c r="AR6" i="4"/>
  <c r="AQ6" i="4"/>
  <c r="AP6" i="4"/>
  <c r="AO6" i="4"/>
  <c r="AX8" i="4"/>
  <c r="AW8" i="4"/>
  <c r="AV8" i="4"/>
  <c r="AT8" i="4"/>
  <c r="AS8" i="4"/>
  <c r="AR8" i="4"/>
  <c r="AQ8" i="4"/>
  <c r="AP8" i="4"/>
  <c r="AO8" i="4"/>
  <c r="AX7" i="4"/>
  <c r="AW7" i="4"/>
  <c r="AV7" i="4"/>
  <c r="AT7" i="4"/>
  <c r="AS7" i="4"/>
  <c r="AR7" i="4"/>
  <c r="AQ7" i="4"/>
  <c r="AP7" i="4"/>
  <c r="AO7" i="4"/>
  <c r="AX9" i="4"/>
  <c r="AW9" i="4"/>
  <c r="AV9" i="4"/>
  <c r="AT9" i="4"/>
  <c r="AS9" i="4"/>
  <c r="AR9" i="4"/>
  <c r="AQ9" i="4"/>
  <c r="AP9" i="4"/>
  <c r="AO9" i="4"/>
  <c r="AX5" i="4"/>
  <c r="AW5" i="4"/>
  <c r="AV5" i="4"/>
  <c r="AT5" i="4"/>
  <c r="AS5" i="4"/>
  <c r="AR5" i="4"/>
  <c r="AQ5" i="4"/>
  <c r="AP5" i="4"/>
  <c r="AO5" i="4"/>
  <c r="AX4" i="4"/>
  <c r="AW4" i="4"/>
  <c r="AV4" i="4"/>
  <c r="AT4" i="4"/>
  <c r="AS4" i="4"/>
  <c r="AR4" i="4"/>
  <c r="AQ4" i="4"/>
  <c r="AP4" i="4"/>
  <c r="AO4" i="4"/>
  <c r="CI16" i="24"/>
  <c r="CJ16" i="24"/>
  <c r="CK16" i="24"/>
  <c r="CO16" i="24" s="1"/>
  <c r="CL16" i="24"/>
  <c r="CM16" i="24"/>
  <c r="CN16" i="24"/>
  <c r="CP16" i="24"/>
  <c r="CQ16" i="24"/>
  <c r="CR16" i="24"/>
  <c r="WL16" i="24"/>
  <c r="WM16" i="24"/>
  <c r="WN16" i="24"/>
  <c r="XB16" i="24" s="1"/>
  <c r="WO16" i="24"/>
  <c r="XC16" i="24" s="1"/>
  <c r="WP16" i="24"/>
  <c r="WQ16" i="24"/>
  <c r="WR16" i="24"/>
  <c r="WS16" i="24"/>
  <c r="XE16" i="24" s="1"/>
  <c r="WT16" i="24"/>
  <c r="XF16" i="24" s="1"/>
  <c r="WU16" i="24"/>
  <c r="WV16" i="24"/>
  <c r="WW16" i="24"/>
  <c r="WX16" i="24"/>
  <c r="XI16" i="24" s="1"/>
  <c r="WY16" i="24"/>
  <c r="XJ16" i="24" s="1"/>
  <c r="WZ16" i="24"/>
  <c r="CI16" i="23"/>
  <c r="CJ16" i="23"/>
  <c r="CK16" i="23"/>
  <c r="CO16" i="23" s="1"/>
  <c r="CL16" i="23"/>
  <c r="CM16" i="23"/>
  <c r="CN16" i="23"/>
  <c r="CP16" i="23"/>
  <c r="CQ16" i="23"/>
  <c r="CR16" i="23"/>
  <c r="WL16" i="23"/>
  <c r="WM16" i="23"/>
  <c r="WN16" i="23"/>
  <c r="XB16" i="23" s="1"/>
  <c r="WO16" i="23"/>
  <c r="XC16" i="23" s="1"/>
  <c r="WP16" i="23"/>
  <c r="WQ16" i="23"/>
  <c r="WR16" i="23"/>
  <c r="WS16" i="23"/>
  <c r="XE16" i="23" s="1"/>
  <c r="WT16" i="23"/>
  <c r="XF16" i="23" s="1"/>
  <c r="WU16" i="23"/>
  <c r="WV16" i="23"/>
  <c r="WW16" i="23"/>
  <c r="WX16" i="23"/>
  <c r="XI16" i="23" s="1"/>
  <c r="WY16" i="23"/>
  <c r="XJ16" i="23" s="1"/>
  <c r="WZ16" i="23"/>
  <c r="G6" i="27" l="1"/>
  <c r="F6" i="27"/>
  <c r="AU22" i="4"/>
  <c r="AY22" i="4" s="1"/>
  <c r="AU25" i="4"/>
  <c r="AU24" i="4"/>
  <c r="AY24" i="4" s="1"/>
  <c r="AU17" i="4"/>
  <c r="AY17" i="4" s="1"/>
  <c r="AM6" i="23"/>
  <c r="AQ6" i="23" s="1"/>
  <c r="AM17" i="23"/>
  <c r="AQ17" i="23" s="1"/>
  <c r="AM9" i="23"/>
  <c r="AM11" i="23"/>
  <c r="AQ11" i="23" s="1"/>
  <c r="F10" i="23"/>
  <c r="I10" i="23"/>
  <c r="AM8" i="23"/>
  <c r="AM19" i="23"/>
  <c r="CO21" i="23"/>
  <c r="CS21" i="23" s="1"/>
  <c r="AM13" i="23"/>
  <c r="AQ13" i="23" s="1"/>
  <c r="AM21" i="23"/>
  <c r="AQ21" i="23" s="1"/>
  <c r="G21" i="23"/>
  <c r="AM4" i="23"/>
  <c r="AQ4" i="23" s="1"/>
  <c r="AM15" i="23"/>
  <c r="AQ15" i="23" s="1"/>
  <c r="F16" i="23"/>
  <c r="I16" i="23"/>
  <c r="AM5" i="23"/>
  <c r="AQ5" i="23" s="1"/>
  <c r="AM12" i="23"/>
  <c r="AQ12" i="23" s="1"/>
  <c r="I21" i="23"/>
  <c r="F21" i="23"/>
  <c r="AM7" i="23"/>
  <c r="AQ7" i="23" s="1"/>
  <c r="AM16" i="23"/>
  <c r="AQ16" i="23" s="1"/>
  <c r="G16" i="23"/>
  <c r="AM10" i="23"/>
  <c r="AQ10" i="23" s="1"/>
  <c r="G10" i="23"/>
  <c r="AM5" i="24"/>
  <c r="AQ5" i="24" s="1"/>
  <c r="AM18" i="24"/>
  <c r="AQ18" i="24" s="1"/>
  <c r="F16" i="24"/>
  <c r="I16" i="24"/>
  <c r="AM6" i="24"/>
  <c r="AM13" i="24"/>
  <c r="AQ13" i="24" s="1"/>
  <c r="AM15" i="24"/>
  <c r="AQ15" i="24" s="1"/>
  <c r="AM7" i="24"/>
  <c r="AQ7" i="24" s="1"/>
  <c r="AM16" i="24"/>
  <c r="AQ16" i="24" s="1"/>
  <c r="G16" i="24"/>
  <c r="AM19" i="24"/>
  <c r="AQ19" i="24" s="1"/>
  <c r="AM8" i="24"/>
  <c r="AQ8" i="24" s="1"/>
  <c r="AM17" i="24"/>
  <c r="AM9" i="24"/>
  <c r="AQ9" i="24" s="1"/>
  <c r="AM20" i="24"/>
  <c r="AQ20" i="24" s="1"/>
  <c r="AM11" i="24"/>
  <c r="AQ11" i="24" s="1"/>
  <c r="AM14" i="24"/>
  <c r="AQ14" i="24" s="1"/>
  <c r="AM4" i="24"/>
  <c r="AQ4" i="24" s="1"/>
  <c r="AU13" i="22"/>
  <c r="AY13" i="22" s="1"/>
  <c r="BW10" i="26"/>
  <c r="AU6" i="22"/>
  <c r="AY6" i="22" s="1"/>
  <c r="BV7" i="22"/>
  <c r="BZ7" i="22" s="1"/>
  <c r="BV17" i="22"/>
  <c r="BZ17" i="22" s="1"/>
  <c r="AU10" i="4"/>
  <c r="AY10" i="4" s="1"/>
  <c r="AU16" i="4"/>
  <c r="AY16" i="4" s="1"/>
  <c r="BZ11" i="4"/>
  <c r="BR21" i="23"/>
  <c r="BW4" i="26"/>
  <c r="BW6" i="26"/>
  <c r="BR8" i="24"/>
  <c r="BR17" i="24"/>
  <c r="AW4" i="21"/>
  <c r="AW11" i="21"/>
  <c r="AW8" i="21"/>
  <c r="AW16" i="21"/>
  <c r="AW21" i="21"/>
  <c r="BZ7" i="21"/>
  <c r="BZ9" i="21"/>
  <c r="BN4" i="24"/>
  <c r="BR4" i="24" s="1"/>
  <c r="BR16" i="23"/>
  <c r="AQ14" i="23"/>
  <c r="AU4" i="22"/>
  <c r="AY4" i="22" s="1"/>
  <c r="AU9" i="4"/>
  <c r="AY9" i="4" s="1"/>
  <c r="BV8" i="4"/>
  <c r="BZ8" i="4" s="1"/>
  <c r="BV25" i="4"/>
  <c r="BZ25" i="4" s="1"/>
  <c r="BR14" i="23"/>
  <c r="BN8" i="23"/>
  <c r="BR8" i="23" s="1"/>
  <c r="AQ9" i="23"/>
  <c r="BZ4" i="26"/>
  <c r="BZ6" i="26"/>
  <c r="CS16" i="24"/>
  <c r="BR16" i="24"/>
  <c r="BR9" i="24"/>
  <c r="BR20" i="24"/>
  <c r="BR11" i="24"/>
  <c r="BR15" i="24"/>
  <c r="BN6" i="24"/>
  <c r="BR6" i="24" s="1"/>
  <c r="AQ8" i="23"/>
  <c r="BR19" i="23"/>
  <c r="BR6" i="23"/>
  <c r="BR10" i="23"/>
  <c r="BR4" i="23"/>
  <c r="AU14" i="22"/>
  <c r="AY14" i="22" s="1"/>
  <c r="BV12" i="22"/>
  <c r="BZ12" i="22" s="1"/>
  <c r="AU16" i="22"/>
  <c r="AY16" i="22" s="1"/>
  <c r="AU5" i="22"/>
  <c r="AY5" i="22" s="1"/>
  <c r="BZ10" i="21"/>
  <c r="BZ13" i="21"/>
  <c r="AW5" i="21"/>
  <c r="AW10" i="21"/>
  <c r="AW13" i="21"/>
  <c r="AW18" i="21"/>
  <c r="BZ4" i="21"/>
  <c r="BZ11" i="21"/>
  <c r="BZ8" i="21"/>
  <c r="BZ16" i="21"/>
  <c r="BZ21" i="21"/>
  <c r="AW7" i="19"/>
  <c r="AW9" i="19"/>
  <c r="AW12" i="19"/>
  <c r="AW19" i="19"/>
  <c r="AW21" i="19"/>
  <c r="AW27" i="19"/>
  <c r="AW25" i="19"/>
  <c r="BZ7" i="19"/>
  <c r="BZ9" i="19"/>
  <c r="BZ12" i="19"/>
  <c r="BZ19" i="19"/>
  <c r="BZ21" i="19"/>
  <c r="BZ27" i="19"/>
  <c r="BZ25" i="19"/>
  <c r="AW6" i="19"/>
  <c r="AW17" i="19"/>
  <c r="AW10" i="19"/>
  <c r="AW16" i="19"/>
  <c r="AW22" i="19"/>
  <c r="AW24" i="19"/>
  <c r="AW18" i="19"/>
  <c r="BZ6" i="19"/>
  <c r="BZ17" i="19"/>
  <c r="BZ10" i="19"/>
  <c r="BZ16" i="19"/>
  <c r="BZ22" i="19"/>
  <c r="BZ24" i="19"/>
  <c r="BZ18" i="19"/>
  <c r="AW5" i="27"/>
  <c r="AW9" i="27"/>
  <c r="AW8" i="27"/>
  <c r="BZ5" i="27"/>
  <c r="BZ9" i="27"/>
  <c r="BZ8" i="27"/>
  <c r="AW7" i="27"/>
  <c r="AW12" i="27"/>
  <c r="AW16" i="27"/>
  <c r="BZ7" i="27"/>
  <c r="BZ12" i="27"/>
  <c r="BZ16" i="27"/>
  <c r="AW7" i="26"/>
  <c r="AW11" i="26"/>
  <c r="BW7" i="26"/>
  <c r="BW11" i="26"/>
  <c r="BZ8" i="26"/>
  <c r="AW6" i="26"/>
  <c r="BZ7" i="26"/>
  <c r="BZ11" i="26"/>
  <c r="AW8" i="26"/>
  <c r="AW10" i="26"/>
  <c r="BZ5" i="26"/>
  <c r="BZ9" i="26"/>
  <c r="AW5" i="26"/>
  <c r="AW9" i="26"/>
  <c r="BW5" i="26"/>
  <c r="BW9" i="26"/>
  <c r="BZ10" i="26"/>
  <c r="BR19" i="24"/>
  <c r="BR7" i="24"/>
  <c r="AQ17" i="24"/>
  <c r="AQ6" i="24"/>
  <c r="BR18" i="24"/>
  <c r="BN13" i="24"/>
  <c r="BR13" i="24" s="1"/>
  <c r="BN14" i="24"/>
  <c r="BR14" i="24" s="1"/>
  <c r="BN5" i="24"/>
  <c r="BR5" i="24" s="1"/>
  <c r="XD10" i="23"/>
  <c r="AQ19" i="23"/>
  <c r="BR15" i="23"/>
  <c r="BN5" i="23"/>
  <c r="BR5" i="23" s="1"/>
  <c r="XG10" i="23"/>
  <c r="CO10" i="23"/>
  <c r="CS10" i="23" s="1"/>
  <c r="BV9" i="22"/>
  <c r="BZ9" i="22" s="1"/>
  <c r="BV16" i="22"/>
  <c r="BZ16" i="22" s="1"/>
  <c r="BV10" i="22"/>
  <c r="BZ10" i="22" s="1"/>
  <c r="AU9" i="22"/>
  <c r="AY9" i="22" s="1"/>
  <c r="AU10" i="22"/>
  <c r="AY10" i="22" s="1"/>
  <c r="AU12" i="22"/>
  <c r="AY12" i="22" s="1"/>
  <c r="BV8" i="22"/>
  <c r="BZ8" i="22" s="1"/>
  <c r="BV5" i="22"/>
  <c r="BZ5" i="22" s="1"/>
  <c r="BV11" i="22"/>
  <c r="BZ11" i="22" s="1"/>
  <c r="BV6" i="22"/>
  <c r="BZ6" i="22" s="1"/>
  <c r="BV15" i="22"/>
  <c r="BZ15" i="22" s="1"/>
  <c r="BV14" i="22"/>
  <c r="BZ14" i="22" s="1"/>
  <c r="BV16" i="4"/>
  <c r="BZ16" i="4" s="1"/>
  <c r="BZ24" i="4"/>
  <c r="BV14" i="4"/>
  <c r="BZ14" i="4" s="1"/>
  <c r="AU8" i="4"/>
  <c r="AY8" i="4" s="1"/>
  <c r="BV10" i="4"/>
  <c r="BZ10" i="4" s="1"/>
  <c r="AW4" i="19"/>
  <c r="AW8" i="19"/>
  <c r="AW20" i="19"/>
  <c r="AW13" i="19"/>
  <c r="AW28" i="19"/>
  <c r="AW26" i="19"/>
  <c r="AW14" i="19"/>
  <c r="BZ4" i="19"/>
  <c r="BZ8" i="19"/>
  <c r="BZ20" i="19"/>
  <c r="BZ13" i="19"/>
  <c r="BZ28" i="19"/>
  <c r="BZ26" i="19"/>
  <c r="BZ14" i="19"/>
  <c r="AW5" i="19"/>
  <c r="AW11" i="19"/>
  <c r="AW15" i="19"/>
  <c r="AW31" i="19"/>
  <c r="AW23" i="19"/>
  <c r="AW30" i="19"/>
  <c r="BZ5" i="19"/>
  <c r="BZ11" i="19"/>
  <c r="BZ15" i="19"/>
  <c r="BZ31" i="19"/>
  <c r="BZ23" i="19"/>
  <c r="BZ30" i="19"/>
  <c r="BZ12" i="21"/>
  <c r="BZ19" i="21"/>
  <c r="AW7" i="21"/>
  <c r="AW9" i="21"/>
  <c r="AW12" i="21"/>
  <c r="AW19" i="21"/>
  <c r="BZ6" i="21"/>
  <c r="BZ15" i="21"/>
  <c r="BZ14" i="21"/>
  <c r="BZ20" i="21"/>
  <c r="AW6" i="21"/>
  <c r="AW15" i="21"/>
  <c r="AW14" i="21"/>
  <c r="AW20" i="21"/>
  <c r="BZ5" i="21"/>
  <c r="BZ18" i="21"/>
  <c r="BZ6" i="27"/>
  <c r="UK6" i="27"/>
  <c r="UF6" i="27"/>
  <c r="DC6" i="27"/>
  <c r="UL6" i="27"/>
  <c r="CZ6" i="27"/>
  <c r="P6" i="27"/>
  <c r="UG6" i="27"/>
  <c r="UH6" i="27"/>
  <c r="BW6" i="27"/>
  <c r="N6" i="27"/>
  <c r="DE6" i="27" s="1"/>
  <c r="L6" i="27"/>
  <c r="AT6" i="27"/>
  <c r="J6" i="27"/>
  <c r="K6" i="27" s="1"/>
  <c r="UI6" i="27"/>
  <c r="AW6" i="27"/>
  <c r="AW10" i="27"/>
  <c r="AW11" i="27"/>
  <c r="AW13" i="27"/>
  <c r="BZ10" i="27"/>
  <c r="BZ11" i="27"/>
  <c r="BZ13" i="27"/>
  <c r="AW4" i="27"/>
  <c r="AW14" i="27"/>
  <c r="AW15" i="27"/>
  <c r="BZ4" i="27"/>
  <c r="BZ14" i="27"/>
  <c r="BZ15" i="27"/>
  <c r="AU7" i="22"/>
  <c r="AY7" i="22" s="1"/>
  <c r="AU15" i="22"/>
  <c r="AY15" i="22" s="1"/>
  <c r="AU17" i="22"/>
  <c r="AY17" i="22" s="1"/>
  <c r="BZ13" i="22"/>
  <c r="AU8" i="22"/>
  <c r="AY8" i="22" s="1"/>
  <c r="AU11" i="22"/>
  <c r="AY11" i="22" s="1"/>
  <c r="BV4" i="22"/>
  <c r="BZ4" i="22" s="1"/>
  <c r="AU12" i="4"/>
  <c r="AY12" i="4" s="1"/>
  <c r="AU23" i="4"/>
  <c r="AY23" i="4" s="1"/>
  <c r="BV20" i="4"/>
  <c r="BZ20" i="4" s="1"/>
  <c r="AU7" i="4"/>
  <c r="AY7" i="4" s="1"/>
  <c r="AU11" i="4"/>
  <c r="AY11" i="4" s="1"/>
  <c r="AU13" i="4"/>
  <c r="AY13" i="4" s="1"/>
  <c r="BV13" i="4"/>
  <c r="BZ13" i="4" s="1"/>
  <c r="BV6" i="4"/>
  <c r="BZ6" i="4" s="1"/>
  <c r="BV18" i="4"/>
  <c r="BZ18" i="4" s="1"/>
  <c r="BV21" i="4"/>
  <c r="BZ21" i="4" s="1"/>
  <c r="AU6" i="4"/>
  <c r="AY6" i="4" s="1"/>
  <c r="AY25" i="4"/>
  <c r="BZ23" i="4"/>
  <c r="BV19" i="4"/>
  <c r="BZ19" i="4" s="1"/>
  <c r="AU5" i="4"/>
  <c r="AY5" i="4" s="1"/>
  <c r="AU18" i="4"/>
  <c r="AY18" i="4" s="1"/>
  <c r="AU20" i="4"/>
  <c r="AY20" i="4" s="1"/>
  <c r="BV4" i="4"/>
  <c r="BZ4" i="4" s="1"/>
  <c r="BV15" i="4"/>
  <c r="BZ15" i="4" s="1"/>
  <c r="BV17" i="4"/>
  <c r="BZ17" i="4" s="1"/>
  <c r="AU19" i="4"/>
  <c r="AY19" i="4" s="1"/>
  <c r="AU15" i="4"/>
  <c r="AY15" i="4" s="1"/>
  <c r="AU21" i="4"/>
  <c r="AY21" i="4" s="1"/>
  <c r="BV9" i="4"/>
  <c r="BZ9" i="4" s="1"/>
  <c r="BV22" i="4"/>
  <c r="BZ22" i="4" s="1"/>
  <c r="BV7" i="4"/>
  <c r="BZ7" i="4" s="1"/>
  <c r="BV12" i="4"/>
  <c r="BZ12" i="4" s="1"/>
  <c r="AU4" i="4"/>
  <c r="AY4" i="4" s="1"/>
  <c r="AU14" i="4"/>
  <c r="AY14" i="4" s="1"/>
  <c r="BV5" i="4"/>
  <c r="BZ5" i="4" s="1"/>
  <c r="J21" i="23"/>
  <c r="K21" i="23" s="1"/>
  <c r="XK21" i="23"/>
  <c r="J10" i="23"/>
  <c r="K10" i="23" s="1"/>
  <c r="L10" i="23"/>
  <c r="XG21" i="23"/>
  <c r="XK10" i="23"/>
  <c r="XD21" i="23"/>
  <c r="L21" i="23"/>
  <c r="BN12" i="23"/>
  <c r="BR12" i="23" s="1"/>
  <c r="BR11" i="23"/>
  <c r="BN9" i="23"/>
  <c r="BR9" i="23" s="1"/>
  <c r="BN17" i="23"/>
  <c r="BR17" i="23" s="1"/>
  <c r="BN13" i="23"/>
  <c r="BR13" i="23" s="1"/>
  <c r="BR7" i="23"/>
  <c r="BW6" i="21"/>
  <c r="BW10" i="21"/>
  <c r="BW13" i="21"/>
  <c r="BW16" i="21"/>
  <c r="BW19" i="21"/>
  <c r="BW5" i="21"/>
  <c r="BW11" i="21"/>
  <c r="BW9" i="21"/>
  <c r="BW14" i="21"/>
  <c r="BW20" i="21"/>
  <c r="BW4" i="21"/>
  <c r="BW7" i="21"/>
  <c r="BW15" i="21"/>
  <c r="BW8" i="21"/>
  <c r="BW12" i="21"/>
  <c r="BW18" i="21"/>
  <c r="BW21" i="21"/>
  <c r="AT4" i="21"/>
  <c r="AT5" i="21"/>
  <c r="AT6" i="21"/>
  <c r="AT7" i="21"/>
  <c r="AT11" i="21"/>
  <c r="AT10" i="21"/>
  <c r="AT15" i="21"/>
  <c r="AT9" i="21"/>
  <c r="AT8" i="21"/>
  <c r="AT13" i="21"/>
  <c r="AT14" i="21"/>
  <c r="AT12" i="21"/>
  <c r="AT16" i="21"/>
  <c r="AT18" i="21"/>
  <c r="AT20" i="21"/>
  <c r="AT19" i="21"/>
  <c r="AT21" i="21"/>
  <c r="BW4" i="19"/>
  <c r="BW6" i="19"/>
  <c r="BW7" i="19"/>
  <c r="BW5" i="19"/>
  <c r="BW8" i="19"/>
  <c r="BW17" i="19"/>
  <c r="BW9" i="19"/>
  <c r="BW11" i="19"/>
  <c r="BW20" i="19"/>
  <c r="BW10" i="19"/>
  <c r="BW12" i="19"/>
  <c r="BW15" i="19"/>
  <c r="BW13" i="19"/>
  <c r="BW16" i="19"/>
  <c r="BW19" i="19"/>
  <c r="BW31" i="19"/>
  <c r="BW28" i="19"/>
  <c r="BW22" i="19"/>
  <c r="BW21" i="19"/>
  <c r="BW23" i="19"/>
  <c r="BW26" i="19"/>
  <c r="BW24" i="19"/>
  <c r="BW27" i="19"/>
  <c r="BW30" i="19"/>
  <c r="BW14" i="19"/>
  <c r="BW18" i="19"/>
  <c r="BW25" i="19"/>
  <c r="AT4" i="19"/>
  <c r="AT6" i="19"/>
  <c r="AT7" i="19"/>
  <c r="AT5" i="19"/>
  <c r="AT8" i="19"/>
  <c r="AT17" i="19"/>
  <c r="AT9" i="19"/>
  <c r="AT11" i="19"/>
  <c r="AT20" i="19"/>
  <c r="AT10" i="19"/>
  <c r="AT12" i="19"/>
  <c r="AT15" i="19"/>
  <c r="AT13" i="19"/>
  <c r="AT16" i="19"/>
  <c r="AT19" i="19"/>
  <c r="AT31" i="19"/>
  <c r="AT28" i="19"/>
  <c r="AT22" i="19"/>
  <c r="AT21" i="19"/>
  <c r="AT23" i="19"/>
  <c r="AT26" i="19"/>
  <c r="AT24" i="19"/>
  <c r="AT27" i="19"/>
  <c r="AT30" i="19"/>
  <c r="AT14" i="19"/>
  <c r="AT18" i="19"/>
  <c r="AT25" i="19"/>
  <c r="BW5" i="27"/>
  <c r="BW4" i="27"/>
  <c r="BW10" i="27"/>
  <c r="BW7" i="27"/>
  <c r="BW9" i="27"/>
  <c r="BW14" i="27"/>
  <c r="BW11" i="27"/>
  <c r="BW12" i="27"/>
  <c r="BW8" i="27"/>
  <c r="BW15" i="27"/>
  <c r="BW13" i="27"/>
  <c r="BW16" i="27"/>
  <c r="AT5" i="27"/>
  <c r="AT4" i="27"/>
  <c r="AT10" i="27"/>
  <c r="AT7" i="27"/>
  <c r="AT9" i="27"/>
  <c r="AT14" i="27"/>
  <c r="AT11" i="27"/>
  <c r="AT12" i="27"/>
  <c r="AT8" i="27"/>
  <c r="AT15" i="27"/>
  <c r="AT13" i="27"/>
  <c r="AT16" i="27"/>
  <c r="AT5" i="26"/>
  <c r="AT7" i="26"/>
  <c r="AT8" i="26"/>
  <c r="AT6" i="26"/>
  <c r="AT9" i="26"/>
  <c r="AT11" i="26"/>
  <c r="AT10" i="26"/>
  <c r="XD16" i="24"/>
  <c r="CS16" i="23"/>
  <c r="L16" i="24"/>
  <c r="XK16" i="24"/>
  <c r="XG16" i="24"/>
  <c r="J16" i="24"/>
  <c r="K16" i="24" s="1"/>
  <c r="XK16" i="23"/>
  <c r="XG16" i="23"/>
  <c r="L16" i="23"/>
  <c r="J16" i="23"/>
  <c r="K16" i="23" s="1"/>
  <c r="XD16" i="23"/>
  <c r="I6" i="27" l="1"/>
  <c r="H6" i="27" s="1"/>
  <c r="M6" i="27"/>
  <c r="H10" i="23"/>
  <c r="A10" i="23" s="1" a="1"/>
  <c r="A10" i="23" s="1"/>
  <c r="H21" i="23"/>
  <c r="A21" i="23" s="1" a="1"/>
  <c r="A21" i="23" s="1"/>
  <c r="H16" i="23"/>
  <c r="A16" i="23" s="1" a="1"/>
  <c r="A16" i="23" s="1"/>
  <c r="H16" i="24"/>
  <c r="DD6" i="27"/>
  <c r="Q6" i="27"/>
  <c r="DF6" i="27"/>
  <c r="M16" i="24"/>
  <c r="CT16" i="24"/>
  <c r="CU16" i="24"/>
  <c r="M16" i="23"/>
  <c r="CU16" i="23"/>
  <c r="CT16" i="23"/>
  <c r="CU10" i="23"/>
  <c r="CT10" i="23"/>
  <c r="CU21" i="23"/>
  <c r="CT21" i="23"/>
  <c r="XH10" i="23"/>
  <c r="XL10" i="23" s="1"/>
  <c r="XH21" i="23"/>
  <c r="XL21" i="23" s="1"/>
  <c r="UJ6" i="27"/>
  <c r="O6" i="27"/>
  <c r="UM6" i="27"/>
  <c r="M10" i="23"/>
  <c r="M21" i="23"/>
  <c r="XH16" i="24"/>
  <c r="XL16" i="24" s="1"/>
  <c r="XH16" i="23"/>
  <c r="XL16" i="23" s="1"/>
  <c r="R6" i="27" l="1"/>
  <c r="T6" i="27" s="1"/>
  <c r="N10" i="23"/>
  <c r="P10" i="23" s="1"/>
  <c r="N21" i="23"/>
  <c r="P21" i="23" s="1"/>
  <c r="N16" i="23"/>
  <c r="N16" i="24"/>
  <c r="E10" i="23" l="1"/>
  <c r="S6" i="27"/>
  <c r="E6" i="27"/>
  <c r="O10" i="23"/>
  <c r="E16" i="24"/>
  <c r="P16" i="24"/>
  <c r="E16" i="23"/>
  <c r="P16" i="23"/>
  <c r="O21" i="23"/>
  <c r="E21" i="23"/>
  <c r="O16" i="23"/>
  <c r="O16" i="24"/>
  <c r="CV25" i="19"/>
  <c r="CW25" i="19"/>
  <c r="CX25" i="19"/>
  <c r="CY25" i="19"/>
  <c r="DA25" i="19"/>
  <c r="DB25" i="19"/>
  <c r="TK25" i="19"/>
  <c r="TL25" i="19"/>
  <c r="TM25" i="19"/>
  <c r="TN25" i="19"/>
  <c r="TO25" i="19"/>
  <c r="TP25" i="19"/>
  <c r="TQ25" i="19"/>
  <c r="TR25" i="19"/>
  <c r="TS25" i="19"/>
  <c r="TT25" i="19"/>
  <c r="TU25" i="19"/>
  <c r="TV25" i="19"/>
  <c r="TW25" i="19"/>
  <c r="TX25" i="19"/>
  <c r="TY25" i="19"/>
  <c r="TZ25" i="19"/>
  <c r="UA25" i="19"/>
  <c r="UB25" i="19"/>
  <c r="UC25" i="19"/>
  <c r="UD25" i="19"/>
  <c r="G25" i="19" l="1"/>
  <c r="F25" i="19"/>
  <c r="UK25" i="19"/>
  <c r="UH25" i="19"/>
  <c r="P25" i="19"/>
  <c r="DF25" i="19" s="1"/>
  <c r="UF25" i="19"/>
  <c r="CZ25" i="19"/>
  <c r="DC25" i="19"/>
  <c r="UG25" i="19"/>
  <c r="UL25" i="19"/>
  <c r="N25" i="19"/>
  <c r="DE25" i="19" s="1"/>
  <c r="L25" i="19"/>
  <c r="UI25" i="19"/>
  <c r="J25" i="19"/>
  <c r="I25" i="19" l="1"/>
  <c r="H25" i="19"/>
  <c r="A25" i="19" s="1" a="1"/>
  <c r="A25" i="19" s="1"/>
  <c r="DD25" i="19"/>
  <c r="R25" i="19" s="1"/>
  <c r="T25" i="19" s="1"/>
  <c r="Q25" i="19"/>
  <c r="UJ25" i="19"/>
  <c r="O25" i="19"/>
  <c r="UM25" i="19"/>
  <c r="K25" i="19"/>
  <c r="M25" i="19" s="1"/>
  <c r="E25" i="19" l="1"/>
  <c r="S25" i="19"/>
  <c r="CV18" i="21" l="1"/>
  <c r="CW18" i="21"/>
  <c r="CX18" i="21"/>
  <c r="CY18" i="21"/>
  <c r="DA18" i="21"/>
  <c r="DB18" i="21"/>
  <c r="TK18" i="21"/>
  <c r="TL18" i="21"/>
  <c r="TM18" i="21"/>
  <c r="TN18" i="21"/>
  <c r="TO18" i="21"/>
  <c r="TP18" i="21"/>
  <c r="TQ18" i="21"/>
  <c r="TR18" i="21"/>
  <c r="TS18" i="21"/>
  <c r="TT18" i="21"/>
  <c r="TU18" i="21"/>
  <c r="TV18" i="21"/>
  <c r="TW18" i="21"/>
  <c r="TX18" i="21"/>
  <c r="TY18" i="21"/>
  <c r="TZ18" i="21"/>
  <c r="UA18" i="21"/>
  <c r="UB18" i="21"/>
  <c r="UC18" i="21"/>
  <c r="UD18" i="21"/>
  <c r="CV20" i="21"/>
  <c r="CW20" i="21"/>
  <c r="CX20" i="21"/>
  <c r="CY20" i="21"/>
  <c r="DA20" i="21"/>
  <c r="DB20" i="21"/>
  <c r="TK20" i="21"/>
  <c r="TL20" i="21"/>
  <c r="TM20" i="21"/>
  <c r="TN20" i="21"/>
  <c r="TO20" i="21"/>
  <c r="TP20" i="21"/>
  <c r="TQ20" i="21"/>
  <c r="TR20" i="21"/>
  <c r="TS20" i="21"/>
  <c r="TT20" i="21"/>
  <c r="TU20" i="21"/>
  <c r="TV20" i="21"/>
  <c r="TW20" i="21"/>
  <c r="TX20" i="21"/>
  <c r="TY20" i="21"/>
  <c r="TZ20" i="21"/>
  <c r="UA20" i="21"/>
  <c r="UB20" i="21"/>
  <c r="UC20" i="21"/>
  <c r="UD20" i="21"/>
  <c r="CV21" i="19"/>
  <c r="CW21" i="19"/>
  <c r="CX21" i="19"/>
  <c r="CY21" i="19"/>
  <c r="DA21" i="19"/>
  <c r="DB21" i="19"/>
  <c r="TK21" i="19"/>
  <c r="TL21" i="19"/>
  <c r="TM21" i="19"/>
  <c r="TN21" i="19"/>
  <c r="TO21" i="19"/>
  <c r="TP21" i="19"/>
  <c r="TQ21" i="19"/>
  <c r="TR21" i="19"/>
  <c r="TS21" i="19"/>
  <c r="TT21" i="19"/>
  <c r="TU21" i="19"/>
  <c r="TV21" i="19"/>
  <c r="TW21" i="19"/>
  <c r="TX21" i="19"/>
  <c r="TY21" i="19"/>
  <c r="TZ21" i="19"/>
  <c r="UA21" i="19"/>
  <c r="UB21" i="19"/>
  <c r="UC21" i="19"/>
  <c r="UD21" i="19"/>
  <c r="CV27" i="19"/>
  <c r="CW27" i="19"/>
  <c r="CX27" i="19"/>
  <c r="CY27" i="19"/>
  <c r="DA27" i="19"/>
  <c r="DB27" i="19"/>
  <c r="TK27" i="19"/>
  <c r="TL27" i="19"/>
  <c r="TM27" i="19"/>
  <c r="TN27" i="19"/>
  <c r="TO27" i="19"/>
  <c r="TP27" i="19"/>
  <c r="TQ27" i="19"/>
  <c r="TR27" i="19"/>
  <c r="TS27" i="19"/>
  <c r="TT27" i="19"/>
  <c r="TU27" i="19"/>
  <c r="TV27" i="19"/>
  <c r="TW27" i="19"/>
  <c r="TX27" i="19"/>
  <c r="TY27" i="19"/>
  <c r="TZ27" i="19"/>
  <c r="UA27" i="19"/>
  <c r="UB27" i="19"/>
  <c r="UC27" i="19"/>
  <c r="UD27" i="19"/>
  <c r="CV26" i="19"/>
  <c r="CW26" i="19"/>
  <c r="CX26" i="19"/>
  <c r="CY26" i="19"/>
  <c r="DA26" i="19"/>
  <c r="DB26" i="19"/>
  <c r="TK26" i="19"/>
  <c r="TL26" i="19"/>
  <c r="TM26" i="19"/>
  <c r="TN26" i="19"/>
  <c r="TO26" i="19"/>
  <c r="TP26" i="19"/>
  <c r="TQ26" i="19"/>
  <c r="TR26" i="19"/>
  <c r="TS26" i="19"/>
  <c r="TT26" i="19"/>
  <c r="TU26" i="19"/>
  <c r="TV26" i="19"/>
  <c r="TW26" i="19"/>
  <c r="TX26" i="19"/>
  <c r="TY26" i="19"/>
  <c r="TZ26" i="19"/>
  <c r="UA26" i="19"/>
  <c r="UB26" i="19"/>
  <c r="UC26" i="19"/>
  <c r="UD26" i="19"/>
  <c r="CV23" i="19"/>
  <c r="CW23" i="19"/>
  <c r="CX23" i="19"/>
  <c r="CY23" i="19"/>
  <c r="DA23" i="19"/>
  <c r="DB23" i="19"/>
  <c r="TK23" i="19"/>
  <c r="TL23" i="19"/>
  <c r="TM23" i="19"/>
  <c r="TN23" i="19"/>
  <c r="TO23" i="19"/>
  <c r="TP23" i="19"/>
  <c r="TQ23" i="19"/>
  <c r="TR23" i="19"/>
  <c r="TS23" i="19"/>
  <c r="TT23" i="19"/>
  <c r="TU23" i="19"/>
  <c r="TV23" i="19"/>
  <c r="TW23" i="19"/>
  <c r="TX23" i="19"/>
  <c r="TY23" i="19"/>
  <c r="TZ23" i="19"/>
  <c r="UA23" i="19"/>
  <c r="UB23" i="19"/>
  <c r="UC23" i="19"/>
  <c r="UD23" i="19"/>
  <c r="CV14" i="27"/>
  <c r="CW14" i="27"/>
  <c r="CX14" i="27"/>
  <c r="CY14" i="27"/>
  <c r="DA14" i="27"/>
  <c r="DB14" i="27"/>
  <c r="TK14" i="27"/>
  <c r="TL14" i="27"/>
  <c r="TM14" i="27"/>
  <c r="TN14" i="27"/>
  <c r="TO14" i="27"/>
  <c r="TP14" i="27"/>
  <c r="TQ14" i="27"/>
  <c r="TR14" i="27"/>
  <c r="TS14" i="27"/>
  <c r="TT14" i="27"/>
  <c r="TU14" i="27"/>
  <c r="TV14" i="27"/>
  <c r="TW14" i="27"/>
  <c r="TX14" i="27"/>
  <c r="TY14" i="27"/>
  <c r="TZ14" i="27"/>
  <c r="UA14" i="27"/>
  <c r="UB14" i="27"/>
  <c r="UC14" i="27"/>
  <c r="UD14" i="27"/>
  <c r="CV15" i="27"/>
  <c r="CW15" i="27"/>
  <c r="CX15" i="27"/>
  <c r="CY15" i="27"/>
  <c r="DA15" i="27"/>
  <c r="DB15" i="27"/>
  <c r="TK15" i="27"/>
  <c r="TL15" i="27"/>
  <c r="TM15" i="27"/>
  <c r="TN15" i="27"/>
  <c r="TO15" i="27"/>
  <c r="TP15" i="27"/>
  <c r="TQ15" i="27"/>
  <c r="TR15" i="27"/>
  <c r="TS15" i="27"/>
  <c r="TT15" i="27"/>
  <c r="TU15" i="27"/>
  <c r="TV15" i="27"/>
  <c r="TW15" i="27"/>
  <c r="TX15" i="27"/>
  <c r="TY15" i="27"/>
  <c r="TZ15" i="27"/>
  <c r="UA15" i="27"/>
  <c r="UB15" i="27"/>
  <c r="UC15" i="27"/>
  <c r="UD15" i="27"/>
  <c r="CV8" i="27"/>
  <c r="CW8" i="27"/>
  <c r="CX8" i="27"/>
  <c r="CY8" i="27"/>
  <c r="DA8" i="27"/>
  <c r="DB8" i="27"/>
  <c r="TK8" i="27"/>
  <c r="TL8" i="27"/>
  <c r="TM8" i="27"/>
  <c r="TN8" i="27"/>
  <c r="TO8" i="27"/>
  <c r="TP8" i="27"/>
  <c r="TQ8" i="27"/>
  <c r="TR8" i="27"/>
  <c r="TS8" i="27"/>
  <c r="TT8" i="27"/>
  <c r="TU8" i="27"/>
  <c r="TV8" i="27"/>
  <c r="TW8" i="27"/>
  <c r="TX8" i="27"/>
  <c r="TY8" i="27"/>
  <c r="TZ8" i="27"/>
  <c r="UA8" i="27"/>
  <c r="UB8" i="27"/>
  <c r="UC8" i="27"/>
  <c r="UD8" i="27"/>
  <c r="CI13" i="24"/>
  <c r="CJ13" i="24"/>
  <c r="CK13" i="24"/>
  <c r="CL13" i="24"/>
  <c r="CM13" i="24"/>
  <c r="CN13" i="24"/>
  <c r="CP13" i="24"/>
  <c r="CQ13" i="24"/>
  <c r="CR13" i="24"/>
  <c r="WL13" i="24"/>
  <c r="WM13" i="24"/>
  <c r="WN13" i="24"/>
  <c r="XB13" i="24" s="1"/>
  <c r="WO13" i="24"/>
  <c r="XC13" i="24" s="1"/>
  <c r="WP13" i="24"/>
  <c r="WQ13" i="24"/>
  <c r="WR13" i="24"/>
  <c r="WS13" i="24"/>
  <c r="XE13" i="24" s="1"/>
  <c r="WT13" i="24"/>
  <c r="XF13" i="24" s="1"/>
  <c r="WU13" i="24"/>
  <c r="WV13" i="24"/>
  <c r="WW13" i="24"/>
  <c r="WX13" i="24"/>
  <c r="XI13" i="24" s="1"/>
  <c r="WY13" i="24"/>
  <c r="XJ13" i="24" s="1"/>
  <c r="WZ13" i="24"/>
  <c r="CI14" i="24"/>
  <c r="CJ14" i="24"/>
  <c r="CK14" i="24"/>
  <c r="CL14" i="24"/>
  <c r="CM14" i="24"/>
  <c r="CN14" i="24"/>
  <c r="CP14" i="24"/>
  <c r="CQ14" i="24"/>
  <c r="CR14" i="24"/>
  <c r="WL14" i="24"/>
  <c r="WM14" i="24"/>
  <c r="WN14" i="24"/>
  <c r="XB14" i="24" s="1"/>
  <c r="WO14" i="24"/>
  <c r="XC14" i="24" s="1"/>
  <c r="WP14" i="24"/>
  <c r="WQ14" i="24"/>
  <c r="WR14" i="24"/>
  <c r="WS14" i="24"/>
  <c r="XE14" i="24" s="1"/>
  <c r="WT14" i="24"/>
  <c r="XF14" i="24" s="1"/>
  <c r="WU14" i="24"/>
  <c r="WV14" i="24"/>
  <c r="WW14" i="24"/>
  <c r="WX14" i="24"/>
  <c r="XI14" i="24" s="1"/>
  <c r="WY14" i="24"/>
  <c r="XJ14" i="24" s="1"/>
  <c r="WZ14" i="24"/>
  <c r="CI17" i="23"/>
  <c r="CJ17" i="23"/>
  <c r="CK17" i="23"/>
  <c r="CL17" i="23"/>
  <c r="CM17" i="23"/>
  <c r="CN17" i="23"/>
  <c r="CP17" i="23"/>
  <c r="CQ17" i="23"/>
  <c r="CR17" i="23"/>
  <c r="WL17" i="23"/>
  <c r="WM17" i="23"/>
  <c r="WN17" i="23"/>
  <c r="XB17" i="23" s="1"/>
  <c r="WO17" i="23"/>
  <c r="XC17" i="23" s="1"/>
  <c r="WP17" i="23"/>
  <c r="WQ17" i="23"/>
  <c r="WR17" i="23"/>
  <c r="WS17" i="23"/>
  <c r="XE17" i="23" s="1"/>
  <c r="WT17" i="23"/>
  <c r="XF17" i="23" s="1"/>
  <c r="WU17" i="23"/>
  <c r="WV17" i="23"/>
  <c r="WW17" i="23"/>
  <c r="WX17" i="23"/>
  <c r="XI17" i="23" s="1"/>
  <c r="WY17" i="23"/>
  <c r="XJ17" i="23" s="1"/>
  <c r="WZ17" i="23"/>
  <c r="CI12" i="23"/>
  <c r="CJ12" i="23"/>
  <c r="CK12" i="23"/>
  <c r="CL12" i="23"/>
  <c r="CM12" i="23"/>
  <c r="CN12" i="23"/>
  <c r="CP12" i="23"/>
  <c r="CQ12" i="23"/>
  <c r="CR12" i="23"/>
  <c r="WL12" i="23"/>
  <c r="WM12" i="23"/>
  <c r="WN12" i="23"/>
  <c r="XB12" i="23" s="1"/>
  <c r="WO12" i="23"/>
  <c r="XC12" i="23" s="1"/>
  <c r="WP12" i="23"/>
  <c r="WQ12" i="23"/>
  <c r="WR12" i="23"/>
  <c r="WS12" i="23"/>
  <c r="XE12" i="23" s="1"/>
  <c r="WT12" i="23"/>
  <c r="XF12" i="23" s="1"/>
  <c r="WU12" i="23"/>
  <c r="WV12" i="23"/>
  <c r="WW12" i="23"/>
  <c r="WX12" i="23"/>
  <c r="XI12" i="23" s="1"/>
  <c r="WY12" i="23"/>
  <c r="XJ12" i="23" s="1"/>
  <c r="WZ12" i="23"/>
  <c r="CI13" i="23"/>
  <c r="CJ13" i="23"/>
  <c r="CK13" i="23"/>
  <c r="CL13" i="23"/>
  <c r="CM13" i="23"/>
  <c r="CN13" i="23"/>
  <c r="CP13" i="23"/>
  <c r="CQ13" i="23"/>
  <c r="CR13" i="23"/>
  <c r="WL13" i="23"/>
  <c r="WM13" i="23"/>
  <c r="WN13" i="23"/>
  <c r="XB13" i="23" s="1"/>
  <c r="WO13" i="23"/>
  <c r="XC13" i="23" s="1"/>
  <c r="WP13" i="23"/>
  <c r="WQ13" i="23"/>
  <c r="WR13" i="23"/>
  <c r="WS13" i="23"/>
  <c r="XE13" i="23" s="1"/>
  <c r="WT13" i="23"/>
  <c r="XF13" i="23" s="1"/>
  <c r="WU13" i="23"/>
  <c r="WV13" i="23"/>
  <c r="WW13" i="23"/>
  <c r="WX13" i="23"/>
  <c r="XI13" i="23" s="1"/>
  <c r="WY13" i="23"/>
  <c r="XJ13" i="23" s="1"/>
  <c r="WZ13" i="23"/>
  <c r="CI8" i="23"/>
  <c r="CJ8" i="23"/>
  <c r="CK8" i="23"/>
  <c r="CL8" i="23"/>
  <c r="CM8" i="23"/>
  <c r="CN8" i="23"/>
  <c r="CP8" i="23"/>
  <c r="CQ8" i="23"/>
  <c r="CR8" i="23"/>
  <c r="WL8" i="23"/>
  <c r="WM8" i="23"/>
  <c r="WN8" i="23"/>
  <c r="XB8" i="23" s="1"/>
  <c r="WO8" i="23"/>
  <c r="XC8" i="23" s="1"/>
  <c r="WP8" i="23"/>
  <c r="WQ8" i="23"/>
  <c r="WR8" i="23"/>
  <c r="WS8" i="23"/>
  <c r="XE8" i="23" s="1"/>
  <c r="WT8" i="23"/>
  <c r="XF8" i="23" s="1"/>
  <c r="WU8" i="23"/>
  <c r="WV8" i="23"/>
  <c r="WW8" i="23"/>
  <c r="WX8" i="23"/>
  <c r="XI8" i="23" s="1"/>
  <c r="WY8" i="23"/>
  <c r="XJ8" i="23" s="1"/>
  <c r="WZ8" i="23"/>
  <c r="CI5" i="23"/>
  <c r="CJ5" i="23"/>
  <c r="CK5" i="23"/>
  <c r="CL5" i="23"/>
  <c r="CM5" i="23"/>
  <c r="CN5" i="23"/>
  <c r="CP5" i="23"/>
  <c r="CQ5" i="23"/>
  <c r="CR5" i="23"/>
  <c r="WL5" i="23"/>
  <c r="WM5" i="23"/>
  <c r="WN5" i="23"/>
  <c r="XB5" i="23" s="1"/>
  <c r="WO5" i="23"/>
  <c r="XC5" i="23" s="1"/>
  <c r="WP5" i="23"/>
  <c r="WQ5" i="23"/>
  <c r="WR5" i="23"/>
  <c r="WS5" i="23"/>
  <c r="XE5" i="23" s="1"/>
  <c r="WT5" i="23"/>
  <c r="XF5" i="23" s="1"/>
  <c r="WU5" i="23"/>
  <c r="WV5" i="23"/>
  <c r="WW5" i="23"/>
  <c r="WX5" i="23"/>
  <c r="XI5" i="23" s="1"/>
  <c r="WY5" i="23"/>
  <c r="XJ5" i="23" s="1"/>
  <c r="WZ5" i="23"/>
  <c r="CQ22" i="4"/>
  <c r="CR22" i="4"/>
  <c r="CS22" i="4"/>
  <c r="CT22" i="4"/>
  <c r="CU22" i="4"/>
  <c r="CV22" i="4"/>
  <c r="CX22" i="4"/>
  <c r="CY22" i="4"/>
  <c r="CZ22" i="4"/>
  <c r="CQ20" i="4"/>
  <c r="CR20" i="4"/>
  <c r="CS20" i="4"/>
  <c r="CT20" i="4"/>
  <c r="CU20" i="4"/>
  <c r="CV20" i="4"/>
  <c r="CX20" i="4"/>
  <c r="CY20" i="4"/>
  <c r="CZ20" i="4"/>
  <c r="CQ16" i="4"/>
  <c r="CR16" i="4"/>
  <c r="CS16" i="4"/>
  <c r="CT16" i="4"/>
  <c r="CU16" i="4"/>
  <c r="CV16" i="4"/>
  <c r="CX16" i="4"/>
  <c r="CY16" i="4"/>
  <c r="CZ16" i="4"/>
  <c r="G18" i="21" l="1"/>
  <c r="G20" i="21"/>
  <c r="F20" i="21"/>
  <c r="F18" i="21"/>
  <c r="G23" i="19"/>
  <c r="G26" i="19"/>
  <c r="G27" i="19"/>
  <c r="G21" i="19"/>
  <c r="F23" i="19"/>
  <c r="F26" i="19"/>
  <c r="F27" i="19"/>
  <c r="F21" i="19"/>
  <c r="G8" i="27"/>
  <c r="F8" i="27"/>
  <c r="G15" i="27"/>
  <c r="F15" i="27"/>
  <c r="G14" i="27"/>
  <c r="F14" i="27"/>
  <c r="F20" i="4"/>
  <c r="I20" i="4"/>
  <c r="G22" i="4"/>
  <c r="F22" i="4"/>
  <c r="I22" i="4"/>
  <c r="G20" i="4"/>
  <c r="G16" i="4"/>
  <c r="F16" i="4"/>
  <c r="I16" i="4"/>
  <c r="G13" i="24"/>
  <c r="F13" i="23"/>
  <c r="I13" i="23"/>
  <c r="I17" i="23"/>
  <c r="F17" i="23"/>
  <c r="I5" i="23"/>
  <c r="F5" i="23"/>
  <c r="G12" i="23"/>
  <c r="F12" i="23"/>
  <c r="I12" i="23"/>
  <c r="G8" i="23"/>
  <c r="F8" i="23"/>
  <c r="I8" i="23"/>
  <c r="G5" i="23"/>
  <c r="G13" i="23"/>
  <c r="G17" i="23"/>
  <c r="I13" i="24"/>
  <c r="F13" i="24"/>
  <c r="H13" i="24" s="1"/>
  <c r="G14" i="24"/>
  <c r="I14" i="24"/>
  <c r="F14" i="24"/>
  <c r="R22" i="4"/>
  <c r="S22" i="4" s="1"/>
  <c r="T22" i="4"/>
  <c r="U22" i="4" s="1"/>
  <c r="T20" i="4"/>
  <c r="U20" i="4" s="1"/>
  <c r="R20" i="4"/>
  <c r="S20" i="4" s="1"/>
  <c r="R16" i="4"/>
  <c r="S16" i="4" s="1"/>
  <c r="T16" i="4"/>
  <c r="U16" i="4" s="1"/>
  <c r="CO14" i="24"/>
  <c r="CS14" i="24" s="1"/>
  <c r="CO13" i="24"/>
  <c r="CS13" i="24" s="1"/>
  <c r="CO13" i="23"/>
  <c r="CS13" i="23" s="1"/>
  <c r="CO8" i="23"/>
  <c r="CS8" i="23" s="1"/>
  <c r="CO12" i="23"/>
  <c r="CS12" i="23" s="1"/>
  <c r="CO5" i="23"/>
  <c r="CS5" i="23" s="1"/>
  <c r="CO17" i="23"/>
  <c r="CS17" i="23" s="1"/>
  <c r="P15" i="27"/>
  <c r="DF15" i="27" s="1"/>
  <c r="P21" i="19"/>
  <c r="DF21" i="19" s="1"/>
  <c r="UK20" i="21"/>
  <c r="UF20" i="21"/>
  <c r="N18" i="21"/>
  <c r="DC20" i="21"/>
  <c r="P27" i="19"/>
  <c r="UK21" i="19"/>
  <c r="UF21" i="19"/>
  <c r="DC21" i="19"/>
  <c r="P8" i="27"/>
  <c r="DC14" i="27"/>
  <c r="XD13" i="24"/>
  <c r="XG13" i="24"/>
  <c r="XG17" i="23"/>
  <c r="CW16" i="4"/>
  <c r="DA16" i="4" s="1"/>
  <c r="CW22" i="4"/>
  <c r="DA22" i="4" s="1"/>
  <c r="CW20" i="4"/>
  <c r="DA20" i="4" s="1"/>
  <c r="UF18" i="21"/>
  <c r="L18" i="21"/>
  <c r="DD18" i="21" s="1"/>
  <c r="J18" i="21"/>
  <c r="K18" i="21" s="1"/>
  <c r="UL18" i="21"/>
  <c r="UK18" i="21"/>
  <c r="CZ18" i="21"/>
  <c r="P18" i="21"/>
  <c r="DF18" i="21" s="1"/>
  <c r="UH18" i="21"/>
  <c r="UG18" i="21"/>
  <c r="UI18" i="21"/>
  <c r="DC18" i="21"/>
  <c r="UH20" i="21"/>
  <c r="UG20" i="21"/>
  <c r="P20" i="21"/>
  <c r="UL20" i="21"/>
  <c r="CZ20" i="21"/>
  <c r="I20" i="21" s="1"/>
  <c r="L20" i="21"/>
  <c r="N20" i="21"/>
  <c r="DE20" i="21" s="1"/>
  <c r="J20" i="21"/>
  <c r="K20" i="21" s="1"/>
  <c r="UI20" i="21"/>
  <c r="UH21" i="19"/>
  <c r="UG21" i="19"/>
  <c r="UL21" i="19"/>
  <c r="CZ21" i="19"/>
  <c r="L21" i="19"/>
  <c r="N21" i="19"/>
  <c r="DE21" i="19" s="1"/>
  <c r="J21" i="19"/>
  <c r="K21" i="19" s="1"/>
  <c r="UI21" i="19"/>
  <c r="UF27" i="19"/>
  <c r="UK26" i="19"/>
  <c r="UF26" i="19"/>
  <c r="UK23" i="19"/>
  <c r="UF23" i="19"/>
  <c r="DC27" i="19"/>
  <c r="UL27" i="19"/>
  <c r="N27" i="19"/>
  <c r="DE27" i="19" s="1"/>
  <c r="UK27" i="19"/>
  <c r="CZ27" i="19"/>
  <c r="UH27" i="19"/>
  <c r="UG27" i="19"/>
  <c r="L27" i="19"/>
  <c r="J27" i="19"/>
  <c r="K27" i="19" s="1"/>
  <c r="UI27" i="19"/>
  <c r="DC23" i="19"/>
  <c r="UH26" i="19"/>
  <c r="UG26" i="19"/>
  <c r="DC26" i="19"/>
  <c r="UL26" i="19"/>
  <c r="CZ26" i="19"/>
  <c r="P26" i="19"/>
  <c r="DF26" i="19" s="1"/>
  <c r="N26" i="19"/>
  <c r="L26" i="19"/>
  <c r="DD26" i="19" s="1"/>
  <c r="J26" i="19"/>
  <c r="K26" i="19" s="1"/>
  <c r="M26" i="19" s="1"/>
  <c r="UI26" i="19"/>
  <c r="UH23" i="19"/>
  <c r="UG23" i="19"/>
  <c r="P23" i="19"/>
  <c r="UL23" i="19"/>
  <c r="CZ23" i="19"/>
  <c r="N23" i="19"/>
  <c r="L23" i="19"/>
  <c r="J23" i="19"/>
  <c r="K23" i="19" s="1"/>
  <c r="M23" i="19" s="1"/>
  <c r="UI23" i="19"/>
  <c r="P14" i="27"/>
  <c r="DF14" i="27" s="1"/>
  <c r="UK14" i="27"/>
  <c r="UH14" i="27"/>
  <c r="UI14" i="27"/>
  <c r="UG14" i="27"/>
  <c r="CZ14" i="27"/>
  <c r="UL14" i="27"/>
  <c r="L14" i="27"/>
  <c r="N14" i="27"/>
  <c r="J14" i="27"/>
  <c r="K14" i="27" s="1"/>
  <c r="M14" i="27" s="1"/>
  <c r="UF14" i="27"/>
  <c r="UF15" i="27"/>
  <c r="DC8" i="27"/>
  <c r="UF8" i="27"/>
  <c r="DC15" i="27"/>
  <c r="UL15" i="27"/>
  <c r="UK15" i="27"/>
  <c r="CZ15" i="27"/>
  <c r="UH15" i="27"/>
  <c r="UG15" i="27"/>
  <c r="N15" i="27"/>
  <c r="L15" i="27"/>
  <c r="J15" i="27"/>
  <c r="K15" i="27" s="1"/>
  <c r="UI15" i="27"/>
  <c r="UH8" i="27"/>
  <c r="UG8" i="27"/>
  <c r="N8" i="27"/>
  <c r="UL8" i="27"/>
  <c r="UK8" i="27"/>
  <c r="CZ8" i="27"/>
  <c r="L8" i="27"/>
  <c r="J8" i="27"/>
  <c r="K8" i="27" s="1"/>
  <c r="UI8" i="27"/>
  <c r="XK13" i="24"/>
  <c r="L13" i="24"/>
  <c r="J13" i="24"/>
  <c r="K13" i="24" s="1"/>
  <c r="XD14" i="24"/>
  <c r="XK14" i="24"/>
  <c r="XG14" i="24"/>
  <c r="L14" i="24"/>
  <c r="J14" i="24"/>
  <c r="XD17" i="23"/>
  <c r="L17" i="23"/>
  <c r="XK17" i="23"/>
  <c r="J17" i="23"/>
  <c r="XD12" i="23"/>
  <c r="XK12" i="23"/>
  <c r="XG12" i="23"/>
  <c r="L12" i="23"/>
  <c r="J12" i="23"/>
  <c r="K12" i="23" s="1"/>
  <c r="XD13" i="23"/>
  <c r="J13" i="23"/>
  <c r="K13" i="23" s="1"/>
  <c r="XK13" i="23"/>
  <c r="XG13" i="23"/>
  <c r="L13" i="23"/>
  <c r="XD8" i="23"/>
  <c r="L8" i="23"/>
  <c r="J8" i="23"/>
  <c r="K8" i="23" s="1"/>
  <c r="XK8" i="23"/>
  <c r="XG8" i="23"/>
  <c r="XG5" i="23"/>
  <c r="XD5" i="23"/>
  <c r="XK5" i="23"/>
  <c r="L5" i="23"/>
  <c r="J5" i="23"/>
  <c r="J22" i="4"/>
  <c r="K22" i="4" s="1"/>
  <c r="P22" i="4"/>
  <c r="L22" i="4"/>
  <c r="M22" i="4" s="1"/>
  <c r="N22" i="4"/>
  <c r="P20" i="4"/>
  <c r="DC20" i="4" s="1"/>
  <c r="L20" i="4"/>
  <c r="M20" i="4" s="1"/>
  <c r="J20" i="4"/>
  <c r="K20" i="4" s="1"/>
  <c r="N20" i="4"/>
  <c r="N16" i="4"/>
  <c r="P16" i="4"/>
  <c r="DC16" i="4" s="1"/>
  <c r="L16" i="4"/>
  <c r="M16" i="4" s="1"/>
  <c r="J16" i="4"/>
  <c r="K16" i="4" s="1"/>
  <c r="M27" i="19" l="1"/>
  <c r="I23" i="19"/>
  <c r="H23" i="19" s="1"/>
  <c r="A23" i="19" s="1" a="1"/>
  <c r="A23" i="19" s="1"/>
  <c r="M8" i="27"/>
  <c r="I14" i="27"/>
  <c r="H14" i="27" s="1"/>
  <c r="DB20" i="4"/>
  <c r="I18" i="21"/>
  <c r="H18" i="21" s="1"/>
  <c r="A18" i="21" s="1" a="1"/>
  <c r="A18" i="21" s="1"/>
  <c r="M20" i="21"/>
  <c r="H20" i="21"/>
  <c r="A20" i="21" s="1" a="1"/>
  <c r="A20" i="21" s="1"/>
  <c r="I27" i="19"/>
  <c r="H27" i="19" s="1"/>
  <c r="A27" i="19" s="1" a="1"/>
  <c r="A27" i="19" s="1"/>
  <c r="I21" i="19"/>
  <c r="H21" i="19" s="1"/>
  <c r="A21" i="19" s="1" a="1"/>
  <c r="A21" i="19" s="1"/>
  <c r="I26" i="19"/>
  <c r="H26" i="19" s="1"/>
  <c r="A26" i="19" s="1" a="1"/>
  <c r="A26" i="19" s="1"/>
  <c r="I8" i="27"/>
  <c r="H8" i="27" s="1"/>
  <c r="I15" i="27"/>
  <c r="H15" i="27" s="1"/>
  <c r="A15" i="27" s="1" a="1"/>
  <c r="A15" i="27" s="1"/>
  <c r="M15" i="27"/>
  <c r="H13" i="23"/>
  <c r="A13" i="23" s="1" a="1"/>
  <c r="A13" i="23" s="1"/>
  <c r="H5" i="23"/>
  <c r="H8" i="23"/>
  <c r="H17" i="23"/>
  <c r="A17" i="23" s="1" a="1"/>
  <c r="A17" i="23" s="1"/>
  <c r="H20" i="4"/>
  <c r="A20" i="4" s="1" a="1"/>
  <c r="A20" i="4" s="1"/>
  <c r="DB16" i="4"/>
  <c r="V16" i="4" s="1"/>
  <c r="X16" i="4" s="1"/>
  <c r="DB22" i="4"/>
  <c r="H16" i="4"/>
  <c r="A16" i="4" s="1" a="1"/>
  <c r="A16" i="4" s="1"/>
  <c r="H22" i="4"/>
  <c r="A22" i="4" s="1" a="1"/>
  <c r="A22" i="4" s="1"/>
  <c r="H12" i="23"/>
  <c r="A12" i="23" s="1" a="1"/>
  <c r="A12" i="23" s="1"/>
  <c r="H14" i="24"/>
  <c r="M21" i="19"/>
  <c r="M18" i="21"/>
  <c r="DD20" i="21"/>
  <c r="O18" i="21"/>
  <c r="DE18" i="21"/>
  <c r="R18" i="21" s="1"/>
  <c r="T18" i="21" s="1"/>
  <c r="Q20" i="21"/>
  <c r="DF20" i="21"/>
  <c r="DD21" i="19"/>
  <c r="R21" i="19" s="1"/>
  <c r="T21" i="19" s="1"/>
  <c r="DD23" i="19"/>
  <c r="Q27" i="19"/>
  <c r="DF27" i="19"/>
  <c r="O23" i="19"/>
  <c r="DE23" i="19"/>
  <c r="Q23" i="19"/>
  <c r="DF23" i="19"/>
  <c r="DD27" i="19"/>
  <c r="O26" i="19"/>
  <c r="DE26" i="19"/>
  <c r="R26" i="19" s="1"/>
  <c r="T26" i="19" s="1"/>
  <c r="DD8" i="27"/>
  <c r="DD15" i="27"/>
  <c r="O14" i="27"/>
  <c r="DE14" i="27"/>
  <c r="DD14" i="27"/>
  <c r="O15" i="27"/>
  <c r="DE15" i="27"/>
  <c r="O8" i="27"/>
  <c r="DE8" i="27"/>
  <c r="Q8" i="27"/>
  <c r="DF8" i="27"/>
  <c r="CT14" i="24"/>
  <c r="CU14" i="24"/>
  <c r="CU13" i="24"/>
  <c r="CT13" i="24"/>
  <c r="CT8" i="23"/>
  <c r="CU8" i="23"/>
  <c r="CU12" i="23"/>
  <c r="CT12" i="23"/>
  <c r="CU17" i="23"/>
  <c r="CT17" i="23"/>
  <c r="M5" i="23"/>
  <c r="CU5" i="23"/>
  <c r="CT5" i="23"/>
  <c r="CU13" i="23"/>
  <c r="CT13" i="23"/>
  <c r="Q22" i="4"/>
  <c r="DC22" i="4"/>
  <c r="O16" i="4"/>
  <c r="Q15" i="27"/>
  <c r="XH14" i="24"/>
  <c r="XL14" i="24" s="1"/>
  <c r="XH17" i="23"/>
  <c r="XL17" i="23" s="1"/>
  <c r="UM20" i="21"/>
  <c r="UJ20" i="21"/>
  <c r="Q21" i="19"/>
  <c r="UM21" i="19"/>
  <c r="O20" i="21"/>
  <c r="UJ26" i="19"/>
  <c r="UJ21" i="19"/>
  <c r="UM26" i="19"/>
  <c r="UJ15" i="27"/>
  <c r="Q14" i="27"/>
  <c r="XH13" i="24"/>
  <c r="XL13" i="24" s="1"/>
  <c r="M13" i="24"/>
  <c r="XH12" i="23"/>
  <c r="XL12" i="23" s="1"/>
  <c r="M8" i="23"/>
  <c r="UM18" i="21"/>
  <c r="Q18" i="21"/>
  <c r="UJ18" i="21"/>
  <c r="UM23" i="19"/>
  <c r="UM27" i="19"/>
  <c r="O27" i="19"/>
  <c r="O21" i="19"/>
  <c r="UJ23" i="19"/>
  <c r="UJ27" i="19"/>
  <c r="Q26" i="19"/>
  <c r="UM14" i="27"/>
  <c r="UJ14" i="27"/>
  <c r="UM8" i="27"/>
  <c r="UJ8" i="27"/>
  <c r="UM15" i="27"/>
  <c r="M14" i="24"/>
  <c r="K14" i="24"/>
  <c r="M17" i="23"/>
  <c r="K17" i="23"/>
  <c r="XH5" i="23"/>
  <c r="XL5" i="23" s="1"/>
  <c r="XH13" i="23"/>
  <c r="XL13" i="23" s="1"/>
  <c r="M12" i="23"/>
  <c r="M13" i="23"/>
  <c r="XH8" i="23"/>
  <c r="XL8" i="23" s="1"/>
  <c r="K5" i="23"/>
  <c r="O22" i="4"/>
  <c r="Q16" i="4"/>
  <c r="Q20" i="4"/>
  <c r="O20" i="4"/>
  <c r="V20" i="4"/>
  <c r="X20" i="4" s="1"/>
  <c r="N13" i="24" l="1"/>
  <c r="P13" i="24" s="1"/>
  <c r="N8" i="23"/>
  <c r="E8" i="23" s="1"/>
  <c r="N13" i="23"/>
  <c r="P13" i="23" s="1"/>
  <c r="R27" i="19"/>
  <c r="T27" i="19" s="1"/>
  <c r="R8" i="27"/>
  <c r="T8" i="27" s="1"/>
  <c r="R15" i="27"/>
  <c r="T15" i="27" s="1"/>
  <c r="R20" i="21"/>
  <c r="T20" i="21" s="1"/>
  <c r="E21" i="19"/>
  <c r="N14" i="24"/>
  <c r="N5" i="23"/>
  <c r="N17" i="23"/>
  <c r="V22" i="4"/>
  <c r="X22" i="4" s="1"/>
  <c r="E18" i="21"/>
  <c r="S18" i="21"/>
  <c r="R23" i="19"/>
  <c r="T23" i="19" s="1"/>
  <c r="S21" i="19"/>
  <c r="S26" i="19"/>
  <c r="E26" i="19"/>
  <c r="R14" i="27"/>
  <c r="T14" i="27" s="1"/>
  <c r="N12" i="23"/>
  <c r="P12" i="23" s="1"/>
  <c r="E16" i="4"/>
  <c r="W20" i="4"/>
  <c r="E20" i="4"/>
  <c r="W16" i="4"/>
  <c r="O8" i="23" l="1"/>
  <c r="E13" i="23"/>
  <c r="E13" i="24"/>
  <c r="O13" i="24"/>
  <c r="P8" i="23"/>
  <c r="O13" i="23"/>
  <c r="E20" i="21"/>
  <c r="E27" i="19"/>
  <c r="E23" i="19"/>
  <c r="E15" i="27"/>
  <c r="E8" i="27"/>
  <c r="S14" i="27"/>
  <c r="O14" i="24"/>
  <c r="P14" i="24"/>
  <c r="O17" i="23"/>
  <c r="P17" i="23"/>
  <c r="E5" i="23"/>
  <c r="P5" i="23"/>
  <c r="E22" i="4"/>
  <c r="S8" i="27"/>
  <c r="S27" i="19"/>
  <c r="E14" i="24"/>
  <c r="S20" i="21"/>
  <c r="S15" i="27"/>
  <c r="O5" i="23"/>
  <c r="E17" i="23"/>
  <c r="W22" i="4"/>
  <c r="S23" i="19"/>
  <c r="E14" i="27"/>
  <c r="E12" i="23"/>
  <c r="O12" i="23"/>
  <c r="CV5" i="21" l="1"/>
  <c r="CW5" i="21"/>
  <c r="CX5" i="21"/>
  <c r="CY5" i="21"/>
  <c r="DA5" i="21"/>
  <c r="DB5" i="21"/>
  <c r="TK5" i="21"/>
  <c r="TL5" i="21"/>
  <c r="TM5" i="21"/>
  <c r="TN5" i="21"/>
  <c r="TO5" i="21"/>
  <c r="TP5" i="21"/>
  <c r="TQ5" i="21"/>
  <c r="TR5" i="21"/>
  <c r="TS5" i="21"/>
  <c r="TT5" i="21"/>
  <c r="TU5" i="21"/>
  <c r="TV5" i="21"/>
  <c r="TW5" i="21"/>
  <c r="TX5" i="21"/>
  <c r="TY5" i="21"/>
  <c r="TZ5" i="21"/>
  <c r="UA5" i="21"/>
  <c r="UB5" i="21"/>
  <c r="UC5" i="21"/>
  <c r="UD5" i="21"/>
  <c r="CV24" i="19"/>
  <c r="CW24" i="19"/>
  <c r="CX24" i="19"/>
  <c r="CY24" i="19"/>
  <c r="DA24" i="19"/>
  <c r="DB24" i="19"/>
  <c r="TK24" i="19"/>
  <c r="TL24" i="19"/>
  <c r="TM24" i="19"/>
  <c r="TN24" i="19"/>
  <c r="TO24" i="19"/>
  <c r="TP24" i="19"/>
  <c r="TQ24" i="19"/>
  <c r="TR24" i="19"/>
  <c r="TS24" i="19"/>
  <c r="TT24" i="19"/>
  <c r="TU24" i="19"/>
  <c r="TV24" i="19"/>
  <c r="TW24" i="19"/>
  <c r="TX24" i="19"/>
  <c r="TY24" i="19"/>
  <c r="TZ24" i="19"/>
  <c r="UA24" i="19"/>
  <c r="UB24" i="19"/>
  <c r="UC24" i="19"/>
  <c r="UD24" i="19"/>
  <c r="CV9" i="19"/>
  <c r="CW9" i="19"/>
  <c r="G9" i="19" s="1"/>
  <c r="CX9" i="19"/>
  <c r="CY9" i="19"/>
  <c r="DA9" i="19"/>
  <c r="DB9" i="19"/>
  <c r="TK9" i="19"/>
  <c r="TL9" i="19"/>
  <c r="TM9" i="19"/>
  <c r="TN9" i="19"/>
  <c r="TO9" i="19"/>
  <c r="TP9" i="19"/>
  <c r="TQ9" i="19"/>
  <c r="TR9" i="19"/>
  <c r="TS9" i="19"/>
  <c r="TT9" i="19"/>
  <c r="TU9" i="19"/>
  <c r="TV9" i="19"/>
  <c r="TW9" i="19"/>
  <c r="TX9" i="19"/>
  <c r="TY9" i="19"/>
  <c r="TZ9" i="19"/>
  <c r="UA9" i="19"/>
  <c r="UB9" i="19"/>
  <c r="UC9" i="19"/>
  <c r="UD9" i="19"/>
  <c r="CQ11" i="22"/>
  <c r="CR11" i="22"/>
  <c r="CS11" i="22"/>
  <c r="CT11" i="22"/>
  <c r="CU11" i="22"/>
  <c r="CV11" i="22"/>
  <c r="CX11" i="22"/>
  <c r="CY11" i="22"/>
  <c r="CZ11" i="22"/>
  <c r="WT11" i="22"/>
  <c r="WU11" i="22"/>
  <c r="WV11" i="22"/>
  <c r="XJ11" i="22" s="1"/>
  <c r="WW11" i="22"/>
  <c r="XK11" i="22" s="1"/>
  <c r="WX11" i="22"/>
  <c r="WY11" i="22"/>
  <c r="WZ11" i="22"/>
  <c r="XA11" i="22"/>
  <c r="XM11" i="22" s="1"/>
  <c r="XB11" i="22"/>
  <c r="XN11" i="22" s="1"/>
  <c r="XC11" i="22"/>
  <c r="XD11" i="22"/>
  <c r="XE11" i="22"/>
  <c r="XF11" i="22"/>
  <c r="XQ11" i="22" s="1"/>
  <c r="XG11" i="22"/>
  <c r="XR11" i="22" s="1"/>
  <c r="XH11" i="22"/>
  <c r="CQ13" i="4"/>
  <c r="CR13" i="4"/>
  <c r="CS13" i="4"/>
  <c r="CT13" i="4"/>
  <c r="CU13" i="4"/>
  <c r="CV13" i="4"/>
  <c r="CX13" i="4"/>
  <c r="CY13" i="4"/>
  <c r="CZ13" i="4"/>
  <c r="CI15" i="23"/>
  <c r="CJ15" i="23"/>
  <c r="CK15" i="23"/>
  <c r="CL15" i="23"/>
  <c r="CM15" i="23"/>
  <c r="CN15" i="23"/>
  <c r="CP15" i="23"/>
  <c r="CQ15" i="23"/>
  <c r="CR15" i="23"/>
  <c r="WL15" i="23"/>
  <c r="WM15" i="23"/>
  <c r="WN15" i="23"/>
  <c r="XB15" i="23" s="1"/>
  <c r="WO15" i="23"/>
  <c r="XC15" i="23" s="1"/>
  <c r="WP15" i="23"/>
  <c r="WQ15" i="23"/>
  <c r="WR15" i="23"/>
  <c r="WS15" i="23"/>
  <c r="XE15" i="23" s="1"/>
  <c r="WT15" i="23"/>
  <c r="XF15" i="23" s="1"/>
  <c r="WU15" i="23"/>
  <c r="WV15" i="23"/>
  <c r="WW15" i="23"/>
  <c r="WX15" i="23"/>
  <c r="XI15" i="23" s="1"/>
  <c r="WY15" i="23"/>
  <c r="XJ15" i="23" s="1"/>
  <c r="WZ15" i="23"/>
  <c r="G5" i="21" l="1"/>
  <c r="G24" i="19"/>
  <c r="F5" i="21"/>
  <c r="F24" i="19"/>
  <c r="F9" i="19"/>
  <c r="G13" i="4"/>
  <c r="F13" i="4"/>
  <c r="I13" i="4"/>
  <c r="I15" i="23"/>
  <c r="F15" i="23"/>
  <c r="CO15" i="23"/>
  <c r="CS15" i="23" s="1"/>
  <c r="G15" i="23"/>
  <c r="I11" i="22"/>
  <c r="F11" i="22"/>
  <c r="G11" i="22"/>
  <c r="T13" i="4"/>
  <c r="U13" i="4" s="1"/>
  <c r="R13" i="4"/>
  <c r="S13" i="4" s="1"/>
  <c r="R11" i="22"/>
  <c r="S11" i="22" s="1"/>
  <c r="T11" i="22"/>
  <c r="U11" i="22" s="1"/>
  <c r="UF5" i="21"/>
  <c r="DC5" i="21"/>
  <c r="N5" i="21"/>
  <c r="DE5" i="21" s="1"/>
  <c r="UI24" i="19"/>
  <c r="DC24" i="19"/>
  <c r="P9" i="19"/>
  <c r="P24" i="19"/>
  <c r="UF9" i="19"/>
  <c r="UK9" i="19"/>
  <c r="CW11" i="22"/>
  <c r="DA11" i="22" s="1"/>
  <c r="XO11" i="22"/>
  <c r="XL11" i="22"/>
  <c r="CW13" i="4"/>
  <c r="DA13" i="4" s="1"/>
  <c r="UL5" i="21"/>
  <c r="P5" i="21"/>
  <c r="DF5" i="21" s="1"/>
  <c r="CZ5" i="21"/>
  <c r="I5" i="21" s="1"/>
  <c r="UK5" i="21"/>
  <c r="L5" i="21"/>
  <c r="DD5" i="21" s="1"/>
  <c r="UH5" i="21"/>
  <c r="UG5" i="21"/>
  <c r="J5" i="21"/>
  <c r="K5" i="21" s="1"/>
  <c r="UI5" i="21"/>
  <c r="UH24" i="19"/>
  <c r="UG24" i="19"/>
  <c r="UL24" i="19"/>
  <c r="CZ24" i="19"/>
  <c r="UK24" i="19"/>
  <c r="L24" i="19"/>
  <c r="N24" i="19"/>
  <c r="DE24" i="19" s="1"/>
  <c r="J24" i="19"/>
  <c r="K24" i="19" s="1"/>
  <c r="UF24" i="19"/>
  <c r="UG9" i="19"/>
  <c r="UH9" i="19"/>
  <c r="DC9" i="19"/>
  <c r="UL9" i="19"/>
  <c r="CZ9" i="19"/>
  <c r="N9" i="19"/>
  <c r="DE9" i="19" s="1"/>
  <c r="L9" i="19"/>
  <c r="J9" i="19"/>
  <c r="K9" i="19" s="1"/>
  <c r="UI9" i="19"/>
  <c r="J11" i="22"/>
  <c r="K11" i="22" s="1"/>
  <c r="XS11" i="22"/>
  <c r="P11" i="22"/>
  <c r="L11" i="22"/>
  <c r="M11" i="22" s="1"/>
  <c r="N11" i="22"/>
  <c r="DB11" i="22" s="1"/>
  <c r="L13" i="4"/>
  <c r="M13" i="4" s="1"/>
  <c r="N13" i="4"/>
  <c r="P13" i="4"/>
  <c r="DC13" i="4" s="1"/>
  <c r="J13" i="4"/>
  <c r="L15" i="23"/>
  <c r="XG15" i="23"/>
  <c r="XD15" i="23"/>
  <c r="XK15" i="23"/>
  <c r="J15" i="23"/>
  <c r="K15" i="23" s="1"/>
  <c r="H5" i="21" l="1"/>
  <c r="M5" i="21"/>
  <c r="M9" i="19"/>
  <c r="I9" i="19"/>
  <c r="I24" i="19"/>
  <c r="H24" i="19" s="1"/>
  <c r="A24" i="19" s="1" a="1"/>
  <c r="A24" i="19" s="1"/>
  <c r="H9" i="19"/>
  <c r="H11" i="22"/>
  <c r="DB13" i="4"/>
  <c r="V13" i="4" s="1"/>
  <c r="X13" i="4" s="1"/>
  <c r="H13" i="4"/>
  <c r="H15" i="23"/>
  <c r="A15" i="23" s="1" a="1"/>
  <c r="A15" i="23" s="1"/>
  <c r="M24" i="19"/>
  <c r="DD24" i="19"/>
  <c r="Q24" i="19"/>
  <c r="DF24" i="19"/>
  <c r="Q9" i="19"/>
  <c r="DF9" i="19"/>
  <c r="DD9" i="19"/>
  <c r="CU15" i="23"/>
  <c r="CT15" i="23"/>
  <c r="Q11" i="22"/>
  <c r="DC11" i="22"/>
  <c r="O13" i="4"/>
  <c r="XP11" i="22"/>
  <c r="XT11" i="22" s="1"/>
  <c r="UJ5" i="21"/>
  <c r="O5" i="21"/>
  <c r="UM9" i="19"/>
  <c r="UM24" i="19"/>
  <c r="M15" i="23"/>
  <c r="Q5" i="21"/>
  <c r="UJ9" i="19"/>
  <c r="UJ24" i="19"/>
  <c r="O24" i="19"/>
  <c r="UM5" i="21"/>
  <c r="R5" i="21"/>
  <c r="T5" i="21" s="1"/>
  <c r="O9" i="19"/>
  <c r="O11" i="22"/>
  <c r="Q13" i="4"/>
  <c r="K13" i="4"/>
  <c r="XH15" i="23"/>
  <c r="XL15" i="23" s="1"/>
  <c r="R24" i="19" l="1"/>
  <c r="T24" i="19" s="1"/>
  <c r="N15" i="23"/>
  <c r="P15" i="23" s="1"/>
  <c r="R9" i="19"/>
  <c r="T9" i="19" s="1"/>
  <c r="V11" i="22"/>
  <c r="X11" i="22" s="1"/>
  <c r="E5" i="21"/>
  <c r="S5" i="21"/>
  <c r="E13" i="4"/>
  <c r="W13" i="4"/>
  <c r="S24" i="19" l="1"/>
  <c r="E24" i="19"/>
  <c r="O15" i="23"/>
  <c r="E15" i="23"/>
  <c r="E9" i="19"/>
  <c r="S9" i="19"/>
  <c r="E11" i="22"/>
  <c r="W11" i="22"/>
  <c r="CX5" i="27"/>
  <c r="CV13" i="27"/>
  <c r="CW13" i="27"/>
  <c r="CX13" i="27"/>
  <c r="CY13" i="27"/>
  <c r="DA13" i="27"/>
  <c r="DB13" i="27"/>
  <c r="TK13" i="27"/>
  <c r="TL13" i="27"/>
  <c r="TM13" i="27"/>
  <c r="TN13" i="27"/>
  <c r="TO13" i="27"/>
  <c r="TP13" i="27"/>
  <c r="TQ13" i="27"/>
  <c r="TR13" i="27"/>
  <c r="TS13" i="27"/>
  <c r="TT13" i="27"/>
  <c r="TU13" i="27"/>
  <c r="TV13" i="27"/>
  <c r="TW13" i="27"/>
  <c r="TX13" i="27"/>
  <c r="TY13" i="27"/>
  <c r="TZ13" i="27"/>
  <c r="UA13" i="27"/>
  <c r="UB13" i="27"/>
  <c r="UC13" i="27"/>
  <c r="UD13" i="27"/>
  <c r="F13" i="27" l="1"/>
  <c r="G13" i="27"/>
  <c r="UK13" i="27"/>
  <c r="DC13" i="27"/>
  <c r="P13" i="27"/>
  <c r="DF13" i="27" s="1"/>
  <c r="UF13" i="27"/>
  <c r="N13" i="27"/>
  <c r="DE13" i="27" s="1"/>
  <c r="UH13" i="27"/>
  <c r="UL13" i="27"/>
  <c r="UG13" i="27"/>
  <c r="L13" i="27"/>
  <c r="UI13" i="27"/>
  <c r="CZ13" i="27"/>
  <c r="I13" i="27" s="1"/>
  <c r="J13" i="27"/>
  <c r="CV6" i="26"/>
  <c r="CW6" i="26"/>
  <c r="CX6" i="26"/>
  <c r="CY6" i="26"/>
  <c r="DA6" i="26"/>
  <c r="DB6" i="26"/>
  <c r="TK6" i="26"/>
  <c r="TL6" i="26"/>
  <c r="TM6" i="26"/>
  <c r="TN6" i="26"/>
  <c r="TO6" i="26"/>
  <c r="TP6" i="26"/>
  <c r="TQ6" i="26"/>
  <c r="TR6" i="26"/>
  <c r="TS6" i="26"/>
  <c r="TT6" i="26"/>
  <c r="TU6" i="26"/>
  <c r="TV6" i="26"/>
  <c r="TW6" i="26"/>
  <c r="TX6" i="26"/>
  <c r="TY6" i="26"/>
  <c r="TZ6" i="26"/>
  <c r="UA6" i="26"/>
  <c r="UB6" i="26"/>
  <c r="UC6" i="26"/>
  <c r="UD6" i="26"/>
  <c r="CQ18" i="4"/>
  <c r="CR18" i="4"/>
  <c r="CS18" i="4"/>
  <c r="CT18" i="4"/>
  <c r="CU18" i="4"/>
  <c r="CV18" i="4"/>
  <c r="CX18" i="4"/>
  <c r="CY18" i="4"/>
  <c r="CZ18" i="4"/>
  <c r="CQ10" i="4"/>
  <c r="CR10" i="4"/>
  <c r="CS10" i="4"/>
  <c r="CT10" i="4"/>
  <c r="CU10" i="4"/>
  <c r="CV10" i="4"/>
  <c r="CX10" i="4"/>
  <c r="CY10" i="4"/>
  <c r="CZ10" i="4"/>
  <c r="G10" i="4" l="1"/>
  <c r="H13" i="27"/>
  <c r="A13" i="27" s="1" a="1"/>
  <c r="A13" i="27" s="1"/>
  <c r="F10" i="4"/>
  <c r="H10" i="4" s="1"/>
  <c r="I10" i="4"/>
  <c r="F18" i="4"/>
  <c r="I18" i="4"/>
  <c r="G18" i="4"/>
  <c r="G6" i="26"/>
  <c r="F6" i="26"/>
  <c r="R10" i="4"/>
  <c r="S10" i="4" s="1"/>
  <c r="T10" i="4"/>
  <c r="U10" i="4" s="1"/>
  <c r="T18" i="4"/>
  <c r="U18" i="4" s="1"/>
  <c r="R18" i="4"/>
  <c r="S18" i="4" s="1"/>
  <c r="DD13" i="27"/>
  <c r="R13" i="27" s="1"/>
  <c r="T13" i="27" s="1"/>
  <c r="UM13" i="27"/>
  <c r="Q13" i="27"/>
  <c r="DC6" i="26"/>
  <c r="CW10" i="4"/>
  <c r="DA10" i="4" s="1"/>
  <c r="CW18" i="4"/>
  <c r="DA18" i="4" s="1"/>
  <c r="O13" i="27"/>
  <c r="UJ13" i="27"/>
  <c r="K13" i="27"/>
  <c r="M13" i="27" s="1"/>
  <c r="N6" i="26"/>
  <c r="DE6" i="26" s="1"/>
  <c r="UL6" i="26"/>
  <c r="UH6" i="26"/>
  <c r="UG6" i="26"/>
  <c r="UK6" i="26"/>
  <c r="CZ6" i="26"/>
  <c r="UF6" i="26"/>
  <c r="P6" i="26"/>
  <c r="DF6" i="26" s="1"/>
  <c r="L6" i="26"/>
  <c r="J6" i="26"/>
  <c r="K6" i="26" s="1"/>
  <c r="UI6" i="26"/>
  <c r="L18" i="4"/>
  <c r="M18" i="4" s="1"/>
  <c r="P18" i="4"/>
  <c r="DC18" i="4" s="1"/>
  <c r="J18" i="4"/>
  <c r="K18" i="4" s="1"/>
  <c r="N18" i="4"/>
  <c r="L10" i="4"/>
  <c r="M10" i="4" s="1"/>
  <c r="P10" i="4"/>
  <c r="DC10" i="4" s="1"/>
  <c r="N10" i="4"/>
  <c r="J10" i="4"/>
  <c r="K10" i="4" s="1"/>
  <c r="DB10" i="4" l="1"/>
  <c r="V10" i="4" s="1"/>
  <c r="X10" i="4" s="1"/>
  <c r="M6" i="26"/>
  <c r="DB18" i="4"/>
  <c r="V18" i="4" s="1"/>
  <c r="X18" i="4" s="1"/>
  <c r="H18" i="4"/>
  <c r="I6" i="26"/>
  <c r="H6" i="26"/>
  <c r="DD6" i="26"/>
  <c r="R6" i="26" s="1"/>
  <c r="T6" i="26" s="1"/>
  <c r="O10" i="4"/>
  <c r="UM6" i="26"/>
  <c r="E13" i="27"/>
  <c r="S13" i="27"/>
  <c r="UJ6" i="26"/>
  <c r="O6" i="26"/>
  <c r="Q6" i="26"/>
  <c r="Q18" i="4"/>
  <c r="O18" i="4"/>
  <c r="Q10" i="4"/>
  <c r="E6" i="26" l="1"/>
  <c r="S6" i="26"/>
  <c r="E18" i="4"/>
  <c r="W18" i="4"/>
  <c r="W10" i="4"/>
  <c r="E10" i="4"/>
  <c r="CI11" i="24" l="1"/>
  <c r="CJ11" i="24"/>
  <c r="CK11" i="24"/>
  <c r="CL11" i="24"/>
  <c r="CM11" i="24"/>
  <c r="CN11" i="24"/>
  <c r="CP11" i="24"/>
  <c r="CQ11" i="24"/>
  <c r="CR11" i="24"/>
  <c r="WL11" i="24"/>
  <c r="WM11" i="24"/>
  <c r="WN11" i="24"/>
  <c r="XB11" i="24" s="1"/>
  <c r="WO11" i="24"/>
  <c r="XC11" i="24" s="1"/>
  <c r="WP11" i="24"/>
  <c r="WQ11" i="24"/>
  <c r="WR11" i="24"/>
  <c r="WS11" i="24"/>
  <c r="XE11" i="24" s="1"/>
  <c r="WT11" i="24"/>
  <c r="XF11" i="24" s="1"/>
  <c r="WU11" i="24"/>
  <c r="WV11" i="24"/>
  <c r="WW11" i="24"/>
  <c r="WX11" i="24"/>
  <c r="XI11" i="24" s="1"/>
  <c r="WY11" i="24"/>
  <c r="XJ11" i="24" s="1"/>
  <c r="WZ11" i="24"/>
  <c r="CI6" i="23"/>
  <c r="CJ6" i="23"/>
  <c r="CK6" i="23"/>
  <c r="CL6" i="23"/>
  <c r="CM6" i="23"/>
  <c r="CN6" i="23"/>
  <c r="CP6" i="23"/>
  <c r="CQ6" i="23"/>
  <c r="CR6" i="23"/>
  <c r="WL6" i="23"/>
  <c r="WM6" i="23"/>
  <c r="WN6" i="23"/>
  <c r="XB6" i="23" s="1"/>
  <c r="WO6" i="23"/>
  <c r="XC6" i="23" s="1"/>
  <c r="WP6" i="23"/>
  <c r="WQ6" i="23"/>
  <c r="WR6" i="23"/>
  <c r="WS6" i="23"/>
  <c r="XE6" i="23" s="1"/>
  <c r="WT6" i="23"/>
  <c r="XF6" i="23" s="1"/>
  <c r="WU6" i="23"/>
  <c r="WV6" i="23"/>
  <c r="WW6" i="23"/>
  <c r="WX6" i="23"/>
  <c r="XI6" i="23" s="1"/>
  <c r="WY6" i="23"/>
  <c r="XJ6" i="23" s="1"/>
  <c r="WZ6" i="23"/>
  <c r="CV16" i="21"/>
  <c r="CW16" i="21"/>
  <c r="CX16" i="21"/>
  <c r="CY16" i="21"/>
  <c r="DA16" i="21"/>
  <c r="DB16" i="21"/>
  <c r="TK16" i="21"/>
  <c r="TL16" i="21"/>
  <c r="TM16" i="21"/>
  <c r="TN16" i="21"/>
  <c r="TO16" i="21"/>
  <c r="TP16" i="21"/>
  <c r="TQ16" i="21"/>
  <c r="TR16" i="21"/>
  <c r="TS16" i="21"/>
  <c r="TT16" i="21"/>
  <c r="TU16" i="21"/>
  <c r="TV16" i="21"/>
  <c r="TW16" i="21"/>
  <c r="TX16" i="21"/>
  <c r="TY16" i="21"/>
  <c r="TZ16" i="21"/>
  <c r="UA16" i="21"/>
  <c r="UB16" i="21"/>
  <c r="UC16" i="21"/>
  <c r="UD16" i="21"/>
  <c r="CV14" i="21"/>
  <c r="CW14" i="21"/>
  <c r="CX14" i="21"/>
  <c r="CY14" i="21"/>
  <c r="DA14" i="21"/>
  <c r="DB14" i="21"/>
  <c r="TK14" i="21"/>
  <c r="TL14" i="21"/>
  <c r="TM14" i="21"/>
  <c r="TN14" i="21"/>
  <c r="TO14" i="21"/>
  <c r="TP14" i="21"/>
  <c r="TQ14" i="21"/>
  <c r="TR14" i="21"/>
  <c r="TS14" i="21"/>
  <c r="TT14" i="21"/>
  <c r="TU14" i="21"/>
  <c r="TV14" i="21"/>
  <c r="TW14" i="21"/>
  <c r="TX14" i="21"/>
  <c r="TY14" i="21"/>
  <c r="TZ14" i="21"/>
  <c r="UA14" i="21"/>
  <c r="UB14" i="21"/>
  <c r="UC14" i="21"/>
  <c r="UD14" i="21"/>
  <c r="CV12" i="19"/>
  <c r="CW12" i="19"/>
  <c r="CX12" i="19"/>
  <c r="CY12" i="19"/>
  <c r="DA12" i="19"/>
  <c r="DB12" i="19"/>
  <c r="TK12" i="19"/>
  <c r="TL12" i="19"/>
  <c r="TM12" i="19"/>
  <c r="TN12" i="19"/>
  <c r="TO12" i="19"/>
  <c r="TP12" i="19"/>
  <c r="TQ12" i="19"/>
  <c r="TR12" i="19"/>
  <c r="TS12" i="19"/>
  <c r="TT12" i="19"/>
  <c r="TU12" i="19"/>
  <c r="TV12" i="19"/>
  <c r="TW12" i="19"/>
  <c r="TX12" i="19"/>
  <c r="TY12" i="19"/>
  <c r="TZ12" i="19"/>
  <c r="UA12" i="19"/>
  <c r="UB12" i="19"/>
  <c r="UC12" i="19"/>
  <c r="UD12" i="19"/>
  <c r="G14" i="21" l="1"/>
  <c r="G16" i="21"/>
  <c r="F14" i="21"/>
  <c r="F16" i="21"/>
  <c r="G12" i="19"/>
  <c r="F12" i="19"/>
  <c r="CO6" i="23"/>
  <c r="CS6" i="23" s="1"/>
  <c r="G6" i="23"/>
  <c r="I6" i="23"/>
  <c r="F6" i="23"/>
  <c r="CO11" i="24"/>
  <c r="CS11" i="24" s="1"/>
  <c r="G11" i="24"/>
  <c r="F11" i="24"/>
  <c r="I11" i="24"/>
  <c r="DC14" i="21"/>
  <c r="DC16" i="21"/>
  <c r="DC12" i="19"/>
  <c r="XG6" i="23"/>
  <c r="XD11" i="24"/>
  <c r="L11" i="24"/>
  <c r="XK11" i="24"/>
  <c r="XG11" i="24"/>
  <c r="J11" i="24"/>
  <c r="K11" i="24" s="1"/>
  <c r="XK6" i="23"/>
  <c r="L6" i="23"/>
  <c r="J6" i="23"/>
  <c r="XD6" i="23"/>
  <c r="UK14" i="21"/>
  <c r="UI14" i="21"/>
  <c r="UK16" i="21"/>
  <c r="UI16" i="21"/>
  <c r="P16" i="21"/>
  <c r="DF16" i="21" s="1"/>
  <c r="P14" i="21"/>
  <c r="DF14" i="21" s="1"/>
  <c r="N16" i="21"/>
  <c r="UG16" i="21"/>
  <c r="UL16" i="21"/>
  <c r="UH16" i="21"/>
  <c r="L16" i="21"/>
  <c r="DD16" i="21" s="1"/>
  <c r="UF16" i="21"/>
  <c r="J16" i="21"/>
  <c r="K16" i="21" s="1"/>
  <c r="CZ16" i="21"/>
  <c r="I16" i="21" s="1"/>
  <c r="UG14" i="21"/>
  <c r="UL14" i="21"/>
  <c r="UH14" i="21"/>
  <c r="N14" i="21"/>
  <c r="L14" i="21"/>
  <c r="UF14" i="21"/>
  <c r="J14" i="21"/>
  <c r="K14" i="21" s="1"/>
  <c r="CZ14" i="21"/>
  <c r="I14" i="21" s="1"/>
  <c r="UF12" i="19"/>
  <c r="UL12" i="19"/>
  <c r="N12" i="19"/>
  <c r="UK12" i="19"/>
  <c r="CZ12" i="19"/>
  <c r="I12" i="19" s="1"/>
  <c r="UH12" i="19"/>
  <c r="UG12" i="19"/>
  <c r="L12" i="19"/>
  <c r="J12" i="19"/>
  <c r="K12" i="19" s="1"/>
  <c r="P12" i="19"/>
  <c r="DF12" i="19" s="1"/>
  <c r="UI12" i="19"/>
  <c r="CV12" i="27"/>
  <c r="CW12" i="27"/>
  <c r="CX12" i="27"/>
  <c r="CY12" i="27"/>
  <c r="DA12" i="27"/>
  <c r="DB12" i="27"/>
  <c r="TK12" i="27"/>
  <c r="TL12" i="27"/>
  <c r="TM12" i="27"/>
  <c r="TN12" i="27"/>
  <c r="TO12" i="27"/>
  <c r="TP12" i="27"/>
  <c r="TQ12" i="27"/>
  <c r="TR12" i="27"/>
  <c r="TS12" i="27"/>
  <c r="TT12" i="27"/>
  <c r="TU12" i="27"/>
  <c r="TV12" i="27"/>
  <c r="TW12" i="27"/>
  <c r="TX12" i="27"/>
  <c r="TY12" i="27"/>
  <c r="TZ12" i="27"/>
  <c r="UA12" i="27"/>
  <c r="UB12" i="27"/>
  <c r="UC12" i="27"/>
  <c r="UD12" i="27"/>
  <c r="H16" i="21" l="1"/>
  <c r="H14" i="21"/>
  <c r="M16" i="21"/>
  <c r="H12" i="19"/>
  <c r="G12" i="27"/>
  <c r="F12" i="27"/>
  <c r="H6" i="23"/>
  <c r="H11" i="24"/>
  <c r="M14" i="21"/>
  <c r="M12" i="19"/>
  <c r="O16" i="21"/>
  <c r="DE16" i="21"/>
  <c r="R16" i="21" s="1"/>
  <c r="T16" i="21" s="1"/>
  <c r="O14" i="21"/>
  <c r="DE14" i="21"/>
  <c r="DD14" i="21"/>
  <c r="DD12" i="19"/>
  <c r="O12" i="19"/>
  <c r="DE12" i="19"/>
  <c r="M11" i="24"/>
  <c r="CT11" i="24"/>
  <c r="CU11" i="24"/>
  <c r="CU6" i="23"/>
  <c r="CT6" i="23"/>
  <c r="UM14" i="21"/>
  <c r="UM16" i="21"/>
  <c r="UM12" i="19"/>
  <c r="DC12" i="27"/>
  <c r="XH6" i="23"/>
  <c r="XL6" i="23" s="1"/>
  <c r="M6" i="23"/>
  <c r="XH11" i="24"/>
  <c r="XL11" i="24" s="1"/>
  <c r="K6" i="23"/>
  <c r="Q14" i="21"/>
  <c r="UF12" i="27"/>
  <c r="P12" i="27"/>
  <c r="DF12" i="27" s="1"/>
  <c r="UJ14" i="21"/>
  <c r="Q16" i="21"/>
  <c r="UJ16" i="21"/>
  <c r="UJ12" i="19"/>
  <c r="Q12" i="19"/>
  <c r="N12" i="27"/>
  <c r="UH12" i="27"/>
  <c r="UG12" i="27"/>
  <c r="UK12" i="27"/>
  <c r="CZ12" i="27"/>
  <c r="I12" i="27" s="1"/>
  <c r="L12" i="27"/>
  <c r="DD12" i="27" s="1"/>
  <c r="UL12" i="27"/>
  <c r="J12" i="27"/>
  <c r="K12" i="27" s="1"/>
  <c r="UI12" i="27"/>
  <c r="H12" i="27" l="1"/>
  <c r="M12" i="27"/>
  <c r="N6" i="23"/>
  <c r="P6" i="23" s="1"/>
  <c r="O12" i="27"/>
  <c r="DE12" i="27"/>
  <c r="R12" i="27" s="1"/>
  <c r="T12" i="27" s="1"/>
  <c r="UM12" i="27"/>
  <c r="N11" i="24"/>
  <c r="P11" i="24" s="1"/>
  <c r="Q12" i="27"/>
  <c r="R12" i="19"/>
  <c r="T12" i="19" s="1"/>
  <c r="R14" i="21"/>
  <c r="T14" i="21" s="1"/>
  <c r="S16" i="21"/>
  <c r="E16" i="21"/>
  <c r="UJ12" i="27"/>
  <c r="E6" i="23" l="1"/>
  <c r="O6" i="23"/>
  <c r="E14" i="21"/>
  <c r="E12" i="19"/>
  <c r="S12" i="27"/>
  <c r="E11" i="24"/>
  <c r="O11" i="24"/>
  <c r="A16" i="21" a="1"/>
  <c r="A16" i="21" s="1"/>
  <c r="S14" i="21"/>
  <c r="S12" i="19"/>
  <c r="E12" i="27"/>
  <c r="A12" i="27" l="1" a="1"/>
  <c r="A12" i="27" s="1"/>
  <c r="CI18" i="24"/>
  <c r="CJ18" i="24"/>
  <c r="CK18" i="24"/>
  <c r="CL18" i="24"/>
  <c r="CM18" i="24"/>
  <c r="CN18" i="24"/>
  <c r="CP18" i="24"/>
  <c r="CQ18" i="24"/>
  <c r="CR18" i="24"/>
  <c r="WL18" i="24"/>
  <c r="WM18" i="24"/>
  <c r="WN18" i="24"/>
  <c r="XB18" i="24" s="1"/>
  <c r="WO18" i="24"/>
  <c r="XC18" i="24" s="1"/>
  <c r="WP18" i="24"/>
  <c r="WQ18" i="24"/>
  <c r="WR18" i="24"/>
  <c r="WS18" i="24"/>
  <c r="XE18" i="24" s="1"/>
  <c r="WT18" i="24"/>
  <c r="XF18" i="24" s="1"/>
  <c r="WU18" i="24"/>
  <c r="WV18" i="24"/>
  <c r="WW18" i="24"/>
  <c r="WX18" i="24"/>
  <c r="XI18" i="24" s="1"/>
  <c r="WY18" i="24"/>
  <c r="XJ18" i="24" s="1"/>
  <c r="WZ18" i="24"/>
  <c r="CI11" i="23"/>
  <c r="CJ11" i="23"/>
  <c r="CK11" i="23"/>
  <c r="CL11" i="23"/>
  <c r="CM11" i="23"/>
  <c r="CN11" i="23"/>
  <c r="CP11" i="23"/>
  <c r="CQ11" i="23"/>
  <c r="CR11" i="23"/>
  <c r="WL11" i="23"/>
  <c r="WM11" i="23"/>
  <c r="WN11" i="23"/>
  <c r="XB11" i="23" s="1"/>
  <c r="WO11" i="23"/>
  <c r="XC11" i="23" s="1"/>
  <c r="WP11" i="23"/>
  <c r="WQ11" i="23"/>
  <c r="WR11" i="23"/>
  <c r="WS11" i="23"/>
  <c r="XE11" i="23" s="1"/>
  <c r="WT11" i="23"/>
  <c r="XF11" i="23" s="1"/>
  <c r="WU11" i="23"/>
  <c r="WV11" i="23"/>
  <c r="WW11" i="23"/>
  <c r="WX11" i="23"/>
  <c r="XI11" i="23" s="1"/>
  <c r="WY11" i="23"/>
  <c r="XJ11" i="23" s="1"/>
  <c r="WZ11" i="23"/>
  <c r="CI4" i="23"/>
  <c r="CJ4" i="23"/>
  <c r="CK4" i="23"/>
  <c r="CL4" i="23"/>
  <c r="CM4" i="23"/>
  <c r="CN4" i="23"/>
  <c r="CP4" i="23"/>
  <c r="CQ4" i="23"/>
  <c r="CR4" i="23"/>
  <c r="WL4" i="23"/>
  <c r="WM4" i="23"/>
  <c r="WN4" i="23"/>
  <c r="XB4" i="23" s="1"/>
  <c r="WO4" i="23"/>
  <c r="XC4" i="23" s="1"/>
  <c r="WP4" i="23"/>
  <c r="WQ4" i="23"/>
  <c r="WR4" i="23"/>
  <c r="WS4" i="23"/>
  <c r="XE4" i="23" s="1"/>
  <c r="WT4" i="23"/>
  <c r="XF4" i="23" s="1"/>
  <c r="WU4" i="23"/>
  <c r="WV4" i="23"/>
  <c r="WW4" i="23"/>
  <c r="WX4" i="23"/>
  <c r="XI4" i="23" s="1"/>
  <c r="WY4" i="23"/>
  <c r="XJ4" i="23" s="1"/>
  <c r="WZ4" i="23"/>
  <c r="CQ17" i="4"/>
  <c r="CR17" i="4"/>
  <c r="CS17" i="4"/>
  <c r="CT17" i="4"/>
  <c r="CU17" i="4"/>
  <c r="CV17" i="4"/>
  <c r="CX17" i="4"/>
  <c r="CY17" i="4"/>
  <c r="CZ17" i="4"/>
  <c r="CI8" i="24"/>
  <c r="CJ8" i="24"/>
  <c r="CK8" i="24"/>
  <c r="CL8" i="24"/>
  <c r="CM8" i="24"/>
  <c r="CN8" i="24"/>
  <c r="CP8" i="24"/>
  <c r="CQ8" i="24"/>
  <c r="CR8" i="24"/>
  <c r="WL8" i="24"/>
  <c r="WM8" i="24"/>
  <c r="WN8" i="24"/>
  <c r="XB8" i="24" s="1"/>
  <c r="WO8" i="24"/>
  <c r="XC8" i="24" s="1"/>
  <c r="WP8" i="24"/>
  <c r="WQ8" i="24"/>
  <c r="WR8" i="24"/>
  <c r="WS8" i="24"/>
  <c r="XE8" i="24" s="1"/>
  <c r="WT8" i="24"/>
  <c r="XF8" i="24" s="1"/>
  <c r="WU8" i="24"/>
  <c r="WV8" i="24"/>
  <c r="WW8" i="24"/>
  <c r="WX8" i="24"/>
  <c r="XI8" i="24" s="1"/>
  <c r="WY8" i="24"/>
  <c r="XJ8" i="24" s="1"/>
  <c r="WZ8" i="24"/>
  <c r="CI7" i="23"/>
  <c r="CJ7" i="23"/>
  <c r="CK7" i="23"/>
  <c r="CL7" i="23"/>
  <c r="CM7" i="23"/>
  <c r="CN7" i="23"/>
  <c r="CP7" i="23"/>
  <c r="CQ7" i="23"/>
  <c r="CR7" i="23"/>
  <c r="WL7" i="23"/>
  <c r="WM7" i="23"/>
  <c r="WN7" i="23"/>
  <c r="XB7" i="23" s="1"/>
  <c r="WO7" i="23"/>
  <c r="XC7" i="23" s="1"/>
  <c r="WP7" i="23"/>
  <c r="WQ7" i="23"/>
  <c r="WR7" i="23"/>
  <c r="WS7" i="23"/>
  <c r="XE7" i="23" s="1"/>
  <c r="WT7" i="23"/>
  <c r="XF7" i="23" s="1"/>
  <c r="WU7" i="23"/>
  <c r="WV7" i="23"/>
  <c r="WW7" i="23"/>
  <c r="WX7" i="23"/>
  <c r="XI7" i="23" s="1"/>
  <c r="WY7" i="23"/>
  <c r="XJ7" i="23" s="1"/>
  <c r="WZ7" i="23"/>
  <c r="CI17" i="24"/>
  <c r="CJ17" i="24"/>
  <c r="CK17" i="24"/>
  <c r="CL17" i="24"/>
  <c r="CM17" i="24"/>
  <c r="CN17" i="24"/>
  <c r="CP17" i="24"/>
  <c r="CQ17" i="24"/>
  <c r="CR17" i="24"/>
  <c r="WL17" i="24"/>
  <c r="WM17" i="24"/>
  <c r="WN17" i="24"/>
  <c r="XB17" i="24" s="1"/>
  <c r="WO17" i="24"/>
  <c r="XC17" i="24" s="1"/>
  <c r="WP17" i="24"/>
  <c r="WQ17" i="24"/>
  <c r="WR17" i="24"/>
  <c r="WS17" i="24"/>
  <c r="XE17" i="24" s="1"/>
  <c r="WT17" i="24"/>
  <c r="XF17" i="24" s="1"/>
  <c r="WU17" i="24"/>
  <c r="WV17" i="24"/>
  <c r="WW17" i="24"/>
  <c r="WX17" i="24"/>
  <c r="XI17" i="24" s="1"/>
  <c r="WY17" i="24"/>
  <c r="XJ17" i="24" s="1"/>
  <c r="WZ17" i="24"/>
  <c r="CI20" i="24"/>
  <c r="CJ20" i="24"/>
  <c r="CK20" i="24"/>
  <c r="CL20" i="24"/>
  <c r="CM20" i="24"/>
  <c r="CN20" i="24"/>
  <c r="CP20" i="24"/>
  <c r="CQ20" i="24"/>
  <c r="CR20" i="24"/>
  <c r="WL20" i="24"/>
  <c r="WM20" i="24"/>
  <c r="WN20" i="24"/>
  <c r="XB20" i="24" s="1"/>
  <c r="WO20" i="24"/>
  <c r="XC20" i="24" s="1"/>
  <c r="WP20" i="24"/>
  <c r="WQ20" i="24"/>
  <c r="WR20" i="24"/>
  <c r="WS20" i="24"/>
  <c r="XE20" i="24" s="1"/>
  <c r="WT20" i="24"/>
  <c r="XF20" i="24" s="1"/>
  <c r="WU20" i="24"/>
  <c r="WV20" i="24"/>
  <c r="WW20" i="24"/>
  <c r="WX20" i="24"/>
  <c r="XI20" i="24" s="1"/>
  <c r="WY20" i="24"/>
  <c r="XJ20" i="24" s="1"/>
  <c r="WZ20" i="24"/>
  <c r="G17" i="4" l="1"/>
  <c r="G11" i="23"/>
  <c r="G4" i="23"/>
  <c r="F17" i="4"/>
  <c r="H17" i="4" s="1"/>
  <c r="I17" i="4"/>
  <c r="I7" i="23"/>
  <c r="F7" i="23"/>
  <c r="I11" i="23"/>
  <c r="F11" i="23"/>
  <c r="H11" i="23" s="1"/>
  <c r="F4" i="23"/>
  <c r="I4" i="23"/>
  <c r="CO7" i="23"/>
  <c r="G7" i="23"/>
  <c r="G18" i="24"/>
  <c r="CO8" i="24"/>
  <c r="CS8" i="24" s="1"/>
  <c r="G8" i="24"/>
  <c r="F20" i="24"/>
  <c r="I20" i="24"/>
  <c r="CO17" i="24"/>
  <c r="G17" i="24"/>
  <c r="I17" i="24"/>
  <c r="F17" i="24"/>
  <c r="F8" i="24"/>
  <c r="I8" i="24"/>
  <c r="I18" i="24"/>
  <c r="F18" i="24"/>
  <c r="CO20" i="24"/>
  <c r="G20" i="24"/>
  <c r="T17" i="4"/>
  <c r="U17" i="4" s="1"/>
  <c r="R17" i="4"/>
  <c r="S17" i="4" s="1"/>
  <c r="CO18" i="24"/>
  <c r="CS18" i="24" s="1"/>
  <c r="XK11" i="23"/>
  <c r="XD18" i="24"/>
  <c r="L18" i="24"/>
  <c r="XK18" i="24"/>
  <c r="XG18" i="24"/>
  <c r="J18" i="24"/>
  <c r="K18" i="24" s="1"/>
  <c r="CO4" i="23"/>
  <c r="CS4" i="23" s="1"/>
  <c r="CO11" i="23"/>
  <c r="CS11" i="23" s="1"/>
  <c r="XG11" i="23"/>
  <c r="J11" i="23"/>
  <c r="K11" i="23" s="1"/>
  <c r="L11" i="23"/>
  <c r="XD11" i="23"/>
  <c r="J4" i="23"/>
  <c r="K4" i="23" s="1"/>
  <c r="XD4" i="23"/>
  <c r="XK4" i="23"/>
  <c r="L4" i="23"/>
  <c r="XG4" i="23"/>
  <c r="CW17" i="4"/>
  <c r="DA17" i="4" s="1"/>
  <c r="L17" i="4"/>
  <c r="M17" i="4" s="1"/>
  <c r="J17" i="4"/>
  <c r="K17" i="4" s="1"/>
  <c r="P17" i="4"/>
  <c r="DC17" i="4" s="1"/>
  <c r="N17" i="4"/>
  <c r="CS7" i="23"/>
  <c r="CS17" i="24"/>
  <c r="XD8" i="24"/>
  <c r="XK7" i="23"/>
  <c r="L8" i="24"/>
  <c r="J8" i="24"/>
  <c r="K8" i="24" s="1"/>
  <c r="XK8" i="24"/>
  <c r="XG8" i="24"/>
  <c r="J7" i="23"/>
  <c r="K7" i="23" s="1"/>
  <c r="XG7" i="23"/>
  <c r="XD7" i="23"/>
  <c r="L7" i="23"/>
  <c r="XD17" i="24"/>
  <c r="L17" i="24"/>
  <c r="XK17" i="24"/>
  <c r="J17" i="24"/>
  <c r="K17" i="24" s="1"/>
  <c r="XG17" i="24"/>
  <c r="XD20" i="24"/>
  <c r="CS20" i="24"/>
  <c r="L20" i="24"/>
  <c r="XK20" i="24"/>
  <c r="XG20" i="24"/>
  <c r="J20" i="24"/>
  <c r="K20" i="24" s="1"/>
  <c r="H4" i="23" l="1"/>
  <c r="DB17" i="4"/>
  <c r="H20" i="24"/>
  <c r="H7" i="23"/>
  <c r="H17" i="24"/>
  <c r="H8" i="24"/>
  <c r="H18" i="24"/>
  <c r="A18" i="24" s="1" a="1"/>
  <c r="A18" i="24" s="1"/>
  <c r="CT8" i="24"/>
  <c r="CU8" i="24"/>
  <c r="CT18" i="24"/>
  <c r="CU18" i="24"/>
  <c r="CT20" i="24"/>
  <c r="CU20" i="24"/>
  <c r="CU17" i="24"/>
  <c r="CT17" i="24"/>
  <c r="CU11" i="23"/>
  <c r="CT11" i="23"/>
  <c r="CU4" i="23"/>
  <c r="CT4" i="23"/>
  <c r="M7" i="23"/>
  <c r="CU7" i="23"/>
  <c r="CT7" i="23"/>
  <c r="A11" i="23" a="1"/>
  <c r="A11" i="23" s="1"/>
  <c r="XH11" i="23"/>
  <c r="XL11" i="23" s="1"/>
  <c r="M18" i="24"/>
  <c r="XH18" i="24"/>
  <c r="XL18" i="24" s="1"/>
  <c r="M11" i="23"/>
  <c r="XH4" i="23"/>
  <c r="XL4" i="23" s="1"/>
  <c r="M4" i="23"/>
  <c r="O17" i="4"/>
  <c r="Q17" i="4"/>
  <c r="XH8" i="24"/>
  <c r="XL8" i="24" s="1"/>
  <c r="M8" i="24"/>
  <c r="XH7" i="23"/>
  <c r="XL7" i="23" s="1"/>
  <c r="XH20" i="24"/>
  <c r="XL20" i="24" s="1"/>
  <c r="XH17" i="24"/>
  <c r="XL17" i="24" s="1"/>
  <c r="M17" i="24"/>
  <c r="M20" i="24"/>
  <c r="N11" i="23" l="1"/>
  <c r="P11" i="23" s="1"/>
  <c r="N17" i="24"/>
  <c r="E17" i="24" s="1"/>
  <c r="N18" i="24"/>
  <c r="P18" i="24" s="1"/>
  <c r="N20" i="24"/>
  <c r="O20" i="24" s="1"/>
  <c r="A17" i="24" a="1"/>
  <c r="A17" i="24" s="1"/>
  <c r="A17" i="4" a="1"/>
  <c r="A17" i="4" s="1"/>
  <c r="N8" i="24"/>
  <c r="E11" i="23"/>
  <c r="N4" i="23"/>
  <c r="P4" i="23" s="1"/>
  <c r="V17" i="4"/>
  <c r="X17" i="4" s="1"/>
  <c r="N7" i="23"/>
  <c r="E18" i="24" l="1"/>
  <c r="O17" i="24"/>
  <c r="P17" i="24"/>
  <c r="O11" i="23"/>
  <c r="O18" i="24"/>
  <c r="P20" i="24"/>
  <c r="E20" i="24"/>
  <c r="E8" i="24"/>
  <c r="P8" i="24"/>
  <c r="E7" i="23"/>
  <c r="P7" i="23"/>
  <c r="E17" i="4"/>
  <c r="O8" i="24"/>
  <c r="E4" i="23"/>
  <c r="O4" i="23"/>
  <c r="O7" i="23"/>
  <c r="W17" i="4"/>
  <c r="CI9" i="23"/>
  <c r="CJ9" i="23"/>
  <c r="CK9" i="23"/>
  <c r="CL9" i="23"/>
  <c r="CM9" i="23"/>
  <c r="CN9" i="23"/>
  <c r="CP9" i="23"/>
  <c r="CQ9" i="23"/>
  <c r="CR9" i="23"/>
  <c r="WL9" i="23"/>
  <c r="WM9" i="23"/>
  <c r="WN9" i="23"/>
  <c r="XB9" i="23" s="1"/>
  <c r="WO9" i="23"/>
  <c r="XC9" i="23" s="1"/>
  <c r="WP9" i="23"/>
  <c r="WQ9" i="23"/>
  <c r="WR9" i="23"/>
  <c r="WS9" i="23"/>
  <c r="XE9" i="23" s="1"/>
  <c r="WT9" i="23"/>
  <c r="XF9" i="23" s="1"/>
  <c r="WU9" i="23"/>
  <c r="WV9" i="23"/>
  <c r="WW9" i="23"/>
  <c r="WX9" i="23"/>
  <c r="XI9" i="23" s="1"/>
  <c r="WY9" i="23"/>
  <c r="XJ9" i="23" s="1"/>
  <c r="WZ9" i="23"/>
  <c r="CI9" i="24"/>
  <c r="CJ9" i="24"/>
  <c r="CK9" i="24"/>
  <c r="CL9" i="24"/>
  <c r="CM9" i="24"/>
  <c r="CN9" i="24"/>
  <c r="CP9" i="24"/>
  <c r="CQ9" i="24"/>
  <c r="CR9" i="24"/>
  <c r="WL9" i="24"/>
  <c r="WM9" i="24"/>
  <c r="WN9" i="24"/>
  <c r="XB9" i="24" s="1"/>
  <c r="WO9" i="24"/>
  <c r="XC9" i="24" s="1"/>
  <c r="WP9" i="24"/>
  <c r="WQ9" i="24"/>
  <c r="WR9" i="24"/>
  <c r="WS9" i="24"/>
  <c r="XE9" i="24" s="1"/>
  <c r="WT9" i="24"/>
  <c r="XF9" i="24" s="1"/>
  <c r="WU9" i="24"/>
  <c r="WV9" i="24"/>
  <c r="WW9" i="24"/>
  <c r="WX9" i="24"/>
  <c r="XI9" i="24" s="1"/>
  <c r="WY9" i="24"/>
  <c r="XJ9" i="24" s="1"/>
  <c r="WZ9" i="24"/>
  <c r="CI19" i="24"/>
  <c r="CJ19" i="24"/>
  <c r="CK19" i="24"/>
  <c r="CL19" i="24"/>
  <c r="CM19" i="24"/>
  <c r="CN19" i="24"/>
  <c r="CP19" i="24"/>
  <c r="CQ19" i="24"/>
  <c r="CR19" i="24"/>
  <c r="WL19" i="24"/>
  <c r="WM19" i="24"/>
  <c r="WN19" i="24"/>
  <c r="XB19" i="24" s="1"/>
  <c r="WO19" i="24"/>
  <c r="XC19" i="24" s="1"/>
  <c r="WP19" i="24"/>
  <c r="WQ19" i="24"/>
  <c r="WR19" i="24"/>
  <c r="WS19" i="24"/>
  <c r="XE19" i="24" s="1"/>
  <c r="WT19" i="24"/>
  <c r="XF19" i="24" s="1"/>
  <c r="WU19" i="24"/>
  <c r="WV19" i="24"/>
  <c r="WW19" i="24"/>
  <c r="WX19" i="24"/>
  <c r="XI19" i="24" s="1"/>
  <c r="WY19" i="24"/>
  <c r="XJ19" i="24" s="1"/>
  <c r="WZ19" i="24"/>
  <c r="I9" i="23" l="1"/>
  <c r="F9" i="23"/>
  <c r="G9" i="23"/>
  <c r="G9" i="24"/>
  <c r="I9" i="24"/>
  <c r="F9" i="24"/>
  <c r="I19" i="24"/>
  <c r="F19" i="24"/>
  <c r="G19" i="24"/>
  <c r="CO9" i="23"/>
  <c r="CS9" i="23" s="1"/>
  <c r="CO9" i="24"/>
  <c r="CS9" i="24" s="1"/>
  <c r="CO19" i="24"/>
  <c r="CS19" i="24" s="1"/>
  <c r="XD9" i="23"/>
  <c r="XG9" i="23"/>
  <c r="XK9" i="23"/>
  <c r="L9" i="23"/>
  <c r="J9" i="23"/>
  <c r="K9" i="23" s="1"/>
  <c r="XK19" i="24"/>
  <c r="XD9" i="24"/>
  <c r="J9" i="24"/>
  <c r="K9" i="24" s="1"/>
  <c r="L9" i="24"/>
  <c r="XK9" i="24"/>
  <c r="XG9" i="24"/>
  <c r="XD19" i="24"/>
  <c r="XG19" i="24"/>
  <c r="L19" i="24"/>
  <c r="J19" i="24"/>
  <c r="H9" i="23" l="1"/>
  <c r="H19" i="24"/>
  <c r="H9" i="24"/>
  <c r="CU19" i="24"/>
  <c r="CT19" i="24"/>
  <c r="M9" i="24"/>
  <c r="CU9" i="24"/>
  <c r="CT9" i="24"/>
  <c r="CU9" i="23"/>
  <c r="CT9" i="23"/>
  <c r="XH19" i="24"/>
  <c r="XL19" i="24" s="1"/>
  <c r="XH9" i="23"/>
  <c r="XL9" i="23" s="1"/>
  <c r="M9" i="23"/>
  <c r="XH9" i="24"/>
  <c r="XL9" i="24" s="1"/>
  <c r="M19" i="24"/>
  <c r="K19" i="24"/>
  <c r="CV21" i="21"/>
  <c r="CW21" i="21"/>
  <c r="CX21" i="21"/>
  <c r="CY21" i="21"/>
  <c r="DA21" i="21"/>
  <c r="DB21" i="21"/>
  <c r="TK21" i="21"/>
  <c r="TL21" i="21"/>
  <c r="TM21" i="21"/>
  <c r="TN21" i="21"/>
  <c r="TO21" i="21"/>
  <c r="TP21" i="21"/>
  <c r="TQ21" i="21"/>
  <c r="TR21" i="21"/>
  <c r="TS21" i="21"/>
  <c r="TT21" i="21"/>
  <c r="TU21" i="21"/>
  <c r="TV21" i="21"/>
  <c r="TW21" i="21"/>
  <c r="TX21" i="21"/>
  <c r="TY21" i="21"/>
  <c r="TZ21" i="21"/>
  <c r="UA21" i="21"/>
  <c r="UB21" i="21"/>
  <c r="UC21" i="21"/>
  <c r="UD21" i="21"/>
  <c r="CV13" i="21"/>
  <c r="CW13" i="21"/>
  <c r="CX13" i="21"/>
  <c r="CY13" i="21"/>
  <c r="DA13" i="21"/>
  <c r="DB13" i="21"/>
  <c r="TK13" i="21"/>
  <c r="TL13" i="21"/>
  <c r="TM13" i="21"/>
  <c r="TN13" i="21"/>
  <c r="TO13" i="21"/>
  <c r="TP13" i="21"/>
  <c r="TQ13" i="21"/>
  <c r="TR13" i="21"/>
  <c r="TS13" i="21"/>
  <c r="TT13" i="21"/>
  <c r="TU13" i="21"/>
  <c r="TV13" i="21"/>
  <c r="TW13" i="21"/>
  <c r="TX13" i="21"/>
  <c r="TY13" i="21"/>
  <c r="TZ13" i="21"/>
  <c r="UA13" i="21"/>
  <c r="UB13" i="21"/>
  <c r="UC13" i="21"/>
  <c r="UD13" i="21"/>
  <c r="CV18" i="19"/>
  <c r="CW18" i="19"/>
  <c r="CX18" i="19"/>
  <c r="CY18" i="19"/>
  <c r="DA18" i="19"/>
  <c r="DB18" i="19"/>
  <c r="TK18" i="19"/>
  <c r="TL18" i="19"/>
  <c r="TM18" i="19"/>
  <c r="TN18" i="19"/>
  <c r="TO18" i="19"/>
  <c r="TP18" i="19"/>
  <c r="TQ18" i="19"/>
  <c r="TR18" i="19"/>
  <c r="TS18" i="19"/>
  <c r="TT18" i="19"/>
  <c r="TU18" i="19"/>
  <c r="TV18" i="19"/>
  <c r="TW18" i="19"/>
  <c r="TX18" i="19"/>
  <c r="TY18" i="19"/>
  <c r="TZ18" i="19"/>
  <c r="UA18" i="19"/>
  <c r="UB18" i="19"/>
  <c r="UC18" i="19"/>
  <c r="UD18" i="19"/>
  <c r="CV14" i="19"/>
  <c r="CW14" i="19"/>
  <c r="CX14" i="19"/>
  <c r="CY14" i="19"/>
  <c r="DA14" i="19"/>
  <c r="DB14" i="19"/>
  <c r="TK14" i="19"/>
  <c r="TL14" i="19"/>
  <c r="TM14" i="19"/>
  <c r="TN14" i="19"/>
  <c r="TO14" i="19"/>
  <c r="TP14" i="19"/>
  <c r="TQ14" i="19"/>
  <c r="TR14" i="19"/>
  <c r="TS14" i="19"/>
  <c r="TT14" i="19"/>
  <c r="TU14" i="19"/>
  <c r="TV14" i="19"/>
  <c r="TW14" i="19"/>
  <c r="TX14" i="19"/>
  <c r="TY14" i="19"/>
  <c r="TZ14" i="19"/>
  <c r="UA14" i="19"/>
  <c r="UB14" i="19"/>
  <c r="UC14" i="19"/>
  <c r="UD14" i="19"/>
  <c r="CV30" i="19"/>
  <c r="CW30" i="19"/>
  <c r="CX30" i="19"/>
  <c r="CY30" i="19"/>
  <c r="DA30" i="19"/>
  <c r="DB30" i="19"/>
  <c r="TK30" i="19"/>
  <c r="TL30" i="19"/>
  <c r="TM30" i="19"/>
  <c r="TN30" i="19"/>
  <c r="TO30" i="19"/>
  <c r="TP30" i="19"/>
  <c r="TQ30" i="19"/>
  <c r="TR30" i="19"/>
  <c r="TS30" i="19"/>
  <c r="TT30" i="19"/>
  <c r="TU30" i="19"/>
  <c r="TV30" i="19"/>
  <c r="TW30" i="19"/>
  <c r="TX30" i="19"/>
  <c r="TY30" i="19"/>
  <c r="TZ30" i="19"/>
  <c r="UA30" i="19"/>
  <c r="UB30" i="19"/>
  <c r="UC30" i="19"/>
  <c r="UD30" i="19"/>
  <c r="CV28" i="19"/>
  <c r="CW28" i="19"/>
  <c r="CX28" i="19"/>
  <c r="CY28" i="19"/>
  <c r="DA28" i="19"/>
  <c r="DB28" i="19"/>
  <c r="TK28" i="19"/>
  <c r="TL28" i="19"/>
  <c r="TM28" i="19"/>
  <c r="TN28" i="19"/>
  <c r="TO28" i="19"/>
  <c r="TP28" i="19"/>
  <c r="TQ28" i="19"/>
  <c r="TR28" i="19"/>
  <c r="TS28" i="19"/>
  <c r="TT28" i="19"/>
  <c r="TU28" i="19"/>
  <c r="TV28" i="19"/>
  <c r="TW28" i="19"/>
  <c r="TX28" i="19"/>
  <c r="TY28" i="19"/>
  <c r="TZ28" i="19"/>
  <c r="UA28" i="19"/>
  <c r="UB28" i="19"/>
  <c r="UC28" i="19"/>
  <c r="UD28" i="19"/>
  <c r="CV16" i="27"/>
  <c r="CW16" i="27"/>
  <c r="CX16" i="27"/>
  <c r="CY16" i="27"/>
  <c r="DA16" i="27"/>
  <c r="DB16" i="27"/>
  <c r="TK16" i="27"/>
  <c r="TL16" i="27"/>
  <c r="TM16" i="27"/>
  <c r="TN16" i="27"/>
  <c r="TO16" i="27"/>
  <c r="TP16" i="27"/>
  <c r="TQ16" i="27"/>
  <c r="TR16" i="27"/>
  <c r="TS16" i="27"/>
  <c r="TT16" i="27"/>
  <c r="TU16" i="27"/>
  <c r="TV16" i="27"/>
  <c r="TW16" i="27"/>
  <c r="TX16" i="27"/>
  <c r="TY16" i="27"/>
  <c r="TZ16" i="27"/>
  <c r="UA16" i="27"/>
  <c r="UB16" i="27"/>
  <c r="UC16" i="27"/>
  <c r="UD16" i="27"/>
  <c r="CV9" i="27"/>
  <c r="CW9" i="27"/>
  <c r="CX9" i="27"/>
  <c r="CY9" i="27"/>
  <c r="DA9" i="27"/>
  <c r="DB9" i="27"/>
  <c r="TK9" i="27"/>
  <c r="TL9" i="27"/>
  <c r="TM9" i="27"/>
  <c r="TN9" i="27"/>
  <c r="TO9" i="27"/>
  <c r="TP9" i="27"/>
  <c r="TQ9" i="27"/>
  <c r="TR9" i="27"/>
  <c r="TS9" i="27"/>
  <c r="TT9" i="27"/>
  <c r="TU9" i="27"/>
  <c r="TV9" i="27"/>
  <c r="TW9" i="27"/>
  <c r="TX9" i="27"/>
  <c r="TY9" i="27"/>
  <c r="TZ9" i="27"/>
  <c r="UA9" i="27"/>
  <c r="UB9" i="27"/>
  <c r="UC9" i="27"/>
  <c r="UD9" i="27"/>
  <c r="CV10" i="26"/>
  <c r="CW10" i="26"/>
  <c r="CX10" i="26"/>
  <c r="CY10" i="26"/>
  <c r="DA10" i="26"/>
  <c r="DB10" i="26"/>
  <c r="TK10" i="26"/>
  <c r="TL10" i="26"/>
  <c r="TM10" i="26"/>
  <c r="TN10" i="26"/>
  <c r="TO10" i="26"/>
  <c r="TP10" i="26"/>
  <c r="TQ10" i="26"/>
  <c r="TR10" i="26"/>
  <c r="TS10" i="26"/>
  <c r="TT10" i="26"/>
  <c r="TU10" i="26"/>
  <c r="TV10" i="26"/>
  <c r="TW10" i="26"/>
  <c r="TX10" i="26"/>
  <c r="TY10" i="26"/>
  <c r="TZ10" i="26"/>
  <c r="UA10" i="26"/>
  <c r="UB10" i="26"/>
  <c r="UC10" i="26"/>
  <c r="UD10" i="26"/>
  <c r="CV4" i="26"/>
  <c r="CW4" i="26"/>
  <c r="CX4" i="26"/>
  <c r="CY4" i="26"/>
  <c r="DA4" i="26"/>
  <c r="DB4" i="26"/>
  <c r="TK4" i="26"/>
  <c r="TL4" i="26"/>
  <c r="TM4" i="26"/>
  <c r="TN4" i="26"/>
  <c r="TO4" i="26"/>
  <c r="TP4" i="26"/>
  <c r="TQ4" i="26"/>
  <c r="TR4" i="26"/>
  <c r="TS4" i="26"/>
  <c r="TT4" i="26"/>
  <c r="TU4" i="26"/>
  <c r="TV4" i="26"/>
  <c r="TW4" i="26"/>
  <c r="TX4" i="26"/>
  <c r="TY4" i="26"/>
  <c r="TZ4" i="26"/>
  <c r="UA4" i="26"/>
  <c r="UB4" i="26"/>
  <c r="UC4" i="26"/>
  <c r="UD4" i="26"/>
  <c r="G13" i="21" l="1"/>
  <c r="G21" i="21"/>
  <c r="F13" i="21"/>
  <c r="F21" i="21"/>
  <c r="G28" i="19"/>
  <c r="G30" i="19"/>
  <c r="G14" i="19"/>
  <c r="G18" i="19"/>
  <c r="F28" i="19"/>
  <c r="F30" i="19"/>
  <c r="F14" i="19"/>
  <c r="F18" i="19"/>
  <c r="G9" i="27"/>
  <c r="G16" i="27"/>
  <c r="F9" i="27"/>
  <c r="F16" i="27"/>
  <c r="N19" i="24"/>
  <c r="G10" i="26"/>
  <c r="F10" i="26"/>
  <c r="N9" i="23"/>
  <c r="P9" i="23" s="1"/>
  <c r="O19" i="24"/>
  <c r="P19" i="24"/>
  <c r="DC13" i="21"/>
  <c r="DC21" i="21"/>
  <c r="DC30" i="19"/>
  <c r="DC28" i="19"/>
  <c r="DC18" i="19"/>
  <c r="DC14" i="19"/>
  <c r="DC9" i="27"/>
  <c r="DC16" i="27"/>
  <c r="DC4" i="26"/>
  <c r="DC10" i="26"/>
  <c r="UK16" i="27"/>
  <c r="N9" i="24"/>
  <c r="UK18" i="19"/>
  <c r="UF4" i="26"/>
  <c r="UK4" i="26"/>
  <c r="P21" i="21"/>
  <c r="UF21" i="21"/>
  <c r="UK14" i="19"/>
  <c r="UF14" i="19"/>
  <c r="CZ18" i="19"/>
  <c r="I18" i="19" s="1"/>
  <c r="CZ30" i="19"/>
  <c r="UH16" i="27"/>
  <c r="UG16" i="27"/>
  <c r="P9" i="27"/>
  <c r="DF9" i="27" s="1"/>
  <c r="P10" i="26"/>
  <c r="E19" i="24"/>
  <c r="UH21" i="21"/>
  <c r="UG21" i="21"/>
  <c r="UF13" i="21"/>
  <c r="N13" i="21"/>
  <c r="DE13" i="21" s="1"/>
  <c r="UK21" i="21"/>
  <c r="CZ21" i="21"/>
  <c r="I21" i="21" s="1"/>
  <c r="N21" i="21"/>
  <c r="DE21" i="21" s="1"/>
  <c r="L21" i="21"/>
  <c r="UL21" i="21"/>
  <c r="J21" i="21"/>
  <c r="K21" i="21" s="1"/>
  <c r="UI21" i="21"/>
  <c r="UH13" i="21"/>
  <c r="UG13" i="21"/>
  <c r="P13" i="21"/>
  <c r="DF13" i="21" s="1"/>
  <c r="CZ13" i="21"/>
  <c r="L13" i="21"/>
  <c r="UK13" i="21"/>
  <c r="UL13" i="21"/>
  <c r="J13" i="21"/>
  <c r="K13" i="21" s="1"/>
  <c r="UI13" i="21"/>
  <c r="N18" i="19"/>
  <c r="DE18" i="19" s="1"/>
  <c r="UF18" i="19"/>
  <c r="UL18" i="19"/>
  <c r="UH18" i="19"/>
  <c r="L18" i="19"/>
  <c r="UG18" i="19"/>
  <c r="J18" i="19"/>
  <c r="K18" i="19" s="1"/>
  <c r="P18" i="19"/>
  <c r="DF18" i="19" s="1"/>
  <c r="UI18" i="19"/>
  <c r="UH14" i="19"/>
  <c r="UG14" i="19"/>
  <c r="CZ14" i="19"/>
  <c r="L14" i="19"/>
  <c r="DD14" i="19" s="1"/>
  <c r="P14" i="19"/>
  <c r="N14" i="19"/>
  <c r="DE14" i="19" s="1"/>
  <c r="UL14" i="19"/>
  <c r="J14" i="19"/>
  <c r="K14" i="19" s="1"/>
  <c r="UI14" i="19"/>
  <c r="UL30" i="19"/>
  <c r="UF28" i="19"/>
  <c r="UF30" i="19"/>
  <c r="N30" i="19"/>
  <c r="DE30" i="19" s="1"/>
  <c r="UK30" i="19"/>
  <c r="UH30" i="19"/>
  <c r="UG30" i="19"/>
  <c r="L30" i="19"/>
  <c r="J30" i="19"/>
  <c r="K30" i="19" s="1"/>
  <c r="P30" i="19"/>
  <c r="DF30" i="19" s="1"/>
  <c r="UI30" i="19"/>
  <c r="UH28" i="19"/>
  <c r="UG28" i="19"/>
  <c r="P28" i="19"/>
  <c r="N28" i="19"/>
  <c r="UK28" i="19"/>
  <c r="CZ28" i="19"/>
  <c r="L28" i="19"/>
  <c r="UL28" i="19"/>
  <c r="J28" i="19"/>
  <c r="K28" i="19" s="1"/>
  <c r="UI28" i="19"/>
  <c r="UF16" i="27"/>
  <c r="CZ16" i="27"/>
  <c r="I16" i="27" s="1"/>
  <c r="N16" i="27"/>
  <c r="DE16" i="27" s="1"/>
  <c r="L16" i="27"/>
  <c r="UL16" i="27"/>
  <c r="J16" i="27"/>
  <c r="K16" i="27" s="1"/>
  <c r="P16" i="27"/>
  <c r="DF16" i="27" s="1"/>
  <c r="UI16" i="27"/>
  <c r="UK9" i="27"/>
  <c r="UF9" i="27"/>
  <c r="UG9" i="27"/>
  <c r="UH9" i="27"/>
  <c r="CZ9" i="27"/>
  <c r="I9" i="27" s="1"/>
  <c r="N9" i="27"/>
  <c r="DE9" i="27" s="1"/>
  <c r="L9" i="27"/>
  <c r="DD9" i="27" s="1"/>
  <c r="UL9" i="27"/>
  <c r="J9" i="27"/>
  <c r="K9" i="27" s="1"/>
  <c r="UI9" i="27"/>
  <c r="UK10" i="26"/>
  <c r="UF10" i="26"/>
  <c r="CZ10" i="26"/>
  <c r="L10" i="26"/>
  <c r="UH10" i="26"/>
  <c r="N10" i="26"/>
  <c r="DE10" i="26" s="1"/>
  <c r="UL10" i="26"/>
  <c r="J10" i="26"/>
  <c r="UI10" i="26"/>
  <c r="UG10" i="26"/>
  <c r="UH4" i="26"/>
  <c r="UG4" i="26"/>
  <c r="CZ4" i="26"/>
  <c r="UL4" i="26"/>
  <c r="UI4" i="26"/>
  <c r="M16" i="27" l="1"/>
  <c r="I13" i="21"/>
  <c r="I30" i="19"/>
  <c r="I28" i="19"/>
  <c r="H28" i="19" s="1"/>
  <c r="I14" i="19"/>
  <c r="H14" i="19" s="1"/>
  <c r="H16" i="27"/>
  <c r="H21" i="21"/>
  <c r="H13" i="21"/>
  <c r="M28" i="19"/>
  <c r="H18" i="19"/>
  <c r="H30" i="19"/>
  <c r="H9" i="27"/>
  <c r="E9" i="23"/>
  <c r="I10" i="26"/>
  <c r="H10" i="26" s="1"/>
  <c r="M13" i="21"/>
  <c r="M21" i="21"/>
  <c r="M9" i="27"/>
  <c r="M18" i="19"/>
  <c r="M30" i="19"/>
  <c r="M14" i="19"/>
  <c r="O9" i="23"/>
  <c r="Q21" i="21"/>
  <c r="DF21" i="21"/>
  <c r="DD13" i="21"/>
  <c r="R13" i="21" s="1"/>
  <c r="T13" i="21" s="1"/>
  <c r="DD21" i="21"/>
  <c r="Q14" i="19"/>
  <c r="DF14" i="19"/>
  <c r="R14" i="19" s="1"/>
  <c r="T14" i="19" s="1"/>
  <c r="DD30" i="19"/>
  <c r="DD18" i="19"/>
  <c r="Q28" i="19"/>
  <c r="DF28" i="19"/>
  <c r="DD28" i="19"/>
  <c r="O28" i="19"/>
  <c r="DE28" i="19"/>
  <c r="DD16" i="27"/>
  <c r="DD10" i="26"/>
  <c r="Q10" i="26"/>
  <c r="DF10" i="26"/>
  <c r="E9" i="24"/>
  <c r="P9" i="24"/>
  <c r="UM28" i="19"/>
  <c r="UM16" i="27"/>
  <c r="UM10" i="26"/>
  <c r="UM21" i="21"/>
  <c r="UM13" i="21"/>
  <c r="UM18" i="19"/>
  <c r="UM14" i="19"/>
  <c r="UM30" i="19"/>
  <c r="UM9" i="27"/>
  <c r="UM4" i="26"/>
  <c r="UJ16" i="27"/>
  <c r="O9" i="24"/>
  <c r="UJ21" i="21"/>
  <c r="UJ18" i="19"/>
  <c r="UJ9" i="27"/>
  <c r="O18" i="19"/>
  <c r="UJ14" i="19"/>
  <c r="UJ13" i="21"/>
  <c r="O13" i="21"/>
  <c r="UJ30" i="19"/>
  <c r="O30" i="19"/>
  <c r="UJ28" i="19"/>
  <c r="O9" i="27"/>
  <c r="Q9" i="27"/>
  <c r="O16" i="27"/>
  <c r="Q13" i="21"/>
  <c r="O21" i="21"/>
  <c r="Q18" i="19"/>
  <c r="O14" i="19"/>
  <c r="Q30" i="19"/>
  <c r="Q16" i="27"/>
  <c r="R9" i="27"/>
  <c r="T9" i="27" s="1"/>
  <c r="O10" i="26"/>
  <c r="UJ10" i="26"/>
  <c r="K10" i="26"/>
  <c r="M10" i="26" s="1"/>
  <c r="UJ4" i="26"/>
  <c r="A21" i="21" l="1" a="1"/>
  <c r="A21" i="21" s="1"/>
  <c r="R18" i="19"/>
  <c r="T18" i="19" s="1"/>
  <c r="R10" i="26"/>
  <c r="T10" i="26" s="1"/>
  <c r="R21" i="21"/>
  <c r="T21" i="21" s="1"/>
  <c r="R16" i="27"/>
  <c r="T16" i="27" s="1"/>
  <c r="E13" i="21"/>
  <c r="S13" i="21"/>
  <c r="R30" i="19"/>
  <c r="T30" i="19" s="1"/>
  <c r="E14" i="19"/>
  <c r="S14" i="19"/>
  <c r="R28" i="19"/>
  <c r="T28" i="19" s="1"/>
  <c r="S9" i="27"/>
  <c r="E9" i="27"/>
  <c r="E18" i="19" l="1"/>
  <c r="S16" i="27"/>
  <c r="S10" i="26"/>
  <c r="A30" i="19" a="1"/>
  <c r="A30" i="19" s="1"/>
  <c r="A28" i="19" a="1"/>
  <c r="A28" i="19" s="1"/>
  <c r="A16" i="27" a="1"/>
  <c r="A16" i="27" s="1"/>
  <c r="A10" i="26" a="1"/>
  <c r="A10" i="26" s="1"/>
  <c r="S21" i="21"/>
  <c r="E21" i="21"/>
  <c r="S18" i="19"/>
  <c r="E10" i="26"/>
  <c r="S30" i="19"/>
  <c r="E16" i="27"/>
  <c r="E30" i="19"/>
  <c r="E28" i="19"/>
  <c r="S28" i="19"/>
  <c r="CQ12" i="22" l="1"/>
  <c r="CR12" i="22"/>
  <c r="CS12" i="22"/>
  <c r="CT12" i="22"/>
  <c r="CU12" i="22"/>
  <c r="CV12" i="22"/>
  <c r="CX12" i="22"/>
  <c r="CY12" i="22"/>
  <c r="CZ12" i="22"/>
  <c r="WT12" i="22"/>
  <c r="WU12" i="22"/>
  <c r="WV12" i="22"/>
  <c r="XJ12" i="22" s="1"/>
  <c r="WW12" i="22"/>
  <c r="XK12" i="22" s="1"/>
  <c r="WX12" i="22"/>
  <c r="WY12" i="22"/>
  <c r="WZ12" i="22"/>
  <c r="XA12" i="22"/>
  <c r="XM12" i="22" s="1"/>
  <c r="XB12" i="22"/>
  <c r="XN12" i="22" s="1"/>
  <c r="XC12" i="22"/>
  <c r="XD12" i="22"/>
  <c r="XE12" i="22"/>
  <c r="XF12" i="22"/>
  <c r="XQ12" i="22" s="1"/>
  <c r="XG12" i="22"/>
  <c r="XR12" i="22" s="1"/>
  <c r="XH12" i="22"/>
  <c r="CQ14" i="22"/>
  <c r="CR14" i="22"/>
  <c r="CS14" i="22"/>
  <c r="CT14" i="22"/>
  <c r="CU14" i="22"/>
  <c r="CV14" i="22"/>
  <c r="CX14" i="22"/>
  <c r="CY14" i="22"/>
  <c r="CZ14" i="22"/>
  <c r="WT14" i="22"/>
  <c r="WU14" i="22"/>
  <c r="WV14" i="22"/>
  <c r="XJ14" i="22" s="1"/>
  <c r="WW14" i="22"/>
  <c r="XK14" i="22" s="1"/>
  <c r="WX14" i="22"/>
  <c r="WY14" i="22"/>
  <c r="WZ14" i="22"/>
  <c r="XA14" i="22"/>
  <c r="XM14" i="22" s="1"/>
  <c r="XB14" i="22"/>
  <c r="XN14" i="22" s="1"/>
  <c r="XC14" i="22"/>
  <c r="XD14" i="22"/>
  <c r="XE14" i="22"/>
  <c r="XF14" i="22"/>
  <c r="XQ14" i="22" s="1"/>
  <c r="XG14" i="22"/>
  <c r="XR14" i="22" s="1"/>
  <c r="XH14" i="22"/>
  <c r="G14" i="22" l="1"/>
  <c r="G12" i="22"/>
  <c r="F14" i="22"/>
  <c r="H14" i="22" s="1"/>
  <c r="I14" i="22"/>
  <c r="I12" i="22"/>
  <c r="F12" i="22"/>
  <c r="R14" i="22"/>
  <c r="S14" i="22" s="1"/>
  <c r="T14" i="22"/>
  <c r="U14" i="22" s="1"/>
  <c r="R12" i="22"/>
  <c r="S12" i="22" s="1"/>
  <c r="T12" i="22"/>
  <c r="U12" i="22" s="1"/>
  <c r="CW14" i="22"/>
  <c r="DA14" i="22" s="1"/>
  <c r="CW12" i="22"/>
  <c r="DA12" i="22" s="1"/>
  <c r="XL12" i="22"/>
  <c r="XS12" i="22"/>
  <c r="XO12" i="22"/>
  <c r="L12" i="22"/>
  <c r="M12" i="22" s="1"/>
  <c r="J12" i="22"/>
  <c r="K12" i="22" s="1"/>
  <c r="P12" i="22"/>
  <c r="DC12" i="22" s="1"/>
  <c r="N12" i="22"/>
  <c r="DB12" i="22" s="1"/>
  <c r="XO14" i="22"/>
  <c r="XL14" i="22"/>
  <c r="L14" i="22"/>
  <c r="M14" i="22" s="1"/>
  <c r="J14" i="22"/>
  <c r="K14" i="22" s="1"/>
  <c r="XS14" i="22"/>
  <c r="P14" i="22"/>
  <c r="N14" i="22"/>
  <c r="DB14" i="22" l="1"/>
  <c r="H12" i="22"/>
  <c r="Q14" i="22"/>
  <c r="DC14" i="22"/>
  <c r="XP12" i="22"/>
  <c r="XT12" i="22" s="1"/>
  <c r="XP14" i="22"/>
  <c r="XT14" i="22" s="1"/>
  <c r="Q12" i="22"/>
  <c r="O12" i="22"/>
  <c r="O14" i="22"/>
  <c r="V12" i="22" l="1"/>
  <c r="X12" i="22" s="1"/>
  <c r="V14" i="22"/>
  <c r="X14" i="22" s="1"/>
  <c r="W12" i="22" l="1"/>
  <c r="E12" i="22"/>
  <c r="E14" i="22"/>
  <c r="W14" i="22"/>
  <c r="CQ7" i="4" l="1"/>
  <c r="CR7" i="4"/>
  <c r="CS7" i="4"/>
  <c r="CT7" i="4"/>
  <c r="CU7" i="4"/>
  <c r="CV7" i="4"/>
  <c r="CX7" i="4"/>
  <c r="CY7" i="4"/>
  <c r="CZ7" i="4"/>
  <c r="UD11" i="27"/>
  <c r="UC11" i="27"/>
  <c r="UB11" i="27"/>
  <c r="UA11" i="27"/>
  <c r="TZ11" i="27"/>
  <c r="TY11" i="27"/>
  <c r="TX11" i="27"/>
  <c r="TW11" i="27"/>
  <c r="TV11" i="27"/>
  <c r="TU11" i="27"/>
  <c r="TT11" i="27"/>
  <c r="TS11" i="27"/>
  <c r="TR11" i="27"/>
  <c r="TQ11" i="27"/>
  <c r="TP11" i="27"/>
  <c r="TO11" i="27"/>
  <c r="TN11" i="27"/>
  <c r="TM11" i="27"/>
  <c r="TL11" i="27"/>
  <c r="TK11" i="27"/>
  <c r="DB11" i="27"/>
  <c r="DA11" i="27"/>
  <c r="CY11" i="27"/>
  <c r="CX11" i="27"/>
  <c r="CW11" i="27"/>
  <c r="CV11" i="27"/>
  <c r="UD5" i="27"/>
  <c r="UC5" i="27"/>
  <c r="UB5" i="27"/>
  <c r="UA5" i="27"/>
  <c r="TZ5" i="27"/>
  <c r="TY5" i="27"/>
  <c r="TX5" i="27"/>
  <c r="TW5" i="27"/>
  <c r="TV5" i="27"/>
  <c r="TU5" i="27"/>
  <c r="TT5" i="27"/>
  <c r="TS5" i="27"/>
  <c r="TR5" i="27"/>
  <c r="TQ5" i="27"/>
  <c r="TP5" i="27"/>
  <c r="TO5" i="27"/>
  <c r="TN5" i="27"/>
  <c r="TM5" i="27"/>
  <c r="TL5" i="27"/>
  <c r="TK5" i="27"/>
  <c r="DB5" i="27"/>
  <c r="DA5" i="27"/>
  <c r="CY5" i="27"/>
  <c r="CW5" i="27"/>
  <c r="CV5" i="27"/>
  <c r="UD7" i="27"/>
  <c r="UC7" i="27"/>
  <c r="UB7" i="27"/>
  <c r="UA7" i="27"/>
  <c r="TZ7" i="27"/>
  <c r="TY7" i="27"/>
  <c r="TX7" i="27"/>
  <c r="TW7" i="27"/>
  <c r="TV7" i="27"/>
  <c r="TU7" i="27"/>
  <c r="TT7" i="27"/>
  <c r="TS7" i="27"/>
  <c r="TR7" i="27"/>
  <c r="TQ7" i="27"/>
  <c r="TP7" i="27"/>
  <c r="TO7" i="27"/>
  <c r="TN7" i="27"/>
  <c r="TM7" i="27"/>
  <c r="TL7" i="27"/>
  <c r="TK7" i="27"/>
  <c r="DB7" i="27"/>
  <c r="DA7" i="27"/>
  <c r="CY7" i="27"/>
  <c r="CX7" i="27"/>
  <c r="CW7" i="27"/>
  <c r="CV7" i="27"/>
  <c r="UD10" i="27"/>
  <c r="UC10" i="27"/>
  <c r="UB10" i="27"/>
  <c r="UA10" i="27"/>
  <c r="TZ10" i="27"/>
  <c r="TY10" i="27"/>
  <c r="TX10" i="27"/>
  <c r="TW10" i="27"/>
  <c r="TV10" i="27"/>
  <c r="TU10" i="27"/>
  <c r="TT10" i="27"/>
  <c r="TS10" i="27"/>
  <c r="TR10" i="27"/>
  <c r="TQ10" i="27"/>
  <c r="TP10" i="27"/>
  <c r="TO10" i="27"/>
  <c r="TN10" i="27"/>
  <c r="TM10" i="27"/>
  <c r="TL10" i="27"/>
  <c r="TK10" i="27"/>
  <c r="DB10" i="27"/>
  <c r="DA10" i="27"/>
  <c r="CY10" i="27"/>
  <c r="CX10" i="27"/>
  <c r="CW10" i="27"/>
  <c r="CV10" i="27"/>
  <c r="UD4" i="27"/>
  <c r="UC4" i="27"/>
  <c r="UB4" i="27"/>
  <c r="UA4" i="27"/>
  <c r="TZ4" i="27"/>
  <c r="TY4" i="27"/>
  <c r="TX4" i="27"/>
  <c r="TW4" i="27"/>
  <c r="TV4" i="27"/>
  <c r="TU4" i="27"/>
  <c r="TT4" i="27"/>
  <c r="TS4" i="27"/>
  <c r="TR4" i="27"/>
  <c r="TQ4" i="27"/>
  <c r="TP4" i="27"/>
  <c r="TO4" i="27"/>
  <c r="TN4" i="27"/>
  <c r="TM4" i="27"/>
  <c r="TL4" i="27"/>
  <c r="TK4" i="27"/>
  <c r="DB4" i="27"/>
  <c r="DA4" i="27"/>
  <c r="CY4" i="27"/>
  <c r="CX4" i="27"/>
  <c r="CW4" i="27"/>
  <c r="CV4" i="27"/>
  <c r="UD8" i="26"/>
  <c r="UC8" i="26"/>
  <c r="UB8" i="26"/>
  <c r="UA8" i="26"/>
  <c r="TZ8" i="26"/>
  <c r="TY8" i="26"/>
  <c r="TX8" i="26"/>
  <c r="TW8" i="26"/>
  <c r="TV8" i="26"/>
  <c r="TU8" i="26"/>
  <c r="TT8" i="26"/>
  <c r="TS8" i="26"/>
  <c r="TR8" i="26"/>
  <c r="TQ8" i="26"/>
  <c r="TP8" i="26"/>
  <c r="TO8" i="26"/>
  <c r="TN8" i="26"/>
  <c r="TM8" i="26"/>
  <c r="TL8" i="26"/>
  <c r="TK8" i="26"/>
  <c r="DB8" i="26"/>
  <c r="DA8" i="26"/>
  <c r="CY8" i="26"/>
  <c r="CX8" i="26"/>
  <c r="CW8" i="26"/>
  <c r="CV8" i="26"/>
  <c r="UD7" i="26"/>
  <c r="UC7" i="26"/>
  <c r="UB7" i="26"/>
  <c r="UA7" i="26"/>
  <c r="TZ7" i="26"/>
  <c r="TY7" i="26"/>
  <c r="TX7" i="26"/>
  <c r="TW7" i="26"/>
  <c r="TV7" i="26"/>
  <c r="TU7" i="26"/>
  <c r="TT7" i="26"/>
  <c r="TS7" i="26"/>
  <c r="TR7" i="26"/>
  <c r="TQ7" i="26"/>
  <c r="TP7" i="26"/>
  <c r="TO7" i="26"/>
  <c r="TN7" i="26"/>
  <c r="TM7" i="26"/>
  <c r="TL7" i="26"/>
  <c r="TK7" i="26"/>
  <c r="DB7" i="26"/>
  <c r="DA7" i="26"/>
  <c r="CY7" i="26"/>
  <c r="CX7" i="26"/>
  <c r="CW7" i="26"/>
  <c r="CV7" i="26"/>
  <c r="UD11" i="26"/>
  <c r="UC11" i="26"/>
  <c r="UB11" i="26"/>
  <c r="UA11" i="26"/>
  <c r="TZ11" i="26"/>
  <c r="TY11" i="26"/>
  <c r="TX11" i="26"/>
  <c r="TW11" i="26"/>
  <c r="TV11" i="26"/>
  <c r="TU11" i="26"/>
  <c r="TT11" i="26"/>
  <c r="TS11" i="26"/>
  <c r="TR11" i="26"/>
  <c r="TQ11" i="26"/>
  <c r="TP11" i="26"/>
  <c r="TO11" i="26"/>
  <c r="TN11" i="26"/>
  <c r="TM11" i="26"/>
  <c r="TL11" i="26"/>
  <c r="TK11" i="26"/>
  <c r="DB11" i="26"/>
  <c r="DA11" i="26"/>
  <c r="CY11" i="26"/>
  <c r="CX11" i="26"/>
  <c r="CW11" i="26"/>
  <c r="CV11" i="26"/>
  <c r="UD9" i="26"/>
  <c r="UC9" i="26"/>
  <c r="UB9" i="26"/>
  <c r="UA9" i="26"/>
  <c r="TZ9" i="26"/>
  <c r="TY9" i="26"/>
  <c r="TX9" i="26"/>
  <c r="TW9" i="26"/>
  <c r="TV9" i="26"/>
  <c r="TU9" i="26"/>
  <c r="TT9" i="26"/>
  <c r="TS9" i="26"/>
  <c r="TR9" i="26"/>
  <c r="TQ9" i="26"/>
  <c r="TP9" i="26"/>
  <c r="TO9" i="26"/>
  <c r="TN9" i="26"/>
  <c r="TM9" i="26"/>
  <c r="TL9" i="26"/>
  <c r="TK9" i="26"/>
  <c r="DB9" i="26"/>
  <c r="DA9" i="26"/>
  <c r="CY9" i="26"/>
  <c r="CX9" i="26"/>
  <c r="CW9" i="26"/>
  <c r="CV9" i="26"/>
  <c r="UD5" i="26"/>
  <c r="UC5" i="26"/>
  <c r="UB5" i="26"/>
  <c r="UA5" i="26"/>
  <c r="TZ5" i="26"/>
  <c r="TY5" i="26"/>
  <c r="TX5" i="26"/>
  <c r="TW5" i="26"/>
  <c r="TV5" i="26"/>
  <c r="TU5" i="26"/>
  <c r="TT5" i="26"/>
  <c r="TS5" i="26"/>
  <c r="TR5" i="26"/>
  <c r="TQ5" i="26"/>
  <c r="TP5" i="26"/>
  <c r="TO5" i="26"/>
  <c r="TN5" i="26"/>
  <c r="TM5" i="26"/>
  <c r="TL5" i="26"/>
  <c r="TK5" i="26"/>
  <c r="DB5" i="26"/>
  <c r="DA5" i="26"/>
  <c r="CY5" i="26"/>
  <c r="CX5" i="26"/>
  <c r="CW5" i="26"/>
  <c r="CV5" i="26"/>
  <c r="TK4" i="19"/>
  <c r="F4" i="27" l="1"/>
  <c r="F11" i="27"/>
  <c r="G4" i="27"/>
  <c r="F10" i="27"/>
  <c r="F7" i="27"/>
  <c r="F5" i="27"/>
  <c r="G11" i="27"/>
  <c r="G10" i="27"/>
  <c r="G7" i="27"/>
  <c r="G5" i="27"/>
  <c r="G7" i="4"/>
  <c r="I7" i="4"/>
  <c r="F7" i="4"/>
  <c r="F9" i="26"/>
  <c r="F11" i="26"/>
  <c r="F5" i="26"/>
  <c r="F7" i="26"/>
  <c r="F8" i="26"/>
  <c r="G5" i="26"/>
  <c r="G11" i="26"/>
  <c r="G9" i="26"/>
  <c r="G7" i="26"/>
  <c r="G8" i="26"/>
  <c r="R7" i="4"/>
  <c r="S7" i="4" s="1"/>
  <c r="T7" i="4"/>
  <c r="U7" i="4" s="1"/>
  <c r="DC11" i="27"/>
  <c r="DC4" i="27"/>
  <c r="DC10" i="27"/>
  <c r="DC7" i="27"/>
  <c r="DC5" i="27"/>
  <c r="DC5" i="26"/>
  <c r="DC9" i="26"/>
  <c r="DC11" i="26"/>
  <c r="DC7" i="26"/>
  <c r="DC8" i="26"/>
  <c r="P9" i="26"/>
  <c r="CW7" i="4"/>
  <c r="DA7" i="4" s="1"/>
  <c r="J7" i="4"/>
  <c r="K7" i="4" s="1"/>
  <c r="UI11" i="27"/>
  <c r="UK11" i="27"/>
  <c r="CZ11" i="27"/>
  <c r="N7" i="4"/>
  <c r="DB7" i="4" s="1"/>
  <c r="P7" i="4"/>
  <c r="DC7" i="4" s="1"/>
  <c r="L7" i="4"/>
  <c r="M7" i="4" s="1"/>
  <c r="UF5" i="26"/>
  <c r="UF8" i="26"/>
  <c r="P11" i="27"/>
  <c r="P5" i="27"/>
  <c r="UH11" i="27"/>
  <c r="UF10" i="27"/>
  <c r="UK10" i="27"/>
  <c r="UH8" i="26"/>
  <c r="N11" i="26"/>
  <c r="UF7" i="26"/>
  <c r="CZ7" i="26"/>
  <c r="UF11" i="27"/>
  <c r="UG10" i="27"/>
  <c r="UH10" i="27"/>
  <c r="N7" i="27"/>
  <c r="P4" i="27"/>
  <c r="UF7" i="27"/>
  <c r="UK7" i="27"/>
  <c r="P7" i="27"/>
  <c r="UL11" i="27"/>
  <c r="UH7" i="27"/>
  <c r="UG5" i="27"/>
  <c r="UH5" i="27"/>
  <c r="N4" i="27"/>
  <c r="DE4" i="27" s="1"/>
  <c r="L5" i="27"/>
  <c r="N11" i="27"/>
  <c r="DE11" i="27" s="1"/>
  <c r="J4" i="27"/>
  <c r="K4" i="27" s="1"/>
  <c r="P10" i="27"/>
  <c r="UG11" i="27"/>
  <c r="UG4" i="27"/>
  <c r="UH4" i="27"/>
  <c r="J5" i="27"/>
  <c r="K5" i="27" s="1"/>
  <c r="J7" i="27"/>
  <c r="K7" i="27" s="1"/>
  <c r="N5" i="27"/>
  <c r="DE5" i="27" s="1"/>
  <c r="UF5" i="27"/>
  <c r="UK5" i="27"/>
  <c r="UI4" i="27"/>
  <c r="UK4" i="27"/>
  <c r="J10" i="27"/>
  <c r="K10" i="27" s="1"/>
  <c r="N10" i="27"/>
  <c r="UH5" i="26"/>
  <c r="N8" i="26"/>
  <c r="DE8" i="26" s="1"/>
  <c r="UH11" i="26"/>
  <c r="P5" i="26"/>
  <c r="UH7" i="26"/>
  <c r="UG9" i="26"/>
  <c r="N9" i="26"/>
  <c r="DE9" i="26" s="1"/>
  <c r="UI9" i="26"/>
  <c r="N7" i="26"/>
  <c r="DE7" i="26" s="1"/>
  <c r="UG5" i="26"/>
  <c r="UH9" i="26"/>
  <c r="P7" i="26"/>
  <c r="UG7" i="26"/>
  <c r="UL7" i="26"/>
  <c r="UI7" i="26"/>
  <c r="UK7" i="26"/>
  <c r="P8" i="26"/>
  <c r="UG8" i="26"/>
  <c r="UL8" i="26"/>
  <c r="P11" i="26"/>
  <c r="UF11" i="26"/>
  <c r="UK11" i="26"/>
  <c r="L8" i="26"/>
  <c r="UI8" i="26"/>
  <c r="UK8" i="26"/>
  <c r="N5" i="26"/>
  <c r="UI5" i="26"/>
  <c r="UF9" i="26"/>
  <c r="CZ11" i="26"/>
  <c r="CZ4" i="27"/>
  <c r="I4" i="27" s="1"/>
  <c r="UG7" i="27"/>
  <c r="UI10" i="27"/>
  <c r="L7" i="27"/>
  <c r="DD7" i="27" s="1"/>
  <c r="UI7" i="27"/>
  <c r="UI5" i="27"/>
  <c r="CZ10" i="27"/>
  <c r="L10" i="27"/>
  <c r="DD10" i="27" s="1"/>
  <c r="UL10" i="27"/>
  <c r="CZ7" i="27"/>
  <c r="I7" i="27" s="1"/>
  <c r="CZ5" i="27"/>
  <c r="I5" i="27" s="1"/>
  <c r="L4" i="27"/>
  <c r="DD4" i="27" s="1"/>
  <c r="UL4" i="27"/>
  <c r="UF4" i="27"/>
  <c r="UL7" i="27"/>
  <c r="UL5" i="27"/>
  <c r="L11" i="27"/>
  <c r="DD11" i="27" s="1"/>
  <c r="J11" i="27"/>
  <c r="UG11" i="26"/>
  <c r="L5" i="26"/>
  <c r="DD5" i="26" s="1"/>
  <c r="J5" i="26"/>
  <c r="L9" i="26"/>
  <c r="DD9" i="26" s="1"/>
  <c r="J9" i="26"/>
  <c r="J11" i="26"/>
  <c r="CZ8" i="26"/>
  <c r="I8" i="26" s="1"/>
  <c r="CZ5" i="26"/>
  <c r="J7" i="26"/>
  <c r="UL5" i="26"/>
  <c r="UK5" i="26"/>
  <c r="CZ9" i="26"/>
  <c r="L11" i="26"/>
  <c r="DD11" i="26" s="1"/>
  <c r="J8" i="26"/>
  <c r="UI11" i="26"/>
  <c r="UL9" i="26"/>
  <c r="UK9" i="26"/>
  <c r="UL11" i="26"/>
  <c r="L7" i="26"/>
  <c r="DD7" i="26" s="1"/>
  <c r="I10" i="27" l="1"/>
  <c r="H10" i="27" s="1"/>
  <c r="I11" i="27"/>
  <c r="M10" i="27"/>
  <c r="H5" i="27"/>
  <c r="H7" i="27"/>
  <c r="H4" i="27"/>
  <c r="H11" i="27"/>
  <c r="M4" i="27"/>
  <c r="M7" i="27"/>
  <c r="H7" i="4"/>
  <c r="I5" i="26"/>
  <c r="I7" i="26"/>
  <c r="H7" i="26" s="1"/>
  <c r="I11" i="26"/>
  <c r="H11" i="26" s="1"/>
  <c r="I9" i="26"/>
  <c r="H9" i="26" s="1"/>
  <c r="H8" i="26"/>
  <c r="H5" i="26"/>
  <c r="M5" i="27"/>
  <c r="Q7" i="27"/>
  <c r="DF7" i="27"/>
  <c r="DD5" i="27"/>
  <c r="Q5" i="27"/>
  <c r="DF5" i="27"/>
  <c r="O7" i="27"/>
  <c r="DE7" i="27"/>
  <c r="Q11" i="27"/>
  <c r="DF11" i="27"/>
  <c r="O10" i="27"/>
  <c r="DE10" i="27"/>
  <c r="Q4" i="27"/>
  <c r="DF4" i="27"/>
  <c r="Q10" i="27"/>
  <c r="DF10" i="27"/>
  <c r="DD8" i="26"/>
  <c r="Q8" i="26"/>
  <c r="DF8" i="26"/>
  <c r="Q5" i="26"/>
  <c r="DF5" i="26"/>
  <c r="Q9" i="26"/>
  <c r="DF9" i="26"/>
  <c r="Q7" i="26"/>
  <c r="DF7" i="26"/>
  <c r="O11" i="26"/>
  <c r="DE11" i="26"/>
  <c r="Q11" i="26"/>
  <c r="DF11" i="26"/>
  <c r="O5" i="26"/>
  <c r="DE5" i="26"/>
  <c r="UM7" i="27"/>
  <c r="UM4" i="27"/>
  <c r="UM10" i="27"/>
  <c r="UM5" i="27"/>
  <c r="UM11" i="27"/>
  <c r="UM8" i="26"/>
  <c r="UM9" i="26"/>
  <c r="UM11" i="26"/>
  <c r="UM7" i="26"/>
  <c r="UM5" i="26"/>
  <c r="V7" i="4"/>
  <c r="X7" i="4" s="1"/>
  <c r="O4" i="27"/>
  <c r="O9" i="26"/>
  <c r="O7" i="4"/>
  <c r="Q7" i="4"/>
  <c r="UJ10" i="27"/>
  <c r="UJ5" i="26"/>
  <c r="UJ8" i="26"/>
  <c r="O7" i="26"/>
  <c r="UJ5" i="27"/>
  <c r="UJ9" i="26"/>
  <c r="O8" i="26"/>
  <c r="UJ11" i="27"/>
  <c r="UJ4" i="27"/>
  <c r="O5" i="27"/>
  <c r="O11" i="27"/>
  <c r="UJ7" i="26"/>
  <c r="UJ7" i="27"/>
  <c r="K11" i="27"/>
  <c r="M11" i="27" s="1"/>
  <c r="K11" i="26"/>
  <c r="M11" i="26" s="1"/>
  <c r="UJ11" i="26"/>
  <c r="K7" i="26"/>
  <c r="M7" i="26" s="1"/>
  <c r="K8" i="26"/>
  <c r="M8" i="26" s="1"/>
  <c r="K9" i="26"/>
  <c r="M9" i="26" s="1"/>
  <c r="K5" i="26"/>
  <c r="M5" i="26" s="1"/>
  <c r="R9" i="26" l="1"/>
  <c r="T9" i="26" s="1"/>
  <c r="R5" i="27"/>
  <c r="T5" i="27" s="1"/>
  <c r="E7" i="4"/>
  <c r="R11" i="27"/>
  <c r="T11" i="27" s="1"/>
  <c r="W7" i="4"/>
  <c r="R8" i="26"/>
  <c r="T8" i="26" s="1"/>
  <c r="R4" i="27"/>
  <c r="T4" i="27" s="1"/>
  <c r="R7" i="27"/>
  <c r="T7" i="27" s="1"/>
  <c r="R10" i="27"/>
  <c r="T10" i="27" s="1"/>
  <c r="R5" i="26"/>
  <c r="T5" i="26" s="1"/>
  <c r="R11" i="26"/>
  <c r="T11" i="26" s="1"/>
  <c r="R7" i="26"/>
  <c r="T7" i="26" s="1"/>
  <c r="E11" i="27" l="1"/>
  <c r="S9" i="26"/>
  <c r="S8" i="26"/>
  <c r="S5" i="27"/>
  <c r="E5" i="27"/>
  <c r="E9" i="26"/>
  <c r="S11" i="27"/>
  <c r="E8" i="26"/>
  <c r="E10" i="27"/>
  <c r="S10" i="27"/>
  <c r="E7" i="27"/>
  <c r="S7" i="27"/>
  <c r="E4" i="27"/>
  <c r="S4" i="27"/>
  <c r="S7" i="26"/>
  <c r="S5" i="26"/>
  <c r="E11" i="26"/>
  <c r="S11" i="26"/>
  <c r="E5" i="26"/>
  <c r="E7" i="26"/>
  <c r="CV15" i="19"/>
  <c r="CW15" i="19"/>
  <c r="CX15" i="19"/>
  <c r="CY15" i="19"/>
  <c r="DA15" i="19"/>
  <c r="DB15" i="19"/>
  <c r="TK15" i="19"/>
  <c r="TL15" i="19"/>
  <c r="TM15" i="19"/>
  <c r="TN15" i="19"/>
  <c r="TO15" i="19"/>
  <c r="TP15" i="19"/>
  <c r="TQ15" i="19"/>
  <c r="TR15" i="19"/>
  <c r="TS15" i="19"/>
  <c r="TT15" i="19"/>
  <c r="TU15" i="19"/>
  <c r="TV15" i="19"/>
  <c r="TW15" i="19"/>
  <c r="TX15" i="19"/>
  <c r="TY15" i="19"/>
  <c r="TZ15" i="19"/>
  <c r="UA15" i="19"/>
  <c r="UB15" i="19"/>
  <c r="UC15" i="19"/>
  <c r="UD15" i="19"/>
  <c r="F15" i="19" l="1"/>
  <c r="G15" i="19"/>
  <c r="A6" i="27" a="1"/>
  <c r="A6" i="27" s="1"/>
  <c r="A14" i="27" a="1"/>
  <c r="A14" i="27" s="1"/>
  <c r="A8" i="27" a="1"/>
  <c r="A8" i="27" s="1"/>
  <c r="A9" i="27" a="1"/>
  <c r="A9" i="27" s="1"/>
  <c r="DC15" i="19"/>
  <c r="A7" i="27" a="1"/>
  <c r="A7" i="27" s="1"/>
  <c r="A5" i="27" a="1"/>
  <c r="A5" i="27" s="1"/>
  <c r="A10" i="27" a="1"/>
  <c r="A10" i="27" s="1"/>
  <c r="A4" i="27" a="1"/>
  <c r="A4" i="27" s="1"/>
  <c r="A11" i="27" a="1"/>
  <c r="A11" i="27" s="1"/>
  <c r="A11" i="26" a="1"/>
  <c r="A11" i="26" s="1"/>
  <c r="UF15" i="19"/>
  <c r="P15" i="19"/>
  <c r="DF15" i="19" s="1"/>
  <c r="N15" i="19"/>
  <c r="DE15" i="19" s="1"/>
  <c r="UK15" i="19"/>
  <c r="CZ15" i="19"/>
  <c r="UH15" i="19"/>
  <c r="UL15" i="19"/>
  <c r="UG15" i="19"/>
  <c r="L15" i="19"/>
  <c r="DD15" i="19" s="1"/>
  <c r="J15" i="19"/>
  <c r="UI15" i="19"/>
  <c r="I15" i="19" l="1"/>
  <c r="H15" i="19" s="1"/>
  <c r="UM15" i="19"/>
  <c r="Q15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O15" i="19"/>
  <c r="UJ15" i="19"/>
  <c r="K15" i="19"/>
  <c r="M15" i="19" s="1"/>
  <c r="R15" i="19" l="1"/>
  <c r="T15" i="19" s="1"/>
  <c r="S15" i="19" l="1"/>
  <c r="E15" i="19"/>
  <c r="CV22" i="19" l="1"/>
  <c r="CW22" i="19"/>
  <c r="CX22" i="19"/>
  <c r="CY22" i="19"/>
  <c r="DA22" i="19"/>
  <c r="DB22" i="19"/>
  <c r="TK22" i="19"/>
  <c r="TL22" i="19"/>
  <c r="TM22" i="19"/>
  <c r="TN22" i="19"/>
  <c r="TO22" i="19"/>
  <c r="TP22" i="19"/>
  <c r="TQ22" i="19"/>
  <c r="TR22" i="19"/>
  <c r="TS22" i="19"/>
  <c r="TT22" i="19"/>
  <c r="TU22" i="19"/>
  <c r="TV22" i="19"/>
  <c r="TW22" i="19"/>
  <c r="TX22" i="19"/>
  <c r="TY22" i="19"/>
  <c r="TZ22" i="19"/>
  <c r="UA22" i="19"/>
  <c r="UB22" i="19"/>
  <c r="UC22" i="19"/>
  <c r="UD22" i="19"/>
  <c r="CV31" i="19"/>
  <c r="CW31" i="19"/>
  <c r="CX31" i="19"/>
  <c r="CY31" i="19"/>
  <c r="DA31" i="19"/>
  <c r="DB31" i="19"/>
  <c r="TK31" i="19"/>
  <c r="TL31" i="19"/>
  <c r="TM31" i="19"/>
  <c r="TN31" i="19"/>
  <c r="TO31" i="19"/>
  <c r="TP31" i="19"/>
  <c r="TQ31" i="19"/>
  <c r="TR31" i="19"/>
  <c r="TS31" i="19"/>
  <c r="TT31" i="19"/>
  <c r="TU31" i="19"/>
  <c r="TV31" i="19"/>
  <c r="TW31" i="19"/>
  <c r="TX31" i="19"/>
  <c r="TY31" i="19"/>
  <c r="TZ31" i="19"/>
  <c r="UA31" i="19"/>
  <c r="UB31" i="19"/>
  <c r="UC31" i="19"/>
  <c r="UD31" i="19"/>
  <c r="CV19" i="19"/>
  <c r="CW19" i="19"/>
  <c r="CX19" i="19"/>
  <c r="CY19" i="19"/>
  <c r="DA19" i="19"/>
  <c r="DB19" i="19"/>
  <c r="TK19" i="19"/>
  <c r="TL19" i="19"/>
  <c r="TM19" i="19"/>
  <c r="TN19" i="19"/>
  <c r="TO19" i="19"/>
  <c r="TP19" i="19"/>
  <c r="TQ19" i="19"/>
  <c r="TR19" i="19"/>
  <c r="TS19" i="19"/>
  <c r="TT19" i="19"/>
  <c r="TU19" i="19"/>
  <c r="TV19" i="19"/>
  <c r="TW19" i="19"/>
  <c r="TX19" i="19"/>
  <c r="TY19" i="19"/>
  <c r="TZ19" i="19"/>
  <c r="UA19" i="19"/>
  <c r="UB19" i="19"/>
  <c r="UC19" i="19"/>
  <c r="UD19" i="19"/>
  <c r="CV17" i="19"/>
  <c r="CW17" i="19"/>
  <c r="CX17" i="19"/>
  <c r="CY17" i="19"/>
  <c r="DA17" i="19"/>
  <c r="DB17" i="19"/>
  <c r="TK17" i="19"/>
  <c r="TL17" i="19"/>
  <c r="TM17" i="19"/>
  <c r="TN17" i="19"/>
  <c r="TO17" i="19"/>
  <c r="TP17" i="19"/>
  <c r="TQ17" i="19"/>
  <c r="TR17" i="19"/>
  <c r="TS17" i="19"/>
  <c r="TT17" i="19"/>
  <c r="TU17" i="19"/>
  <c r="TV17" i="19"/>
  <c r="TW17" i="19"/>
  <c r="TX17" i="19"/>
  <c r="TY17" i="19"/>
  <c r="TZ17" i="19"/>
  <c r="UA17" i="19"/>
  <c r="UB17" i="19"/>
  <c r="UC17" i="19"/>
  <c r="UD17" i="19"/>
  <c r="G17" i="19" l="1"/>
  <c r="G19" i="19"/>
  <c r="G31" i="19"/>
  <c r="G22" i="19"/>
  <c r="F17" i="19"/>
  <c r="F19" i="19"/>
  <c r="F31" i="19"/>
  <c r="F22" i="19"/>
  <c r="DC17" i="19"/>
  <c r="DC19" i="19"/>
  <c r="DC31" i="19"/>
  <c r="DC22" i="19"/>
  <c r="CZ31" i="19"/>
  <c r="UK22" i="19"/>
  <c r="UF22" i="19"/>
  <c r="P22" i="19"/>
  <c r="DF22" i="19" s="1"/>
  <c r="CZ22" i="19"/>
  <c r="I22" i="19" s="1"/>
  <c r="N22" i="19"/>
  <c r="DE22" i="19" s="1"/>
  <c r="UH22" i="19"/>
  <c r="UG22" i="19"/>
  <c r="UL22" i="19"/>
  <c r="L22" i="19"/>
  <c r="DD22" i="19" s="1"/>
  <c r="J22" i="19"/>
  <c r="UI22" i="19"/>
  <c r="UF31" i="19"/>
  <c r="UK19" i="19"/>
  <c r="UH31" i="19"/>
  <c r="UG31" i="19"/>
  <c r="P31" i="19"/>
  <c r="DF31" i="19" s="1"/>
  <c r="UL31" i="19"/>
  <c r="N31" i="19"/>
  <c r="DE31" i="19" s="1"/>
  <c r="UK31" i="19"/>
  <c r="L31" i="19"/>
  <c r="DD31" i="19" s="1"/>
  <c r="J31" i="19"/>
  <c r="UI31" i="19"/>
  <c r="UF19" i="19"/>
  <c r="P19" i="19"/>
  <c r="DF19" i="19" s="1"/>
  <c r="N19" i="19"/>
  <c r="DE19" i="19" s="1"/>
  <c r="CZ19" i="19"/>
  <c r="I19" i="19" s="1"/>
  <c r="UG19" i="19"/>
  <c r="UH19" i="19"/>
  <c r="UL19" i="19"/>
  <c r="L19" i="19"/>
  <c r="DD19" i="19" s="1"/>
  <c r="J19" i="19"/>
  <c r="K19" i="19" s="1"/>
  <c r="M19" i="19" s="1"/>
  <c r="UI19" i="19"/>
  <c r="UK17" i="19"/>
  <c r="UG17" i="19"/>
  <c r="N17" i="19"/>
  <c r="DE17" i="19" s="1"/>
  <c r="CZ17" i="19"/>
  <c r="UF17" i="19"/>
  <c r="P17" i="19"/>
  <c r="DF17" i="19" s="1"/>
  <c r="UH17" i="19"/>
  <c r="UL17" i="19"/>
  <c r="L17" i="19"/>
  <c r="DD17" i="19" s="1"/>
  <c r="J17" i="19"/>
  <c r="UI17" i="19"/>
  <c r="I17" i="19" l="1"/>
  <c r="H17" i="19" s="1"/>
  <c r="H22" i="19"/>
  <c r="I31" i="19"/>
  <c r="H31" i="19" s="1"/>
  <c r="H19" i="19"/>
  <c r="UM22" i="19"/>
  <c r="UM19" i="19"/>
  <c r="UM31" i="19"/>
  <c r="UM17" i="19"/>
  <c r="Q22" i="19"/>
  <c r="O31" i="19"/>
  <c r="O22" i="19"/>
  <c r="O17" i="19"/>
  <c r="R17" i="19"/>
  <c r="T17" i="19" s="1"/>
  <c r="O19" i="19"/>
  <c r="R19" i="19"/>
  <c r="T19" i="19" s="1"/>
  <c r="UJ31" i="19"/>
  <c r="Q19" i="19"/>
  <c r="UJ17" i="19"/>
  <c r="UJ22" i="19"/>
  <c r="K22" i="19"/>
  <c r="M22" i="19" s="1"/>
  <c r="Q31" i="19"/>
  <c r="R31" i="19"/>
  <c r="T31" i="19" s="1"/>
  <c r="K31" i="19"/>
  <c r="M31" i="19" s="1"/>
  <c r="Q17" i="19"/>
  <c r="UJ19" i="19"/>
  <c r="K17" i="19"/>
  <c r="M17" i="19" s="1"/>
  <c r="A22" i="19" l="1" a="1"/>
  <c r="A22" i="19" s="1"/>
  <c r="S17" i="19"/>
  <c r="S31" i="19"/>
  <c r="S19" i="19"/>
  <c r="R22" i="19"/>
  <c r="T22" i="19" s="1"/>
  <c r="E31" i="19"/>
  <c r="E19" i="19"/>
  <c r="E17" i="19"/>
  <c r="S22" i="19" l="1"/>
  <c r="E22" i="19"/>
  <c r="CI15" i="24"/>
  <c r="CJ15" i="24"/>
  <c r="CK15" i="24"/>
  <c r="CL15" i="24"/>
  <c r="CM15" i="24"/>
  <c r="CN15" i="24"/>
  <c r="CP15" i="24"/>
  <c r="CQ15" i="24"/>
  <c r="CR15" i="24"/>
  <c r="WL15" i="24"/>
  <c r="WM15" i="24"/>
  <c r="WN15" i="24"/>
  <c r="XB15" i="24" s="1"/>
  <c r="WO15" i="24"/>
  <c r="XC15" i="24" s="1"/>
  <c r="WP15" i="24"/>
  <c r="WQ15" i="24"/>
  <c r="WR15" i="24"/>
  <c r="WS15" i="24"/>
  <c r="XE15" i="24" s="1"/>
  <c r="WT15" i="24"/>
  <c r="XF15" i="24" s="1"/>
  <c r="WU15" i="24"/>
  <c r="WV15" i="24"/>
  <c r="WW15" i="24"/>
  <c r="WX15" i="24"/>
  <c r="XI15" i="24" s="1"/>
  <c r="WY15" i="24"/>
  <c r="XJ15" i="24" s="1"/>
  <c r="WZ15" i="24"/>
  <c r="CI19" i="23"/>
  <c r="CJ19" i="23"/>
  <c r="CK19" i="23"/>
  <c r="CL19" i="23"/>
  <c r="CM19" i="23"/>
  <c r="CN19" i="23"/>
  <c r="CP19" i="23"/>
  <c r="CQ19" i="23"/>
  <c r="CR19" i="23"/>
  <c r="WL19" i="23"/>
  <c r="WM19" i="23"/>
  <c r="WN19" i="23"/>
  <c r="XB19" i="23" s="1"/>
  <c r="WO19" i="23"/>
  <c r="XC19" i="23" s="1"/>
  <c r="WP19" i="23"/>
  <c r="WQ19" i="23"/>
  <c r="WR19" i="23"/>
  <c r="WS19" i="23"/>
  <c r="XE19" i="23" s="1"/>
  <c r="WT19" i="23"/>
  <c r="XF19" i="23" s="1"/>
  <c r="WU19" i="23"/>
  <c r="WV19" i="23"/>
  <c r="WW19" i="23"/>
  <c r="WX19" i="23"/>
  <c r="XI19" i="23" s="1"/>
  <c r="WY19" i="23"/>
  <c r="XJ19" i="23" s="1"/>
  <c r="WZ19" i="23"/>
  <c r="CQ10" i="22"/>
  <c r="CR10" i="22"/>
  <c r="CS10" i="22"/>
  <c r="CT10" i="22"/>
  <c r="CU10" i="22"/>
  <c r="CV10" i="22"/>
  <c r="CX10" i="22"/>
  <c r="CY10" i="22"/>
  <c r="CZ10" i="22"/>
  <c r="WT10" i="22"/>
  <c r="WU10" i="22"/>
  <c r="WV10" i="22"/>
  <c r="XJ10" i="22" s="1"/>
  <c r="WW10" i="22"/>
  <c r="XK10" i="22" s="1"/>
  <c r="WX10" i="22"/>
  <c r="WY10" i="22"/>
  <c r="WZ10" i="22"/>
  <c r="XA10" i="22"/>
  <c r="XM10" i="22" s="1"/>
  <c r="XB10" i="22"/>
  <c r="XN10" i="22" s="1"/>
  <c r="XC10" i="22"/>
  <c r="XD10" i="22"/>
  <c r="XE10" i="22"/>
  <c r="XF10" i="22"/>
  <c r="XQ10" i="22" s="1"/>
  <c r="XG10" i="22"/>
  <c r="XR10" i="22" s="1"/>
  <c r="XH10" i="22"/>
  <c r="CQ7" i="22"/>
  <c r="CR7" i="22"/>
  <c r="CS7" i="22"/>
  <c r="CT7" i="22"/>
  <c r="CU7" i="22"/>
  <c r="CV7" i="22"/>
  <c r="CX7" i="22"/>
  <c r="CY7" i="22"/>
  <c r="CZ7" i="22"/>
  <c r="WT7" i="22"/>
  <c r="WU7" i="22"/>
  <c r="WV7" i="22"/>
  <c r="XJ7" i="22" s="1"/>
  <c r="WW7" i="22"/>
  <c r="XK7" i="22" s="1"/>
  <c r="WX7" i="22"/>
  <c r="WY7" i="22"/>
  <c r="WZ7" i="22"/>
  <c r="XA7" i="22"/>
  <c r="XM7" i="22" s="1"/>
  <c r="XB7" i="22"/>
  <c r="XN7" i="22" s="1"/>
  <c r="XC7" i="22"/>
  <c r="XD7" i="22"/>
  <c r="XE7" i="22"/>
  <c r="XF7" i="22"/>
  <c r="XQ7" i="22" s="1"/>
  <c r="XG7" i="22"/>
  <c r="XR7" i="22" s="1"/>
  <c r="XH7" i="22"/>
  <c r="CQ17" i="22"/>
  <c r="CR17" i="22"/>
  <c r="CS17" i="22"/>
  <c r="CT17" i="22"/>
  <c r="CU17" i="22"/>
  <c r="CV17" i="22"/>
  <c r="CX17" i="22"/>
  <c r="CY17" i="22"/>
  <c r="CZ17" i="22"/>
  <c r="WT17" i="22"/>
  <c r="WU17" i="22"/>
  <c r="WV17" i="22"/>
  <c r="XJ17" i="22" s="1"/>
  <c r="WW17" i="22"/>
  <c r="XK17" i="22" s="1"/>
  <c r="WX17" i="22"/>
  <c r="WY17" i="22"/>
  <c r="WZ17" i="22"/>
  <c r="XA17" i="22"/>
  <c r="XM17" i="22" s="1"/>
  <c r="XB17" i="22"/>
  <c r="XN17" i="22" s="1"/>
  <c r="XC17" i="22"/>
  <c r="XD17" i="22"/>
  <c r="XE17" i="22"/>
  <c r="XF17" i="22"/>
  <c r="XQ17" i="22" s="1"/>
  <c r="XG17" i="22"/>
  <c r="XR17" i="22" s="1"/>
  <c r="XH17" i="22"/>
  <c r="CQ25" i="4"/>
  <c r="CR25" i="4"/>
  <c r="CS25" i="4"/>
  <c r="CT25" i="4"/>
  <c r="CU25" i="4"/>
  <c r="CV25" i="4"/>
  <c r="CX25" i="4"/>
  <c r="CY25" i="4"/>
  <c r="CZ25" i="4"/>
  <c r="CQ15" i="4"/>
  <c r="CR15" i="4"/>
  <c r="CS15" i="4"/>
  <c r="G15" i="4" s="1"/>
  <c r="CT15" i="4"/>
  <c r="CU15" i="4"/>
  <c r="CV15" i="4"/>
  <c r="CX15" i="4"/>
  <c r="CY15" i="4"/>
  <c r="CZ15" i="4"/>
  <c r="G17" i="22" l="1"/>
  <c r="F25" i="4"/>
  <c r="I25" i="4"/>
  <c r="I15" i="4"/>
  <c r="F15" i="4"/>
  <c r="H15" i="4" s="1"/>
  <c r="G25" i="4"/>
  <c r="F19" i="23"/>
  <c r="I19" i="23"/>
  <c r="G19" i="23"/>
  <c r="G15" i="24"/>
  <c r="F15" i="24"/>
  <c r="I15" i="24"/>
  <c r="I7" i="22"/>
  <c r="F7" i="22"/>
  <c r="G10" i="22"/>
  <c r="I10" i="22"/>
  <c r="F10" i="22"/>
  <c r="I17" i="22"/>
  <c r="F17" i="22"/>
  <c r="G7" i="22"/>
  <c r="R15" i="4"/>
  <c r="S15" i="4" s="1"/>
  <c r="T15" i="4"/>
  <c r="U15" i="4" s="1"/>
  <c r="R25" i="4"/>
  <c r="S25" i="4" s="1"/>
  <c r="T25" i="4"/>
  <c r="U25" i="4" s="1"/>
  <c r="R7" i="22"/>
  <c r="S7" i="22" s="1"/>
  <c r="T7" i="22"/>
  <c r="U7" i="22" s="1"/>
  <c r="R17" i="22"/>
  <c r="S17" i="22" s="1"/>
  <c r="T17" i="22"/>
  <c r="U17" i="22" s="1"/>
  <c r="T10" i="22"/>
  <c r="U10" i="22" s="1"/>
  <c r="R10" i="22"/>
  <c r="S10" i="22" s="1"/>
  <c r="L15" i="24"/>
  <c r="L19" i="23"/>
  <c r="CO19" i="23"/>
  <c r="CS19" i="23" s="1"/>
  <c r="CW10" i="22"/>
  <c r="DA10" i="22" s="1"/>
  <c r="CW7" i="22"/>
  <c r="DA7" i="22" s="1"/>
  <c r="CO15" i="24"/>
  <c r="CS15" i="24" s="1"/>
  <c r="XG15" i="24"/>
  <c r="XD15" i="24"/>
  <c r="XK15" i="24"/>
  <c r="J15" i="24"/>
  <c r="XK19" i="23"/>
  <c r="XG19" i="23"/>
  <c r="XD19" i="23"/>
  <c r="J19" i="23"/>
  <c r="J10" i="22"/>
  <c r="K10" i="22" s="1"/>
  <c r="XS10" i="22"/>
  <c r="XO10" i="22"/>
  <c r="XL10" i="22"/>
  <c r="L10" i="22"/>
  <c r="M10" i="22" s="1"/>
  <c r="P10" i="22"/>
  <c r="DC10" i="22" s="1"/>
  <c r="N10" i="22"/>
  <c r="CW17" i="22"/>
  <c r="DA17" i="22" s="1"/>
  <c r="J7" i="22"/>
  <c r="K7" i="22" s="1"/>
  <c r="XO7" i="22"/>
  <c r="XL7" i="22"/>
  <c r="XS7" i="22"/>
  <c r="L7" i="22"/>
  <c r="M7" i="22" s="1"/>
  <c r="P7" i="22"/>
  <c r="DC7" i="22" s="1"/>
  <c r="N7" i="22"/>
  <c r="DB7" i="22" s="1"/>
  <c r="XL17" i="22"/>
  <c r="J17" i="22"/>
  <c r="K17" i="22" s="1"/>
  <c r="XO17" i="22"/>
  <c r="XS17" i="22"/>
  <c r="L17" i="22"/>
  <c r="M17" i="22" s="1"/>
  <c r="P17" i="22"/>
  <c r="DC17" i="22" s="1"/>
  <c r="N17" i="22"/>
  <c r="CW25" i="4"/>
  <c r="DA25" i="4" s="1"/>
  <c r="J25" i="4"/>
  <c r="K25" i="4" s="1"/>
  <c r="CW15" i="4"/>
  <c r="DA15" i="4" s="1"/>
  <c r="L25" i="4"/>
  <c r="M25" i="4" s="1"/>
  <c r="P25" i="4"/>
  <c r="DC25" i="4" s="1"/>
  <c r="N25" i="4"/>
  <c r="DB25" i="4" s="1"/>
  <c r="L15" i="4"/>
  <c r="M15" i="4" s="1"/>
  <c r="P15" i="4"/>
  <c r="DC15" i="4" s="1"/>
  <c r="N15" i="4"/>
  <c r="J15" i="4"/>
  <c r="K15" i="4" s="1"/>
  <c r="H17" i="22" l="1"/>
  <c r="A17" i="22" s="1" a="1"/>
  <c r="A17" i="22" s="1"/>
  <c r="DB15" i="4"/>
  <c r="V15" i="4" s="1"/>
  <c r="X15" i="4" s="1"/>
  <c r="DB17" i="22"/>
  <c r="DB10" i="22"/>
  <c r="H25" i="4"/>
  <c r="H19" i="23"/>
  <c r="A19" i="23" s="1" a="1"/>
  <c r="A19" i="23" s="1"/>
  <c r="H15" i="24"/>
  <c r="H10" i="22"/>
  <c r="H7" i="22"/>
  <c r="CT15" i="24"/>
  <c r="CU15" i="24"/>
  <c r="CU19" i="23"/>
  <c r="CT19" i="23"/>
  <c r="M15" i="24"/>
  <c r="M19" i="23"/>
  <c r="XP10" i="22"/>
  <c r="XT10" i="22" s="1"/>
  <c r="XP7" i="22"/>
  <c r="XT7" i="22" s="1"/>
  <c r="XH15" i="24"/>
  <c r="XL15" i="24" s="1"/>
  <c r="K15" i="24"/>
  <c r="XH19" i="23"/>
  <c r="XL19" i="23" s="1"/>
  <c r="K19" i="23"/>
  <c r="O10" i="22"/>
  <c r="Q10" i="22"/>
  <c r="XP17" i="22"/>
  <c r="XT17" i="22" s="1"/>
  <c r="Q7" i="22"/>
  <c r="O7" i="22"/>
  <c r="O17" i="22"/>
  <c r="Q17" i="22"/>
  <c r="O25" i="4"/>
  <c r="Q25" i="4"/>
  <c r="O15" i="4"/>
  <c r="Q15" i="4"/>
  <c r="A25" i="4" l="1" a="1"/>
  <c r="A25" i="4" s="1"/>
  <c r="N15" i="24"/>
  <c r="P15" i="24" s="1"/>
  <c r="N19" i="23"/>
  <c r="P19" i="23" s="1"/>
  <c r="V10" i="22"/>
  <c r="X10" i="22" s="1"/>
  <c r="V7" i="22"/>
  <c r="X7" i="22" s="1"/>
  <c r="V17" i="22"/>
  <c r="X17" i="22" s="1"/>
  <c r="E15" i="4"/>
  <c r="V25" i="4"/>
  <c r="X25" i="4" s="1"/>
  <c r="W15" i="4"/>
  <c r="W17" i="22" l="1"/>
  <c r="W7" i="22"/>
  <c r="W10" i="22"/>
  <c r="E15" i="24"/>
  <c r="O19" i="23"/>
  <c r="E19" i="23"/>
  <c r="O15" i="24"/>
  <c r="E10" i="22"/>
  <c r="E7" i="22"/>
  <c r="E17" i="22"/>
  <c r="W25" i="4"/>
  <c r="E25" i="4"/>
  <c r="CQ6" i="4" l="1"/>
  <c r="CR6" i="4"/>
  <c r="CS6" i="4"/>
  <c r="CT6" i="4"/>
  <c r="CU6" i="4"/>
  <c r="CV6" i="4"/>
  <c r="CX6" i="4"/>
  <c r="CY6" i="4"/>
  <c r="CZ6" i="4"/>
  <c r="CI6" i="24"/>
  <c r="CJ6" i="24"/>
  <c r="CK6" i="24"/>
  <c r="CL6" i="24"/>
  <c r="CM6" i="24"/>
  <c r="CN6" i="24"/>
  <c r="CP6" i="24"/>
  <c r="CQ6" i="24"/>
  <c r="CR6" i="24"/>
  <c r="WL6" i="24"/>
  <c r="WM6" i="24"/>
  <c r="WN6" i="24"/>
  <c r="XB6" i="24" s="1"/>
  <c r="WO6" i="24"/>
  <c r="XC6" i="24" s="1"/>
  <c r="WP6" i="24"/>
  <c r="WQ6" i="24"/>
  <c r="WR6" i="24"/>
  <c r="WS6" i="24"/>
  <c r="XE6" i="24" s="1"/>
  <c r="WT6" i="24"/>
  <c r="XF6" i="24" s="1"/>
  <c r="WU6" i="24"/>
  <c r="WV6" i="24"/>
  <c r="WW6" i="24"/>
  <c r="WX6" i="24"/>
  <c r="XI6" i="24" s="1"/>
  <c r="WY6" i="24"/>
  <c r="XJ6" i="24" s="1"/>
  <c r="WZ6" i="24"/>
  <c r="G6" i="24" l="1"/>
  <c r="G6" i="4"/>
  <c r="F6" i="4"/>
  <c r="H6" i="4" s="1"/>
  <c r="I6" i="4"/>
  <c r="I6" i="24"/>
  <c r="F6" i="24"/>
  <c r="H6" i="24" s="1"/>
  <c r="R6" i="4"/>
  <c r="S6" i="4" s="1"/>
  <c r="T6" i="4"/>
  <c r="U6" i="4" s="1"/>
  <c r="L6" i="24"/>
  <c r="CO6" i="24"/>
  <c r="CS6" i="24" s="1"/>
  <c r="CW6" i="4"/>
  <c r="DA6" i="4" s="1"/>
  <c r="J6" i="4"/>
  <c r="K6" i="4" s="1"/>
  <c r="L6" i="4"/>
  <c r="M6" i="4" s="1"/>
  <c r="P6" i="4"/>
  <c r="DC6" i="4" s="1"/>
  <c r="N6" i="4"/>
  <c r="DB6" i="4" s="1"/>
  <c r="XD6" i="24"/>
  <c r="XK6" i="24"/>
  <c r="XG6" i="24"/>
  <c r="J6" i="24"/>
  <c r="CV9" i="21"/>
  <c r="CW9" i="21"/>
  <c r="CX9" i="21"/>
  <c r="CY9" i="21"/>
  <c r="DA9" i="21"/>
  <c r="DB9" i="21"/>
  <c r="TK9" i="21"/>
  <c r="TL9" i="21"/>
  <c r="TM9" i="21"/>
  <c r="TN9" i="21"/>
  <c r="TO9" i="21"/>
  <c r="TP9" i="21"/>
  <c r="TQ9" i="21"/>
  <c r="TR9" i="21"/>
  <c r="TS9" i="21"/>
  <c r="TT9" i="21"/>
  <c r="TU9" i="21"/>
  <c r="TV9" i="21"/>
  <c r="TW9" i="21"/>
  <c r="TX9" i="21"/>
  <c r="TY9" i="21"/>
  <c r="TZ9" i="21"/>
  <c r="UA9" i="21"/>
  <c r="UB9" i="21"/>
  <c r="UC9" i="21"/>
  <c r="UD9" i="21"/>
  <c r="CV10" i="19"/>
  <c r="CW10" i="19"/>
  <c r="CX10" i="19"/>
  <c r="CY10" i="19"/>
  <c r="DA10" i="19"/>
  <c r="DB10" i="19"/>
  <c r="TK10" i="19"/>
  <c r="TL10" i="19"/>
  <c r="TM10" i="19"/>
  <c r="TN10" i="19"/>
  <c r="TO10" i="19"/>
  <c r="TP10" i="19"/>
  <c r="TQ10" i="19"/>
  <c r="TR10" i="19"/>
  <c r="TS10" i="19"/>
  <c r="TT10" i="19"/>
  <c r="TU10" i="19"/>
  <c r="TV10" i="19"/>
  <c r="TW10" i="19"/>
  <c r="TX10" i="19"/>
  <c r="TY10" i="19"/>
  <c r="TZ10" i="19"/>
  <c r="UA10" i="19"/>
  <c r="UB10" i="19"/>
  <c r="UC10" i="19"/>
  <c r="UD10" i="19"/>
  <c r="G9" i="21" l="1"/>
  <c r="F9" i="21"/>
  <c r="G10" i="19"/>
  <c r="F10" i="19"/>
  <c r="CT6" i="24"/>
  <c r="CU6" i="24"/>
  <c r="DC9" i="21"/>
  <c r="DC10" i="19"/>
  <c r="M6" i="24"/>
  <c r="O6" i="4"/>
  <c r="Q6" i="4"/>
  <c r="XH6" i="24"/>
  <c r="XL6" i="24" s="1"/>
  <c r="K6" i="24"/>
  <c r="UF9" i="21"/>
  <c r="UK9" i="21"/>
  <c r="N9" i="21"/>
  <c r="DE9" i="21" s="1"/>
  <c r="CZ9" i="21"/>
  <c r="I9" i="21" s="1"/>
  <c r="P9" i="21"/>
  <c r="DF9" i="21" s="1"/>
  <c r="UH9" i="21"/>
  <c r="UG9" i="21"/>
  <c r="UL9" i="21"/>
  <c r="L9" i="21"/>
  <c r="DD9" i="21" s="1"/>
  <c r="J9" i="21"/>
  <c r="UI9" i="21"/>
  <c r="UF10" i="19"/>
  <c r="UK10" i="19"/>
  <c r="P10" i="19"/>
  <c r="DF10" i="19" s="1"/>
  <c r="CZ10" i="19"/>
  <c r="I10" i="19" s="1"/>
  <c r="UH10" i="19"/>
  <c r="UG10" i="19"/>
  <c r="UL10" i="19"/>
  <c r="N10" i="19"/>
  <c r="DE10" i="19" s="1"/>
  <c r="L10" i="19"/>
  <c r="DD10" i="19" s="1"/>
  <c r="J10" i="19"/>
  <c r="K10" i="19" s="1"/>
  <c r="UI10" i="19"/>
  <c r="M10" i="19" l="1"/>
  <c r="H10" i="19"/>
  <c r="H9" i="21"/>
  <c r="UM9" i="21"/>
  <c r="UM10" i="19"/>
  <c r="Q10" i="19"/>
  <c r="O9" i="21"/>
  <c r="K9" i="21"/>
  <c r="M9" i="21" s="1"/>
  <c r="O10" i="19"/>
  <c r="UJ10" i="19"/>
  <c r="V6" i="4"/>
  <c r="X6" i="4" s="1"/>
  <c r="N6" i="24"/>
  <c r="P6" i="24" s="1"/>
  <c r="UJ9" i="21"/>
  <c r="Q9" i="21"/>
  <c r="E6" i="4" l="1"/>
  <c r="E6" i="24"/>
  <c r="W6" i="4"/>
  <c r="R9" i="21"/>
  <c r="T9" i="21" s="1"/>
  <c r="O6" i="24"/>
  <c r="R10" i="19"/>
  <c r="T10" i="19" s="1"/>
  <c r="S9" i="21" l="1"/>
  <c r="S10" i="19"/>
  <c r="E9" i="21"/>
  <c r="E10" i="19"/>
  <c r="CI14" i="23" l="1"/>
  <c r="CJ14" i="23"/>
  <c r="CK14" i="23"/>
  <c r="CL14" i="23"/>
  <c r="CM14" i="23"/>
  <c r="CN14" i="23"/>
  <c r="CP14" i="23"/>
  <c r="CQ14" i="23"/>
  <c r="CR14" i="23"/>
  <c r="WL14" i="23"/>
  <c r="WM14" i="23"/>
  <c r="WN14" i="23"/>
  <c r="XB14" i="23" s="1"/>
  <c r="WO14" i="23"/>
  <c r="XC14" i="23" s="1"/>
  <c r="WP14" i="23"/>
  <c r="WQ14" i="23"/>
  <c r="WR14" i="23"/>
  <c r="WS14" i="23"/>
  <c r="XE14" i="23" s="1"/>
  <c r="WT14" i="23"/>
  <c r="XF14" i="23" s="1"/>
  <c r="WU14" i="23"/>
  <c r="WV14" i="23"/>
  <c r="WW14" i="23"/>
  <c r="WX14" i="23"/>
  <c r="XI14" i="23" s="1"/>
  <c r="WY14" i="23"/>
  <c r="XJ14" i="23" s="1"/>
  <c r="WZ14" i="23"/>
  <c r="CI7" i="24"/>
  <c r="CJ7" i="24"/>
  <c r="CK7" i="24"/>
  <c r="CL7" i="24"/>
  <c r="CM7" i="24"/>
  <c r="CN7" i="24"/>
  <c r="CP7" i="24"/>
  <c r="CQ7" i="24"/>
  <c r="CR7" i="24"/>
  <c r="WL7" i="24"/>
  <c r="WM7" i="24"/>
  <c r="WN7" i="24"/>
  <c r="XB7" i="24" s="1"/>
  <c r="WO7" i="24"/>
  <c r="XC7" i="24" s="1"/>
  <c r="WP7" i="24"/>
  <c r="WQ7" i="24"/>
  <c r="WR7" i="24"/>
  <c r="WS7" i="24"/>
  <c r="XE7" i="24" s="1"/>
  <c r="WT7" i="24"/>
  <c r="XF7" i="24" s="1"/>
  <c r="WU7" i="24"/>
  <c r="WV7" i="24"/>
  <c r="WW7" i="24"/>
  <c r="WX7" i="24"/>
  <c r="XI7" i="24" s="1"/>
  <c r="WY7" i="24"/>
  <c r="XJ7" i="24" s="1"/>
  <c r="WZ7" i="24"/>
  <c r="WZ5" i="24"/>
  <c r="WY5" i="24"/>
  <c r="XJ5" i="24" s="1"/>
  <c r="WX5" i="24"/>
  <c r="XI5" i="24" s="1"/>
  <c r="WW5" i="24"/>
  <c r="WV5" i="24"/>
  <c r="WU5" i="24"/>
  <c r="WT5" i="24"/>
  <c r="XF5" i="24" s="1"/>
  <c r="WS5" i="24"/>
  <c r="XE5" i="24" s="1"/>
  <c r="WR5" i="24"/>
  <c r="WQ5" i="24"/>
  <c r="WP5" i="24"/>
  <c r="WO5" i="24"/>
  <c r="XC5" i="24" s="1"/>
  <c r="WN5" i="24"/>
  <c r="XB5" i="24" s="1"/>
  <c r="WM5" i="24"/>
  <c r="WL5" i="24"/>
  <c r="CR5" i="24"/>
  <c r="CQ5" i="24"/>
  <c r="CP5" i="24"/>
  <c r="CN5" i="24"/>
  <c r="CM5" i="24"/>
  <c r="CL5" i="24"/>
  <c r="CK5" i="24"/>
  <c r="CJ5" i="24"/>
  <c r="CI5" i="24"/>
  <c r="WZ4" i="24"/>
  <c r="WY4" i="24"/>
  <c r="XJ4" i="24" s="1"/>
  <c r="WX4" i="24"/>
  <c r="XI4" i="24" s="1"/>
  <c r="WW4" i="24"/>
  <c r="WV4" i="24"/>
  <c r="WU4" i="24"/>
  <c r="WT4" i="24"/>
  <c r="XF4" i="24" s="1"/>
  <c r="WS4" i="24"/>
  <c r="XE4" i="24" s="1"/>
  <c r="WR4" i="24"/>
  <c r="WQ4" i="24"/>
  <c r="WP4" i="24"/>
  <c r="WO4" i="24"/>
  <c r="XC4" i="24" s="1"/>
  <c r="WN4" i="24"/>
  <c r="XB4" i="24" s="1"/>
  <c r="WM4" i="24"/>
  <c r="WL4" i="24"/>
  <c r="CR4" i="24"/>
  <c r="CQ4" i="24"/>
  <c r="CP4" i="24"/>
  <c r="CN4" i="24"/>
  <c r="CM4" i="24"/>
  <c r="CL4" i="24"/>
  <c r="CK4" i="24"/>
  <c r="CJ4" i="24"/>
  <c r="CI4" i="24"/>
  <c r="XH16" i="22"/>
  <c r="XG16" i="22"/>
  <c r="XR16" i="22" s="1"/>
  <c r="XF16" i="22"/>
  <c r="XQ16" i="22" s="1"/>
  <c r="XE16" i="22"/>
  <c r="XD16" i="22"/>
  <c r="XC16" i="22"/>
  <c r="XB16" i="22"/>
  <c r="XN16" i="22" s="1"/>
  <c r="XA16" i="22"/>
  <c r="XM16" i="22" s="1"/>
  <c r="WZ16" i="22"/>
  <c r="WY16" i="22"/>
  <c r="WX16" i="22"/>
  <c r="WW16" i="22"/>
  <c r="XK16" i="22" s="1"/>
  <c r="WV16" i="22"/>
  <c r="XJ16" i="22" s="1"/>
  <c r="WU16" i="22"/>
  <c r="WT16" i="22"/>
  <c r="CZ16" i="22"/>
  <c r="CY16" i="22"/>
  <c r="CX16" i="22"/>
  <c r="CV16" i="22"/>
  <c r="CU16" i="22"/>
  <c r="CT16" i="22"/>
  <c r="CS16" i="22"/>
  <c r="CR16" i="22"/>
  <c r="CQ16" i="22"/>
  <c r="XH9" i="22"/>
  <c r="XG9" i="22"/>
  <c r="XF9" i="22"/>
  <c r="XQ9" i="22" s="1"/>
  <c r="XE9" i="22"/>
  <c r="XD9" i="22"/>
  <c r="XC9" i="22"/>
  <c r="XB9" i="22"/>
  <c r="XN9" i="22" s="1"/>
  <c r="XA9" i="22"/>
  <c r="XM9" i="22" s="1"/>
  <c r="WZ9" i="22"/>
  <c r="WY9" i="22"/>
  <c r="WX9" i="22"/>
  <c r="WW9" i="22"/>
  <c r="XK9" i="22" s="1"/>
  <c r="WV9" i="22"/>
  <c r="XJ9" i="22" s="1"/>
  <c r="WU9" i="22"/>
  <c r="WT9" i="22"/>
  <c r="CZ9" i="22"/>
  <c r="CY9" i="22"/>
  <c r="CX9" i="22"/>
  <c r="CV9" i="22"/>
  <c r="CU9" i="22"/>
  <c r="CT9" i="22"/>
  <c r="CS9" i="22"/>
  <c r="CR9" i="22"/>
  <c r="CQ9" i="22"/>
  <c r="XH15" i="22"/>
  <c r="XG15" i="22"/>
  <c r="XR15" i="22" s="1"/>
  <c r="XF15" i="22"/>
  <c r="XQ15" i="22" s="1"/>
  <c r="XE15" i="22"/>
  <c r="XD15" i="22"/>
  <c r="XC15" i="22"/>
  <c r="XB15" i="22"/>
  <c r="XN15" i="22" s="1"/>
  <c r="XA15" i="22"/>
  <c r="XM15" i="22" s="1"/>
  <c r="WZ15" i="22"/>
  <c r="WY15" i="22"/>
  <c r="WX15" i="22"/>
  <c r="WW15" i="22"/>
  <c r="XK15" i="22" s="1"/>
  <c r="WV15" i="22"/>
  <c r="XJ15" i="22" s="1"/>
  <c r="WU15" i="22"/>
  <c r="WT15" i="22"/>
  <c r="CZ15" i="22"/>
  <c r="CY15" i="22"/>
  <c r="CX15" i="22"/>
  <c r="CV15" i="22"/>
  <c r="CU15" i="22"/>
  <c r="CT15" i="22"/>
  <c r="CS15" i="22"/>
  <c r="CR15" i="22"/>
  <c r="CQ15" i="22"/>
  <c r="XH8" i="22"/>
  <c r="XG8" i="22"/>
  <c r="XR8" i="22" s="1"/>
  <c r="XF8" i="22"/>
  <c r="XQ8" i="22" s="1"/>
  <c r="XE8" i="22"/>
  <c r="XD8" i="22"/>
  <c r="XC8" i="22"/>
  <c r="XB8" i="22"/>
  <c r="XN8" i="22" s="1"/>
  <c r="XA8" i="22"/>
  <c r="XM8" i="22" s="1"/>
  <c r="WZ8" i="22"/>
  <c r="WY8" i="22"/>
  <c r="WX8" i="22"/>
  <c r="WW8" i="22"/>
  <c r="XK8" i="22" s="1"/>
  <c r="WV8" i="22"/>
  <c r="XJ8" i="22" s="1"/>
  <c r="WU8" i="22"/>
  <c r="WT8" i="22"/>
  <c r="CZ8" i="22"/>
  <c r="CY8" i="22"/>
  <c r="CX8" i="22"/>
  <c r="CV8" i="22"/>
  <c r="CU8" i="22"/>
  <c r="CT8" i="22"/>
  <c r="CS8" i="22"/>
  <c r="CR8" i="22"/>
  <c r="CQ8" i="22"/>
  <c r="XH13" i="22"/>
  <c r="XG13" i="22"/>
  <c r="XR13" i="22" s="1"/>
  <c r="XF13" i="22"/>
  <c r="XQ13" i="22" s="1"/>
  <c r="XE13" i="22"/>
  <c r="XD13" i="22"/>
  <c r="XC13" i="22"/>
  <c r="XB13" i="22"/>
  <c r="XN13" i="22" s="1"/>
  <c r="XA13" i="22"/>
  <c r="XM13" i="22" s="1"/>
  <c r="WZ13" i="22"/>
  <c r="WY13" i="22"/>
  <c r="WX13" i="22"/>
  <c r="WW13" i="22"/>
  <c r="XK13" i="22" s="1"/>
  <c r="WV13" i="22"/>
  <c r="XJ13" i="22" s="1"/>
  <c r="WU13" i="22"/>
  <c r="WT13" i="22"/>
  <c r="CZ13" i="22"/>
  <c r="CY13" i="22"/>
  <c r="CX13" i="22"/>
  <c r="CV13" i="22"/>
  <c r="CU13" i="22"/>
  <c r="CT13" i="22"/>
  <c r="CS13" i="22"/>
  <c r="CR13" i="22"/>
  <c r="CQ13" i="22"/>
  <c r="XH4" i="22"/>
  <c r="XG4" i="22"/>
  <c r="XR4" i="22" s="1"/>
  <c r="XF4" i="22"/>
  <c r="XQ4" i="22" s="1"/>
  <c r="XE4" i="22"/>
  <c r="XD4" i="22"/>
  <c r="XC4" i="22"/>
  <c r="XB4" i="22"/>
  <c r="XN4" i="22" s="1"/>
  <c r="XA4" i="22"/>
  <c r="XM4" i="22" s="1"/>
  <c r="WZ4" i="22"/>
  <c r="WY4" i="22"/>
  <c r="WX4" i="22"/>
  <c r="WW4" i="22"/>
  <c r="XK4" i="22" s="1"/>
  <c r="WV4" i="22"/>
  <c r="XJ4" i="22" s="1"/>
  <c r="WU4" i="22"/>
  <c r="WT4" i="22"/>
  <c r="CZ4" i="22"/>
  <c r="CY4" i="22"/>
  <c r="CX4" i="22"/>
  <c r="CV4" i="22"/>
  <c r="CU4" i="22"/>
  <c r="CT4" i="22"/>
  <c r="CS4" i="22"/>
  <c r="CR4" i="22"/>
  <c r="CQ4" i="22"/>
  <c r="XH5" i="22"/>
  <c r="XG5" i="22"/>
  <c r="XR5" i="22" s="1"/>
  <c r="XF5" i="22"/>
  <c r="XQ5" i="22" s="1"/>
  <c r="XE5" i="22"/>
  <c r="XD5" i="22"/>
  <c r="XC5" i="22"/>
  <c r="XB5" i="22"/>
  <c r="XN5" i="22" s="1"/>
  <c r="XA5" i="22"/>
  <c r="XM5" i="22" s="1"/>
  <c r="WZ5" i="22"/>
  <c r="WY5" i="22"/>
  <c r="WX5" i="22"/>
  <c r="WW5" i="22"/>
  <c r="XK5" i="22" s="1"/>
  <c r="WV5" i="22"/>
  <c r="XJ5" i="22" s="1"/>
  <c r="WU5" i="22"/>
  <c r="WT5" i="22"/>
  <c r="CZ5" i="22"/>
  <c r="CY5" i="22"/>
  <c r="CX5" i="22"/>
  <c r="CV5" i="22"/>
  <c r="CU5" i="22"/>
  <c r="CT5" i="22"/>
  <c r="CS5" i="22"/>
  <c r="CR5" i="22"/>
  <c r="CQ5" i="22"/>
  <c r="XH6" i="22"/>
  <c r="XG6" i="22"/>
  <c r="XR6" i="22" s="1"/>
  <c r="XF6" i="22"/>
  <c r="XQ6" i="22" s="1"/>
  <c r="XE6" i="22"/>
  <c r="XD6" i="22"/>
  <c r="XC6" i="22"/>
  <c r="XB6" i="22"/>
  <c r="XN6" i="22" s="1"/>
  <c r="XA6" i="22"/>
  <c r="XM6" i="22" s="1"/>
  <c r="WZ6" i="22"/>
  <c r="WY6" i="22"/>
  <c r="WX6" i="22"/>
  <c r="WW6" i="22"/>
  <c r="XK6" i="22" s="1"/>
  <c r="WV6" i="22"/>
  <c r="XJ6" i="22" s="1"/>
  <c r="WU6" i="22"/>
  <c r="WT6" i="22"/>
  <c r="CZ6" i="22"/>
  <c r="CY6" i="22"/>
  <c r="CX6" i="22"/>
  <c r="CV6" i="22"/>
  <c r="CU6" i="22"/>
  <c r="CT6" i="22"/>
  <c r="CS6" i="22"/>
  <c r="CR6" i="22"/>
  <c r="CQ6" i="22"/>
  <c r="G6" i="22" l="1"/>
  <c r="G4" i="24"/>
  <c r="G4" i="22"/>
  <c r="G14" i="23"/>
  <c r="F14" i="23"/>
  <c r="I14" i="23"/>
  <c r="I4" i="24"/>
  <c r="F4" i="24"/>
  <c r="G7" i="24"/>
  <c r="I7" i="24"/>
  <c r="F7" i="24"/>
  <c r="F5" i="24"/>
  <c r="I5" i="24"/>
  <c r="G5" i="24"/>
  <c r="F5" i="22"/>
  <c r="I5" i="22"/>
  <c r="F6" i="22"/>
  <c r="H6" i="22" s="1"/>
  <c r="I6" i="22"/>
  <c r="I4" i="22"/>
  <c r="F4" i="22"/>
  <c r="F8" i="22"/>
  <c r="I8" i="22"/>
  <c r="I9" i="22"/>
  <c r="F9" i="22"/>
  <c r="I13" i="22"/>
  <c r="F13" i="22"/>
  <c r="G8" i="22"/>
  <c r="G9" i="22"/>
  <c r="I16" i="22"/>
  <c r="F16" i="22"/>
  <c r="G16" i="22"/>
  <c r="F15" i="22"/>
  <c r="I15" i="22"/>
  <c r="G5" i="22"/>
  <c r="H5" i="22" s="1"/>
  <c r="G13" i="22"/>
  <c r="G15" i="22"/>
  <c r="T8" i="22"/>
  <c r="U8" i="22" s="1"/>
  <c r="R8" i="22"/>
  <c r="S8" i="22" s="1"/>
  <c r="R9" i="22"/>
  <c r="S9" i="22" s="1"/>
  <c r="T9" i="22"/>
  <c r="U9" i="22" s="1"/>
  <c r="T6" i="22"/>
  <c r="U6" i="22" s="1"/>
  <c r="R6" i="22"/>
  <c r="S6" i="22" s="1"/>
  <c r="T4" i="22"/>
  <c r="U4" i="22" s="1"/>
  <c r="R4" i="22"/>
  <c r="S4" i="22" s="1"/>
  <c r="R16" i="22"/>
  <c r="S16" i="22" s="1"/>
  <c r="T16" i="22"/>
  <c r="U16" i="22" s="1"/>
  <c r="R13" i="22"/>
  <c r="S13" i="22" s="1"/>
  <c r="T13" i="22"/>
  <c r="U13" i="22" s="1"/>
  <c r="R15" i="22"/>
  <c r="S15" i="22" s="1"/>
  <c r="T15" i="22"/>
  <c r="U15" i="22" s="1"/>
  <c r="R5" i="22"/>
  <c r="S5" i="22" s="1"/>
  <c r="T5" i="22"/>
  <c r="U5" i="22" s="1"/>
  <c r="L5" i="24"/>
  <c r="L4" i="24"/>
  <c r="L7" i="24"/>
  <c r="L14" i="23"/>
  <c r="CO5" i="24"/>
  <c r="CS5" i="24" s="1"/>
  <c r="CO4" i="24"/>
  <c r="CS4" i="24" s="1"/>
  <c r="CO7" i="24"/>
  <c r="CS7" i="24" s="1"/>
  <c r="CO14" i="23"/>
  <c r="CS14" i="23" s="1"/>
  <c r="CW13" i="22"/>
  <c r="DA13" i="22" s="1"/>
  <c r="CW16" i="22"/>
  <c r="DA16" i="22" s="1"/>
  <c r="XS16" i="22"/>
  <c r="P4" i="22"/>
  <c r="DC4" i="22" s="1"/>
  <c r="XK14" i="23"/>
  <c r="XG14" i="23"/>
  <c r="XD14" i="23"/>
  <c r="J14" i="23"/>
  <c r="K14" i="23" s="1"/>
  <c r="XK7" i="24"/>
  <c r="XD7" i="24"/>
  <c r="J7" i="24"/>
  <c r="XG7" i="24"/>
  <c r="P16" i="22"/>
  <c r="DC16" i="22" s="1"/>
  <c r="J4" i="24"/>
  <c r="XG5" i="24"/>
  <c r="J5" i="24"/>
  <c r="K5" i="24" s="1"/>
  <c r="P8" i="22"/>
  <c r="DC8" i="22" s="1"/>
  <c r="CW4" i="22"/>
  <c r="DA4" i="22" s="1"/>
  <c r="P15" i="22"/>
  <c r="DC15" i="22" s="1"/>
  <c r="XD4" i="24"/>
  <c r="XG4" i="24"/>
  <c r="XK4" i="24"/>
  <c r="XD5" i="24"/>
  <c r="XK5" i="24"/>
  <c r="J6" i="22"/>
  <c r="K6" i="22" s="1"/>
  <c r="XS15" i="22"/>
  <c r="CW6" i="22"/>
  <c r="DA6" i="22" s="1"/>
  <c r="L13" i="22"/>
  <c r="M13" i="22" s="1"/>
  <c r="XO4" i="22"/>
  <c r="XL13" i="22"/>
  <c r="XS6" i="22"/>
  <c r="XL15" i="22"/>
  <c r="L8" i="22"/>
  <c r="M8" i="22" s="1"/>
  <c r="L15" i="22"/>
  <c r="M15" i="22" s="1"/>
  <c r="XS4" i="22"/>
  <c r="XO13" i="22"/>
  <c r="XL8" i="22"/>
  <c r="N15" i="22"/>
  <c r="XO8" i="22"/>
  <c r="P5" i="22"/>
  <c r="DC5" i="22" s="1"/>
  <c r="XL5" i="22"/>
  <c r="XO5" i="22"/>
  <c r="N8" i="22"/>
  <c r="DB8" i="22" s="1"/>
  <c r="P9" i="22"/>
  <c r="DC9" i="22" s="1"/>
  <c r="L6" i="22"/>
  <c r="M6" i="22" s="1"/>
  <c r="J4" i="22"/>
  <c r="K4" i="22" s="1"/>
  <c r="XS8" i="22"/>
  <c r="XO15" i="22"/>
  <c r="XL9" i="22"/>
  <c r="N6" i="22"/>
  <c r="DB6" i="22" s="1"/>
  <c r="XO6" i="22"/>
  <c r="CW5" i="22"/>
  <c r="DA5" i="22" s="1"/>
  <c r="N4" i="22"/>
  <c r="J13" i="22"/>
  <c r="K13" i="22" s="1"/>
  <c r="XO9" i="22"/>
  <c r="P6" i="22"/>
  <c r="DC6" i="22" s="1"/>
  <c r="XS13" i="22"/>
  <c r="CW8" i="22"/>
  <c r="DA8" i="22" s="1"/>
  <c r="CW9" i="22"/>
  <c r="DA9" i="22" s="1"/>
  <c r="XL16" i="22"/>
  <c r="XL4" i="22"/>
  <c r="XO16" i="22"/>
  <c r="XL6" i="22"/>
  <c r="L5" i="22"/>
  <c r="P13" i="22"/>
  <c r="DC13" i="22" s="1"/>
  <c r="J5" i="22"/>
  <c r="N5" i="22"/>
  <c r="CW15" i="22"/>
  <c r="DA15" i="22" s="1"/>
  <c r="N16" i="22"/>
  <c r="J15" i="22"/>
  <c r="XS5" i="22"/>
  <c r="N13" i="22"/>
  <c r="DB13" i="22" s="1"/>
  <c r="J9" i="22"/>
  <c r="XS9" i="22"/>
  <c r="XR9" i="22"/>
  <c r="J8" i="22"/>
  <c r="L4" i="22"/>
  <c r="N9" i="22"/>
  <c r="L9" i="22"/>
  <c r="L16" i="22"/>
  <c r="J16" i="22"/>
  <c r="H4" i="24" l="1"/>
  <c r="H4" i="22"/>
  <c r="H16" i="22"/>
  <c r="DB9" i="22"/>
  <c r="V9" i="22" s="1"/>
  <c r="X9" i="22" s="1"/>
  <c r="DB16" i="22"/>
  <c r="DB4" i="22"/>
  <c r="V4" i="22" s="1"/>
  <c r="X4" i="22" s="1"/>
  <c r="DB5" i="22"/>
  <c r="DB15" i="22"/>
  <c r="V15" i="22" s="1"/>
  <c r="X15" i="22" s="1"/>
  <c r="H14" i="23"/>
  <c r="H5" i="24"/>
  <c r="H7" i="24"/>
  <c r="H8" i="22"/>
  <c r="H15" i="22"/>
  <c r="H13" i="22"/>
  <c r="H9" i="22"/>
  <c r="CU7" i="24"/>
  <c r="CT7" i="24"/>
  <c r="CT4" i="24"/>
  <c r="CU4" i="24"/>
  <c r="CU5" i="24"/>
  <c r="CT5" i="24"/>
  <c r="CU14" i="23"/>
  <c r="CT14" i="23"/>
  <c r="M7" i="24"/>
  <c r="M4" i="24"/>
  <c r="M5" i="24"/>
  <c r="M14" i="23"/>
  <c r="Q16" i="22"/>
  <c r="Q5" i="22"/>
  <c r="Q8" i="22"/>
  <c r="XP8" i="22"/>
  <c r="XT8" i="22" s="1"/>
  <c r="XP13" i="22"/>
  <c r="XT13" i="22" s="1"/>
  <c r="Q4" i="22"/>
  <c r="XP6" i="22"/>
  <c r="XT6" i="22" s="1"/>
  <c r="Q9" i="22"/>
  <c r="Q15" i="22"/>
  <c r="O8" i="22"/>
  <c r="O9" i="22"/>
  <c r="O13" i="22"/>
  <c r="O6" i="22"/>
  <c r="O15" i="22"/>
  <c r="O5" i="22"/>
  <c r="O16" i="22"/>
  <c r="Q6" i="22"/>
  <c r="O4" i="22"/>
  <c r="XP15" i="22"/>
  <c r="XT15" i="22" s="1"/>
  <c r="XP4" i="22"/>
  <c r="XT4" i="22" s="1"/>
  <c r="XP16" i="22"/>
  <c r="XT16" i="22" s="1"/>
  <c r="XP9" i="22"/>
  <c r="XT9" i="22" s="1"/>
  <c r="XH7" i="24"/>
  <c r="XL7" i="24" s="1"/>
  <c r="K7" i="24"/>
  <c r="XH14" i="23"/>
  <c r="XL14" i="23" s="1"/>
  <c r="XH5" i="24"/>
  <c r="XL5" i="24" s="1"/>
  <c r="K4" i="24"/>
  <c r="XH4" i="24"/>
  <c r="XL4" i="24" s="1"/>
  <c r="XP5" i="22"/>
  <c r="XT5" i="22" s="1"/>
  <c r="K8" i="22"/>
  <c r="M16" i="22"/>
  <c r="M4" i="22"/>
  <c r="K5" i="22"/>
  <c r="K16" i="22"/>
  <c r="K15" i="22"/>
  <c r="M5" i="22"/>
  <c r="M9" i="22"/>
  <c r="Q13" i="22"/>
  <c r="K9" i="22"/>
  <c r="V16" i="22" l="1"/>
  <c r="X16" i="22" s="1"/>
  <c r="N14" i="23"/>
  <c r="P14" i="23" s="1"/>
  <c r="V8" i="22"/>
  <c r="X8" i="22" s="1"/>
  <c r="V13" i="22"/>
  <c r="X13" i="22" s="1"/>
  <c r="N7" i="24"/>
  <c r="P7" i="24" s="1"/>
  <c r="N4" i="24"/>
  <c r="P4" i="24" s="1"/>
  <c r="N5" i="24"/>
  <c r="P5" i="24" s="1"/>
  <c r="V5" i="22"/>
  <c r="X5" i="22" s="1"/>
  <c r="V6" i="22"/>
  <c r="X6" i="22" s="1"/>
  <c r="E4" i="22"/>
  <c r="E15" i="22"/>
  <c r="E9" i="22"/>
  <c r="W15" i="22"/>
  <c r="W9" i="22"/>
  <c r="W4" i="22"/>
  <c r="E16" i="22" l="1"/>
  <c r="W16" i="22"/>
  <c r="E4" i="24"/>
  <c r="O14" i="23"/>
  <c r="E7" i="24"/>
  <c r="E14" i="23"/>
  <c r="A14" i="23" s="1" a="1"/>
  <c r="A14" i="23" s="1"/>
  <c r="E5" i="24"/>
  <c r="W8" i="22"/>
  <c r="E8" i="22"/>
  <c r="W5" i="22"/>
  <c r="E6" i="22"/>
  <c r="O7" i="24"/>
  <c r="E13" i="22"/>
  <c r="W13" i="22"/>
  <c r="O4" i="24"/>
  <c r="O5" i="24"/>
  <c r="W6" i="22"/>
  <c r="E5" i="22"/>
  <c r="A10" i="24" l="1" a="1"/>
  <c r="A10" i="24" s="1"/>
  <c r="A12" i="24" a="1"/>
  <c r="A12" i="24" s="1"/>
  <c r="A16" i="22" a="1"/>
  <c r="A16" i="22" s="1"/>
  <c r="A13" i="24" a="1"/>
  <c r="A13" i="24" s="1"/>
  <c r="A14" i="24" a="1"/>
  <c r="A14" i="24" s="1"/>
  <c r="A16" i="24" a="1"/>
  <c r="A16" i="24" s="1"/>
  <c r="A9" i="23" a="1"/>
  <c r="A9" i="23" s="1"/>
  <c r="A8" i="23" a="1"/>
  <c r="A8" i="23" s="1"/>
  <c r="A5" i="23" a="1"/>
  <c r="A5" i="23" s="1"/>
  <c r="A11" i="22" a="1"/>
  <c r="A11" i="22" s="1"/>
  <c r="A6" i="23" a="1"/>
  <c r="A6" i="23" s="1"/>
  <c r="A11" i="24" a="1"/>
  <c r="A11" i="24" s="1"/>
  <c r="A10" i="22" a="1"/>
  <c r="A10" i="22" s="1"/>
  <c r="A12" i="22" a="1"/>
  <c r="A12" i="22" s="1"/>
  <c r="A15" i="22" a="1"/>
  <c r="A15" i="22" s="1"/>
  <c r="A15" i="24" a="1"/>
  <c r="A15" i="24" s="1"/>
  <c r="A5" i="24" a="1"/>
  <c r="A5" i="24" s="1"/>
  <c r="A7" i="23" a="1"/>
  <c r="A7" i="23" s="1"/>
  <c r="A6" i="24" a="1"/>
  <c r="A6" i="24" s="1"/>
  <c r="A7" i="24" a="1"/>
  <c r="A7" i="24" s="1"/>
  <c r="A9" i="24" a="1"/>
  <c r="A9" i="24" s="1"/>
  <c r="A8" i="24" a="1"/>
  <c r="A8" i="24" s="1"/>
  <c r="A20" i="24" a="1"/>
  <c r="A20" i="24" s="1"/>
  <c r="A4" i="24" a="1"/>
  <c r="A4" i="24" s="1"/>
  <c r="A19" i="24" a="1"/>
  <c r="A19" i="24" s="1"/>
  <c r="A4" i="23" a="1"/>
  <c r="A4" i="23" s="1"/>
  <c r="A13" i="22" a="1"/>
  <c r="A13" i="22" s="1"/>
  <c r="A6" i="22" a="1"/>
  <c r="A6" i="22" s="1"/>
  <c r="A5" i="22" a="1"/>
  <c r="A5" i="22" s="1"/>
  <c r="A8" i="22" a="1"/>
  <c r="A8" i="22" s="1"/>
  <c r="A7" i="22" a="1"/>
  <c r="A7" i="22" s="1"/>
  <c r="A9" i="22" a="1"/>
  <c r="A9" i="22" s="1"/>
  <c r="A4" i="22" a="1"/>
  <c r="A4" i="22" s="1"/>
  <c r="A14" i="22" a="1"/>
  <c r="A14" i="22" s="1"/>
  <c r="C22" i="11" l="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CQ9" i="4" l="1"/>
  <c r="CR9" i="4"/>
  <c r="CS9" i="4"/>
  <c r="CT9" i="4"/>
  <c r="CU9" i="4"/>
  <c r="CV9" i="4"/>
  <c r="CX9" i="4"/>
  <c r="CY9" i="4"/>
  <c r="CZ9" i="4"/>
  <c r="G9" i="4" l="1"/>
  <c r="F9" i="4"/>
  <c r="H9" i="4" s="1"/>
  <c r="I9" i="4"/>
  <c r="T9" i="4"/>
  <c r="U9" i="4" s="1"/>
  <c r="R9" i="4"/>
  <c r="S9" i="4" s="1"/>
  <c r="CW9" i="4"/>
  <c r="DA9" i="4" s="1"/>
  <c r="P9" i="4"/>
  <c r="DC9" i="4" s="1"/>
  <c r="L9" i="4"/>
  <c r="J9" i="4"/>
  <c r="N9" i="4"/>
  <c r="DB9" i="4" s="1"/>
  <c r="V9" i="4" l="1"/>
  <c r="X9" i="4" s="1"/>
  <c r="O9" i="4"/>
  <c r="M9" i="4"/>
  <c r="Q9" i="4"/>
  <c r="K9" i="4"/>
  <c r="W9" i="4" l="1"/>
  <c r="E9" i="4"/>
  <c r="UD15" i="21" l="1"/>
  <c r="UC15" i="21"/>
  <c r="UB15" i="21"/>
  <c r="UA15" i="21"/>
  <c r="TZ15" i="21"/>
  <c r="TY15" i="21"/>
  <c r="TX15" i="21"/>
  <c r="TW15" i="21"/>
  <c r="TV15" i="21"/>
  <c r="TU15" i="21"/>
  <c r="TT15" i="21"/>
  <c r="TS15" i="21"/>
  <c r="TR15" i="21"/>
  <c r="TQ15" i="21"/>
  <c r="TP15" i="21"/>
  <c r="TO15" i="21"/>
  <c r="TN15" i="21"/>
  <c r="TM15" i="21"/>
  <c r="TL15" i="21"/>
  <c r="TK15" i="21"/>
  <c r="DB15" i="21"/>
  <c r="DA15" i="21"/>
  <c r="CY15" i="21"/>
  <c r="CX15" i="21"/>
  <c r="CW15" i="21"/>
  <c r="CV15" i="21"/>
  <c r="UD6" i="21"/>
  <c r="UC6" i="21"/>
  <c r="UB6" i="21"/>
  <c r="UA6" i="21"/>
  <c r="TZ6" i="21"/>
  <c r="TY6" i="21"/>
  <c r="TX6" i="21"/>
  <c r="TW6" i="21"/>
  <c r="TV6" i="21"/>
  <c r="TU6" i="21"/>
  <c r="TT6" i="21"/>
  <c r="TS6" i="21"/>
  <c r="TR6" i="21"/>
  <c r="TQ6" i="21"/>
  <c r="TP6" i="21"/>
  <c r="TO6" i="21"/>
  <c r="TN6" i="21"/>
  <c r="TM6" i="21"/>
  <c r="TL6" i="21"/>
  <c r="TK6" i="21"/>
  <c r="DB6" i="21"/>
  <c r="DA6" i="21"/>
  <c r="CY6" i="21"/>
  <c r="CX6" i="21"/>
  <c r="CW6" i="21"/>
  <c r="CV6" i="21"/>
  <c r="UD19" i="21"/>
  <c r="UC19" i="21"/>
  <c r="UB19" i="21"/>
  <c r="UA19" i="21"/>
  <c r="TZ19" i="21"/>
  <c r="TY19" i="21"/>
  <c r="TX19" i="21"/>
  <c r="TW19" i="21"/>
  <c r="TV19" i="21"/>
  <c r="TU19" i="21"/>
  <c r="TT19" i="21"/>
  <c r="TS19" i="21"/>
  <c r="TR19" i="21"/>
  <c r="TQ19" i="21"/>
  <c r="TP19" i="21"/>
  <c r="TO19" i="21"/>
  <c r="TN19" i="21"/>
  <c r="TM19" i="21"/>
  <c r="TL19" i="21"/>
  <c r="TK19" i="21"/>
  <c r="DB19" i="21"/>
  <c r="DA19" i="21"/>
  <c r="CY19" i="21"/>
  <c r="CX19" i="21"/>
  <c r="CW19" i="21"/>
  <c r="G19" i="21" s="1"/>
  <c r="CV19" i="21"/>
  <c r="UD12" i="21"/>
  <c r="UC12" i="21"/>
  <c r="UB12" i="21"/>
  <c r="UA12" i="21"/>
  <c r="TZ12" i="21"/>
  <c r="TY12" i="21"/>
  <c r="TX12" i="21"/>
  <c r="TW12" i="21"/>
  <c r="TV12" i="21"/>
  <c r="TU12" i="21"/>
  <c r="TT12" i="21"/>
  <c r="TS12" i="21"/>
  <c r="TR12" i="21"/>
  <c r="TQ12" i="21"/>
  <c r="TP12" i="21"/>
  <c r="TO12" i="21"/>
  <c r="TN12" i="21"/>
  <c r="TM12" i="21"/>
  <c r="TL12" i="21"/>
  <c r="TK12" i="21"/>
  <c r="DB12" i="21"/>
  <c r="DA12" i="21"/>
  <c r="CY12" i="21"/>
  <c r="CX12" i="21"/>
  <c r="CW12" i="21"/>
  <c r="G12" i="21" s="1"/>
  <c r="CV12" i="21"/>
  <c r="UD8" i="21"/>
  <c r="UC8" i="21"/>
  <c r="UB8" i="21"/>
  <c r="UA8" i="21"/>
  <c r="TZ8" i="21"/>
  <c r="TY8" i="21"/>
  <c r="TX8" i="21"/>
  <c r="TW8" i="21"/>
  <c r="TV8" i="21"/>
  <c r="TU8" i="21"/>
  <c r="TT8" i="21"/>
  <c r="TS8" i="21"/>
  <c r="TR8" i="21"/>
  <c r="TQ8" i="21"/>
  <c r="TP8" i="21"/>
  <c r="TO8" i="21"/>
  <c r="TN8" i="21"/>
  <c r="TM8" i="21"/>
  <c r="TL8" i="21"/>
  <c r="TK8" i="21"/>
  <c r="DB8" i="21"/>
  <c r="DA8" i="21"/>
  <c r="CY8" i="21"/>
  <c r="CX8" i="21"/>
  <c r="CW8" i="21"/>
  <c r="CV8" i="21"/>
  <c r="UD7" i="21"/>
  <c r="UC7" i="21"/>
  <c r="UB7" i="21"/>
  <c r="UA7" i="21"/>
  <c r="TZ7" i="21"/>
  <c r="TY7" i="21"/>
  <c r="TX7" i="21"/>
  <c r="TW7" i="21"/>
  <c r="TV7" i="21"/>
  <c r="TU7" i="21"/>
  <c r="TT7" i="21"/>
  <c r="TS7" i="21"/>
  <c r="TR7" i="21"/>
  <c r="TQ7" i="21"/>
  <c r="TP7" i="21"/>
  <c r="TO7" i="21"/>
  <c r="TN7" i="21"/>
  <c r="TM7" i="21"/>
  <c r="TL7" i="21"/>
  <c r="TK7" i="21"/>
  <c r="DB7" i="21"/>
  <c r="DA7" i="21"/>
  <c r="CY7" i="21"/>
  <c r="CX7" i="21"/>
  <c r="CW7" i="21"/>
  <c r="CV7" i="21"/>
  <c r="UD4" i="21"/>
  <c r="UC4" i="21"/>
  <c r="UB4" i="21"/>
  <c r="UA4" i="21"/>
  <c r="TZ4" i="21"/>
  <c r="TY4" i="21"/>
  <c r="TX4" i="21"/>
  <c r="TW4" i="21"/>
  <c r="TV4" i="21"/>
  <c r="TU4" i="21"/>
  <c r="TT4" i="21"/>
  <c r="TS4" i="21"/>
  <c r="TR4" i="21"/>
  <c r="TQ4" i="21"/>
  <c r="TP4" i="21"/>
  <c r="TO4" i="21"/>
  <c r="TN4" i="21"/>
  <c r="TM4" i="21"/>
  <c r="TL4" i="21"/>
  <c r="TK4" i="21"/>
  <c r="DB4" i="21"/>
  <c r="DA4" i="21"/>
  <c r="CY4" i="21"/>
  <c r="CX4" i="21"/>
  <c r="CW4" i="21"/>
  <c r="G4" i="21" s="1"/>
  <c r="CV4" i="21"/>
  <c r="UD10" i="21"/>
  <c r="UC10" i="21"/>
  <c r="UB10" i="21"/>
  <c r="UA10" i="21"/>
  <c r="TZ10" i="21"/>
  <c r="TY10" i="21"/>
  <c r="TX10" i="21"/>
  <c r="TW10" i="21"/>
  <c r="TV10" i="21"/>
  <c r="TU10" i="21"/>
  <c r="TT10" i="21"/>
  <c r="TS10" i="21"/>
  <c r="TR10" i="21"/>
  <c r="TQ10" i="21"/>
  <c r="TP10" i="21"/>
  <c r="TO10" i="21"/>
  <c r="TN10" i="21"/>
  <c r="TM10" i="21"/>
  <c r="TL10" i="21"/>
  <c r="TK10" i="21"/>
  <c r="DB10" i="21"/>
  <c r="DA10" i="21"/>
  <c r="CY10" i="21"/>
  <c r="CX10" i="21"/>
  <c r="CW10" i="21"/>
  <c r="G10" i="21" s="1"/>
  <c r="CV10" i="21"/>
  <c r="UD11" i="21"/>
  <c r="UC11" i="21"/>
  <c r="UB11" i="21"/>
  <c r="UA11" i="21"/>
  <c r="TZ11" i="21"/>
  <c r="TY11" i="21"/>
  <c r="TX11" i="21"/>
  <c r="TW11" i="21"/>
  <c r="TV11" i="21"/>
  <c r="TU11" i="21"/>
  <c r="TT11" i="21"/>
  <c r="TS11" i="21"/>
  <c r="TR11" i="21"/>
  <c r="TQ11" i="21"/>
  <c r="TP11" i="21"/>
  <c r="TO11" i="21"/>
  <c r="TN11" i="21"/>
  <c r="TM11" i="21"/>
  <c r="TL11" i="21"/>
  <c r="TK11" i="21"/>
  <c r="DB11" i="21"/>
  <c r="DA11" i="21"/>
  <c r="CY11" i="21"/>
  <c r="CX11" i="21"/>
  <c r="CW11" i="21"/>
  <c r="CV11" i="21"/>
  <c r="CY20" i="19"/>
  <c r="CY5" i="19"/>
  <c r="CY16" i="19"/>
  <c r="CY8" i="19"/>
  <c r="CY11" i="19"/>
  <c r="CY6" i="19"/>
  <c r="CY13" i="19"/>
  <c r="CY4" i="19"/>
  <c r="CY7" i="19"/>
  <c r="CX7" i="19"/>
  <c r="CX4" i="19"/>
  <c r="CX13" i="19"/>
  <c r="CX6" i="19"/>
  <c r="CX11" i="19"/>
  <c r="CX8" i="19"/>
  <c r="CX16" i="19"/>
  <c r="CX5" i="19"/>
  <c r="CX20" i="19"/>
  <c r="CV11" i="19"/>
  <c r="CW11" i="19"/>
  <c r="DA11" i="19"/>
  <c r="DB11" i="19"/>
  <c r="TK11" i="19"/>
  <c r="TL11" i="19"/>
  <c r="TM11" i="19"/>
  <c r="TN11" i="19"/>
  <c r="TO11" i="19"/>
  <c r="TP11" i="19"/>
  <c r="TQ11" i="19"/>
  <c r="TR11" i="19"/>
  <c r="TS11" i="19"/>
  <c r="TT11" i="19"/>
  <c r="TU11" i="19"/>
  <c r="TV11" i="19"/>
  <c r="TW11" i="19"/>
  <c r="TX11" i="19"/>
  <c r="TY11" i="19"/>
  <c r="TZ11" i="19"/>
  <c r="UA11" i="19"/>
  <c r="UB11" i="19"/>
  <c r="UC11" i="19"/>
  <c r="UD11" i="19"/>
  <c r="CV8" i="19"/>
  <c r="CW8" i="19"/>
  <c r="DA8" i="19"/>
  <c r="DB8" i="19"/>
  <c r="TK8" i="19"/>
  <c r="TL8" i="19"/>
  <c r="TM8" i="19"/>
  <c r="TN8" i="19"/>
  <c r="TO8" i="19"/>
  <c r="TP8" i="19"/>
  <c r="TQ8" i="19"/>
  <c r="TR8" i="19"/>
  <c r="TS8" i="19"/>
  <c r="TT8" i="19"/>
  <c r="TU8" i="19"/>
  <c r="TV8" i="19"/>
  <c r="TW8" i="19"/>
  <c r="TX8" i="19"/>
  <c r="TY8" i="19"/>
  <c r="TZ8" i="19"/>
  <c r="UA8" i="19"/>
  <c r="UB8" i="19"/>
  <c r="UC8" i="19"/>
  <c r="UD8" i="19"/>
  <c r="CV16" i="19"/>
  <c r="CW16" i="19"/>
  <c r="DA16" i="19"/>
  <c r="DB16" i="19"/>
  <c r="TK16" i="19"/>
  <c r="TL16" i="19"/>
  <c r="TM16" i="19"/>
  <c r="TN16" i="19"/>
  <c r="TO16" i="19"/>
  <c r="TP16" i="19"/>
  <c r="TQ16" i="19"/>
  <c r="TR16" i="19"/>
  <c r="TS16" i="19"/>
  <c r="TT16" i="19"/>
  <c r="TU16" i="19"/>
  <c r="TV16" i="19"/>
  <c r="TW16" i="19"/>
  <c r="TX16" i="19"/>
  <c r="TY16" i="19"/>
  <c r="TZ16" i="19"/>
  <c r="UA16" i="19"/>
  <c r="UB16" i="19"/>
  <c r="UC16" i="19"/>
  <c r="UD16" i="19"/>
  <c r="CV5" i="19"/>
  <c r="CW5" i="19"/>
  <c r="DA5" i="19"/>
  <c r="DB5" i="19"/>
  <c r="TK5" i="19"/>
  <c r="TL5" i="19"/>
  <c r="TM5" i="19"/>
  <c r="TN5" i="19"/>
  <c r="TO5" i="19"/>
  <c r="TP5" i="19"/>
  <c r="TQ5" i="19"/>
  <c r="TR5" i="19"/>
  <c r="TS5" i="19"/>
  <c r="TT5" i="19"/>
  <c r="TU5" i="19"/>
  <c r="TV5" i="19"/>
  <c r="TW5" i="19"/>
  <c r="TX5" i="19"/>
  <c r="TY5" i="19"/>
  <c r="TZ5" i="19"/>
  <c r="UA5" i="19"/>
  <c r="UB5" i="19"/>
  <c r="UC5" i="19"/>
  <c r="UD5" i="19"/>
  <c r="CV20" i="19"/>
  <c r="CW20" i="19"/>
  <c r="DA20" i="19"/>
  <c r="DB20" i="19"/>
  <c r="TK20" i="19"/>
  <c r="TL20" i="19"/>
  <c r="TM20" i="19"/>
  <c r="TN20" i="19"/>
  <c r="TO20" i="19"/>
  <c r="TP20" i="19"/>
  <c r="TQ20" i="19"/>
  <c r="TR20" i="19"/>
  <c r="TS20" i="19"/>
  <c r="TT20" i="19"/>
  <c r="TU20" i="19"/>
  <c r="TV20" i="19"/>
  <c r="TW20" i="19"/>
  <c r="TX20" i="19"/>
  <c r="TY20" i="19"/>
  <c r="TZ20" i="19"/>
  <c r="UA20" i="19"/>
  <c r="UB20" i="19"/>
  <c r="UC20" i="19"/>
  <c r="UD20" i="19"/>
  <c r="UD6" i="19"/>
  <c r="UC6" i="19"/>
  <c r="UB6" i="19"/>
  <c r="UA6" i="19"/>
  <c r="TZ6" i="19"/>
  <c r="TY6" i="19"/>
  <c r="TX6" i="19"/>
  <c r="TW6" i="19"/>
  <c r="TV6" i="19"/>
  <c r="TU6" i="19"/>
  <c r="TT6" i="19"/>
  <c r="TS6" i="19"/>
  <c r="TR6" i="19"/>
  <c r="TQ6" i="19"/>
  <c r="TP6" i="19"/>
  <c r="TO6" i="19"/>
  <c r="TN6" i="19"/>
  <c r="TM6" i="19"/>
  <c r="TL6" i="19"/>
  <c r="TK6" i="19"/>
  <c r="DB6" i="19"/>
  <c r="DA6" i="19"/>
  <c r="CW6" i="19"/>
  <c r="CV6" i="19"/>
  <c r="UD13" i="19"/>
  <c r="UC13" i="19"/>
  <c r="UB13" i="19"/>
  <c r="UA13" i="19"/>
  <c r="TZ13" i="19"/>
  <c r="TY13" i="19"/>
  <c r="TX13" i="19"/>
  <c r="TW13" i="19"/>
  <c r="TV13" i="19"/>
  <c r="TU13" i="19"/>
  <c r="TT13" i="19"/>
  <c r="TS13" i="19"/>
  <c r="TR13" i="19"/>
  <c r="TQ13" i="19"/>
  <c r="TP13" i="19"/>
  <c r="TO13" i="19"/>
  <c r="TN13" i="19"/>
  <c r="TM13" i="19"/>
  <c r="TL13" i="19"/>
  <c r="TK13" i="19"/>
  <c r="DB13" i="19"/>
  <c r="DA13" i="19"/>
  <c r="CW13" i="19"/>
  <c r="CV13" i="19"/>
  <c r="UD4" i="19"/>
  <c r="UC4" i="19"/>
  <c r="UB4" i="19"/>
  <c r="UA4" i="19"/>
  <c r="TZ4" i="19"/>
  <c r="TY4" i="19"/>
  <c r="TX4" i="19"/>
  <c r="TW4" i="19"/>
  <c r="TV4" i="19"/>
  <c r="TU4" i="19"/>
  <c r="TT4" i="19"/>
  <c r="TS4" i="19"/>
  <c r="TR4" i="19"/>
  <c r="TQ4" i="19"/>
  <c r="TP4" i="19"/>
  <c r="TO4" i="19"/>
  <c r="TN4" i="19"/>
  <c r="TM4" i="19"/>
  <c r="TL4" i="19"/>
  <c r="DB4" i="19"/>
  <c r="DA4" i="19"/>
  <c r="CW4" i="19"/>
  <c r="CV4" i="19"/>
  <c r="UD7" i="19"/>
  <c r="UC7" i="19"/>
  <c r="UB7" i="19"/>
  <c r="UA7" i="19"/>
  <c r="TZ7" i="19"/>
  <c r="TY7" i="19"/>
  <c r="TX7" i="19"/>
  <c r="TW7" i="19"/>
  <c r="TV7" i="19"/>
  <c r="TU7" i="19"/>
  <c r="TT7" i="19"/>
  <c r="TS7" i="19"/>
  <c r="TR7" i="19"/>
  <c r="TQ7" i="19"/>
  <c r="TP7" i="19"/>
  <c r="TO7" i="19"/>
  <c r="TN7" i="19"/>
  <c r="TM7" i="19"/>
  <c r="TL7" i="19"/>
  <c r="TK7" i="19"/>
  <c r="DB7" i="19"/>
  <c r="DA7" i="19"/>
  <c r="CW7" i="19"/>
  <c r="CV7" i="19"/>
  <c r="F10" i="21" l="1"/>
  <c r="F12" i="21"/>
  <c r="F11" i="21"/>
  <c r="F8" i="21"/>
  <c r="F15" i="21"/>
  <c r="F4" i="21"/>
  <c r="F19" i="21"/>
  <c r="F7" i="21"/>
  <c r="F6" i="21"/>
  <c r="G7" i="21"/>
  <c r="G6" i="21"/>
  <c r="G11" i="21"/>
  <c r="G8" i="21"/>
  <c r="G15" i="21"/>
  <c r="G4" i="19"/>
  <c r="G5" i="19"/>
  <c r="F5" i="19"/>
  <c r="F13" i="19"/>
  <c r="F7" i="19"/>
  <c r="G13" i="19"/>
  <c r="G7" i="19"/>
  <c r="G20" i="19"/>
  <c r="G16" i="19"/>
  <c r="G11" i="19"/>
  <c r="F20" i="19"/>
  <c r="F16" i="19"/>
  <c r="F11" i="19"/>
  <c r="F6" i="19"/>
  <c r="F4" i="19"/>
  <c r="G6" i="19"/>
  <c r="G8" i="19"/>
  <c r="F8" i="19"/>
  <c r="DC10" i="21"/>
  <c r="DC11" i="21"/>
  <c r="DC7" i="21"/>
  <c r="DC8" i="21"/>
  <c r="DC12" i="21"/>
  <c r="DC19" i="21"/>
  <c r="DC4" i="21"/>
  <c r="DC6" i="21"/>
  <c r="DC15" i="21"/>
  <c r="DC13" i="19"/>
  <c r="DC7" i="19"/>
  <c r="DC5" i="19"/>
  <c r="DC20" i="19"/>
  <c r="DC16" i="19"/>
  <c r="DC8" i="19"/>
  <c r="DC6" i="19"/>
  <c r="DC4" i="19"/>
  <c r="DC11" i="19"/>
  <c r="CZ6" i="19"/>
  <c r="CZ11" i="19"/>
  <c r="CZ16" i="19"/>
  <c r="I16" i="19" s="1"/>
  <c r="CZ4" i="19"/>
  <c r="I4" i="19" s="1"/>
  <c r="N20" i="19"/>
  <c r="DE20" i="19" s="1"/>
  <c r="CZ20" i="19"/>
  <c r="P6" i="21"/>
  <c r="DF6" i="21" s="1"/>
  <c r="UF15" i="21"/>
  <c r="UK15" i="21"/>
  <c r="CZ6" i="21"/>
  <c r="H6" i="21" s="1"/>
  <c r="UL15" i="21"/>
  <c r="L15" i="21"/>
  <c r="DD15" i="21" s="1"/>
  <c r="UH7" i="21"/>
  <c r="UF10" i="21"/>
  <c r="UK10" i="21"/>
  <c r="P4" i="21"/>
  <c r="DF4" i="21" s="1"/>
  <c r="UI19" i="21"/>
  <c r="L6" i="21"/>
  <c r="DD6" i="21" s="1"/>
  <c r="P19" i="21"/>
  <c r="DF19" i="21" s="1"/>
  <c r="P15" i="21"/>
  <c r="DF15" i="21" s="1"/>
  <c r="UH15" i="21"/>
  <c r="N11" i="21"/>
  <c r="DE11" i="21" s="1"/>
  <c r="UF4" i="21"/>
  <c r="UI7" i="21"/>
  <c r="CZ5" i="19"/>
  <c r="I5" i="19" s="1"/>
  <c r="CZ13" i="19"/>
  <c r="I13" i="19" s="1"/>
  <c r="UF8" i="21"/>
  <c r="P12" i="21"/>
  <c r="DF12" i="21" s="1"/>
  <c r="CZ12" i="21"/>
  <c r="P11" i="21"/>
  <c r="DF11" i="21" s="1"/>
  <c r="UF11" i="21"/>
  <c r="CZ10" i="21"/>
  <c r="I10" i="21" s="1"/>
  <c r="UI6" i="21"/>
  <c r="CZ15" i="21"/>
  <c r="UK19" i="21"/>
  <c r="CZ4" i="21"/>
  <c r="UG19" i="21"/>
  <c r="UH19" i="21"/>
  <c r="UL19" i="21"/>
  <c r="UH8" i="21"/>
  <c r="UL6" i="21"/>
  <c r="UH10" i="21"/>
  <c r="N7" i="21"/>
  <c r="DE7" i="21" s="1"/>
  <c r="P7" i="21"/>
  <c r="DF7" i="21" s="1"/>
  <c r="N8" i="21"/>
  <c r="DE8" i="21" s="1"/>
  <c r="N6" i="21"/>
  <c r="DE6" i="21" s="1"/>
  <c r="UF6" i="21"/>
  <c r="UK6" i="21"/>
  <c r="UK7" i="21"/>
  <c r="L8" i="21"/>
  <c r="DD8" i="21" s="1"/>
  <c r="UL8" i="21"/>
  <c r="L12" i="21"/>
  <c r="DD12" i="21" s="1"/>
  <c r="UI12" i="21"/>
  <c r="UK12" i="21"/>
  <c r="CZ19" i="21"/>
  <c r="N15" i="21"/>
  <c r="DE15" i="21" s="1"/>
  <c r="UL11" i="21"/>
  <c r="N10" i="21"/>
  <c r="DE10" i="21" s="1"/>
  <c r="UK8" i="21"/>
  <c r="N12" i="21"/>
  <c r="DE12" i="21" s="1"/>
  <c r="UH12" i="21"/>
  <c r="UH6" i="21"/>
  <c r="UI15" i="21"/>
  <c r="UK11" i="21"/>
  <c r="UG4" i="21"/>
  <c r="UH4" i="21"/>
  <c r="CZ8" i="21"/>
  <c r="UL12" i="21"/>
  <c r="UH11" i="21"/>
  <c r="UI7" i="19"/>
  <c r="UI6" i="19"/>
  <c r="CZ8" i="19"/>
  <c r="UI11" i="19"/>
  <c r="UI20" i="19"/>
  <c r="UI4" i="19"/>
  <c r="UI5" i="19"/>
  <c r="UI16" i="19"/>
  <c r="UI13" i="19"/>
  <c r="UI8" i="19"/>
  <c r="CZ7" i="19"/>
  <c r="L10" i="21"/>
  <c r="DD10" i="21" s="1"/>
  <c r="UG12" i="21"/>
  <c r="UI10" i="21"/>
  <c r="UG8" i="21"/>
  <c r="UG11" i="21"/>
  <c r="UI4" i="21"/>
  <c r="UF7" i="21"/>
  <c r="J8" i="21"/>
  <c r="UI11" i="21"/>
  <c r="UI8" i="21"/>
  <c r="J12" i="21"/>
  <c r="UG15" i="21"/>
  <c r="L11" i="21"/>
  <c r="DD11" i="21" s="1"/>
  <c r="J10" i="21"/>
  <c r="J19" i="21"/>
  <c r="L19" i="21"/>
  <c r="DD19" i="21" s="1"/>
  <c r="UL10" i="21"/>
  <c r="UG7" i="21"/>
  <c r="J11" i="21"/>
  <c r="P10" i="21"/>
  <c r="DF10" i="21" s="1"/>
  <c r="CZ11" i="21"/>
  <c r="N4" i="21"/>
  <c r="DE4" i="21" s="1"/>
  <c r="L4" i="21"/>
  <c r="DD4" i="21" s="1"/>
  <c r="J4" i="21"/>
  <c r="CZ7" i="21"/>
  <c r="P8" i="21"/>
  <c r="DF8" i="21" s="1"/>
  <c r="UL4" i="21"/>
  <c r="UK4" i="21"/>
  <c r="UG10" i="21"/>
  <c r="UL7" i="21"/>
  <c r="L7" i="21"/>
  <c r="DD7" i="21" s="1"/>
  <c r="J7" i="21"/>
  <c r="UG6" i="21"/>
  <c r="UF12" i="21"/>
  <c r="UF19" i="21"/>
  <c r="J6" i="21"/>
  <c r="N19" i="21"/>
  <c r="DE19" i="21" s="1"/>
  <c r="J15" i="21"/>
  <c r="J7" i="19"/>
  <c r="N5" i="19"/>
  <c r="DE5" i="19" s="1"/>
  <c r="N7" i="19"/>
  <c r="DE7" i="19" s="1"/>
  <c r="N16" i="19"/>
  <c r="DE16" i="19" s="1"/>
  <c r="N13" i="19"/>
  <c r="DE13" i="19" s="1"/>
  <c r="N11" i="19"/>
  <c r="DE11" i="19" s="1"/>
  <c r="N6" i="19"/>
  <c r="DE6" i="19" s="1"/>
  <c r="N8" i="19"/>
  <c r="DE8" i="19" s="1"/>
  <c r="UK16" i="19"/>
  <c r="UH16" i="19"/>
  <c r="J5" i="19"/>
  <c r="K5" i="19" s="1"/>
  <c r="UF16" i="19"/>
  <c r="P8" i="19"/>
  <c r="DF8" i="19" s="1"/>
  <c r="UK20" i="19"/>
  <c r="UF20" i="19"/>
  <c r="UG8" i="19"/>
  <c r="UK5" i="19"/>
  <c r="P16" i="19"/>
  <c r="DF16" i="19" s="1"/>
  <c r="UH8" i="19"/>
  <c r="UG16" i="19"/>
  <c r="UL20" i="19"/>
  <c r="UH20" i="19"/>
  <c r="P20" i="19"/>
  <c r="DF20" i="19" s="1"/>
  <c r="P11" i="19"/>
  <c r="DF11" i="19" s="1"/>
  <c r="UL5" i="19"/>
  <c r="UH5" i="19"/>
  <c r="UG5" i="19"/>
  <c r="UL16" i="19"/>
  <c r="J16" i="19"/>
  <c r="UG20" i="19"/>
  <c r="L20" i="19"/>
  <c r="DD20" i="19" s="1"/>
  <c r="P5" i="19"/>
  <c r="DF5" i="19" s="1"/>
  <c r="UK8" i="19"/>
  <c r="UF8" i="19"/>
  <c r="UF5" i="19"/>
  <c r="UL8" i="19"/>
  <c r="UH11" i="19"/>
  <c r="UG11" i="19"/>
  <c r="UK11" i="19"/>
  <c r="UF11" i="19"/>
  <c r="L11" i="19"/>
  <c r="DD11" i="19" s="1"/>
  <c r="J20" i="19"/>
  <c r="L8" i="19"/>
  <c r="DD8" i="19" s="1"/>
  <c r="J11" i="19"/>
  <c r="UL11" i="19"/>
  <c r="L16" i="19"/>
  <c r="DD16" i="19" s="1"/>
  <c r="J8" i="19"/>
  <c r="L5" i="19"/>
  <c r="DD5" i="19" s="1"/>
  <c r="UL6" i="19"/>
  <c r="UK6" i="19"/>
  <c r="P13" i="19"/>
  <c r="DF13" i="19" s="1"/>
  <c r="UF4" i="19"/>
  <c r="UK7" i="19"/>
  <c r="L7" i="19"/>
  <c r="DD7" i="19" s="1"/>
  <c r="UF13" i="19"/>
  <c r="UL4" i="19"/>
  <c r="P7" i="19"/>
  <c r="DF7" i="19" s="1"/>
  <c r="UG13" i="19"/>
  <c r="UL7" i="19"/>
  <c r="UL13" i="19"/>
  <c r="L6" i="19"/>
  <c r="DD6" i="19" s="1"/>
  <c r="UG4" i="19"/>
  <c r="UH4" i="19"/>
  <c r="UK13" i="19"/>
  <c r="P6" i="19"/>
  <c r="DF6" i="19" s="1"/>
  <c r="UF7" i="19"/>
  <c r="J6" i="19"/>
  <c r="UF6" i="19"/>
  <c r="UG7" i="19"/>
  <c r="UH7" i="19"/>
  <c r="J13" i="19"/>
  <c r="UG6" i="19"/>
  <c r="UH6" i="19"/>
  <c r="UH13" i="19"/>
  <c r="UK4" i="19"/>
  <c r="L13" i="19"/>
  <c r="DD13" i="19" s="1"/>
  <c r="H5" i="19" l="1"/>
  <c r="H7" i="21"/>
  <c r="I4" i="21"/>
  <c r="I7" i="19"/>
  <c r="H7" i="19" s="1"/>
  <c r="H8" i="21"/>
  <c r="I12" i="21"/>
  <c r="H12" i="21" s="1"/>
  <c r="I19" i="21"/>
  <c r="I8" i="21"/>
  <c r="I11" i="21"/>
  <c r="H11" i="21" s="1"/>
  <c r="I7" i="21"/>
  <c r="H4" i="21"/>
  <c r="H10" i="21"/>
  <c r="I15" i="21"/>
  <c r="H15" i="21" s="1"/>
  <c r="H19" i="21"/>
  <c r="I6" i="21"/>
  <c r="I6" i="19"/>
  <c r="I8" i="19"/>
  <c r="H8" i="19" s="1"/>
  <c r="I20" i="19"/>
  <c r="H20" i="19" s="1"/>
  <c r="I11" i="19"/>
  <c r="H16" i="19"/>
  <c r="H13" i="19"/>
  <c r="H6" i="19"/>
  <c r="H4" i="19"/>
  <c r="H11" i="19"/>
  <c r="M5" i="19"/>
  <c r="UM6" i="21"/>
  <c r="UM10" i="21"/>
  <c r="UM6" i="19"/>
  <c r="UM11" i="21"/>
  <c r="UM5" i="19"/>
  <c r="UM4" i="21"/>
  <c r="UM19" i="21"/>
  <c r="UM15" i="21"/>
  <c r="UM8" i="21"/>
  <c r="UM7" i="21"/>
  <c r="UM12" i="21"/>
  <c r="UM20" i="19"/>
  <c r="UM8" i="19"/>
  <c r="UM7" i="19"/>
  <c r="UM11" i="19"/>
  <c r="UM13" i="19"/>
  <c r="UM4" i="19"/>
  <c r="UM16" i="19"/>
  <c r="O19" i="21"/>
  <c r="O4" i="21"/>
  <c r="O10" i="21"/>
  <c r="O6" i="21"/>
  <c r="O8" i="21"/>
  <c r="K12" i="21"/>
  <c r="M12" i="21" s="1"/>
  <c r="O15" i="21"/>
  <c r="O11" i="21"/>
  <c r="O7" i="21"/>
  <c r="O12" i="21"/>
  <c r="O6" i="19"/>
  <c r="O11" i="19"/>
  <c r="R11" i="19"/>
  <c r="T11" i="19" s="1"/>
  <c r="O7" i="19"/>
  <c r="O5" i="19"/>
  <c r="O13" i="19"/>
  <c r="O16" i="19"/>
  <c r="O8" i="19"/>
  <c r="O20" i="19"/>
  <c r="UJ15" i="21"/>
  <c r="Q12" i="21"/>
  <c r="Q15" i="21"/>
  <c r="Q4" i="21"/>
  <c r="Q6" i="21"/>
  <c r="R8" i="21"/>
  <c r="T8" i="21" s="1"/>
  <c r="R19" i="21"/>
  <c r="T19" i="21" s="1"/>
  <c r="Q7" i="21"/>
  <c r="Q11" i="21"/>
  <c r="R12" i="21"/>
  <c r="T12" i="21" s="1"/>
  <c r="Q13" i="19"/>
  <c r="R20" i="19"/>
  <c r="T20" i="19" s="1"/>
  <c r="Q16" i="19"/>
  <c r="Q5" i="19"/>
  <c r="Q8" i="19"/>
  <c r="Q6" i="19"/>
  <c r="UJ12" i="21"/>
  <c r="UJ19" i="21"/>
  <c r="UJ5" i="19"/>
  <c r="UJ6" i="19"/>
  <c r="UJ4" i="21"/>
  <c r="UJ11" i="21"/>
  <c r="Q19" i="21"/>
  <c r="K10" i="21"/>
  <c r="M10" i="21" s="1"/>
  <c r="K8" i="21"/>
  <c r="M8" i="21" s="1"/>
  <c r="K19" i="21"/>
  <c r="M19" i="21" s="1"/>
  <c r="K6" i="19"/>
  <c r="M6" i="19" s="1"/>
  <c r="K13" i="19"/>
  <c r="M13" i="19" s="1"/>
  <c r="K16" i="19"/>
  <c r="M16" i="19" s="1"/>
  <c r="UJ8" i="21"/>
  <c r="UJ11" i="19"/>
  <c r="UJ4" i="19"/>
  <c r="UJ13" i="19"/>
  <c r="UJ8" i="19"/>
  <c r="UJ7" i="19"/>
  <c r="UJ20" i="19"/>
  <c r="UJ16" i="19"/>
  <c r="K4" i="21"/>
  <c r="M4" i="21" s="1"/>
  <c r="UJ10" i="21"/>
  <c r="UJ6" i="21"/>
  <c r="K7" i="21"/>
  <c r="M7" i="21" s="1"/>
  <c r="Q8" i="21"/>
  <c r="UJ7" i="21"/>
  <c r="K15" i="21"/>
  <c r="M15" i="21" s="1"/>
  <c r="Q10" i="21"/>
  <c r="K6" i="21"/>
  <c r="M6" i="21" s="1"/>
  <c r="K11" i="21"/>
  <c r="M11" i="21" s="1"/>
  <c r="Q11" i="19"/>
  <c r="Q20" i="19"/>
  <c r="K11" i="19"/>
  <c r="M11" i="19" s="1"/>
  <c r="K20" i="19"/>
  <c r="M20" i="19" s="1"/>
  <c r="K8" i="19"/>
  <c r="M8" i="19" s="1"/>
  <c r="Q7" i="19"/>
  <c r="K7" i="19"/>
  <c r="M7" i="19" s="1"/>
  <c r="S8" i="21" l="1"/>
  <c r="S12" i="21"/>
  <c r="S19" i="21"/>
  <c r="S11" i="19"/>
  <c r="S20" i="19"/>
  <c r="E12" i="21"/>
  <c r="E19" i="21"/>
  <c r="E8" i="21"/>
  <c r="R10" i="21"/>
  <c r="T10" i="21" s="1"/>
  <c r="R6" i="21"/>
  <c r="T6" i="21" s="1"/>
  <c r="R11" i="21"/>
  <c r="T11" i="21" s="1"/>
  <c r="R7" i="19"/>
  <c r="T7" i="19" s="1"/>
  <c r="R15" i="21"/>
  <c r="T15" i="21" s="1"/>
  <c r="R7" i="21"/>
  <c r="T7" i="21" s="1"/>
  <c r="R4" i="21"/>
  <c r="T4" i="21" s="1"/>
  <c r="E20" i="19"/>
  <c r="E11" i="19"/>
  <c r="R8" i="19"/>
  <c r="T8" i="19" s="1"/>
  <c r="R16" i="19"/>
  <c r="T16" i="19" s="1"/>
  <c r="R5" i="19"/>
  <c r="T5" i="19" s="1"/>
  <c r="R13" i="19"/>
  <c r="T13" i="19" s="1"/>
  <c r="R6" i="19"/>
  <c r="T6" i="19" s="1"/>
  <c r="A19" i="21" l="1" a="1"/>
  <c r="A19" i="21" s="1"/>
  <c r="S11" i="21"/>
  <c r="S10" i="21"/>
  <c r="E4" i="21"/>
  <c r="S4" i="21"/>
  <c r="S7" i="21"/>
  <c r="S6" i="21"/>
  <c r="S15" i="21"/>
  <c r="S5" i="19"/>
  <c r="S13" i="19"/>
  <c r="E16" i="19"/>
  <c r="S16" i="19"/>
  <c r="S8" i="19"/>
  <c r="S7" i="19"/>
  <c r="E6" i="19"/>
  <c r="S6" i="19"/>
  <c r="E11" i="21"/>
  <c r="E6" i="21"/>
  <c r="E10" i="21"/>
  <c r="E15" i="21"/>
  <c r="E7" i="21"/>
  <c r="E7" i="19"/>
  <c r="E8" i="19"/>
  <c r="E13" i="19"/>
  <c r="E5" i="19"/>
  <c r="A13" i="21" l="1" a="1"/>
  <c r="A13" i="21" s="1"/>
  <c r="A5" i="21" a="1"/>
  <c r="A5" i="21" s="1"/>
  <c r="A14" i="21" a="1"/>
  <c r="A14" i="21" s="1"/>
  <c r="A12" i="21" a="1"/>
  <c r="A12" i="21" s="1"/>
  <c r="A6" i="21" a="1"/>
  <c r="A6" i="21" s="1"/>
  <c r="A4" i="21" a="1"/>
  <c r="A4" i="21" s="1"/>
  <c r="A10" i="21" a="1"/>
  <c r="A10" i="21" s="1"/>
  <c r="A15" i="21" a="1"/>
  <c r="A15" i="21" s="1"/>
  <c r="A7" i="21" a="1"/>
  <c r="A7" i="21" s="1"/>
  <c r="A9" i="21" a="1"/>
  <c r="A9" i="21" s="1"/>
  <c r="A11" i="21" a="1"/>
  <c r="A11" i="21" s="1"/>
  <c r="A8" i="21" a="1"/>
  <c r="A8" i="21" s="1"/>
  <c r="CY8" i="4"/>
  <c r="CY5" i="4"/>
  <c r="CY11" i="4"/>
  <c r="CY19" i="4"/>
  <c r="CY24" i="4"/>
  <c r="CY21" i="4"/>
  <c r="CY23" i="4"/>
  <c r="CY14" i="4"/>
  <c r="CY12" i="4"/>
  <c r="CY4" i="4"/>
  <c r="CX4" i="4"/>
  <c r="CU4" i="4"/>
  <c r="CU5" i="4"/>
  <c r="CU11" i="4"/>
  <c r="CU19" i="4"/>
  <c r="CU24" i="4"/>
  <c r="CU21" i="4"/>
  <c r="CU23" i="4"/>
  <c r="CU14" i="4"/>
  <c r="CU12" i="4"/>
  <c r="CU8" i="4"/>
  <c r="CT8" i="4"/>
  <c r="CR4" i="4"/>
  <c r="CR5" i="4"/>
  <c r="CR11" i="4"/>
  <c r="CR19" i="4"/>
  <c r="CR24" i="4"/>
  <c r="CR21" i="4"/>
  <c r="CR23" i="4"/>
  <c r="CR14" i="4"/>
  <c r="CR12" i="4"/>
  <c r="CR8" i="4"/>
  <c r="CQ8" i="4"/>
  <c r="CQ4" i="4"/>
  <c r="CQ5" i="4"/>
  <c r="CQ11" i="4"/>
  <c r="CQ19" i="4"/>
  <c r="CQ24" i="4"/>
  <c r="CQ21" i="4"/>
  <c r="CQ23" i="4"/>
  <c r="CQ14" i="4"/>
  <c r="CQ12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CS12" i="4" l="1"/>
  <c r="CT12" i="4"/>
  <c r="CV12" i="4"/>
  <c r="CX12" i="4"/>
  <c r="CZ12" i="4"/>
  <c r="G12" i="4" l="1"/>
  <c r="I12" i="4"/>
  <c r="F12" i="4"/>
  <c r="R12" i="4"/>
  <c r="S12" i="4" s="1"/>
  <c r="T12" i="4"/>
  <c r="U12" i="4" s="1"/>
  <c r="N12" i="4"/>
  <c r="DB12" i="4" s="1"/>
  <c r="L12" i="4"/>
  <c r="J12" i="4"/>
  <c r="CW12" i="4"/>
  <c r="DA12" i="4" s="1"/>
  <c r="P12" i="4"/>
  <c r="DC12" i="4" s="1"/>
  <c r="CS14" i="4"/>
  <c r="CT14" i="4"/>
  <c r="CV14" i="4"/>
  <c r="CX14" i="4"/>
  <c r="CZ14" i="4"/>
  <c r="P14" i="4" s="1"/>
  <c r="DC14" i="4" s="1"/>
  <c r="CS19" i="4"/>
  <c r="CT19" i="4"/>
  <c r="CV19" i="4"/>
  <c r="CX19" i="4"/>
  <c r="CZ19" i="4"/>
  <c r="P19" i="4" s="1"/>
  <c r="DC19" i="4" s="1"/>
  <c r="G19" i="4" l="1"/>
  <c r="F19" i="4"/>
  <c r="I19" i="4"/>
  <c r="G14" i="4"/>
  <c r="I14" i="4"/>
  <c r="F14" i="4"/>
  <c r="H12" i="4"/>
  <c r="A12" i="4" s="1" a="1"/>
  <c r="A12" i="4" s="1"/>
  <c r="R14" i="4"/>
  <c r="S14" i="4" s="1"/>
  <c r="T14" i="4"/>
  <c r="U14" i="4" s="1"/>
  <c r="R19" i="4"/>
  <c r="S19" i="4" s="1"/>
  <c r="T19" i="4"/>
  <c r="U19" i="4" s="1"/>
  <c r="O12" i="4"/>
  <c r="V12" i="4"/>
  <c r="X12" i="4" s="1"/>
  <c r="N19" i="4"/>
  <c r="DB19" i="4" s="1"/>
  <c r="N14" i="4"/>
  <c r="DB14" i="4" s="1"/>
  <c r="K12" i="4"/>
  <c r="L19" i="4"/>
  <c r="J14" i="4"/>
  <c r="K14" i="4" s="1"/>
  <c r="J19" i="4"/>
  <c r="L14" i="4"/>
  <c r="Q14" i="4"/>
  <c r="Q19" i="4"/>
  <c r="M12" i="4"/>
  <c r="Q12" i="4"/>
  <c r="CW19" i="4"/>
  <c r="DA19" i="4" s="1"/>
  <c r="CW14" i="4"/>
  <c r="DA14" i="4" s="1"/>
  <c r="H14" i="4" l="1"/>
  <c r="A14" i="4" s="1" a="1"/>
  <c r="A14" i="4" s="1"/>
  <c r="H19" i="4"/>
  <c r="O14" i="4"/>
  <c r="V14" i="4"/>
  <c r="X14" i="4" s="1"/>
  <c r="O19" i="4"/>
  <c r="V19" i="4"/>
  <c r="X19" i="4" s="1"/>
  <c r="W12" i="4"/>
  <c r="K19" i="4"/>
  <c r="M14" i="4"/>
  <c r="M19" i="4"/>
  <c r="A19" i="4" l="1" a="1"/>
  <c r="A19" i="4" s="1"/>
  <c r="W19" i="4"/>
  <c r="W14" i="4"/>
  <c r="E12" i="4" l="1"/>
  <c r="E14" i="4"/>
  <c r="E19" i="4" l="1"/>
  <c r="CS5" i="4"/>
  <c r="CT5" i="4"/>
  <c r="CV5" i="4"/>
  <c r="CX5" i="4"/>
  <c r="CZ5" i="4"/>
  <c r="P5" i="4" s="1"/>
  <c r="DC5" i="4" s="1"/>
  <c r="CS11" i="4"/>
  <c r="CT11" i="4"/>
  <c r="CV11" i="4"/>
  <c r="CX11" i="4"/>
  <c r="CZ11" i="4"/>
  <c r="P11" i="4" s="1"/>
  <c r="DC11" i="4" s="1"/>
  <c r="CS4" i="4"/>
  <c r="CT4" i="4"/>
  <c r="CV4" i="4"/>
  <c r="CZ4" i="4"/>
  <c r="P4" i="4" s="1"/>
  <c r="DC4" i="4" s="1"/>
  <c r="CS24" i="4"/>
  <c r="CT24" i="4"/>
  <c r="CV24" i="4"/>
  <c r="CX24" i="4"/>
  <c r="CZ24" i="4"/>
  <c r="P24" i="4" s="1"/>
  <c r="DC24" i="4" s="1"/>
  <c r="CS23" i="4"/>
  <c r="CT23" i="4"/>
  <c r="CV23" i="4"/>
  <c r="CX23" i="4"/>
  <c r="CZ23" i="4"/>
  <c r="P23" i="4" s="1"/>
  <c r="DC23" i="4" s="1"/>
  <c r="CS21" i="4"/>
  <c r="CT21" i="4"/>
  <c r="CV21" i="4"/>
  <c r="CX21" i="4"/>
  <c r="CZ21" i="4"/>
  <c r="P21" i="4" s="1"/>
  <c r="DC21" i="4" s="1"/>
  <c r="CV8" i="4"/>
  <c r="CS8" i="4"/>
  <c r="G11" i="4" l="1"/>
  <c r="F11" i="4"/>
  <c r="I11" i="4"/>
  <c r="G23" i="4"/>
  <c r="I23" i="4"/>
  <c r="F23" i="4"/>
  <c r="G4" i="4"/>
  <c r="F4" i="4"/>
  <c r="I4" i="4"/>
  <c r="G24" i="4"/>
  <c r="F24" i="4"/>
  <c r="I24" i="4"/>
  <c r="G21" i="4"/>
  <c r="F21" i="4"/>
  <c r="I21" i="4"/>
  <c r="G5" i="4"/>
  <c r="I5" i="4"/>
  <c r="F5" i="4"/>
  <c r="T11" i="4"/>
  <c r="U11" i="4" s="1"/>
  <c r="R11" i="4"/>
  <c r="S11" i="4" s="1"/>
  <c r="T5" i="4"/>
  <c r="U5" i="4" s="1"/>
  <c r="R5" i="4"/>
  <c r="S5" i="4" s="1"/>
  <c r="R21" i="4"/>
  <c r="S21" i="4" s="1"/>
  <c r="T21" i="4"/>
  <c r="U21" i="4" s="1"/>
  <c r="R23" i="4"/>
  <c r="S23" i="4" s="1"/>
  <c r="T23" i="4"/>
  <c r="U23" i="4" s="1"/>
  <c r="T4" i="4"/>
  <c r="U4" i="4" s="1"/>
  <c r="R4" i="4"/>
  <c r="S4" i="4" s="1"/>
  <c r="T24" i="4"/>
  <c r="U24" i="4" s="1"/>
  <c r="R24" i="4"/>
  <c r="S24" i="4" s="1"/>
  <c r="L8" i="4"/>
  <c r="N23" i="4"/>
  <c r="DB23" i="4" s="1"/>
  <c r="N5" i="4"/>
  <c r="DB5" i="4" s="1"/>
  <c r="N21" i="4"/>
  <c r="DB21" i="4" s="1"/>
  <c r="N8" i="4"/>
  <c r="DB8" i="4" s="1"/>
  <c r="N24" i="4"/>
  <c r="DB24" i="4" s="1"/>
  <c r="N11" i="4"/>
  <c r="DB11" i="4" s="1"/>
  <c r="L4" i="4"/>
  <c r="M4" i="4" s="1"/>
  <c r="N4" i="4"/>
  <c r="DB4" i="4" s="1"/>
  <c r="J21" i="4"/>
  <c r="K21" i="4" s="1"/>
  <c r="L21" i="4"/>
  <c r="J8" i="4"/>
  <c r="L24" i="4"/>
  <c r="J24" i="4"/>
  <c r="K24" i="4" s="1"/>
  <c r="L11" i="4"/>
  <c r="J11" i="4"/>
  <c r="L5" i="4"/>
  <c r="J5" i="4"/>
  <c r="K5" i="4" s="1"/>
  <c r="J23" i="4"/>
  <c r="K23" i="4" s="1"/>
  <c r="L23" i="4"/>
  <c r="J4" i="4"/>
  <c r="K4" i="4" s="1"/>
  <c r="Q21" i="4"/>
  <c r="Q24" i="4"/>
  <c r="Q4" i="4"/>
  <c r="Q5" i="4"/>
  <c r="Q11" i="4"/>
  <c r="Q23" i="4"/>
  <c r="CW24" i="4"/>
  <c r="DA24" i="4" s="1"/>
  <c r="CW11" i="4"/>
  <c r="DA11" i="4" s="1"/>
  <c r="CW5" i="4"/>
  <c r="DA5" i="4" s="1"/>
  <c r="CW8" i="4"/>
  <c r="CW4" i="4"/>
  <c r="DA4" i="4" s="1"/>
  <c r="CW23" i="4"/>
  <c r="DA23" i="4" s="1"/>
  <c r="CW21" i="4"/>
  <c r="DA21" i="4" s="1"/>
  <c r="H21" i="4" l="1"/>
  <c r="H4" i="4"/>
  <c r="H24" i="4"/>
  <c r="A24" i="4" s="1" a="1"/>
  <c r="A24" i="4" s="1"/>
  <c r="H23" i="4"/>
  <c r="A23" i="4" s="1" a="1"/>
  <c r="A23" i="4" s="1"/>
  <c r="H5" i="4"/>
  <c r="H11" i="4"/>
  <c r="O4" i="4"/>
  <c r="O21" i="4"/>
  <c r="V21" i="4"/>
  <c r="X21" i="4" s="1"/>
  <c r="O5" i="4"/>
  <c r="V5" i="4"/>
  <c r="X5" i="4" s="1"/>
  <c r="O23" i="4"/>
  <c r="V23" i="4"/>
  <c r="X23" i="4" s="1"/>
  <c r="O11" i="4"/>
  <c r="V11" i="4"/>
  <c r="X11" i="4" s="1"/>
  <c r="O24" i="4"/>
  <c r="V24" i="4"/>
  <c r="X24" i="4" s="1"/>
  <c r="O8" i="4"/>
  <c r="K11" i="4"/>
  <c r="M21" i="4"/>
  <c r="M8" i="4"/>
  <c r="M11" i="4"/>
  <c r="M23" i="4"/>
  <c r="M5" i="4"/>
  <c r="M24" i="4"/>
  <c r="K8" i="4"/>
  <c r="CZ8" i="4"/>
  <c r="G8" i="4" s="1"/>
  <c r="CX8" i="4"/>
  <c r="F8" i="4" l="1"/>
  <c r="H8" i="4" s="1"/>
  <c r="I8" i="4"/>
  <c r="R8" i="4"/>
  <c r="S8" i="4" s="1"/>
  <c r="T8" i="4"/>
  <c r="U8" i="4" s="1"/>
  <c r="A21" i="4" a="1"/>
  <c r="A21" i="4" s="1"/>
  <c r="W21" i="4"/>
  <c r="W5" i="4"/>
  <c r="W24" i="4"/>
  <c r="W23" i="4"/>
  <c r="W11" i="4"/>
  <c r="P8" i="4"/>
  <c r="DC8" i="4" s="1"/>
  <c r="DA8" i="4"/>
  <c r="V8" i="4" l="1"/>
  <c r="X8" i="4" s="1"/>
  <c r="Q8" i="4"/>
  <c r="W8" i="4" l="1"/>
  <c r="E21" i="4"/>
  <c r="E24" i="4" l="1"/>
  <c r="E8" i="4" l="1"/>
  <c r="E23" i="4" l="1"/>
  <c r="E11" i="4" l="1"/>
  <c r="E5" i="4" l="1"/>
  <c r="V4" i="4" l="1"/>
  <c r="X4" i="4" s="1"/>
  <c r="W4" i="4" l="1"/>
  <c r="E4" i="4"/>
  <c r="A9" i="4" s="1" a="1"/>
  <c r="A9" i="4" s="1"/>
  <c r="A13" i="4" l="1" a="1"/>
  <c r="A13" i="4" s="1"/>
  <c r="A10" i="4" a="1"/>
  <c r="A10" i="4" s="1"/>
  <c r="A18" i="4" a="1"/>
  <c r="A18" i="4" s="1"/>
  <c r="A6" i="4" a="1"/>
  <c r="A6" i="4" s="1"/>
  <c r="A15" i="4" a="1"/>
  <c r="A15" i="4" s="1"/>
  <c r="A8" i="4" a="1"/>
  <c r="A8" i="4" s="1"/>
  <c r="A7" i="4" a="1"/>
  <c r="A7" i="4" s="1"/>
  <c r="A11" i="4" a="1"/>
  <c r="A11" i="4" s="1"/>
  <c r="A4" i="4" a="1"/>
  <c r="A4" i="4" s="1"/>
  <c r="A5" i="4" a="1"/>
  <c r="A5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DE4" i="19" s="1"/>
  <c r="P4" i="19"/>
  <c r="DF4" i="19" s="1"/>
  <c r="J4" i="19"/>
  <c r="K4" i="19" l="1"/>
  <c r="Q4" i="19"/>
  <c r="O4" i="19"/>
  <c r="L4" i="19"/>
  <c r="DD4" i="19" s="1"/>
  <c r="M4" i="19" l="1"/>
  <c r="R4" i="19"/>
  <c r="T4" i="19" s="1"/>
  <c r="E4" i="19" l="1"/>
  <c r="A14" i="19" s="1" a="1"/>
  <c r="A14" i="19" s="1"/>
  <c r="S4" i="19"/>
  <c r="A29" i="19" l="1" a="1"/>
  <c r="A29" i="19" s="1"/>
  <c r="A18" i="19" a="1"/>
  <c r="A18" i="19" s="1"/>
  <c r="A9" i="19" a="1"/>
  <c r="A9" i="19" s="1"/>
  <c r="A12" i="19" a="1"/>
  <c r="A12" i="19" s="1"/>
  <c r="A16" i="19" a="1"/>
  <c r="A16" i="19" s="1"/>
  <c r="A4" i="19" a="1"/>
  <c r="A4" i="19" s="1"/>
  <c r="A15" i="19" a="1"/>
  <c r="A15" i="19" s="1"/>
  <c r="A19" i="19" a="1"/>
  <c r="A19" i="19" s="1"/>
  <c r="A17" i="19" a="1"/>
  <c r="A17" i="19" s="1"/>
  <c r="A31" i="19" a="1"/>
  <c r="A31" i="19" s="1"/>
  <c r="A10" i="19" a="1"/>
  <c r="A10" i="19" s="1"/>
  <c r="A11" i="19" a="1"/>
  <c r="A11" i="19" s="1"/>
  <c r="A7" i="19" a="1"/>
  <c r="A7" i="19" s="1"/>
  <c r="A8" i="19" a="1"/>
  <c r="A8" i="19" s="1"/>
  <c r="A6" i="19" a="1"/>
  <c r="A6" i="19" s="1"/>
  <c r="A5" i="19" a="1"/>
  <c r="A5" i="19" s="1"/>
  <c r="A13" i="19" a="1"/>
  <c r="A13" i="19" s="1"/>
  <c r="A20" i="19" a="1"/>
  <c r="A20" i="19" s="1"/>
  <c r="C42" i="11" l="1"/>
  <c r="C46" i="1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  <c r="AR4" i="26"/>
  <c r="N4" i="26" s="1"/>
  <c r="DE4" i="26" s="1"/>
  <c r="AV4" i="26"/>
  <c r="P4" i="26" s="1"/>
  <c r="AS4" i="26"/>
  <c r="AP4" i="26"/>
  <c r="AU4" i="26"/>
  <c r="AQ4" i="26"/>
  <c r="DF4" i="26" l="1"/>
  <c r="Q4" i="26"/>
  <c r="F4" i="26"/>
  <c r="AW4" i="26"/>
  <c r="G4" i="26"/>
  <c r="AT4" i="26"/>
  <c r="I4" i="26" s="1"/>
  <c r="J4" i="26"/>
  <c r="O4" i="26"/>
  <c r="L4" i="26"/>
  <c r="DD4" i="26" s="1"/>
  <c r="R4" i="26" s="1"/>
  <c r="T4" i="26" s="1"/>
  <c r="H4" i="26" l="1"/>
  <c r="S4" i="26"/>
  <c r="K4" i="26"/>
  <c r="M4" i="26" s="1"/>
  <c r="E4" i="26" s="1"/>
  <c r="A9" i="26" l="1" a="1"/>
  <c r="A9" i="26" s="1"/>
  <c r="A8" i="26" a="1"/>
  <c r="A8" i="26" s="1"/>
  <c r="A5" i="26" a="1"/>
  <c r="A5" i="26" s="1"/>
  <c r="A6" i="26" a="1"/>
  <c r="A6" i="26" s="1"/>
  <c r="A7" i="26" a="1"/>
  <c r="A7" i="26" s="1"/>
  <c r="A4" i="26" a="1"/>
  <c r="A4" i="26" s="1"/>
  <c r="D30" i="11" l="1"/>
  <c r="C26" i="11"/>
  <c r="C32" i="11"/>
  <c r="D31" i="11"/>
  <c r="C30" i="11"/>
  <c r="D32" i="11"/>
  <c r="D26" i="11"/>
  <c r="D27" i="11"/>
  <c r="C33" i="11"/>
  <c r="C31" i="11"/>
  <c r="C29" i="11"/>
  <c r="D33" i="11"/>
  <c r="D29" i="11"/>
  <c r="D28" i="11"/>
  <c r="C28" i="11"/>
  <c r="C27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<sst xmlns="http://schemas.openxmlformats.org/spreadsheetml/2006/main" count="6151" uniqueCount="296">
  <si>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</si>
  <si>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</si>
  <si>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</si>
  <si>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</si>
  <si>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</si>
  <si>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</si>
  <si>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</si>
  <si>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</si>
  <si>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</si>
  <si>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</si>
  <si>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</si>
  <si>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</si>
  <si>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</si>
  <si>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</si>
  <si>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</si>
  <si>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</si>
  <si>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</si>
  <si>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</si>
  <si>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</si>
  <si>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</si>
  <si>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</si>
  <si>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</si>
  <si>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</si>
  <si>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</si>
  <si>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</si>
  <si>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</si>
  <si>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</si>
  <si>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</si>
  <si>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</si>
  <si>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</si>
  <si>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</si>
  <si>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</si>
  <si>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</si>
  <si>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</si>
  <si>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</si>
  <si>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</si>
  <si>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</si>
  <si>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</si>
  <si>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</si>
  <si>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</si>
  <si>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</si>
  <si>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</si>
  <si>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</si>
  <si>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</si>
  <si>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</si>
  <si>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</si>
  <si>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</si>
  <si>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</si>
  <si>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</si>
  <si>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</si>
  <si>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</si>
  <si>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</si>
  <si>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</si>
  <si>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</si>
  <si>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</si>
  <si>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</si>
  <si>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</si>
  <si>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</si>
  <si>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</si>
  <si>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</si>
  <si>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</si>
  <si>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</si>
  <si>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</si>
  <si>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</si>
  <si>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</si>
  <si>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</si>
  <si>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</si>
  <si>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</si>
  <si>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</si>
  <si>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</si>
  <si>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</si>
  <si>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</si>
  <si>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</si>
  <si>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</si>
  <si>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</si>
  <si>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</si>
  <si>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</si>
  <si>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</si>
  <si>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</si>
  <si>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</si>
  <si>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</si>
  <si>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BONHAM, Maja</t>
  </si>
  <si>
    <t>PEDERSEN, Mitchel</t>
  </si>
  <si>
    <t>PHANEUF, Zoe</t>
  </si>
  <si>
    <t>BROWN, Hannah</t>
  </si>
  <si>
    <t>ZUREK, Nolan</t>
  </si>
  <si>
    <t>Worlds Eligible</t>
  </si>
  <si>
    <t>DODD, Gavin</t>
  </si>
  <si>
    <t>PARHAR, Jasmine</t>
  </si>
  <si>
    <t>CARISSE, Jesse</t>
  </si>
  <si>
    <t>DON, Alexander</t>
  </si>
  <si>
    <t>METHERAL, Hannah</t>
  </si>
  <si>
    <t>HOWELL, Kayla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</si>
  <si>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</si>
  <si>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</si>
  <si>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</si>
  <si>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</si>
  <si>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</si>
  <si>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</si>
  <si>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</si>
  <si>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</si>
  <si>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</si>
  <si>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</si>
  <si>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</si>
  <si>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</si>
  <si>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</si>
  <si>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</si>
  <si>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</si>
  <si>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</si>
  <si>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</si>
  <si>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</si>
  <si>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</si>
  <si>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</si>
  <si>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</si>
  <si>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</si>
  <si>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</si>
  <si>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</si>
  <si>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</si>
  <si>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</si>
  <si>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</si>
  <si>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</si>
  <si>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</si>
  <si>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NOGA-BARD, Kasha</t>
  </si>
  <si>
    <t>THOMPSON, Justin</t>
  </si>
  <si>
    <t>DYKMAN, Matvey</t>
  </si>
  <si>
    <t>CHAMPAGNE, Tyler</t>
  </si>
  <si>
    <t>NEUFELD, Simon</t>
  </si>
  <si>
    <t>CLOUTIER, Étienne</t>
  </si>
  <si>
    <t>ANAKA, Ashley</t>
  </si>
  <si>
    <t>1992/1998</t>
  </si>
  <si>
    <t>BC/ON</t>
  </si>
  <si>
    <t>SMITH &amp; TAM</t>
  </si>
  <si>
    <t>ON/AB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</si>
  <si>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</si>
  <si>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</si>
  <si>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</si>
  <si>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</si>
  <si>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</si>
  <si>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</si>
  <si>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</si>
  <si>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</si>
  <si>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</si>
  <si>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</si>
  <si>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</si>
  <si>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</si>
  <si>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</si>
  <si>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</si>
  <si>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</si>
  <si>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</si>
  <si>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</si>
  <si>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</si>
  <si>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</si>
  <si>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</si>
  <si>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</si>
  <si>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</si>
  <si>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MALEK, Philo</t>
  </si>
  <si>
    <t>BOWDITCH, Courtney</t>
  </si>
  <si>
    <t>MB</t>
  </si>
  <si>
    <t>KLASSEN, Isaiah</t>
  </si>
  <si>
    <t>BLAKELY, Zach</t>
  </si>
  <si>
    <t>MANCINI, Michael</t>
  </si>
  <si>
    <t>BIANCHET, Anthony</t>
  </si>
  <si>
    <t>IBACH, Sam</t>
  </si>
  <si>
    <t>2nd Best Routine</t>
  </si>
  <si>
    <t>JAMES, Roshni</t>
  </si>
  <si>
    <t>ROY, Anne-Jolie</t>
  </si>
  <si>
    <t>MATTHEWS, Jared</t>
  </si>
  <si>
    <t>WILL, Rebecca</t>
  </si>
  <si>
    <t>THOMPSON, Derek</t>
  </si>
  <si>
    <t>HUMBERSTONE, Joey</t>
  </si>
  <si>
    <t>VIAU, Nathan</t>
  </si>
  <si>
    <t>MALLAIS, Rylan</t>
  </si>
  <si>
    <t>DION, Amélia</t>
  </si>
  <si>
    <t>LOVELL-SCHMIDT, Sydney</t>
  </si>
  <si>
    <t>1999/1998</t>
  </si>
  <si>
    <t>AB/ON</t>
  </si>
  <si>
    <t>SOEHN &amp; TAM</t>
  </si>
  <si>
    <t>BONNE &amp; GADSBY</t>
  </si>
  <si>
    <t>2004/2006</t>
  </si>
  <si>
    <t>2004/2001</t>
  </si>
  <si>
    <t>NL/NB</t>
  </si>
  <si>
    <t>EVSTIGNEEV &amp; RICHARD</t>
  </si>
  <si>
    <t>ADJEMIAN, Alexan</t>
  </si>
  <si>
    <t>QC/BC</t>
  </si>
  <si>
    <t>2001/1997</t>
  </si>
  <si>
    <t>QC/ON</t>
  </si>
  <si>
    <t>AUBIN &amp; SHUH</t>
  </si>
  <si>
    <t>2001/1998</t>
  </si>
  <si>
    <t>FLYNN &amp; TAM</t>
  </si>
  <si>
    <t>2023 World Cup POR 2 (July 8)</t>
  </si>
  <si>
    <t>2001/1992</t>
  </si>
  <si>
    <t>QC/AB</t>
  </si>
  <si>
    <t>AUBIN &amp; SOEHN</t>
  </si>
  <si>
    <t>2004/2003</t>
  </si>
  <si>
    <t>NEUFELD &amp; ZUREK</t>
  </si>
  <si>
    <t>2009/2006</t>
  </si>
  <si>
    <t>LEPORÉ &amp; ROY</t>
  </si>
  <si>
    <t>JACKSON, Claire</t>
  </si>
  <si>
    <t>PINSK, Benjamin</t>
  </si>
  <si>
    <t>MCCONNELL, Jocelyn</t>
  </si>
  <si>
    <t>2023 World Cup USA (Aug 5)</t>
  </si>
  <si>
    <t>DODD &amp; SHUH</t>
  </si>
  <si>
    <t>2003/1997</t>
  </si>
  <si>
    <t>2004/1998</t>
  </si>
  <si>
    <t>BONNE &amp; TAM</t>
  </si>
  <si>
    <t>2023 Domestic 3rd Trial</t>
  </si>
  <si>
    <t>MCLEAN, Declan</t>
  </si>
  <si>
    <t>COLLINSON, Brody</t>
  </si>
  <si>
    <t>CANUEL, Victor</t>
  </si>
  <si>
    <t>COUTURE, Joey</t>
  </si>
  <si>
    <t>2023 World Cup BUL (Oct 7)</t>
  </si>
  <si>
    <t>2023 World Cup BUL (Oct 8)</t>
  </si>
  <si>
    <t>2023 Pan Am Games (Nov 4)</t>
  </si>
  <si>
    <t>2023 World Championships All-Around Team Final (Nov 12)</t>
  </si>
  <si>
    <t>2023 World Championships (Nov 12)</t>
  </si>
  <si>
    <t>2023 World Championships (Nov 10)</t>
  </si>
  <si>
    <t>2023 World Championships (Nov 11)</t>
  </si>
  <si>
    <t>2023 World Championships [All-Around] Team Final (Nov 11)</t>
  </si>
  <si>
    <t>2023 WAGC (Nov 18)</t>
  </si>
  <si>
    <t>2023 WAGC (Nov 16)</t>
  </si>
  <si>
    <t>COLLINSON &amp; DON</t>
  </si>
  <si>
    <t>2005/2002</t>
  </si>
  <si>
    <t>2006/2005</t>
  </si>
  <si>
    <t>ADJEMIAN &amp; CLOUTIER</t>
  </si>
  <si>
    <t>2023 WAGC (Nov 17)</t>
  </si>
  <si>
    <t>CYMAN, Cody</t>
  </si>
  <si>
    <t>HARBO, Owen</t>
  </si>
  <si>
    <t>KUZNAK, Sienna</t>
  </si>
  <si>
    <t>2023 Junior Worlds (Nov 19)</t>
  </si>
  <si>
    <t>2024 World Cup AZE (Feb 24)</t>
  </si>
  <si>
    <t>2024 World Cup AZE (Feb 25)</t>
  </si>
  <si>
    <t>2024 World Cup GER (Mar 23)</t>
  </si>
  <si>
    <t>2024 World Cup GER (Mar 22)</t>
  </si>
  <si>
    <t>2024 World Cup GER (Mar 24)</t>
  </si>
  <si>
    <t>2024 Elite Canada</t>
  </si>
  <si>
    <t>KOOMAN, Spencer</t>
  </si>
  <si>
    <t>SMITH, Haiden</t>
  </si>
  <si>
    <t>BLAIS, Ben</t>
  </si>
  <si>
    <t>BC/AB</t>
  </si>
  <si>
    <t>DODD &amp; SOEHN</t>
  </si>
  <si>
    <t>CLOUTIER &amp; VIAU</t>
  </si>
  <si>
    <t>2005/2006</t>
  </si>
  <si>
    <t>2008/2003</t>
  </si>
  <si>
    <t>GIBBS &amp; ZUREK</t>
  </si>
  <si>
    <t>2007/2004</t>
  </si>
  <si>
    <t>D'HONDT &amp; MEYER</t>
  </si>
  <si>
    <t>CYMAN &amp; KOOMAN</t>
  </si>
  <si>
    <t>2007/2002</t>
  </si>
  <si>
    <t>ON/QC</t>
  </si>
  <si>
    <t>BONNE &amp; ROY</t>
  </si>
  <si>
    <t>KUZNAK &amp; SCHMIDT</t>
  </si>
  <si>
    <t>2007/2008</t>
  </si>
  <si>
    <t>PECK, Rachel</t>
  </si>
  <si>
    <t>OLSEN, Brooklyn</t>
  </si>
  <si>
    <t>MOORE, Sara</t>
  </si>
  <si>
    <t>MERCIER, Loïc</t>
  </si>
  <si>
    <t>BERKENBOSCH, Bence</t>
  </si>
  <si>
    <t>SCOTT, Ethan</t>
  </si>
  <si>
    <t>CANN, Jackson</t>
  </si>
  <si>
    <t>WAX, Sophie</t>
  </si>
  <si>
    <t>CORRIVEAU, Mélina</t>
  </si>
  <si>
    <t>ANDERSEN, Travis</t>
  </si>
  <si>
    <t>2023 World Championships [Final=Team Final] (Nov 9)</t>
  </si>
  <si>
    <t>2024 Pacific Rim (April 23)</t>
  </si>
  <si>
    <t>2024 Pan Am [Club] Championships (May 19)</t>
  </si>
  <si>
    <t>2024 Pan Am Championships (May 19)</t>
  </si>
  <si>
    <t>2024 Pan Am Club Championships (May 19)</t>
  </si>
  <si>
    <t>2023 World Cup POR 2/USA (July 8/Aug 5)</t>
  </si>
  <si>
    <t>2024 Pan Am Championships [Semifinal=Team Final] (May 19)</t>
  </si>
  <si>
    <t>BONNE &amp; SOEHN</t>
  </si>
  <si>
    <t>AB/NL</t>
  </si>
  <si>
    <t>CYMAN &amp; EVSTIGNEEV</t>
  </si>
  <si>
    <t>JAMES &amp; PINNOCK</t>
  </si>
  <si>
    <t>2006/2004</t>
  </si>
  <si>
    <t>LEPORÉ &amp; LEE-MCMEEKEN</t>
  </si>
  <si>
    <t>2024 Nationals</t>
  </si>
  <si>
    <t>COLLINSON &amp; RICHARD</t>
  </si>
  <si>
    <t>ON/NB</t>
  </si>
  <si>
    <t>2005/2001</t>
  </si>
  <si>
    <t>LEUNG &amp; SMITH</t>
  </si>
  <si>
    <t>BERGER, Ophélie</t>
  </si>
  <si>
    <t>CHRISTIE, Emily</t>
  </si>
  <si>
    <t>MATHIEU, Jean</t>
  </si>
  <si>
    <t>2024 World Cup SUI (Jun 29)</t>
  </si>
  <si>
    <t>CLOUTIER &amp; DODD</t>
  </si>
  <si>
    <t>2005/2003</t>
  </si>
  <si>
    <t>NOGA-BARD &amp; TAM</t>
  </si>
  <si>
    <t>2024 World Cup POR</t>
  </si>
  <si>
    <t>2024 World Cup POR (July 7)</t>
  </si>
  <si>
    <t>2024 Coimbra Gym Fest (July 7)</t>
  </si>
  <si>
    <t>2024 Coimbra Gym Fest</t>
  </si>
  <si>
    <t>AUBIN &amp; DODD</t>
  </si>
  <si>
    <t>2003/1992</t>
  </si>
  <si>
    <t>2001/2003</t>
  </si>
  <si>
    <t>2004/2007</t>
  </si>
  <si>
    <t>BONNE &amp; CORRIVEAU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</si>
</sst>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  <font>
      <strike/>
      <sz val="12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  <fill>
      <patternFill patternType="solid">
        <fgColor theme="0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82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/>
    <xf numFmtId="0" fontId="9" fillId="7" borderId="0" xfId="0" applyFont="1" applyFill="1"/>
    <xf numFmtId="0" fontId="10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/>
    <xf numFmtId="0" fontId="2" fillId="12" borderId="0" xfId="0" applyFont="1" applyFill="1"/>
    <xf numFmtId="164" fontId="0" fillId="0" borderId="0" xfId="0" applyNumberFormat="1" applyAlignment="1">
      <alignment horizontal="center"/>
    </xf>
    <xf numFmtId="0" fontId="19" fillId="14" borderId="0" xfId="0" applyFont="1" applyFill="1"/>
    <xf numFmtId="0" fontId="21" fillId="5" borderId="0" xfId="0" applyFont="1" applyFill="1"/>
    <xf numFmtId="0" fontId="20" fillId="1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" fillId="3" borderId="1" xfId="0" applyNumberFormat="1" applyFont="1" applyFill="1" applyBorder="1" applyAlignment="1" applyProtection="1">
      <alignment horizontal="left"/>
      <protection locked="0"/>
    </xf>
    <xf numFmtId="164" fontId="6" fillId="3" borderId="1" xfId="0" applyNumberFormat="1" applyFont="1" applyFill="1" applyBorder="1" applyAlignment="1" applyProtection="1">
      <alignment horizontal="left"/>
      <protection locked="0"/>
    </xf>
    <xf numFmtId="164" fontId="1" fillId="3" borderId="0" xfId="0" applyNumberFormat="1" applyFont="1" applyFill="1" applyAlignment="1">
      <alignment horizontal="center"/>
    </xf>
    <xf numFmtId="0" fontId="23" fillId="0" borderId="0" xfId="0" applyFont="1"/>
    <xf numFmtId="0" fontId="11" fillId="23" borderId="0" xfId="0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2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915"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63</xdr:row>
          <xdr:rowOff>12700</xdr:rowOff>
        </xdr:from>
        <xdr:to>
          <xdr:col>4</xdr:col>
          <xdr:colOff>495300</xdr:colOff>
          <xdr:row>63</xdr:row>
          <xdr:rowOff>177800</xdr:rowOff>
        </xdr:to>
        <xdr:sp macro="" textlink="">
          <xdr:nvSpPr>
            <xdr:cNvPr id="2062" name="Button 14" descr="Remove Ineligible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40</v>
      </c>
      <c r="B1" t="s">
        <v>1</v>
      </c>
      <c r="C1" t="s">
        <v>42</v>
      </c>
      <c r="D1" s="37" t="s">
        <v>12</v>
      </c>
    </row>
    <row r="2" spans="1:6" x14ac:dyDescent="0.2">
      <c r="A2" s="6" t="s">
        <v>41</v>
      </c>
      <c r="B2" s="6">
        <v>1</v>
      </c>
      <c r="C2" s="6" t="str">
        <f>IF(B2&gt;MAX('TRA-M'!A:A),"",INDEX('TRA-M'!B:B,MATCH(B2,'TRA-M'!A:A,0)))</f>
        <v>AUBIN, Rémi</v>
      </c>
      <c r="D2" s="14" t="str">
        <f>IF(B2&gt;MAX('TRA-M'!A:A),"",INDEX('TRA-M'!H:H,MATCH(B2,'TRA-M'!A:A,0)))</f>
        <v>Merit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SOEHN, Keegan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DODD, Gavin</v>
      </c>
      <c r="D4" s="14" t="str">
        <f>IF(B4&gt;MAX('TRA-M'!A:A),"",INDEX('TRA-M'!H:H,MATCH(B4,'TRA-M'!A:A,0)))</f>
        <v>Worlds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ADJEMIAN, Alexan</v>
      </c>
      <c r="D5" s="14" t="str">
        <f>IF(B5&gt;MAX('TRA-M'!A:A),"",INDEX('TRA-M'!H:H,MATCH(B5,'TRA-M'!A:A,0)))</f>
        <v>Worlds Team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CHARTIER, Jérémy</v>
      </c>
      <c r="D6" s="14" t="str">
        <f>IF(B6&gt;MAX('TRA-M'!A:A),"",INDEX('TRA-M'!H:H,MATCH(B6,'TRA-M'!A:A,0)))</f>
        <v>Excellence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CLOUTIER, Étienne</v>
      </c>
      <c r="D7" s="14" t="str">
        <f>IF(B7&gt;MAX('TRA-M'!A:A),"",INDEX('TRA-M'!H:H,MATCH(B7,'TRA-M'!A:A,0)))</f>
        <v>National Team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MCLEAN, Declan</v>
      </c>
      <c r="D8" s="14" t="str">
        <f>IF(B8&gt;MAX('TRA-M'!A:A),"",INDEX('TRA-M'!H:H,MATCH(B8,'TRA-M'!A:A,0)))</f>
        <v>National Team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SHUH, Nathan</v>
      </c>
      <c r="D9" s="14" t="str">
        <f>IF(B9&gt;MAX('TRA-M'!A:A),"",INDEX('TRA-M'!H:H,MATCH(B9,'TRA-M'!A:A,0)))</f>
        <v>Excellence</v>
      </c>
    </row>
    <row r="10" spans="1:6" x14ac:dyDescent="0.2">
      <c r="A10" s="7" t="s">
        <v>44</v>
      </c>
      <c r="B10" s="7">
        <v>1</v>
      </c>
      <c r="C10" s="7" t="str">
        <f>IF(B2&gt;MAX('TRA-W'!A:A),"",INDEX('TRA-W'!B:B,MATCH(B2,'TRA-W'!A:A,0)))</f>
        <v>MÉTHOT, Sophiane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TAM, Rachel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MILETTE, Sarah</v>
      </c>
      <c r="D12" s="13" t="str">
        <f>IF(B4&gt;MAX('TRA-W'!A:A),"",INDEX('TRA-W'!H:H,MATCH(B4,'TRA-W'!A:A,0)))</f>
        <v>Merit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BONNE, Rielle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FLYNN, Gabby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NOGA-BARD, Kasha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SOEHN, Kalena</v>
      </c>
      <c r="D16" s="13" t="str">
        <f>IF(B8&gt;MAX('TRA-W'!A:A),"",INDEX('TRA-W'!H:H,MATCH(B8,'TRA-W'!A:A,0)))</f>
        <v>Worlds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CORRIVEAU, Mélina</v>
      </c>
      <c r="D17" s="13" t="str">
        <f>IF(B9&gt;MAX('TRA-W'!A:A),"",INDEX('TRA-W'!H:H,MATCH(B9,'TRA-W'!A:A,0)))</f>
        <v>Worlds Team</v>
      </c>
    </row>
    <row r="18" spans="1:4" x14ac:dyDescent="0.2">
      <c r="A18" s="6" t="s">
        <v>45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DODD &amp; SOEHN</v>
      </c>
      <c r="D19" s="14" t="str">
        <f>IF(B3&gt;MAX('SYN-M'!A:A),"",INDEX('SYN-M'!H:H,MATCH(B3,'SYN-M'!A:A,0)))</f>
        <v>National Team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DODD &amp; SHUH</v>
      </c>
      <c r="D20" s="14" t="str">
        <f>IF(B4&gt;MAX('SYN-M'!A:A),"",INDEX('SYN-M'!H:H,MATCH(B4,'SYN-M'!A:A,0)))</f>
        <v>National Team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AUBIN &amp; SHUH</v>
      </c>
      <c r="D21" s="14" t="str">
        <f>IF(B5&gt;MAX('SYN-M'!A:A),"",INDEX('SYN-M'!H:H,MATCH(B5,'SYN-M'!A:A,0)))</f>
        <v>National Team</v>
      </c>
    </row>
    <row r="22" spans="1:4" x14ac:dyDescent="0.2">
      <c r="A22" s="7" t="s">
        <v>46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JAMES &amp; NOGA-BARD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BONHAM &amp; FLYNN</v>
      </c>
      <c r="D24" s="13" t="str">
        <f>IF(B4&gt;MAX('SYN-W'!A:A),"",INDEX('SYN-W'!H:H,MATCH(B4,'SYN-W'!A:A,0)))</f>
        <v>National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SMITH &amp; TAM</v>
      </c>
      <c r="D25" s="13" t="str">
        <f>IF(B5&gt;MAX('SYN-W'!A:A),"",INDEX('SYN-W'!H:H,MATCH(B5,'SYN-W'!A:A,0)))</f>
        <v>Merit</v>
      </c>
    </row>
    <row r="26" spans="1:4" x14ac:dyDescent="0.2">
      <c r="A26" s="6" t="s">
        <v>47</v>
      </c>
      <c r="B26" s="6">
        <v>1</v>
      </c>
      <c r="C26" s="6" t="str">
        <f>IF(B2&gt;MAX('TUM-M'!A:A),"",INDEX('TUM-M'!B:B,MATCH(B2,'TUM-M'!A:A,0)))</f>
        <v>MATTHEWS, Jared</v>
      </c>
      <c r="D26" s="14" t="str">
        <f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>IF(B3&gt;MAX('TUM-M'!A:A),"",INDEX('TUM-M'!B:B,MATCH(B3,'TUM-M'!A:A,0)))</f>
        <v>THOMPSON, Justin</v>
      </c>
      <c r="D27" s="14" t="str">
        <f>IF(B3&gt;MAX('TUM-M'!A:A),"",INDEX('TUM-M'!H:H,MATCH(B3,'TUM-M'!A:A,0)))</f>
        <v>Worlds Team</v>
      </c>
    </row>
    <row r="28" spans="1:4" x14ac:dyDescent="0.2">
      <c r="A28" s="6"/>
      <c r="B28" s="6">
        <v>3</v>
      </c>
      <c r="C28" s="6" t="str">
        <f>IF(B4&gt;MAX('TUM-M'!A:A),"",INDEX('TUM-M'!B:B,MATCH(B4,'TUM-M'!A:A,0)))</f>
        <v>CANUEL, Victor</v>
      </c>
      <c r="D28" s="14" t="str">
        <f>IF(B4&gt;MAX('TUM-M'!A:A),"",INDEX('TUM-M'!H:H,MATCH(B4,'TUM-M'!A:A,0)))</f>
        <v>Excellence</v>
      </c>
    </row>
    <row r="29" spans="1:4" x14ac:dyDescent="0.2">
      <c r="A29" s="6"/>
      <c r="B29" s="6">
        <v>4</v>
      </c>
      <c r="C29" s="6" t="str">
        <f>IF(B5&gt;MAX('TUM-M'!A:A),"",INDEX('TUM-M'!B:B,MATCH(B5,'TUM-M'!A:A,0)))</f>
        <v>NEUFELD, Simon</v>
      </c>
      <c r="D29" s="14" t="str">
        <f>IF(B5&gt;MAX('TUM-M'!A:A),"",INDEX('TUM-M'!H:H,MATCH(B5,'TUM-M'!A:A,0)))</f>
        <v>Worlds Team</v>
      </c>
    </row>
    <row r="30" spans="1:4" x14ac:dyDescent="0.2">
      <c r="A30" s="6"/>
      <c r="B30" s="6">
        <v>5</v>
      </c>
      <c r="C30" s="6" t="str">
        <f>IF(B6&gt;MAX('TUM-M'!A:A),"",INDEX('TUM-M'!B:B,MATCH(B6,'TUM-M'!A:A,0)))</f>
        <v>STANNARD, Adam</v>
      </c>
      <c r="D30" s="14" t="str">
        <f>IF(B6&gt;MAX('TUM-M'!A:A),"",INDEX('TUM-M'!H:H,MATCH(B6,'TUM-M'!A:A,0)))</f>
        <v>Worlds Team</v>
      </c>
    </row>
    <row r="31" spans="1:4" x14ac:dyDescent="0.2">
      <c r="A31" s="6"/>
      <c r="B31" s="6">
        <v>6</v>
      </c>
      <c r="C31" s="6" t="str">
        <f>IF(B7&gt;MAX('TUM-M'!A:A),"",INDEX('TUM-M'!B:B,MATCH(B7,'TUM-M'!A:A,0)))</f>
        <v>PEDERSEN, Mitchel</v>
      </c>
      <c r="D31" s="14" t="str">
        <f>IF(B7&gt;MAX('TUM-M'!A:A),"",INDEX('TUM-M'!H:H,MATCH(B7,'TUM-M'!A:A,0)))</f>
        <v>National Team</v>
      </c>
    </row>
    <row r="32" spans="1:4" hidden="1" x14ac:dyDescent="0.2">
      <c r="A32" s="6"/>
      <c r="B32" s="6">
        <v>7</v>
      </c>
      <c r="C32" s="6" t="str">
        <f>IF(B8&gt;MAX('TUM-M'!A:A),"",INDEX('TUM-M'!B:B,MATCH(B8,'TUM-M'!A:A,0)))</f>
        <v/>
      </c>
      <c r="D32" s="14" t="str">
        <f>IF(B8&gt;MAX('TUM-M'!A:A),"",INDEX('TUM-M'!H:H,MATCH(B8,'TUM-M'!A:A,0)))</f>
        <v/>
      </c>
    </row>
    <row r="33" spans="1:4" hidden="1" x14ac:dyDescent="0.2">
      <c r="A33" s="6"/>
      <c r="B33" s="6">
        <v>8</v>
      </c>
      <c r="C33" s="6" t="str">
        <f>IF(B9&gt;MAX('TUM-M'!A:A),"",INDEX('TUM-M'!B:B,MATCH(B9,'TUM-M'!A:A,0)))</f>
        <v/>
      </c>
      <c r="D33" s="14" t="str">
        <f>IF(B9&gt;MAX('TUM-M'!A:A),"",INDEX('TUM-M'!H:H,MATCH(B9,'TUM-M'!A:A,0)))</f>
        <v/>
      </c>
    </row>
    <row r="34" spans="1:4" x14ac:dyDescent="0.2">
      <c r="A34" s="7" t="s">
        <v>48</v>
      </c>
      <c r="B34" s="7">
        <v>1</v>
      </c>
      <c r="C34" s="7" t="str">
        <f>IF(B2&gt;MAX('TUM-W'!A:A),"",INDEX('TUM-W'!B:B,MATCH(B2,'TUM-W'!A:A,0)))</f>
        <v>JACKSON, Claire</v>
      </c>
      <c r="D34" s="13" t="str">
        <f>IF(B2&gt;MAX('TUM-W'!A:A),"",INDEX('TUM-W'!H:H,MATCH(B2,'TUM-W'!A:A,0)))</f>
        <v>Worlds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PILLINGER, Taylor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BERGER, Ophélie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IBACH, Sam</v>
      </c>
      <c r="D37" s="13" t="str">
        <f>IF(B5&gt;MAX('TUM-W'!A:A),"",INDEX('TUM-W'!H:H,MATCH(B5,'TUM-W'!A:A,0)))</f>
        <v>National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PECK, Rachel</v>
      </c>
      <c r="D38" s="13" t="str">
        <f>IF(B6&gt;MAX('TUM-W'!A:A),"",INDEX('TUM-W'!H:H,MATCH(B6,'TUM-W'!A:A,0)))</f>
        <v>National Team</v>
      </c>
    </row>
    <row r="39" spans="1:4" x14ac:dyDescent="0.2">
      <c r="A39" s="7"/>
      <c r="B39" s="7">
        <v>6</v>
      </c>
      <c r="C39" s="7" t="str">
        <f>IF(B7&gt;MAX('TUM-W'!A:A),"",INDEX('TUM-W'!B:B,MATCH(B7,'TUM-W'!A:A,0)))</f>
        <v>HOWELL, Kayla</v>
      </c>
      <c r="D39" s="13" t="str">
        <f>IF(B7&gt;MAX('TUM-W'!A:A),"",INDEX('TUM-W'!H:H,MATCH(B7,'TUM-W'!A:A,0)))</f>
        <v>National Team</v>
      </c>
    </row>
    <row r="40" spans="1:4" x14ac:dyDescent="0.2">
      <c r="A40" s="7"/>
      <c r="B40" s="7">
        <v>7</v>
      </c>
      <c r="C40" s="7" t="str">
        <f>IF(B8&gt;MAX('TUM-W'!A:A),"",INDEX('TUM-W'!B:B,MATCH(B8,'TUM-W'!A:A,0)))</f>
        <v>THOMPSON, Abby</v>
      </c>
      <c r="D40" s="13" t="str">
        <f>IF(B8&gt;MAX('TUM-W'!A:A),"",INDEX('TUM-W'!H:H,MATCH(B8,'TUM-W'!A:A,0)))</f>
        <v>National Team</v>
      </c>
    </row>
    <row r="41" spans="1:4" hidden="1" x14ac:dyDescent="0.2">
      <c r="A41" s="7"/>
      <c r="B41" s="7">
        <v>8</v>
      </c>
      <c r="C41" s="7" t="str">
        <f>IF(B9&gt;MAX('TUM-W'!A:A),"",INDEX('TUM-W'!B:B,MATCH(B9,'TUM-W'!A:A,0)))</f>
        <v/>
      </c>
      <c r="D41" s="13" t="str">
        <f>IF(B9&gt;MAX('TUM-W'!A:A),"",INDEX('TUM-W'!H:H,MATCH(B9,'TUM-W'!A:A,0)))</f>
        <v/>
      </c>
    </row>
    <row r="42" spans="1:4" x14ac:dyDescent="0.2">
      <c r="A42" s="6" t="s">
        <v>49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NEUFELD, Simon</v>
      </c>
      <c r="D43" s="14" t="str">
        <f>IF(B3&gt;MAX('DMT-M'!A:A),"",INDEX('DMT-M'!H:H,MATCH(B3,'DMT-M'!A:A,0)))</f>
        <v>Worlds Team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ZUREK, Nolan</v>
      </c>
      <c r="D44" s="14" t="str">
        <f>IF(B4&gt;MAX('DMT-M'!A:A),"",INDEX('DMT-M'!H:H,MATCH(B4,'DMT-M'!A:A,0)))</f>
        <v>Excellence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LUPISH, Kieran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ARMSTRONG, Mark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HARBO, Owen</v>
      </c>
      <c r="D47" s="14" t="str">
        <f>IF(B7&gt;MAX('DMT-M'!A:A),"",INDEX('DMT-M'!H:H,MATCH(B7,'DMT-M'!A:A,0)))</f>
        <v>National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MEYER, Jeremy</v>
      </c>
      <c r="D48" s="14" t="str">
        <f>IF(B8&gt;MAX('DMT-M'!A:A),"",INDEX('DMT-M'!H:H,MATCH(B8,'DMT-M'!A:A,0)))</f>
        <v>Worlds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DYKMAN, Matvey</v>
      </c>
      <c r="D49" s="14" t="str">
        <f>IF(B9&gt;MAX('DMT-M'!A:A),"",INDEX('DMT-M'!H:H,MATCH(B9,'DMT-M'!A:A,0)))</f>
        <v>Worlds Team</v>
      </c>
    </row>
    <row r="50" spans="1:5" x14ac:dyDescent="0.2">
      <c r="A50" s="7" t="s">
        <v>50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KUZNAK, Sienna</v>
      </c>
      <c r="D51" s="13" t="str">
        <f>IF(B3&gt;MAX('DMT-W'!A:A),"",INDEX('DMT-W'!H:H,MATCH(B3,'DMT-W'!A:A,0)))</f>
        <v>Excellence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SOEHN, Kalena</v>
      </c>
      <c r="D52" s="13" t="str">
        <f>IF(B4&gt;MAX('DMT-W'!A:A),"",INDEX('DMT-W'!H:H,MATCH(B4,'DMT-W'!A:A,0)))</f>
        <v>Merit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PHANEUF, Zoe</v>
      </c>
      <c r="D53" s="13" t="str">
        <f>IF(B5&gt;MAX('DMT-W'!A:A),"",INDEX('DMT-W'!H:H,MATCH(B5,'DMT-W'!A:A,0)))</f>
        <v>Excellence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HOWELL, Kayla</v>
      </c>
      <c r="D54" s="13" t="str">
        <f>IF(B6&gt;MAX('DMT-W'!A:A),"",INDEX('DMT-W'!H:H,MATCH(B6,'DMT-W'!A:A,0)))</f>
        <v>Excellence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DALGETTY, McKayla</v>
      </c>
      <c r="D55" s="13" t="str">
        <f>IF(B7&gt;MAX('DMT-W'!A:A),"",INDEX('DMT-W'!H:H,MATCH(B7,'DMT-W'!A:A,0)))</f>
        <v>Worlds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METHERAL, Hannah</v>
      </c>
      <c r="D56" s="13" t="str">
        <f>IF(B8&gt;MAX('DMT-W'!A:A),"",INDEX('DMT-W'!H:H,MATCH(B8,'DMT-W'!A:A,0)))</f>
        <v>Worlds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BROWN, Hannah</v>
      </c>
      <c r="D57" s="13" t="str">
        <f>IF(B9&gt;MAX('DMT-W'!A:A),"",INDEX('DMT-W'!H:H,MATCH(B9,'DMT-W'!A:A,0)))</f>
        <v>National Team</v>
      </c>
    </row>
    <row r="58" spans="1:5" x14ac:dyDescent="0.2">
      <c r="D58" s="37"/>
    </row>
    <row r="59" spans="1:5" x14ac:dyDescent="0.2">
      <c r="B59" t="s">
        <v>38</v>
      </c>
    </row>
    <row r="60" spans="1:5" x14ac:dyDescent="0.2">
      <c r="B60" t="s">
        <v>36</v>
      </c>
    </row>
    <row r="61" spans="1:5" x14ac:dyDescent="0.2">
      <c r="B61" t="s">
        <v>37</v>
      </c>
    </row>
    <row r="62" spans="1:5" x14ac:dyDescent="0.2">
      <c r="B62" s="12" t="s">
        <v>61</v>
      </c>
      <c r="D62" t="s">
        <v>59</v>
      </c>
    </row>
    <row r="63" spans="1:5" x14ac:dyDescent="0.2">
      <c r="B63" s="12" t="s">
        <v>70</v>
      </c>
      <c r="D63" t="s">
        <v>59</v>
      </c>
      <c r="E63" t="s">
        <v>59</v>
      </c>
    </row>
    <row r="64" spans="1:5" x14ac:dyDescent="0.2">
      <c r="B64" t="s">
        <v>60</v>
      </c>
    </row>
    <row r="65" spans="1:3" x14ac:dyDescent="0.2">
      <c r="B65" t="s">
        <v>71</v>
      </c>
    </row>
    <row r="66" spans="1:3" x14ac:dyDescent="0.2">
      <c r="A66" t="s">
        <v>43</v>
      </c>
      <c r="B66" s="67">
        <v>45114</v>
      </c>
      <c r="C66" s="67"/>
    </row>
    <row r="67" spans="1:3" x14ac:dyDescent="0.2">
      <c r="B67" t="s">
        <v>287</v>
      </c>
    </row>
    <row r="68" spans="1:3" x14ac:dyDescent="0.2">
      <c r="B68" t="s">
        <v>290</v>
      </c>
    </row>
  </sheetData>
  <sheetProtection formatCells="0" formatColumns="0" formatRows="0"/>
  <mergeCells count="1">
    <mergeCell ref="B66:C66"/>
  </mergeCells>
  <conditionalFormatting sqref="D2:D57">
    <cfRule type="containsText" dxfId="914" priority="1" operator="containsText" text="No DD">
      <formula>NOT(ISERROR(SEARCH("No DD",D2)))</formula>
    </cfRule>
    <cfRule type="containsText" dxfId="913" priority="4" operator="containsText" text="Merit">
      <formula>NOT(ISERROR(SEARCH("Merit",D2)))</formula>
    </cfRule>
    <cfRule type="containsText" dxfId="912" priority="5" operator="containsText" text="Excellence">
      <formula>NOT(ISERROR(SEARCH("Excellence",D2)))</formula>
    </cfRule>
    <cfRule type="containsText" dxfId="911" priority="6" operator="containsText" text="Worlds Team">
      <formula>NOT(ISERROR(SEARCH("Worlds Team",D2)))</formula>
    </cfRule>
    <cfRule type="containsText" dxfId="91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0" name="Button 1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63</xdr:row>
                    <xdr:rowOff>12700</xdr:rowOff>
                  </from>
                  <to>
                    <xdr:col>4</xdr:col>
                    <xdr:colOff>495300</xdr:colOff>
                    <xdr:row>63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XT5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01" width="10.83203125" hidden="1" customWidth="1"/>
    <col min="502" max="515" width="10.83203125" customWidth="1"/>
    <col min="516" max="535" width="10.83203125" hidden="1" customWidth="1"/>
    <col min="536" max="542" width="10.83203125" customWidth="1"/>
    <col min="543" max="543" width="11.83203125" customWidth="1"/>
    <col min="544" max="544" width="12.83203125" customWidth="1"/>
    <col min="545" max="549" width="10.83203125" customWidth="1"/>
    <col min="550" max="569" width="10.83203125" hidden="1" customWidth="1"/>
    <col min="570" max="576" width="10.83203125" customWidth="1"/>
    <col min="577" max="577" width="11.83203125" customWidth="1"/>
    <col min="578" max="578" width="12.83203125" customWidth="1"/>
    <col min="579" max="583" width="10.83203125" customWidth="1"/>
    <col min="584" max="610" width="10.83203125" hidden="1" customWidth="1"/>
    <col min="611" max="611" width="11.83203125" hidden="1" customWidth="1"/>
    <col min="612" max="612" width="12.83203125" hidden="1" customWidth="1"/>
    <col min="613" max="644" width="10.83203125" hidden="1" customWidth="1"/>
  </cols>
  <sheetData>
    <row r="1" spans="1:644" x14ac:dyDescent="0.2">
      <c r="A1" s="68" t="s">
        <v>1</v>
      </c>
      <c r="B1" s="68" t="s">
        <v>29</v>
      </c>
      <c r="C1" s="68" t="s">
        <v>0</v>
      </c>
      <c r="D1" s="68" t="s">
        <v>58</v>
      </c>
      <c r="E1" s="68" t="s">
        <v>2</v>
      </c>
      <c r="F1" s="69" t="s">
        <v>64</v>
      </c>
      <c r="G1" s="68" t="s">
        <v>11</v>
      </c>
      <c r="H1" s="68" t="s">
        <v>12</v>
      </c>
      <c r="I1" s="68" t="s">
        <v>86</v>
      </c>
      <c r="J1" s="74" t="s">
        <v>96</v>
      </c>
      <c r="K1" s="70" t="s">
        <v>33</v>
      </c>
      <c r="L1" s="74" t="s">
        <v>97</v>
      </c>
      <c r="M1" s="70" t="s">
        <v>33</v>
      </c>
      <c r="N1" s="74" t="s">
        <v>121</v>
      </c>
      <c r="O1" s="70" t="s">
        <v>33</v>
      </c>
      <c r="P1" s="70" t="s">
        <v>13</v>
      </c>
      <c r="Q1" s="70" t="s">
        <v>33</v>
      </c>
      <c r="R1" s="70" t="s">
        <v>98</v>
      </c>
      <c r="S1" s="70" t="s">
        <v>33</v>
      </c>
      <c r="T1" s="74" t="s">
        <v>99</v>
      </c>
      <c r="U1" s="70" t="s">
        <v>33</v>
      </c>
      <c r="V1" s="73" t="s">
        <v>14</v>
      </c>
      <c r="W1" s="70" t="s">
        <v>34</v>
      </c>
      <c r="X1" s="70" t="s">
        <v>33</v>
      </c>
      <c r="Y1" s="71" t="s">
        <v>205</v>
      </c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6" t="s">
        <v>234</v>
      </c>
      <c r="BA1" s="76"/>
      <c r="BB1" s="76"/>
      <c r="BC1" s="76"/>
      <c r="BD1" s="76"/>
      <c r="BE1" s="76"/>
      <c r="BF1" s="76"/>
      <c r="BG1" s="76"/>
      <c r="BH1" s="76"/>
      <c r="BI1" s="76"/>
      <c r="BJ1" s="76"/>
      <c r="BK1" s="76"/>
      <c r="BL1" s="76"/>
      <c r="BM1" s="76"/>
      <c r="BN1" s="76"/>
      <c r="BO1" s="76"/>
      <c r="BP1" s="76"/>
      <c r="BQ1" s="76"/>
      <c r="BR1" s="76"/>
      <c r="BS1" s="76"/>
      <c r="BT1" s="76"/>
      <c r="BU1" s="76"/>
      <c r="BV1" s="76"/>
      <c r="BW1" s="76"/>
      <c r="BX1" s="76"/>
      <c r="BY1" s="76"/>
      <c r="BZ1" s="76"/>
      <c r="CA1" s="71" t="s">
        <v>275</v>
      </c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7" t="s">
        <v>14</v>
      </c>
      <c r="DC1" s="77"/>
      <c r="DD1" s="71" t="s">
        <v>189</v>
      </c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1"/>
      <c r="EL1" s="76" t="s">
        <v>200</v>
      </c>
      <c r="EM1" s="76"/>
      <c r="EN1" s="76"/>
      <c r="EO1" s="76"/>
      <c r="EP1" s="76"/>
      <c r="EQ1" s="76"/>
      <c r="ER1" s="76"/>
      <c r="ES1" s="76"/>
      <c r="ET1" s="76"/>
      <c r="EU1" s="76"/>
      <c r="EV1" s="76"/>
      <c r="EW1" s="76"/>
      <c r="EX1" s="76"/>
      <c r="EY1" s="76"/>
      <c r="EZ1" s="76"/>
      <c r="FA1" s="76"/>
      <c r="FB1" s="76"/>
      <c r="FC1" s="76"/>
      <c r="FD1" s="76"/>
      <c r="FE1" s="76"/>
      <c r="FF1" s="76"/>
      <c r="FG1" s="76"/>
      <c r="FH1" s="76"/>
      <c r="FI1" s="76"/>
      <c r="FJ1" s="76"/>
      <c r="FK1" s="76"/>
      <c r="FL1" s="76"/>
      <c r="FM1" s="76"/>
      <c r="FN1" s="76"/>
      <c r="FO1" s="76"/>
      <c r="FP1" s="76"/>
      <c r="FQ1" s="76"/>
      <c r="FR1" s="76"/>
      <c r="FS1" s="76"/>
      <c r="FT1" s="71" t="s">
        <v>210</v>
      </c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6" t="s">
        <v>212</v>
      </c>
      <c r="HC1" s="76"/>
      <c r="HD1" s="76"/>
      <c r="HE1" s="76"/>
      <c r="HF1" s="76"/>
      <c r="HG1" s="76"/>
      <c r="HH1" s="76"/>
      <c r="HI1" s="76"/>
      <c r="HJ1" s="76"/>
      <c r="HK1" s="76"/>
      <c r="HL1" s="76"/>
      <c r="HM1" s="76"/>
      <c r="HN1" s="76"/>
      <c r="HO1" s="76"/>
      <c r="HP1" s="76"/>
      <c r="HQ1" s="76"/>
      <c r="HR1" s="76"/>
      <c r="HS1" s="76"/>
      <c r="HT1" s="76"/>
      <c r="HU1" s="76"/>
      <c r="HV1" s="76"/>
      <c r="HW1" s="76"/>
      <c r="HX1" s="76"/>
      <c r="HY1" s="76"/>
      <c r="HZ1" s="76"/>
      <c r="IA1" s="76"/>
      <c r="IB1" s="76"/>
      <c r="IC1" s="76"/>
      <c r="ID1" s="76"/>
      <c r="IE1" s="76"/>
      <c r="IF1" s="76"/>
      <c r="IG1" s="76"/>
      <c r="IH1" s="76"/>
      <c r="II1" s="76"/>
      <c r="IJ1" s="71" t="s">
        <v>262</v>
      </c>
      <c r="IK1" s="71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6" t="s">
        <v>218</v>
      </c>
      <c r="JS1" s="76"/>
      <c r="JT1" s="76"/>
      <c r="JU1" s="76"/>
      <c r="JV1" s="76"/>
      <c r="JW1" s="76"/>
      <c r="JX1" s="76"/>
      <c r="JY1" s="76"/>
      <c r="JZ1" s="76"/>
      <c r="KA1" s="76"/>
      <c r="KB1" s="76"/>
      <c r="KC1" s="76"/>
      <c r="KD1" s="76"/>
      <c r="KE1" s="76"/>
      <c r="KF1" s="76"/>
      <c r="KG1" s="76"/>
      <c r="KH1" s="76"/>
      <c r="KI1" s="76"/>
      <c r="KJ1" s="76"/>
      <c r="KK1" s="76"/>
      <c r="KL1" s="76"/>
      <c r="KM1" s="76"/>
      <c r="KN1" s="76"/>
      <c r="KO1" s="76"/>
      <c r="KP1" s="76"/>
      <c r="KQ1" s="76"/>
      <c r="KR1" s="76"/>
      <c r="KS1" s="76"/>
      <c r="KT1" s="76"/>
      <c r="KU1" s="76"/>
      <c r="KV1" s="76"/>
      <c r="KW1" s="76"/>
      <c r="KX1" s="76"/>
      <c r="KY1" s="76"/>
      <c r="KZ1" s="71" t="s">
        <v>229</v>
      </c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6" t="s">
        <v>232</v>
      </c>
      <c r="MI1" s="76"/>
      <c r="MJ1" s="76"/>
      <c r="MK1" s="76"/>
      <c r="ML1" s="76"/>
      <c r="MM1" s="76"/>
      <c r="MN1" s="76"/>
      <c r="MO1" s="76"/>
      <c r="MP1" s="76"/>
      <c r="MQ1" s="76"/>
      <c r="MR1" s="76"/>
      <c r="MS1" s="76"/>
      <c r="MT1" s="76"/>
      <c r="MU1" s="76"/>
      <c r="MV1" s="76"/>
      <c r="MW1" s="76"/>
      <c r="MX1" s="76"/>
      <c r="MY1" s="76"/>
      <c r="MZ1" s="76"/>
      <c r="NA1" s="76"/>
      <c r="NB1" s="76"/>
      <c r="NC1" s="76"/>
      <c r="ND1" s="76"/>
      <c r="NE1" s="76"/>
      <c r="NF1" s="76"/>
      <c r="NG1" s="76"/>
      <c r="NH1" s="76"/>
      <c r="NI1" s="76"/>
      <c r="NJ1" s="76"/>
      <c r="NK1" s="76"/>
      <c r="NL1" s="76"/>
      <c r="NM1" s="76"/>
      <c r="NN1" s="76"/>
      <c r="NO1" s="76"/>
      <c r="NP1" s="71" t="s">
        <v>263</v>
      </c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6" t="s">
        <v>265</v>
      </c>
      <c r="OY1" s="76"/>
      <c r="OZ1" s="76"/>
      <c r="PA1" s="76"/>
      <c r="PB1" s="76"/>
      <c r="PC1" s="76"/>
      <c r="PD1" s="76"/>
      <c r="PE1" s="76"/>
      <c r="PF1" s="76"/>
      <c r="PG1" s="76"/>
      <c r="PH1" s="76"/>
      <c r="PI1" s="76"/>
      <c r="PJ1" s="76"/>
      <c r="PK1" s="76"/>
      <c r="PL1" s="76"/>
      <c r="PM1" s="76"/>
      <c r="PN1" s="76"/>
      <c r="PO1" s="76"/>
      <c r="PP1" s="76"/>
      <c r="PQ1" s="76"/>
      <c r="PR1" s="76"/>
      <c r="PS1" s="76"/>
      <c r="PT1" s="76"/>
      <c r="PU1" s="76"/>
      <c r="PV1" s="76"/>
      <c r="PW1" s="76"/>
      <c r="PX1" s="76"/>
      <c r="PY1" s="76"/>
      <c r="PZ1" s="76"/>
      <c r="QA1" s="76"/>
      <c r="QB1" s="76"/>
      <c r="QC1" s="76"/>
      <c r="QD1" s="76"/>
      <c r="QE1" s="76"/>
      <c r="QF1" s="71" t="s">
        <v>266</v>
      </c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  <c r="RJ1" s="71"/>
      <c r="RK1" s="71"/>
      <c r="RL1" s="71"/>
      <c r="RM1" s="71"/>
      <c r="RN1" s="76" t="s">
        <v>283</v>
      </c>
      <c r="RO1" s="76"/>
      <c r="RP1" s="76"/>
      <c r="RQ1" s="76"/>
      <c r="RR1" s="76"/>
      <c r="RS1" s="76"/>
      <c r="RT1" s="76"/>
      <c r="RU1" s="76"/>
      <c r="RV1" s="76"/>
      <c r="RW1" s="76"/>
      <c r="RX1" s="76"/>
      <c r="RY1" s="76"/>
      <c r="RZ1" s="76"/>
      <c r="SA1" s="76"/>
      <c r="SB1" s="76"/>
      <c r="SC1" s="76"/>
      <c r="SD1" s="76"/>
      <c r="SE1" s="76"/>
      <c r="SF1" s="76"/>
      <c r="SG1" s="76"/>
      <c r="SH1" s="76"/>
      <c r="SI1" s="76"/>
      <c r="SJ1" s="76"/>
      <c r="SK1" s="76"/>
      <c r="SL1" s="76"/>
      <c r="SM1" s="76"/>
      <c r="SN1" s="76"/>
      <c r="SO1" s="76"/>
      <c r="SP1" s="76"/>
      <c r="SQ1" s="76"/>
      <c r="SR1" s="76"/>
      <c r="SS1" s="76"/>
      <c r="ST1" s="76"/>
      <c r="SU1" s="76"/>
      <c r="SV1" s="71" t="s">
        <v>289</v>
      </c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1"/>
      <c r="TL1" s="71"/>
      <c r="TM1" s="71"/>
      <c r="TN1" s="71"/>
      <c r="TO1" s="71"/>
      <c r="TP1" s="71"/>
      <c r="TQ1" s="71"/>
      <c r="TR1" s="71"/>
      <c r="TS1" s="71"/>
      <c r="TT1" s="71"/>
      <c r="TU1" s="71"/>
      <c r="TV1" s="71"/>
      <c r="TW1" s="71"/>
      <c r="TX1" s="71"/>
      <c r="TY1" s="71"/>
      <c r="TZ1" s="71"/>
      <c r="UA1" s="71"/>
      <c r="UB1" s="71"/>
      <c r="UC1" s="71"/>
      <c r="UD1" s="76" t="s">
        <v>288</v>
      </c>
      <c r="UE1" s="76"/>
      <c r="UF1" s="76"/>
      <c r="UG1" s="76"/>
      <c r="UH1" s="76"/>
      <c r="UI1" s="76"/>
      <c r="UJ1" s="76"/>
      <c r="UK1" s="76"/>
      <c r="UL1" s="76"/>
      <c r="UM1" s="76"/>
      <c r="UN1" s="76"/>
      <c r="UO1" s="76"/>
      <c r="UP1" s="76"/>
      <c r="UQ1" s="76"/>
      <c r="UR1" s="76"/>
      <c r="US1" s="76"/>
      <c r="UT1" s="76"/>
      <c r="UU1" s="76"/>
      <c r="UV1" s="76"/>
      <c r="UW1" s="76"/>
      <c r="UX1" s="76"/>
      <c r="UY1" s="76"/>
      <c r="UZ1" s="76"/>
      <c r="VA1" s="76"/>
      <c r="VB1" s="76"/>
      <c r="VC1" s="76"/>
      <c r="VD1" s="76"/>
      <c r="VE1" s="76"/>
      <c r="VF1" s="76"/>
      <c r="VG1" s="76"/>
      <c r="VH1" s="76"/>
      <c r="VI1" s="76"/>
      <c r="VJ1" s="76"/>
      <c r="VK1" s="76"/>
      <c r="VL1" s="71"/>
      <c r="VM1" s="71"/>
      <c r="VN1" s="71"/>
      <c r="VO1" s="71"/>
      <c r="VP1" s="71"/>
      <c r="VQ1" s="71"/>
      <c r="VR1" s="71"/>
      <c r="VS1" s="71"/>
      <c r="VT1" s="71"/>
      <c r="VU1" s="71"/>
      <c r="VV1" s="71"/>
      <c r="VW1" s="71"/>
      <c r="VX1" s="71"/>
      <c r="VY1" s="71"/>
      <c r="VZ1" s="71"/>
      <c r="WA1" s="71"/>
      <c r="WB1" s="71"/>
      <c r="WC1" s="71"/>
      <c r="WD1" s="71"/>
      <c r="WE1" s="71"/>
      <c r="WF1" s="71"/>
      <c r="WG1" s="71"/>
      <c r="WH1" s="71"/>
      <c r="WI1" s="71"/>
      <c r="WJ1" s="71"/>
      <c r="WK1" s="71"/>
      <c r="WL1" s="71"/>
      <c r="WM1" s="71"/>
      <c r="WN1" s="71"/>
      <c r="WO1" s="71"/>
      <c r="WP1" s="71"/>
      <c r="WQ1" s="71"/>
      <c r="WR1" s="71"/>
      <c r="WS1" s="71"/>
      <c r="WT1" s="76" t="s">
        <v>67</v>
      </c>
      <c r="WU1" s="76"/>
      <c r="WV1" s="76"/>
      <c r="WW1" s="76"/>
      <c r="WX1" s="76"/>
      <c r="WY1" s="76"/>
      <c r="WZ1" s="76"/>
      <c r="XA1" s="76"/>
      <c r="XB1" s="76"/>
      <c r="XC1" s="76"/>
      <c r="XD1" s="76"/>
      <c r="XE1" s="76"/>
      <c r="XF1" s="76"/>
      <c r="XG1" s="76"/>
      <c r="XH1" s="76"/>
      <c r="XI1" s="76"/>
      <c r="XJ1" s="76"/>
      <c r="XK1" s="76"/>
      <c r="XL1" s="76"/>
      <c r="XM1" s="76"/>
      <c r="XN1" s="76"/>
      <c r="XO1" s="76"/>
      <c r="XP1" s="76"/>
      <c r="XQ1" s="76"/>
      <c r="XR1" s="76"/>
      <c r="XS1" s="76"/>
      <c r="XT1" s="76"/>
    </row>
    <row r="2" spans="1:644" x14ac:dyDescent="0.2">
      <c r="A2" s="68"/>
      <c r="B2" s="68"/>
      <c r="C2" s="68"/>
      <c r="D2" s="68"/>
      <c r="E2" s="68"/>
      <c r="F2" s="69"/>
      <c r="G2" s="68"/>
      <c r="H2" s="68"/>
      <c r="I2" s="68"/>
      <c r="J2" s="74"/>
      <c r="K2" s="70"/>
      <c r="L2" s="74"/>
      <c r="M2" s="70"/>
      <c r="N2" s="74"/>
      <c r="O2" s="70"/>
      <c r="P2" s="70"/>
      <c r="Q2" s="70"/>
      <c r="R2" s="70"/>
      <c r="S2" s="70"/>
      <c r="T2" s="74"/>
      <c r="U2" s="70"/>
      <c r="V2" s="73"/>
      <c r="W2" s="70"/>
      <c r="X2" s="70"/>
      <c r="Y2" s="72" t="s">
        <v>19</v>
      </c>
      <c r="Z2" s="72"/>
      <c r="AA2" s="72"/>
      <c r="AB2" s="72"/>
      <c r="AC2" s="72"/>
      <c r="AD2" s="72" t="s">
        <v>20</v>
      </c>
      <c r="AE2" s="72"/>
      <c r="AF2" s="72"/>
      <c r="AG2" s="72"/>
      <c r="AH2" s="72"/>
      <c r="AI2" s="72" t="s">
        <v>23</v>
      </c>
      <c r="AJ2" s="72"/>
      <c r="AK2" s="72"/>
      <c r="AL2" s="72"/>
      <c r="AM2" s="72"/>
      <c r="AN2" s="14"/>
      <c r="AO2" s="14" t="s">
        <v>100</v>
      </c>
      <c r="AP2" s="14" t="s">
        <v>101</v>
      </c>
      <c r="AQ2" s="14" t="s">
        <v>21</v>
      </c>
      <c r="AR2" s="14" t="s">
        <v>80</v>
      </c>
      <c r="AS2" s="14" t="s">
        <v>102</v>
      </c>
      <c r="AT2" s="14" t="s">
        <v>22</v>
      </c>
      <c r="AU2" s="14" t="s">
        <v>24</v>
      </c>
      <c r="AV2" s="14" t="s">
        <v>103</v>
      </c>
      <c r="AW2" s="14" t="s">
        <v>104</v>
      </c>
      <c r="AX2" s="14" t="s">
        <v>23</v>
      </c>
      <c r="AY2" s="14" t="s">
        <v>18</v>
      </c>
      <c r="AZ2" s="75" t="s">
        <v>19</v>
      </c>
      <c r="BA2" s="75"/>
      <c r="BB2" s="75"/>
      <c r="BC2" s="75"/>
      <c r="BD2" s="75"/>
      <c r="BE2" s="75" t="s">
        <v>20</v>
      </c>
      <c r="BF2" s="75"/>
      <c r="BG2" s="75"/>
      <c r="BH2" s="75"/>
      <c r="BI2" s="75"/>
      <c r="BJ2" s="75" t="s">
        <v>23</v>
      </c>
      <c r="BK2" s="75"/>
      <c r="BL2" s="75"/>
      <c r="BM2" s="75"/>
      <c r="BN2" s="75"/>
      <c r="BO2" s="13"/>
      <c r="BP2" s="13" t="s">
        <v>100</v>
      </c>
      <c r="BQ2" s="13" t="s">
        <v>101</v>
      </c>
      <c r="BR2" s="13" t="s">
        <v>21</v>
      </c>
      <c r="BS2" s="13" t="s">
        <v>80</v>
      </c>
      <c r="BT2" s="13" t="s">
        <v>102</v>
      </c>
      <c r="BU2" s="13" t="s">
        <v>22</v>
      </c>
      <c r="BV2" s="13" t="s">
        <v>24</v>
      </c>
      <c r="BW2" s="13" t="s">
        <v>103</v>
      </c>
      <c r="BX2" s="13" t="s">
        <v>104</v>
      </c>
      <c r="BY2" s="13" t="s">
        <v>23</v>
      </c>
      <c r="BZ2" s="13" t="s">
        <v>18</v>
      </c>
      <c r="CA2" s="72" t="s">
        <v>19</v>
      </c>
      <c r="CB2" s="72"/>
      <c r="CC2" s="72"/>
      <c r="CD2" s="72"/>
      <c r="CE2" s="72"/>
      <c r="CF2" s="72" t="s">
        <v>20</v>
      </c>
      <c r="CG2" s="72"/>
      <c r="CH2" s="72"/>
      <c r="CI2" s="72"/>
      <c r="CJ2" s="72"/>
      <c r="CK2" s="72" t="s">
        <v>23</v>
      </c>
      <c r="CL2" s="72"/>
      <c r="CM2" s="72"/>
      <c r="CN2" s="72"/>
      <c r="CO2" s="72"/>
      <c r="CP2" s="14"/>
      <c r="CQ2" s="14" t="s">
        <v>100</v>
      </c>
      <c r="CR2" s="14" t="s">
        <v>101</v>
      </c>
      <c r="CS2" s="14" t="s">
        <v>21</v>
      </c>
      <c r="CT2" s="14" t="s">
        <v>80</v>
      </c>
      <c r="CU2" s="14" t="s">
        <v>102</v>
      </c>
      <c r="CV2" s="14" t="s">
        <v>22</v>
      </c>
      <c r="CW2" s="14" t="s">
        <v>24</v>
      </c>
      <c r="CX2" s="14" t="s">
        <v>103</v>
      </c>
      <c r="CY2" s="14" t="s">
        <v>104</v>
      </c>
      <c r="CZ2" s="14" t="s">
        <v>23</v>
      </c>
      <c r="DA2" s="14" t="s">
        <v>18</v>
      </c>
      <c r="DB2" s="51" t="s">
        <v>24</v>
      </c>
      <c r="DC2" s="51" t="s">
        <v>23</v>
      </c>
      <c r="DD2" s="72" t="s">
        <v>19</v>
      </c>
      <c r="DE2" s="72"/>
      <c r="DF2" s="72"/>
      <c r="DG2" s="72"/>
      <c r="DH2" s="72"/>
      <c r="DI2" s="72" t="s">
        <v>20</v>
      </c>
      <c r="DJ2" s="72"/>
      <c r="DK2" s="72"/>
      <c r="DL2" s="72"/>
      <c r="DM2" s="72"/>
      <c r="DN2" s="72" t="s">
        <v>105</v>
      </c>
      <c r="DO2" s="72"/>
      <c r="DP2" s="72"/>
      <c r="DQ2" s="72"/>
      <c r="DR2" s="72"/>
      <c r="DS2" s="72" t="s">
        <v>23</v>
      </c>
      <c r="DT2" s="72"/>
      <c r="DU2" s="72"/>
      <c r="DV2" s="72"/>
      <c r="DW2" s="72"/>
      <c r="DX2" s="14" t="s">
        <v>100</v>
      </c>
      <c r="DY2" s="14" t="s">
        <v>101</v>
      </c>
      <c r="DZ2" s="14" t="s">
        <v>21</v>
      </c>
      <c r="EA2" s="14" t="s">
        <v>80</v>
      </c>
      <c r="EB2" s="14" t="s">
        <v>102</v>
      </c>
      <c r="EC2" s="14" t="s">
        <v>22</v>
      </c>
      <c r="ED2" s="14" t="s">
        <v>24</v>
      </c>
      <c r="EE2" s="14" t="s">
        <v>106</v>
      </c>
      <c r="EF2" s="14" t="s">
        <v>107</v>
      </c>
      <c r="EG2" s="14" t="s">
        <v>105</v>
      </c>
      <c r="EH2" s="14" t="s">
        <v>103</v>
      </c>
      <c r="EI2" s="14" t="s">
        <v>104</v>
      </c>
      <c r="EJ2" s="14" t="s">
        <v>23</v>
      </c>
      <c r="EK2" s="14" t="s">
        <v>18</v>
      </c>
      <c r="EL2" s="75" t="s">
        <v>19</v>
      </c>
      <c r="EM2" s="75"/>
      <c r="EN2" s="75"/>
      <c r="EO2" s="75"/>
      <c r="EP2" s="75"/>
      <c r="EQ2" s="75" t="s">
        <v>20</v>
      </c>
      <c r="ER2" s="75"/>
      <c r="ES2" s="75"/>
      <c r="ET2" s="75"/>
      <c r="EU2" s="75"/>
      <c r="EV2" s="75" t="s">
        <v>105</v>
      </c>
      <c r="EW2" s="75"/>
      <c r="EX2" s="75"/>
      <c r="EY2" s="75"/>
      <c r="EZ2" s="75"/>
      <c r="FA2" s="75" t="s">
        <v>23</v>
      </c>
      <c r="FB2" s="75"/>
      <c r="FC2" s="75"/>
      <c r="FD2" s="75"/>
      <c r="FE2" s="75"/>
      <c r="FF2" s="13" t="s">
        <v>100</v>
      </c>
      <c r="FG2" s="13" t="s">
        <v>101</v>
      </c>
      <c r="FH2" s="13" t="s">
        <v>21</v>
      </c>
      <c r="FI2" s="13" t="s">
        <v>80</v>
      </c>
      <c r="FJ2" s="13" t="s">
        <v>102</v>
      </c>
      <c r="FK2" s="13" t="s">
        <v>22</v>
      </c>
      <c r="FL2" s="13" t="s">
        <v>24</v>
      </c>
      <c r="FM2" s="13" t="s">
        <v>106</v>
      </c>
      <c r="FN2" s="13" t="s">
        <v>107</v>
      </c>
      <c r="FO2" s="13" t="s">
        <v>105</v>
      </c>
      <c r="FP2" s="13" t="s">
        <v>103</v>
      </c>
      <c r="FQ2" s="13" t="s">
        <v>104</v>
      </c>
      <c r="FR2" s="13" t="s">
        <v>23</v>
      </c>
      <c r="FS2" s="13" t="s">
        <v>18</v>
      </c>
      <c r="FT2" s="72" t="s">
        <v>19</v>
      </c>
      <c r="FU2" s="72"/>
      <c r="FV2" s="72"/>
      <c r="FW2" s="72"/>
      <c r="FX2" s="72"/>
      <c r="FY2" s="72" t="s">
        <v>20</v>
      </c>
      <c r="FZ2" s="72"/>
      <c r="GA2" s="72"/>
      <c r="GB2" s="72"/>
      <c r="GC2" s="72"/>
      <c r="GD2" s="72" t="s">
        <v>105</v>
      </c>
      <c r="GE2" s="72"/>
      <c r="GF2" s="72"/>
      <c r="GG2" s="72"/>
      <c r="GH2" s="72"/>
      <c r="GI2" s="72" t="s">
        <v>23</v>
      </c>
      <c r="GJ2" s="72"/>
      <c r="GK2" s="72"/>
      <c r="GL2" s="72"/>
      <c r="GM2" s="72"/>
      <c r="GN2" s="14" t="s">
        <v>100</v>
      </c>
      <c r="GO2" s="14" t="s">
        <v>101</v>
      </c>
      <c r="GP2" s="14" t="s">
        <v>21</v>
      </c>
      <c r="GQ2" s="14" t="s">
        <v>80</v>
      </c>
      <c r="GR2" s="14" t="s">
        <v>102</v>
      </c>
      <c r="GS2" s="14" t="s">
        <v>22</v>
      </c>
      <c r="GT2" s="14" t="s">
        <v>24</v>
      </c>
      <c r="GU2" s="14" t="s">
        <v>106</v>
      </c>
      <c r="GV2" s="14" t="s">
        <v>107</v>
      </c>
      <c r="GW2" s="14" t="s">
        <v>105</v>
      </c>
      <c r="GX2" s="14" t="s">
        <v>103</v>
      </c>
      <c r="GY2" s="14" t="s">
        <v>104</v>
      </c>
      <c r="GZ2" s="14" t="s">
        <v>23</v>
      </c>
      <c r="HA2" s="14" t="s">
        <v>18</v>
      </c>
      <c r="HB2" s="75" t="s">
        <v>19</v>
      </c>
      <c r="HC2" s="75"/>
      <c r="HD2" s="75"/>
      <c r="HE2" s="75"/>
      <c r="HF2" s="75"/>
      <c r="HG2" s="75" t="s">
        <v>20</v>
      </c>
      <c r="HH2" s="75"/>
      <c r="HI2" s="75"/>
      <c r="HJ2" s="75"/>
      <c r="HK2" s="75"/>
      <c r="HL2" s="75" t="s">
        <v>105</v>
      </c>
      <c r="HM2" s="75"/>
      <c r="HN2" s="75"/>
      <c r="HO2" s="75"/>
      <c r="HP2" s="75"/>
      <c r="HQ2" s="75" t="s">
        <v>23</v>
      </c>
      <c r="HR2" s="75"/>
      <c r="HS2" s="75"/>
      <c r="HT2" s="75"/>
      <c r="HU2" s="75"/>
      <c r="HV2" s="13" t="s">
        <v>100</v>
      </c>
      <c r="HW2" s="13" t="s">
        <v>101</v>
      </c>
      <c r="HX2" s="13" t="s">
        <v>21</v>
      </c>
      <c r="HY2" s="13" t="s">
        <v>80</v>
      </c>
      <c r="HZ2" s="13" t="s">
        <v>102</v>
      </c>
      <c r="IA2" s="13" t="s">
        <v>22</v>
      </c>
      <c r="IB2" s="13" t="s">
        <v>24</v>
      </c>
      <c r="IC2" s="13" t="s">
        <v>106</v>
      </c>
      <c r="ID2" s="13" t="s">
        <v>107</v>
      </c>
      <c r="IE2" s="13" t="s">
        <v>105</v>
      </c>
      <c r="IF2" s="13" t="s">
        <v>103</v>
      </c>
      <c r="IG2" s="13" t="s">
        <v>104</v>
      </c>
      <c r="IH2" s="13" t="s">
        <v>23</v>
      </c>
      <c r="II2" s="13" t="s">
        <v>18</v>
      </c>
      <c r="IJ2" s="72" t="s">
        <v>19</v>
      </c>
      <c r="IK2" s="72"/>
      <c r="IL2" s="72"/>
      <c r="IM2" s="72"/>
      <c r="IN2" s="72"/>
      <c r="IO2" s="72" t="s">
        <v>20</v>
      </c>
      <c r="IP2" s="72"/>
      <c r="IQ2" s="72"/>
      <c r="IR2" s="72"/>
      <c r="IS2" s="72"/>
      <c r="IT2" s="72" t="s">
        <v>105</v>
      </c>
      <c r="IU2" s="72"/>
      <c r="IV2" s="72"/>
      <c r="IW2" s="72"/>
      <c r="IX2" s="72"/>
      <c r="IY2" s="72" t="s">
        <v>23</v>
      </c>
      <c r="IZ2" s="72"/>
      <c r="JA2" s="72"/>
      <c r="JB2" s="72"/>
      <c r="JC2" s="72"/>
      <c r="JD2" s="14" t="s">
        <v>100</v>
      </c>
      <c r="JE2" s="14" t="s">
        <v>101</v>
      </c>
      <c r="JF2" s="14" t="s">
        <v>21</v>
      </c>
      <c r="JG2" s="14" t="s">
        <v>80</v>
      </c>
      <c r="JH2" s="14" t="s">
        <v>102</v>
      </c>
      <c r="JI2" s="14" t="s">
        <v>22</v>
      </c>
      <c r="JJ2" s="14" t="s">
        <v>24</v>
      </c>
      <c r="JK2" s="14" t="s">
        <v>106</v>
      </c>
      <c r="JL2" s="14" t="s">
        <v>107</v>
      </c>
      <c r="JM2" s="14" t="s">
        <v>105</v>
      </c>
      <c r="JN2" s="14" t="s">
        <v>103</v>
      </c>
      <c r="JO2" s="14" t="s">
        <v>104</v>
      </c>
      <c r="JP2" s="14" t="s">
        <v>23</v>
      </c>
      <c r="JQ2" s="14" t="s">
        <v>18</v>
      </c>
      <c r="JR2" s="75" t="s">
        <v>19</v>
      </c>
      <c r="JS2" s="75"/>
      <c r="JT2" s="75"/>
      <c r="JU2" s="75"/>
      <c r="JV2" s="75"/>
      <c r="JW2" s="75" t="s">
        <v>20</v>
      </c>
      <c r="JX2" s="75"/>
      <c r="JY2" s="75"/>
      <c r="JZ2" s="75"/>
      <c r="KA2" s="75"/>
      <c r="KB2" s="75" t="s">
        <v>105</v>
      </c>
      <c r="KC2" s="75"/>
      <c r="KD2" s="75"/>
      <c r="KE2" s="75"/>
      <c r="KF2" s="75"/>
      <c r="KG2" s="75" t="s">
        <v>23</v>
      </c>
      <c r="KH2" s="75"/>
      <c r="KI2" s="75"/>
      <c r="KJ2" s="75"/>
      <c r="KK2" s="75"/>
      <c r="KL2" s="13" t="s">
        <v>100</v>
      </c>
      <c r="KM2" s="13" t="s">
        <v>101</v>
      </c>
      <c r="KN2" s="13" t="s">
        <v>21</v>
      </c>
      <c r="KO2" s="13" t="s">
        <v>80</v>
      </c>
      <c r="KP2" s="13" t="s">
        <v>102</v>
      </c>
      <c r="KQ2" s="13" t="s">
        <v>22</v>
      </c>
      <c r="KR2" s="13" t="s">
        <v>24</v>
      </c>
      <c r="KS2" s="13" t="s">
        <v>106</v>
      </c>
      <c r="KT2" s="13" t="s">
        <v>107</v>
      </c>
      <c r="KU2" s="13" t="s">
        <v>105</v>
      </c>
      <c r="KV2" s="13" t="s">
        <v>103</v>
      </c>
      <c r="KW2" s="13" t="s">
        <v>104</v>
      </c>
      <c r="KX2" s="13" t="s">
        <v>23</v>
      </c>
      <c r="KY2" s="13" t="s">
        <v>18</v>
      </c>
      <c r="KZ2" s="72" t="s">
        <v>19</v>
      </c>
      <c r="LA2" s="72"/>
      <c r="LB2" s="72"/>
      <c r="LC2" s="72"/>
      <c r="LD2" s="72"/>
      <c r="LE2" s="72" t="s">
        <v>20</v>
      </c>
      <c r="LF2" s="72"/>
      <c r="LG2" s="72"/>
      <c r="LH2" s="72"/>
      <c r="LI2" s="72"/>
      <c r="LJ2" s="72" t="s">
        <v>105</v>
      </c>
      <c r="LK2" s="72"/>
      <c r="LL2" s="72"/>
      <c r="LM2" s="72"/>
      <c r="LN2" s="72"/>
      <c r="LO2" s="72" t="s">
        <v>23</v>
      </c>
      <c r="LP2" s="72"/>
      <c r="LQ2" s="72"/>
      <c r="LR2" s="72"/>
      <c r="LS2" s="72"/>
      <c r="LT2" s="14" t="s">
        <v>100</v>
      </c>
      <c r="LU2" s="14" t="s">
        <v>101</v>
      </c>
      <c r="LV2" s="14" t="s">
        <v>21</v>
      </c>
      <c r="LW2" s="14" t="s">
        <v>80</v>
      </c>
      <c r="LX2" s="14" t="s">
        <v>102</v>
      </c>
      <c r="LY2" s="14" t="s">
        <v>22</v>
      </c>
      <c r="LZ2" s="14" t="s">
        <v>24</v>
      </c>
      <c r="MA2" s="14" t="s">
        <v>106</v>
      </c>
      <c r="MB2" s="14" t="s">
        <v>107</v>
      </c>
      <c r="MC2" s="14" t="s">
        <v>105</v>
      </c>
      <c r="MD2" s="14" t="s">
        <v>103</v>
      </c>
      <c r="ME2" s="14" t="s">
        <v>104</v>
      </c>
      <c r="MF2" s="14" t="s">
        <v>23</v>
      </c>
      <c r="MG2" s="14" t="s">
        <v>18</v>
      </c>
      <c r="MH2" s="75" t="s">
        <v>19</v>
      </c>
      <c r="MI2" s="75"/>
      <c r="MJ2" s="75"/>
      <c r="MK2" s="75"/>
      <c r="ML2" s="75"/>
      <c r="MM2" s="75" t="s">
        <v>20</v>
      </c>
      <c r="MN2" s="75"/>
      <c r="MO2" s="75"/>
      <c r="MP2" s="75"/>
      <c r="MQ2" s="75"/>
      <c r="MR2" s="75" t="s">
        <v>105</v>
      </c>
      <c r="MS2" s="75"/>
      <c r="MT2" s="75"/>
      <c r="MU2" s="75"/>
      <c r="MV2" s="75"/>
      <c r="MW2" s="75" t="s">
        <v>23</v>
      </c>
      <c r="MX2" s="75"/>
      <c r="MY2" s="75"/>
      <c r="MZ2" s="75"/>
      <c r="NA2" s="75"/>
      <c r="NB2" s="13" t="s">
        <v>100</v>
      </c>
      <c r="NC2" s="13" t="s">
        <v>101</v>
      </c>
      <c r="ND2" s="13" t="s">
        <v>21</v>
      </c>
      <c r="NE2" s="13" t="s">
        <v>80</v>
      </c>
      <c r="NF2" s="13" t="s">
        <v>102</v>
      </c>
      <c r="NG2" s="13" t="s">
        <v>22</v>
      </c>
      <c r="NH2" s="13" t="s">
        <v>24</v>
      </c>
      <c r="NI2" s="13" t="s">
        <v>106</v>
      </c>
      <c r="NJ2" s="13" t="s">
        <v>107</v>
      </c>
      <c r="NK2" s="13" t="s">
        <v>105</v>
      </c>
      <c r="NL2" s="13" t="s">
        <v>103</v>
      </c>
      <c r="NM2" s="13" t="s">
        <v>104</v>
      </c>
      <c r="NN2" s="13" t="s">
        <v>23</v>
      </c>
      <c r="NO2" s="13" t="s">
        <v>18</v>
      </c>
      <c r="NP2" s="72" t="s">
        <v>19</v>
      </c>
      <c r="NQ2" s="72"/>
      <c r="NR2" s="72"/>
      <c r="NS2" s="72"/>
      <c r="NT2" s="72"/>
      <c r="NU2" s="72" t="s">
        <v>20</v>
      </c>
      <c r="NV2" s="72"/>
      <c r="NW2" s="72"/>
      <c r="NX2" s="72"/>
      <c r="NY2" s="72"/>
      <c r="NZ2" s="72" t="s">
        <v>105</v>
      </c>
      <c r="OA2" s="72"/>
      <c r="OB2" s="72"/>
      <c r="OC2" s="72"/>
      <c r="OD2" s="72"/>
      <c r="OE2" s="72" t="s">
        <v>23</v>
      </c>
      <c r="OF2" s="72"/>
      <c r="OG2" s="72"/>
      <c r="OH2" s="72"/>
      <c r="OI2" s="72"/>
      <c r="OJ2" s="14" t="s">
        <v>100</v>
      </c>
      <c r="OK2" s="14" t="s">
        <v>101</v>
      </c>
      <c r="OL2" s="14" t="s">
        <v>21</v>
      </c>
      <c r="OM2" s="14" t="s">
        <v>80</v>
      </c>
      <c r="ON2" s="14" t="s">
        <v>102</v>
      </c>
      <c r="OO2" s="14" t="s">
        <v>22</v>
      </c>
      <c r="OP2" s="14" t="s">
        <v>24</v>
      </c>
      <c r="OQ2" s="14" t="s">
        <v>106</v>
      </c>
      <c r="OR2" s="14" t="s">
        <v>107</v>
      </c>
      <c r="OS2" s="14" t="s">
        <v>105</v>
      </c>
      <c r="OT2" s="14" t="s">
        <v>103</v>
      </c>
      <c r="OU2" s="14" t="s">
        <v>104</v>
      </c>
      <c r="OV2" s="14" t="s">
        <v>23</v>
      </c>
      <c r="OW2" s="14" t="s">
        <v>18</v>
      </c>
      <c r="OX2" s="75" t="s">
        <v>19</v>
      </c>
      <c r="OY2" s="75"/>
      <c r="OZ2" s="75"/>
      <c r="PA2" s="75"/>
      <c r="PB2" s="75"/>
      <c r="PC2" s="75" t="s">
        <v>20</v>
      </c>
      <c r="PD2" s="75"/>
      <c r="PE2" s="75"/>
      <c r="PF2" s="75"/>
      <c r="PG2" s="75"/>
      <c r="PH2" s="75" t="s">
        <v>105</v>
      </c>
      <c r="PI2" s="75"/>
      <c r="PJ2" s="75"/>
      <c r="PK2" s="75"/>
      <c r="PL2" s="75"/>
      <c r="PM2" s="75" t="s">
        <v>23</v>
      </c>
      <c r="PN2" s="75"/>
      <c r="PO2" s="75"/>
      <c r="PP2" s="75"/>
      <c r="PQ2" s="75"/>
      <c r="PR2" s="13" t="s">
        <v>100</v>
      </c>
      <c r="PS2" s="13" t="s">
        <v>101</v>
      </c>
      <c r="PT2" s="13" t="s">
        <v>21</v>
      </c>
      <c r="PU2" s="13" t="s">
        <v>80</v>
      </c>
      <c r="PV2" s="13" t="s">
        <v>102</v>
      </c>
      <c r="PW2" s="13" t="s">
        <v>22</v>
      </c>
      <c r="PX2" s="13" t="s">
        <v>24</v>
      </c>
      <c r="PY2" s="13" t="s">
        <v>106</v>
      </c>
      <c r="PZ2" s="13" t="s">
        <v>107</v>
      </c>
      <c r="QA2" s="13" t="s">
        <v>105</v>
      </c>
      <c r="QB2" s="13" t="s">
        <v>103</v>
      </c>
      <c r="QC2" s="13" t="s">
        <v>104</v>
      </c>
      <c r="QD2" s="13" t="s">
        <v>23</v>
      </c>
      <c r="QE2" s="13" t="s">
        <v>18</v>
      </c>
      <c r="QF2" s="72" t="s">
        <v>19</v>
      </c>
      <c r="QG2" s="72"/>
      <c r="QH2" s="72"/>
      <c r="QI2" s="72"/>
      <c r="QJ2" s="72"/>
      <c r="QK2" s="72" t="s">
        <v>20</v>
      </c>
      <c r="QL2" s="72"/>
      <c r="QM2" s="72"/>
      <c r="QN2" s="72"/>
      <c r="QO2" s="72"/>
      <c r="QP2" s="72" t="s">
        <v>105</v>
      </c>
      <c r="QQ2" s="72"/>
      <c r="QR2" s="72"/>
      <c r="QS2" s="72"/>
      <c r="QT2" s="72"/>
      <c r="QU2" s="72" t="s">
        <v>23</v>
      </c>
      <c r="QV2" s="72"/>
      <c r="QW2" s="72"/>
      <c r="QX2" s="72"/>
      <c r="QY2" s="72"/>
      <c r="QZ2" s="14" t="s">
        <v>100</v>
      </c>
      <c r="RA2" s="14" t="s">
        <v>101</v>
      </c>
      <c r="RB2" s="14" t="s">
        <v>21</v>
      </c>
      <c r="RC2" s="14" t="s">
        <v>80</v>
      </c>
      <c r="RD2" s="14" t="s">
        <v>102</v>
      </c>
      <c r="RE2" s="14" t="s">
        <v>22</v>
      </c>
      <c r="RF2" s="14" t="s">
        <v>24</v>
      </c>
      <c r="RG2" s="14" t="s">
        <v>106</v>
      </c>
      <c r="RH2" s="14" t="s">
        <v>107</v>
      </c>
      <c r="RI2" s="14" t="s">
        <v>105</v>
      </c>
      <c r="RJ2" s="14" t="s">
        <v>103</v>
      </c>
      <c r="RK2" s="14" t="s">
        <v>104</v>
      </c>
      <c r="RL2" s="14" t="s">
        <v>23</v>
      </c>
      <c r="RM2" s="14" t="s">
        <v>18</v>
      </c>
      <c r="RN2" s="75" t="s">
        <v>19</v>
      </c>
      <c r="RO2" s="75"/>
      <c r="RP2" s="75"/>
      <c r="RQ2" s="75"/>
      <c r="RR2" s="75"/>
      <c r="RS2" s="75" t="s">
        <v>20</v>
      </c>
      <c r="RT2" s="75"/>
      <c r="RU2" s="75"/>
      <c r="RV2" s="75"/>
      <c r="RW2" s="75"/>
      <c r="RX2" s="75" t="s">
        <v>105</v>
      </c>
      <c r="RY2" s="75"/>
      <c r="RZ2" s="75"/>
      <c r="SA2" s="75"/>
      <c r="SB2" s="75"/>
      <c r="SC2" s="75" t="s">
        <v>23</v>
      </c>
      <c r="SD2" s="75"/>
      <c r="SE2" s="75"/>
      <c r="SF2" s="75"/>
      <c r="SG2" s="75"/>
      <c r="SH2" s="13" t="s">
        <v>100</v>
      </c>
      <c r="SI2" s="13" t="s">
        <v>101</v>
      </c>
      <c r="SJ2" s="13" t="s">
        <v>21</v>
      </c>
      <c r="SK2" s="13" t="s">
        <v>80</v>
      </c>
      <c r="SL2" s="13" t="s">
        <v>102</v>
      </c>
      <c r="SM2" s="13" t="s">
        <v>22</v>
      </c>
      <c r="SN2" s="13" t="s">
        <v>24</v>
      </c>
      <c r="SO2" s="13" t="s">
        <v>106</v>
      </c>
      <c r="SP2" s="13" t="s">
        <v>107</v>
      </c>
      <c r="SQ2" s="13" t="s">
        <v>105</v>
      </c>
      <c r="SR2" s="13" t="s">
        <v>103</v>
      </c>
      <c r="SS2" s="13" t="s">
        <v>104</v>
      </c>
      <c r="ST2" s="13" t="s">
        <v>23</v>
      </c>
      <c r="SU2" s="13" t="s">
        <v>18</v>
      </c>
      <c r="SV2" s="72" t="s">
        <v>19</v>
      </c>
      <c r="SW2" s="72"/>
      <c r="SX2" s="72"/>
      <c r="SY2" s="72"/>
      <c r="SZ2" s="72"/>
      <c r="TA2" s="72" t="s">
        <v>20</v>
      </c>
      <c r="TB2" s="72"/>
      <c r="TC2" s="72"/>
      <c r="TD2" s="72"/>
      <c r="TE2" s="72"/>
      <c r="TF2" s="72" t="s">
        <v>105</v>
      </c>
      <c r="TG2" s="72"/>
      <c r="TH2" s="72"/>
      <c r="TI2" s="72"/>
      <c r="TJ2" s="72"/>
      <c r="TK2" s="72" t="s">
        <v>23</v>
      </c>
      <c r="TL2" s="72"/>
      <c r="TM2" s="72"/>
      <c r="TN2" s="72"/>
      <c r="TO2" s="72"/>
      <c r="TP2" s="14" t="s">
        <v>100</v>
      </c>
      <c r="TQ2" s="14" t="s">
        <v>101</v>
      </c>
      <c r="TR2" s="14" t="s">
        <v>21</v>
      </c>
      <c r="TS2" s="14" t="s">
        <v>80</v>
      </c>
      <c r="TT2" s="14" t="s">
        <v>102</v>
      </c>
      <c r="TU2" s="14" t="s">
        <v>22</v>
      </c>
      <c r="TV2" s="14" t="s">
        <v>24</v>
      </c>
      <c r="TW2" s="14" t="s">
        <v>106</v>
      </c>
      <c r="TX2" s="14" t="s">
        <v>107</v>
      </c>
      <c r="TY2" s="14" t="s">
        <v>105</v>
      </c>
      <c r="TZ2" s="14" t="s">
        <v>103</v>
      </c>
      <c r="UA2" s="14" t="s">
        <v>104</v>
      </c>
      <c r="UB2" s="14" t="s">
        <v>23</v>
      </c>
      <c r="UC2" s="14" t="s">
        <v>18</v>
      </c>
      <c r="UD2" s="75" t="s">
        <v>19</v>
      </c>
      <c r="UE2" s="75"/>
      <c r="UF2" s="75"/>
      <c r="UG2" s="75"/>
      <c r="UH2" s="75"/>
      <c r="UI2" s="75" t="s">
        <v>20</v>
      </c>
      <c r="UJ2" s="75"/>
      <c r="UK2" s="75"/>
      <c r="UL2" s="75"/>
      <c r="UM2" s="75"/>
      <c r="UN2" s="75" t="s">
        <v>105</v>
      </c>
      <c r="UO2" s="75"/>
      <c r="UP2" s="75"/>
      <c r="UQ2" s="75"/>
      <c r="UR2" s="75"/>
      <c r="US2" s="75" t="s">
        <v>23</v>
      </c>
      <c r="UT2" s="75"/>
      <c r="UU2" s="75"/>
      <c r="UV2" s="75"/>
      <c r="UW2" s="75"/>
      <c r="UX2" s="13" t="s">
        <v>100</v>
      </c>
      <c r="UY2" s="13" t="s">
        <v>101</v>
      </c>
      <c r="UZ2" s="13" t="s">
        <v>21</v>
      </c>
      <c r="VA2" s="13" t="s">
        <v>80</v>
      </c>
      <c r="VB2" s="13" t="s">
        <v>102</v>
      </c>
      <c r="VC2" s="13" t="s">
        <v>22</v>
      </c>
      <c r="VD2" s="13" t="s">
        <v>24</v>
      </c>
      <c r="VE2" s="13" t="s">
        <v>106</v>
      </c>
      <c r="VF2" s="13" t="s">
        <v>107</v>
      </c>
      <c r="VG2" s="13" t="s">
        <v>105</v>
      </c>
      <c r="VH2" s="13" t="s">
        <v>103</v>
      </c>
      <c r="VI2" s="13" t="s">
        <v>104</v>
      </c>
      <c r="VJ2" s="13" t="s">
        <v>23</v>
      </c>
      <c r="VK2" s="13" t="s">
        <v>18</v>
      </c>
      <c r="VL2" s="72" t="s">
        <v>19</v>
      </c>
      <c r="VM2" s="72"/>
      <c r="VN2" s="72"/>
      <c r="VO2" s="72"/>
      <c r="VP2" s="72"/>
      <c r="VQ2" s="72" t="s">
        <v>20</v>
      </c>
      <c r="VR2" s="72"/>
      <c r="VS2" s="72"/>
      <c r="VT2" s="72"/>
      <c r="VU2" s="72"/>
      <c r="VV2" s="72" t="s">
        <v>105</v>
      </c>
      <c r="VW2" s="72"/>
      <c r="VX2" s="72"/>
      <c r="VY2" s="72"/>
      <c r="VZ2" s="72"/>
      <c r="WA2" s="72" t="s">
        <v>23</v>
      </c>
      <c r="WB2" s="72"/>
      <c r="WC2" s="72"/>
      <c r="WD2" s="72"/>
      <c r="WE2" s="72"/>
      <c r="WF2" s="14" t="s">
        <v>100</v>
      </c>
      <c r="WG2" s="14" t="s">
        <v>101</v>
      </c>
      <c r="WH2" s="14" t="s">
        <v>21</v>
      </c>
      <c r="WI2" s="14" t="s">
        <v>80</v>
      </c>
      <c r="WJ2" s="14" t="s">
        <v>102</v>
      </c>
      <c r="WK2" s="14" t="s">
        <v>22</v>
      </c>
      <c r="WL2" s="14" t="s">
        <v>24</v>
      </c>
      <c r="WM2" s="14" t="s">
        <v>106</v>
      </c>
      <c r="WN2" s="14" t="s">
        <v>107</v>
      </c>
      <c r="WO2" s="14" t="s">
        <v>105</v>
      </c>
      <c r="WP2" s="14" t="s">
        <v>103</v>
      </c>
      <c r="WQ2" s="14" t="s">
        <v>104</v>
      </c>
      <c r="WR2" s="14" t="s">
        <v>23</v>
      </c>
      <c r="WS2" s="14" t="s">
        <v>18</v>
      </c>
      <c r="WT2" s="75" t="s">
        <v>19</v>
      </c>
      <c r="WU2" s="75"/>
      <c r="WV2" s="75"/>
      <c r="WW2" s="75"/>
      <c r="WX2" s="75"/>
      <c r="WY2" s="75" t="s">
        <v>20</v>
      </c>
      <c r="WZ2" s="75"/>
      <c r="XA2" s="75"/>
      <c r="XB2" s="75"/>
      <c r="XC2" s="75"/>
      <c r="XD2" s="75" t="s">
        <v>23</v>
      </c>
      <c r="XE2" s="75"/>
      <c r="XF2" s="75"/>
      <c r="XG2" s="75"/>
      <c r="XH2" s="75"/>
      <c r="XI2" s="13"/>
      <c r="XJ2" s="13" t="s">
        <v>100</v>
      </c>
      <c r="XK2" s="13" t="s">
        <v>101</v>
      </c>
      <c r="XL2" s="13" t="s">
        <v>21</v>
      </c>
      <c r="XM2" s="13" t="s">
        <v>80</v>
      </c>
      <c r="XN2" s="13" t="s">
        <v>102</v>
      </c>
      <c r="XO2" s="13" t="s">
        <v>22</v>
      </c>
      <c r="XP2" s="13" t="s">
        <v>24</v>
      </c>
      <c r="XQ2" s="13" t="s">
        <v>103</v>
      </c>
      <c r="XR2" s="13" t="s">
        <v>104</v>
      </c>
      <c r="XS2" s="13" t="s">
        <v>23</v>
      </c>
      <c r="XT2" s="13" t="s">
        <v>18</v>
      </c>
    </row>
    <row r="3" spans="1:644" x14ac:dyDescent="0.2">
      <c r="A3" s="68"/>
      <c r="B3" s="68"/>
      <c r="C3" s="68"/>
      <c r="D3" s="68"/>
      <c r="E3" s="68"/>
      <c r="F3" s="69"/>
      <c r="G3" s="68"/>
      <c r="H3" s="68"/>
      <c r="I3" s="68"/>
      <c r="J3" s="74"/>
      <c r="K3" s="70"/>
      <c r="L3" s="74"/>
      <c r="M3" s="70"/>
      <c r="N3" s="74"/>
      <c r="O3" s="70"/>
      <c r="P3" s="70"/>
      <c r="Q3" s="70"/>
      <c r="R3" s="70"/>
      <c r="S3" s="70"/>
      <c r="T3" s="74"/>
      <c r="U3" s="70"/>
      <c r="V3" s="73"/>
      <c r="W3" s="70"/>
      <c r="X3" s="70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15</v>
      </c>
      <c r="TL3" s="14" t="s">
        <v>16</v>
      </c>
      <c r="TM3" s="14" t="s">
        <v>10</v>
      </c>
      <c r="TN3" s="14" t="s">
        <v>17</v>
      </c>
      <c r="TO3" s="14" t="s">
        <v>30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15</v>
      </c>
      <c r="UE3" s="13" t="s">
        <v>16</v>
      </c>
      <c r="UF3" s="13" t="s">
        <v>10</v>
      </c>
      <c r="UG3" s="13" t="s">
        <v>17</v>
      </c>
      <c r="UH3" s="13" t="s">
        <v>30</v>
      </c>
      <c r="UI3" s="13" t="s">
        <v>15</v>
      </c>
      <c r="UJ3" s="13" t="s">
        <v>16</v>
      </c>
      <c r="UK3" s="13" t="s">
        <v>10</v>
      </c>
      <c r="UL3" s="13" t="s">
        <v>17</v>
      </c>
      <c r="UM3" s="13" t="s">
        <v>30</v>
      </c>
      <c r="UN3" s="13" t="s">
        <v>15</v>
      </c>
      <c r="UO3" s="13" t="s">
        <v>16</v>
      </c>
      <c r="UP3" s="13" t="s">
        <v>10</v>
      </c>
      <c r="UQ3" s="13" t="s">
        <v>17</v>
      </c>
      <c r="UR3" s="13" t="s">
        <v>30</v>
      </c>
      <c r="US3" s="13" t="s">
        <v>15</v>
      </c>
      <c r="UT3" s="13" t="s">
        <v>16</v>
      </c>
      <c r="UU3" s="13" t="s">
        <v>10</v>
      </c>
      <c r="UV3" s="13" t="s">
        <v>17</v>
      </c>
      <c r="UW3" s="13" t="s">
        <v>30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15</v>
      </c>
      <c r="VM3" s="14" t="s">
        <v>16</v>
      </c>
      <c r="VN3" s="14" t="s">
        <v>10</v>
      </c>
      <c r="VO3" s="14" t="s">
        <v>17</v>
      </c>
      <c r="VP3" s="14" t="s">
        <v>30</v>
      </c>
      <c r="VQ3" s="14" t="s">
        <v>15</v>
      </c>
      <c r="VR3" s="14" t="s">
        <v>16</v>
      </c>
      <c r="VS3" s="14" t="s">
        <v>10</v>
      </c>
      <c r="VT3" s="14" t="s">
        <v>17</v>
      </c>
      <c r="VU3" s="14" t="s">
        <v>30</v>
      </c>
      <c r="VV3" s="14" t="s">
        <v>15</v>
      </c>
      <c r="VW3" s="14" t="s">
        <v>16</v>
      </c>
      <c r="VX3" s="14" t="s">
        <v>10</v>
      </c>
      <c r="VY3" s="14" t="s">
        <v>17</v>
      </c>
      <c r="VZ3" s="14" t="s">
        <v>30</v>
      </c>
      <c r="WA3" s="14" t="s">
        <v>15</v>
      </c>
      <c r="WB3" s="14" t="s">
        <v>16</v>
      </c>
      <c r="WC3" s="14" t="s">
        <v>10</v>
      </c>
      <c r="WD3" s="14" t="s">
        <v>17</v>
      </c>
      <c r="WE3" s="14" t="s">
        <v>30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15</v>
      </c>
      <c r="WU3" s="13" t="s">
        <v>16</v>
      </c>
      <c r="WV3" s="13" t="s">
        <v>10</v>
      </c>
      <c r="WW3" s="13" t="s">
        <v>17</v>
      </c>
      <c r="WX3" s="13" t="s">
        <v>30</v>
      </c>
      <c r="WY3" s="13" t="s">
        <v>15</v>
      </c>
      <c r="WZ3" s="13" t="s">
        <v>16</v>
      </c>
      <c r="XA3" s="13" t="s">
        <v>10</v>
      </c>
      <c r="XB3" s="13" t="s">
        <v>17</v>
      </c>
      <c r="XC3" s="13" t="s">
        <v>30</v>
      </c>
      <c r="XD3" s="13" t="s">
        <v>15</v>
      </c>
      <c r="XE3" s="13" t="s">
        <v>16</v>
      </c>
      <c r="XF3" s="13" t="s">
        <v>10</v>
      </c>
      <c r="XG3" s="13" t="s">
        <v>17</v>
      </c>
      <c r="XH3" s="13" t="s">
        <v>30</v>
      </c>
      <c r="XI3" s="13" t="s">
        <v>55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DD"),SUMPRODUCT((H$4:H$26&lt;&gt;"")*(H$4:H$26&lt;&gt;"No DD")*(E$4:E$26&gt;E4))+1,IF(H4="No DD",SUMPRODUCT((H$4:H$26="No DD")*(E$4:E$26&gt;E4))+1+SUMPRODUCT((H$4:H$26&lt;&gt;"")*(H$4:H$26&lt;&gt;"No DD")),""))</f>
        <v>1</v>
      </c>
      <c r="B4" s="5" t="s">
        <v>72</v>
      </c>
      <c r="C4" s="4" t="s">
        <v>8</v>
      </c>
      <c r="D4" s="4">
        <v>2001</v>
      </c>
      <c r="E4" s="9">
        <f>SUM(J4:V4)+SUM(J4:T4)*0.0000001+SUM(J4)*0.0000000000001</f>
        <v>269.66502680950583</v>
      </c>
      <c r="F4" s="3" t="str">
        <f>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,AND(TP4&gt;=UC$28,TP4&lt;&gt;"",TR4&gt;=UC$32,TR4&lt;&gt;""),AND(TS4&gt;=UC$28,TS4&lt;&gt;"",TU4&gt;=UC$32,TU4&lt;&gt;""),AND(TW4&gt;=UC$28,TW4&lt;&gt;"",TY4&gt;=UC$32,TYY4&lt;&gt;""),AND(TZ4&gt;=UC$28,TZ4&lt;&gt;"",UB4&gt;=UC$32,UB4&lt;&gt;""),AND(UX4&gt;=VK$28,UX4&lt;&gt;"",UZ4&gt;=VK$32,UZ4&lt;&gt;""),AND(VA4&gt;=VK$28,VA4&lt;&gt;"",VC4&gt;=VK$32,VC4&lt;&gt;""),AND(VE4&gt;=VK$28,VE4&lt;&gt;"",VG4&gt;=VK$32,VG4&lt;&gt;""),AND(VH4&gt;=VK$28,VH4&lt;&gt;"",VJ4&gt;=VK$32,VJ4&lt;&gt;""),AND(WF4&gt;=WS$28,WF4&lt;&gt;"",WH4&gt;=WS$32,WH4&lt;&gt;""),AND(WI4&gt;=WS$28,WI4&lt;&gt;"",WK4&gt;=WS$32,WK4&lt;&gt;""),AND(WM4&gt;=WS$28,WM4&lt;&gt;"",WO4&gt;=WS$32,WO4&lt;&gt;""),AND(WP4&gt;=WS$28,WP4&lt;&gt;"",WR4&gt;=WS$32,WR4&lt;&gt;"")),"P","")</f>
        <v>P</v>
      </c>
      <c r="G4" s="3" t="str">
        <f>IF(OR(AND(AQ4&gt;=AY$32,AQ4&lt;&gt;"",AN4=""),AND(AT4&gt;=AY$32,AT4&lt;&gt;"",AN4=""),AND(AX4&gt;=AY$32,AX4&lt;&gt;"",AN4=""),AND(BR4&gt;=BZ$32,BR4&lt;&gt;"",BO4=""),AND(BU4&gt;=BZ$32,BU4&lt;&gt;"",BO4=""),AND(BY4&gt;=BZ$32,BY4&lt;&gt;"",BO4=""),AND(CS4&gt;=DA$32,CS4&lt;&gt;"",CP4=""),AND(CV4&gt;=DA$32,CV4&lt;&gt;"",CP4=""),AND(CZ4&gt;=DA$32,CZ4&lt;&gt;"",CP4=""),AND(DZ4&gt;=EK$32,DZ4&lt;&gt;""),AND(EC4&gt;=EK$32,EC4&lt;&gt;""),AND(EG4&gt;=EK$32,EG4&lt;&gt;""),AND(EJ4&gt;=EK$32,EJ4&lt;&gt;""),AND(FH4&gt;=FS$32,FH4&lt;&gt;""),AND(FK4&gt;=FS$32,FK4&lt;&gt;""),AND(FO4&gt;=FS$32,FO4&lt;&gt;""),AND(FR4&gt;=FS$32,FR4&lt;&gt;""),AND(GP4&gt;=HA$32,GP4&lt;&gt;""),AND(GS4&gt;=HA$32,GS4&lt;&gt;""),AND(GW4&gt;=HA$32,GW4&lt;&gt;""),AND(GZ4&gt;=HA$32,GZ4&lt;&gt;""),AND(HX4&gt;=II$32,HX4&lt;&gt;""),AND(IA4&gt;=II$32,IA4&lt;&gt;""),AND(IE4&gt;=II$32,IE4&lt;&gt;""),AND(IH4&gt;=II$32,IH4&lt;&gt;""),AND(JF4&gt;=JQ$32,JF4&lt;&gt;""),AND(JI4&gt;=JQ$32,JI4&lt;&gt;""),AND(JM4&gt;=JQ$32,JM4&lt;&gt;""),AND(JP4&gt;=JQ$32,JP4&lt;&gt;""),AND(KN4&gt;=KY$32,KN4&lt;&gt;""),AND(KQ4&gt;=KY$32,KQ4&lt;&gt;""),AND(KU4&gt;=KY$32,KU4&lt;&gt;""),AND(KX4&gt;=KY$32,KX4&lt;&gt;""),AND(LV4&gt;=MG$32,LV4&lt;&gt;""),AND(LY4&gt;=MG$32,LY4&lt;&gt;""),AND(MC4&gt;=MG$32,MC4&lt;&gt;""),AND(MF4&gt;=MG$32,MF4&lt;&gt;""),AND(ND4&gt;=NO$32,ND4&lt;&gt;""),AND(NG4&gt;=NO$32,NG4&lt;&gt;""),AND(NK4&gt;=NO$32,NK4&lt;&gt;""),AND(NN4&gt;=NO$32,NN4&lt;&gt;""),AND(OL4&gt;=OW$32,OL4&lt;&gt;""),AND(OO4&gt;=OW$32,OO4&lt;&gt;""),AND(OS4&gt;=OW$32,OS4&lt;&gt;""),AND(OV4&gt;=OW$32,OV4&lt;&gt;""),AND(PT4&gt;=QE$32,PT4&lt;&gt;""),AND(PW4&gt;=QE$32,PW4&lt;&gt;""),AND(QA4&gt;=QE$32,QA4&lt;&gt;""),AND(QD4&gt;=QE$32,QD4&lt;&gt;""),AND(RB4&gt;=RM$32,RB4&lt;&gt;""),AND(RE4&gt;=RM$32,RE4&lt;&gt;""),AND(RI4&gt;=RM$32,RI4&lt;&gt;""),AND(RL4&gt;=RM$32,RL4&lt;&gt;""),AND(SJ4&gt;=SU$32,SJ4&lt;&gt;""),AND(SM4&gt;=SU$32,SM4&lt;&gt;""),AND(SQ4&gt;=SU$32,SQ4&lt;&gt;""),AND(ST4&gt;=SU$32,ST4&lt;&gt;""),AND(TR4&gt;=UC$32,TR4&lt;&gt;""),AND(TU4&gt;=UC$32,TU4&lt;&gt;""),AND(TY4&gt;=UC$32,TYY4&lt;&gt;""),AND(UB4&gt;=UC$32,UB4&lt;&gt;""),AND(UZ4&gt;=VK$32,UZ4&lt;&gt;""),AND(VC4&gt;=VK$32,VC4&lt;&gt;""),AND(VG4&gt;=VK$32,VG4&lt;&gt;""),AND(VJ4&gt;=VK$32,VJ4&lt;&gt;""),AND(WH4&gt;=WS$32,WH4&lt;&gt;""),AND(WK4&gt;=WS$32,WK4&lt;&gt;""),AND(WO4&gt;=WS$32,WO4&lt;&gt;""),AND(WR4&gt;=WS$32,WR4&lt;&gt;"")),"P","")</f>
        <v>P</v>
      </c>
      <c r="H4" s="37" t="str">
        <f>IF(AND(G4="P",F4=""),"No DD",IF(OR(AND(AO4&gt;=AY$31,AO4&lt;&gt;"",AQ4&gt;=AY$35,AQ4&lt;&gt;"",AN4=""),AND(AR4&gt;=AY$31,AR4&lt;&gt;"",AT4&gt;=AY$35,AT4&lt;&gt;"",AN4=""),AND(AV4&gt;=AY$31,AV4&lt;&gt;"",AX4&gt;=AY$35,AX4&lt;&gt;"",AN4=""),AND(BP4&gt;=BZ$31,BP4&lt;&gt;"",BR4&gt;=BZ$35,BR4&lt;&gt;"",BO4=""),AND(BS4&gt;=BZ$31,BS4&lt;&gt;"",BU4&gt;=BZ$35,BU4&lt;&gt;"",BO4=""),AND(BW4&gt;=BZ$31,BW4&lt;&gt;"",BY4&gt;=BZ$35,BY4&lt;&gt;"",BO4=""),AND(CQ4&gt;=DA$31,CQ4&lt;&gt;"",CS4&gt;=DA$35,CS4&lt;&gt;"",CP4=""),AND(CT4&gt;=DA$31,CT4&lt;&gt;"",CV4&gt;=DA$35,CV4&lt;&gt;"",CP4=""),AND(CX4&gt;=DA$31,CX4&lt;&gt;"",CZ4&gt;=DA$35,CZ4&lt;&gt;"",CP4=""),AND(DX4&gt;=EK$31,DX4&lt;&gt;"",DZ4&gt;=EK$35,DZ4&lt;&gt;""),AND(EA4&gt;=EK$31,EA4&lt;&gt;"",EC4&gt;=EK$35,EC4&lt;&gt;""),AND(EE4&gt;=EK$31,EE4&lt;&gt;"",EG4&gt;=EK$35,EG4&lt;&gt;""),AND(EH4&gt;=EK$31,EH4&lt;&gt;"",EJ4&gt;=EK$35,EJ4&lt;&gt;""),AND(FF4&gt;=FS$31,FF4&lt;&gt;"",FH4&gt;=FS$35,FH4&lt;&gt;""),AND(FI4&gt;=FS$31,FI4&lt;&gt;"",FK4&gt;=FS$35,FK4&lt;&gt;""),AND(FM4&gt;=FS$31,FM4&lt;&gt;"",FO4&gt;=FS$35,FO4&lt;&gt;""),AND(FP4&gt;=FS$31,FP4&lt;&gt;"",FR4&gt;=FS$35,FR4&lt;&gt;""),AND(GN4&gt;=HA$31,GN4&lt;&gt;"",GP4&gt;=HA$35,GP4&lt;&gt;""),AND(GQ4&gt;=HA$31,GQ4&lt;&gt;"",GS4&gt;=HA$35,GS4&lt;&gt;""),AND(GU4&gt;=HA$31,GU4&lt;&gt;"",GW4&gt;=HA$35,GW4&lt;&gt;""),AND(GX4&gt;=HA$31,GX4&lt;&gt;"",GZ4&gt;=HA$35,GZ4&lt;&gt;""),AND(HV4&gt;=II$31,HV4&lt;&gt;"",HX4&gt;=II$35,HX4&lt;&gt;""),AND(HY4&gt;=II$31,HY4&lt;&gt;"",IA4&gt;=II$35,IA4&lt;&gt;""),AND(IC4&gt;=II$31,IC4&lt;&gt;"",IE4&gt;=II$35,IE4&lt;&gt;""),AND(IF4&gt;=II$31,IF4&lt;&gt;"",IH4&gt;=II$35,IH4&lt;&gt;""),AND(JD4&gt;=JQ$31,JD4&lt;&gt;"",JF4&gt;=JQ$35,JF4&lt;&gt;""),AND(JG4&gt;=JQ$31,JG4&lt;&gt;"",JI4&gt;=JQ$35,JI4&lt;&gt;""),AND(JK4&gt;=JQ$31,JK4&lt;&gt;"",JM4&gt;=JQ$35,JM4&lt;&gt;""),AND(JN4&gt;=JQ$31,JN4&lt;&gt;"",JP4&gt;=JQ$35,JP4&lt;&gt;""),AND(KL4&gt;=KY$31,KL4&lt;&gt;"",KN4&gt;=KY$35,KN4&lt;&gt;""),AND(KO4&gt;=KY$31,KO4&lt;&gt;"",KQ4&gt;=KY$35,KQ4&lt;&gt;""),AND(KS4&gt;=KY$31,KS4&lt;&gt;"",KU4&gt;=KY$35,KU4&lt;&gt;""),AND(KV4&gt;=KY$31,KV4&lt;&gt;"",KX4&gt;=KY$35,KX4&lt;&gt;""),AND(LT4&gt;=MG$31,LT4&lt;&gt;"",LV4&gt;=MG$35,LV4&lt;&gt;""),AND(LW4&gt;=MG$31,LW4&lt;&gt;"",LY4&gt;=MG$35,LY4&lt;&gt;""),AND(MA4&gt;=MG$31,MA4&lt;&gt;"",MC4&gt;=MG$35,MC4&lt;&gt;""),AND(MD4&gt;=MG$31,MD4&lt;&gt;"",MF4&gt;=MG$35,MF4&lt;&gt;""),AND(NB4&gt;=NO$31,NB4&lt;&gt;"",ND4&gt;=NO$35,ND4&lt;&gt;""),AND(NE4&gt;=NO$31,NE4&lt;&gt;"",NG4&gt;=NO$35,NG4&lt;&gt;""),AND(NI4&gt;=NO$31,NI4&lt;&gt;"",NK4&gt;=NO$35,NK4&lt;&gt;""),AND(NL4&gt;=NO$31,NL4&lt;&gt;"",NN4&gt;=NO$35,NN4&lt;&gt;""),AND(OJ4&gt;=OW$31,OJ4&lt;&gt;"",OL4&gt;=OW$35,OL4&lt;&gt;""),AND(OM4&gt;=OW$31,OM4&lt;&gt;"",OO4&gt;=OW$35,OO4&lt;&gt;""),AND(OQ4&gt;=OW$31,OQ4&lt;&gt;"",OS4&gt;=OW$35,OS4&lt;&gt;""),AND(OT4&gt;=OW$31,OT4&lt;&gt;"",OV4&gt;=OW$35,OV4&lt;&gt;""),AND(PR4&gt;=QE$31,PR4&lt;&gt;"",PT4&gt;=QE$35,PT4&lt;&gt;""),AND(PU4&gt;=QE$31,PU4&lt;&gt;"",PW4&gt;=QE$35,PW4&lt;&gt;""),AND(PY4&gt;=QE$31,PY4&lt;&gt;"",QA4&gt;=QE$35,QA4&lt;&gt;""),AND(QB4&gt;=QE$31,QB4&lt;&gt;"",QD4&gt;=QE$35,QD4&lt;&gt;""),AND(QZ4&gt;=RM$31,QZ4&lt;&gt;"",RB4&gt;=RM$35,RB4&lt;&gt;""),AND(RC4&gt;=RM$31,RC4&lt;&gt;"",RE4&gt;=RM$35,RE4&lt;&gt;""),AND(RG4&gt;=RM$31,RG4&lt;&gt;"",RI4&gt;=RM$35,RI4&lt;&gt;""),AND(RJ4&gt;=RM$31,RJ4&lt;&gt;"",RL4&gt;=RM$35,RL4&lt;&gt;""),AND(SH4&gt;=SU$31,SH4&lt;&gt;"",SJ4&gt;=SU$35,SJ4&lt;&gt;""),AND(SK4&gt;=SU$31,SK4&lt;&gt;"",SM4&gt;=SU$35,SM4&lt;&gt;""),AND(SO4&gt;=SU$31,SO4&lt;&gt;"",SQ4&gt;=SU$35,SQ4&lt;&gt;""),AND(SR4&gt;=SU$31,SR4&lt;&gt;"",ST4&gt;=SU$35,ST4&lt;&gt;""),AND(TP4&gt;=UC$31,TP4&lt;&gt;"",TR4&gt;=UC$35,TR4&lt;&gt;""),AND(TS4&gt;=UC$31,TS4&lt;&gt;"",TU4&gt;=UC$35,TU4&lt;&gt;""),AND(TW4&gt;=UC$31,TW4&lt;&gt;"",TY4&gt;=UC$355,TYY4&lt;&gt;""),AND(TZ4&gt;=UC$31,TZ4&lt;&gt;"",UB4&gt;=UC$35,UB4&lt;&gt;""),AND(UX4&gt;=VK$31,UX4&lt;&gt;"",UZ4&gt;=VK$35,UZ4&lt;&gt;""),AND(VA4&gt;=VK$31,VA4&lt;&gt;"",VC4&gt;=VK$35,VC4&lt;&gt;""),AND(VE4&gt;=VK$31,VE4&lt;&gt;"",VG4&gt;=VK$35,VG4&lt;&gt;""),AND(VH4&gt;=VK$31,VH4&lt;&gt;"",VJ4&gt;=VK$35,VJ4&lt;&gt;""),AND(WF4&gt;=WS$31,WF4&lt;&gt;"",WH4&gt;=WS$35,WH4&lt;&gt;""),AND(WI4&gt;=WS$31,WI4&lt;&gt;"",WK4&gt;=WS$35,WK4&lt;&gt;""),AND(WM4&gt;=WS$31,WM4&lt;&gt;"",WO4&gt;=WS$35,WO4&lt;&gt;""),AND(WP4&gt;=WS$31,WP4&lt;&gt;"",WR4&gt;=WS$35,WR4&lt;&gt;"")),"Merit",IF(OR(AND(AO4&gt;=AY$30,AO4&lt;&gt;"",AQ4&gt;=AY$34,AQ4&lt;&gt;"",AN4=""),AND(AR4&gt;=AY$30,AR4&lt;&gt;"",AT4&gt;=AY$34,AT4&lt;&gt;"",AN4=""),AND(AV4&gt;=AY$30,AV4&lt;&gt;"",AX4&gt;=AY$34,AX4&lt;&gt;"",AN4=""),AND(BP4&gt;=BZ$30,BP4&lt;&gt;"",BR4&gt;=BZ$34,BR4&lt;&gt;"",BO4=""),AND(BS4&gt;=BZ$30,BS4&lt;&gt;"",BU4&gt;=BZ$34,BU4&lt;&gt;"",BO4=""),AND(BW4&gt;=BZ$30,BW4&lt;&gt;"",BY4&gt;=BZ$34,BY4&lt;&gt;"",BO4=""),AND(CQ4&gt;=DA$30,CQ4&lt;&gt;"",CS4&gt;=DA$34,CS4&lt;&gt;"",CP4=""),AND(CT4&gt;=DA$30,CT4&lt;&gt;"",CV4&gt;=DA$34,CV4&lt;&gt;"",CP4=""),AND(CX4&gt;=DA$30,CX4&lt;&gt;"",CZ4&gt;=DA$34,CZ4&lt;&gt;"",CP4=""),AND(DX4&gt;=EK$30,DX4&lt;&gt;"",DZ4&gt;=EK$34,DZ4&lt;&gt;""),AND(EA4&gt;=EK$30,EA4&lt;&gt;"",EC4&gt;=EK$34,EC4&lt;&gt;""),AND(EE4&gt;=EK$30,EE4&lt;&gt;"",EG4&gt;=EK$34,EG4&lt;&gt;""),AND(EH4&gt;=EK$30,EH4&lt;&gt;"",EJ4&gt;=EK$34,EJ4&lt;&gt;""),AND(FF4&gt;=FS$30,FF4&lt;&gt;"",FH4&gt;=FS$34,FH4&lt;&gt;""),AND(FI4&gt;=FS$30,FI4&lt;&gt;"",FK4&gt;=FS$34,FK4&lt;&gt;""),AND(FM4&gt;=FS$30,FM4&lt;&gt;"",FO4&gt;=FS$34,FO4&lt;&gt;""),AND(FP4&gt;=FS$30,FP4&lt;&gt;"",FR4&gt;=FS$34,FR4&lt;&gt;""),AND(GN4&gt;=HA$30,GN4&lt;&gt;"",GP4&gt;=HA$34,GP4&lt;&gt;""),AND(GQ4&gt;=HA$30,GQ4&lt;&gt;"",GS4&gt;=HA$34,GS4&lt;&gt;""),AND(GU4&gt;=HA$30,GU4&lt;&gt;"",GW4&gt;=HA$34,GW4&lt;&gt;""),AND(GX4&gt;=HA$30,GX4&lt;&gt;"",GZ4&gt;=HA$34,GZ4&lt;&gt;""),AND(HV4&gt;=II$30,HV4&lt;&gt;"",HX4&gt;=II$34,HX4&lt;&gt;""),AND(HY4&gt;=II$30,HY4&lt;&gt;"",IA4&gt;=II$34,IA4&lt;&gt;""),AND(IC4&gt;=II$30,IC4&lt;&gt;"",IE4&gt;=II$34,IE4&lt;&gt;""),AND(IF4&gt;=II$30,IF4&lt;&gt;"",IH4&gt;=II$34,IH4&lt;&gt;""),AND(JD4&gt;=JQ$30,JD4&lt;&gt;"",JF4&gt;=JQ$34,JF4&lt;&gt;""),AND(JG4&gt;=JQ$30,JG4&lt;&gt;"",JI4&gt;=JQ$34,JI4&lt;&gt;""),AND(JK4&gt;=JQ$30,JK4&lt;&gt;"",JM4&gt;=JQ$34,JM4&lt;&gt;""),AND(JN4&gt;=JQ$30,JN4&lt;&gt;"",JP4&gt;=JQ$34,JP4&lt;&gt;""),AND(KL4&gt;=KY$30,KL4&lt;&gt;"",KN4&gt;=KY$34,KN4&lt;&gt;""),AND(KO4&gt;=KY$30,KO4&lt;&gt;"",KQ4&gt;=KY$34,KQ4&lt;&gt;""),AND(KS4&gt;=KY$30,KS4&lt;&gt;"",KU4&gt;=KY$34,KU4&lt;&gt;""),AND(KV4&gt;=KY$30,KV4&lt;&gt;"",KX4&gt;=KY$34,KX4&lt;&gt;""),AND(LT4&gt;=MG$30,LT4&lt;&gt;"",LV4&gt;=MG$34,LV4&lt;&gt;""),AND(LW4&gt;=MG$30,LW4&lt;&gt;"",LY4&gt;=MG$34,LY4&lt;&gt;""),AND(MA4&gt;=MG$30,MA4&lt;&gt;"",MC4&gt;=MG$34,MC4&lt;&gt;""),AND(MD4&gt;=MG$30,MD4&lt;&gt;"",MF4&gt;=MG$34,MF4&lt;&gt;""),AND(NB4&gt;=NO$30,NB4&lt;&gt;"",ND4&gt;=NO$34,ND4&lt;&gt;""),AND(NE4&gt;=NO$30,NE4&lt;&gt;"",NG4&gt;=NO$34,NG4&lt;&gt;""),AND(NI4&gt;=NO$30,NI4&lt;&gt;"",NK4&gt;=NO$34,NK4&lt;&gt;""),AND(NL4&gt;=NO$30,NL4&lt;&gt;"",NN4&gt;=NO$34,NN4&lt;&gt;""),AND(OJ4&gt;=OW$30,OJ4&lt;&gt;"",OL4&gt;=OW$34,OL4&lt;&gt;""),AND(OM4&gt;=OW$30,OM4&lt;&gt;"",OO4&gt;=OW$34,OO4&lt;&gt;""),AND(OQ4&gt;=OW$30,OQ4&lt;&gt;"",OS4&gt;=OW$34,OS4&lt;&gt;""),AND(OT4&gt;=OW$30,OT4&lt;&gt;"",OV4&gt;=OW$34,OV4&lt;&gt;""),AND(PR4&gt;=QE$30,PR4&lt;&gt;"",PT4&gt;=QE$34,PT4&lt;&gt;""),AND(PU4&gt;=QE$30,PU4&lt;&gt;"",PW4&gt;=QE$34,PW4&lt;&gt;""),AND(PY4&gt;=QE$30,PY4&lt;&gt;"",QA4&gt;=QE$34,QA4&lt;&gt;""),AND(QB4&gt;=QE$30,QB4&lt;&gt;"",QD4&gt;=QE$34,QD4&lt;&gt;""),AND(QZ4&gt;=RM$30,QZ4&lt;&gt;"",RB4&gt;=RM$34,RB4&lt;&gt;""),AND(RC4&gt;=RM$30,RC4&lt;&gt;"",RE4&gt;=RM$34,RE4&lt;&gt;""),AND(RG4&gt;=RM$30,RG4&lt;&gt;"",RI4&gt;=RM$34,RI4&lt;&gt;""),AND(RJ4&gt;=RM$30,RJ4&lt;&gt;"",RL4&gt;=RM$34,RL4&lt;&gt;""),AND(SH4&gt;=SU$30,SH4&lt;&gt;"",SJ4&gt;=SU$34,SJ4&lt;&gt;""),AND(SK4&gt;=SU$30,SK4&lt;&gt;"",SM4&gt;=SU$34,SM4&lt;&gt;""),AND(SO4&gt;=SU$30,SO4&lt;&gt;"",SQ4&gt;=SU$34,SQ4&lt;&gt;""),AND(SR4&gt;=SU$30,SR4&lt;&gt;"",ST4&gt;=SU$34,ST4&lt;&gt;""),AND(TP4&gt;=UC$30,TP4&lt;&gt;"",TR4&gt;=UC$34,TR4&lt;&gt;""),AND(TS4&gt;=UC$30,TS4&lt;&gt;"",TU4&gt;=UC$34,TU4&lt;&gt;""),AND(TW4&gt;=UC$30,TW4&lt;&gt;"",TY4&gt;=UC$34,TYY4&lt;&gt;""),AND(TZ4&gt;=UC$30,TZ4&lt;&gt;"",UB4&gt;=UC$34,UB4&lt;&gt;""),AND(UX4&gt;=VK$30,UX4&lt;&gt;"",UZ4&gt;=VK$34,UZ4&lt;&gt;""),AND(VA4&gt;=VK$30,VA4&lt;&gt;"",VC4&gt;=VK$34,VC4&lt;&gt;""),AND(VE4&gt;=VK$30,VE4&lt;&gt;"",VG4&gt;=VK$34,VG4&lt;&gt;""),AND(VH4&gt;=VK$30,VH4&lt;&gt;"",VJ4&gt;=VK$34,VJ4&lt;&gt;""),AND(WF4&gt;=WS$30,WF4&lt;&gt;"",WH4&gt;=WS$34,WH4&lt;&gt;""),AND(WI4&gt;=WS$30,WI4&lt;&gt;"",WK4&gt;=WS$34,WK4&lt;&gt;""),AND(WM4&gt;=WS$30,WM4&lt;&gt;"",WO4&gt;=WS$34,WO4&lt;&gt;""),AND(WP4&gt;=WS$30,WP4&lt;&gt;"",WR4&gt;=WS$34,WR4&lt;&gt;"")),"Excellence",IF(I4="P","Worlds Team",IF(F4="P","National Team","")))))</f>
        <v>Merit</v>
      </c>
      <c r="I4" s="3" t="str">
        <f>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,AND(TP4&gt;=UC$29,TP4&lt;&gt;"",TR4&gt;=UC$33,TR4&lt;&gt;""),AND(TS4&gt;=UC$29,TS4&lt;&gt;"",TU4&gt;=UC$33,TU4&lt;&gt;""),AND(TW4&gt;=UC$29,TW4&lt;&gt;"",TY4&gt;=UC$33,TYY4&lt;&gt;""),AND(TZ4&gt;=UC$29,TZ4&lt;&gt;"",UB4&gt;=UC$33,UB4&lt;&gt;""),AND(UX4&gt;=VK$29,UX4&lt;&gt;"",UZ4&gt;=VK$33,UZ4&lt;&gt;""),AND(VA4&gt;=VK$29,VA4&lt;&gt;"",VC4&gt;=VK$33,VC4&lt;&gt;""),AND(VE4&gt;=VK$29,VE4&lt;&gt;"",VG4&gt;=VK$33,VG4&lt;&gt;""),AND(VH4&gt;=VK$29,VH4&lt;&gt;"",VJ4&gt;=VK$33,VJ4&lt;&gt;""),AND(WF4&gt;=WS$29,WF4&lt;&gt;"",WH4&gt;=WS$33,WH4&lt;&gt;""),AND(WI4&gt;=WS$29,WI4&lt;&gt;"",WK4&gt;=WS$33,WK4&lt;&gt;""),AND(WM4&gt;=WS$29,WM4&lt;&gt;"",WO4&gt;=WS$33,WO4&lt;&gt;""),AND(WP4&gt;=WS$29,WP4&lt;&gt;"",WR4&gt;=WS$33,WR4&lt;&gt;"")),"P","")</f>
        <v>P</v>
      </c>
      <c r="J4" s="8">
        <f>IF(COUNT(AQ4,AT4,BR4,BU4,CS4,CV4)&gt;0,LARGE((AQ4,AT4,BR4,BU4,CS4,CV4),1),0)</f>
        <v>58.83</v>
      </c>
      <c r="K4" s="8" t="str">
        <f>IF(J4="","",IF(OR(J4=CS4,J4=CV4),$CA$1,IF(OR(J4=BR4,J4=BU4),$AZ$1,IF(OR(J4=AQ4,J4=AT4),$Y$1,""))))</f>
        <v>2023 Domestic 3rd Trial</v>
      </c>
      <c r="L4" s="8">
        <f>IF(COUNT(AQ4,AT4,BR4,BU4,CS4,CV4)&gt;1,LARGE((AQ4,AT4,BR4,BU4,CS4,CV4),2),0)</f>
        <v>58.08</v>
      </c>
      <c r="M4" s="8" t="str">
        <f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57.61</v>
      </c>
      <c r="O4" s="8" t="str">
        <f>IF(N4="","",IF(OR(N4=CS4,N4=CV4),$CA$1,IF(OR(N4=BR4,N4=BU4),$AZ$1,IF(OR(N4=AQ4,N4=AT4),$Y$1,""))))</f>
        <v>2024 Nationals</v>
      </c>
      <c r="P4" s="8">
        <f>IF(MAX(AX4,BY4,CZ4)&gt;0,MAX(AX4,BY4,CZ4),0)</f>
        <v>58.695</v>
      </c>
      <c r="Q4" s="8" t="str">
        <f>IF(P4="","",IF(P4=CZ4,$CA$1,IF(P4=BY4,$AZ$1,IF(P4=AX4,$Y$1,""))))</f>
        <v>2024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17.5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2023 Domestic 3rd Trial</v>
      </c>
      <c r="T4" s="8">
        <f>IF(MAX(IF(AO4&gt;=$AY$28,AP4,0),IF(AR4&gt;=$AY$28,AS4,0),IF(AV4&gt;=$AY$28,AW4,0),IF(BP4&gt;=$BZ$28,BQ4,0),IF(BS4&gt;=$BZ$28,BT4,0),IF(BW4&gt;=$BZ$28,BX4,0),IF(CQ4&gt;=$DA$28,CR4,0),IF(CT4&gt;=$DA$28,CU4,0),IF(CX4&gt;=$DA$28,CY4,0),IF(DX4&gt;=$EK$28,DY4,0),IF(EA4&gt;=$EK$28,EB4,0),IF(EE4&gt;=$EK$28,EF4,0),IF(EH4&gt;=$EK$28,EI4,0),IF(FF4&gt;=$FS$28,FG4,0),IF(FI4&gt;=$FS$28,FJ4,0),IF(FM4&gt;=$FS$28,FN4,0),IF(FP4&gt;=$FS$28,FQ4,0),IF(GN4&gt;=$HA$28,GO4,0),IF(GQ4&gt;=$HA$28,GR4,0),IF(GU4&gt;=$HA$28,GV4,0),IF(GX4&gt;=$HA$28,GY4,0),IF(HV4&gt;=$II$28,HW4,0),IF(HY4&gt;=$II$28,HZ4,0),IF(IC4&gt;=$II$28,ID4,0),IF(IF4&gt;=$II$28,IG4,0),IF(JD4&gt;=$JQ$28,JE4,0),IF(JG4&gt;=$JQ$28,JH4,0),IF(JK4&gt;=$JQ$28,JL4,0),IF(JN4&gt;=$JQ$28,JO4,0),IF(KL4&gt;=$KY$28,KM4,0),IF(KO4&gt;=$KY$28,KP4,0),IF(KS4&gt;=$KY$28,KT4,0),IF(KV4&gt;=$KY$28,KW4,0),IF(LT4&gt;=$MG$28,LU4,0),IF(LW4&gt;=$MG$28,LX4,0),IF(MA4&gt;=$MG$28,MB4,0),IF(MD4&gt;=$MG$28,ME4,0),IF(NB4&gt;=$NO$28,NC4,0),IF(NE4&gt;=$NO$28,NF4,0),IF(NI4&gt;=$NO$28,NJ4,0),IF(NL4&gt;=$NO$28,NM4,0),IF(OJ4&gt;=$OW$28,OK4,0),IF(OM4&gt;=$OW$28,ON4,0),IF(OQ4&gt;=$OW$28,OR4,0),IF(OT4&gt;=$OW$28,OU4,0),IF(PR4&gt;=$QE$28,PS4,0),IF(PU4&gt;=$QE$28,PV4,0),IF(PY4&gt;=$QE$28,PZ4,0),IF(QB4&gt;=$QE$28,QC4,0),IF(QZ4&gt;=$RM$28,RA4,0),IF(RC4&gt;=$RM$28,RD4,0),IF(RG4&gt;=$RM$28,RH4,0),IF(RJ4&gt;=$RM$28,RK4,0),IF(SH4&gt;=$SU$28,SI4,0),IF(SK4&gt;=$SU$28,SL4,0),IF(SO4&gt;=$SU$28,SP4,0),IF(SR4&gt;=$SU$28,SS4,0),IF(TP4&gt;=$UC$28,TQ4,0),IF(TS4&gt;=$UC$28,TT4,0),IF(TW4&gt;=$UC$28,TX4,0),IF(TZ4&gt;=$UC$28,UA4,0),IF(UX4&gt;=$VK$28,UY4,0),IF(VA4&gt;=$VK$28,VB4,0),IF(VE4&gt;=$VK$28,VF4,0),IF(VH4&gt;=$VK$28,VI4,0),IF(WF4&gt;=$WS$28,WG4,0),IF(WI4&gt;=$WS$28,WJ4,0),IF(WM4&gt;=$WS$28,WN4,0),IF(WP4&gt;=$WS$28,WQ4,0))&gt;0,MAX(IF(AO4&gt;=$AY$28,AP4,0),IF(AR4&gt;=$AY$28,AS4,0),IF(AV4&gt;=$AY$28,AW4,0),IF(BP4&gt;=$BZ$28,BQ4,0),IF(BS4&gt;=$BZ$28,BT4,0),IF(BW4&gt;=$BZ$28,BX4,0),IF(CQ4&gt;=$DA$28,CR4,0),IF(CT4&gt;=$DA$28,CU4,0),IF(CX4&gt;=$DA$28,CY4,0),IF(DX4&gt;=$EK$28,DY4,0),IF(EA4&gt;=$EK$28,EB4,0),IF(EE4&gt;=$EK$28,EF4,0),IF(EH4&gt;=$EK$28,EI4,0),IF(FF4&gt;=$FS$28,FG4,0),IF(FI4&gt;=$FS$28,FJ4,0),IF(FM4&gt;=$FS$28,FN4,0),IF(FP4&gt;=$FS$28,FQ4,0),IF(GN4&gt;=$HA$28,GO4,0),IF(GQ4&gt;=$HA$28,GR4,0),IF(GU4&gt;=$HA$28,GV4,0),IF(GX4&gt;=$HA$28,GY4,0),IF(HV4&gt;=$II$28,HW4,0),IF(HY4&gt;=$II$28,HZ4,0),IF(IC4&gt;=$II$28,ID4,0),IF(IF4&gt;=$II$28,IG4,0),IF(JD4&gt;=$JQ$28,JE4,0),IF(JG4&gt;=$JQ$28,JH4,0),IF(JK4&gt;=$JQ$28,JL4,0),IF(JN4&gt;=$JQ$28,JO4,0),IF(KL4&gt;=$KY$28,KM4,0),IF(KO4&gt;=$KY$28,KP4,0),IF(KS4&gt;=$KY$28,KT4,0),IF(KV4&gt;=$KY$28,KW4,0),IF(LT4&gt;=$MG$28,LU4,0),IF(LW4&gt;=$MG$28,LX4,0),IF(MA4&gt;=$MG$28,MB4,0),IF(MD4&gt;=$MG$28,ME4,0),IF(NB4&gt;=$NO$28,NC4,0),IF(NE4&gt;=$NO$28,NF4,0),IF(NI4&gt;=$NO$28,NJ4,0),IF(NL4&gt;=$NO$28,NM4,0),IF(OJ4&gt;=$OW$28,OK4,0),IF(OM4&gt;=$OW$28,ON4,0),IF(OQ4&gt;=$OW$28,OR4,0),IF(OT4&gt;=$OW$28,OU4,0),IF(PR4&gt;=$QE$28,PS4,0),IF(PU4&gt;=$QE$28,PV4,0),IF(PY4&gt;=$QE$28,PZ4,0),IF(QB4&gt;=$QE$28,QC4,0),IF(QZ4&gt;=$RM$28,RA4,0),IF(RC4&gt;=$RM$28,RD4,0),IF(RG4&gt;=$RM$28,RH4,0),IF(RJ4&gt;=$RM$28,RK4,0),IF(SH4&gt;=$SU$28,SI4,0),IF(SK4&gt;=$SU$28,SL4,0),IF(SO4&gt;=$SU$28,SP4,0),IF(SR4&gt;=$SU$28,SS4,0),IF(TP4&gt;=$UC$28,TQ4,0),IF(TS4&gt;=$UC$28,TT4,0),IF(TW4&gt;=$UC$28,TX4,0),IF(TZ4&gt;=$UC$28,UA4,0),IF(UX4&gt;=$VK$28,UY4,0),IF(VA4&gt;=$VK$28,VB4,0),IF(VE4&gt;=$VK$28,VF4,0),IF(VH4&gt;=$VK$28,VI4,0),IF(WF4&gt;=$WS$28,WG4,0),IF(WI4&gt;=$WS$28,WJ4,0),IF(WM4&gt;=$WS$28,WN4,0),IF(WP4&gt;=$WS$28,WQ4,0)),0)</f>
        <v>17.38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World Cup AZE (Feb 24)</v>
      </c>
      <c r="V4" s="8">
        <f>IF(MAX(DB4,DC4)&gt;0,MAX(DB4,DC4),"")</f>
        <v>1.5700000000000074</v>
      </c>
      <c r="W4" s="11" t="str">
        <f>IF(V4="","",IF(V4=DB4,"("&amp;DB$2&amp;")",IF(V4=DC4,"("&amp;DC$2&amp;")")))</f>
        <v>(Prelim)</v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2024 World Cup POR (July 7)</v>
      </c>
      <c r="Y4" s="23">
        <v>15.5</v>
      </c>
      <c r="Z4" s="23">
        <v>9</v>
      </c>
      <c r="AA4" s="23">
        <v>17.100000000000001</v>
      </c>
      <c r="AB4" s="23">
        <v>17.23</v>
      </c>
      <c r="AC4" s="23">
        <v>0</v>
      </c>
      <c r="AD4" s="23">
        <v>15</v>
      </c>
      <c r="AE4" s="23">
        <v>9.3000000000000007</v>
      </c>
      <c r="AF4" s="23">
        <v>16.7</v>
      </c>
      <c r="AG4" s="23">
        <v>17.079999999999998</v>
      </c>
      <c r="AH4" s="23">
        <v>0</v>
      </c>
      <c r="AI4" s="23">
        <v>14.5</v>
      </c>
      <c r="AJ4" s="23">
        <v>8.9</v>
      </c>
      <c r="AK4" s="23">
        <v>17.5</v>
      </c>
      <c r="AL4" s="23">
        <v>17.07</v>
      </c>
      <c r="AM4" s="23">
        <v>0</v>
      </c>
      <c r="AN4" s="28"/>
      <c r="AO4" s="39">
        <f>IF(AA4&gt;0,AA4,"")</f>
        <v>17.100000000000001</v>
      </c>
      <c r="AP4" s="39">
        <f>IF(AB4&gt;0,AB4,"")</f>
        <v>17.23</v>
      </c>
      <c r="AQ4" s="41">
        <f>IF(SUM(Y4:AB4)-AC4&gt;0,SUM(Y4:AB4)-AC4,"")</f>
        <v>58.83</v>
      </c>
      <c r="AR4" s="41">
        <f>IF(AF4&gt;0,AF4,"")</f>
        <v>16.7</v>
      </c>
      <c r="AS4" s="41">
        <f>IF(AG4&gt;0,AG4,"")</f>
        <v>17.079999999999998</v>
      </c>
      <c r="AT4" s="41">
        <f>IF(SUM(AD4:AG4)-AH4&gt;0,SUM(AD4:AG4)-AH4,"")</f>
        <v>58.08</v>
      </c>
      <c r="AU4" s="41">
        <f>IF(AQ4="","",MAX(AQ4,AT4))</f>
        <v>58.83</v>
      </c>
      <c r="AV4" s="41">
        <f>IF(AK4&gt;0,AK4,"")</f>
        <v>17.5</v>
      </c>
      <c r="AW4" s="41">
        <f>IF(AL4&gt;0,AL4,"")</f>
        <v>17.07</v>
      </c>
      <c r="AX4" s="41">
        <f>IF(SUM(AI4:AL4)-AM4&gt;0,SUM(AI4:AL4)-AM4,"")</f>
        <v>57.97</v>
      </c>
      <c r="AY4" s="41">
        <f>IF(SUM(AU4,AX4)&gt;0,SUM(AU4,AX4),"")</f>
        <v>116.8</v>
      </c>
      <c r="AZ4" s="27">
        <v>8.5500000000000007</v>
      </c>
      <c r="BA4" s="27">
        <v>5</v>
      </c>
      <c r="BB4" s="27">
        <v>9.65</v>
      </c>
      <c r="BC4" s="27">
        <v>9.5300000000000011</v>
      </c>
      <c r="BD4" s="27">
        <v>0</v>
      </c>
      <c r="BE4" s="27">
        <v>15.05</v>
      </c>
      <c r="BF4" s="27">
        <v>9.15</v>
      </c>
      <c r="BG4" s="27">
        <v>16.5</v>
      </c>
      <c r="BH4" s="27">
        <v>16.655000000000001</v>
      </c>
      <c r="BI4" s="27">
        <v>0</v>
      </c>
      <c r="BJ4" s="27">
        <v>15.3</v>
      </c>
      <c r="BK4" s="27">
        <v>9.25</v>
      </c>
      <c r="BL4" s="27">
        <v>17.3</v>
      </c>
      <c r="BM4" s="27">
        <v>16.844999999999999</v>
      </c>
      <c r="BN4" s="27">
        <v>0</v>
      </c>
      <c r="BO4" s="29" t="s">
        <v>56</v>
      </c>
      <c r="BP4" s="40">
        <f>IF(BB4&gt;0,BB4,"")</f>
        <v>9.65</v>
      </c>
      <c r="BQ4" s="40">
        <f>IF(BC4&gt;0,BC4,"")</f>
        <v>9.5300000000000011</v>
      </c>
      <c r="BR4" s="11">
        <f>IF(SUM(AZ4:BC4)-BD4&gt;0,SUM(AZ4:BC4)-BD4,"")</f>
        <v>32.730000000000004</v>
      </c>
      <c r="BS4" s="11">
        <f>IF(BG4&gt;0,BG4,"")</f>
        <v>16.5</v>
      </c>
      <c r="BT4" s="11">
        <f>IF(BH4&gt;0,BH4,"")</f>
        <v>16.655000000000001</v>
      </c>
      <c r="BU4" s="11">
        <f>IF(SUM(BE4:BH4)-BI4&gt;0,SUM(BE4:BH4)-BI4,"")</f>
        <v>57.355000000000004</v>
      </c>
      <c r="BV4" s="11">
        <f>IF(BR4="","",MAX(BR4,BU4))</f>
        <v>57.355000000000004</v>
      </c>
      <c r="BW4" s="11">
        <f>IF(BL4&gt;0,BL4,"")</f>
        <v>17.3</v>
      </c>
      <c r="BX4" s="11">
        <f>IF(BM4&gt;0,BM4,"")</f>
        <v>16.844999999999999</v>
      </c>
      <c r="BY4" s="11">
        <f>IF(SUM(BJ4:BM4)-BN4&gt;0,SUM(BJ4:BM4)-BN4,"")</f>
        <v>58.695</v>
      </c>
      <c r="BZ4" s="11">
        <f>IF(SUM(BV4,BY4)&gt;0,SUM(BV4,BY4),"")</f>
        <v>116.05000000000001</v>
      </c>
      <c r="CA4" s="23">
        <v>16.399999999999999</v>
      </c>
      <c r="CB4" s="23">
        <v>9.4</v>
      </c>
      <c r="CC4" s="23">
        <v>15</v>
      </c>
      <c r="CD4" s="23">
        <v>16.809999999999999</v>
      </c>
      <c r="CE4" s="23">
        <v>0</v>
      </c>
      <c r="CF4" s="23">
        <v>3.4</v>
      </c>
      <c r="CG4" s="23">
        <v>2</v>
      </c>
      <c r="CH4" s="23">
        <v>3.8</v>
      </c>
      <c r="CI4" s="23">
        <v>3.58</v>
      </c>
      <c r="CJ4" s="23">
        <v>0</v>
      </c>
      <c r="CK4" s="23">
        <v>16.399999999999999</v>
      </c>
      <c r="CL4" s="23">
        <v>9.1999999999999993</v>
      </c>
      <c r="CM4" s="23">
        <v>14.6</v>
      </c>
      <c r="CN4" s="23">
        <v>16.5</v>
      </c>
      <c r="CO4" s="23">
        <v>0</v>
      </c>
      <c r="CP4" s="28"/>
      <c r="CQ4" s="39">
        <f>IF(CC4&gt;0,CC4,"")</f>
        <v>15</v>
      </c>
      <c r="CR4" s="39">
        <f>IF(CD4&gt;0,CD4,"")</f>
        <v>16.809999999999999</v>
      </c>
      <c r="CS4" s="41">
        <f>IF(SUM(CA4:CD4)-CE4&gt;0,SUM(CA4:CD4)-CE4,"")</f>
        <v>57.61</v>
      </c>
      <c r="CT4" s="41">
        <f>IF(CH4&gt;0,CH4,"")</f>
        <v>3.8</v>
      </c>
      <c r="CU4" s="41">
        <f>IF(CI4&gt;0,CI4,"")</f>
        <v>3.58</v>
      </c>
      <c r="CV4" s="41">
        <f>IF(SUM(CF4:CI4)-CJ4&gt;0,SUM(CF4:CI4)-CJ4,"")</f>
        <v>12.78</v>
      </c>
      <c r="CW4" s="41">
        <f>IF(CS4="","",MAX(CS4,CV4))</f>
        <v>57.61</v>
      </c>
      <c r="CX4" s="41">
        <f>IF(CM4&gt;0,CM4,"")</f>
        <v>14.6</v>
      </c>
      <c r="CY4" s="41">
        <f>IF(CN4&gt;0,CN4,"")</f>
        <v>16.5</v>
      </c>
      <c r="CZ4" s="41">
        <f>IF(SUM(CK4:CN4)-CO4&gt;0,SUM(CK4:CN4)-CO4,"")</f>
        <v>56.699999999999996</v>
      </c>
      <c r="DA4" s="41">
        <f>IF(SUM(CW4,CZ4)&gt;0,SUM(CW4,CZ4),"")</f>
        <v>114.31</v>
      </c>
      <c r="DB4" s="52">
        <f>IF(MAX(ED4,FL4,GT4,IB4,JJ4,KR4,LZ4,NH4,OP4,PX4,RF4,SN4,TV4,VD4,WL4)-IF(N4="",0,N4)&gt;0.001,MAX(ED4,FL4,GT4,IB4,JJ4,KR4,LZ4,NH4,OP4,PX4,RF4,SN4,TV4,VD4,WL4)-IF(N4="",0,N4),"")</f>
        <v>1.5700000000000074</v>
      </c>
      <c r="DC4" s="52" t="str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>
        <v>14.6</v>
      </c>
      <c r="DE4" s="17">
        <v>9.3000000000000007</v>
      </c>
      <c r="DF4" s="17">
        <v>17.100000000000001</v>
      </c>
      <c r="DG4" s="17">
        <v>17.100000000000001</v>
      </c>
      <c r="DH4" s="17">
        <v>0</v>
      </c>
      <c r="DI4" s="17">
        <v>14.4</v>
      </c>
      <c r="DJ4" s="17">
        <v>9.1</v>
      </c>
      <c r="DK4" s="17">
        <v>16.100000000000001</v>
      </c>
      <c r="DL4" s="17">
        <v>16.760000000000002</v>
      </c>
      <c r="DM4" s="17">
        <v>0</v>
      </c>
      <c r="DN4" s="17">
        <v>1.6</v>
      </c>
      <c r="DO4" s="17">
        <v>0.9</v>
      </c>
      <c r="DP4" s="17">
        <v>2.2000000000000002</v>
      </c>
      <c r="DQ4" s="17">
        <v>1.77</v>
      </c>
      <c r="DR4" s="17">
        <v>0</v>
      </c>
      <c r="DS4" s="17"/>
      <c r="DT4" s="17"/>
      <c r="DU4" s="17"/>
      <c r="DV4" s="17"/>
      <c r="DW4" s="17"/>
      <c r="DX4" s="41">
        <f>IF(DF4&gt;0,DF4,"")</f>
        <v>17.100000000000001</v>
      </c>
      <c r="DY4" s="41">
        <f>IF(DG4&gt;0,DG4,"")</f>
        <v>17.100000000000001</v>
      </c>
      <c r="DZ4" s="41">
        <f>IF(SUM(DD4:DG4)-DH4&gt;0,SUM(DD4:DG4)-DH4,"")</f>
        <v>58.1</v>
      </c>
      <c r="EA4" s="41">
        <f>IF(DK4&gt;0,DK4,"")</f>
        <v>16.100000000000001</v>
      </c>
      <c r="EB4" s="41">
        <f>IF(DL4&gt;0,DL4,"")</f>
        <v>16.760000000000002</v>
      </c>
      <c r="EC4" s="41">
        <f>IF(SUM(DI4:DL4)-DM4&gt;0,SUM(DI4:DL4)-DM4,"")</f>
        <v>56.36</v>
      </c>
      <c r="ED4" s="41">
        <f>IF(MAX(DZ4,EC4)&gt;0,MAX(DZ4,EC4),"")</f>
        <v>58.1</v>
      </c>
      <c r="EE4" s="41">
        <f>IF(DP4&gt;0,DP4,"")</f>
        <v>2.2000000000000002</v>
      </c>
      <c r="EF4" s="41">
        <f>IF(DQ4&gt;0,DQ4,"")</f>
        <v>1.77</v>
      </c>
      <c r="EG4" s="41">
        <f>IF(SUM(DN4:DQ4)-DR4&gt;0,SUM(DN4:DQ4)-DR4,"")</f>
        <v>6.4700000000000006</v>
      </c>
      <c r="EH4" s="41" t="str">
        <f>IF(DU4&gt;0,DU4,"")</f>
        <v/>
      </c>
      <c r="EI4" s="41" t="str">
        <f>IF(DV4&gt;0,DV4,"")</f>
        <v/>
      </c>
      <c r="EJ4" s="41" t="str">
        <f>IF(SUM(DS4:DV4)-DW4&gt;0,SUM(DS4:DV4)-DW4,"")</f>
        <v/>
      </c>
      <c r="EK4" s="41">
        <f>IF(SUM(ED4,EG4,EJ4)&gt;0,SUM(ED4,EG4,EJ4),"")</f>
        <v>64.570000000000007</v>
      </c>
      <c r="EL4" s="18">
        <v>15.1</v>
      </c>
      <c r="EM4" s="18">
        <v>9.5</v>
      </c>
      <c r="EN4" s="18">
        <v>17.100000000000001</v>
      </c>
      <c r="EO4" s="18">
        <v>16.75</v>
      </c>
      <c r="EP4" s="18">
        <v>0</v>
      </c>
      <c r="EQ4" s="18">
        <v>1.6</v>
      </c>
      <c r="ER4" s="18">
        <v>1</v>
      </c>
      <c r="ES4" s="18">
        <v>2.2000000000000002</v>
      </c>
      <c r="ET4" s="18">
        <v>1.8</v>
      </c>
      <c r="EU4" s="18">
        <v>0</v>
      </c>
      <c r="EV4" s="18">
        <v>14.3</v>
      </c>
      <c r="EW4" s="18">
        <v>9</v>
      </c>
      <c r="EX4" s="18">
        <v>16.100000000000001</v>
      </c>
      <c r="EY4" s="18">
        <v>16.579999999999998</v>
      </c>
      <c r="EZ4" s="18"/>
      <c r="FA4" s="18"/>
      <c r="FB4" s="18"/>
      <c r="FC4" s="18"/>
      <c r="FD4" s="18"/>
      <c r="FE4" s="18"/>
      <c r="FF4" s="11">
        <f>IF(EN4&gt;0,EN4,"")</f>
        <v>17.100000000000001</v>
      </c>
      <c r="FG4" s="11">
        <f>IF(EO4&gt;0,EO4,"")</f>
        <v>16.75</v>
      </c>
      <c r="FH4" s="11">
        <f>IF(SUM(EL4:EO4)-EP4&gt;0,SUM(EL4:EO4)-EP4,"")</f>
        <v>58.45</v>
      </c>
      <c r="FI4" s="11">
        <f>IF(ES4&gt;0,ES4,"")</f>
        <v>2.2000000000000002</v>
      </c>
      <c r="FJ4" s="11">
        <f>IF(ET4&gt;0,ET4,"")</f>
        <v>1.8</v>
      </c>
      <c r="FK4" s="11">
        <f>IF(SUM(EQ4:ET4)-EU4&gt;0,SUM(EQ4:ET4)-EU4,"")</f>
        <v>6.6000000000000005</v>
      </c>
      <c r="FL4" s="11">
        <f>IF(MAX(FH4,FK4)&gt;0,MAX(FH4,FK4),"")</f>
        <v>58.45</v>
      </c>
      <c r="FM4" s="11">
        <f>IF(EX4&gt;0,EX4,"")</f>
        <v>16.100000000000001</v>
      </c>
      <c r="FN4" s="11">
        <f>IF(EY4&gt;0,EY4,"")</f>
        <v>16.579999999999998</v>
      </c>
      <c r="FO4" s="11">
        <f>IF(SUM(EV4:EY4)-EZ4&gt;0,SUM(EV4:EY4)-EZ4,"")</f>
        <v>55.980000000000004</v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114.43</v>
      </c>
      <c r="FT4" s="17">
        <v>14.5</v>
      </c>
      <c r="FU4" s="17">
        <v>9.4</v>
      </c>
      <c r="FV4" s="17">
        <v>17.100000000000001</v>
      </c>
      <c r="FW4" s="17">
        <v>16.72</v>
      </c>
      <c r="FX4" s="17">
        <v>0</v>
      </c>
      <c r="FY4" s="17">
        <v>14.7</v>
      </c>
      <c r="FZ4" s="17">
        <v>9</v>
      </c>
      <c r="GA4" s="17">
        <v>17.100000000000001</v>
      </c>
      <c r="GB4" s="17">
        <v>16.87</v>
      </c>
      <c r="GC4" s="17">
        <v>0</v>
      </c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>
        <f>IF(FV4&gt;0,FV4,"")</f>
        <v>17.100000000000001</v>
      </c>
      <c r="GO4" s="41">
        <f>IF(FW4&gt;0,FW4,"")</f>
        <v>16.72</v>
      </c>
      <c r="GP4" s="41">
        <f>IF(SUM(FT4:FW4)-FX4&gt;0,SUM(FT4:FW4)-FX4,"")</f>
        <v>57.72</v>
      </c>
      <c r="GQ4" s="41">
        <f>IF(GA4&gt;0,GA4,"")</f>
        <v>17.100000000000001</v>
      </c>
      <c r="GR4" s="41">
        <f>IF(GB4&gt;0,GB4,"")</f>
        <v>16.87</v>
      </c>
      <c r="GS4" s="41">
        <f>IF(SUM(FY4:GB4)-GC4&gt;0,SUM(FY4:GB4)-GC4,"")</f>
        <v>57.67</v>
      </c>
      <c r="GT4" s="41">
        <f>IF(MAX(GP4,GS4)&gt;0,MAX(GP4,GS4),"")</f>
        <v>57.72</v>
      </c>
      <c r="GU4" s="41" t="str">
        <f>IF(GF4&gt;0,GF4,"")</f>
        <v/>
      </c>
      <c r="GV4" s="41" t="str">
        <f>IF(GG4&gt;0,GG4,"")</f>
        <v/>
      </c>
      <c r="GW4" s="41" t="str">
        <f>IF(SUM(GD4:GG4)-GH4&gt;0,SUM(GD4:GG4)-GH4,"")</f>
        <v/>
      </c>
      <c r="GX4" s="41" t="str">
        <f>IF(GK4&gt;0,GK4,"")</f>
        <v/>
      </c>
      <c r="GY4" s="41" t="str">
        <f>IF(GL4&gt;0,GL4,"")</f>
        <v/>
      </c>
      <c r="GZ4" s="41" t="str">
        <f>IF(SUM(GI4:GL4)-GM4&gt;0,SUM(GI4:GL4)-GM4,"")</f>
        <v/>
      </c>
      <c r="HA4" s="41">
        <f>IF(SUM(GT4,GW4,GZ4)&gt;0,SUM(GT4,GW4,GZ4),"")</f>
        <v>57.72</v>
      </c>
      <c r="HB4" s="18">
        <v>1.4</v>
      </c>
      <c r="HC4" s="18">
        <v>0.8</v>
      </c>
      <c r="HD4" s="18">
        <v>2.2000000000000002</v>
      </c>
      <c r="HE4" s="18">
        <v>1.79</v>
      </c>
      <c r="HF4" s="18">
        <v>0.2</v>
      </c>
      <c r="HG4" s="18">
        <v>7.3</v>
      </c>
      <c r="HH4" s="18">
        <v>4.5</v>
      </c>
      <c r="HI4" s="18">
        <v>7.4</v>
      </c>
      <c r="HJ4" s="18">
        <v>8.84</v>
      </c>
      <c r="HK4" s="18">
        <v>0</v>
      </c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>
        <f>IF(HD4&gt;0,HD4,"")</f>
        <v>2.2000000000000002</v>
      </c>
      <c r="HW4" s="11">
        <f>IF(HE4&gt;0,HE4,"")</f>
        <v>1.79</v>
      </c>
      <c r="HX4" s="11">
        <f>IF(SUM(HB4:HE4)-HF4&gt;0,SUM(HB4:HE4)-HF4,"")</f>
        <v>5.99</v>
      </c>
      <c r="HY4" s="11">
        <f>IF(HI4&gt;0,HI4,"")</f>
        <v>7.4</v>
      </c>
      <c r="HZ4" s="11">
        <f>IF(HJ4&gt;0,HJ4,"")</f>
        <v>8.84</v>
      </c>
      <c r="IA4" s="11">
        <f>IF(SUM(HG4:HJ4)-HK4&gt;0,SUM(HG4:HJ4)-HK4,"")</f>
        <v>28.040000000000003</v>
      </c>
      <c r="IB4" s="11">
        <f>IF(MAX(HX4,IA4)&gt;0,MAX(HX4,IA4),"")</f>
        <v>28.040000000000003</v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>
        <f>IF(SUM(IB4,IE4,IH4)&gt;0,SUM(IB4,IE4,IH4),"")</f>
        <v>28.040000000000003</v>
      </c>
      <c r="IJ4" s="17">
        <v>1.6</v>
      </c>
      <c r="IK4" s="17">
        <v>1</v>
      </c>
      <c r="IL4" s="17">
        <v>2.2000000000000002</v>
      </c>
      <c r="IM4" s="17">
        <v>1.82</v>
      </c>
      <c r="IN4" s="17">
        <v>0</v>
      </c>
      <c r="IO4" s="17">
        <v>5.8</v>
      </c>
      <c r="IP4" s="17">
        <v>3.8</v>
      </c>
      <c r="IQ4" s="17">
        <v>7.4</v>
      </c>
      <c r="IR4" s="17">
        <v>7.05</v>
      </c>
      <c r="IS4" s="17">
        <v>0</v>
      </c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1">
        <f>IF(IL4&gt;0,IL4,"")</f>
        <v>2.2000000000000002</v>
      </c>
      <c r="JE4" s="41">
        <f>IF(IM4&gt;0,IM4,"")</f>
        <v>1.82</v>
      </c>
      <c r="JF4" s="41">
        <f>IF(SUM(IJ4:IM4)-IN4&gt;0,SUM(IJ4:IM4)-IN4,"")</f>
        <v>6.620000000000001</v>
      </c>
      <c r="JG4" s="41">
        <f>IF(IQ4&gt;0,IQ4,"")</f>
        <v>7.4</v>
      </c>
      <c r="JH4" s="41">
        <f>IF(IR4&gt;0,IR4,"")</f>
        <v>7.05</v>
      </c>
      <c r="JI4" s="41">
        <f>IF(SUM(IO4:IR4)-IS4&gt;0,SUM(IO4:IR4)-IS4,"")</f>
        <v>24.05</v>
      </c>
      <c r="JJ4" s="41">
        <f>IF(MAX(JF4,JI4)&gt;0,MAX(JF4,JI4),"")</f>
        <v>24.05</v>
      </c>
      <c r="JK4" s="41" t="str">
        <f>IF(IV4&gt;0,IV4,"")</f>
        <v/>
      </c>
      <c r="JL4" s="41" t="str">
        <f>IF(IW4&gt;0,IW4,"")</f>
        <v/>
      </c>
      <c r="JM4" s="41" t="str">
        <f>IF(SUM(IT4:IW4)-IX4&gt;0,SUM(IT4:IW4)-IX4,"")</f>
        <v/>
      </c>
      <c r="JN4" s="41" t="str">
        <f>IF(JA4&gt;0,JA4,"")</f>
        <v/>
      </c>
      <c r="JO4" s="41" t="str">
        <f>IF(JB4&gt;0,JB4,"")</f>
        <v/>
      </c>
      <c r="JP4" s="41" t="str">
        <f>IF(SUM(IY4:JB4)-JC4&gt;0,SUM(IY4:JB4)-JC4,"")</f>
        <v/>
      </c>
      <c r="JQ4" s="41">
        <f>IF(SUM(JJ4,JM4,JP4)&gt;0,SUM(JJ4,JM4,JP4),"")</f>
        <v>24.05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>
        <v>15.5</v>
      </c>
      <c r="LA4" s="17">
        <v>8.8000000000000007</v>
      </c>
      <c r="LB4" s="17">
        <v>16.2</v>
      </c>
      <c r="LC4" s="17">
        <v>17.38</v>
      </c>
      <c r="LD4" s="17">
        <v>0</v>
      </c>
      <c r="LE4" s="17">
        <v>1.6</v>
      </c>
      <c r="LF4" s="17">
        <v>0.8</v>
      </c>
      <c r="LG4" s="17">
        <v>2</v>
      </c>
      <c r="LH4" s="17">
        <v>1.87</v>
      </c>
      <c r="LI4" s="17">
        <v>0</v>
      </c>
      <c r="LJ4" s="17">
        <v>1.6</v>
      </c>
      <c r="LK4" s="17">
        <v>0.8</v>
      </c>
      <c r="LL4" s="17">
        <v>2</v>
      </c>
      <c r="LM4" s="17">
        <v>1.83</v>
      </c>
      <c r="LN4" s="17">
        <v>0</v>
      </c>
      <c r="LO4" s="17"/>
      <c r="LP4" s="17"/>
      <c r="LQ4" s="17"/>
      <c r="LR4" s="17"/>
      <c r="LS4" s="17"/>
      <c r="LT4" s="41">
        <f>IF(LB4&gt;0,LB4,"")</f>
        <v>16.2</v>
      </c>
      <c r="LU4" s="41">
        <f>IF(LC4&gt;0,LC4,"")</f>
        <v>17.38</v>
      </c>
      <c r="LV4" s="41">
        <f>IF(SUM(KZ4:LC4)-LD4&gt;0,SUM(KZ4:LC4)-LD4,"")</f>
        <v>57.879999999999995</v>
      </c>
      <c r="LW4" s="41">
        <f>IF(LG4&gt;0,LG4,"")</f>
        <v>2</v>
      </c>
      <c r="LX4" s="41">
        <f>IF(LH4&gt;0,LH4,"")</f>
        <v>1.87</v>
      </c>
      <c r="LY4" s="41">
        <f>IF(SUM(LE4:LH4)-LI4&gt;0,SUM(LE4:LH4)-LI4,"")</f>
        <v>6.2700000000000005</v>
      </c>
      <c r="LZ4" s="41">
        <f>IF(MAX(LV4,LY4)&gt;0,MAX(LV4,LY4),"")</f>
        <v>57.879999999999995</v>
      </c>
      <c r="MA4" s="41">
        <f>IF(LL4&gt;0,LL4,"")</f>
        <v>2</v>
      </c>
      <c r="MB4" s="41">
        <f>IF(LM4&gt;0,LM4,"")</f>
        <v>1.83</v>
      </c>
      <c r="MC4" s="41">
        <f>IF(SUM(LJ4:LM4)-LN4&gt;0,SUM(LJ4:LM4)-LN4,"")</f>
        <v>6.23</v>
      </c>
      <c r="MD4" s="41" t="str">
        <f>IF(LQ4&gt;0,LQ4,"")</f>
        <v/>
      </c>
      <c r="ME4" s="41" t="str">
        <f>IF(LR4&gt;0,LR4,"")</f>
        <v/>
      </c>
      <c r="MF4" s="41" t="str">
        <f>IF(SUM(LO4:LR4)-LS4&gt;0,SUM(LO4:LR4)-LS4,"")</f>
        <v/>
      </c>
      <c r="MG4" s="41">
        <f>IF(SUM(LZ4,MC4,MF4)&gt;0,SUM(LZ4,MC4,MF4),"")</f>
        <v>64.11</v>
      </c>
      <c r="MH4" s="18">
        <v>15.1</v>
      </c>
      <c r="MI4" s="18">
        <v>8.6</v>
      </c>
      <c r="MJ4" s="18">
        <v>16.2</v>
      </c>
      <c r="MK4" s="18">
        <v>16.88</v>
      </c>
      <c r="ML4" s="18">
        <v>0</v>
      </c>
      <c r="MM4" s="18">
        <v>1.4</v>
      </c>
      <c r="MN4" s="18">
        <v>0.9</v>
      </c>
      <c r="MO4" s="18">
        <v>2</v>
      </c>
      <c r="MP4" s="18">
        <v>1.85</v>
      </c>
      <c r="MQ4" s="18">
        <v>0</v>
      </c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>
        <f>IF(MJ4&gt;0,MJ4,"")</f>
        <v>16.2</v>
      </c>
      <c r="NC4" s="11">
        <f>IF(MK4&gt;0,MK4,"")</f>
        <v>16.88</v>
      </c>
      <c r="ND4" s="11">
        <f>IF(SUM(MH4:MK4)-ML4&gt;0,SUM(MH4:MK4)-ML4,"")</f>
        <v>56.78</v>
      </c>
      <c r="NE4" s="11">
        <f>IF(MO4&gt;0,MO4,"")</f>
        <v>2</v>
      </c>
      <c r="NF4" s="11">
        <f>IF(MP4&gt;0,MP4,"")</f>
        <v>1.85</v>
      </c>
      <c r="NG4" s="11">
        <f>IF(SUM(MM4:MP4)-MQ4&gt;0,SUM(MM4:MP4)-MQ4,"")</f>
        <v>6.15</v>
      </c>
      <c r="NH4" s="11">
        <f>IF(MAX(ND4,NG4)&gt;0,MAX(ND4,NG4),"")</f>
        <v>56.78</v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>
        <f>IF(SUM(NH4,NK4,NN4)&gt;0,SUM(NH4,NK4,NN4),"")</f>
        <v>56.78</v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>IF(NR4&gt;0,NR4,"")</f>
        <v/>
      </c>
      <c r="OK4" s="41" t="str">
        <f>IF(NS4&gt;0,NS4,"")</f>
        <v/>
      </c>
      <c r="OL4" s="41" t="str">
        <f>IF(SUM(NP4:NS4)-NT4&gt;0,SUM(NP4:NS4)-NT4,"")</f>
        <v/>
      </c>
      <c r="OM4" s="41" t="str">
        <f>IF(NW4&gt;0,NW4,"")</f>
        <v/>
      </c>
      <c r="ON4" s="41" t="str">
        <f>IF(NX4&gt;0,NX4,"")</f>
        <v/>
      </c>
      <c r="OO4" s="41" t="str">
        <f>IF(SUM(NU4:NX4)-NY4&gt;0,SUM(NU4:NX4)-NY4,"")</f>
        <v/>
      </c>
      <c r="OP4" s="41" t="str">
        <f>IF(MAX(OL4,OO4)&gt;0,MAX(OL4,OO4),"")</f>
        <v/>
      </c>
      <c r="OQ4" s="41" t="str">
        <f>IF(OB4&gt;0,OB4,"")</f>
        <v/>
      </c>
      <c r="OR4" s="41" t="str">
        <f>IF(OC4&gt;0,OC4,"")</f>
        <v/>
      </c>
      <c r="OS4" s="41" t="str">
        <f>IF(SUM(NZ4:OC4)-OD4&gt;0,SUM(NZ4:OC4)-OD4,"")</f>
        <v/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IF(SUM(RF4,RI4,RL4)&gt;0,SUM(RF4,RI4,RL4),"")</f>
        <v/>
      </c>
      <c r="RN4" s="18">
        <v>5.8</v>
      </c>
      <c r="RO4" s="18">
        <v>3.5</v>
      </c>
      <c r="RP4" s="18">
        <v>7.4</v>
      </c>
      <c r="RQ4" s="18">
        <v>7.06</v>
      </c>
      <c r="RR4" s="18">
        <v>0</v>
      </c>
      <c r="RS4" s="18">
        <v>14.7</v>
      </c>
      <c r="RT4" s="18">
        <v>9.1</v>
      </c>
      <c r="RU4" s="18">
        <v>16.100000000000001</v>
      </c>
      <c r="RV4" s="18">
        <v>17.04</v>
      </c>
      <c r="RW4" s="18">
        <v>0.2</v>
      </c>
      <c r="RX4" s="18">
        <v>1.6</v>
      </c>
      <c r="RY4" s="18">
        <v>1</v>
      </c>
      <c r="RZ4" s="18">
        <v>2.2000000000000002</v>
      </c>
      <c r="SA4" s="18">
        <v>1.83</v>
      </c>
      <c r="SB4" s="18">
        <v>0</v>
      </c>
      <c r="SC4" s="18"/>
      <c r="SD4" s="18"/>
      <c r="SE4" s="18"/>
      <c r="SF4" s="18"/>
      <c r="SG4" s="18"/>
      <c r="SH4" s="11">
        <f>IF(RP4&gt;0,RP4,"")</f>
        <v>7.4</v>
      </c>
      <c r="SI4" s="11">
        <f>IF(RQ4&gt;0,RQ4,"")</f>
        <v>7.06</v>
      </c>
      <c r="SJ4" s="11">
        <f>IF(SUM(RN4:RQ4)-RR4&gt;0,SUM(RN4:RQ4)-RR4,"")</f>
        <v>23.76</v>
      </c>
      <c r="SK4" s="11">
        <f>IF(RU4&gt;0,RU4,"")</f>
        <v>16.100000000000001</v>
      </c>
      <c r="SL4" s="11">
        <f>IF(RV4&gt;0,RV4,"")</f>
        <v>17.04</v>
      </c>
      <c r="SM4" s="11">
        <f>IF(SUM(RS4:RV4)-RW4&gt;0,SUM(RS4:RV4)-RW4,"")</f>
        <v>56.739999999999995</v>
      </c>
      <c r="SN4" s="11">
        <f>IF(MAX(SJ4,SM4)&gt;0,MAX(SJ4,SM4),"")</f>
        <v>56.739999999999995</v>
      </c>
      <c r="SO4" s="11">
        <f>IF(RZ4&gt;0,RZ4,"")</f>
        <v>2.2000000000000002</v>
      </c>
      <c r="SP4" s="11">
        <f>IF(SA4&gt;0,SA4,"")</f>
        <v>1.83</v>
      </c>
      <c r="SQ4" s="11">
        <f>IF(SUM(RX4:SA4)-SB4&gt;0,SUM(RX4:SA4)-SB4,"")</f>
        <v>6.6300000000000008</v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>
        <f>IF(SUM(SN4,SQ4,ST4)&gt;0,SUM(SN4,SQ4,ST4),"")</f>
        <v>63.37</v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1" t="str">
        <f>IF(SX4&gt;0,SX4,"")</f>
        <v/>
      </c>
      <c r="TQ4" s="41" t="str">
        <f>IF(SY4&gt;0,SY4,"")</f>
        <v/>
      </c>
      <c r="TR4" s="41" t="str">
        <f>IF(SUM(SV4:SY4)-SZ4&gt;0,SUM(SV4:SY4)-SZ4,"")</f>
        <v/>
      </c>
      <c r="TS4" s="41" t="str">
        <f>IF(TC4&gt;0,TC4,"")</f>
        <v/>
      </c>
      <c r="TT4" s="41" t="str">
        <f>IF(TD4&gt;0,TD4,"")</f>
        <v/>
      </c>
      <c r="TU4" s="41" t="str">
        <f>IF(SUM(TA4:TD4)-TE4&gt;0,SUM(TA4:TD4)-TE4,"")</f>
        <v/>
      </c>
      <c r="TV4" s="41" t="str">
        <f>IF(MAX(TR4,TU4)&gt;0,MAX(TR4,TU4),"")</f>
        <v/>
      </c>
      <c r="TW4" s="41" t="str">
        <f>IF(TH4&gt;0,TH4,"")</f>
        <v/>
      </c>
      <c r="TX4" s="41" t="str">
        <f>IF(TI4&gt;0,TI4,"")</f>
        <v/>
      </c>
      <c r="TY4" s="41" t="str">
        <f>IF(SUM(TF4:TI4)-TJ4&gt;0,SUM(TF4:TI4)-TJ4,"")</f>
        <v/>
      </c>
      <c r="TZ4" s="41" t="str">
        <f>IF(TM4&gt;0,TM4,"")</f>
        <v/>
      </c>
      <c r="UA4" s="41" t="str">
        <f>IF(TN4&gt;0,TN4,"")</f>
        <v/>
      </c>
      <c r="UB4" s="41" t="str">
        <f>IF(SUM(TK4:TN4)-TO4&gt;0,SUM(TK4:TN4)-TO4,"")</f>
        <v/>
      </c>
      <c r="UC4" s="41" t="str">
        <f>IF(SUM(TV4,TY4,UB4)&gt;0,SUM(TV4,TY4,UB4),"")</f>
        <v/>
      </c>
      <c r="UD4" s="18">
        <v>15.7</v>
      </c>
      <c r="UE4" s="18">
        <v>9</v>
      </c>
      <c r="UF4" s="18">
        <v>16.7</v>
      </c>
      <c r="UG4" s="18">
        <v>17.260000000000002</v>
      </c>
      <c r="UH4" s="18">
        <v>0</v>
      </c>
      <c r="UI4" s="18">
        <v>15.5</v>
      </c>
      <c r="UJ4" s="18">
        <v>9.3000000000000007</v>
      </c>
      <c r="UK4" s="18">
        <v>17.100000000000001</v>
      </c>
      <c r="UL4" s="18">
        <v>17.28</v>
      </c>
      <c r="UM4" s="18">
        <v>0</v>
      </c>
      <c r="UN4" s="18">
        <v>14.4</v>
      </c>
      <c r="UO4" s="18">
        <v>9.1</v>
      </c>
      <c r="UP4" s="18">
        <v>14.7</v>
      </c>
      <c r="UQ4" s="18">
        <v>16.829999999999998</v>
      </c>
      <c r="UR4" s="18">
        <v>0</v>
      </c>
      <c r="US4" s="18"/>
      <c r="UT4" s="18"/>
      <c r="UU4" s="18"/>
      <c r="UV4" s="18"/>
      <c r="UW4" s="18"/>
      <c r="UX4" s="11">
        <f>IF(UF4&gt;0,UF4,"")</f>
        <v>16.7</v>
      </c>
      <c r="UY4" s="11">
        <f>IF(UG4&gt;0,UG4,"")</f>
        <v>17.260000000000002</v>
      </c>
      <c r="UZ4" s="11">
        <f>IF(SUM(UD4:UG4)-UH4&gt;0,SUM(UD4:UG4)-UH4,"")</f>
        <v>58.66</v>
      </c>
      <c r="VA4" s="11">
        <f>IF(UK4&gt;0,UK4,"")</f>
        <v>17.100000000000001</v>
      </c>
      <c r="VB4" s="11">
        <f>IF(UL4&gt;0,UL4,"")</f>
        <v>17.28</v>
      </c>
      <c r="VC4" s="11">
        <f>IF(SUM(UI4:UL4)-UM4&gt;0,SUM(UI4:UL4)-UM4,"")</f>
        <v>59.180000000000007</v>
      </c>
      <c r="VD4" s="11">
        <f>IF(MAX(UZ4,VC4)&gt;0,MAX(UZ4,VC4),"")</f>
        <v>59.180000000000007</v>
      </c>
      <c r="VE4" s="11">
        <f>IF(UP4&gt;0,UP4,"")</f>
        <v>14.7</v>
      </c>
      <c r="VF4" s="11">
        <f>IF(UQ4&gt;0,UQ4,"")</f>
        <v>16.829999999999998</v>
      </c>
      <c r="VG4" s="11">
        <f>IF(SUM(UN4:UQ4)-UR4&gt;0,SUM(UN4:UQ4)-UR4,"")</f>
        <v>55.03</v>
      </c>
      <c r="VH4" s="11" t="str">
        <f>IF(UU4&gt;0,UU4,"")</f>
        <v/>
      </c>
      <c r="VI4" s="11" t="str">
        <f>IF(UV4&gt;0,UV4,"")</f>
        <v/>
      </c>
      <c r="VJ4" s="11" t="str">
        <f>IF(SUM(US4:UV4)-UW4&gt;0,SUM(US4:UV4)-UW4,"")</f>
        <v/>
      </c>
      <c r="VK4" s="11">
        <f>IF(SUM(VD4,VG4,VJ4)&gt;0,SUM(VD4,VG4,VJ4),"")</f>
        <v>114.21000000000001</v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1" t="str">
        <f>IF(VN4&gt;0,VN4,"")</f>
        <v/>
      </c>
      <c r="WG4" s="41" t="str">
        <f>IF(VO4&gt;0,VO4,"")</f>
        <v/>
      </c>
      <c r="WH4" s="41" t="str">
        <f>IF(SUM(VL4:VO4)-VP4&gt;0,SUM(VL4:VO4)-VP4,"")</f>
        <v/>
      </c>
      <c r="WI4" s="41" t="str">
        <f>IF(VS4&gt;0,VS4,"")</f>
        <v/>
      </c>
      <c r="WJ4" s="41" t="str">
        <f>IF(VT4&gt;0,VT4,"")</f>
        <v/>
      </c>
      <c r="WK4" s="41" t="str">
        <f>IF(SUM(VQ4:VT4)-VU4&gt;0,SUM(VQ4:VT4)-VU4,"")</f>
        <v/>
      </c>
      <c r="WL4" s="41" t="str">
        <f>IF(MAX(WH4,WK4)&gt;0,MAX(WH4,WK4),"")</f>
        <v/>
      </c>
      <c r="WM4" s="41" t="str">
        <f>IF(VX4&gt;0,VX4,"")</f>
        <v/>
      </c>
      <c r="WN4" s="41" t="str">
        <f>IF(VY4&gt;0,VY4,"")</f>
        <v/>
      </c>
      <c r="WO4" s="41" t="str">
        <f>IF(SUM(VV4:VY4)-VZ4&gt;0,SUM(VV4:VY4)-VZ4,"")</f>
        <v/>
      </c>
      <c r="WP4" s="41" t="str">
        <f>IF(WC4&gt;0,WC4,"")</f>
        <v/>
      </c>
      <c r="WQ4" s="41" t="str">
        <f>IF(WD4&gt;0,WD4,"")</f>
        <v/>
      </c>
      <c r="WR4" s="41" t="str">
        <f>IF(SUM(WA4:WD4)-WE4&gt;0,SUM(WA4:WD4)-WE4,"")</f>
        <v/>
      </c>
      <c r="WS4" s="41" t="str">
        <f>IF(SUM(WL4,WO4,WR4)&gt;0,SUM(WL4,WO4,WR4),"")</f>
        <v/>
      </c>
      <c r="WT4" s="27">
        <f>IF($CP4="P",CA4,(CA4+AZ4)/2)</f>
        <v>12.475</v>
      </c>
      <c r="WU4" s="27">
        <f>IF($CP4="P",CB4,(CB4+BA4)/2)</f>
        <v>7.2</v>
      </c>
      <c r="WV4" s="27">
        <f>IF($CP4="P",CC4,(CC4+BB4)/2)</f>
        <v>12.324999999999999</v>
      </c>
      <c r="WW4" s="27">
        <f>IF($CP4="P",CD4,(CD4+BC4)/2)</f>
        <v>13.17</v>
      </c>
      <c r="WX4" s="27">
        <f>IF($CP4="P",CE4,(CE4+BD4)/2)</f>
        <v>0</v>
      </c>
      <c r="WY4" s="27">
        <f>IF($CP4="P",CF4,(CF4+BE4)/2)</f>
        <v>9.2249999999999996</v>
      </c>
      <c r="WZ4" s="27">
        <f>IF($CP4="P",CG4,(CG4+BF4)/2)</f>
        <v>5.5750000000000002</v>
      </c>
      <c r="XA4" s="27">
        <f>IF($CP4="P",CH4,(CH4+BG4)/2)</f>
        <v>10.15</v>
      </c>
      <c r="XB4" s="27">
        <f>IF($CP4="P",CI4,(CI4+BH4)/2)</f>
        <v>10.1175</v>
      </c>
      <c r="XC4" s="27">
        <f>IF($CP4="P",CJ4,(CJ4+BI4)/2)</f>
        <v>0</v>
      </c>
      <c r="XD4" s="27">
        <f>IF($CP4="P",CK4,(CK4+BJ4)/2)</f>
        <v>15.85</v>
      </c>
      <c r="XE4" s="27">
        <f>IF($CP4="P",CL4,(CL4+BK4)/2)</f>
        <v>9.2249999999999996</v>
      </c>
      <c r="XF4" s="27">
        <f>IF($CP4="P",CM4,(CM4+BL4)/2)</f>
        <v>15.95</v>
      </c>
      <c r="XG4" s="27">
        <f>IF($CP4="P",CN4,(CN4+BM4)/2)</f>
        <v>16.672499999999999</v>
      </c>
      <c r="XH4" s="27">
        <f>IF($CP4="P",CO4,(CO4+BN4)/2)</f>
        <v>0</v>
      </c>
      <c r="XI4" s="29" t="s">
        <v>56</v>
      </c>
      <c r="XJ4" s="11">
        <f>IF(WV4&gt;0,WV4,"")</f>
        <v>12.324999999999999</v>
      </c>
      <c r="XK4" s="11">
        <f>IF(WW4&gt;0,WW4,"")</f>
        <v>13.17</v>
      </c>
      <c r="XL4" s="11">
        <f>IF(SUM(WT4:WW4)-WX4&gt;0,SUM(WT4:WW4)-WX4,"")</f>
        <v>45.17</v>
      </c>
      <c r="XM4" s="11">
        <f>IF(XA4&gt;0,XA4,"")</f>
        <v>10.15</v>
      </c>
      <c r="XN4" s="11">
        <f>IF(XB4&gt;0,XB4,"")</f>
        <v>10.1175</v>
      </c>
      <c r="XO4" s="11">
        <f>IF(SUM(WY4:XB4)-XC4&gt;0,SUM(WY4:XB4)-XC4,"")</f>
        <v>35.067500000000003</v>
      </c>
      <c r="XP4" s="11">
        <f>IF(MAX(XL4,XO4)&gt;0,MAX(XL4,XO4),"")</f>
        <v>45.17</v>
      </c>
      <c r="XQ4" s="11">
        <f>IF(XF4&gt;0,XF4,"")</f>
        <v>15.95</v>
      </c>
      <c r="XR4" s="11">
        <f>IF(XG4&gt;0,XG4,"")</f>
        <v>16.672499999999999</v>
      </c>
      <c r="XS4" s="11">
        <f>IF(SUM(XD4:XG4)-XH4&gt;0,SUM(XD4:XG4)-XH4,"")</f>
        <v>57.697499999999998</v>
      </c>
      <c r="XT4" s="11">
        <f>IF(SUM(XP4,XS4)&gt;0,SUM(XP4,XS4),"")</f>
        <v>102.86750000000001</v>
      </c>
    </row>
    <row r="5" spans="1:644" x14ac:dyDescent="0.2">
      <c r="A5" s="4" cm="1">
        <f t="array" ref="A5">IF(AND(H5&lt;&gt;"",H5&lt;&gt;"No DD"),SUMPRODUCT((H$4:H$26&lt;&gt;"")*(H$4:H$26&lt;&gt;"No DD")*(E$4:E$26&gt;E5))+1,IF(H5="No DD",SUMPRODUCT((H$4:H$26="No DD")*(E$4:E$26&gt;E5))+1+SUMPRODUCT((H$4:H$26&lt;&gt;"")*(H$4:H$26&lt;&gt;"No DD")),""))</f>
        <v>2</v>
      </c>
      <c r="B5" s="5" t="s">
        <v>4</v>
      </c>
      <c r="C5" s="4" t="s">
        <v>5</v>
      </c>
      <c r="D5" s="4">
        <v>1992</v>
      </c>
      <c r="E5" s="9">
        <f>SUM(J5:V5)+SUM(J5:T5)*0.0000001+SUM(J5)*0.0000000000001</f>
        <v>267.23002672300595</v>
      </c>
      <c r="F5" s="3" t="str">
        <f>IF(OR(AND(AO5&gt;=AY$28,AO5&lt;&gt;"",AQ5&gt;=AY$32,AQ5&lt;&gt;"",AN5=""),AND(AR5&gt;=AY$28,AR5&lt;&gt;"",AT5&gt;=AY$32,AT5&lt;&gt;"",AN5=""),AND(AV5&gt;=AY$28,AV5&lt;&gt;"",AX5&gt;=AY$32,AX5&lt;&gt;"",AN5=""),AND(BP5&gt;=BZ$28,BP5&lt;&gt;"",BR5&gt;=BZ$32,BR5&lt;&gt;"",BO5=""),AND(BS5&gt;=BZ$28,BS5&lt;&gt;"",BU5&gt;=BZ$32,BU5&lt;&gt;"",BO5=""),AND(BW5&gt;=BZ$28,BW5&lt;&gt;"",BY5&gt;=BZ$32,BY5&lt;&gt;"",BO5=""),AND(CQ5&gt;=DA$28,CQ5&lt;&gt;"",CS5&gt;=DA$32,CS5&lt;&gt;"",CP5=""),AND(CT5&gt;=DA$28,CT5&lt;&gt;"",CV5&gt;=DA$32,CV5&lt;&gt;"",CP5=""),AND(CX5&gt;=DA$28,CX5&lt;&gt;"",CZ5&gt;=DA$32,CZ5&lt;&gt;"",CP5=""),AND(DX5&gt;=EK$28,DX5&lt;&gt;"",DZ5&gt;=EK$32,DZ5&lt;&gt;""),AND(EA5&gt;=EK$28,EA5&lt;&gt;"",EC5&gt;=EK$32,EC5&lt;&gt;""),AND(EE5&gt;=EK$28,EE5&lt;&gt;"",EG5&gt;=EK$32,EG5&lt;&gt;""),AND(EH5&gt;=EK$28,EH5&lt;&gt;"",EJ5&gt;=EK$32,EJ5&lt;&gt;""),AND(FF5&gt;=FS$28,FF5&lt;&gt;"",FH5&gt;=FS$32,FH5&lt;&gt;""),AND(FI5&gt;=FS$28,FI5&lt;&gt;"",FK5&gt;=FS$32,FK5&lt;&gt;""),AND(FM5&gt;=FS$28,FM5&lt;&gt;"",FO5&gt;=FS$32,FO5&lt;&gt;""),AND(FP5&gt;=FS$28,FP5&lt;&gt;"",FR5&gt;=FS$32,FR5&lt;&gt;""),AND(GN5&gt;=HA$28,GN5&lt;&gt;"",GP5&gt;=HA$32,GP5&lt;&gt;""),AND(GQ5&gt;=HA$28,GQ5&lt;&gt;"",GS5&gt;=HA$32,GS5&lt;&gt;""),AND(GU5&gt;=HA$28,GU5&lt;&gt;"",GW5&gt;=HA$32,GW5&lt;&gt;""),AND(GX5&gt;=HA$28,GX5&lt;&gt;"",GZ5&gt;=HA$32,GZ5&lt;&gt;""),AND(HV5&gt;=II$28,HV5&lt;&gt;"",HX5&gt;=II$32,HX5&lt;&gt;""),AND(HY5&gt;=II$28,HY5&lt;&gt;"",IA5&gt;=II$32,IA5&lt;&gt;""),AND(IC5&gt;=II$28,IC5&lt;&gt;"",IE5&gt;=II$32,IE5&lt;&gt;""),AND(IF5&gt;=II$28,IF5&lt;&gt;"",IH5&gt;=II$32,IH5&lt;&gt;""),AND(JD5&gt;=JQ$28,JD5&lt;&gt;"",JF5&gt;=JQ$32,JF5&lt;&gt;""),AND(JG5&gt;=JQ$28,JG5&lt;&gt;"",JI5&gt;=JQ$32,JI5&lt;&gt;""),AND(JK5&gt;=JQ$28,JK5&lt;&gt;"",JM5&gt;=JQ$32,JM5&lt;&gt;""),AND(JN5&gt;=JQ$28,JN5&lt;&gt;"",JP5&gt;=JQ$32,JP5&lt;&gt;""),AND(KL5&gt;=KY$28,KL5&lt;&gt;"",KN5&gt;=KY$32,KN5&lt;&gt;""),AND(KO5&gt;=KY$28,KO5&lt;&gt;"",KQ5&gt;=KY$32,KQ5&lt;&gt;""),AND(KS5&gt;=KY$28,KS5&lt;&gt;"",KU5&gt;=KY$32,KU5&lt;&gt;""),AND(KV5&gt;=KY$28,KV5&lt;&gt;"",KX5&gt;=KY$32,KX5&lt;&gt;""),AND(LT5&gt;=MG$28,LT5&lt;&gt;"",LV5&gt;=MG$32,LV5&lt;&gt;""),AND(LW5&gt;=MG$28,LW5&lt;&gt;"",LY5&gt;=MG$32,LY5&lt;&gt;""),AND(MA5&gt;=MG$28,MA5&lt;&gt;"",MC5&gt;=MG$32,MC5&lt;&gt;""),AND(MD5&gt;=MG$28,MD5&lt;&gt;"",MF5&gt;=MG$32,MF5&lt;&gt;""),AND(NB5&gt;=NO$28,NB5&lt;&gt;"",ND5&gt;=NO$32,ND5&lt;&gt;""),AND(NE5&gt;=NO$28,NE5&lt;&gt;"",NG5&gt;=NO$32,NG5&lt;&gt;""),AND(NI5&gt;=NO$28,NI5&lt;&gt;"",NK5&gt;=NO$32,NK5&lt;&gt;""),AND(NL5&gt;=NO$28,NL5&lt;&gt;"",NN5&gt;=NO$32,NN5&lt;&gt;""),AND(OJ5&gt;=OW$28,OJ5&lt;&gt;"",OL5&gt;=OW$32,OL5&lt;&gt;""),AND(OM5&gt;=OW$28,OM5&lt;&gt;"",OO5&gt;=OW$32,OO5&lt;&gt;""),AND(OQ5&gt;=OW$28,OQ5&lt;&gt;"",OS5&gt;=OW$32,OS5&lt;&gt;""),AND(OT5&gt;=OW$28,OT5&lt;&gt;"",OV5&gt;=OW$32,OV5&lt;&gt;""),AND(PR5&gt;=QE$28,PR5&lt;&gt;"",PT5&gt;=QE$32,PT5&lt;&gt;""),AND(PU5&gt;=QE$28,PU5&lt;&gt;"",PW5&gt;=QE$32,PW5&lt;&gt;""),AND(PY5&gt;=QE$28,PY5&lt;&gt;"",QA5&gt;=QE$32,QA5&lt;&gt;""),AND(QB5&gt;=QE$28,QB5&lt;&gt;"",QD5&gt;=QE$32,QD5&lt;&gt;""),AND(QZ5&gt;=RM$28,QZ5&lt;&gt;"",RB5&gt;=RM$32,RB5&lt;&gt;""),AND(RC5&gt;=RM$28,RC5&lt;&gt;"",RE5&gt;=RM$32,RE5&lt;&gt;""),AND(RG5&gt;=RM$28,RG5&lt;&gt;"",RI5&gt;=RM$32,RI5&lt;&gt;""),AND(RJ5&gt;=RM$28,RJ5&lt;&gt;"",RL5&gt;=RM$32,RL5&lt;&gt;""),AND(SH5&gt;=SU$28,SH5&lt;&gt;"",SJ5&gt;=SU$32,SJ5&lt;&gt;""),AND(SK5&gt;=SU$28,SK5&lt;&gt;"",SM5&gt;=SU$32,SM5&lt;&gt;""),AND(SO5&gt;=SU$28,SO5&lt;&gt;"",SQ5&gt;=SU$32,SQ5&lt;&gt;""),AND(SR5&gt;=SU$28,SR5&lt;&gt;"",ST5&gt;=SU$32,ST5&lt;&gt;""),AND(TP5&gt;=UC$28,TP5&lt;&gt;"",TR5&gt;=UC$32,TR5&lt;&gt;""),AND(TS5&gt;=UC$28,TS5&lt;&gt;"",TU5&gt;=UC$32,TU5&lt;&gt;""),AND(TW5&gt;=UC$28,TW5&lt;&gt;"",TY5&gt;=UC$32,TYY5&lt;&gt;""),AND(TZ5&gt;=UC$28,TZ5&lt;&gt;"",UB5&gt;=UC$32,UB5&lt;&gt;""),AND(UX5&gt;=VK$28,UX5&lt;&gt;"",UZ5&gt;=VK$32,UZ5&lt;&gt;""),AND(VA5&gt;=VK$28,VA5&lt;&gt;"",VC5&gt;=VK$32,VC5&lt;&gt;""),AND(VE5&gt;=VK$28,VE5&lt;&gt;"",VG5&gt;=VK$32,VG5&lt;&gt;""),AND(VH5&gt;=VK$28,VH5&lt;&gt;"",VJ5&gt;=VK$32,VJ5&lt;&gt;""),AND(WF5&gt;=WS$28,WF5&lt;&gt;"",WH5&gt;=WS$32,WH5&lt;&gt;""),AND(WI5&gt;=WS$28,WI5&lt;&gt;"",WK5&gt;=WS$32,WK5&lt;&gt;""),AND(WM5&gt;=WS$28,WM5&lt;&gt;"",WO5&gt;=WS$32,WO5&lt;&gt;""),AND(WP5&gt;=WS$28,WP5&lt;&gt;"",WR5&gt;=WS$32,WR5&lt;&gt;"")),"P","")</f>
        <v>P</v>
      </c>
      <c r="G5" s="3" t="str">
        <f>IF(OR(AND(AQ5&gt;=AY$32,AQ5&lt;&gt;"",AN5=""),AND(AT5&gt;=AY$32,AT5&lt;&gt;"",AN5=""),AND(AX5&gt;=AY$32,AX5&lt;&gt;"",AN5=""),AND(BR5&gt;=BZ$32,BR5&lt;&gt;"",BO5=""),AND(BU5&gt;=BZ$32,BU5&lt;&gt;"",BO5=""),AND(BY5&gt;=BZ$32,BY5&lt;&gt;"",BO5=""),AND(CS5&gt;=DA$32,CS5&lt;&gt;"",CP5=""),AND(CV5&gt;=DA$32,CV5&lt;&gt;"",CP5=""),AND(CZ5&gt;=DA$32,CZ5&lt;&gt;"",CP5=""),AND(DZ5&gt;=EK$32,DZ5&lt;&gt;""),AND(EC5&gt;=EK$32,EC5&lt;&gt;""),AND(EG5&gt;=EK$32,EG5&lt;&gt;""),AND(EJ5&gt;=EK$32,EJ5&lt;&gt;""),AND(FH5&gt;=FS$32,FH5&lt;&gt;""),AND(FK5&gt;=FS$32,FK5&lt;&gt;""),AND(FO5&gt;=FS$32,FO5&lt;&gt;""),AND(FR5&gt;=FS$32,FR5&lt;&gt;""),AND(GP5&gt;=HA$32,GP5&lt;&gt;""),AND(GS5&gt;=HA$32,GS5&lt;&gt;""),AND(GW5&gt;=HA$32,GW5&lt;&gt;""),AND(GZ5&gt;=HA$32,GZ5&lt;&gt;""),AND(HX5&gt;=II$32,HX5&lt;&gt;""),AND(IA5&gt;=II$32,IA5&lt;&gt;""),AND(IE5&gt;=II$32,IE5&lt;&gt;""),AND(IH5&gt;=II$32,IH5&lt;&gt;""),AND(JF5&gt;=JQ$32,JF5&lt;&gt;""),AND(JI5&gt;=JQ$32,JI5&lt;&gt;""),AND(JM5&gt;=JQ$32,JM5&lt;&gt;""),AND(JP5&gt;=JQ$32,JP5&lt;&gt;""),AND(KN5&gt;=KY$32,KN5&lt;&gt;""),AND(KQ5&gt;=KY$32,KQ5&lt;&gt;""),AND(KU5&gt;=KY$32,KU5&lt;&gt;""),AND(KX5&gt;=KY$32,KX5&lt;&gt;""),AND(LV5&gt;=MG$32,LV5&lt;&gt;""),AND(LY5&gt;=MG$32,LY5&lt;&gt;""),AND(MC5&gt;=MG$32,MC5&lt;&gt;""),AND(MF5&gt;=MG$32,MF5&lt;&gt;""),AND(ND5&gt;=NO$32,ND5&lt;&gt;""),AND(NG5&gt;=NO$32,NG5&lt;&gt;""),AND(NK5&gt;=NO$32,NK5&lt;&gt;""),AND(NN5&gt;=NO$32,NN5&lt;&gt;""),AND(OL5&gt;=OW$32,OL5&lt;&gt;""),AND(OO5&gt;=OW$32,OO5&lt;&gt;""),AND(OS5&gt;=OW$32,OS5&lt;&gt;""),AND(OV5&gt;=OW$32,OV5&lt;&gt;""),AND(PT5&gt;=QE$32,PT5&lt;&gt;""),AND(PW5&gt;=QE$32,PW5&lt;&gt;""),AND(QA5&gt;=QE$32,QA5&lt;&gt;""),AND(QD5&gt;=QE$32,QD5&lt;&gt;""),AND(RB5&gt;=RM$32,RB5&lt;&gt;""),AND(RE5&gt;=RM$32,RE5&lt;&gt;""),AND(RI5&gt;=RM$32,RI5&lt;&gt;""),AND(RL5&gt;=RM$32,RL5&lt;&gt;""),AND(SJ5&gt;=SU$32,SJ5&lt;&gt;""),AND(SM5&gt;=SU$32,SM5&lt;&gt;""),AND(SQ5&gt;=SU$32,SQ5&lt;&gt;""),AND(ST5&gt;=SU$32,ST5&lt;&gt;""),AND(TR5&gt;=UC$32,TR5&lt;&gt;""),AND(TU5&gt;=UC$32,TU5&lt;&gt;""),AND(TY5&gt;=UC$32,TYY5&lt;&gt;""),AND(UB5&gt;=UC$32,UB5&lt;&gt;""),AND(UZ5&gt;=VK$32,UZ5&lt;&gt;""),AND(VC5&gt;=VK$32,VC5&lt;&gt;""),AND(VG5&gt;=VK$32,VG5&lt;&gt;""),AND(VJ5&gt;=VK$32,VJ5&lt;&gt;""),AND(WH5&gt;=WS$32,WH5&lt;&gt;""),AND(WK5&gt;=WS$32,WK5&lt;&gt;""),AND(WO5&gt;=WS$32,WO5&lt;&gt;""),AND(WR5&gt;=WS$32,WR5&lt;&gt;"")),"P","")</f>
        <v>P</v>
      </c>
      <c r="H5" s="37" t="str">
        <f>IF(AND(G5="P",F5=""),"No DD",IF(OR(AND(AO5&gt;=AY$31,AO5&lt;&gt;"",AQ5&gt;=AY$35,AQ5&lt;&gt;"",AN5=""),AND(AR5&gt;=AY$31,AR5&lt;&gt;"",AT5&gt;=AY$35,AT5&lt;&gt;"",AN5=""),AND(AV5&gt;=AY$31,AV5&lt;&gt;"",AX5&gt;=AY$35,AX5&lt;&gt;"",AN5=""),AND(BP5&gt;=BZ$31,BP5&lt;&gt;"",BR5&gt;=BZ$35,BR5&lt;&gt;"",BO5=""),AND(BS5&gt;=BZ$31,BS5&lt;&gt;"",BU5&gt;=BZ$35,BU5&lt;&gt;"",BO5=""),AND(BW5&gt;=BZ$31,BW5&lt;&gt;"",BY5&gt;=BZ$35,BY5&lt;&gt;"",BO5=""),AND(CQ5&gt;=DA$31,CQ5&lt;&gt;"",CS5&gt;=DA$35,CS5&lt;&gt;"",CP5=""),AND(CT5&gt;=DA$31,CT5&lt;&gt;"",CV5&gt;=DA$35,CV5&lt;&gt;"",CP5=""),AND(CX5&gt;=DA$31,CX5&lt;&gt;"",CZ5&gt;=DA$35,CZ5&lt;&gt;"",CP5=""),AND(DX5&gt;=EK$31,DX5&lt;&gt;"",DZ5&gt;=EK$35,DZ5&lt;&gt;""),AND(EA5&gt;=EK$31,EA5&lt;&gt;"",EC5&gt;=EK$35,EC5&lt;&gt;""),AND(EE5&gt;=EK$31,EE5&lt;&gt;"",EG5&gt;=EK$35,EG5&lt;&gt;""),AND(EH5&gt;=EK$31,EH5&lt;&gt;"",EJ5&gt;=EK$35,EJ5&lt;&gt;""),AND(FF5&gt;=FS$31,FF5&lt;&gt;"",FH5&gt;=FS$35,FH5&lt;&gt;""),AND(FI5&gt;=FS$31,FI5&lt;&gt;"",FK5&gt;=FS$35,FK5&lt;&gt;""),AND(FM5&gt;=FS$31,FM5&lt;&gt;"",FO5&gt;=FS$35,FO5&lt;&gt;""),AND(FP5&gt;=FS$31,FP5&lt;&gt;"",FR5&gt;=FS$35,FR5&lt;&gt;""),AND(GN5&gt;=HA$31,GN5&lt;&gt;"",GP5&gt;=HA$35,GP5&lt;&gt;""),AND(GQ5&gt;=HA$31,GQ5&lt;&gt;"",GS5&gt;=HA$35,GS5&lt;&gt;""),AND(GU5&gt;=HA$31,GU5&lt;&gt;"",GW5&gt;=HA$35,GW5&lt;&gt;""),AND(GX5&gt;=HA$31,GX5&lt;&gt;"",GZ5&gt;=HA$35,GZ5&lt;&gt;""),AND(HV5&gt;=II$31,HV5&lt;&gt;"",HX5&gt;=II$35,HX5&lt;&gt;""),AND(HY5&gt;=II$31,HY5&lt;&gt;"",IA5&gt;=II$35,IA5&lt;&gt;""),AND(IC5&gt;=II$31,IC5&lt;&gt;"",IE5&gt;=II$35,IE5&lt;&gt;""),AND(IF5&gt;=II$31,IF5&lt;&gt;"",IH5&gt;=II$35,IH5&lt;&gt;""),AND(JD5&gt;=JQ$31,JD5&lt;&gt;"",JF5&gt;=JQ$35,JF5&lt;&gt;""),AND(JG5&gt;=JQ$31,JG5&lt;&gt;"",JI5&gt;=JQ$35,JI5&lt;&gt;""),AND(JK5&gt;=JQ$31,JK5&lt;&gt;"",JM5&gt;=JQ$35,JM5&lt;&gt;""),AND(JN5&gt;=JQ$31,JN5&lt;&gt;"",JP5&gt;=JQ$35,JP5&lt;&gt;""),AND(KL5&gt;=KY$31,KL5&lt;&gt;"",KN5&gt;=KY$35,KN5&lt;&gt;""),AND(KO5&gt;=KY$31,KO5&lt;&gt;"",KQ5&gt;=KY$35,KQ5&lt;&gt;""),AND(KS5&gt;=KY$31,KS5&lt;&gt;"",KU5&gt;=KY$35,KU5&lt;&gt;""),AND(KV5&gt;=KY$31,KV5&lt;&gt;"",KX5&gt;=KY$35,KX5&lt;&gt;""),AND(LT5&gt;=MG$31,LT5&lt;&gt;"",LV5&gt;=MG$35,LV5&lt;&gt;""),AND(LW5&gt;=MG$31,LW5&lt;&gt;"",LY5&gt;=MG$35,LY5&lt;&gt;""),AND(MA5&gt;=MG$31,MA5&lt;&gt;"",MC5&gt;=MG$35,MC5&lt;&gt;""),AND(MD5&gt;=MG$31,MD5&lt;&gt;"",MF5&gt;=MG$35,MF5&lt;&gt;""),AND(NB5&gt;=NO$31,NB5&lt;&gt;"",ND5&gt;=NO$35,ND5&lt;&gt;""),AND(NE5&gt;=NO$31,NE5&lt;&gt;"",NG5&gt;=NO$35,NG5&lt;&gt;""),AND(NI5&gt;=NO$31,NI5&lt;&gt;"",NK5&gt;=NO$35,NK5&lt;&gt;""),AND(NL5&gt;=NO$31,NL5&lt;&gt;"",NN5&gt;=NO$35,NN5&lt;&gt;""),AND(OJ5&gt;=OW$31,OJ5&lt;&gt;"",OL5&gt;=OW$35,OL5&lt;&gt;""),AND(OM5&gt;=OW$31,OM5&lt;&gt;"",OO5&gt;=OW$35,OO5&lt;&gt;""),AND(OQ5&gt;=OW$31,OQ5&lt;&gt;"",OS5&gt;=OW$35,OS5&lt;&gt;""),AND(OT5&gt;=OW$31,OT5&lt;&gt;"",OV5&gt;=OW$35,OV5&lt;&gt;""),AND(PR5&gt;=QE$31,PR5&lt;&gt;"",PT5&gt;=QE$35,PT5&lt;&gt;""),AND(PU5&gt;=QE$31,PU5&lt;&gt;"",PW5&gt;=QE$35,PW5&lt;&gt;""),AND(PY5&gt;=QE$31,PY5&lt;&gt;"",QA5&gt;=QE$35,QA5&lt;&gt;""),AND(QB5&gt;=QE$31,QB5&lt;&gt;"",QD5&gt;=QE$35,QD5&lt;&gt;""),AND(QZ5&gt;=RM$31,QZ5&lt;&gt;"",RB5&gt;=RM$35,RB5&lt;&gt;""),AND(RC5&gt;=RM$31,RC5&lt;&gt;"",RE5&gt;=RM$35,RE5&lt;&gt;""),AND(RG5&gt;=RM$31,RG5&lt;&gt;"",RI5&gt;=RM$35,RI5&lt;&gt;""),AND(RJ5&gt;=RM$31,RJ5&lt;&gt;"",RL5&gt;=RM$35,RL5&lt;&gt;""),AND(SH5&gt;=SU$31,SH5&lt;&gt;"",SJ5&gt;=SU$35,SJ5&lt;&gt;""),AND(SK5&gt;=SU$31,SK5&lt;&gt;"",SM5&gt;=SU$35,SM5&lt;&gt;""),AND(SO5&gt;=SU$31,SO5&lt;&gt;"",SQ5&gt;=SU$35,SQ5&lt;&gt;""),AND(SR5&gt;=SU$31,SR5&lt;&gt;"",ST5&gt;=SU$35,ST5&lt;&gt;""),AND(TP5&gt;=UC$31,TP5&lt;&gt;"",TR5&gt;=UC$35,TR5&lt;&gt;""),AND(TS5&gt;=UC$31,TS5&lt;&gt;"",TU5&gt;=UC$35,TU5&lt;&gt;""),AND(TW5&gt;=UC$31,TW5&lt;&gt;"",TY5&gt;=UC$355,TYY5&lt;&gt;""),AND(TZ5&gt;=UC$31,TZ5&lt;&gt;"",UB5&gt;=UC$35,UB5&lt;&gt;""),AND(UX5&gt;=VK$31,UX5&lt;&gt;"",UZ5&gt;=VK$35,UZ5&lt;&gt;""),AND(VA5&gt;=VK$31,VA5&lt;&gt;"",VC5&gt;=VK$35,VC5&lt;&gt;""),AND(VE5&gt;=VK$31,VE5&lt;&gt;"",VG5&gt;=VK$35,VG5&lt;&gt;""),AND(VH5&gt;=VK$31,VH5&lt;&gt;"",VJ5&gt;=VK$35,VJ5&lt;&gt;""),AND(WF5&gt;=WS$31,WF5&lt;&gt;"",WH5&gt;=WS$35,WH5&lt;&gt;""),AND(WI5&gt;=WS$31,WI5&lt;&gt;"",WK5&gt;=WS$35,WK5&lt;&gt;""),AND(WM5&gt;=WS$31,WM5&lt;&gt;"",WO5&gt;=WS$35,WO5&lt;&gt;""),AND(WP5&gt;=WS$31,WP5&lt;&gt;"",WR5&gt;=WS$35,WR5&lt;&gt;"")),"Merit",IF(OR(AND(AO5&gt;=AY$30,AO5&lt;&gt;"",AQ5&gt;=AY$34,AQ5&lt;&gt;"",AN5=""),AND(AR5&gt;=AY$30,AR5&lt;&gt;"",AT5&gt;=AY$34,AT5&lt;&gt;"",AN5=""),AND(AV5&gt;=AY$30,AV5&lt;&gt;"",AX5&gt;=AY$34,AX5&lt;&gt;"",AN5=""),AND(BP5&gt;=BZ$30,BP5&lt;&gt;"",BR5&gt;=BZ$34,BR5&lt;&gt;"",BO5=""),AND(BS5&gt;=BZ$30,BS5&lt;&gt;"",BU5&gt;=BZ$34,BU5&lt;&gt;"",BO5=""),AND(BW5&gt;=BZ$30,BW5&lt;&gt;"",BY5&gt;=BZ$34,BY5&lt;&gt;"",BO5=""),AND(CQ5&gt;=DA$30,CQ5&lt;&gt;"",CS5&gt;=DA$34,CS5&lt;&gt;"",CP5=""),AND(CT5&gt;=DA$30,CT5&lt;&gt;"",CV5&gt;=DA$34,CV5&lt;&gt;"",CP5=""),AND(CX5&gt;=DA$30,CX5&lt;&gt;"",CZ5&gt;=DA$34,CZ5&lt;&gt;"",CP5=""),AND(DX5&gt;=EK$30,DX5&lt;&gt;"",DZ5&gt;=EK$34,DZ5&lt;&gt;""),AND(EA5&gt;=EK$30,EA5&lt;&gt;"",EC5&gt;=EK$34,EC5&lt;&gt;""),AND(EE5&gt;=EK$30,EE5&lt;&gt;"",EG5&gt;=EK$34,EG5&lt;&gt;""),AND(EH5&gt;=EK$30,EH5&lt;&gt;"",EJ5&gt;=EK$34,EJ5&lt;&gt;""),AND(FF5&gt;=FS$30,FF5&lt;&gt;"",FH5&gt;=FS$34,FH5&lt;&gt;""),AND(FI5&gt;=FS$30,FI5&lt;&gt;"",FK5&gt;=FS$34,FK5&lt;&gt;""),AND(FM5&gt;=FS$30,FM5&lt;&gt;"",FO5&gt;=FS$34,FO5&lt;&gt;""),AND(FP5&gt;=FS$30,FP5&lt;&gt;"",FR5&gt;=FS$34,FR5&lt;&gt;""),AND(GN5&gt;=HA$30,GN5&lt;&gt;"",GP5&gt;=HA$34,GP5&lt;&gt;""),AND(GQ5&gt;=HA$30,GQ5&lt;&gt;"",GS5&gt;=HA$34,GS5&lt;&gt;""),AND(GU5&gt;=HA$30,GU5&lt;&gt;"",GW5&gt;=HA$34,GW5&lt;&gt;""),AND(GX5&gt;=HA$30,GX5&lt;&gt;"",GZ5&gt;=HA$34,GZ5&lt;&gt;""),AND(HV5&gt;=II$30,HV5&lt;&gt;"",HX5&gt;=II$34,HX5&lt;&gt;""),AND(HY5&gt;=II$30,HY5&lt;&gt;"",IA5&gt;=II$34,IA5&lt;&gt;""),AND(IC5&gt;=II$30,IC5&lt;&gt;"",IE5&gt;=II$34,IE5&lt;&gt;""),AND(IF5&gt;=II$30,IF5&lt;&gt;"",IH5&gt;=II$34,IH5&lt;&gt;""),AND(JD5&gt;=JQ$30,JD5&lt;&gt;"",JF5&gt;=JQ$34,JF5&lt;&gt;""),AND(JG5&gt;=JQ$30,JG5&lt;&gt;"",JI5&gt;=JQ$34,JI5&lt;&gt;""),AND(JK5&gt;=JQ$30,JK5&lt;&gt;"",JM5&gt;=JQ$34,JM5&lt;&gt;""),AND(JN5&gt;=JQ$30,JN5&lt;&gt;"",JP5&gt;=JQ$34,JP5&lt;&gt;""),AND(KL5&gt;=KY$30,KL5&lt;&gt;"",KN5&gt;=KY$34,KN5&lt;&gt;""),AND(KO5&gt;=KY$30,KO5&lt;&gt;"",KQ5&gt;=KY$34,KQ5&lt;&gt;""),AND(KS5&gt;=KY$30,KS5&lt;&gt;"",KU5&gt;=KY$34,KU5&lt;&gt;""),AND(KV5&gt;=KY$30,KV5&lt;&gt;"",KX5&gt;=KY$34,KX5&lt;&gt;""),AND(LT5&gt;=MG$30,LT5&lt;&gt;"",LV5&gt;=MG$34,LV5&lt;&gt;""),AND(LW5&gt;=MG$30,LW5&lt;&gt;"",LY5&gt;=MG$34,LY5&lt;&gt;""),AND(MA5&gt;=MG$30,MA5&lt;&gt;"",MC5&gt;=MG$34,MC5&lt;&gt;""),AND(MD5&gt;=MG$30,MD5&lt;&gt;"",MF5&gt;=MG$34,MF5&lt;&gt;""),AND(NB5&gt;=NO$30,NB5&lt;&gt;"",ND5&gt;=NO$34,ND5&lt;&gt;""),AND(NE5&gt;=NO$30,NE5&lt;&gt;"",NG5&gt;=NO$34,NG5&lt;&gt;""),AND(NI5&gt;=NO$30,NI5&lt;&gt;"",NK5&gt;=NO$34,NK5&lt;&gt;""),AND(NL5&gt;=NO$30,NL5&lt;&gt;"",NN5&gt;=NO$34,NN5&lt;&gt;""),AND(OJ5&gt;=OW$30,OJ5&lt;&gt;"",OL5&gt;=OW$34,OL5&lt;&gt;""),AND(OM5&gt;=OW$30,OM5&lt;&gt;"",OO5&gt;=OW$34,OO5&lt;&gt;""),AND(OQ5&gt;=OW$30,OQ5&lt;&gt;"",OS5&gt;=OW$34,OS5&lt;&gt;""),AND(OT5&gt;=OW$30,OT5&lt;&gt;"",OV5&gt;=OW$34,OV5&lt;&gt;""),AND(PR5&gt;=QE$30,PR5&lt;&gt;"",PT5&gt;=QE$34,PT5&lt;&gt;""),AND(PU5&gt;=QE$30,PU5&lt;&gt;"",PW5&gt;=QE$34,PW5&lt;&gt;""),AND(PY5&gt;=QE$30,PY5&lt;&gt;"",QA5&gt;=QE$34,QA5&lt;&gt;""),AND(QB5&gt;=QE$30,QB5&lt;&gt;"",QD5&gt;=QE$34,QD5&lt;&gt;""),AND(QZ5&gt;=RM$30,QZ5&lt;&gt;"",RB5&gt;=RM$34,RB5&lt;&gt;""),AND(RC5&gt;=RM$30,RC5&lt;&gt;"",RE5&gt;=RM$34,RE5&lt;&gt;""),AND(RG5&gt;=RM$30,RG5&lt;&gt;"",RI5&gt;=RM$34,RI5&lt;&gt;""),AND(RJ5&gt;=RM$30,RJ5&lt;&gt;"",RL5&gt;=RM$34,RL5&lt;&gt;""),AND(SH5&gt;=SU$30,SH5&lt;&gt;"",SJ5&gt;=SU$34,SJ5&lt;&gt;""),AND(SK5&gt;=SU$30,SK5&lt;&gt;"",SM5&gt;=SU$34,SM5&lt;&gt;""),AND(SO5&gt;=SU$30,SO5&lt;&gt;"",SQ5&gt;=SU$34,SQ5&lt;&gt;""),AND(SR5&gt;=SU$30,SR5&lt;&gt;"",ST5&gt;=SU$34,ST5&lt;&gt;""),AND(TP5&gt;=UC$30,TP5&lt;&gt;"",TR5&gt;=UC$34,TR5&lt;&gt;""),AND(TS5&gt;=UC$30,TS5&lt;&gt;"",TU5&gt;=UC$34,TU5&lt;&gt;""),AND(TW5&gt;=UC$30,TW5&lt;&gt;"",TY5&gt;=UC$34,TYY5&lt;&gt;""),AND(TZ5&gt;=UC$30,TZ5&lt;&gt;"",UB5&gt;=UC$34,UB5&lt;&gt;""),AND(UX5&gt;=VK$30,UX5&lt;&gt;"",UZ5&gt;=VK$34,UZ5&lt;&gt;""),AND(VA5&gt;=VK$30,VA5&lt;&gt;"",VC5&gt;=VK$34,VC5&lt;&gt;""),AND(VE5&gt;=VK$30,VE5&lt;&gt;"",VG5&gt;=VK$34,VG5&lt;&gt;""),AND(VH5&gt;=VK$30,VH5&lt;&gt;"",VJ5&gt;=VK$34,VJ5&lt;&gt;""),AND(WF5&gt;=WS$30,WF5&lt;&gt;"",WH5&gt;=WS$34,WH5&lt;&gt;""),AND(WI5&gt;=WS$30,WI5&lt;&gt;"",WK5&gt;=WS$34,WK5&lt;&gt;""),AND(WM5&gt;=WS$30,WM5&lt;&gt;"",WO5&gt;=WS$34,WO5&lt;&gt;""),AND(WP5&gt;=WS$30,WP5&lt;&gt;"",WR5&gt;=WS$34,WR5&lt;&gt;"")),"Excellence",IF(I5="P","Worlds Team",IF(F5="P","National Team","")))))</f>
        <v>Excellence</v>
      </c>
      <c r="I5" s="3" t="str">
        <f>IF(OR(AND(AO5&gt;=AY$29,AO5&lt;&gt;"",AQ5&gt;=AY$33,AQ5&lt;&gt;"",AN5=""),AND(AR5&gt;=AY$29,AR5&lt;&gt;"",AT5&gt;=AY$33,AT5&lt;&gt;"",AN5=""),AND(AV5&gt;=AY$29,AV5&lt;&gt;"",AX5&gt;=AY$33,AX5&lt;&gt;"",AN5=""),AND(BP5&gt;=BZ$29,BP5&lt;&gt;"",BR5&gt;=BZ$33,BR5&lt;&gt;"",BO5=""),AND(BS5&gt;=BZ$29,BS5&lt;&gt;"",BU5&gt;=BZ$33,BU5&lt;&gt;"",BO5=""),AND(BW5&gt;=BZ$29,BW5&lt;&gt;"",BY5&gt;=BZ$33,BY5&lt;&gt;"",BO5=""),AND(CQ5&gt;=DA$29,CQ5&lt;&gt;"",CS5&gt;=DA$33,CS5&lt;&gt;"",CP5=""),AND(CT5&gt;=DA$29,CT5&lt;&gt;"",CV5&gt;=DA$33,CV5&lt;&gt;"",CP5=""),AND(CX5&gt;=DA$29,CX5&lt;&gt;"",CZ5&gt;=DA$33,CZ5&lt;&gt;"",CP5=""),AND(DX5&gt;=EK$29,DX5&lt;&gt;"",DZ5&gt;=EK$33,DZ5&lt;&gt;""),AND(EA5&gt;=EK$29,EA5&lt;&gt;"",EC5&gt;=EK$33,EC5&lt;&gt;""),AND(EE5&gt;=EK$29,EE5&lt;&gt;"",EG5&gt;=EK$33,EG5&lt;&gt;""),AND(EH5&gt;=EK$29,EH5&lt;&gt;"",EJ5&gt;=EK$33,EJ5&lt;&gt;""),AND(FF5&gt;=FS$29,FF5&lt;&gt;"",FH5&gt;=FS$33,FH5&lt;&gt;""),AND(FI5&gt;=FS$29,FI5&lt;&gt;"",FK5&gt;=FS$33,FK5&lt;&gt;""),AND(FM5&gt;=FS$29,FM5&lt;&gt;"",FO5&gt;=FS$33,FO5&lt;&gt;""),AND(FP5&gt;=FS$29,FP5&lt;&gt;"",FR5&gt;=FS$33,FR5&lt;&gt;""),AND(GN5&gt;=HA$29,GN5&lt;&gt;"",GP5&gt;=HA$33,GP5&lt;&gt;""),AND(GQ5&gt;=HA$29,GQ5&lt;&gt;"",GS5&gt;=HA$33,GS5&lt;&gt;""),AND(GU5&gt;=HA$29,GU5&lt;&gt;"",GW5&gt;=HA$33,GW5&lt;&gt;""),AND(GX5&gt;=HA$29,GX5&lt;&gt;"",GZ5&gt;=HA$33,GZ5&lt;&gt;""),AND(HV5&gt;=II$29,HV5&lt;&gt;"",HX5&gt;=II$33,HX5&lt;&gt;""),AND(HY5&gt;=II$29,HY5&lt;&gt;"",IA5&gt;=II$33,IA5&lt;&gt;""),AND(IC5&gt;=II$29,IC5&lt;&gt;"",IE5&gt;=II$33,IE5&lt;&gt;""),AND(IF5&gt;=II$29,IF5&lt;&gt;"",IH5&gt;=II$33,IH5&lt;&gt;""),AND(JD5&gt;=JQ$29,JD5&lt;&gt;"",JF5&gt;=JQ$33,JF5&lt;&gt;""),AND(JG5&gt;=JQ$29,JG5&lt;&gt;"",JI5&gt;=JQ$33,JI5&lt;&gt;""),AND(JK5&gt;=JQ$29,JK5&lt;&gt;"",JM5&gt;=JQ$33,JM5&lt;&gt;""),AND(JN5&gt;=JQ$29,JN5&lt;&gt;"",JP5&gt;=JQ$33,JP5&lt;&gt;""),AND(KL5&gt;=KY$29,KL5&lt;&gt;"",KN5&gt;=KY$33,KN5&lt;&gt;""),AND(KO5&gt;=KY$29,KO5&lt;&gt;"",KQ5&gt;=KY$33,KQ5&lt;&gt;""),AND(KS5&gt;=KY$29,KS5&lt;&gt;"",KU5&gt;=KY$33,KU5&lt;&gt;""),AND(KV5&gt;=KY$29,KV5&lt;&gt;"",KX5&gt;=KY$33,KX5&lt;&gt;""),AND(LT5&gt;=MG$29,LT5&lt;&gt;"",LV5&gt;=MG$33,LV5&lt;&gt;""),AND(LW5&gt;=MG$29,LW5&lt;&gt;"",LY5&gt;=MG$33,LY5&lt;&gt;""),AND(MA5&gt;=MG$29,MA5&lt;&gt;"",MC5&gt;=MG$33,MC5&lt;&gt;""),AND(MD5&gt;=MG$29,MD5&lt;&gt;"",MF5&gt;=MG$33,MF5&lt;&gt;""),AND(NB5&gt;=NO$29,NB5&lt;&gt;"",ND5&gt;=NO$33,ND5&lt;&gt;""),AND(NE5&gt;=NO$29,NE5&lt;&gt;"",NG5&gt;=NO$33,NG5&lt;&gt;""),AND(NI5&gt;=NO$29,NI5&lt;&gt;"",NK5&gt;=NO$33,NK5&lt;&gt;""),AND(NL5&gt;=NO$29,NL5&lt;&gt;"",NN5&gt;=NO$33,NN5&lt;&gt;""),AND(OJ5&gt;=OW$29,OJ5&lt;&gt;"",OL5&gt;=OW$33,OL5&lt;&gt;""),AND(OM5&gt;=OW$29,OM5&lt;&gt;"",OO5&gt;=OW$33,OO5&lt;&gt;""),AND(OQ5&gt;=OW$29,OQ5&lt;&gt;"",OS5&gt;=OW$33,OS5&lt;&gt;""),AND(OT5&gt;=OW$29,OT5&lt;&gt;"",OV5&gt;=OW$33,OV5&lt;&gt;""),AND(PR5&gt;=QE$29,PR5&lt;&gt;"",PT5&gt;=QE$33,PT5&lt;&gt;""),AND(PU5&gt;=QE$29,PU5&lt;&gt;"",PW5&gt;=QE$33,PW5&lt;&gt;""),AND(PY5&gt;=QE$29,PY5&lt;&gt;"",QA5&gt;=QE$33,QA5&lt;&gt;""),AND(QB5&gt;=QE$29,QB5&lt;&gt;"",QD5&gt;=QE$33,QD5&lt;&gt;""),AND(QZ5&gt;=RM$29,QZ5&lt;&gt;"",RB5&gt;=RM$33,RB5&lt;&gt;""),AND(RC5&gt;=RM$29,RC5&lt;&gt;"",RE5&gt;=RM$33,RE5&lt;&gt;""),AND(RG5&gt;=RM$29,RG5&lt;&gt;"",RI5&gt;=RM$33,RI5&lt;&gt;""),AND(RJ5&gt;=RM$29,RJ5&lt;&gt;"",RL5&gt;=RM$33,RL5&lt;&gt;""),AND(SH5&gt;=SU$29,SH5&lt;&gt;"",SJ5&gt;=SU$33,SJ5&lt;&gt;""),AND(SK5&gt;=SU$29,SK5&lt;&gt;"",SM5&gt;=SU$33,SM5&lt;&gt;""),AND(SO5&gt;=SU$29,SO5&lt;&gt;"",SQ5&gt;=SU$33,SQ5&lt;&gt;""),AND(SR5&gt;=SU$29,SR5&lt;&gt;"",ST5&gt;=SU$33,ST5&lt;&gt;""),AND(TP5&gt;=UC$29,TP5&lt;&gt;"",TR5&gt;=UC$33,TR5&lt;&gt;""),AND(TS5&gt;=UC$29,TS5&lt;&gt;"",TU5&gt;=UC$33,TU5&lt;&gt;""),AND(TW5&gt;=UC$29,TW5&lt;&gt;"",TY5&gt;=UC$33,TYY5&lt;&gt;""),AND(TZ5&gt;=UC$29,TZ5&lt;&gt;"",UB5&gt;=UC$33,UB5&lt;&gt;""),AND(UX5&gt;=VK$29,UX5&lt;&gt;"",UZ5&gt;=VK$33,UZ5&lt;&gt;""),AND(VA5&gt;=VK$29,VA5&lt;&gt;"",VC5&gt;=VK$33,VC5&lt;&gt;""),AND(VE5&gt;=VK$29,VE5&lt;&gt;"",VG5&gt;=VK$33,VG5&lt;&gt;""),AND(VH5&gt;=VK$29,VH5&lt;&gt;"",VJ5&gt;=VK$33,VJ5&lt;&gt;""),AND(WF5&gt;=WS$29,WF5&lt;&gt;"",WH5&gt;=WS$33,WH5&lt;&gt;""),AND(WI5&gt;=WS$29,WI5&lt;&gt;"",WK5&gt;=WS$33,WK5&lt;&gt;""),AND(WM5&gt;=WS$29,WM5&lt;&gt;"",WO5&gt;=WS$33,WO5&lt;&gt;""),AND(WP5&gt;=WS$29,WP5&lt;&gt;"",WR5&gt;=WS$33,WR5&lt;&gt;"")),"P","")</f>
        <v>P</v>
      </c>
      <c r="J5" s="8">
        <f>IF(COUNT(AQ5,AT5,BR5,BU5,CS5,CV5)&gt;0,LARGE((AQ5,AT5,BR5,BU5,CS5,CV5),1),0)</f>
        <v>58.97</v>
      </c>
      <c r="K5" s="8" t="str">
        <f>IF(J5="","",IF(OR(J5=CS5,J5=CV5),$CA$1,IF(OR(J5=BR5,J5=BU5),$AZ$1,IF(OR(J5=AQ5,J5=AT5),$Y$1,""))))</f>
        <v>2024 Elite Canada</v>
      </c>
      <c r="L5" s="8">
        <f>IF(COUNT(AQ5,AT5,BR5,BU5,CS5,CV5)&gt;1,LARGE((AQ5,AT5,BR5,BU5,CS5,CV5),2),0)</f>
        <v>58.67</v>
      </c>
      <c r="M5" s="8" t="str">
        <f>IF(L5="","",IF(OR(L5=CS5,L5=CV5),$CA$1,IF(OR(L5=BR5,L5=BU5),$AZ$1,IF(OR(L5=AQ5,L5=AT5),$Y$1,""))))</f>
        <v>2023 Domestic 3rd Trial</v>
      </c>
      <c r="N5" s="8">
        <f>IF(COUNT(AQ5,AT5,BR5,BU5,CS5,CV5)&gt;2,LARGE((AQ5,AT5,BR5,BU5,CS5,CV5),3),0)</f>
        <v>57.59</v>
      </c>
      <c r="O5" s="8" t="str">
        <f>IF(N5="","",IF(OR(N5=CS5,N5=CV5),$CA$1,IF(OR(N5=BR5,N5=BU5),$AZ$1,IF(OR(N5=AQ5,N5=AT5),$Y$1,""))))</f>
        <v>2023 Domestic 3rd Trial</v>
      </c>
      <c r="P5" s="8">
        <f>IF(MAX(AX5,BY5,CZ5)&gt;0,MAX(AX5,BY5,CZ5),0)</f>
        <v>58.29</v>
      </c>
      <c r="Q5" s="8" t="str">
        <f>IF(P5="","",IF(P5=CZ5,$CA$1,IF(P5=BY5,$AZ$1,IF(P5=AX5,$Y$1,""))))</f>
        <v>2024 Nationals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17.100000000000001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2023 Domestic 3rd Trial</v>
      </c>
      <c r="T5" s="8">
        <f>IF(MAX(IF(AO5&gt;=$AY$28,AP5,0),IF(AR5&gt;=$AY$28,AS5,0),IF(AV5&gt;=$AY$28,AW5,0),IF(BP5&gt;=$BZ$28,BQ5,0),IF(BS5&gt;=$BZ$28,BT5,0),IF(BW5&gt;=$BZ$28,BX5,0),IF(CQ5&gt;=$DA$28,CR5,0),IF(CT5&gt;=$DA$28,CU5,0),IF(CX5&gt;=$DA$28,CY5,0),IF(DX5&gt;=$EK$28,DY5,0),IF(EA5&gt;=$EK$28,EB5,0),IF(EE5&gt;=$EK$28,EF5,0),IF(EH5&gt;=$EK$28,EI5,0),IF(FF5&gt;=$FS$28,FG5,0),IF(FI5&gt;=$FS$28,FJ5,0),IF(FM5&gt;=$FS$28,FN5,0),IF(FP5&gt;=$FS$28,FQ5,0),IF(GN5&gt;=$HA$28,GO5,0),IF(GQ5&gt;=$HA$28,GR5,0),IF(GU5&gt;=$HA$28,GV5,0),IF(GX5&gt;=$HA$28,GY5,0),IF(HV5&gt;=$II$28,HW5,0),IF(HY5&gt;=$II$28,HZ5,0),IF(IC5&gt;=$II$28,ID5,0),IF(IF5&gt;=$II$28,IG5,0),IF(JD5&gt;=$JQ$28,JE5,0),IF(JG5&gt;=$JQ$28,JH5,0),IF(JK5&gt;=$JQ$28,JL5,0),IF(JN5&gt;=$JQ$28,JO5,0),IF(KL5&gt;=$KY$28,KM5,0),IF(KO5&gt;=$KY$28,KP5,0),IF(KS5&gt;=$KY$28,KT5,0),IF(KV5&gt;=$KY$28,KW5,0),IF(LT5&gt;=$MG$28,LU5,0),IF(LW5&gt;=$MG$28,LX5,0),IF(MA5&gt;=$MG$28,MB5,0),IF(MD5&gt;=$MG$28,ME5,0),IF(NB5&gt;=$NO$28,NC5,0),IF(NE5&gt;=$NO$28,NF5,0),IF(NI5&gt;=$NO$28,NJ5,0),IF(NL5&gt;=$NO$28,NM5,0),IF(OJ5&gt;=$OW$28,OK5,0),IF(OM5&gt;=$OW$28,ON5,0),IF(OQ5&gt;=$OW$28,OR5,0),IF(OT5&gt;=$OW$28,OU5,0),IF(PR5&gt;=$QE$28,PS5,0),IF(PU5&gt;=$QE$28,PV5,0),IF(PY5&gt;=$QE$28,PZ5,0),IF(QB5&gt;=$QE$28,QC5,0),IF(QZ5&gt;=$RM$28,RA5,0),IF(RC5&gt;=$RM$28,RD5,0),IF(RG5&gt;=$RM$28,RH5,0),IF(RJ5&gt;=$RM$28,RK5,0),IF(SH5&gt;=$SU$28,SI5,0),IF(SK5&gt;=$SU$28,SL5,0),IF(SO5&gt;=$SU$28,SP5,0),IF(SR5&gt;=$SU$28,SS5,0),IF(TP5&gt;=$UC$28,TQ5,0),IF(TS5&gt;=$UC$28,TT5,0),IF(TW5&gt;=$UC$28,TX5,0),IF(TZ5&gt;=$UC$28,UA5,0),IF(UX5&gt;=$VK$28,UY5,0),IF(VA5&gt;=$VK$28,VB5,0),IF(VE5&gt;=$VK$28,VF5,0),IF(VH5&gt;=$VK$28,VI5,0),IF(WF5&gt;=$WS$28,WG5,0),IF(WI5&gt;=$WS$28,WJ5,0),IF(WM5&gt;=$WS$28,WN5,0),IF(WP5&gt;=$WS$28,WQ5,0))&gt;0,MAX(IF(AO5&gt;=$AY$28,AP5,0),IF(AR5&gt;=$AY$28,AS5,0),IF(AV5&gt;=$AY$28,AW5,0),IF(BP5&gt;=$BZ$28,BQ5,0),IF(BS5&gt;=$BZ$28,BT5,0),IF(BW5&gt;=$BZ$28,BX5,0),IF(CQ5&gt;=$DA$28,CR5,0),IF(CT5&gt;=$DA$28,CU5,0),IF(CX5&gt;=$DA$28,CY5,0),IF(DX5&gt;=$EK$28,DY5,0),IF(EA5&gt;=$EK$28,EB5,0),IF(EE5&gt;=$EK$28,EF5,0),IF(EH5&gt;=$EK$28,EI5,0),IF(FF5&gt;=$FS$28,FG5,0),IF(FI5&gt;=$FS$28,FJ5,0),IF(FM5&gt;=$FS$28,FN5,0),IF(FP5&gt;=$FS$28,FQ5,0),IF(GN5&gt;=$HA$28,GO5,0),IF(GQ5&gt;=$HA$28,GR5,0),IF(GU5&gt;=$HA$28,GV5,0),IF(GX5&gt;=$HA$28,GY5,0),IF(HV5&gt;=$II$28,HW5,0),IF(HY5&gt;=$II$28,HZ5,0),IF(IC5&gt;=$II$28,ID5,0),IF(IF5&gt;=$II$28,IG5,0),IF(JD5&gt;=$JQ$28,JE5,0),IF(JG5&gt;=$JQ$28,JH5,0),IF(JK5&gt;=$JQ$28,JL5,0),IF(JN5&gt;=$JQ$28,JO5,0),IF(KL5&gt;=$KY$28,KM5,0),IF(KO5&gt;=$KY$28,KP5,0),IF(KS5&gt;=$KY$28,KT5,0),IF(KV5&gt;=$KY$28,KW5,0),IF(LT5&gt;=$MG$28,LU5,0),IF(LW5&gt;=$MG$28,LX5,0),IF(MA5&gt;=$MG$28,MB5,0),IF(MD5&gt;=$MG$28,ME5,0),IF(NB5&gt;=$NO$28,NC5,0),IF(NE5&gt;=$NO$28,NF5,0),IF(NI5&gt;=$NO$28,NJ5,0),IF(NL5&gt;=$NO$28,NM5,0),IF(OJ5&gt;=$OW$28,OK5,0),IF(OM5&gt;=$OW$28,ON5,0),IF(OQ5&gt;=$OW$28,OR5,0),IF(OT5&gt;=$OW$28,OU5,0),IF(PR5&gt;=$QE$28,PS5,0),IF(PU5&gt;=$QE$28,PV5,0),IF(PY5&gt;=$QE$28,PZ5,0),IF(QB5&gt;=$QE$28,QC5,0),IF(QZ5&gt;=$RM$28,RA5,0),IF(RC5&gt;=$RM$28,RD5,0),IF(RG5&gt;=$RM$28,RH5,0),IF(RJ5&gt;=$RM$28,RK5,0),IF(SH5&gt;=$SU$28,SI5,0),IF(SK5&gt;=$SU$28,SL5,0),IF(SO5&gt;=$SU$28,SP5,0),IF(SR5&gt;=$SU$28,SS5,0),IF(TP5&gt;=$UC$28,TQ5,0),IF(TS5&gt;=$UC$28,TT5,0),IF(TW5&gt;=$UC$28,TX5,0),IF(TZ5&gt;=$UC$28,UA5,0),IF(UX5&gt;=$VK$28,UY5,0),IF(VA5&gt;=$VK$28,VB5,0),IF(VE5&gt;=$VK$28,VF5,0),IF(VH5&gt;=$VK$28,VI5,0),IF(WF5&gt;=$WS$28,WG5,0),IF(WI5&gt;=$WS$28,WJ5,0),IF(WM5&gt;=$WS$28,WN5,0),IF(WP5&gt;=$WS$28,WQ5,0)),0)</f>
        <v>16.61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2023 Domestic 3rd Trial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/>
      </c>
      <c r="Y5" s="23">
        <v>15.7</v>
      </c>
      <c r="Z5" s="23">
        <v>9.3000000000000007</v>
      </c>
      <c r="AA5" s="23">
        <v>17.100000000000001</v>
      </c>
      <c r="AB5" s="23">
        <v>16.57</v>
      </c>
      <c r="AC5" s="23">
        <v>0</v>
      </c>
      <c r="AD5" s="23">
        <v>15</v>
      </c>
      <c r="AE5" s="23">
        <v>9.5</v>
      </c>
      <c r="AF5" s="23">
        <v>16.899999999999999</v>
      </c>
      <c r="AG5" s="23">
        <v>16.190000000000001</v>
      </c>
      <c r="AH5" s="23">
        <v>0</v>
      </c>
      <c r="AI5" s="23">
        <v>15.2</v>
      </c>
      <c r="AJ5" s="23">
        <v>9.1</v>
      </c>
      <c r="AK5" s="23">
        <v>17.100000000000001</v>
      </c>
      <c r="AL5" s="23">
        <v>16.61</v>
      </c>
      <c r="AM5" s="23">
        <v>0.2</v>
      </c>
      <c r="AN5" s="28"/>
      <c r="AO5" s="39">
        <f>IF(AA5&gt;0,AA5,"")</f>
        <v>17.100000000000001</v>
      </c>
      <c r="AP5" s="39">
        <f>IF(AB5&gt;0,AB5,"")</f>
        <v>16.57</v>
      </c>
      <c r="AQ5" s="41">
        <f>IF(SUM(Y5:AB5)-AC5&gt;0,SUM(Y5:AB5)-AC5,"")</f>
        <v>58.67</v>
      </c>
      <c r="AR5" s="41">
        <f>IF(AF5&gt;0,AF5,"")</f>
        <v>16.899999999999999</v>
      </c>
      <c r="AS5" s="41">
        <f>IF(AG5&gt;0,AG5,"")</f>
        <v>16.190000000000001</v>
      </c>
      <c r="AT5" s="41">
        <f>IF(SUM(AD5:AG5)-AH5&gt;0,SUM(AD5:AG5)-AH5,"")</f>
        <v>57.59</v>
      </c>
      <c r="AU5" s="41">
        <f>IF(AQ5="","",MAX(AQ5,AT5))</f>
        <v>58.67</v>
      </c>
      <c r="AV5" s="41">
        <f>IF(AK5&gt;0,AK5,"")</f>
        <v>17.100000000000001</v>
      </c>
      <c r="AW5" s="41">
        <f>IF(AL5&gt;0,AL5,"")</f>
        <v>16.61</v>
      </c>
      <c r="AX5" s="41">
        <f>IF(SUM(AI5:AL5)-AM5&gt;0,SUM(AI5:AL5)-AM5,"")</f>
        <v>57.809999999999995</v>
      </c>
      <c r="AY5" s="41">
        <f>IF(SUM(AU5,AX5)&gt;0,SUM(AU5,AX5),"")</f>
        <v>116.47999999999999</v>
      </c>
      <c r="AZ5" s="27">
        <v>16.600000000000001</v>
      </c>
      <c r="BA5" s="27">
        <v>9.1999999999999993</v>
      </c>
      <c r="BB5" s="27">
        <v>15.4</v>
      </c>
      <c r="BC5" s="27">
        <v>16.28</v>
      </c>
      <c r="BD5" s="27">
        <v>0</v>
      </c>
      <c r="BE5" s="27">
        <v>17.3</v>
      </c>
      <c r="BF5" s="27">
        <v>9.6999999999999993</v>
      </c>
      <c r="BG5" s="27">
        <v>15.6</v>
      </c>
      <c r="BH5" s="27">
        <v>16.37</v>
      </c>
      <c r="BI5" s="27">
        <v>0</v>
      </c>
      <c r="BJ5" s="27">
        <v>17.100000000000001</v>
      </c>
      <c r="BK5" s="27">
        <v>8.6</v>
      </c>
      <c r="BL5" s="27">
        <v>15</v>
      </c>
      <c r="BM5" s="27">
        <v>16.16</v>
      </c>
      <c r="BN5" s="27">
        <v>0</v>
      </c>
      <c r="BO5" s="29"/>
      <c r="BP5" s="40">
        <f>IF(BB5&gt;0,BB5,"")</f>
        <v>15.4</v>
      </c>
      <c r="BQ5" s="40">
        <f>IF(BC5&gt;0,BC5,"")</f>
        <v>16.28</v>
      </c>
      <c r="BR5" s="11">
        <f>IF(SUM(AZ5:BC5)-BD5&gt;0,SUM(AZ5:BC5)-BD5,"")</f>
        <v>57.480000000000004</v>
      </c>
      <c r="BS5" s="11">
        <f>IF(BG5&gt;0,BG5,"")</f>
        <v>15.6</v>
      </c>
      <c r="BT5" s="11">
        <f>IF(BH5&gt;0,BH5,"")</f>
        <v>16.37</v>
      </c>
      <c r="BU5" s="11">
        <f>IF(SUM(BE5:BH5)-BI5&gt;0,SUM(BE5:BH5)-BI5,"")</f>
        <v>58.97</v>
      </c>
      <c r="BV5" s="11">
        <f>IF(BR5="","",MAX(BR5,BU5))</f>
        <v>58.97</v>
      </c>
      <c r="BW5" s="11">
        <f>IF(BL5&gt;0,BL5,"")</f>
        <v>15</v>
      </c>
      <c r="BX5" s="11">
        <f>IF(BM5&gt;0,BM5,"")</f>
        <v>16.16</v>
      </c>
      <c r="BY5" s="11">
        <f>IF(SUM(BJ5:BM5)-BN5&gt;0,SUM(BJ5:BM5)-BN5,"")</f>
        <v>56.86</v>
      </c>
      <c r="BZ5" s="11">
        <f>IF(SUM(BV5,BY5)&gt;0,SUM(BV5,BY5),"")</f>
        <v>115.83</v>
      </c>
      <c r="CA5" s="23">
        <v>2.58</v>
      </c>
      <c r="CB5" s="23">
        <v>2.4</v>
      </c>
      <c r="CC5" s="23">
        <v>5.0999999999999996</v>
      </c>
      <c r="CD5" s="23">
        <v>16.809999999999999</v>
      </c>
      <c r="CE5" s="23">
        <v>0</v>
      </c>
      <c r="CF5" s="23">
        <v>16.2</v>
      </c>
      <c r="CG5" s="23">
        <v>9</v>
      </c>
      <c r="CH5" s="23">
        <v>15</v>
      </c>
      <c r="CI5" s="23">
        <v>15.94</v>
      </c>
      <c r="CJ5" s="23">
        <v>0</v>
      </c>
      <c r="CK5" s="23">
        <v>16.899999999999999</v>
      </c>
      <c r="CL5" s="23">
        <v>9.8000000000000007</v>
      </c>
      <c r="CM5" s="23">
        <v>15.6</v>
      </c>
      <c r="CN5" s="23">
        <v>15.99</v>
      </c>
      <c r="CO5" s="23">
        <v>0</v>
      </c>
      <c r="CP5" s="28"/>
      <c r="CQ5" s="39">
        <f>IF(CC5&gt;0,CC5,"")</f>
        <v>5.0999999999999996</v>
      </c>
      <c r="CR5" s="39">
        <f>IF(CD5&gt;0,CD5,"")</f>
        <v>16.809999999999999</v>
      </c>
      <c r="CS5" s="41">
        <f>IF(SUM(CA5:CD5)-CE5&gt;0,SUM(CA5:CD5)-CE5,"")</f>
        <v>26.89</v>
      </c>
      <c r="CT5" s="41">
        <f>IF(CH5&gt;0,CH5,"")</f>
        <v>15</v>
      </c>
      <c r="CU5" s="41">
        <f>IF(CI5&gt;0,CI5,"")</f>
        <v>15.94</v>
      </c>
      <c r="CV5" s="41">
        <f>IF(SUM(CF5:CI5)-CJ5&gt;0,SUM(CF5:CI5)-CJ5,"")</f>
        <v>56.14</v>
      </c>
      <c r="CW5" s="41">
        <f>IF(CS5="","",MAX(CS5,CV5))</f>
        <v>56.14</v>
      </c>
      <c r="CX5" s="41">
        <f>IF(CM5&gt;0,CM5,"")</f>
        <v>15.6</v>
      </c>
      <c r="CY5" s="41">
        <f>IF(CN5&gt;0,CN5,"")</f>
        <v>15.99</v>
      </c>
      <c r="CZ5" s="41">
        <f>IF(SUM(CK5:CN5)-CO5&gt;0,SUM(CK5:CN5)-CO5,"")</f>
        <v>58.29</v>
      </c>
      <c r="DA5" s="41">
        <f>IF(SUM(CW5,CZ5)&gt;0,SUM(CW5,CZ5),"")</f>
        <v>114.43</v>
      </c>
      <c r="DB5" s="52" t="str">
        <f>IF(MAX(ED5,FL5,GT5,IB5,JJ5,KR5,LZ5,NH5,OP5,PX5,RF5,SN5,TV5,VD5,WL5)-IF(N5="",0,N5)&gt;0.001,MAX(ED5,FL5,GT5,IB5,JJ5,KR5,LZ5,NH5,OP5,PX5,RF5,SN5,TV5,VD5,WL5)-IF(N5="",0,N5),"")</f>
        <v/>
      </c>
      <c r="DC5" s="52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>
        <v>9.4</v>
      </c>
      <c r="DE5" s="17">
        <v>5.5</v>
      </c>
      <c r="DF5" s="17">
        <v>10.1</v>
      </c>
      <c r="DG5" s="17">
        <v>9.9600000000000009</v>
      </c>
      <c r="DH5" s="17">
        <v>0</v>
      </c>
      <c r="DI5" s="17">
        <v>12.7</v>
      </c>
      <c r="DJ5" s="17">
        <v>7.5</v>
      </c>
      <c r="DK5" s="17">
        <v>13</v>
      </c>
      <c r="DL5" s="17">
        <v>13.39</v>
      </c>
      <c r="DM5" s="17">
        <v>0</v>
      </c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>
        <f>IF(DF5&gt;0,DF5,"")</f>
        <v>10.1</v>
      </c>
      <c r="DY5" s="41">
        <f>IF(DG5&gt;0,DG5,"")</f>
        <v>9.9600000000000009</v>
      </c>
      <c r="DZ5" s="41">
        <f>IF(SUM(DD5:DG5)-DH5&gt;0,SUM(DD5:DG5)-DH5,"")</f>
        <v>34.96</v>
      </c>
      <c r="EA5" s="41">
        <f>IF(DK5&gt;0,DK5,"")</f>
        <v>13</v>
      </c>
      <c r="EB5" s="41">
        <f>IF(DL5&gt;0,DL5,"")</f>
        <v>13.39</v>
      </c>
      <c r="EC5" s="41">
        <f>IF(SUM(DI5:DL5)-DM5&gt;0,SUM(DI5:DL5)-DM5,"")</f>
        <v>46.59</v>
      </c>
      <c r="ED5" s="41">
        <f>IF(MAX(DZ5,EC5)&gt;0,MAX(DZ5,EC5),"")</f>
        <v>46.59</v>
      </c>
      <c r="EE5" s="41" t="str">
        <f>IF(DP5&gt;0,DP5,"")</f>
        <v/>
      </c>
      <c r="EF5" s="41" t="str">
        <f>IF(DQ5&gt;0,DQ5,"")</f>
        <v/>
      </c>
      <c r="EG5" s="41" t="str">
        <f>IF(SUM(DN5:DQ5)-DR5&gt;0,SUM(DN5:DQ5)-DR5,"")</f>
        <v/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>
        <f>IF(SUM(ED5,EG5,EJ5)&gt;0,SUM(ED5,EG5,EJ5),"")</f>
        <v>46.59</v>
      </c>
      <c r="EL5" s="18">
        <v>11.2</v>
      </c>
      <c r="EM5" s="18">
        <v>7.1</v>
      </c>
      <c r="EN5" s="18">
        <v>12.6</v>
      </c>
      <c r="EO5" s="18">
        <v>13.01</v>
      </c>
      <c r="EP5" s="18">
        <v>0</v>
      </c>
      <c r="EQ5" s="18">
        <v>14.3</v>
      </c>
      <c r="ER5" s="18">
        <v>9.3000000000000007</v>
      </c>
      <c r="ES5" s="18">
        <v>16.100000000000001</v>
      </c>
      <c r="ET5" s="18">
        <v>16.12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>IF(EN5&gt;0,EN5,"")</f>
        <v>12.6</v>
      </c>
      <c r="FG5" s="11">
        <f>IF(EO5&gt;0,EO5,"")</f>
        <v>13.01</v>
      </c>
      <c r="FH5" s="11">
        <f>IF(SUM(EL5:EO5)-EP5&gt;0,SUM(EL5:EO5)-EP5,"")</f>
        <v>43.91</v>
      </c>
      <c r="FI5" s="11">
        <f>IF(ES5&gt;0,ES5,"")</f>
        <v>16.100000000000001</v>
      </c>
      <c r="FJ5" s="11">
        <f>IF(ET5&gt;0,ET5,"")</f>
        <v>16.12</v>
      </c>
      <c r="FK5" s="11">
        <f>IF(SUM(EQ5:ET5)-EU5&gt;0,SUM(EQ5:ET5)-EU5,"")</f>
        <v>55.820000000000007</v>
      </c>
      <c r="FL5" s="11">
        <f>IF(MAX(FH5,FK5)&gt;0,MAX(FH5,FK5),"")</f>
        <v>55.820000000000007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55.820000000000007</v>
      </c>
      <c r="FT5" s="17">
        <v>13.7</v>
      </c>
      <c r="FU5" s="17">
        <v>9.1999999999999993</v>
      </c>
      <c r="FV5" s="17">
        <v>16.3</v>
      </c>
      <c r="FW5" s="17">
        <v>16.02</v>
      </c>
      <c r="FX5" s="17">
        <v>0</v>
      </c>
      <c r="FY5" s="17">
        <v>3</v>
      </c>
      <c r="FZ5" s="17">
        <v>1.6</v>
      </c>
      <c r="GA5" s="17">
        <v>3.6</v>
      </c>
      <c r="GB5" s="17">
        <v>3.57</v>
      </c>
      <c r="GC5" s="17">
        <v>0</v>
      </c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1">
        <f>IF(FV5&gt;0,FV5,"")</f>
        <v>16.3</v>
      </c>
      <c r="GO5" s="41">
        <f>IF(FW5&gt;0,FW5,"")</f>
        <v>16.02</v>
      </c>
      <c r="GP5" s="41">
        <f>IF(SUM(FT5:FW5)-FX5&gt;0,SUM(FT5:FW5)-FX5,"")</f>
        <v>55.22</v>
      </c>
      <c r="GQ5" s="41">
        <f>IF(GA5&gt;0,GA5,"")</f>
        <v>3.6</v>
      </c>
      <c r="GR5" s="41">
        <f>IF(GB5&gt;0,GB5,"")</f>
        <v>3.57</v>
      </c>
      <c r="GS5" s="41">
        <f>IF(SUM(FY5:GB5)-GC5&gt;0,SUM(FY5:GB5)-GC5,"")</f>
        <v>11.77</v>
      </c>
      <c r="GT5" s="41">
        <f>IF(MAX(GP5,GS5)&gt;0,MAX(GP5,GS5),"")</f>
        <v>55.22</v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 t="str">
        <f>IF(GK5&gt;0,GK5,"")</f>
        <v/>
      </c>
      <c r="GY5" s="41" t="str">
        <f>IF(GL5&gt;0,GL5,"")</f>
        <v/>
      </c>
      <c r="GZ5" s="41" t="str">
        <f>IF(SUM(GI5:GL5)-GM5&gt;0,SUM(GI5:GL5)-GM5,"")</f>
        <v/>
      </c>
      <c r="HA5" s="41">
        <f>IF(SUM(GT5,GW5,GZ5)&gt;0,SUM(GT5,GW5,GZ5),"")</f>
        <v>55.22</v>
      </c>
      <c r="HB5" s="18">
        <v>12.4</v>
      </c>
      <c r="HC5" s="18">
        <v>7.5</v>
      </c>
      <c r="HD5" s="18">
        <v>12.8</v>
      </c>
      <c r="HE5" s="18">
        <v>13.26</v>
      </c>
      <c r="HF5" s="18">
        <v>0</v>
      </c>
      <c r="HG5" s="18">
        <v>15.4</v>
      </c>
      <c r="HH5" s="18">
        <v>9</v>
      </c>
      <c r="HI5" s="18">
        <v>16.5</v>
      </c>
      <c r="HJ5" s="18">
        <v>16.48</v>
      </c>
      <c r="HK5" s="18">
        <v>0</v>
      </c>
      <c r="HL5" s="18"/>
      <c r="HM5" s="18"/>
      <c r="HN5" s="18"/>
      <c r="HO5" s="18"/>
      <c r="HP5" s="18"/>
      <c r="HQ5" s="18">
        <v>3.1</v>
      </c>
      <c r="HR5" s="18">
        <v>1.9</v>
      </c>
      <c r="HS5" s="18">
        <v>3.6</v>
      </c>
      <c r="HT5" s="18">
        <v>3.52</v>
      </c>
      <c r="HU5" s="18">
        <v>0</v>
      </c>
      <c r="HV5" s="11">
        <f>IF(HD5&gt;0,HD5,"")</f>
        <v>12.8</v>
      </c>
      <c r="HW5" s="11">
        <f>IF(HE5&gt;0,HE5,"")</f>
        <v>13.26</v>
      </c>
      <c r="HX5" s="11">
        <f>IF(SUM(HB5:HE5)-HF5&gt;0,SUM(HB5:HE5)-HF5,"")</f>
        <v>45.96</v>
      </c>
      <c r="HY5" s="11">
        <f>IF(HI5&gt;0,HI5,"")</f>
        <v>16.5</v>
      </c>
      <c r="HZ5" s="11">
        <f>IF(HJ5&gt;0,HJ5,"")</f>
        <v>16.48</v>
      </c>
      <c r="IA5" s="11">
        <f>IF(SUM(HG5:HJ5)-HK5&gt;0,SUM(HG5:HJ5)-HK5,"")</f>
        <v>57.379999999999995</v>
      </c>
      <c r="IB5" s="11">
        <f>IF(MAX(HX5,IA5)&gt;0,MAX(HX5,IA5),"")</f>
        <v>57.379999999999995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>
        <f>IF(HS5&gt;0,HS5,"")</f>
        <v>3.6</v>
      </c>
      <c r="IG5" s="11">
        <f>IF(HT5&gt;0,HT5,"")</f>
        <v>3.52</v>
      </c>
      <c r="IH5" s="11">
        <f>IF(SUM(HQ5:HT5)-HU5&gt;0,SUM(HQ5:HT5)-HU5,"")</f>
        <v>12.12</v>
      </c>
      <c r="II5" s="11">
        <f>IF(SUM(IB5,IE5,IH5)&gt;0,SUM(IB5,IE5,IH5),"")</f>
        <v>69.5</v>
      </c>
      <c r="IJ5" s="17">
        <v>7.5</v>
      </c>
      <c r="IK5" s="17">
        <v>4.5999999999999996</v>
      </c>
      <c r="IL5" s="17">
        <v>9.1</v>
      </c>
      <c r="IM5" s="17">
        <v>8.56</v>
      </c>
      <c r="IN5" s="17">
        <v>0</v>
      </c>
      <c r="IO5" s="17">
        <v>14.7</v>
      </c>
      <c r="IP5" s="17">
        <v>9.5</v>
      </c>
      <c r="IQ5" s="17">
        <v>17.100000000000001</v>
      </c>
      <c r="IR5" s="17">
        <v>16.260000000000002</v>
      </c>
      <c r="IS5" s="17">
        <v>0</v>
      </c>
      <c r="IT5" s="17"/>
      <c r="IU5" s="17"/>
      <c r="IV5" s="17"/>
      <c r="IW5" s="17"/>
      <c r="IX5" s="17"/>
      <c r="IY5" s="17">
        <v>11.2</v>
      </c>
      <c r="IZ5" s="17">
        <v>6.4</v>
      </c>
      <c r="JA5" s="17">
        <v>11.4</v>
      </c>
      <c r="JB5" s="17">
        <v>11.89</v>
      </c>
      <c r="JC5" s="17">
        <v>0</v>
      </c>
      <c r="JD5" s="41">
        <f>IF(IL5&gt;0,IL5,"")</f>
        <v>9.1</v>
      </c>
      <c r="JE5" s="41">
        <f>IF(IM5&gt;0,IM5,"")</f>
        <v>8.56</v>
      </c>
      <c r="JF5" s="41">
        <f>IF(SUM(IJ5:IM5)-IN5&gt;0,SUM(IJ5:IM5)-IN5,"")</f>
        <v>29.759999999999998</v>
      </c>
      <c r="JG5" s="41">
        <f>IF(IQ5&gt;0,IQ5,"")</f>
        <v>17.100000000000001</v>
      </c>
      <c r="JH5" s="41">
        <f>IF(IR5&gt;0,IR5,"")</f>
        <v>16.260000000000002</v>
      </c>
      <c r="JI5" s="41">
        <f>IF(SUM(IO5:IR5)-IS5&gt;0,SUM(IO5:IR5)-IS5,"")</f>
        <v>57.56</v>
      </c>
      <c r="JJ5" s="41">
        <f>IF(MAX(JF5,JI5)&gt;0,MAX(JF5,JI5),"")</f>
        <v>57.56</v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>
        <f>IF(JA5&gt;0,JA5,"")</f>
        <v>11.4</v>
      </c>
      <c r="JO5" s="41">
        <f>IF(JB5&gt;0,JB5,"")</f>
        <v>11.89</v>
      </c>
      <c r="JP5" s="41">
        <f>IF(SUM(IY5:JB5)-JC5&gt;0,SUM(IY5:JB5)-JC5,"")</f>
        <v>40.89</v>
      </c>
      <c r="JQ5" s="41">
        <f>IF(SUM(JJ5,JM5,JP5)&gt;0,SUM(JJ5,JM5,JP5),"")</f>
        <v>98.45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 t="str">
        <f>IF(LB5&gt;0,LB5,"")</f>
        <v/>
      </c>
      <c r="LU5" s="41" t="str">
        <f>IF(LC5&gt;0,LC5,"")</f>
        <v/>
      </c>
      <c r="LV5" s="41" t="str">
        <f>IF(SUM(KZ5:LC5)-LD5&gt;0,SUM(KZ5:LC5)-LD5,"")</f>
        <v/>
      </c>
      <c r="LW5" s="41" t="str">
        <f>IF(LG5&gt;0,LG5,"")</f>
        <v/>
      </c>
      <c r="LX5" s="41" t="str">
        <f>IF(LH5&gt;0,LH5,"")</f>
        <v/>
      </c>
      <c r="LY5" s="41" t="str">
        <f>IF(SUM(LE5:LH5)-LI5&gt;0,SUM(LE5:LH5)-LI5,"")</f>
        <v/>
      </c>
      <c r="LZ5" s="41" t="str">
        <f>IF(MAX(LV5,LY5)&gt;0,MAX(LV5,LY5),"")</f>
        <v/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 t="str">
        <f>IF(LQ5&gt;0,LQ5,"")</f>
        <v/>
      </c>
      <c r="ME5" s="41" t="str">
        <f>IF(LR5&gt;0,LR5,"")</f>
        <v/>
      </c>
      <c r="MF5" s="41" t="str">
        <f>IF(SUM(LO5:LR5)-LS5&gt;0,SUM(LO5:LR5)-LS5,"")</f>
        <v/>
      </c>
      <c r="MG5" s="41" t="str">
        <f>IF(SUM(LZ5,MC5,MF5)&gt;0,SUM(LZ5,MC5,MF5),"")</f>
        <v/>
      </c>
      <c r="MH5" s="18">
        <v>14.8</v>
      </c>
      <c r="MI5" s="18">
        <v>9.1999999999999993</v>
      </c>
      <c r="MJ5" s="18">
        <v>16.2</v>
      </c>
      <c r="MK5" s="18">
        <v>16.12</v>
      </c>
      <c r="ML5" s="18">
        <v>0</v>
      </c>
      <c r="MM5" s="18">
        <v>7</v>
      </c>
      <c r="MN5" s="18">
        <v>4.5</v>
      </c>
      <c r="MO5" s="18">
        <v>9.1</v>
      </c>
      <c r="MP5" s="18">
        <v>8.34</v>
      </c>
      <c r="MQ5" s="18">
        <v>0</v>
      </c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>
        <f>IF(MJ5&gt;0,MJ5,"")</f>
        <v>16.2</v>
      </c>
      <c r="NC5" s="11">
        <f>IF(MK5&gt;0,MK5,"")</f>
        <v>16.12</v>
      </c>
      <c r="ND5" s="11">
        <f>IF(SUM(MH5:MK5)-ML5&gt;0,SUM(MH5:MK5)-ML5,"")</f>
        <v>56.320000000000007</v>
      </c>
      <c r="NE5" s="11">
        <f>IF(MO5&gt;0,MO5,"")</f>
        <v>9.1</v>
      </c>
      <c r="NF5" s="11">
        <f>IF(MP5&gt;0,MP5,"")</f>
        <v>8.34</v>
      </c>
      <c r="NG5" s="11">
        <f>IF(SUM(MM5:MP5)-MQ5&gt;0,SUM(MM5:MP5)-MQ5,"")</f>
        <v>28.94</v>
      </c>
      <c r="NH5" s="11">
        <f>IF(MAX(ND5,NG5)&gt;0,MAX(ND5,NG5),"")</f>
        <v>56.320000000000007</v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>
        <f>IF(SUM(NH5,NK5,NN5)&gt;0,SUM(NH5,NK5,NN5),"")</f>
        <v>56.320000000000007</v>
      </c>
      <c r="NP5" s="17">
        <v>16.600000000000001</v>
      </c>
      <c r="NQ5" s="17">
        <v>9.3000000000000007</v>
      </c>
      <c r="NR5" s="17">
        <v>15</v>
      </c>
      <c r="NS5" s="17">
        <v>16.14</v>
      </c>
      <c r="NT5" s="17">
        <v>0</v>
      </c>
      <c r="NU5" s="17">
        <v>16.3</v>
      </c>
      <c r="NV5" s="17">
        <v>9.4</v>
      </c>
      <c r="NW5" s="17">
        <v>15.6</v>
      </c>
      <c r="NX5" s="17">
        <v>16.2</v>
      </c>
      <c r="NY5" s="17">
        <v>0</v>
      </c>
      <c r="NZ5" s="17"/>
      <c r="OA5" s="17"/>
      <c r="OB5" s="17"/>
      <c r="OC5" s="17"/>
      <c r="OD5" s="17"/>
      <c r="OE5" s="17">
        <v>1.6</v>
      </c>
      <c r="OF5" s="17">
        <v>0.9</v>
      </c>
      <c r="OG5" s="17">
        <v>2</v>
      </c>
      <c r="OH5" s="17">
        <v>1.79</v>
      </c>
      <c r="OI5" s="17">
        <v>0</v>
      </c>
      <c r="OJ5" s="41">
        <f>IF(NR5&gt;0,NR5,"")</f>
        <v>15</v>
      </c>
      <c r="OK5" s="41">
        <f>IF(NS5&gt;0,NS5,"")</f>
        <v>16.14</v>
      </c>
      <c r="OL5" s="41">
        <f>IF(SUM(NP5:NS5)-NT5&gt;0,SUM(NP5:NS5)-NT5,"")</f>
        <v>57.040000000000006</v>
      </c>
      <c r="OM5" s="41">
        <f>IF(NW5&gt;0,NW5,"")</f>
        <v>15.6</v>
      </c>
      <c r="ON5" s="41">
        <f>IF(NX5&gt;0,NX5,"")</f>
        <v>16.2</v>
      </c>
      <c r="OO5" s="41">
        <f>IF(SUM(NU5:NX5)-NY5&gt;0,SUM(NU5:NX5)-NY5,"")</f>
        <v>57.5</v>
      </c>
      <c r="OP5" s="41">
        <f>IF(MAX(OL5,OO5)&gt;0,MAX(OL5,OO5),"")</f>
        <v>57.5</v>
      </c>
      <c r="OQ5" s="41" t="str">
        <f>IF(OB5&gt;0,OB5,"")</f>
        <v/>
      </c>
      <c r="OR5" s="41" t="str">
        <f>IF(OC5&gt;0,OC5,"")</f>
        <v/>
      </c>
      <c r="OS5" s="41" t="str">
        <f>IF(SUM(NZ5:OC5)-OD5&gt;0,SUM(NZ5:OC5)-OD5,"")</f>
        <v/>
      </c>
      <c r="OT5" s="41">
        <f>IF(OG5&gt;0,OG5,"")</f>
        <v>2</v>
      </c>
      <c r="OU5" s="41">
        <f>IF(OH5&gt;0,OH5,"")</f>
        <v>1.79</v>
      </c>
      <c r="OV5" s="41">
        <f>IF(SUM(OE5:OH5)-OI5&gt;0,SUM(OE5:OH5)-OI5,"")</f>
        <v>6.29</v>
      </c>
      <c r="OW5" s="41">
        <f>IF(SUM(OP5,OS5,OV5)&gt;0,SUM(OP5,OS5,OV5),"")</f>
        <v>63.79</v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IF(SUM(RF5,RI5,RL5)&gt;0,SUM(RF5,RI5,RL5),"")</f>
        <v/>
      </c>
      <c r="RN5" s="18">
        <v>6</v>
      </c>
      <c r="RO5" s="18">
        <v>3.7</v>
      </c>
      <c r="RP5" s="18">
        <v>6.7</v>
      </c>
      <c r="RQ5" s="18">
        <v>6.96</v>
      </c>
      <c r="RR5" s="18">
        <v>0</v>
      </c>
      <c r="RS5" s="18">
        <v>15.3</v>
      </c>
      <c r="RT5" s="18">
        <v>9.5</v>
      </c>
      <c r="RU5" s="18">
        <v>15.6</v>
      </c>
      <c r="RV5" s="18">
        <v>16.489999999999998</v>
      </c>
      <c r="RW5" s="18">
        <v>0</v>
      </c>
      <c r="RX5" s="18">
        <v>4.3</v>
      </c>
      <c r="RY5" s="18">
        <v>2.5</v>
      </c>
      <c r="RZ5" s="18">
        <v>5.6</v>
      </c>
      <c r="SA5" s="18">
        <v>5.34</v>
      </c>
      <c r="SB5" s="18">
        <v>0</v>
      </c>
      <c r="SC5" s="18"/>
      <c r="SD5" s="18"/>
      <c r="SE5" s="18"/>
      <c r="SF5" s="18"/>
      <c r="SG5" s="18"/>
      <c r="SH5" s="11">
        <f>IF(RP5&gt;0,RP5,"")</f>
        <v>6.7</v>
      </c>
      <c r="SI5" s="11">
        <f>IF(RQ5&gt;0,RQ5,"")</f>
        <v>6.96</v>
      </c>
      <c r="SJ5" s="11">
        <f>IF(SUM(RN5:RQ5)-RR5&gt;0,SUM(RN5:RQ5)-RR5,"")</f>
        <v>23.36</v>
      </c>
      <c r="SK5" s="11">
        <f>IF(RU5&gt;0,RU5,"")</f>
        <v>15.6</v>
      </c>
      <c r="SL5" s="11">
        <f>IF(RV5&gt;0,RV5,"")</f>
        <v>16.489999999999998</v>
      </c>
      <c r="SM5" s="11">
        <f>IF(SUM(RS5:RV5)-RW5&gt;0,SUM(RS5:RV5)-RW5,"")</f>
        <v>56.89</v>
      </c>
      <c r="SN5" s="11">
        <f>IF(MAX(SJ5,SM5)&gt;0,MAX(SJ5,SM5),"")</f>
        <v>56.89</v>
      </c>
      <c r="SO5" s="11">
        <f>IF(RZ5&gt;0,RZ5,"")</f>
        <v>5.6</v>
      </c>
      <c r="SP5" s="11">
        <f>IF(SA5&gt;0,SA5,"")</f>
        <v>5.34</v>
      </c>
      <c r="SQ5" s="11">
        <f>IF(SUM(RX5:SA5)-SB5&gt;0,SUM(RX5:SA5)-SB5,"")</f>
        <v>17.739999999999998</v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>
        <f>IF(SUM(SN5,SQ5,ST5)&gt;0,SUM(SN5,SQ5,ST5),"")</f>
        <v>74.63</v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1" t="str">
        <f>IF(SX5&gt;0,SX5,"")</f>
        <v/>
      </c>
      <c r="TQ5" s="41" t="str">
        <f>IF(SY5&gt;0,SY5,"")</f>
        <v/>
      </c>
      <c r="TR5" s="41" t="str">
        <f>IF(SUM(SV5:SY5)-SZ5&gt;0,SUM(SV5:SY5)-SZ5,"")</f>
        <v/>
      </c>
      <c r="TS5" s="41" t="str">
        <f>IF(TC5&gt;0,TC5,"")</f>
        <v/>
      </c>
      <c r="TT5" s="41" t="str">
        <f>IF(TD5&gt;0,TD5,"")</f>
        <v/>
      </c>
      <c r="TU5" s="41" t="str">
        <f>IF(SUM(TA5:TD5)-TE5&gt;0,SUM(TA5:TD5)-TE5,"")</f>
        <v/>
      </c>
      <c r="TV5" s="41" t="str">
        <f>IF(MAX(TR5,TU5)&gt;0,MAX(TR5,TU5),"")</f>
        <v/>
      </c>
      <c r="TW5" s="41" t="str">
        <f>IF(TH5&gt;0,TH5,"")</f>
        <v/>
      </c>
      <c r="TX5" s="41" t="str">
        <f>IF(TI5&gt;0,TI5,"")</f>
        <v/>
      </c>
      <c r="TY5" s="41" t="str">
        <f>IF(SUM(TF5:TI5)-TJ5&gt;0,SUM(TF5:TI5)-TJ5,"")</f>
        <v/>
      </c>
      <c r="TZ5" s="41" t="str">
        <f>IF(TM5&gt;0,TM5,"")</f>
        <v/>
      </c>
      <c r="UA5" s="41" t="str">
        <f>IF(TN5&gt;0,TN5,"")</f>
        <v/>
      </c>
      <c r="UB5" s="41" t="str">
        <f>IF(SUM(TK5:TN5)-TO5&gt;0,SUM(TK5:TN5)-TO5,"")</f>
        <v/>
      </c>
      <c r="UC5" s="41" t="str">
        <f>IF(SUM(TV5,TY5,UB5)&gt;0,SUM(TV5,TY5,UB5),"")</f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1" t="str">
        <f>IF(VN5&gt;0,VN5,"")</f>
        <v/>
      </c>
      <c r="WG5" s="41" t="str">
        <f>IF(VO5&gt;0,VO5,"")</f>
        <v/>
      </c>
      <c r="WH5" s="41" t="str">
        <f>IF(SUM(VL5:VO5)-VP5&gt;0,SUM(VL5:VO5)-VP5,"")</f>
        <v/>
      </c>
      <c r="WI5" s="41" t="str">
        <f>IF(VS5&gt;0,VS5,"")</f>
        <v/>
      </c>
      <c r="WJ5" s="41" t="str">
        <f>IF(VT5&gt;0,VT5,"")</f>
        <v/>
      </c>
      <c r="WK5" s="41" t="str">
        <f>IF(SUM(VQ5:VT5)-VU5&gt;0,SUM(VQ5:VT5)-VU5,"")</f>
        <v/>
      </c>
      <c r="WL5" s="41" t="str">
        <f>IF(MAX(WH5,WK5)&gt;0,MAX(WH5,WK5),"")</f>
        <v/>
      </c>
      <c r="WM5" s="41" t="str">
        <f>IF(VX5&gt;0,VX5,"")</f>
        <v/>
      </c>
      <c r="WN5" s="41" t="str">
        <f>IF(VY5&gt;0,VY5,"")</f>
        <v/>
      </c>
      <c r="WO5" s="41" t="str">
        <f>IF(SUM(VV5:VY5)-VZ5&gt;0,SUM(VV5:VY5)-VZ5,"")</f>
        <v/>
      </c>
      <c r="WP5" s="41" t="str">
        <f>IF(WC5&gt;0,WC5,"")</f>
        <v/>
      </c>
      <c r="WQ5" s="41" t="str">
        <f>IF(WD5&gt;0,WD5,"")</f>
        <v/>
      </c>
      <c r="WR5" s="41" t="str">
        <f>IF(SUM(WA5:WD5)-WE5&gt;0,SUM(WA5:WD5)-WE5,"")</f>
        <v/>
      </c>
      <c r="WS5" s="41" t="str">
        <f>IF(SUM(WL5,WO5,WR5)&gt;0,SUM(WL5,WO5,WR5),"")</f>
        <v/>
      </c>
      <c r="WT5" s="27">
        <f>IF($CP5="P",CA5,(CA5+AZ5)/2)</f>
        <v>9.59</v>
      </c>
      <c r="WU5" s="27">
        <f>IF($CP5="P",CB5,(CB5+BA5)/2)</f>
        <v>5.8</v>
      </c>
      <c r="WV5" s="27">
        <f>IF($CP5="P",CC5,(CC5+BB5)/2)</f>
        <v>10.25</v>
      </c>
      <c r="WW5" s="27">
        <f>IF($CP5="P",CD5,(CD5+BC5)/2)</f>
        <v>16.545000000000002</v>
      </c>
      <c r="WX5" s="27">
        <f>IF($CP5="P",CE5,(CE5+BD5)/2)</f>
        <v>0</v>
      </c>
      <c r="WY5" s="27">
        <f>IF($CP5="P",CF5,(CF5+BE5)/2)</f>
        <v>16.75</v>
      </c>
      <c r="WZ5" s="27">
        <f>IF($CP5="P",CG5,(CG5+BF5)/2)</f>
        <v>9.35</v>
      </c>
      <c r="XA5" s="27">
        <f>IF($CP5="P",CH5,(CH5+BG5)/2)</f>
        <v>15.3</v>
      </c>
      <c r="XB5" s="27">
        <f>IF($CP5="P",CI5,(CI5+BH5)/2)</f>
        <v>16.155000000000001</v>
      </c>
      <c r="XC5" s="27">
        <f>IF($CP5="P",CJ5,(CJ5+BI5)/2)</f>
        <v>0</v>
      </c>
      <c r="XD5" s="27">
        <f>IF($CP5="P",CK5,(CK5+BJ5)/2)</f>
        <v>17</v>
      </c>
      <c r="XE5" s="27">
        <f>IF($CP5="P",CL5,(CL5+BK5)/2)</f>
        <v>9.1999999999999993</v>
      </c>
      <c r="XF5" s="27">
        <f>IF($CP5="P",CM5,(CM5+BL5)/2)</f>
        <v>15.3</v>
      </c>
      <c r="XG5" s="27">
        <f>IF($CP5="P",CN5,(CN5+BM5)/2)</f>
        <v>16.074999999999999</v>
      </c>
      <c r="XH5" s="27">
        <f>IF($CP5="P",CO5,(CO5+BN5)/2)</f>
        <v>0</v>
      </c>
      <c r="XI5" s="29" t="s">
        <v>56</v>
      </c>
      <c r="XJ5" s="11">
        <f>IF(WV5&gt;0,WV5,"")</f>
        <v>10.25</v>
      </c>
      <c r="XK5" s="11">
        <f>IF(WW5&gt;0,WW5,"")</f>
        <v>16.545000000000002</v>
      </c>
      <c r="XL5" s="11">
        <f>IF(SUM(WT5:WW5)-WX5&gt;0,SUM(WT5:WW5)-WX5,"")</f>
        <v>42.185000000000002</v>
      </c>
      <c r="XM5" s="11">
        <f>IF(XA5&gt;0,XA5,"")</f>
        <v>15.3</v>
      </c>
      <c r="XN5" s="11">
        <f>IF(XB5&gt;0,XB5,"")</f>
        <v>16.155000000000001</v>
      </c>
      <c r="XO5" s="11">
        <f>IF(SUM(WY5:XB5)-XC5&gt;0,SUM(WY5:XB5)-XC5,"")</f>
        <v>57.555000000000007</v>
      </c>
      <c r="XP5" s="11">
        <f>IF(MAX(XL5,XO5)&gt;0,MAX(XL5,XO5),"")</f>
        <v>57.555000000000007</v>
      </c>
      <c r="XQ5" s="11">
        <f>IF(XF5&gt;0,XF5,"")</f>
        <v>15.3</v>
      </c>
      <c r="XR5" s="11">
        <f>IF(XG5&gt;0,XG5,"")</f>
        <v>16.074999999999999</v>
      </c>
      <c r="XS5" s="11">
        <f>IF(SUM(XD5:XG5)-XH5&gt;0,SUM(XD5:XG5)-XH5,"")</f>
        <v>57.575000000000003</v>
      </c>
      <c r="XT5" s="11">
        <f>IF(SUM(XP5,XS5)&gt;0,SUM(XP5,XS5),"")</f>
        <v>115.13000000000001</v>
      </c>
    </row>
    <row r="6" spans="1:644" x14ac:dyDescent="0.2">
      <c r="A6" s="4" cm="1">
        <f t="array" ref="A6">IF(AND(H6&lt;&gt;"",H6&lt;&gt;"No DD"),SUMPRODUCT((H$4:H$26&lt;&gt;"")*(H$4:H$26&lt;&gt;"No DD")*(E$4:E$26&gt;E6))+1,IF(H6="No DD",SUMPRODUCT((H$4:H$26="No DD")*(E$4:E$26&gt;E6))+1+SUMPRODUCT((H$4:H$26&lt;&gt;"")*(H$4:H$26&lt;&gt;"No DD")),""))</f>
        <v>3</v>
      </c>
      <c r="B6" s="5" t="s">
        <v>87</v>
      </c>
      <c r="C6" s="4" t="s">
        <v>6</v>
      </c>
      <c r="D6" s="4">
        <v>2003</v>
      </c>
      <c r="E6" s="9">
        <f>SUM(J6:V6)+SUM(J6:T6)*0.0000001+SUM(J6)*0.0000000000001</f>
        <v>258.00002562200569</v>
      </c>
      <c r="F6" s="3" t="str">
        <f>IF(OR(AND(AO6&gt;=AY$28,AO6&lt;&gt;"",AQ6&gt;=AY$32,AQ6&lt;&gt;"",AN6=""),AND(AR6&gt;=AY$28,AR6&lt;&gt;"",AT6&gt;=AY$32,AT6&lt;&gt;"",AN6=""),AND(AV6&gt;=AY$28,AV6&lt;&gt;"",AX6&gt;=AY$32,AX6&lt;&gt;"",AN6=""),AND(BP6&gt;=BZ$28,BP6&lt;&gt;"",BR6&gt;=BZ$32,BR6&lt;&gt;"",BO6=""),AND(BS6&gt;=BZ$28,BS6&lt;&gt;"",BU6&gt;=BZ$32,BU6&lt;&gt;"",BO6=""),AND(BW6&gt;=BZ$28,BW6&lt;&gt;"",BY6&gt;=BZ$32,BY6&lt;&gt;"",BO6=""),AND(CQ6&gt;=DA$28,CQ6&lt;&gt;"",CS6&gt;=DA$32,CS6&lt;&gt;"",CP6=""),AND(CT6&gt;=DA$28,CT6&lt;&gt;"",CV6&gt;=DA$32,CV6&lt;&gt;"",CP6=""),AND(CX6&gt;=DA$28,CX6&lt;&gt;"",CZ6&gt;=DA$32,CZ6&lt;&gt;"",CP6=""),AND(DX6&gt;=EK$28,DX6&lt;&gt;"",DZ6&gt;=EK$32,DZ6&lt;&gt;""),AND(EA6&gt;=EK$28,EA6&lt;&gt;"",EC6&gt;=EK$32,EC6&lt;&gt;""),AND(EE6&gt;=EK$28,EE6&lt;&gt;"",EG6&gt;=EK$32,EG6&lt;&gt;""),AND(EH6&gt;=EK$28,EH6&lt;&gt;"",EJ6&gt;=EK$32,EJ6&lt;&gt;""),AND(FF6&gt;=FS$28,FF6&lt;&gt;"",FH6&gt;=FS$32,FH6&lt;&gt;""),AND(FI6&gt;=FS$28,FI6&lt;&gt;"",FK6&gt;=FS$32,FK6&lt;&gt;""),AND(FM6&gt;=FS$28,FM6&lt;&gt;"",FO6&gt;=FS$32,FO6&lt;&gt;""),AND(FP6&gt;=FS$28,FP6&lt;&gt;"",FR6&gt;=FS$32,FR6&lt;&gt;""),AND(GN6&gt;=HA$28,GN6&lt;&gt;"",GP6&gt;=HA$32,GP6&lt;&gt;""),AND(GQ6&gt;=HA$28,GQ6&lt;&gt;"",GS6&gt;=HA$32,GS6&lt;&gt;""),AND(GU6&gt;=HA$28,GU6&lt;&gt;"",GW6&gt;=HA$32,GW6&lt;&gt;""),AND(GX6&gt;=HA$28,GX6&lt;&gt;"",GZ6&gt;=HA$32,GZ6&lt;&gt;""),AND(HV6&gt;=II$28,HV6&lt;&gt;"",HX6&gt;=II$32,HX6&lt;&gt;""),AND(HY6&gt;=II$28,HY6&lt;&gt;"",IA6&gt;=II$32,IA6&lt;&gt;""),AND(IC6&gt;=II$28,IC6&lt;&gt;"",IE6&gt;=II$32,IE6&lt;&gt;""),AND(IF6&gt;=II$28,IF6&lt;&gt;"",IH6&gt;=II$32,IH6&lt;&gt;""),AND(JD6&gt;=JQ$28,JD6&lt;&gt;"",JF6&gt;=JQ$32,JF6&lt;&gt;""),AND(JG6&gt;=JQ$28,JG6&lt;&gt;"",JI6&gt;=JQ$32,JI6&lt;&gt;""),AND(JK6&gt;=JQ$28,JK6&lt;&gt;"",JM6&gt;=JQ$32,JM6&lt;&gt;""),AND(JN6&gt;=JQ$28,JN6&lt;&gt;"",JP6&gt;=JQ$32,JP6&lt;&gt;""),AND(KL6&gt;=KY$28,KL6&lt;&gt;"",KN6&gt;=KY$32,KN6&lt;&gt;""),AND(KO6&gt;=KY$28,KO6&lt;&gt;"",KQ6&gt;=KY$32,KQ6&lt;&gt;""),AND(KS6&gt;=KY$28,KS6&lt;&gt;"",KU6&gt;=KY$32,KU6&lt;&gt;""),AND(KV6&gt;=KY$28,KV6&lt;&gt;"",KX6&gt;=KY$32,KX6&lt;&gt;""),AND(LT6&gt;=MG$28,LT6&lt;&gt;"",LV6&gt;=MG$32,LV6&lt;&gt;""),AND(LW6&gt;=MG$28,LW6&lt;&gt;"",LY6&gt;=MG$32,LY6&lt;&gt;""),AND(MA6&gt;=MG$28,MA6&lt;&gt;"",MC6&gt;=MG$32,MC6&lt;&gt;""),AND(MD6&gt;=MG$28,MD6&lt;&gt;"",MF6&gt;=MG$32,MF6&lt;&gt;""),AND(NB6&gt;=NO$28,NB6&lt;&gt;"",ND6&gt;=NO$32,ND6&lt;&gt;""),AND(NE6&gt;=NO$28,NE6&lt;&gt;"",NG6&gt;=NO$32,NG6&lt;&gt;""),AND(NI6&gt;=NO$28,NI6&lt;&gt;"",NK6&gt;=NO$32,NK6&lt;&gt;""),AND(NL6&gt;=NO$28,NL6&lt;&gt;"",NN6&gt;=NO$32,NN6&lt;&gt;""),AND(OJ6&gt;=OW$28,OJ6&lt;&gt;"",OL6&gt;=OW$32,OL6&lt;&gt;""),AND(OM6&gt;=OW$28,OM6&lt;&gt;"",OO6&gt;=OW$32,OO6&lt;&gt;""),AND(OQ6&gt;=OW$28,OQ6&lt;&gt;"",OS6&gt;=OW$32,OS6&lt;&gt;""),AND(OT6&gt;=OW$28,OT6&lt;&gt;"",OV6&gt;=OW$32,OV6&lt;&gt;""),AND(PR6&gt;=QE$28,PR6&lt;&gt;"",PT6&gt;=QE$32,PT6&lt;&gt;""),AND(PU6&gt;=QE$28,PU6&lt;&gt;"",PW6&gt;=QE$32,PW6&lt;&gt;""),AND(PY6&gt;=QE$28,PY6&lt;&gt;"",QA6&gt;=QE$32,QA6&lt;&gt;""),AND(QB6&gt;=QE$28,QB6&lt;&gt;"",QD6&gt;=QE$32,QD6&lt;&gt;""),AND(QZ6&gt;=RM$28,QZ6&lt;&gt;"",RB6&gt;=RM$32,RB6&lt;&gt;""),AND(RC6&gt;=RM$28,RC6&lt;&gt;"",RE6&gt;=RM$32,RE6&lt;&gt;""),AND(RG6&gt;=RM$28,RG6&lt;&gt;"",RI6&gt;=RM$32,RI6&lt;&gt;""),AND(RJ6&gt;=RM$28,RJ6&lt;&gt;"",RL6&gt;=RM$32,RL6&lt;&gt;""),AND(SH6&gt;=SU$28,SH6&lt;&gt;"",SJ6&gt;=SU$32,SJ6&lt;&gt;""),AND(SK6&gt;=SU$28,SK6&lt;&gt;"",SM6&gt;=SU$32,SM6&lt;&gt;""),AND(SO6&gt;=SU$28,SO6&lt;&gt;"",SQ6&gt;=SU$32,SQ6&lt;&gt;""),AND(SR6&gt;=SU$28,SR6&lt;&gt;"",ST6&gt;=SU$32,ST6&lt;&gt;""),AND(TP6&gt;=UC$28,TP6&lt;&gt;"",TR6&gt;=UC$32,TR6&lt;&gt;""),AND(TS6&gt;=UC$28,TS6&lt;&gt;"",TU6&gt;=UC$32,TU6&lt;&gt;""),AND(TW6&gt;=UC$28,TW6&lt;&gt;"",TY6&gt;=UC$32,TYY6&lt;&gt;""),AND(TZ6&gt;=UC$28,TZ6&lt;&gt;"",UB6&gt;=UC$32,UB6&lt;&gt;""),AND(UX6&gt;=VK$28,UX6&lt;&gt;"",UZ6&gt;=VK$32,UZ6&lt;&gt;""),AND(VA6&gt;=VK$28,VA6&lt;&gt;"",VC6&gt;=VK$32,VC6&lt;&gt;""),AND(VE6&gt;=VK$28,VE6&lt;&gt;"",VG6&gt;=VK$32,VG6&lt;&gt;""),AND(VH6&gt;=VK$28,VH6&lt;&gt;"",VJ6&gt;=VK$32,VJ6&lt;&gt;""),AND(WF6&gt;=WS$28,WF6&lt;&gt;"",WH6&gt;=WS$32,WH6&lt;&gt;""),AND(WI6&gt;=WS$28,WI6&lt;&gt;"",WK6&gt;=WS$32,WK6&lt;&gt;""),AND(WM6&gt;=WS$28,WM6&lt;&gt;"",WO6&gt;=WS$32,WO6&lt;&gt;""),AND(WP6&gt;=WS$28,WP6&lt;&gt;"",WR6&gt;=WS$32,WR6&lt;&gt;"")),"P","")</f>
        <v>P</v>
      </c>
      <c r="G6" s="3" t="str">
        <f>IF(OR(AND(AQ6&gt;=AY$32,AQ6&lt;&gt;"",AN6=""),AND(AT6&gt;=AY$32,AT6&lt;&gt;"",AN6=""),AND(AX6&gt;=AY$32,AX6&lt;&gt;"",AN6=""),AND(BR6&gt;=BZ$32,BR6&lt;&gt;"",BO6=""),AND(BU6&gt;=BZ$32,BU6&lt;&gt;"",BO6=""),AND(BY6&gt;=BZ$32,BY6&lt;&gt;"",BO6=""),AND(CS6&gt;=DA$32,CS6&lt;&gt;"",CP6=""),AND(CV6&gt;=DA$32,CV6&lt;&gt;"",CP6=""),AND(CZ6&gt;=DA$32,CZ6&lt;&gt;"",CP6=""),AND(DZ6&gt;=EK$32,DZ6&lt;&gt;""),AND(EC6&gt;=EK$32,EC6&lt;&gt;""),AND(EG6&gt;=EK$32,EG6&lt;&gt;""),AND(EJ6&gt;=EK$32,EJ6&lt;&gt;""),AND(FH6&gt;=FS$32,FH6&lt;&gt;""),AND(FK6&gt;=FS$32,FK6&lt;&gt;""),AND(FO6&gt;=FS$32,FO6&lt;&gt;""),AND(FR6&gt;=FS$32,FR6&lt;&gt;""),AND(GP6&gt;=HA$32,GP6&lt;&gt;""),AND(GS6&gt;=HA$32,GS6&lt;&gt;""),AND(GW6&gt;=HA$32,GW6&lt;&gt;""),AND(GZ6&gt;=HA$32,GZ6&lt;&gt;""),AND(HX6&gt;=II$32,HX6&lt;&gt;""),AND(IA6&gt;=II$32,IA6&lt;&gt;""),AND(IE6&gt;=II$32,IE6&lt;&gt;""),AND(IH6&gt;=II$32,IH6&lt;&gt;""),AND(JF6&gt;=JQ$32,JF6&lt;&gt;""),AND(JI6&gt;=JQ$32,JI6&lt;&gt;""),AND(JM6&gt;=JQ$32,JM6&lt;&gt;""),AND(JP6&gt;=JQ$32,JP6&lt;&gt;""),AND(KN6&gt;=KY$32,KN6&lt;&gt;""),AND(KQ6&gt;=KY$32,KQ6&lt;&gt;""),AND(KU6&gt;=KY$32,KU6&lt;&gt;""),AND(KX6&gt;=KY$32,KX6&lt;&gt;""),AND(LV6&gt;=MG$32,LV6&lt;&gt;""),AND(LY6&gt;=MG$32,LY6&lt;&gt;""),AND(MC6&gt;=MG$32,MC6&lt;&gt;""),AND(MF6&gt;=MG$32,MF6&lt;&gt;""),AND(ND6&gt;=NO$32,ND6&lt;&gt;""),AND(NG6&gt;=NO$32,NG6&lt;&gt;""),AND(NK6&gt;=NO$32,NK6&lt;&gt;""),AND(NN6&gt;=NO$32,NN6&lt;&gt;""),AND(OL6&gt;=OW$32,OL6&lt;&gt;""),AND(OO6&gt;=OW$32,OO6&lt;&gt;""),AND(OS6&gt;=OW$32,OS6&lt;&gt;""),AND(OV6&gt;=OW$32,OV6&lt;&gt;""),AND(PT6&gt;=QE$32,PT6&lt;&gt;""),AND(PW6&gt;=QE$32,PW6&lt;&gt;""),AND(QA6&gt;=QE$32,QA6&lt;&gt;""),AND(QD6&gt;=QE$32,QD6&lt;&gt;""),AND(RB6&gt;=RM$32,RB6&lt;&gt;""),AND(RE6&gt;=RM$32,RE6&lt;&gt;""),AND(RI6&gt;=RM$32,RI6&lt;&gt;""),AND(RL6&gt;=RM$32,RL6&lt;&gt;""),AND(SJ6&gt;=SU$32,SJ6&lt;&gt;""),AND(SM6&gt;=SU$32,SM6&lt;&gt;""),AND(SQ6&gt;=SU$32,SQ6&lt;&gt;""),AND(ST6&gt;=SU$32,ST6&lt;&gt;""),AND(TR6&gt;=UC$32,TR6&lt;&gt;""),AND(TU6&gt;=UC$32,TU6&lt;&gt;""),AND(TY6&gt;=UC$32,TYY6&lt;&gt;""),AND(UB6&gt;=UC$32,UB6&lt;&gt;""),AND(UZ6&gt;=VK$32,UZ6&lt;&gt;""),AND(VC6&gt;=VK$32,VC6&lt;&gt;""),AND(VG6&gt;=VK$32,VG6&lt;&gt;""),AND(VJ6&gt;=VK$32,VJ6&lt;&gt;""),AND(WH6&gt;=WS$32,WH6&lt;&gt;""),AND(WK6&gt;=WS$32,WK6&lt;&gt;""),AND(WO6&gt;=WS$32,WO6&lt;&gt;""),AND(WR6&gt;=WS$32,WR6&lt;&gt;"")),"P","")</f>
        <v>P</v>
      </c>
      <c r="H6" s="37" t="str">
        <f>IF(AND(G6="P",F6=""),"No DD",IF(OR(AND(AO6&gt;=AY$31,AO6&lt;&gt;"",AQ6&gt;=AY$35,AQ6&lt;&gt;"",AN6=""),AND(AR6&gt;=AY$31,AR6&lt;&gt;"",AT6&gt;=AY$35,AT6&lt;&gt;"",AN6=""),AND(AV6&gt;=AY$31,AV6&lt;&gt;"",AX6&gt;=AY$35,AX6&lt;&gt;"",AN6=""),AND(BP6&gt;=BZ$31,BP6&lt;&gt;"",BR6&gt;=BZ$35,BR6&lt;&gt;"",BO6=""),AND(BS6&gt;=BZ$31,BS6&lt;&gt;"",BU6&gt;=BZ$35,BU6&lt;&gt;"",BO6=""),AND(BW6&gt;=BZ$31,BW6&lt;&gt;"",BY6&gt;=BZ$35,BY6&lt;&gt;"",BO6=""),AND(CQ6&gt;=DA$31,CQ6&lt;&gt;"",CS6&gt;=DA$35,CS6&lt;&gt;"",CP6=""),AND(CT6&gt;=DA$31,CT6&lt;&gt;"",CV6&gt;=DA$35,CV6&lt;&gt;"",CP6=""),AND(CX6&gt;=DA$31,CX6&lt;&gt;"",CZ6&gt;=DA$35,CZ6&lt;&gt;"",CP6=""),AND(DX6&gt;=EK$31,DX6&lt;&gt;"",DZ6&gt;=EK$35,DZ6&lt;&gt;""),AND(EA6&gt;=EK$31,EA6&lt;&gt;"",EC6&gt;=EK$35,EC6&lt;&gt;""),AND(EE6&gt;=EK$31,EE6&lt;&gt;"",EG6&gt;=EK$35,EG6&lt;&gt;""),AND(EH6&gt;=EK$31,EH6&lt;&gt;"",EJ6&gt;=EK$35,EJ6&lt;&gt;""),AND(FF6&gt;=FS$31,FF6&lt;&gt;"",FH6&gt;=FS$35,FH6&lt;&gt;""),AND(FI6&gt;=FS$31,FI6&lt;&gt;"",FK6&gt;=FS$35,FK6&lt;&gt;""),AND(FM6&gt;=FS$31,FM6&lt;&gt;"",FO6&gt;=FS$35,FO6&lt;&gt;""),AND(FP6&gt;=FS$31,FP6&lt;&gt;"",FR6&gt;=FS$35,FR6&lt;&gt;""),AND(GN6&gt;=HA$31,GN6&lt;&gt;"",GP6&gt;=HA$35,GP6&lt;&gt;""),AND(GQ6&gt;=HA$31,GQ6&lt;&gt;"",GS6&gt;=HA$35,GS6&lt;&gt;""),AND(GU6&gt;=HA$31,GU6&lt;&gt;"",GW6&gt;=HA$35,GW6&lt;&gt;""),AND(GX6&gt;=HA$31,GX6&lt;&gt;"",GZ6&gt;=HA$35,GZ6&lt;&gt;""),AND(HV6&gt;=II$31,HV6&lt;&gt;"",HX6&gt;=II$35,HX6&lt;&gt;""),AND(HY6&gt;=II$31,HY6&lt;&gt;"",IA6&gt;=II$35,IA6&lt;&gt;""),AND(IC6&gt;=II$31,IC6&lt;&gt;"",IE6&gt;=II$35,IE6&lt;&gt;""),AND(IF6&gt;=II$31,IF6&lt;&gt;"",IH6&gt;=II$35,IH6&lt;&gt;""),AND(JD6&gt;=JQ$31,JD6&lt;&gt;"",JF6&gt;=JQ$35,JF6&lt;&gt;""),AND(JG6&gt;=JQ$31,JG6&lt;&gt;"",JI6&gt;=JQ$35,JI6&lt;&gt;""),AND(JK6&gt;=JQ$31,JK6&lt;&gt;"",JM6&gt;=JQ$35,JM6&lt;&gt;""),AND(JN6&gt;=JQ$31,JN6&lt;&gt;"",JP6&gt;=JQ$35,JP6&lt;&gt;""),AND(KL6&gt;=KY$31,KL6&lt;&gt;"",KN6&gt;=KY$35,KN6&lt;&gt;""),AND(KO6&gt;=KY$31,KO6&lt;&gt;"",KQ6&gt;=KY$35,KQ6&lt;&gt;""),AND(KS6&gt;=KY$31,KS6&lt;&gt;"",KU6&gt;=KY$35,KU6&lt;&gt;""),AND(KV6&gt;=KY$31,KV6&lt;&gt;"",KX6&gt;=KY$35,KX6&lt;&gt;""),AND(LT6&gt;=MG$31,LT6&lt;&gt;"",LV6&gt;=MG$35,LV6&lt;&gt;""),AND(LW6&gt;=MG$31,LW6&lt;&gt;"",LY6&gt;=MG$35,LY6&lt;&gt;""),AND(MA6&gt;=MG$31,MA6&lt;&gt;"",MC6&gt;=MG$35,MC6&lt;&gt;""),AND(MD6&gt;=MG$31,MD6&lt;&gt;"",MF6&gt;=MG$35,MF6&lt;&gt;""),AND(NB6&gt;=NO$31,NB6&lt;&gt;"",ND6&gt;=NO$35,ND6&lt;&gt;""),AND(NE6&gt;=NO$31,NE6&lt;&gt;"",NG6&gt;=NO$35,NG6&lt;&gt;""),AND(NI6&gt;=NO$31,NI6&lt;&gt;"",NK6&gt;=NO$35,NK6&lt;&gt;""),AND(NL6&gt;=NO$31,NL6&lt;&gt;"",NN6&gt;=NO$35,NN6&lt;&gt;""),AND(OJ6&gt;=OW$31,OJ6&lt;&gt;"",OL6&gt;=OW$35,OL6&lt;&gt;""),AND(OM6&gt;=OW$31,OM6&lt;&gt;"",OO6&gt;=OW$35,OO6&lt;&gt;""),AND(OQ6&gt;=OW$31,OQ6&lt;&gt;"",OS6&gt;=OW$35,OS6&lt;&gt;""),AND(OT6&gt;=OW$31,OT6&lt;&gt;"",OV6&gt;=OW$35,OV6&lt;&gt;""),AND(PR6&gt;=QE$31,PR6&lt;&gt;"",PT6&gt;=QE$35,PT6&lt;&gt;""),AND(PU6&gt;=QE$31,PU6&lt;&gt;"",PW6&gt;=QE$35,PW6&lt;&gt;""),AND(PY6&gt;=QE$31,PY6&lt;&gt;"",QA6&gt;=QE$35,QA6&lt;&gt;""),AND(QB6&gt;=QE$31,QB6&lt;&gt;"",QD6&gt;=QE$35,QD6&lt;&gt;""),AND(QZ6&gt;=RM$31,QZ6&lt;&gt;"",RB6&gt;=RM$35,RB6&lt;&gt;""),AND(RC6&gt;=RM$31,RC6&lt;&gt;"",RE6&gt;=RM$35,RE6&lt;&gt;""),AND(RG6&gt;=RM$31,RG6&lt;&gt;"",RI6&gt;=RM$35,RI6&lt;&gt;""),AND(RJ6&gt;=RM$31,RJ6&lt;&gt;"",RL6&gt;=RM$35,RL6&lt;&gt;""),AND(SH6&gt;=SU$31,SH6&lt;&gt;"",SJ6&gt;=SU$35,SJ6&lt;&gt;""),AND(SK6&gt;=SU$31,SK6&lt;&gt;"",SM6&gt;=SU$35,SM6&lt;&gt;""),AND(SO6&gt;=SU$31,SO6&lt;&gt;"",SQ6&gt;=SU$35,SQ6&lt;&gt;""),AND(SR6&gt;=SU$31,SR6&lt;&gt;"",ST6&gt;=SU$35,ST6&lt;&gt;""),AND(TP6&gt;=UC$31,TP6&lt;&gt;"",TR6&gt;=UC$35,TR6&lt;&gt;""),AND(TS6&gt;=UC$31,TS6&lt;&gt;"",TU6&gt;=UC$35,TU6&lt;&gt;""),AND(TW6&gt;=UC$31,TW6&lt;&gt;"",TY6&gt;=UC$355,TYY6&lt;&gt;""),AND(TZ6&gt;=UC$31,TZ6&lt;&gt;"",UB6&gt;=UC$35,UB6&lt;&gt;""),AND(UX6&gt;=VK$31,UX6&lt;&gt;"",UZ6&gt;=VK$35,UZ6&lt;&gt;""),AND(VA6&gt;=VK$31,VA6&lt;&gt;"",VC6&gt;=VK$35,VC6&lt;&gt;""),AND(VE6&gt;=VK$31,VE6&lt;&gt;"",VG6&gt;=VK$35,VG6&lt;&gt;""),AND(VH6&gt;=VK$31,VH6&lt;&gt;"",VJ6&gt;=VK$35,VJ6&lt;&gt;""),AND(WF6&gt;=WS$31,WF6&lt;&gt;"",WH6&gt;=WS$35,WH6&lt;&gt;""),AND(WI6&gt;=WS$31,WI6&lt;&gt;"",WK6&gt;=WS$35,WK6&lt;&gt;""),AND(WM6&gt;=WS$31,WM6&lt;&gt;"",WO6&gt;=WS$35,WO6&lt;&gt;""),AND(WP6&gt;=WS$31,WP6&lt;&gt;"",WR6&gt;=WS$35,WR6&lt;&gt;"")),"Merit",IF(OR(AND(AO6&gt;=AY$30,AO6&lt;&gt;"",AQ6&gt;=AY$34,AQ6&lt;&gt;"",AN6=""),AND(AR6&gt;=AY$30,AR6&lt;&gt;"",AT6&gt;=AY$34,AT6&lt;&gt;"",AN6=""),AND(AV6&gt;=AY$30,AV6&lt;&gt;"",AX6&gt;=AY$34,AX6&lt;&gt;"",AN6=""),AND(BP6&gt;=BZ$30,BP6&lt;&gt;"",BR6&gt;=BZ$34,BR6&lt;&gt;"",BO6=""),AND(BS6&gt;=BZ$30,BS6&lt;&gt;"",BU6&gt;=BZ$34,BU6&lt;&gt;"",BO6=""),AND(BW6&gt;=BZ$30,BW6&lt;&gt;"",BY6&gt;=BZ$34,BY6&lt;&gt;"",BO6=""),AND(CQ6&gt;=DA$30,CQ6&lt;&gt;"",CS6&gt;=DA$34,CS6&lt;&gt;"",CP6=""),AND(CT6&gt;=DA$30,CT6&lt;&gt;"",CV6&gt;=DA$34,CV6&lt;&gt;"",CP6=""),AND(CX6&gt;=DA$30,CX6&lt;&gt;"",CZ6&gt;=DA$34,CZ6&lt;&gt;"",CP6=""),AND(DX6&gt;=EK$30,DX6&lt;&gt;"",DZ6&gt;=EK$34,DZ6&lt;&gt;""),AND(EA6&gt;=EK$30,EA6&lt;&gt;"",EC6&gt;=EK$34,EC6&lt;&gt;""),AND(EE6&gt;=EK$30,EE6&lt;&gt;"",EG6&gt;=EK$34,EG6&lt;&gt;""),AND(EH6&gt;=EK$30,EH6&lt;&gt;"",EJ6&gt;=EK$34,EJ6&lt;&gt;""),AND(FF6&gt;=FS$30,FF6&lt;&gt;"",FH6&gt;=FS$34,FH6&lt;&gt;""),AND(FI6&gt;=FS$30,FI6&lt;&gt;"",FK6&gt;=FS$34,FK6&lt;&gt;""),AND(FM6&gt;=FS$30,FM6&lt;&gt;"",FO6&gt;=FS$34,FO6&lt;&gt;""),AND(FP6&gt;=FS$30,FP6&lt;&gt;"",FR6&gt;=FS$34,FR6&lt;&gt;""),AND(GN6&gt;=HA$30,GN6&lt;&gt;"",GP6&gt;=HA$34,GP6&lt;&gt;""),AND(GQ6&gt;=HA$30,GQ6&lt;&gt;"",GS6&gt;=HA$34,GS6&lt;&gt;""),AND(GU6&gt;=HA$30,GU6&lt;&gt;"",GW6&gt;=HA$34,GW6&lt;&gt;""),AND(GX6&gt;=HA$30,GX6&lt;&gt;"",GZ6&gt;=HA$34,GZ6&lt;&gt;""),AND(HV6&gt;=II$30,HV6&lt;&gt;"",HX6&gt;=II$34,HX6&lt;&gt;""),AND(HY6&gt;=II$30,HY6&lt;&gt;"",IA6&gt;=II$34,IA6&lt;&gt;""),AND(IC6&gt;=II$30,IC6&lt;&gt;"",IE6&gt;=II$34,IE6&lt;&gt;""),AND(IF6&gt;=II$30,IF6&lt;&gt;"",IH6&gt;=II$34,IH6&lt;&gt;""),AND(JD6&gt;=JQ$30,JD6&lt;&gt;"",JF6&gt;=JQ$34,JF6&lt;&gt;""),AND(JG6&gt;=JQ$30,JG6&lt;&gt;"",JI6&gt;=JQ$34,JI6&lt;&gt;""),AND(JK6&gt;=JQ$30,JK6&lt;&gt;"",JM6&gt;=JQ$34,JM6&lt;&gt;""),AND(JN6&gt;=JQ$30,JN6&lt;&gt;"",JP6&gt;=JQ$34,JP6&lt;&gt;""),AND(KL6&gt;=KY$30,KL6&lt;&gt;"",KN6&gt;=KY$34,KN6&lt;&gt;""),AND(KO6&gt;=KY$30,KO6&lt;&gt;"",KQ6&gt;=KY$34,KQ6&lt;&gt;""),AND(KS6&gt;=KY$30,KS6&lt;&gt;"",KU6&gt;=KY$34,KU6&lt;&gt;""),AND(KV6&gt;=KY$30,KV6&lt;&gt;"",KX6&gt;=KY$34,KX6&lt;&gt;""),AND(LT6&gt;=MG$30,LT6&lt;&gt;"",LV6&gt;=MG$34,LV6&lt;&gt;""),AND(LW6&gt;=MG$30,LW6&lt;&gt;"",LY6&gt;=MG$34,LY6&lt;&gt;""),AND(MA6&gt;=MG$30,MA6&lt;&gt;"",MC6&gt;=MG$34,MC6&lt;&gt;""),AND(MD6&gt;=MG$30,MD6&lt;&gt;"",MF6&gt;=MG$34,MF6&lt;&gt;""),AND(NB6&gt;=NO$30,NB6&lt;&gt;"",ND6&gt;=NO$34,ND6&lt;&gt;""),AND(NE6&gt;=NO$30,NE6&lt;&gt;"",NG6&gt;=NO$34,NG6&lt;&gt;""),AND(NI6&gt;=NO$30,NI6&lt;&gt;"",NK6&gt;=NO$34,NK6&lt;&gt;""),AND(NL6&gt;=NO$30,NL6&lt;&gt;"",NN6&gt;=NO$34,NN6&lt;&gt;""),AND(OJ6&gt;=OW$30,OJ6&lt;&gt;"",OL6&gt;=OW$34,OL6&lt;&gt;""),AND(OM6&gt;=OW$30,OM6&lt;&gt;"",OO6&gt;=OW$34,OO6&lt;&gt;""),AND(OQ6&gt;=OW$30,OQ6&lt;&gt;"",OS6&gt;=OW$34,OS6&lt;&gt;""),AND(OT6&gt;=OW$30,OT6&lt;&gt;"",OV6&gt;=OW$34,OV6&lt;&gt;""),AND(PR6&gt;=QE$30,PR6&lt;&gt;"",PT6&gt;=QE$34,PT6&lt;&gt;""),AND(PU6&gt;=QE$30,PU6&lt;&gt;"",PW6&gt;=QE$34,PW6&lt;&gt;""),AND(PY6&gt;=QE$30,PY6&lt;&gt;"",QA6&gt;=QE$34,QA6&lt;&gt;""),AND(QB6&gt;=QE$30,QB6&lt;&gt;"",QD6&gt;=QE$34,QD6&lt;&gt;""),AND(QZ6&gt;=RM$30,QZ6&lt;&gt;"",RB6&gt;=RM$34,RB6&lt;&gt;""),AND(RC6&gt;=RM$30,RC6&lt;&gt;"",RE6&gt;=RM$34,RE6&lt;&gt;""),AND(RG6&gt;=RM$30,RG6&lt;&gt;"",RI6&gt;=RM$34,RI6&lt;&gt;""),AND(RJ6&gt;=RM$30,RJ6&lt;&gt;"",RL6&gt;=RM$34,RL6&lt;&gt;""),AND(SH6&gt;=SU$30,SH6&lt;&gt;"",SJ6&gt;=SU$34,SJ6&lt;&gt;""),AND(SK6&gt;=SU$30,SK6&lt;&gt;"",SM6&gt;=SU$34,SM6&lt;&gt;""),AND(SO6&gt;=SU$30,SO6&lt;&gt;"",SQ6&gt;=SU$34,SQ6&lt;&gt;""),AND(SR6&gt;=SU$30,SR6&lt;&gt;"",ST6&gt;=SU$34,ST6&lt;&gt;""),AND(TP6&gt;=UC$30,TP6&lt;&gt;"",TR6&gt;=UC$34,TR6&lt;&gt;""),AND(TS6&gt;=UC$30,TS6&lt;&gt;"",TU6&gt;=UC$34,TU6&lt;&gt;""),AND(TW6&gt;=UC$30,TW6&lt;&gt;"",TY6&gt;=UC$34,TYY6&lt;&gt;""),AND(TZ6&gt;=UC$30,TZ6&lt;&gt;"",UB6&gt;=UC$34,UB6&lt;&gt;""),AND(UX6&gt;=VK$30,UX6&lt;&gt;"",UZ6&gt;=VK$34,UZ6&lt;&gt;""),AND(VA6&gt;=VK$30,VA6&lt;&gt;"",VC6&gt;=VK$34,VC6&lt;&gt;""),AND(VE6&gt;=VK$30,VE6&lt;&gt;"",VG6&gt;=VK$34,VG6&lt;&gt;""),AND(VH6&gt;=VK$30,VH6&lt;&gt;"",VJ6&gt;=VK$34,VJ6&lt;&gt;""),AND(WF6&gt;=WS$30,WF6&lt;&gt;"",WH6&gt;=WS$34,WH6&lt;&gt;""),AND(WI6&gt;=WS$30,WI6&lt;&gt;"",WK6&gt;=WS$34,WK6&lt;&gt;""),AND(WM6&gt;=WS$30,WM6&lt;&gt;"",WO6&gt;=WS$34,WO6&lt;&gt;""),AND(WP6&gt;=WS$30,WP6&lt;&gt;"",WR6&gt;=WS$34,WR6&lt;&gt;"")),"Excellence",IF(I6="P","Worlds Team",IF(F6="P","National Team","")))))</f>
        <v>Worlds Team</v>
      </c>
      <c r="I6" s="3" t="str">
        <f>IF(OR(AND(AO6&gt;=AY$29,AO6&lt;&gt;"",AQ6&gt;=AY$33,AQ6&lt;&gt;"",AN6=""),AND(AR6&gt;=AY$29,AR6&lt;&gt;"",AT6&gt;=AY$33,AT6&lt;&gt;"",AN6=""),AND(AV6&gt;=AY$29,AV6&lt;&gt;"",AX6&gt;=AY$33,AX6&lt;&gt;"",AN6=""),AND(BP6&gt;=BZ$29,BP6&lt;&gt;"",BR6&gt;=BZ$33,BR6&lt;&gt;"",BO6=""),AND(BS6&gt;=BZ$29,BS6&lt;&gt;"",BU6&gt;=BZ$33,BU6&lt;&gt;"",BO6=""),AND(BW6&gt;=BZ$29,BW6&lt;&gt;"",BY6&gt;=BZ$33,BY6&lt;&gt;"",BO6=""),AND(CQ6&gt;=DA$29,CQ6&lt;&gt;"",CS6&gt;=DA$33,CS6&lt;&gt;"",CP6=""),AND(CT6&gt;=DA$29,CT6&lt;&gt;"",CV6&gt;=DA$33,CV6&lt;&gt;"",CP6=""),AND(CX6&gt;=DA$29,CX6&lt;&gt;"",CZ6&gt;=DA$33,CZ6&lt;&gt;"",CP6=""),AND(DX6&gt;=EK$29,DX6&lt;&gt;"",DZ6&gt;=EK$33,DZ6&lt;&gt;""),AND(EA6&gt;=EK$29,EA6&lt;&gt;"",EC6&gt;=EK$33,EC6&lt;&gt;""),AND(EE6&gt;=EK$29,EE6&lt;&gt;"",EG6&gt;=EK$33,EG6&lt;&gt;""),AND(EH6&gt;=EK$29,EH6&lt;&gt;"",EJ6&gt;=EK$33,EJ6&lt;&gt;""),AND(FF6&gt;=FS$29,FF6&lt;&gt;"",FH6&gt;=FS$33,FH6&lt;&gt;""),AND(FI6&gt;=FS$29,FI6&lt;&gt;"",FK6&gt;=FS$33,FK6&lt;&gt;""),AND(FM6&gt;=FS$29,FM6&lt;&gt;"",FO6&gt;=FS$33,FO6&lt;&gt;""),AND(FP6&gt;=FS$29,FP6&lt;&gt;"",FR6&gt;=FS$33,FR6&lt;&gt;""),AND(GN6&gt;=HA$29,GN6&lt;&gt;"",GP6&gt;=HA$33,GP6&lt;&gt;""),AND(GQ6&gt;=HA$29,GQ6&lt;&gt;"",GS6&gt;=HA$33,GS6&lt;&gt;""),AND(GU6&gt;=HA$29,GU6&lt;&gt;"",GW6&gt;=HA$33,GW6&lt;&gt;""),AND(GX6&gt;=HA$29,GX6&lt;&gt;"",GZ6&gt;=HA$33,GZ6&lt;&gt;""),AND(HV6&gt;=II$29,HV6&lt;&gt;"",HX6&gt;=II$33,HX6&lt;&gt;""),AND(HY6&gt;=II$29,HY6&lt;&gt;"",IA6&gt;=II$33,IA6&lt;&gt;""),AND(IC6&gt;=II$29,IC6&lt;&gt;"",IE6&gt;=II$33,IE6&lt;&gt;""),AND(IF6&gt;=II$29,IF6&lt;&gt;"",IH6&gt;=II$33,IH6&lt;&gt;""),AND(JD6&gt;=JQ$29,JD6&lt;&gt;"",JF6&gt;=JQ$33,JF6&lt;&gt;""),AND(JG6&gt;=JQ$29,JG6&lt;&gt;"",JI6&gt;=JQ$33,JI6&lt;&gt;""),AND(JK6&gt;=JQ$29,JK6&lt;&gt;"",JM6&gt;=JQ$33,JM6&lt;&gt;""),AND(JN6&gt;=JQ$29,JN6&lt;&gt;"",JP6&gt;=JQ$33,JP6&lt;&gt;""),AND(KL6&gt;=KY$29,KL6&lt;&gt;"",KN6&gt;=KY$33,KN6&lt;&gt;""),AND(KO6&gt;=KY$29,KO6&lt;&gt;"",KQ6&gt;=KY$33,KQ6&lt;&gt;""),AND(KS6&gt;=KY$29,KS6&lt;&gt;"",KU6&gt;=KY$33,KU6&lt;&gt;""),AND(KV6&gt;=KY$29,KV6&lt;&gt;"",KX6&gt;=KY$33,KX6&lt;&gt;""),AND(LT6&gt;=MG$29,LT6&lt;&gt;"",LV6&gt;=MG$33,LV6&lt;&gt;""),AND(LW6&gt;=MG$29,LW6&lt;&gt;"",LY6&gt;=MG$33,LY6&lt;&gt;""),AND(MA6&gt;=MG$29,MA6&lt;&gt;"",MC6&gt;=MG$33,MC6&lt;&gt;""),AND(MD6&gt;=MG$29,MD6&lt;&gt;"",MF6&gt;=MG$33,MF6&lt;&gt;""),AND(NB6&gt;=NO$29,NB6&lt;&gt;"",ND6&gt;=NO$33,ND6&lt;&gt;""),AND(NE6&gt;=NO$29,NE6&lt;&gt;"",NG6&gt;=NO$33,NG6&lt;&gt;""),AND(NI6&gt;=NO$29,NI6&lt;&gt;"",NK6&gt;=NO$33,NK6&lt;&gt;""),AND(NL6&gt;=NO$29,NL6&lt;&gt;"",NN6&gt;=NO$33,NN6&lt;&gt;""),AND(OJ6&gt;=OW$29,OJ6&lt;&gt;"",OL6&gt;=OW$33,OL6&lt;&gt;""),AND(OM6&gt;=OW$29,OM6&lt;&gt;"",OO6&gt;=OW$33,OO6&lt;&gt;""),AND(OQ6&gt;=OW$29,OQ6&lt;&gt;"",OS6&gt;=OW$33,OS6&lt;&gt;""),AND(OT6&gt;=OW$29,OT6&lt;&gt;"",OV6&gt;=OW$33,OV6&lt;&gt;""),AND(PR6&gt;=QE$29,PR6&lt;&gt;"",PT6&gt;=QE$33,PT6&lt;&gt;""),AND(PU6&gt;=QE$29,PU6&lt;&gt;"",PW6&gt;=QE$33,PW6&lt;&gt;""),AND(PY6&gt;=QE$29,PY6&lt;&gt;"",QA6&gt;=QE$33,QA6&lt;&gt;""),AND(QB6&gt;=QE$29,QB6&lt;&gt;"",QD6&gt;=QE$33,QD6&lt;&gt;""),AND(QZ6&gt;=RM$29,QZ6&lt;&gt;"",RB6&gt;=RM$33,RB6&lt;&gt;""),AND(RC6&gt;=RM$29,RC6&lt;&gt;"",RE6&gt;=RM$33,RE6&lt;&gt;""),AND(RG6&gt;=RM$29,RG6&lt;&gt;"",RI6&gt;=RM$33,RI6&lt;&gt;""),AND(RJ6&gt;=RM$29,RJ6&lt;&gt;"",RL6&gt;=RM$33,RL6&lt;&gt;""),AND(SH6&gt;=SU$29,SH6&lt;&gt;"",SJ6&gt;=SU$33,SJ6&lt;&gt;""),AND(SK6&gt;=SU$29,SK6&lt;&gt;"",SM6&gt;=SU$33,SM6&lt;&gt;""),AND(SO6&gt;=SU$29,SO6&lt;&gt;"",SQ6&gt;=SU$33,SQ6&lt;&gt;""),AND(SR6&gt;=SU$29,SR6&lt;&gt;"",ST6&gt;=SU$33,ST6&lt;&gt;""),AND(TP6&gt;=UC$29,TP6&lt;&gt;"",TR6&gt;=UC$33,TR6&lt;&gt;""),AND(TS6&gt;=UC$29,TS6&lt;&gt;"",TU6&gt;=UC$33,TU6&lt;&gt;""),AND(TW6&gt;=UC$29,TW6&lt;&gt;"",TY6&gt;=UC$33,TYY6&lt;&gt;""),AND(TZ6&gt;=UC$29,TZ6&lt;&gt;"",UB6&gt;=UC$33,UB6&lt;&gt;""),AND(UX6&gt;=VK$29,UX6&lt;&gt;"",UZ6&gt;=VK$33,UZ6&lt;&gt;""),AND(VA6&gt;=VK$29,VA6&lt;&gt;"",VC6&gt;=VK$33,VC6&lt;&gt;""),AND(VE6&gt;=VK$29,VE6&lt;&gt;"",VG6&gt;=VK$33,VG6&lt;&gt;""),AND(VH6&gt;=VK$29,VH6&lt;&gt;"",VJ6&gt;=VK$33,VJ6&lt;&gt;""),AND(WF6&gt;=WS$29,WF6&lt;&gt;"",WH6&gt;=WS$33,WH6&lt;&gt;""),AND(WI6&gt;=WS$29,WI6&lt;&gt;"",WK6&gt;=WS$33,WK6&lt;&gt;""),AND(WM6&gt;=WS$29,WM6&lt;&gt;"",WO6&gt;=WS$33,WO6&lt;&gt;""),AND(WP6&gt;=WS$29,WP6&lt;&gt;"",WR6&gt;=WS$33,WR6&lt;&gt;"")),"P","")</f>
        <v>P</v>
      </c>
      <c r="J6" s="8">
        <f>IF(COUNT(AQ6,AT6,BR6,BU6,CS6,CV6)&gt;0,LARGE((AQ6,AT6,BR6,BU6,CS6,CV6),1),0)</f>
        <v>56.56</v>
      </c>
      <c r="K6" s="8" t="str">
        <f>IF(J6="","",IF(OR(J6=CS6,J6=CV6),$CA$1,IF(OR(J6=BR6,J6=BU6),$AZ$1,IF(OR(J6=AQ6,J6=AT6),$Y$1,""))))</f>
        <v>2024 Nationals</v>
      </c>
      <c r="L6" s="8">
        <f>IF(COUNT(AQ6,AT6,BR6,BU6,CS6,CV6)&gt;1,LARGE((AQ6,AT6,BR6,BU6,CS6,CV6),2),0)</f>
        <v>55.88000000000001</v>
      </c>
      <c r="M6" s="8" t="str">
        <f>IF(L6="","",IF(OR(L6=CS6,L6=CV6),$CA$1,IF(OR(L6=BR6,L6=BU6),$AZ$1,IF(OR(L6=AQ6,L6=AT6),$Y$1,""))))</f>
        <v>2024 Elite Canada</v>
      </c>
      <c r="N6" s="8">
        <f>IF(COUNT(AQ6,AT6,BR6,BU6,CS6,CV6)&gt;2,LARGE((AQ6,AT6,BR6,BU6,CS6,CV6),3),0)</f>
        <v>55.01</v>
      </c>
      <c r="O6" s="8" t="str">
        <f>IF(N6="","",IF(OR(N6=CS6,N6=CV6),$CA$1,IF(OR(N6=BR6,N6=BU6),$AZ$1,IF(OR(N6=AQ6,N6=AT6),$Y$1,""))))</f>
        <v>2024 Nationals</v>
      </c>
      <c r="P6" s="8">
        <f>IF(MAX(AX6,BY6,CZ6)&gt;0,MAX(AX6,BY6,CZ6),0)</f>
        <v>55.379999999999995</v>
      </c>
      <c r="Q6" s="8" t="str">
        <f>IF(P6="","",IF(P6=CZ6,$CA$1,IF(P6=BY6,$AZ$1,IF(P6=AX6,$Y$1,""))))</f>
        <v>2024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16.399999999999999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2023 World Cup BUL (Oct 7)</v>
      </c>
      <c r="T6" s="8">
        <f>IF(MAX(IF(AO6&gt;=$AY$28,AP6,0),IF(AR6&gt;=$AY$28,AS6,0),IF(AV6&gt;=$AY$28,AW6,0),IF(BP6&gt;=$BZ$28,BQ6,0),IF(BS6&gt;=$BZ$28,BT6,0),IF(BW6&gt;=$BZ$28,BX6,0),IF(CQ6&gt;=$DA$28,CR6,0),IF(CT6&gt;=$DA$28,CU6,0),IF(CX6&gt;=$DA$28,CY6,0),IF(DX6&gt;=$EK$28,DY6,0),IF(EA6&gt;=$EK$28,EB6,0),IF(EE6&gt;=$EK$28,EF6,0),IF(EH6&gt;=$EK$28,EI6,0),IF(FF6&gt;=$FS$28,FG6,0),IF(FI6&gt;=$FS$28,FJ6,0),IF(FM6&gt;=$FS$28,FN6,0),IF(FP6&gt;=$FS$28,FQ6,0),IF(GN6&gt;=$HA$28,GO6,0),IF(GQ6&gt;=$HA$28,GR6,0),IF(GU6&gt;=$HA$28,GV6,0),IF(GX6&gt;=$HA$28,GY6,0),IF(HV6&gt;=$II$28,HW6,0),IF(HY6&gt;=$II$28,HZ6,0),IF(IC6&gt;=$II$28,ID6,0),IF(IF6&gt;=$II$28,IG6,0),IF(JD6&gt;=$JQ$28,JE6,0),IF(JG6&gt;=$JQ$28,JH6,0),IF(JK6&gt;=$JQ$28,JL6,0),IF(JN6&gt;=$JQ$28,JO6,0),IF(KL6&gt;=$KY$28,KM6,0),IF(KO6&gt;=$KY$28,KP6,0),IF(KS6&gt;=$KY$28,KT6,0),IF(KV6&gt;=$KY$28,KW6,0),IF(LT6&gt;=$MG$28,LU6,0),IF(LW6&gt;=$MG$28,LX6,0),IF(MA6&gt;=$MG$28,MB6,0),IF(MD6&gt;=$MG$28,ME6,0),IF(NB6&gt;=$NO$28,NC6,0),IF(NE6&gt;=$NO$28,NF6,0),IF(NI6&gt;=$NO$28,NJ6,0),IF(NL6&gt;=$NO$28,NM6,0),IF(OJ6&gt;=$OW$28,OK6,0),IF(OM6&gt;=$OW$28,ON6,0),IF(OQ6&gt;=$OW$28,OR6,0),IF(OT6&gt;=$OW$28,OU6,0),IF(PR6&gt;=$QE$28,PS6,0),IF(PU6&gt;=$QE$28,PV6,0),IF(PY6&gt;=$QE$28,PZ6,0),IF(QB6&gt;=$QE$28,QC6,0),IF(QZ6&gt;=$RM$28,RA6,0),IF(RC6&gt;=$RM$28,RD6,0),IF(RG6&gt;=$RM$28,RH6,0),IF(RJ6&gt;=$RM$28,RK6,0),IF(SH6&gt;=$SU$28,SI6,0),IF(SK6&gt;=$SU$28,SL6,0),IF(SO6&gt;=$SU$28,SP6,0),IF(SR6&gt;=$SU$28,SS6,0),IF(TP6&gt;=$UC$28,TQ6,0),IF(TS6&gt;=$UC$28,TT6,0),IF(TW6&gt;=$UC$28,TX6,0),IF(TZ6&gt;=$UC$28,UA6,0),IF(UX6&gt;=$VK$28,UY6,0),IF(VA6&gt;=$VK$28,VB6,0),IF(VE6&gt;=$VK$28,VF6,0),IF(VH6&gt;=$VK$28,VI6,0),IF(WF6&gt;=$WS$28,WG6,0),IF(WI6&gt;=$WS$28,WJ6,0),IF(WM6&gt;=$WS$28,WN6,0),IF(WP6&gt;=$WS$28,WQ6,0))&gt;0,MAX(IF(AO6&gt;=$AY$28,AP6,0),IF(AR6&gt;=$AY$28,AS6,0),IF(AV6&gt;=$AY$28,AW6,0),IF(BP6&gt;=$BZ$28,BQ6,0),IF(BS6&gt;=$BZ$28,BT6,0),IF(BW6&gt;=$BZ$28,BX6,0),IF(CQ6&gt;=$DA$28,CR6,0),IF(CT6&gt;=$DA$28,CU6,0),IF(CX6&gt;=$DA$28,CY6,0),IF(DX6&gt;=$EK$28,DY6,0),IF(EA6&gt;=$EK$28,EB6,0),IF(EE6&gt;=$EK$28,EF6,0),IF(EH6&gt;=$EK$28,EI6,0),IF(FF6&gt;=$FS$28,FG6,0),IF(FI6&gt;=$FS$28,FJ6,0),IF(FM6&gt;=$FS$28,FN6,0),IF(FP6&gt;=$FS$28,FQ6,0),IF(GN6&gt;=$HA$28,GO6,0),IF(GQ6&gt;=$HA$28,GR6,0),IF(GU6&gt;=$HA$28,GV6,0),IF(GX6&gt;=$HA$28,GY6,0),IF(HV6&gt;=$II$28,HW6,0),IF(HY6&gt;=$II$28,HZ6,0),IF(IC6&gt;=$II$28,ID6,0),IF(IF6&gt;=$II$28,IG6,0),IF(JD6&gt;=$JQ$28,JE6,0),IF(JG6&gt;=$JQ$28,JH6,0),IF(JK6&gt;=$JQ$28,JL6,0),IF(JN6&gt;=$JQ$28,JO6,0),IF(KL6&gt;=$KY$28,KM6,0),IF(KO6&gt;=$KY$28,KP6,0),IF(KS6&gt;=$KY$28,KT6,0),IF(KV6&gt;=$KY$28,KW6,0),IF(LT6&gt;=$MG$28,LU6,0),IF(LW6&gt;=$MG$28,LX6,0),IF(MA6&gt;=$MG$28,MB6,0),IF(MD6&gt;=$MG$28,ME6,0),IF(NB6&gt;=$NO$28,NC6,0),IF(NE6&gt;=$NO$28,NF6,0),IF(NI6&gt;=$NO$28,NJ6,0),IF(NL6&gt;=$NO$28,NM6,0),IF(OJ6&gt;=$OW$28,OK6,0),IF(OM6&gt;=$OW$28,ON6,0),IF(OQ6&gt;=$OW$28,OR6,0),IF(OT6&gt;=$OW$28,OU6,0),IF(PR6&gt;=$QE$28,PS6,0),IF(PU6&gt;=$QE$28,PV6,0),IF(PY6&gt;=$QE$28,PZ6,0),IF(QB6&gt;=$QE$28,QC6,0),IF(QZ6&gt;=$RM$28,RA6,0),IF(RC6&gt;=$RM$28,RD6,0),IF(RG6&gt;=$RM$28,RH6,0),IF(RJ6&gt;=$RM$28,RK6,0),IF(SH6&gt;=$SU$28,SI6,0),IF(SK6&gt;=$SU$28,SL6,0),IF(SO6&gt;=$SU$28,SP6,0),IF(SR6&gt;=$SU$28,SS6,0),IF(TP6&gt;=$UC$28,TQ6,0),IF(TS6&gt;=$UC$28,TT6,0),IF(TW6&gt;=$UC$28,TX6,0),IF(TZ6&gt;=$UC$28,UA6,0),IF(UX6&gt;=$VK$28,UY6,0),IF(VA6&gt;=$VK$28,VB6,0),IF(VE6&gt;=$VK$28,VF6,0),IF(VH6&gt;=$VK$28,VI6,0),IF(WF6&gt;=$WS$28,WG6,0),IF(WI6&gt;=$WS$28,WJ6,0),IF(WM6&gt;=$WS$28,WN6,0),IF(WP6&gt;=$WS$28,WQ6,0)),0)</f>
        <v>16.989999999999998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2023 World Cup BUL (Oct 7)</v>
      </c>
      <c r="V6" s="8">
        <f>IF(MAX(DB6,DC6)&gt;0,MAX(DB6,DC6),"")</f>
        <v>1.779999999999994</v>
      </c>
      <c r="W6" s="11" t="str">
        <f>IF(V6="","",IF(V6=DB6,"("&amp;DB$2&amp;")",IF(V6=DC6,"("&amp;DC$2&amp;")")))</f>
        <v>(Prelim)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2023 World Cup BUL (Oct 7)</v>
      </c>
      <c r="Y6" s="23">
        <v>10.3</v>
      </c>
      <c r="Z6" s="23">
        <v>6</v>
      </c>
      <c r="AA6" s="23">
        <v>10</v>
      </c>
      <c r="AB6" s="23">
        <v>11.73</v>
      </c>
      <c r="AC6" s="23">
        <v>0</v>
      </c>
      <c r="AD6" s="23">
        <v>13.9</v>
      </c>
      <c r="AE6" s="23">
        <v>9</v>
      </c>
      <c r="AF6" s="23">
        <v>14.7</v>
      </c>
      <c r="AG6" s="23">
        <v>16.48</v>
      </c>
      <c r="AH6" s="23">
        <v>0</v>
      </c>
      <c r="AI6" s="23">
        <v>1.6</v>
      </c>
      <c r="AJ6" s="23">
        <v>1</v>
      </c>
      <c r="AK6" s="23">
        <v>2</v>
      </c>
      <c r="AL6" s="23">
        <v>1.8</v>
      </c>
      <c r="AM6" s="23">
        <v>0</v>
      </c>
      <c r="AN6" s="28"/>
      <c r="AO6" s="39">
        <f>IF(AA6&gt;0,AA6,"")</f>
        <v>10</v>
      </c>
      <c r="AP6" s="39">
        <f>IF(AB6&gt;0,AB6,"")</f>
        <v>11.73</v>
      </c>
      <c r="AQ6" s="41">
        <f>IF(SUM(Y6:AB6)-AC6&gt;0,SUM(Y6:AB6)-AC6,"")</f>
        <v>38.03</v>
      </c>
      <c r="AR6" s="41">
        <f>IF(AF6&gt;0,AF6,"")</f>
        <v>14.7</v>
      </c>
      <c r="AS6" s="41">
        <f>IF(AG6&gt;0,AG6,"")</f>
        <v>16.48</v>
      </c>
      <c r="AT6" s="41">
        <f>IF(SUM(AD6:AG6)-AH6&gt;0,SUM(AD6:AG6)-AH6,"")</f>
        <v>54.08</v>
      </c>
      <c r="AU6" s="41">
        <f>IF(AQ6="","",MAX(AQ6,AT6))</f>
        <v>54.08</v>
      </c>
      <c r="AV6" s="41">
        <f>IF(AK6&gt;0,AK6,"")</f>
        <v>2</v>
      </c>
      <c r="AW6" s="41">
        <f>IF(AL6&gt;0,AL6,"")</f>
        <v>1.8</v>
      </c>
      <c r="AX6" s="41">
        <f>IF(SUM(AI6:AL6)-AM6&gt;0,SUM(AI6:AL6)-AM6,"")</f>
        <v>6.3999999999999995</v>
      </c>
      <c r="AY6" s="41">
        <f>IF(SUM(AU6,AX6)&gt;0,SUM(AU6,AX6),"")</f>
        <v>60.48</v>
      </c>
      <c r="AZ6" s="27">
        <v>14.6</v>
      </c>
      <c r="BA6" s="27">
        <v>9</v>
      </c>
      <c r="BB6" s="27">
        <v>15.8</v>
      </c>
      <c r="BC6" s="27">
        <v>16.48</v>
      </c>
      <c r="BD6" s="27">
        <v>0</v>
      </c>
      <c r="BE6" s="27">
        <v>3.37</v>
      </c>
      <c r="BF6" s="27">
        <v>3.3</v>
      </c>
      <c r="BG6" s="27">
        <v>7.1</v>
      </c>
      <c r="BH6" s="27">
        <v>6.97</v>
      </c>
      <c r="BI6" s="27">
        <v>0</v>
      </c>
      <c r="BJ6" s="27">
        <v>11.8</v>
      </c>
      <c r="BK6" s="27">
        <v>7</v>
      </c>
      <c r="BL6" s="27">
        <v>12.4</v>
      </c>
      <c r="BM6" s="27">
        <v>13.35</v>
      </c>
      <c r="BN6" s="27">
        <v>0</v>
      </c>
      <c r="BO6" s="29"/>
      <c r="BP6" s="40">
        <f>IF(BB6&gt;0,BB6,"")</f>
        <v>15.8</v>
      </c>
      <c r="BQ6" s="40">
        <f>IF(BC6&gt;0,BC6,"")</f>
        <v>16.48</v>
      </c>
      <c r="BR6" s="11">
        <f>IF(SUM(AZ6:BC6)-BD6&gt;0,SUM(AZ6:BC6)-BD6,"")</f>
        <v>55.88000000000001</v>
      </c>
      <c r="BS6" s="11">
        <f>IF(BG6&gt;0,BG6,"")</f>
        <v>7.1</v>
      </c>
      <c r="BT6" s="11">
        <f>IF(BH6&gt;0,BH6,"")</f>
        <v>6.97</v>
      </c>
      <c r="BU6" s="11">
        <f>IF(SUM(BE6:BH6)-BI6&gt;0,SUM(BE6:BH6)-BI6,"")</f>
        <v>20.74</v>
      </c>
      <c r="BV6" s="11">
        <f>IF(BR6="","",MAX(BR6,BU6))</f>
        <v>55.88000000000001</v>
      </c>
      <c r="BW6" s="11">
        <f>IF(BL6&gt;0,BL6,"")</f>
        <v>12.4</v>
      </c>
      <c r="BX6" s="11">
        <f>IF(BM6&gt;0,BM6,"")</f>
        <v>13.35</v>
      </c>
      <c r="BY6" s="11">
        <f>IF(SUM(BJ6:BM6)-BN6&gt;0,SUM(BJ6:BM6)-BN6,"")</f>
        <v>44.550000000000004</v>
      </c>
      <c r="BZ6" s="11">
        <f>IF(SUM(BV6,BY6)&gt;0,SUM(BV6,BY6),"")</f>
        <v>100.43</v>
      </c>
      <c r="CA6" s="23">
        <v>16.2</v>
      </c>
      <c r="CB6" s="23">
        <v>8.9</v>
      </c>
      <c r="CC6" s="23">
        <v>15.2</v>
      </c>
      <c r="CD6" s="23">
        <v>16.260000000000002</v>
      </c>
      <c r="CE6" s="23">
        <v>0</v>
      </c>
      <c r="CF6" s="23">
        <v>15.6</v>
      </c>
      <c r="CG6" s="23">
        <v>8.8000000000000007</v>
      </c>
      <c r="CH6" s="23">
        <v>14.5</v>
      </c>
      <c r="CI6" s="23">
        <v>16.11</v>
      </c>
      <c r="CJ6" s="23">
        <v>0</v>
      </c>
      <c r="CK6" s="23">
        <v>15.5</v>
      </c>
      <c r="CL6" s="23">
        <v>8.9</v>
      </c>
      <c r="CM6" s="23">
        <v>15</v>
      </c>
      <c r="CN6" s="23">
        <v>15.98</v>
      </c>
      <c r="CO6" s="23">
        <v>0</v>
      </c>
      <c r="CP6" s="28"/>
      <c r="CQ6" s="39">
        <f>IF(CC6&gt;0,CC6,"")</f>
        <v>15.2</v>
      </c>
      <c r="CR6" s="39">
        <f>IF(CD6&gt;0,CD6,"")</f>
        <v>16.260000000000002</v>
      </c>
      <c r="CS6" s="41">
        <f>IF(SUM(CA6:CD6)-CE6&gt;0,SUM(CA6:CD6)-CE6,"")</f>
        <v>56.56</v>
      </c>
      <c r="CT6" s="41">
        <f>IF(CH6&gt;0,CH6,"")</f>
        <v>14.5</v>
      </c>
      <c r="CU6" s="41">
        <f>IF(CI6&gt;0,CI6,"")</f>
        <v>16.11</v>
      </c>
      <c r="CV6" s="41">
        <f>IF(SUM(CF6:CI6)-CJ6&gt;0,SUM(CF6:CI6)-CJ6,"")</f>
        <v>55.01</v>
      </c>
      <c r="CW6" s="41">
        <f>IF(CS6="","",MAX(CS6,CV6))</f>
        <v>56.56</v>
      </c>
      <c r="CX6" s="41">
        <f>IF(CM6&gt;0,CM6,"")</f>
        <v>15</v>
      </c>
      <c r="CY6" s="41">
        <f>IF(CN6&gt;0,CN6,"")</f>
        <v>15.98</v>
      </c>
      <c r="CZ6" s="41">
        <f>IF(SUM(CK6:CN6)-CO6&gt;0,SUM(CK6:CN6)-CO6,"")</f>
        <v>55.379999999999995</v>
      </c>
      <c r="DA6" s="41">
        <f>IF(SUM(CW6,CZ6)&gt;0,SUM(CW6,CZ6),"")</f>
        <v>111.94</v>
      </c>
      <c r="DB6" s="52">
        <f>IF(MAX(ED6,FL6,GT6,IB6,JJ6,KR6,LZ6,NH6,OP6,PX6,RF6,SN6,TV6,VD6,WL6)-IF(N6="",0,N6)&gt;0.001,MAX(ED6,FL6,GT6,IB6,JJ6,KR6,LZ6,NH6,OP6,PX6,RF6,SN6,TV6,VD6,WL6)-IF(N6="",0,N6),"")</f>
        <v>1.779999999999994</v>
      </c>
      <c r="DC6" s="52" t="str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1" t="str">
        <f>IF(DF6&gt;0,DF6,"")</f>
        <v/>
      </c>
      <c r="DY6" s="41" t="str">
        <f>IF(DG6&gt;0,DG6,"")</f>
        <v/>
      </c>
      <c r="DZ6" s="41" t="str">
        <f>IF(SUM(DD6:DG6)-DH6&gt;0,SUM(DD6:DG6)-DH6,"")</f>
        <v/>
      </c>
      <c r="EA6" s="41" t="str">
        <f>IF(DK6&gt;0,DK6,"")</f>
        <v/>
      </c>
      <c r="EB6" s="41" t="str">
        <f>IF(DL6&gt;0,DL6,"")</f>
        <v/>
      </c>
      <c r="EC6" s="41" t="str">
        <f>IF(SUM(DI6:DL6)-DM6&gt;0,SUM(DI6:DL6)-DM6,"")</f>
        <v/>
      </c>
      <c r="ED6" s="41" t="str">
        <f>IF(MAX(DZ6,EC6)&gt;0,MAX(DZ6,EC6),"")</f>
        <v/>
      </c>
      <c r="EE6" s="41" t="str">
        <f>IF(DP6&gt;0,DP6,"")</f>
        <v/>
      </c>
      <c r="EF6" s="41" t="str">
        <f>IF(DQ6&gt;0,DQ6,"")</f>
        <v/>
      </c>
      <c r="EG6" s="41" t="str">
        <f>IF(SUM(DN6:DQ6)-DR6&gt;0,SUM(DN6:DQ6)-DR6,"")</f>
        <v/>
      </c>
      <c r="EH6" s="41" t="str">
        <f>IF(DU6&gt;0,DU6,"")</f>
        <v/>
      </c>
      <c r="EI6" s="41" t="str">
        <f>IF(DV6&gt;0,DV6,"")</f>
        <v/>
      </c>
      <c r="EJ6" s="41" t="str">
        <f>IF(SUM(DS6:DV6)-DW6&gt;0,SUM(DS6:DV6)-DW6,"")</f>
        <v/>
      </c>
      <c r="EK6" s="41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>
        <v>14.5</v>
      </c>
      <c r="FU6" s="17">
        <v>9</v>
      </c>
      <c r="FV6" s="17">
        <v>16.2</v>
      </c>
      <c r="FW6" s="17">
        <v>16.100000000000001</v>
      </c>
      <c r="FX6" s="17">
        <v>0</v>
      </c>
      <c r="FY6" s="17">
        <v>14.2</v>
      </c>
      <c r="FZ6" s="17">
        <v>9.1999999999999993</v>
      </c>
      <c r="GA6" s="17">
        <v>16.399999999999999</v>
      </c>
      <c r="GB6" s="17">
        <v>16.989999999999998</v>
      </c>
      <c r="GC6" s="17">
        <v>0</v>
      </c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>
        <f>IF(FV6&gt;0,FV6,"")</f>
        <v>16.2</v>
      </c>
      <c r="GO6" s="41">
        <f>IF(FW6&gt;0,FW6,"")</f>
        <v>16.100000000000001</v>
      </c>
      <c r="GP6" s="41">
        <f>IF(SUM(FT6:FW6)-FX6&gt;0,SUM(FT6:FW6)-FX6,"")</f>
        <v>55.800000000000004</v>
      </c>
      <c r="GQ6" s="41">
        <f>IF(GA6&gt;0,GA6,"")</f>
        <v>16.399999999999999</v>
      </c>
      <c r="GR6" s="41">
        <f>IF(GB6&gt;0,GB6,"")</f>
        <v>16.989999999999998</v>
      </c>
      <c r="GS6" s="41">
        <f>IF(SUM(FY6:GB6)-GC6&gt;0,SUM(FY6:GB6)-GC6,"")</f>
        <v>56.789999999999992</v>
      </c>
      <c r="GT6" s="41">
        <f>IF(MAX(GP6,GS6)&gt;0,MAX(GP6,GS6),"")</f>
        <v>56.789999999999992</v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>
        <f>IF(SUM(GT6,GW6,GZ6)&gt;0,SUM(GT6,GW6,GZ6),"")</f>
        <v>56.789999999999992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>
        <v>13</v>
      </c>
      <c r="IK6" s="17">
        <v>9.1999999999999993</v>
      </c>
      <c r="IL6" s="17">
        <v>15.8</v>
      </c>
      <c r="IM6" s="17">
        <v>16.510000000000002</v>
      </c>
      <c r="IN6" s="17">
        <v>0</v>
      </c>
      <c r="IO6" s="17">
        <v>13.5</v>
      </c>
      <c r="IP6" s="17">
        <v>8.9</v>
      </c>
      <c r="IQ6" s="17">
        <v>15.3</v>
      </c>
      <c r="IR6" s="17">
        <v>16.62</v>
      </c>
      <c r="IS6" s="17">
        <v>0</v>
      </c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>
        <f>IF(IL6&gt;0,IL6,"")</f>
        <v>15.8</v>
      </c>
      <c r="JE6" s="41">
        <f>IF(IM6&gt;0,IM6,"")</f>
        <v>16.510000000000002</v>
      </c>
      <c r="JF6" s="41">
        <f>IF(SUM(IJ6:IM6)-IN6&gt;0,SUM(IJ6:IM6)-IN6,"")</f>
        <v>54.510000000000005</v>
      </c>
      <c r="JG6" s="41">
        <f>IF(IQ6&gt;0,IQ6,"")</f>
        <v>15.3</v>
      </c>
      <c r="JH6" s="41">
        <f>IF(IR6&gt;0,IR6,"")</f>
        <v>16.62</v>
      </c>
      <c r="JI6" s="41">
        <f>IF(SUM(IO6:IR6)-IS6&gt;0,SUM(IO6:IR6)-IS6,"")</f>
        <v>54.320000000000007</v>
      </c>
      <c r="JJ6" s="41">
        <f>IF(MAX(JF6,JI6)&gt;0,MAX(JF6,JI6),"")</f>
        <v>54.510000000000005</v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 t="str">
        <f>IF(JA6&gt;0,JA6,"")</f>
        <v/>
      </c>
      <c r="JO6" s="41" t="str">
        <f>IF(JB6&gt;0,JB6,"")</f>
        <v/>
      </c>
      <c r="JP6" s="41" t="str">
        <f>IF(SUM(IY6:JB6)-JC6&gt;0,SUM(IY6:JB6)-JC6,"")</f>
        <v/>
      </c>
      <c r="JQ6" s="41">
        <f>IF(SUM(JJ6,JM6,JP6)&gt;0,SUM(JJ6,JM6,JP6),"")</f>
        <v>54.510000000000005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>IF(LB6&gt;0,LB6,"")</f>
        <v/>
      </c>
      <c r="LU6" s="41" t="str">
        <f>IF(LC6&gt;0,LC6,"")</f>
        <v/>
      </c>
      <c r="LV6" s="41" t="str">
        <f>IF(SUM(KZ6:LC6)-LD6&gt;0,SUM(KZ6:LC6)-LD6,"")</f>
        <v/>
      </c>
      <c r="LW6" s="41" t="str">
        <f>IF(LG6&gt;0,LG6,"")</f>
        <v/>
      </c>
      <c r="LX6" s="41" t="str">
        <f>IF(LH6&gt;0,LH6,"")</f>
        <v/>
      </c>
      <c r="LY6" s="41" t="str">
        <f>IF(SUM(LE6:LH6)-LI6&gt;0,SUM(LE6:LH6)-LI6,"")</f>
        <v/>
      </c>
      <c r="LZ6" s="41" t="str">
        <f>IF(MAX(LV6,LY6)&gt;0,MAX(LV6,LY6),"")</f>
        <v/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 t="str">
        <f>IF(SUM(LZ6,MC6,MF6)&gt;0,SUM(LZ6,MC6,MF6),"")</f>
        <v/>
      </c>
      <c r="MH6" s="18">
        <v>14.4</v>
      </c>
      <c r="MI6" s="18">
        <v>8.8000000000000007</v>
      </c>
      <c r="MJ6" s="18">
        <v>16.2</v>
      </c>
      <c r="MK6" s="18">
        <v>16.54</v>
      </c>
      <c r="ML6" s="18">
        <v>0</v>
      </c>
      <c r="MM6" s="18">
        <v>2.8</v>
      </c>
      <c r="MN6" s="18">
        <v>1.8</v>
      </c>
      <c r="MO6" s="18">
        <v>3.8</v>
      </c>
      <c r="MP6" s="18">
        <v>3.65</v>
      </c>
      <c r="MQ6" s="18">
        <v>0</v>
      </c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>
        <f>IF(MJ6&gt;0,MJ6,"")</f>
        <v>16.2</v>
      </c>
      <c r="NC6" s="11">
        <f>IF(MK6&gt;0,MK6,"")</f>
        <v>16.54</v>
      </c>
      <c r="ND6" s="11">
        <f>IF(SUM(MH6:MK6)-ML6&gt;0,SUM(MH6:MK6)-ML6,"")</f>
        <v>55.940000000000005</v>
      </c>
      <c r="NE6" s="11">
        <f>IF(MO6&gt;0,MO6,"")</f>
        <v>3.8</v>
      </c>
      <c r="NF6" s="11">
        <f>IF(MP6&gt;0,MP6,"")</f>
        <v>3.65</v>
      </c>
      <c r="NG6" s="11">
        <f>IF(SUM(MM6:MP6)-MQ6&gt;0,SUM(MM6:MP6)-MQ6,"")</f>
        <v>12.049999999999999</v>
      </c>
      <c r="NH6" s="11">
        <f>IF(MAX(ND6,NG6)&gt;0,MAX(ND6,NG6),"")</f>
        <v>55.940000000000005</v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IF(SUM(NH6,NK6,NN6)&gt;0,SUM(NH6,NK6,NN6),"")</f>
        <v>55.940000000000005</v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 t="str">
        <f>IF(NR6&gt;0,NR6,"")</f>
        <v/>
      </c>
      <c r="OK6" s="41" t="str">
        <f>IF(NS6&gt;0,NS6,"")</f>
        <v/>
      </c>
      <c r="OL6" s="41" t="str">
        <f>IF(SUM(NP6:NS6)-NT6&gt;0,SUM(NP6:NS6)-NT6,"")</f>
        <v/>
      </c>
      <c r="OM6" s="41" t="str">
        <f>IF(NW6&gt;0,NW6,"")</f>
        <v/>
      </c>
      <c r="ON6" s="41" t="str">
        <f>IF(NX6&gt;0,NX6,"")</f>
        <v/>
      </c>
      <c r="OO6" s="41" t="str">
        <f>IF(SUM(NU6:NX6)-NY6&gt;0,SUM(NU6:NX6)-NY6,"")</f>
        <v/>
      </c>
      <c r="OP6" s="41" t="str">
        <f>IF(MAX(OL6,OO6)&gt;0,MAX(OL6,OO6),"")</f>
        <v/>
      </c>
      <c r="OQ6" s="41" t="str">
        <f>IF(OB6&gt;0,OB6,"")</f>
        <v/>
      </c>
      <c r="OR6" s="41" t="str">
        <f>IF(OC6&gt;0,OC6,"")</f>
        <v/>
      </c>
      <c r="OS6" s="41" t="str">
        <f>IF(SUM(NZ6:OC6)-OD6&gt;0,SUM(NZ6:OC6)-OD6,"")</f>
        <v/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IF(SUM(RF6,RI6,RL6)&gt;0,SUM(RF6,RI6,RL6),"")</f>
        <v/>
      </c>
      <c r="RN6" s="18">
        <v>14.7</v>
      </c>
      <c r="RO6" s="18">
        <v>9</v>
      </c>
      <c r="RP6" s="18">
        <v>15.8</v>
      </c>
      <c r="RQ6" s="18">
        <v>16.920000000000002</v>
      </c>
      <c r="RR6" s="18">
        <v>0.2</v>
      </c>
      <c r="RS6" s="18">
        <v>1.6</v>
      </c>
      <c r="RT6" s="18">
        <v>0.8</v>
      </c>
      <c r="RU6" s="18">
        <v>2</v>
      </c>
      <c r="RV6" s="18">
        <v>1.83</v>
      </c>
      <c r="RW6" s="18">
        <v>0</v>
      </c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>
        <f>IF(RP6&gt;0,RP6,"")</f>
        <v>15.8</v>
      </c>
      <c r="SI6" s="11">
        <f>IF(RQ6&gt;0,RQ6,"")</f>
        <v>16.920000000000002</v>
      </c>
      <c r="SJ6" s="11">
        <f>IF(SUM(RN6:RQ6)-RR6&gt;0,SUM(RN6:RQ6)-RR6,"")</f>
        <v>56.22</v>
      </c>
      <c r="SK6" s="11">
        <f>IF(RU6&gt;0,RU6,"")</f>
        <v>2</v>
      </c>
      <c r="SL6" s="11">
        <f>IF(RV6&gt;0,RV6,"")</f>
        <v>1.83</v>
      </c>
      <c r="SM6" s="11">
        <f>IF(SUM(RS6:RV6)-RW6&gt;0,SUM(RS6:RV6)-RW6,"")</f>
        <v>6.23</v>
      </c>
      <c r="SN6" s="11">
        <f>IF(MAX(SJ6,SM6)&gt;0,MAX(SJ6,SM6),"")</f>
        <v>56.22</v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>
        <f>IF(SUM(SN6,SQ6,ST6)&gt;0,SUM(SN6,SQ6,ST6),"")</f>
        <v>56.22</v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1" t="str">
        <f>IF(SX6&gt;0,SX6,"")</f>
        <v/>
      </c>
      <c r="TQ6" s="41" t="str">
        <f>IF(SY6&gt;0,SY6,"")</f>
        <v/>
      </c>
      <c r="TR6" s="41" t="str">
        <f>IF(SUM(SV6:SY6)-SZ6&gt;0,SUM(SV6:SY6)-SZ6,"")</f>
        <v/>
      </c>
      <c r="TS6" s="41" t="str">
        <f>IF(TC6&gt;0,TC6,"")</f>
        <v/>
      </c>
      <c r="TT6" s="41" t="str">
        <f>IF(TD6&gt;0,TD6,"")</f>
        <v/>
      </c>
      <c r="TU6" s="41" t="str">
        <f>IF(SUM(TA6:TD6)-TE6&gt;0,SUM(TA6:TD6)-TE6,"")</f>
        <v/>
      </c>
      <c r="TV6" s="41" t="str">
        <f>IF(MAX(TR6,TU6)&gt;0,MAX(TR6,TU6),"")</f>
        <v/>
      </c>
      <c r="TW6" s="41" t="str">
        <f>IF(TH6&gt;0,TH6,"")</f>
        <v/>
      </c>
      <c r="TX6" s="41" t="str">
        <f>IF(TI6&gt;0,TI6,"")</f>
        <v/>
      </c>
      <c r="TY6" s="41" t="str">
        <f>IF(SUM(TF6:TI6)-TJ6&gt;0,SUM(TF6:TI6)-TJ6,"")</f>
        <v/>
      </c>
      <c r="TZ6" s="41" t="str">
        <f>IF(TM6&gt;0,TM6,"")</f>
        <v/>
      </c>
      <c r="UA6" s="41" t="str">
        <f>IF(TN6&gt;0,TN6,"")</f>
        <v/>
      </c>
      <c r="UB6" s="41" t="str">
        <f>IF(SUM(TK6:TN6)-TO6&gt;0,SUM(TK6:TN6)-TO6,"")</f>
        <v/>
      </c>
      <c r="UC6" s="41" t="str">
        <f>IF(SUM(TV6,TY6,UB6)&gt;0,SUM(TV6,TY6,UB6),"")</f>
        <v/>
      </c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8"/>
      <c r="UQ6" s="18"/>
      <c r="UR6" s="18"/>
      <c r="US6" s="18"/>
      <c r="UT6" s="18"/>
      <c r="UU6" s="18"/>
      <c r="UV6" s="18"/>
      <c r="UW6" s="18"/>
      <c r="UX6" s="11" t="str">
        <f>IF(UF6&gt;0,UF6,"")</f>
        <v/>
      </c>
      <c r="UY6" s="11" t="str">
        <f>IF(UG6&gt;0,UG6,"")</f>
        <v/>
      </c>
      <c r="UZ6" s="11" t="str">
        <f>IF(SUM(UD6:UG6)-UH6&gt;0,SUM(UD6:UG6)-UH6,"")</f>
        <v/>
      </c>
      <c r="VA6" s="11" t="str">
        <f>IF(UK6&gt;0,UK6,"")</f>
        <v/>
      </c>
      <c r="VB6" s="11" t="str">
        <f>IF(UL6&gt;0,UL6,"")</f>
        <v/>
      </c>
      <c r="VC6" s="11" t="str">
        <f>IF(SUM(UI6:UL6)-UM6&gt;0,SUM(UI6:UL6)-UM6,"")</f>
        <v/>
      </c>
      <c r="VD6" s="11" t="str">
        <f>IF(MAX(UZ6,VC6)&gt;0,MAX(UZ6,VC6),"")</f>
        <v/>
      </c>
      <c r="VE6" s="11" t="str">
        <f>IF(UP6&gt;0,UP6,"")</f>
        <v/>
      </c>
      <c r="VF6" s="11" t="str">
        <f>IF(UQ6&gt;0,UQ6,"")</f>
        <v/>
      </c>
      <c r="VG6" s="11" t="str">
        <f>IF(SUM(UN6:UQ6)-UR6&gt;0,SUM(UN6:UQ6)-UR6,"")</f>
        <v/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 t="str">
        <f>IF(SUM(VD6,VG6,VJ6)&gt;0,SUM(VD6,VG6,VJ6),"")</f>
        <v/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1" t="str">
        <f>IF(VN6&gt;0,VN6,"")</f>
        <v/>
      </c>
      <c r="WG6" s="41" t="str">
        <f>IF(VO6&gt;0,VO6,"")</f>
        <v/>
      </c>
      <c r="WH6" s="41" t="str">
        <f>IF(SUM(VL6:VO6)-VP6&gt;0,SUM(VL6:VO6)-VP6,"")</f>
        <v/>
      </c>
      <c r="WI6" s="41" t="str">
        <f>IF(VS6&gt;0,VS6,"")</f>
        <v/>
      </c>
      <c r="WJ6" s="41" t="str">
        <f>IF(VT6&gt;0,VT6,"")</f>
        <v/>
      </c>
      <c r="WK6" s="41" t="str">
        <f>IF(SUM(VQ6:VT6)-VU6&gt;0,SUM(VQ6:VT6)-VU6,"")</f>
        <v/>
      </c>
      <c r="WL6" s="41" t="str">
        <f>IF(MAX(WH6,WK6)&gt;0,MAX(WH6,WK6),"")</f>
        <v/>
      </c>
      <c r="WM6" s="41" t="str">
        <f>IF(VX6&gt;0,VX6,"")</f>
        <v/>
      </c>
      <c r="WN6" s="41" t="str">
        <f>IF(VY6&gt;0,VY6,"")</f>
        <v/>
      </c>
      <c r="WO6" s="41" t="str">
        <f>IF(SUM(VV6:VY6)-VZ6&gt;0,SUM(VV6:VY6)-VZ6,"")</f>
        <v/>
      </c>
      <c r="WP6" s="41" t="str">
        <f>IF(WC6&gt;0,WC6,"")</f>
        <v/>
      </c>
      <c r="WQ6" s="41" t="str">
        <f>IF(WD6&gt;0,WD6,"")</f>
        <v/>
      </c>
      <c r="WR6" s="41" t="str">
        <f>IF(SUM(WA6:WD6)-WE6&gt;0,SUM(WA6:WD6)-WE6,"")</f>
        <v/>
      </c>
      <c r="WS6" s="41" t="str">
        <f>IF(SUM(WL6,WO6,WR6)&gt;0,SUM(WL6,WO6,WR6),"")</f>
        <v/>
      </c>
      <c r="WT6" s="27">
        <f>IF($CP6="P",CA6,(CA6+AZ6)/2)</f>
        <v>15.399999999999999</v>
      </c>
      <c r="WU6" s="27">
        <f>IF($CP6="P",CB6,(CB6+BA6)/2)</f>
        <v>8.9499999999999993</v>
      </c>
      <c r="WV6" s="27">
        <f>IF($CP6="P",CC6,(CC6+BB6)/2)</f>
        <v>15.5</v>
      </c>
      <c r="WW6" s="27">
        <f>IF($CP6="P",CD6,(CD6+BC6)/2)</f>
        <v>16.37</v>
      </c>
      <c r="WX6" s="27">
        <f>IF($CP6="P",CE6,(CE6+BD6)/2)</f>
        <v>0</v>
      </c>
      <c r="WY6" s="27">
        <f>IF($CP6="P",CF6,(CF6+BE6)/2)</f>
        <v>9.4849999999999994</v>
      </c>
      <c r="WZ6" s="27">
        <f>IF($CP6="P",CG6,(CG6+BF6)/2)</f>
        <v>6.0500000000000007</v>
      </c>
      <c r="XA6" s="27">
        <f>IF($CP6="P",CH6,(CH6+BG6)/2)</f>
        <v>10.8</v>
      </c>
      <c r="XB6" s="27">
        <f>IF($CP6="P",CI6,(CI6+BH6)/2)</f>
        <v>11.54</v>
      </c>
      <c r="XC6" s="27">
        <f>IF($CP6="P",CJ6,(CJ6+BI6)/2)</f>
        <v>0</v>
      </c>
      <c r="XD6" s="27">
        <f>IF($CP6="P",CK6,(CK6+BJ6)/2)</f>
        <v>13.65</v>
      </c>
      <c r="XE6" s="27">
        <f>IF($CP6="P",CL6,(CL6+BK6)/2)</f>
        <v>7.95</v>
      </c>
      <c r="XF6" s="27">
        <f>IF($CP6="P",CM6,(CM6+BL6)/2)</f>
        <v>13.7</v>
      </c>
      <c r="XG6" s="27">
        <f>IF($CP6="P",CN6,(CN6+BM6)/2)</f>
        <v>14.664999999999999</v>
      </c>
      <c r="XH6" s="27">
        <f>IF($CP6="P",CO6,(CO6+BN6)/2)</f>
        <v>0</v>
      </c>
      <c r="XI6" s="29" t="s">
        <v>56</v>
      </c>
      <c r="XJ6" s="11">
        <f>IF(WV6&gt;0,WV6,"")</f>
        <v>15.5</v>
      </c>
      <c r="XK6" s="11">
        <f>IF(WW6&gt;0,WW6,"")</f>
        <v>16.37</v>
      </c>
      <c r="XL6" s="11">
        <f>IF(SUM(WT6:WW6)-WX6&gt;0,SUM(WT6:WW6)-WX6,"")</f>
        <v>56.22</v>
      </c>
      <c r="XM6" s="11">
        <f>IF(XA6&gt;0,XA6,"")</f>
        <v>10.8</v>
      </c>
      <c r="XN6" s="11">
        <f>IF(XB6&gt;0,XB6,"")</f>
        <v>11.54</v>
      </c>
      <c r="XO6" s="11">
        <f>IF(SUM(WY6:XB6)-XC6&gt;0,SUM(WY6:XB6)-XC6,"")</f>
        <v>37.875</v>
      </c>
      <c r="XP6" s="11">
        <f>IF(MAX(XL6,XO6)&gt;0,MAX(XL6,XO6),"")</f>
        <v>56.22</v>
      </c>
      <c r="XQ6" s="11">
        <f>IF(XF6&gt;0,XF6,"")</f>
        <v>13.7</v>
      </c>
      <c r="XR6" s="11">
        <f>IF(XG6&gt;0,XG6,"")</f>
        <v>14.664999999999999</v>
      </c>
      <c r="XS6" s="11">
        <f>IF(SUM(XD6:XG6)-XH6&gt;0,SUM(XD6:XG6)-XH6,"")</f>
        <v>49.964999999999996</v>
      </c>
      <c r="XT6" s="11">
        <f>IF(SUM(XP6,XS6)&gt;0,SUM(XP6,XS6),"")</f>
        <v>106.185</v>
      </c>
    </row>
    <row r="7" spans="1:644" x14ac:dyDescent="0.2">
      <c r="A7" s="4" cm="1">
        <f t="array" ref="A7">IF(AND(H7&lt;&gt;"",H7&lt;&gt;"No DD"),SUMPRODUCT((H$4:H$26&lt;&gt;"")*(H$4:H$26&lt;&gt;"No DD")*(E$4:E$26&gt;E7))+1,IF(H7="No DD",SUMPRODUCT((H$4:H$26="No DD")*(E$4:E$26&gt;E7))+1+SUMPRODUCT((H$4:H$26&lt;&gt;"")*(H$4:H$26&lt;&gt;"No DD")),""))</f>
        <v>4</v>
      </c>
      <c r="B7" s="5" t="s">
        <v>182</v>
      </c>
      <c r="C7" s="4" t="s">
        <v>8</v>
      </c>
      <c r="D7" s="4">
        <v>2006</v>
      </c>
      <c r="E7" s="9">
        <f>SUM(J7:V7)+SUM(J7:T7)*0.0000001+SUM(J7)*0.0000000000001</f>
        <v>255.17002551700566</v>
      </c>
      <c r="F7" s="3" t="str">
        <f>IF(OR(AND(AO7&gt;=AY$28,AO7&lt;&gt;"",AQ7&gt;=AY$32,AQ7&lt;&gt;"",AN7=""),AND(AR7&gt;=AY$28,AR7&lt;&gt;"",AT7&gt;=AY$32,AT7&lt;&gt;"",AN7=""),AND(AV7&gt;=AY$28,AV7&lt;&gt;"",AX7&gt;=AY$32,AX7&lt;&gt;"",AN7=""),AND(BP7&gt;=BZ$28,BP7&lt;&gt;"",BR7&gt;=BZ$32,BR7&lt;&gt;"",BO7=""),AND(BS7&gt;=BZ$28,BS7&lt;&gt;"",BU7&gt;=BZ$32,BU7&lt;&gt;"",BO7=""),AND(BW7&gt;=BZ$28,BW7&lt;&gt;"",BY7&gt;=BZ$32,BY7&lt;&gt;"",BO7=""),AND(CQ7&gt;=DA$28,CQ7&lt;&gt;"",CS7&gt;=DA$32,CS7&lt;&gt;"",CP7=""),AND(CT7&gt;=DA$28,CT7&lt;&gt;"",CV7&gt;=DA$32,CV7&lt;&gt;"",CP7=""),AND(CX7&gt;=DA$28,CX7&lt;&gt;"",CZ7&gt;=DA$32,CZ7&lt;&gt;"",CP7=""),AND(DX7&gt;=EK$28,DX7&lt;&gt;"",DZ7&gt;=EK$32,DZ7&lt;&gt;""),AND(EA7&gt;=EK$28,EA7&lt;&gt;"",EC7&gt;=EK$32,EC7&lt;&gt;""),AND(EE7&gt;=EK$28,EE7&lt;&gt;"",EG7&gt;=EK$32,EG7&lt;&gt;""),AND(EH7&gt;=EK$28,EH7&lt;&gt;"",EJ7&gt;=EK$32,EJ7&lt;&gt;""),AND(FF7&gt;=FS$28,FF7&lt;&gt;"",FH7&gt;=FS$32,FH7&lt;&gt;""),AND(FI7&gt;=FS$28,FI7&lt;&gt;"",FK7&gt;=FS$32,FK7&lt;&gt;""),AND(FM7&gt;=FS$28,FM7&lt;&gt;"",FO7&gt;=FS$32,FO7&lt;&gt;""),AND(FP7&gt;=FS$28,FP7&lt;&gt;"",FR7&gt;=FS$32,FR7&lt;&gt;""),AND(GN7&gt;=HA$28,GN7&lt;&gt;"",GP7&gt;=HA$32,GP7&lt;&gt;""),AND(GQ7&gt;=HA$28,GQ7&lt;&gt;"",GS7&gt;=HA$32,GS7&lt;&gt;""),AND(GU7&gt;=HA$28,GU7&lt;&gt;"",GW7&gt;=HA$32,GW7&lt;&gt;""),AND(GX7&gt;=HA$28,GX7&lt;&gt;"",GZ7&gt;=HA$32,GZ7&lt;&gt;""),AND(HV7&gt;=II$28,HV7&lt;&gt;"",HX7&gt;=II$32,HX7&lt;&gt;""),AND(HY7&gt;=II$28,HY7&lt;&gt;"",IA7&gt;=II$32,IA7&lt;&gt;""),AND(IC7&gt;=II$28,IC7&lt;&gt;"",IE7&gt;=II$32,IE7&lt;&gt;""),AND(IF7&gt;=II$28,IF7&lt;&gt;"",IH7&gt;=II$32,IH7&lt;&gt;""),AND(JD7&gt;=JQ$28,JD7&lt;&gt;"",JF7&gt;=JQ$32,JF7&lt;&gt;""),AND(JG7&gt;=JQ$28,JG7&lt;&gt;"",JI7&gt;=JQ$32,JI7&lt;&gt;""),AND(JK7&gt;=JQ$28,JK7&lt;&gt;"",JM7&gt;=JQ$32,JM7&lt;&gt;""),AND(JN7&gt;=JQ$28,JN7&lt;&gt;"",JP7&gt;=JQ$32,JP7&lt;&gt;""),AND(KL7&gt;=KY$28,KL7&lt;&gt;"",KN7&gt;=KY$32,KN7&lt;&gt;""),AND(KO7&gt;=KY$28,KO7&lt;&gt;"",KQ7&gt;=KY$32,KQ7&lt;&gt;""),AND(KS7&gt;=KY$28,KS7&lt;&gt;"",KU7&gt;=KY$32,KU7&lt;&gt;""),AND(KV7&gt;=KY$28,KV7&lt;&gt;"",KX7&gt;=KY$32,KX7&lt;&gt;""),AND(LT7&gt;=MG$28,LT7&lt;&gt;"",LV7&gt;=MG$32,LV7&lt;&gt;""),AND(LW7&gt;=MG$28,LW7&lt;&gt;"",LY7&gt;=MG$32,LY7&lt;&gt;""),AND(MA7&gt;=MG$28,MA7&lt;&gt;"",MC7&gt;=MG$32,MC7&lt;&gt;""),AND(MD7&gt;=MG$28,MD7&lt;&gt;"",MF7&gt;=MG$32,MF7&lt;&gt;""),AND(NB7&gt;=NO$28,NB7&lt;&gt;"",ND7&gt;=NO$32,ND7&lt;&gt;""),AND(NE7&gt;=NO$28,NE7&lt;&gt;"",NG7&gt;=NO$32,NG7&lt;&gt;""),AND(NI7&gt;=NO$28,NI7&lt;&gt;"",NK7&gt;=NO$32,NK7&lt;&gt;""),AND(NL7&gt;=NO$28,NL7&lt;&gt;"",NN7&gt;=NO$32,NN7&lt;&gt;""),AND(OJ7&gt;=OW$28,OJ7&lt;&gt;"",OL7&gt;=OW$32,OL7&lt;&gt;""),AND(OM7&gt;=OW$28,OM7&lt;&gt;"",OO7&gt;=OW$32,OO7&lt;&gt;""),AND(OQ7&gt;=OW$28,OQ7&lt;&gt;"",OS7&gt;=OW$32,OS7&lt;&gt;""),AND(OT7&gt;=OW$28,OT7&lt;&gt;"",OV7&gt;=OW$32,OV7&lt;&gt;""),AND(PR7&gt;=QE$28,PR7&lt;&gt;"",PT7&gt;=QE$32,PT7&lt;&gt;""),AND(PU7&gt;=QE$28,PU7&lt;&gt;"",PW7&gt;=QE$32,PW7&lt;&gt;""),AND(PY7&gt;=QE$28,PY7&lt;&gt;"",QA7&gt;=QE$32,QA7&lt;&gt;""),AND(QB7&gt;=QE$28,QB7&lt;&gt;"",QD7&gt;=QE$32,QD7&lt;&gt;""),AND(QZ7&gt;=RM$28,QZ7&lt;&gt;"",RB7&gt;=RM$32,RB7&lt;&gt;""),AND(RC7&gt;=RM$28,RC7&lt;&gt;"",RE7&gt;=RM$32,RE7&lt;&gt;""),AND(RG7&gt;=RM$28,RG7&lt;&gt;"",RI7&gt;=RM$32,RI7&lt;&gt;""),AND(RJ7&gt;=RM$28,RJ7&lt;&gt;"",RL7&gt;=RM$32,RL7&lt;&gt;""),AND(SH7&gt;=SU$28,SH7&lt;&gt;"",SJ7&gt;=SU$32,SJ7&lt;&gt;""),AND(SK7&gt;=SU$28,SK7&lt;&gt;"",SM7&gt;=SU$32,SM7&lt;&gt;""),AND(SO7&gt;=SU$28,SO7&lt;&gt;"",SQ7&gt;=SU$32,SQ7&lt;&gt;""),AND(SR7&gt;=SU$28,SR7&lt;&gt;"",ST7&gt;=SU$32,ST7&lt;&gt;""),AND(TP7&gt;=UC$28,TP7&lt;&gt;"",TR7&gt;=UC$32,TR7&lt;&gt;""),AND(TS7&gt;=UC$28,TS7&lt;&gt;"",TU7&gt;=UC$32,TU7&lt;&gt;""),AND(TW7&gt;=UC$28,TW7&lt;&gt;"",TY7&gt;=UC$32,TYY7&lt;&gt;""),AND(TZ7&gt;=UC$28,TZ7&lt;&gt;"",UB7&gt;=UC$32,UB7&lt;&gt;""),AND(UX7&gt;=VK$28,UX7&lt;&gt;"",UZ7&gt;=VK$32,UZ7&lt;&gt;""),AND(VA7&gt;=VK$28,VA7&lt;&gt;"",VC7&gt;=VK$32,VC7&lt;&gt;""),AND(VE7&gt;=VK$28,VE7&lt;&gt;"",VG7&gt;=VK$32,VG7&lt;&gt;""),AND(VH7&gt;=VK$28,VH7&lt;&gt;"",VJ7&gt;=VK$32,VJ7&lt;&gt;""),AND(WF7&gt;=WS$28,WF7&lt;&gt;"",WH7&gt;=WS$32,WH7&lt;&gt;""),AND(WI7&gt;=WS$28,WI7&lt;&gt;"",WK7&gt;=WS$32,WK7&lt;&gt;""),AND(WM7&gt;=WS$28,WM7&lt;&gt;"",WO7&gt;=WS$32,WO7&lt;&gt;""),AND(WP7&gt;=WS$28,WP7&lt;&gt;"",WR7&gt;=WS$32,WR7&lt;&gt;"")),"P","")</f>
        <v>P</v>
      </c>
      <c r="G7" s="3" t="str">
        <f>IF(OR(AND(AQ7&gt;=AY$32,AQ7&lt;&gt;"",AN7=""),AND(AT7&gt;=AY$32,AT7&lt;&gt;"",AN7=""),AND(AX7&gt;=AY$32,AX7&lt;&gt;"",AN7=""),AND(BR7&gt;=BZ$32,BR7&lt;&gt;"",BO7=""),AND(BU7&gt;=BZ$32,BU7&lt;&gt;"",BO7=""),AND(BY7&gt;=BZ$32,BY7&lt;&gt;"",BO7=""),AND(CS7&gt;=DA$32,CS7&lt;&gt;"",CP7=""),AND(CV7&gt;=DA$32,CV7&lt;&gt;"",CP7=""),AND(CZ7&gt;=DA$32,CZ7&lt;&gt;"",CP7=""),AND(DZ7&gt;=EK$32,DZ7&lt;&gt;""),AND(EC7&gt;=EK$32,EC7&lt;&gt;""),AND(EG7&gt;=EK$32,EG7&lt;&gt;""),AND(EJ7&gt;=EK$32,EJ7&lt;&gt;""),AND(FH7&gt;=FS$32,FH7&lt;&gt;""),AND(FK7&gt;=FS$32,FK7&lt;&gt;""),AND(FO7&gt;=FS$32,FO7&lt;&gt;""),AND(FR7&gt;=FS$32,FR7&lt;&gt;""),AND(GP7&gt;=HA$32,GP7&lt;&gt;""),AND(GS7&gt;=HA$32,GS7&lt;&gt;""),AND(GW7&gt;=HA$32,GW7&lt;&gt;""),AND(GZ7&gt;=HA$32,GZ7&lt;&gt;""),AND(HX7&gt;=II$32,HX7&lt;&gt;""),AND(IA7&gt;=II$32,IA7&lt;&gt;""),AND(IE7&gt;=II$32,IE7&lt;&gt;""),AND(IH7&gt;=II$32,IH7&lt;&gt;""),AND(JF7&gt;=JQ$32,JF7&lt;&gt;""),AND(JI7&gt;=JQ$32,JI7&lt;&gt;""),AND(JM7&gt;=JQ$32,JM7&lt;&gt;""),AND(JP7&gt;=JQ$32,JP7&lt;&gt;""),AND(KN7&gt;=KY$32,KN7&lt;&gt;""),AND(KQ7&gt;=KY$32,KQ7&lt;&gt;""),AND(KU7&gt;=KY$32,KU7&lt;&gt;""),AND(KX7&gt;=KY$32,KX7&lt;&gt;""),AND(LV7&gt;=MG$32,LV7&lt;&gt;""),AND(LY7&gt;=MG$32,LY7&lt;&gt;""),AND(MC7&gt;=MG$32,MC7&lt;&gt;""),AND(MF7&gt;=MG$32,MF7&lt;&gt;""),AND(ND7&gt;=NO$32,ND7&lt;&gt;""),AND(NG7&gt;=NO$32,NG7&lt;&gt;""),AND(NK7&gt;=NO$32,NK7&lt;&gt;""),AND(NN7&gt;=NO$32,NN7&lt;&gt;""),AND(OL7&gt;=OW$32,OL7&lt;&gt;""),AND(OO7&gt;=OW$32,OO7&lt;&gt;""),AND(OS7&gt;=OW$32,OS7&lt;&gt;""),AND(OV7&gt;=OW$32,OV7&lt;&gt;""),AND(PT7&gt;=QE$32,PT7&lt;&gt;""),AND(PW7&gt;=QE$32,PW7&lt;&gt;""),AND(QA7&gt;=QE$32,QA7&lt;&gt;""),AND(QD7&gt;=QE$32,QD7&lt;&gt;""),AND(RB7&gt;=RM$32,RB7&lt;&gt;""),AND(RE7&gt;=RM$32,RE7&lt;&gt;""),AND(RI7&gt;=RM$32,RI7&lt;&gt;""),AND(RL7&gt;=RM$32,RL7&lt;&gt;""),AND(SJ7&gt;=SU$32,SJ7&lt;&gt;""),AND(SM7&gt;=SU$32,SM7&lt;&gt;""),AND(SQ7&gt;=SU$32,SQ7&lt;&gt;""),AND(ST7&gt;=SU$32,ST7&lt;&gt;""),AND(TR7&gt;=UC$32,TR7&lt;&gt;""),AND(TU7&gt;=UC$32,TU7&lt;&gt;""),AND(TY7&gt;=UC$32,TYY7&lt;&gt;""),AND(UB7&gt;=UC$32,UB7&lt;&gt;""),AND(UZ7&gt;=VK$32,UZ7&lt;&gt;""),AND(VC7&gt;=VK$32,VC7&lt;&gt;""),AND(VG7&gt;=VK$32,VG7&lt;&gt;""),AND(VJ7&gt;=VK$32,VJ7&lt;&gt;""),AND(WH7&gt;=WS$32,WH7&lt;&gt;""),AND(WK7&gt;=WS$32,WK7&lt;&gt;""),AND(WO7&gt;=WS$32,WO7&lt;&gt;""),AND(WR7&gt;=WS$32,WR7&lt;&gt;"")),"P","")</f>
        <v>P</v>
      </c>
      <c r="H7" s="37" t="str">
        <f>IF(AND(G7="P",F7=""),"No DD",IF(OR(AND(AO7&gt;=AY$31,AO7&lt;&gt;"",AQ7&gt;=AY$35,AQ7&lt;&gt;"",AN7=""),AND(AR7&gt;=AY$31,AR7&lt;&gt;"",AT7&gt;=AY$35,AT7&lt;&gt;"",AN7=""),AND(AV7&gt;=AY$31,AV7&lt;&gt;"",AX7&gt;=AY$35,AX7&lt;&gt;"",AN7=""),AND(BP7&gt;=BZ$31,BP7&lt;&gt;"",BR7&gt;=BZ$35,BR7&lt;&gt;"",BO7=""),AND(BS7&gt;=BZ$31,BS7&lt;&gt;"",BU7&gt;=BZ$35,BU7&lt;&gt;"",BO7=""),AND(BW7&gt;=BZ$31,BW7&lt;&gt;"",BY7&gt;=BZ$35,BY7&lt;&gt;"",BO7=""),AND(CQ7&gt;=DA$31,CQ7&lt;&gt;"",CS7&gt;=DA$35,CS7&lt;&gt;"",CP7=""),AND(CT7&gt;=DA$31,CT7&lt;&gt;"",CV7&gt;=DA$35,CV7&lt;&gt;"",CP7=""),AND(CX7&gt;=DA$31,CX7&lt;&gt;"",CZ7&gt;=DA$35,CZ7&lt;&gt;"",CP7=""),AND(DX7&gt;=EK$31,DX7&lt;&gt;"",DZ7&gt;=EK$35,DZ7&lt;&gt;""),AND(EA7&gt;=EK$31,EA7&lt;&gt;"",EC7&gt;=EK$35,EC7&lt;&gt;""),AND(EE7&gt;=EK$31,EE7&lt;&gt;"",EG7&gt;=EK$35,EG7&lt;&gt;""),AND(EH7&gt;=EK$31,EH7&lt;&gt;"",EJ7&gt;=EK$35,EJ7&lt;&gt;""),AND(FF7&gt;=FS$31,FF7&lt;&gt;"",FH7&gt;=FS$35,FH7&lt;&gt;""),AND(FI7&gt;=FS$31,FI7&lt;&gt;"",FK7&gt;=FS$35,FK7&lt;&gt;""),AND(FM7&gt;=FS$31,FM7&lt;&gt;"",FO7&gt;=FS$35,FO7&lt;&gt;""),AND(FP7&gt;=FS$31,FP7&lt;&gt;"",FR7&gt;=FS$35,FR7&lt;&gt;""),AND(GN7&gt;=HA$31,GN7&lt;&gt;"",GP7&gt;=HA$35,GP7&lt;&gt;""),AND(GQ7&gt;=HA$31,GQ7&lt;&gt;"",GS7&gt;=HA$35,GS7&lt;&gt;""),AND(GU7&gt;=HA$31,GU7&lt;&gt;"",GW7&gt;=HA$35,GW7&lt;&gt;""),AND(GX7&gt;=HA$31,GX7&lt;&gt;"",GZ7&gt;=HA$35,GZ7&lt;&gt;""),AND(HV7&gt;=II$31,HV7&lt;&gt;"",HX7&gt;=II$35,HX7&lt;&gt;""),AND(HY7&gt;=II$31,HY7&lt;&gt;"",IA7&gt;=II$35,IA7&lt;&gt;""),AND(IC7&gt;=II$31,IC7&lt;&gt;"",IE7&gt;=II$35,IE7&lt;&gt;""),AND(IF7&gt;=II$31,IF7&lt;&gt;"",IH7&gt;=II$35,IH7&lt;&gt;""),AND(JD7&gt;=JQ$31,JD7&lt;&gt;"",JF7&gt;=JQ$35,JF7&lt;&gt;""),AND(JG7&gt;=JQ$31,JG7&lt;&gt;"",JI7&gt;=JQ$35,JI7&lt;&gt;""),AND(JK7&gt;=JQ$31,JK7&lt;&gt;"",JM7&gt;=JQ$35,JM7&lt;&gt;""),AND(JN7&gt;=JQ$31,JN7&lt;&gt;"",JP7&gt;=JQ$35,JP7&lt;&gt;""),AND(KL7&gt;=KY$31,KL7&lt;&gt;"",KN7&gt;=KY$35,KN7&lt;&gt;""),AND(KO7&gt;=KY$31,KO7&lt;&gt;"",KQ7&gt;=KY$35,KQ7&lt;&gt;""),AND(KS7&gt;=KY$31,KS7&lt;&gt;"",KU7&gt;=KY$35,KU7&lt;&gt;""),AND(KV7&gt;=KY$31,KV7&lt;&gt;"",KX7&gt;=KY$35,KX7&lt;&gt;""),AND(LT7&gt;=MG$31,LT7&lt;&gt;"",LV7&gt;=MG$35,LV7&lt;&gt;""),AND(LW7&gt;=MG$31,LW7&lt;&gt;"",LY7&gt;=MG$35,LY7&lt;&gt;""),AND(MA7&gt;=MG$31,MA7&lt;&gt;"",MC7&gt;=MG$35,MC7&lt;&gt;""),AND(MD7&gt;=MG$31,MD7&lt;&gt;"",MF7&gt;=MG$35,MF7&lt;&gt;""),AND(NB7&gt;=NO$31,NB7&lt;&gt;"",ND7&gt;=NO$35,ND7&lt;&gt;""),AND(NE7&gt;=NO$31,NE7&lt;&gt;"",NG7&gt;=NO$35,NG7&lt;&gt;""),AND(NI7&gt;=NO$31,NI7&lt;&gt;"",NK7&gt;=NO$35,NK7&lt;&gt;""),AND(NL7&gt;=NO$31,NL7&lt;&gt;"",NN7&gt;=NO$35,NN7&lt;&gt;""),AND(OJ7&gt;=OW$31,OJ7&lt;&gt;"",OL7&gt;=OW$35,OL7&lt;&gt;""),AND(OM7&gt;=OW$31,OM7&lt;&gt;"",OO7&gt;=OW$35,OO7&lt;&gt;""),AND(OQ7&gt;=OW$31,OQ7&lt;&gt;"",OS7&gt;=OW$35,OS7&lt;&gt;""),AND(OT7&gt;=OW$31,OT7&lt;&gt;"",OV7&gt;=OW$35,OV7&lt;&gt;""),AND(PR7&gt;=QE$31,PR7&lt;&gt;"",PT7&gt;=QE$35,PT7&lt;&gt;""),AND(PU7&gt;=QE$31,PU7&lt;&gt;"",PW7&gt;=QE$35,PW7&lt;&gt;""),AND(PY7&gt;=QE$31,PY7&lt;&gt;"",QA7&gt;=QE$35,QA7&lt;&gt;""),AND(QB7&gt;=QE$31,QB7&lt;&gt;"",QD7&gt;=QE$35,QD7&lt;&gt;""),AND(QZ7&gt;=RM$31,QZ7&lt;&gt;"",RB7&gt;=RM$35,RB7&lt;&gt;""),AND(RC7&gt;=RM$31,RC7&lt;&gt;"",RE7&gt;=RM$35,RE7&lt;&gt;""),AND(RG7&gt;=RM$31,RG7&lt;&gt;"",RI7&gt;=RM$35,RI7&lt;&gt;""),AND(RJ7&gt;=RM$31,RJ7&lt;&gt;"",RL7&gt;=RM$35,RL7&lt;&gt;""),AND(SH7&gt;=SU$31,SH7&lt;&gt;"",SJ7&gt;=SU$35,SJ7&lt;&gt;""),AND(SK7&gt;=SU$31,SK7&lt;&gt;"",SM7&gt;=SU$35,SM7&lt;&gt;""),AND(SO7&gt;=SU$31,SO7&lt;&gt;"",SQ7&gt;=SU$35,SQ7&lt;&gt;""),AND(SR7&gt;=SU$31,SR7&lt;&gt;"",ST7&gt;=SU$35,ST7&lt;&gt;""),AND(TP7&gt;=UC$31,TP7&lt;&gt;"",TR7&gt;=UC$35,TR7&lt;&gt;""),AND(TS7&gt;=UC$31,TS7&lt;&gt;"",TU7&gt;=UC$35,TU7&lt;&gt;""),AND(TW7&gt;=UC$31,TW7&lt;&gt;"",TY7&gt;=UC$355,TYY7&lt;&gt;""),AND(TZ7&gt;=UC$31,TZ7&lt;&gt;"",UB7&gt;=UC$35,UB7&lt;&gt;""),AND(UX7&gt;=VK$31,UX7&lt;&gt;"",UZ7&gt;=VK$35,UZ7&lt;&gt;""),AND(VA7&gt;=VK$31,VA7&lt;&gt;"",VC7&gt;=VK$35,VC7&lt;&gt;""),AND(VE7&gt;=VK$31,VE7&lt;&gt;"",VG7&gt;=VK$35,VG7&lt;&gt;""),AND(VH7&gt;=VK$31,VH7&lt;&gt;"",VJ7&gt;=VK$35,VJ7&lt;&gt;""),AND(WF7&gt;=WS$31,WF7&lt;&gt;"",WH7&gt;=WS$35,WH7&lt;&gt;""),AND(WI7&gt;=WS$31,WI7&lt;&gt;"",WK7&gt;=WS$35,WK7&lt;&gt;""),AND(WM7&gt;=WS$31,WM7&lt;&gt;"",WO7&gt;=WS$35,WO7&lt;&gt;""),AND(WP7&gt;=WS$31,WP7&lt;&gt;"",WR7&gt;=WS$35,WR7&lt;&gt;"")),"Merit",IF(OR(AND(AO7&gt;=AY$30,AO7&lt;&gt;"",AQ7&gt;=AY$34,AQ7&lt;&gt;"",AN7=""),AND(AR7&gt;=AY$30,AR7&lt;&gt;"",AT7&gt;=AY$34,AT7&lt;&gt;"",AN7=""),AND(AV7&gt;=AY$30,AV7&lt;&gt;"",AX7&gt;=AY$34,AX7&lt;&gt;"",AN7=""),AND(BP7&gt;=BZ$30,BP7&lt;&gt;"",BR7&gt;=BZ$34,BR7&lt;&gt;"",BO7=""),AND(BS7&gt;=BZ$30,BS7&lt;&gt;"",BU7&gt;=BZ$34,BU7&lt;&gt;"",BO7=""),AND(BW7&gt;=BZ$30,BW7&lt;&gt;"",BY7&gt;=BZ$34,BY7&lt;&gt;"",BO7=""),AND(CQ7&gt;=DA$30,CQ7&lt;&gt;"",CS7&gt;=DA$34,CS7&lt;&gt;"",CP7=""),AND(CT7&gt;=DA$30,CT7&lt;&gt;"",CV7&gt;=DA$34,CV7&lt;&gt;"",CP7=""),AND(CX7&gt;=DA$30,CX7&lt;&gt;"",CZ7&gt;=DA$34,CZ7&lt;&gt;"",CP7=""),AND(DX7&gt;=EK$30,DX7&lt;&gt;"",DZ7&gt;=EK$34,DZ7&lt;&gt;""),AND(EA7&gt;=EK$30,EA7&lt;&gt;"",EC7&gt;=EK$34,EC7&lt;&gt;""),AND(EE7&gt;=EK$30,EE7&lt;&gt;"",EG7&gt;=EK$34,EG7&lt;&gt;""),AND(EH7&gt;=EK$30,EH7&lt;&gt;"",EJ7&gt;=EK$34,EJ7&lt;&gt;""),AND(FF7&gt;=FS$30,FF7&lt;&gt;"",FH7&gt;=FS$34,FH7&lt;&gt;""),AND(FI7&gt;=FS$30,FI7&lt;&gt;"",FK7&gt;=FS$34,FK7&lt;&gt;""),AND(FM7&gt;=FS$30,FM7&lt;&gt;"",FO7&gt;=FS$34,FO7&lt;&gt;""),AND(FP7&gt;=FS$30,FP7&lt;&gt;"",FR7&gt;=FS$34,FR7&lt;&gt;""),AND(GN7&gt;=HA$30,GN7&lt;&gt;"",GP7&gt;=HA$34,GP7&lt;&gt;""),AND(GQ7&gt;=HA$30,GQ7&lt;&gt;"",GS7&gt;=HA$34,GS7&lt;&gt;""),AND(GU7&gt;=HA$30,GU7&lt;&gt;"",GW7&gt;=HA$34,GW7&lt;&gt;""),AND(GX7&gt;=HA$30,GX7&lt;&gt;"",GZ7&gt;=HA$34,GZ7&lt;&gt;""),AND(HV7&gt;=II$30,HV7&lt;&gt;"",HX7&gt;=II$34,HX7&lt;&gt;""),AND(HY7&gt;=II$30,HY7&lt;&gt;"",IA7&gt;=II$34,IA7&lt;&gt;""),AND(IC7&gt;=II$30,IC7&lt;&gt;"",IE7&gt;=II$34,IE7&lt;&gt;""),AND(IF7&gt;=II$30,IF7&lt;&gt;"",IH7&gt;=II$34,IH7&lt;&gt;""),AND(JD7&gt;=JQ$30,JD7&lt;&gt;"",JF7&gt;=JQ$34,JF7&lt;&gt;""),AND(JG7&gt;=JQ$30,JG7&lt;&gt;"",JI7&gt;=JQ$34,JI7&lt;&gt;""),AND(JK7&gt;=JQ$30,JK7&lt;&gt;"",JM7&gt;=JQ$34,JM7&lt;&gt;""),AND(JN7&gt;=JQ$30,JN7&lt;&gt;"",JP7&gt;=JQ$34,JP7&lt;&gt;""),AND(KL7&gt;=KY$30,KL7&lt;&gt;"",KN7&gt;=KY$34,KN7&lt;&gt;""),AND(KO7&gt;=KY$30,KO7&lt;&gt;"",KQ7&gt;=KY$34,KQ7&lt;&gt;""),AND(KS7&gt;=KY$30,KS7&lt;&gt;"",KU7&gt;=KY$34,KU7&lt;&gt;""),AND(KV7&gt;=KY$30,KV7&lt;&gt;"",KX7&gt;=KY$34,KX7&lt;&gt;""),AND(LT7&gt;=MG$30,LT7&lt;&gt;"",LV7&gt;=MG$34,LV7&lt;&gt;""),AND(LW7&gt;=MG$30,LW7&lt;&gt;"",LY7&gt;=MG$34,LY7&lt;&gt;""),AND(MA7&gt;=MG$30,MA7&lt;&gt;"",MC7&gt;=MG$34,MC7&lt;&gt;""),AND(MD7&gt;=MG$30,MD7&lt;&gt;"",MF7&gt;=MG$34,MF7&lt;&gt;""),AND(NB7&gt;=NO$30,NB7&lt;&gt;"",ND7&gt;=NO$34,ND7&lt;&gt;""),AND(NE7&gt;=NO$30,NE7&lt;&gt;"",NG7&gt;=NO$34,NG7&lt;&gt;""),AND(NI7&gt;=NO$30,NI7&lt;&gt;"",NK7&gt;=NO$34,NK7&lt;&gt;""),AND(NL7&gt;=NO$30,NL7&lt;&gt;"",NN7&gt;=NO$34,NN7&lt;&gt;""),AND(OJ7&gt;=OW$30,OJ7&lt;&gt;"",OL7&gt;=OW$34,OL7&lt;&gt;""),AND(OM7&gt;=OW$30,OM7&lt;&gt;"",OO7&gt;=OW$34,OO7&lt;&gt;""),AND(OQ7&gt;=OW$30,OQ7&lt;&gt;"",OS7&gt;=OW$34,OS7&lt;&gt;""),AND(OT7&gt;=OW$30,OT7&lt;&gt;"",OV7&gt;=OW$34,OV7&lt;&gt;""),AND(PR7&gt;=QE$30,PR7&lt;&gt;"",PT7&gt;=QE$34,PT7&lt;&gt;""),AND(PU7&gt;=QE$30,PU7&lt;&gt;"",PW7&gt;=QE$34,PW7&lt;&gt;""),AND(PY7&gt;=QE$30,PY7&lt;&gt;"",QA7&gt;=QE$34,QA7&lt;&gt;""),AND(QB7&gt;=QE$30,QB7&lt;&gt;"",QD7&gt;=QE$34,QD7&lt;&gt;""),AND(QZ7&gt;=RM$30,QZ7&lt;&gt;"",RB7&gt;=RM$34,RB7&lt;&gt;""),AND(RC7&gt;=RM$30,RC7&lt;&gt;"",RE7&gt;=RM$34,RE7&lt;&gt;""),AND(RG7&gt;=RM$30,RG7&lt;&gt;"",RI7&gt;=RM$34,RI7&lt;&gt;""),AND(RJ7&gt;=RM$30,RJ7&lt;&gt;"",RL7&gt;=RM$34,RL7&lt;&gt;""),AND(SH7&gt;=SU$30,SH7&lt;&gt;"",SJ7&gt;=SU$34,SJ7&lt;&gt;""),AND(SK7&gt;=SU$30,SK7&lt;&gt;"",SM7&gt;=SU$34,SM7&lt;&gt;""),AND(SO7&gt;=SU$30,SO7&lt;&gt;"",SQ7&gt;=SU$34,SQ7&lt;&gt;""),AND(SR7&gt;=SU$30,SR7&lt;&gt;"",ST7&gt;=SU$34,ST7&lt;&gt;""),AND(TP7&gt;=UC$30,TP7&lt;&gt;"",TR7&gt;=UC$34,TR7&lt;&gt;""),AND(TS7&gt;=UC$30,TS7&lt;&gt;"",TU7&gt;=UC$34,TU7&lt;&gt;""),AND(TW7&gt;=UC$30,TW7&lt;&gt;"",TY7&gt;=UC$34,TYY7&lt;&gt;""),AND(TZ7&gt;=UC$30,TZ7&lt;&gt;"",UB7&gt;=UC$34,UB7&lt;&gt;""),AND(UX7&gt;=VK$30,UX7&lt;&gt;"",UZ7&gt;=VK$34,UZ7&lt;&gt;""),AND(VA7&gt;=VK$30,VA7&lt;&gt;"",VC7&gt;=VK$34,VC7&lt;&gt;""),AND(VE7&gt;=VK$30,VE7&lt;&gt;"",VG7&gt;=VK$34,VG7&lt;&gt;""),AND(VH7&gt;=VK$30,VH7&lt;&gt;"",VJ7&gt;=VK$34,VJ7&lt;&gt;""),AND(WF7&gt;=WS$30,WF7&lt;&gt;"",WH7&gt;=WS$34,WH7&lt;&gt;""),AND(WI7&gt;=WS$30,WI7&lt;&gt;"",WK7&gt;=WS$34,WK7&lt;&gt;""),AND(WM7&gt;=WS$30,WM7&lt;&gt;"",WO7&gt;=WS$34,WO7&lt;&gt;""),AND(WP7&gt;=WS$30,WP7&lt;&gt;"",WR7&gt;=WS$34,WR7&lt;&gt;"")),"Excellence",IF(I7="P","Worlds Team",IF(F7="P","National Team","")))))</f>
        <v>Worlds Team</v>
      </c>
      <c r="I7" s="3" t="str">
        <f>IF(OR(AND(AO7&gt;=AY$29,AO7&lt;&gt;"",AQ7&gt;=AY$33,AQ7&lt;&gt;"",AN7=""),AND(AR7&gt;=AY$29,AR7&lt;&gt;"",AT7&gt;=AY$33,AT7&lt;&gt;"",AN7=""),AND(AV7&gt;=AY$29,AV7&lt;&gt;"",AX7&gt;=AY$33,AX7&lt;&gt;"",AN7=""),AND(BP7&gt;=BZ$29,BP7&lt;&gt;"",BR7&gt;=BZ$33,BR7&lt;&gt;"",BO7=""),AND(BS7&gt;=BZ$29,BS7&lt;&gt;"",BU7&gt;=BZ$33,BU7&lt;&gt;"",BO7=""),AND(BW7&gt;=BZ$29,BW7&lt;&gt;"",BY7&gt;=BZ$33,BY7&lt;&gt;"",BO7=""),AND(CQ7&gt;=DA$29,CQ7&lt;&gt;"",CS7&gt;=DA$33,CS7&lt;&gt;"",CP7=""),AND(CT7&gt;=DA$29,CT7&lt;&gt;"",CV7&gt;=DA$33,CV7&lt;&gt;"",CP7=""),AND(CX7&gt;=DA$29,CX7&lt;&gt;"",CZ7&gt;=DA$33,CZ7&lt;&gt;"",CP7=""),AND(DX7&gt;=EK$29,DX7&lt;&gt;"",DZ7&gt;=EK$33,DZ7&lt;&gt;""),AND(EA7&gt;=EK$29,EA7&lt;&gt;"",EC7&gt;=EK$33,EC7&lt;&gt;""),AND(EE7&gt;=EK$29,EE7&lt;&gt;"",EG7&gt;=EK$33,EG7&lt;&gt;""),AND(EH7&gt;=EK$29,EH7&lt;&gt;"",EJ7&gt;=EK$33,EJ7&lt;&gt;""),AND(FF7&gt;=FS$29,FF7&lt;&gt;"",FH7&gt;=FS$33,FH7&lt;&gt;""),AND(FI7&gt;=FS$29,FI7&lt;&gt;"",FK7&gt;=FS$33,FK7&lt;&gt;""),AND(FM7&gt;=FS$29,FM7&lt;&gt;"",FO7&gt;=FS$33,FO7&lt;&gt;""),AND(FP7&gt;=FS$29,FP7&lt;&gt;"",FR7&gt;=FS$33,FR7&lt;&gt;""),AND(GN7&gt;=HA$29,GN7&lt;&gt;"",GP7&gt;=HA$33,GP7&lt;&gt;""),AND(GQ7&gt;=HA$29,GQ7&lt;&gt;"",GS7&gt;=HA$33,GS7&lt;&gt;""),AND(GU7&gt;=HA$29,GU7&lt;&gt;"",GW7&gt;=HA$33,GW7&lt;&gt;""),AND(GX7&gt;=HA$29,GX7&lt;&gt;"",GZ7&gt;=HA$33,GZ7&lt;&gt;""),AND(HV7&gt;=II$29,HV7&lt;&gt;"",HX7&gt;=II$33,HX7&lt;&gt;""),AND(HY7&gt;=II$29,HY7&lt;&gt;"",IA7&gt;=II$33,IA7&lt;&gt;""),AND(IC7&gt;=II$29,IC7&lt;&gt;"",IE7&gt;=II$33,IE7&lt;&gt;""),AND(IF7&gt;=II$29,IF7&lt;&gt;"",IH7&gt;=II$33,IH7&lt;&gt;""),AND(JD7&gt;=JQ$29,JD7&lt;&gt;"",JF7&gt;=JQ$33,JF7&lt;&gt;""),AND(JG7&gt;=JQ$29,JG7&lt;&gt;"",JI7&gt;=JQ$33,JI7&lt;&gt;""),AND(JK7&gt;=JQ$29,JK7&lt;&gt;"",JM7&gt;=JQ$33,JM7&lt;&gt;""),AND(JN7&gt;=JQ$29,JN7&lt;&gt;"",JP7&gt;=JQ$33,JP7&lt;&gt;""),AND(KL7&gt;=KY$29,KL7&lt;&gt;"",KN7&gt;=KY$33,KN7&lt;&gt;""),AND(KO7&gt;=KY$29,KO7&lt;&gt;"",KQ7&gt;=KY$33,KQ7&lt;&gt;""),AND(KS7&gt;=KY$29,KS7&lt;&gt;"",KU7&gt;=KY$33,KU7&lt;&gt;""),AND(KV7&gt;=KY$29,KV7&lt;&gt;"",KX7&gt;=KY$33,KX7&lt;&gt;""),AND(LT7&gt;=MG$29,LT7&lt;&gt;"",LV7&gt;=MG$33,LV7&lt;&gt;""),AND(LW7&gt;=MG$29,LW7&lt;&gt;"",LY7&gt;=MG$33,LY7&lt;&gt;""),AND(MA7&gt;=MG$29,MA7&lt;&gt;"",MC7&gt;=MG$33,MC7&lt;&gt;""),AND(MD7&gt;=MG$29,MD7&lt;&gt;"",MF7&gt;=MG$33,MF7&lt;&gt;""),AND(NB7&gt;=NO$29,NB7&lt;&gt;"",ND7&gt;=NO$33,ND7&lt;&gt;""),AND(NE7&gt;=NO$29,NE7&lt;&gt;"",NG7&gt;=NO$33,NG7&lt;&gt;""),AND(NI7&gt;=NO$29,NI7&lt;&gt;"",NK7&gt;=NO$33,NK7&lt;&gt;""),AND(NL7&gt;=NO$29,NL7&lt;&gt;"",NN7&gt;=NO$33,NN7&lt;&gt;""),AND(OJ7&gt;=OW$29,OJ7&lt;&gt;"",OL7&gt;=OW$33,OL7&lt;&gt;""),AND(OM7&gt;=OW$29,OM7&lt;&gt;"",OO7&gt;=OW$33,OO7&lt;&gt;""),AND(OQ7&gt;=OW$29,OQ7&lt;&gt;"",OS7&gt;=OW$33,OS7&lt;&gt;""),AND(OT7&gt;=OW$29,OT7&lt;&gt;"",OV7&gt;=OW$33,OV7&lt;&gt;""),AND(PR7&gt;=QE$29,PR7&lt;&gt;"",PT7&gt;=QE$33,PT7&lt;&gt;""),AND(PU7&gt;=QE$29,PU7&lt;&gt;"",PW7&gt;=QE$33,PW7&lt;&gt;""),AND(PY7&gt;=QE$29,PY7&lt;&gt;"",QA7&gt;=QE$33,QA7&lt;&gt;""),AND(QB7&gt;=QE$29,QB7&lt;&gt;"",QD7&gt;=QE$33,QD7&lt;&gt;""),AND(QZ7&gt;=RM$29,QZ7&lt;&gt;"",RB7&gt;=RM$33,RB7&lt;&gt;""),AND(RC7&gt;=RM$29,RC7&lt;&gt;"",RE7&gt;=RM$33,RE7&lt;&gt;""),AND(RG7&gt;=RM$29,RG7&lt;&gt;"",RI7&gt;=RM$33,RI7&lt;&gt;""),AND(RJ7&gt;=RM$29,RJ7&lt;&gt;"",RL7&gt;=RM$33,RL7&lt;&gt;""),AND(SH7&gt;=SU$29,SH7&lt;&gt;"",SJ7&gt;=SU$33,SJ7&lt;&gt;""),AND(SK7&gt;=SU$29,SK7&lt;&gt;"",SM7&gt;=SU$33,SM7&lt;&gt;""),AND(SO7&gt;=SU$29,SO7&lt;&gt;"",SQ7&gt;=SU$33,SQ7&lt;&gt;""),AND(SR7&gt;=SU$29,SR7&lt;&gt;"",ST7&gt;=SU$33,ST7&lt;&gt;""),AND(TP7&gt;=UC$29,TP7&lt;&gt;"",TR7&gt;=UC$33,TR7&lt;&gt;""),AND(TS7&gt;=UC$29,TS7&lt;&gt;"",TU7&gt;=UC$33,TU7&lt;&gt;""),AND(TW7&gt;=UC$29,TW7&lt;&gt;"",TY7&gt;=UC$33,TYY7&lt;&gt;""),AND(TZ7&gt;=UC$29,TZ7&lt;&gt;"",UB7&gt;=UC$33,UB7&lt;&gt;""),AND(UX7&gt;=VK$29,UX7&lt;&gt;"",UZ7&gt;=VK$33,UZ7&lt;&gt;""),AND(VA7&gt;=VK$29,VA7&lt;&gt;"",VC7&gt;=VK$33,VC7&lt;&gt;""),AND(VE7&gt;=VK$29,VE7&lt;&gt;"",VG7&gt;=VK$33,VG7&lt;&gt;""),AND(VH7&gt;=VK$29,VH7&lt;&gt;"",VJ7&gt;=VK$33,VJ7&lt;&gt;""),AND(WF7&gt;=WS$29,WF7&lt;&gt;"",WH7&gt;=WS$33,WH7&lt;&gt;""),AND(WI7&gt;=WS$29,WI7&lt;&gt;"",WK7&gt;=WS$33,WK7&lt;&gt;""),AND(WM7&gt;=WS$29,WM7&lt;&gt;"",WO7&gt;=WS$33,WO7&lt;&gt;""),AND(WP7&gt;=WS$29,WP7&lt;&gt;"",WR7&gt;=WS$33,WR7&lt;&gt;"")),"P","")</f>
        <v>P</v>
      </c>
      <c r="J7" s="8">
        <f>IF(COUNT(AQ7,AT7,BR7,BU7,CS7,CV7)&gt;0,LARGE((AQ7,AT7,BR7,BU7,CS7,CV7),1),0)</f>
        <v>56.34</v>
      </c>
      <c r="K7" s="8" t="str">
        <f>IF(J7="","",IF(OR(J7=CS7,J7=CV7),$CA$1,IF(OR(J7=BR7,J7=BU7),$AZ$1,IF(OR(J7=AQ7,J7=AT7),$Y$1,""))))</f>
        <v>2024 Nationals</v>
      </c>
      <c r="L7" s="8">
        <f>IF(COUNT(AQ7,AT7,BR7,BU7,CS7,CV7)&gt;1,LARGE((AQ7,AT7,BR7,BU7,CS7,CV7),2),0)</f>
        <v>55.72</v>
      </c>
      <c r="M7" s="8" t="str">
        <f>IF(L7="","",IF(OR(L7=CS7,L7=CV7),$CA$1,IF(OR(L7=BR7,L7=BU7),$AZ$1,IF(OR(L7=AQ7,L7=AT7),$Y$1,""))))</f>
        <v>2024 Elite Canada</v>
      </c>
      <c r="N7" s="8">
        <f>IF(COUNT(AQ7,AT7,BR7,BU7,CS7,CV7)&gt;2,LARGE((AQ7,AT7,BR7,BU7,CS7,CV7),3),0)</f>
        <v>54.99</v>
      </c>
      <c r="O7" s="8" t="str">
        <f>IF(N7="","",IF(OR(N7=CS7,N7=CV7),$CA$1,IF(OR(N7=BR7,N7=BU7),$AZ$1,IF(OR(N7=AQ7,N7=AT7),$Y$1,""))))</f>
        <v>2024 Elite Canada</v>
      </c>
      <c r="P7" s="8">
        <f>IF(MAX(AX7,BY7,CZ7)&gt;0,MAX(AX7,BY7,CZ7),0)</f>
        <v>56.4</v>
      </c>
      <c r="Q7" s="8" t="str">
        <f>IF(P7="","",IF(P7=CZ7,$CA$1,IF(P7=BY7,$AZ$1,IF(P7=AX7,$Y$1,""))))</f>
        <v>2024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16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2024 Nationals</v>
      </c>
      <c r="T7" s="8">
        <f>IF(MAX(IF(AO7&gt;=$AY$28,AP7,0),IF(AR7&gt;=$AY$28,AS7,0),IF(AV7&gt;=$AY$28,AW7,0),IF(BP7&gt;=$BZ$28,BQ7,0),IF(BS7&gt;=$BZ$28,BT7,0),IF(BW7&gt;=$BZ$28,BX7,0),IF(CQ7&gt;=$DA$28,CR7,0),IF(CT7&gt;=$DA$28,CU7,0),IF(CX7&gt;=$DA$28,CY7,0),IF(DX7&gt;=$EK$28,DY7,0),IF(EA7&gt;=$EK$28,EB7,0),IF(EE7&gt;=$EK$28,EF7,0),IF(EH7&gt;=$EK$28,EI7,0),IF(FF7&gt;=$FS$28,FG7,0),IF(FI7&gt;=$FS$28,FJ7,0),IF(FM7&gt;=$FS$28,FN7,0),IF(FP7&gt;=$FS$28,FQ7,0),IF(GN7&gt;=$HA$28,GO7,0),IF(GQ7&gt;=$HA$28,GR7,0),IF(GU7&gt;=$HA$28,GV7,0),IF(GX7&gt;=$HA$28,GY7,0),IF(HV7&gt;=$II$28,HW7,0),IF(HY7&gt;=$II$28,HZ7,0),IF(IC7&gt;=$II$28,ID7,0),IF(IF7&gt;=$II$28,IG7,0),IF(JD7&gt;=$JQ$28,JE7,0),IF(JG7&gt;=$JQ$28,JH7,0),IF(JK7&gt;=$JQ$28,JL7,0),IF(JN7&gt;=$JQ$28,JO7,0),IF(KL7&gt;=$KY$28,KM7,0),IF(KO7&gt;=$KY$28,KP7,0),IF(KS7&gt;=$KY$28,KT7,0),IF(KV7&gt;=$KY$28,KW7,0),IF(LT7&gt;=$MG$28,LU7,0),IF(LW7&gt;=$MG$28,LX7,0),IF(MA7&gt;=$MG$28,MB7,0),IF(MD7&gt;=$MG$28,ME7,0),IF(NB7&gt;=$NO$28,NC7,0),IF(NE7&gt;=$NO$28,NF7,0),IF(NI7&gt;=$NO$28,NJ7,0),IF(NL7&gt;=$NO$28,NM7,0),IF(OJ7&gt;=$OW$28,OK7,0),IF(OM7&gt;=$OW$28,ON7,0),IF(OQ7&gt;=$OW$28,OR7,0),IF(OT7&gt;=$OW$28,OU7,0),IF(PR7&gt;=$QE$28,PS7,0),IF(PU7&gt;=$QE$28,PV7,0),IF(PY7&gt;=$QE$28,PZ7,0),IF(QB7&gt;=$QE$28,QC7,0),IF(QZ7&gt;=$RM$28,RA7,0),IF(RC7&gt;=$RM$28,RD7,0),IF(RG7&gt;=$RM$28,RH7,0),IF(RJ7&gt;=$RM$28,RK7,0),IF(SH7&gt;=$SU$28,SI7,0),IF(SK7&gt;=$SU$28,SL7,0),IF(SO7&gt;=$SU$28,SP7,0),IF(SR7&gt;=$SU$28,SS7,0),IF(TP7&gt;=$UC$28,TQ7,0),IF(TS7&gt;=$UC$28,TT7,0),IF(TW7&gt;=$UC$28,TX7,0),IF(TZ7&gt;=$UC$28,UA7,0),IF(UX7&gt;=$VK$28,UY7,0),IF(VA7&gt;=$VK$28,VB7,0),IF(VE7&gt;=$VK$28,VF7,0),IF(VH7&gt;=$VK$28,VI7,0),IF(WF7&gt;=$WS$28,WG7,0),IF(WI7&gt;=$WS$28,WJ7,0),IF(WM7&gt;=$WS$28,WN7,0),IF(WP7&gt;=$WS$28,WQ7,0))&gt;0,MAX(IF(AO7&gt;=$AY$28,AP7,0),IF(AR7&gt;=$AY$28,AS7,0),IF(AV7&gt;=$AY$28,AW7,0),IF(BP7&gt;=$BZ$28,BQ7,0),IF(BS7&gt;=$BZ$28,BT7,0),IF(BW7&gt;=$BZ$28,BX7,0),IF(CQ7&gt;=$DA$28,CR7,0),IF(CT7&gt;=$DA$28,CU7,0),IF(CX7&gt;=$DA$28,CY7,0),IF(DX7&gt;=$EK$28,DY7,0),IF(EA7&gt;=$EK$28,EB7,0),IF(EE7&gt;=$EK$28,EF7,0),IF(EH7&gt;=$EK$28,EI7,0),IF(FF7&gt;=$FS$28,FG7,0),IF(FI7&gt;=$FS$28,FJ7,0),IF(FM7&gt;=$FS$28,FN7,0),IF(FP7&gt;=$FS$28,FQ7,0),IF(GN7&gt;=$HA$28,GO7,0),IF(GQ7&gt;=$HA$28,GR7,0),IF(GU7&gt;=$HA$28,GV7,0),IF(GX7&gt;=$HA$28,GY7,0),IF(HV7&gt;=$II$28,HW7,0),IF(HY7&gt;=$II$28,HZ7,0),IF(IC7&gt;=$II$28,ID7,0),IF(IF7&gt;=$II$28,IG7,0),IF(JD7&gt;=$JQ$28,JE7,0),IF(JG7&gt;=$JQ$28,JH7,0),IF(JK7&gt;=$JQ$28,JL7,0),IF(JN7&gt;=$JQ$28,JO7,0),IF(KL7&gt;=$KY$28,KM7,0),IF(KO7&gt;=$KY$28,KP7,0),IF(KS7&gt;=$KY$28,KT7,0),IF(KV7&gt;=$KY$28,KW7,0),IF(LT7&gt;=$MG$28,LU7,0),IF(LW7&gt;=$MG$28,LX7,0),IF(MA7&gt;=$MG$28,MB7,0),IF(MD7&gt;=$MG$28,ME7,0),IF(NB7&gt;=$NO$28,NC7,0),IF(NE7&gt;=$NO$28,NF7,0),IF(NI7&gt;=$NO$28,NJ7,0),IF(NL7&gt;=$NO$28,NM7,0),IF(OJ7&gt;=$OW$28,OK7,0),IF(OM7&gt;=$OW$28,ON7,0),IF(OQ7&gt;=$OW$28,OR7,0),IF(OT7&gt;=$OW$28,OU7,0),IF(PR7&gt;=$QE$28,PS7,0),IF(PU7&gt;=$QE$28,PV7,0),IF(PY7&gt;=$QE$28,PZ7,0),IF(QB7&gt;=$QE$28,QC7,0),IF(QZ7&gt;=$RM$28,RA7,0),IF(RC7&gt;=$RM$28,RD7,0),IF(RG7&gt;=$RM$28,RH7,0),IF(RJ7&gt;=$RM$28,RK7,0),IF(SH7&gt;=$SU$28,SI7,0),IF(SK7&gt;=$SU$28,SL7,0),IF(SO7&gt;=$SU$28,SP7,0),IF(SR7&gt;=$SU$28,SS7,0),IF(TP7&gt;=$UC$28,TQ7,0),IF(TS7&gt;=$UC$28,TT7,0),IF(TW7&gt;=$UC$28,TX7,0),IF(TZ7&gt;=$UC$28,UA7,0),IF(UX7&gt;=$VK$28,UY7,0),IF(VA7&gt;=$VK$28,VB7,0),IF(VE7&gt;=$VK$28,VF7,0),IF(VH7&gt;=$VK$28,VI7,0),IF(WF7&gt;=$WS$28,WG7,0),IF(WI7&gt;=$WS$28,WJ7,0),IF(WM7&gt;=$WS$28,WN7,0),IF(WP7&gt;=$WS$28,WQ7,0)),0)</f>
        <v>15.72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2023 WAGC (Nov 18)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/>
      </c>
      <c r="Y7" s="23">
        <v>4.5999999999999996</v>
      </c>
      <c r="Z7" s="23">
        <v>2.5</v>
      </c>
      <c r="AA7" s="23">
        <v>4.9000000000000004</v>
      </c>
      <c r="AB7" s="23">
        <v>5.0999999999999996</v>
      </c>
      <c r="AC7" s="23">
        <v>0</v>
      </c>
      <c r="AD7" s="23">
        <v>6.1</v>
      </c>
      <c r="AE7" s="23">
        <v>3.6</v>
      </c>
      <c r="AF7" s="23">
        <v>6.5</v>
      </c>
      <c r="AG7" s="23">
        <v>6.78</v>
      </c>
      <c r="AH7" s="23">
        <v>0</v>
      </c>
      <c r="AI7" s="23"/>
      <c r="AJ7" s="23"/>
      <c r="AK7" s="23"/>
      <c r="AL7" s="23"/>
      <c r="AM7" s="23"/>
      <c r="AN7" s="28"/>
      <c r="AO7" s="39">
        <f>IF(AA7&gt;0,AA7,"")</f>
        <v>4.9000000000000004</v>
      </c>
      <c r="AP7" s="39">
        <f>IF(AB7&gt;0,AB7,"")</f>
        <v>5.0999999999999996</v>
      </c>
      <c r="AQ7" s="41">
        <f>IF(SUM(Y7:AB7)-AC7&gt;0,SUM(Y7:AB7)-AC7,"")</f>
        <v>17.100000000000001</v>
      </c>
      <c r="AR7" s="41">
        <f>IF(AF7&gt;0,AF7,"")</f>
        <v>6.5</v>
      </c>
      <c r="AS7" s="41">
        <f>IF(AG7&gt;0,AG7,"")</f>
        <v>6.78</v>
      </c>
      <c r="AT7" s="41">
        <f>IF(SUM(AD7:AG7)-AH7&gt;0,SUM(AD7:AG7)-AH7,"")</f>
        <v>22.98</v>
      </c>
      <c r="AU7" s="41">
        <f>IF(AQ7="","",MAX(AQ7,AT7))</f>
        <v>22.98</v>
      </c>
      <c r="AV7" s="41" t="str">
        <f>IF(AK7&gt;0,AK7,"")</f>
        <v/>
      </c>
      <c r="AW7" s="41" t="str">
        <f>IF(AL7&gt;0,AL7,"")</f>
        <v/>
      </c>
      <c r="AX7" s="41" t="str">
        <f>IF(SUM(AI7:AL7)-AM7&gt;0,SUM(AI7:AL7)-AM7,"")</f>
        <v/>
      </c>
      <c r="AY7" s="41">
        <f>IF(SUM(AU7,AX7)&gt;0,SUM(AU7,AX7),"")</f>
        <v>22.98</v>
      </c>
      <c r="AZ7" s="27">
        <v>15.7</v>
      </c>
      <c r="BA7" s="27">
        <v>9.5</v>
      </c>
      <c r="BB7" s="27">
        <v>15.4</v>
      </c>
      <c r="BC7" s="27">
        <v>14.39</v>
      </c>
      <c r="BD7" s="27">
        <v>0</v>
      </c>
      <c r="BE7" s="27">
        <v>16.100000000000001</v>
      </c>
      <c r="BF7" s="27">
        <v>9.1999999999999993</v>
      </c>
      <c r="BG7" s="27">
        <v>15.4</v>
      </c>
      <c r="BH7" s="27">
        <v>15.02</v>
      </c>
      <c r="BI7" s="27">
        <v>0</v>
      </c>
      <c r="BJ7" s="27">
        <v>15</v>
      </c>
      <c r="BK7" s="27">
        <v>8.8000000000000007</v>
      </c>
      <c r="BL7" s="27">
        <v>13.5</v>
      </c>
      <c r="BM7" s="27">
        <v>14.31</v>
      </c>
      <c r="BN7" s="27">
        <v>0</v>
      </c>
      <c r="BO7" s="29"/>
      <c r="BP7" s="40">
        <f>IF(BB7&gt;0,BB7,"")</f>
        <v>15.4</v>
      </c>
      <c r="BQ7" s="40">
        <f>IF(BC7&gt;0,BC7,"")</f>
        <v>14.39</v>
      </c>
      <c r="BR7" s="11">
        <f>IF(SUM(AZ7:BC7)-BD7&gt;0,SUM(AZ7:BC7)-BD7,"")</f>
        <v>54.99</v>
      </c>
      <c r="BS7" s="11">
        <f>IF(BG7&gt;0,BG7,"")</f>
        <v>15.4</v>
      </c>
      <c r="BT7" s="11">
        <f>IF(BH7&gt;0,BH7,"")</f>
        <v>15.02</v>
      </c>
      <c r="BU7" s="11">
        <f>IF(SUM(BE7:BH7)-BI7&gt;0,SUM(BE7:BH7)-BI7,"")</f>
        <v>55.72</v>
      </c>
      <c r="BV7" s="11">
        <f>IF(BR7="","",MAX(BR7,BU7))</f>
        <v>55.72</v>
      </c>
      <c r="BW7" s="11">
        <f>IF(BL7&gt;0,BL7,"")</f>
        <v>13.5</v>
      </c>
      <c r="BX7" s="11">
        <f>IF(BM7&gt;0,BM7,"")</f>
        <v>14.31</v>
      </c>
      <c r="BY7" s="11">
        <f>IF(SUM(BJ7:BM7)-BN7&gt;0,SUM(BJ7:BM7)-BN7,"")</f>
        <v>51.61</v>
      </c>
      <c r="BZ7" s="11">
        <f>IF(SUM(BV7,BY7)&gt;0,SUM(BV7,BY7),"")</f>
        <v>107.33</v>
      </c>
      <c r="CA7" s="23">
        <v>3.2</v>
      </c>
      <c r="CB7" s="23">
        <v>1.9</v>
      </c>
      <c r="CC7" s="23">
        <v>3.2</v>
      </c>
      <c r="CD7" s="23">
        <v>3.48</v>
      </c>
      <c r="CE7" s="23">
        <v>0</v>
      </c>
      <c r="CF7" s="23">
        <v>15.4</v>
      </c>
      <c r="CG7" s="23">
        <v>9.3000000000000007</v>
      </c>
      <c r="CH7" s="23">
        <v>16</v>
      </c>
      <c r="CI7" s="23">
        <v>15.64</v>
      </c>
      <c r="CJ7" s="23">
        <v>0</v>
      </c>
      <c r="CK7" s="23">
        <v>15.8</v>
      </c>
      <c r="CL7" s="23">
        <v>9.1</v>
      </c>
      <c r="CM7" s="23">
        <v>16</v>
      </c>
      <c r="CN7" s="23">
        <v>15.5</v>
      </c>
      <c r="CO7" s="23">
        <v>0</v>
      </c>
      <c r="CP7" s="28"/>
      <c r="CQ7" s="39">
        <f>IF(CC7&gt;0,CC7,"")</f>
        <v>3.2</v>
      </c>
      <c r="CR7" s="39">
        <f>IF(CD7&gt;0,CD7,"")</f>
        <v>3.48</v>
      </c>
      <c r="CS7" s="41">
        <f>IF(SUM(CA7:CD7)-CE7&gt;0,SUM(CA7:CD7)-CE7,"")</f>
        <v>11.780000000000001</v>
      </c>
      <c r="CT7" s="41">
        <f>IF(CH7&gt;0,CH7,"")</f>
        <v>16</v>
      </c>
      <c r="CU7" s="41">
        <f>IF(CI7&gt;0,CI7,"")</f>
        <v>15.64</v>
      </c>
      <c r="CV7" s="41">
        <f>IF(SUM(CF7:CI7)-CJ7&gt;0,SUM(CF7:CI7)-CJ7,"")</f>
        <v>56.34</v>
      </c>
      <c r="CW7" s="41">
        <f>IF(CS7="","",MAX(CS7,CV7))</f>
        <v>56.34</v>
      </c>
      <c r="CX7" s="41">
        <f>IF(CM7&gt;0,CM7,"")</f>
        <v>16</v>
      </c>
      <c r="CY7" s="41">
        <f>IF(CN7&gt;0,CN7,"")</f>
        <v>15.5</v>
      </c>
      <c r="CZ7" s="41">
        <f>IF(SUM(CK7:CN7)-CO7&gt;0,SUM(CK7:CN7)-CO7,"")</f>
        <v>56.4</v>
      </c>
      <c r="DA7" s="41">
        <f>IF(SUM(CW7,CZ7)&gt;0,SUM(CW7,CZ7),"")</f>
        <v>112.74000000000001</v>
      </c>
      <c r="DB7" s="52" t="str">
        <f>IF(MAX(ED7,FL7,GT7,IB7,JJ7,KR7,LZ7,NH7,OP7,PX7,RF7,SN7,TV7,VD7,WL7)-IF(N7="",0,N7)&gt;0.001,MAX(ED7,FL7,GT7,IB7,JJ7,KR7,LZ7,NH7,OP7,PX7,RF7,SN7,TV7,VD7,WL7)-IF(N7="",0,N7),"")</f>
        <v/>
      </c>
      <c r="DC7" s="52" t="str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>IF(DF7&gt;0,DF7,"")</f>
        <v/>
      </c>
      <c r="DY7" s="41" t="str">
        <f>IF(DG7&gt;0,DG7,"")</f>
        <v/>
      </c>
      <c r="DZ7" s="41" t="str">
        <f>IF(SUM(DD7:DG7)-DH7&gt;0,SUM(DD7:DG7)-DH7,"")</f>
        <v/>
      </c>
      <c r="EA7" s="41" t="str">
        <f>IF(DK7&gt;0,DK7,"")</f>
        <v/>
      </c>
      <c r="EB7" s="41" t="str">
        <f>IF(DL7&gt;0,DL7,"")</f>
        <v/>
      </c>
      <c r="EC7" s="41" t="str">
        <f>IF(SUM(DI7:DL7)-DM7&gt;0,SUM(DI7:DL7)-DM7,"")</f>
        <v/>
      </c>
      <c r="ED7" s="41" t="str">
        <f>IF(MAX(DZ7,EC7)&gt;0,MAX(DZ7,EC7),"")</f>
        <v/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>IF(IL7&gt;0,IL7,"")</f>
        <v/>
      </c>
      <c r="JE7" s="41" t="str">
        <f>IF(IM7&gt;0,IM7,"")</f>
        <v/>
      </c>
      <c r="JF7" s="41" t="str">
        <f>IF(SUM(IJ7:IM7)-IN7&gt;0,SUM(IJ7:IM7)-IN7,"")</f>
        <v/>
      </c>
      <c r="JG7" s="41" t="str">
        <f>IF(IQ7&gt;0,IQ7,"")</f>
        <v/>
      </c>
      <c r="JH7" s="41" t="str">
        <f>IF(IR7&gt;0,IR7,"")</f>
        <v/>
      </c>
      <c r="JI7" s="41" t="str">
        <f>IF(SUM(IO7:IR7)-IS7&gt;0,SUM(IO7:IR7)-IS7,"")</f>
        <v/>
      </c>
      <c r="JJ7" s="41" t="str">
        <f>IF(MAX(JF7,JI7)&gt;0,MAX(JF7,JI7),"")</f>
        <v/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 t="str">
        <f>IF(SUM(JJ7,JM7,JP7)&gt;0,SUM(JJ7,JM7,JP7),"")</f>
        <v/>
      </c>
      <c r="JR7" s="18">
        <v>12.9</v>
      </c>
      <c r="JS7" s="18">
        <v>9.1999999999999993</v>
      </c>
      <c r="JT7" s="18">
        <v>15.4</v>
      </c>
      <c r="JU7" s="18">
        <v>15.72</v>
      </c>
      <c r="JV7" s="18">
        <v>0</v>
      </c>
      <c r="JW7" s="18">
        <v>1.5</v>
      </c>
      <c r="JX7" s="18">
        <v>1</v>
      </c>
      <c r="JY7" s="18">
        <v>2</v>
      </c>
      <c r="JZ7" s="18">
        <v>1.73</v>
      </c>
      <c r="KA7" s="18">
        <v>0</v>
      </c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>
        <f>IF(JT7&gt;0,JT7,"")</f>
        <v>15.4</v>
      </c>
      <c r="KM7" s="11">
        <f>IF(JU7&gt;0,JU7,"")</f>
        <v>15.72</v>
      </c>
      <c r="KN7" s="11">
        <f>IF(SUM(JR7:JU7)-JV7&gt;0,SUM(JR7:JU7)-JV7,"")</f>
        <v>53.22</v>
      </c>
      <c r="KO7" s="11">
        <f>IF(JY7&gt;0,JY7,"")</f>
        <v>2</v>
      </c>
      <c r="KP7" s="11">
        <f>IF(JZ7&gt;0,JZ7,"")</f>
        <v>1.73</v>
      </c>
      <c r="KQ7" s="11">
        <f>IF(SUM(JW7:JZ7)-KA7&gt;0,SUM(JW7:JZ7)-KA7,"")</f>
        <v>6.23</v>
      </c>
      <c r="KR7" s="11">
        <f>IF(MAX(KN7,KQ7)&gt;0,MAX(KN7,KQ7),"")</f>
        <v>53.22</v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>
        <f>IF(SUM(KR7,KU7,KX7)&gt;0,SUM(KR7,KU7,KX7),"")</f>
        <v>53.22</v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>IF(LB7&gt;0,LB7,"")</f>
        <v/>
      </c>
      <c r="LU7" s="41" t="str">
        <f>IF(LC7&gt;0,LC7,"")</f>
        <v/>
      </c>
      <c r="LV7" s="41" t="str">
        <f>IF(SUM(KZ7:LC7)-LD7&gt;0,SUM(KZ7:LC7)-LD7,"")</f>
        <v/>
      </c>
      <c r="LW7" s="41" t="str">
        <f>IF(LG7&gt;0,LG7,"")</f>
        <v/>
      </c>
      <c r="LX7" s="41" t="str">
        <f>IF(LH7&gt;0,LH7,"")</f>
        <v/>
      </c>
      <c r="LY7" s="41" t="str">
        <f>IF(SUM(LE7:LH7)-LI7&gt;0,SUM(LE7:LH7)-LI7,"")</f>
        <v/>
      </c>
      <c r="LZ7" s="41" t="str">
        <f>IF(MAX(LV7,LY7)&gt;0,MAX(LV7,LY7),"")</f>
        <v/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 t="str">
        <f>IF(LQ7&gt;0,LQ7,"")</f>
        <v/>
      </c>
      <c r="ME7" s="41" t="str">
        <f>IF(LR7&gt;0,LR7,"")</f>
        <v/>
      </c>
      <c r="MF7" s="41" t="str">
        <f>IF(SUM(LO7:LR7)-LS7&gt;0,SUM(LO7:LR7)-LS7,"")</f>
        <v/>
      </c>
      <c r="MG7" s="41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IF(SUM(OP7,OS7,OV7)&gt;0,SUM(OP7,OS7,OV7),"")</f>
        <v/>
      </c>
      <c r="OX7" s="18">
        <v>11.8</v>
      </c>
      <c r="OY7" s="18">
        <v>7</v>
      </c>
      <c r="OZ7" s="18">
        <v>12.3</v>
      </c>
      <c r="PA7" s="18">
        <v>12.61</v>
      </c>
      <c r="PB7" s="18">
        <v>0</v>
      </c>
      <c r="PC7" s="18">
        <v>14.2</v>
      </c>
      <c r="PD7" s="18">
        <v>9.3000000000000007</v>
      </c>
      <c r="PE7" s="18">
        <v>15.4</v>
      </c>
      <c r="PF7" s="18">
        <v>15.44</v>
      </c>
      <c r="PG7" s="18">
        <v>0</v>
      </c>
      <c r="PH7" s="18"/>
      <c r="PI7" s="18"/>
      <c r="PJ7" s="18"/>
      <c r="PK7" s="18"/>
      <c r="PL7" s="18"/>
      <c r="PM7" s="18">
        <v>1.6</v>
      </c>
      <c r="PN7" s="18">
        <v>1</v>
      </c>
      <c r="PO7" s="18">
        <v>2</v>
      </c>
      <c r="PP7" s="18">
        <v>1.72</v>
      </c>
      <c r="PQ7" s="18">
        <v>0</v>
      </c>
      <c r="PR7" s="11">
        <f>IF(OZ7&gt;0,OZ7,"")</f>
        <v>12.3</v>
      </c>
      <c r="PS7" s="11">
        <f>IF(PA7&gt;0,PA7,"")</f>
        <v>12.61</v>
      </c>
      <c r="PT7" s="11">
        <f>IF(SUM(OX7:PA7)-PB7&gt;0,SUM(OX7:PA7)-PB7,"")</f>
        <v>43.71</v>
      </c>
      <c r="PU7" s="11">
        <f>IF(PE7&gt;0,PE7,"")</f>
        <v>15.4</v>
      </c>
      <c r="PV7" s="11">
        <f>IF(PF7&gt;0,PF7,"")</f>
        <v>15.44</v>
      </c>
      <c r="PW7" s="11">
        <f>IF(SUM(PC7:PF7)-PG7&gt;0,SUM(PC7:PF7)-PG7,"")</f>
        <v>54.339999999999996</v>
      </c>
      <c r="PX7" s="11">
        <f>IF(MAX(PT7,PW7)&gt;0,MAX(PT7,PW7),"")</f>
        <v>54.339999999999996</v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>
        <f>IF(PO7&gt;0,PO7,"")</f>
        <v>2</v>
      </c>
      <c r="QC7" s="11">
        <f>IF(PP7&gt;0,PP7,"")</f>
        <v>1.72</v>
      </c>
      <c r="QD7" s="11">
        <f>IF(SUM(PM7:PP7)-PQ7&gt;0,SUM(PM7:PP7)-PQ7,"")</f>
        <v>6.3199999999999994</v>
      </c>
      <c r="QE7" s="11">
        <f>IF(SUM(PX7,QA7,QD7)&gt;0,SUM(PX7,QA7,QD7),"")</f>
        <v>60.66</v>
      </c>
      <c r="QF7" s="17">
        <v>12.8</v>
      </c>
      <c r="QG7" s="17">
        <v>8.9</v>
      </c>
      <c r="QH7" s="17">
        <v>15.4</v>
      </c>
      <c r="QI7" s="17">
        <v>15.56</v>
      </c>
      <c r="QJ7" s="17">
        <v>0</v>
      </c>
      <c r="QK7" s="17">
        <v>14.9</v>
      </c>
      <c r="QL7" s="17">
        <v>9.1</v>
      </c>
      <c r="QM7" s="17">
        <v>15.4</v>
      </c>
      <c r="QN7" s="17">
        <v>15.34</v>
      </c>
      <c r="QO7" s="17">
        <v>0</v>
      </c>
      <c r="QP7" s="17"/>
      <c r="QQ7" s="17"/>
      <c r="QR7" s="17"/>
      <c r="QS7" s="17"/>
      <c r="QT7" s="17"/>
      <c r="QU7" s="17">
        <v>4.8</v>
      </c>
      <c r="QV7" s="17">
        <v>2.8</v>
      </c>
      <c r="QW7" s="17">
        <v>4.9000000000000004</v>
      </c>
      <c r="QX7" s="17">
        <v>5.05</v>
      </c>
      <c r="QY7" s="17">
        <v>0</v>
      </c>
      <c r="QZ7" s="41">
        <f>IF(QH7&gt;0,QH7,"")</f>
        <v>15.4</v>
      </c>
      <c r="RA7" s="41">
        <f>IF(QI7&gt;0,QI7,"")</f>
        <v>15.56</v>
      </c>
      <c r="RB7" s="41">
        <f>IF(SUM(QF7:QI7)-QJ7&gt;0,SUM(QF7:QI7)-QJ7,"")</f>
        <v>52.660000000000004</v>
      </c>
      <c r="RC7" s="41">
        <f>IF(QM7&gt;0,QM7,"")</f>
        <v>15.4</v>
      </c>
      <c r="RD7" s="41">
        <f>IF(QN7&gt;0,QN7,"")</f>
        <v>15.34</v>
      </c>
      <c r="RE7" s="41">
        <f>IF(SUM(QK7:QN7)-QO7&gt;0,SUM(QK7:QN7)-QO7,"")</f>
        <v>54.739999999999995</v>
      </c>
      <c r="RF7" s="41">
        <f>IF(MAX(RB7,RE7)&gt;0,MAX(RB7,RE7),"")</f>
        <v>54.739999999999995</v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>
        <f>IF(QW7&gt;0,QW7,"")</f>
        <v>4.9000000000000004</v>
      </c>
      <c r="RK7" s="41">
        <f>IF(QX7&gt;0,QX7,"")</f>
        <v>5.05</v>
      </c>
      <c r="RL7" s="41">
        <f>IF(SUM(QU7:QX7)-QY7&gt;0,SUM(QU7:QX7)-QY7,"")</f>
        <v>17.55</v>
      </c>
      <c r="RM7" s="41">
        <f>IF(SUM(RF7,RI7,RL7)&gt;0,SUM(RF7,RI7,RL7),"")</f>
        <v>72.289999999999992</v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1" t="str">
        <f>IF(SX7&gt;0,SX7,"")</f>
        <v/>
      </c>
      <c r="TQ7" s="41" t="str">
        <f>IF(SY7&gt;0,SY7,"")</f>
        <v/>
      </c>
      <c r="TR7" s="41" t="str">
        <f>IF(SUM(SV7:SY7)-SZ7&gt;0,SUM(SV7:SY7)-SZ7,"")</f>
        <v/>
      </c>
      <c r="TS7" s="41" t="str">
        <f>IF(TC7&gt;0,TC7,"")</f>
        <v/>
      </c>
      <c r="TT7" s="41" t="str">
        <f>IF(TD7&gt;0,TD7,"")</f>
        <v/>
      </c>
      <c r="TU7" s="41" t="str">
        <f>IF(SUM(TA7:TD7)-TE7&gt;0,SUM(TA7:TD7)-TE7,"")</f>
        <v/>
      </c>
      <c r="TV7" s="41" t="str">
        <f>IF(MAX(TR7,TU7)&gt;0,MAX(TR7,TU7),"")</f>
        <v/>
      </c>
      <c r="TW7" s="41" t="str">
        <f>IF(TH7&gt;0,TH7,"")</f>
        <v/>
      </c>
      <c r="TX7" s="41" t="str">
        <f>IF(TI7&gt;0,TI7,"")</f>
        <v/>
      </c>
      <c r="TY7" s="41" t="str">
        <f>IF(SUM(TF7:TI7)-TJ7&gt;0,SUM(TF7:TI7)-TJ7,"")</f>
        <v/>
      </c>
      <c r="TZ7" s="41" t="str">
        <f>IF(TM7&gt;0,TM7,"")</f>
        <v/>
      </c>
      <c r="UA7" s="41" t="str">
        <f>IF(TN7&gt;0,TN7,"")</f>
        <v/>
      </c>
      <c r="UB7" s="41" t="str">
        <f>IF(SUM(TK7:TN7)-TO7&gt;0,SUM(TK7:TN7)-TO7,"")</f>
        <v/>
      </c>
      <c r="UC7" s="41" t="str">
        <f>IF(SUM(TV7,TY7,UB7)&gt;0,SUM(TV7,TY7,UB7),"")</f>
        <v/>
      </c>
      <c r="UD7" s="18">
        <v>14.3</v>
      </c>
      <c r="UE7" s="18">
        <v>9.1</v>
      </c>
      <c r="UF7" s="18">
        <v>16</v>
      </c>
      <c r="UG7" s="18">
        <v>15.4</v>
      </c>
      <c r="UH7" s="18">
        <v>0</v>
      </c>
      <c r="UI7" s="18">
        <v>15.4</v>
      </c>
      <c r="UJ7" s="18">
        <v>8.6999999999999993</v>
      </c>
      <c r="UK7" s="18">
        <v>14.6</v>
      </c>
      <c r="UL7" s="18">
        <v>16.149999999999999</v>
      </c>
      <c r="UM7" s="18">
        <v>0</v>
      </c>
      <c r="UN7" s="18"/>
      <c r="UO7" s="18"/>
      <c r="UP7" s="18"/>
      <c r="UQ7" s="18"/>
      <c r="UR7" s="18"/>
      <c r="US7" s="18"/>
      <c r="UT7" s="18"/>
      <c r="UU7" s="18"/>
      <c r="UV7" s="18"/>
      <c r="UW7" s="18"/>
      <c r="UX7" s="11">
        <f>IF(UF7&gt;0,UF7,"")</f>
        <v>16</v>
      </c>
      <c r="UY7" s="11">
        <f>IF(UG7&gt;0,UG7,"")</f>
        <v>15.4</v>
      </c>
      <c r="UZ7" s="11">
        <f>IF(SUM(UD7:UG7)-UH7&gt;0,SUM(UD7:UG7)-UH7,"")</f>
        <v>54.8</v>
      </c>
      <c r="VA7" s="11">
        <f>IF(UK7&gt;0,UK7,"")</f>
        <v>14.6</v>
      </c>
      <c r="VB7" s="11">
        <f>IF(UL7&gt;0,UL7,"")</f>
        <v>16.149999999999999</v>
      </c>
      <c r="VC7" s="11">
        <f>IF(SUM(UI7:UL7)-UM7&gt;0,SUM(UI7:UL7)-UM7,"")</f>
        <v>54.85</v>
      </c>
      <c r="VD7" s="11">
        <f>IF(MAX(UZ7,VC7)&gt;0,MAX(UZ7,VC7),"")</f>
        <v>54.85</v>
      </c>
      <c r="VE7" s="11" t="str">
        <f>IF(UP7&gt;0,UP7,"")</f>
        <v/>
      </c>
      <c r="VF7" s="11" t="str">
        <f>IF(UQ7&gt;0,UQ7,"")</f>
        <v/>
      </c>
      <c r="VG7" s="11" t="str">
        <f>IF(SUM(UN7:UQ7)-UR7&gt;0,SUM(UN7:UQ7)-UR7,"")</f>
        <v/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>
        <f>IF(SUM(VD7,VG7,VJ7)&gt;0,SUM(VD7,VG7,VJ7),"")</f>
        <v>54.85</v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1" t="str">
        <f>IF(VN7&gt;0,VN7,"")</f>
        <v/>
      </c>
      <c r="WG7" s="41" t="str">
        <f>IF(VO7&gt;0,VO7,"")</f>
        <v/>
      </c>
      <c r="WH7" s="41" t="str">
        <f>IF(SUM(VL7:VO7)-VP7&gt;0,SUM(VL7:VO7)-VP7,"")</f>
        <v/>
      </c>
      <c r="WI7" s="41" t="str">
        <f>IF(VS7&gt;0,VS7,"")</f>
        <v/>
      </c>
      <c r="WJ7" s="41" t="str">
        <f>IF(VT7&gt;0,VT7,"")</f>
        <v/>
      </c>
      <c r="WK7" s="41" t="str">
        <f>IF(SUM(VQ7:VT7)-VU7&gt;0,SUM(VQ7:VT7)-VU7,"")</f>
        <v/>
      </c>
      <c r="WL7" s="41" t="str">
        <f>IF(MAX(WH7,WK7)&gt;0,MAX(WH7,WK7),"")</f>
        <v/>
      </c>
      <c r="WM7" s="41" t="str">
        <f>IF(VX7&gt;0,VX7,"")</f>
        <v/>
      </c>
      <c r="WN7" s="41" t="str">
        <f>IF(VY7&gt;0,VY7,"")</f>
        <v/>
      </c>
      <c r="WO7" s="41" t="str">
        <f>IF(SUM(VV7:VY7)-VZ7&gt;0,SUM(VV7:VY7)-VZ7,"")</f>
        <v/>
      </c>
      <c r="WP7" s="41" t="str">
        <f>IF(WC7&gt;0,WC7,"")</f>
        <v/>
      </c>
      <c r="WQ7" s="41" t="str">
        <f>IF(WD7&gt;0,WD7,"")</f>
        <v/>
      </c>
      <c r="WR7" s="41" t="str">
        <f>IF(SUM(WA7:WD7)-WE7&gt;0,SUM(WA7:WD7)-WE7,"")</f>
        <v/>
      </c>
      <c r="WS7" s="41" t="str">
        <f>IF(SUM(WL7,WO7,WR7)&gt;0,SUM(WL7,WO7,WR7),"")</f>
        <v/>
      </c>
      <c r="WT7" s="27">
        <f>IF($CP7="P",CA7,(CA7+AZ7)/2)</f>
        <v>9.4499999999999993</v>
      </c>
      <c r="WU7" s="27">
        <f>IF($CP7="P",CB7,(CB7+BA7)/2)</f>
        <v>5.7</v>
      </c>
      <c r="WV7" s="27">
        <f>IF($CP7="P",CC7,(CC7+BB7)/2)</f>
        <v>9.3000000000000007</v>
      </c>
      <c r="WW7" s="27">
        <f>IF($CP7="P",CD7,(CD7+BC7)/2)</f>
        <v>8.9350000000000005</v>
      </c>
      <c r="WX7" s="27">
        <f>IF($CP7="P",CE7,(CE7+BD7)/2)</f>
        <v>0</v>
      </c>
      <c r="WY7" s="27">
        <f>IF($CP7="P",CF7,(CF7+BE7)/2)</f>
        <v>15.75</v>
      </c>
      <c r="WZ7" s="27">
        <f>IF($CP7="P",CG7,(CG7+BF7)/2)</f>
        <v>9.25</v>
      </c>
      <c r="XA7" s="27">
        <f>IF($CP7="P",CH7,(CH7+BG7)/2)</f>
        <v>15.7</v>
      </c>
      <c r="XB7" s="27">
        <f>IF($CP7="P",CI7,(CI7+BH7)/2)</f>
        <v>15.33</v>
      </c>
      <c r="XC7" s="27">
        <f>IF($CP7="P",CJ7,(CJ7+BI7)/2)</f>
        <v>0</v>
      </c>
      <c r="XD7" s="27">
        <f>IF($CP7="P",CK7,(CK7+BJ7)/2)</f>
        <v>15.4</v>
      </c>
      <c r="XE7" s="27">
        <f>IF($CP7="P",CL7,(CL7+BK7)/2)</f>
        <v>8.9499999999999993</v>
      </c>
      <c r="XF7" s="27">
        <f>IF($CP7="P",CM7,(CM7+BL7)/2)</f>
        <v>14.75</v>
      </c>
      <c r="XG7" s="27">
        <f>IF($CP7="P",CN7,(CN7+BM7)/2)</f>
        <v>14.905000000000001</v>
      </c>
      <c r="XH7" s="27">
        <f>IF($CP7="P",CO7,(CO7+BN7)/2)</f>
        <v>0</v>
      </c>
      <c r="XI7" s="29" t="s">
        <v>56</v>
      </c>
      <c r="XJ7" s="11">
        <f>IF(WV7&gt;0,WV7,"")</f>
        <v>9.3000000000000007</v>
      </c>
      <c r="XK7" s="11">
        <f>IF(WW7&gt;0,WW7,"")</f>
        <v>8.9350000000000005</v>
      </c>
      <c r="XL7" s="11">
        <f>IF(SUM(WT7:WW7)-WX7&gt;0,SUM(WT7:WW7)-WX7,"")</f>
        <v>33.384999999999998</v>
      </c>
      <c r="XM7" s="11">
        <f>IF(XA7&gt;0,XA7,"")</f>
        <v>15.7</v>
      </c>
      <c r="XN7" s="11">
        <f>IF(XB7&gt;0,XB7,"")</f>
        <v>15.33</v>
      </c>
      <c r="XO7" s="11">
        <f>IF(SUM(WY7:XB7)-XC7&gt;0,SUM(WY7:XB7)-XC7,"")</f>
        <v>56.03</v>
      </c>
      <c r="XP7" s="11">
        <f>IF(MAX(XL7,XO7)&gt;0,MAX(XL7,XO7),"")</f>
        <v>56.03</v>
      </c>
      <c r="XQ7" s="11">
        <f>IF(XF7&gt;0,XF7,"")</f>
        <v>14.75</v>
      </c>
      <c r="XR7" s="11">
        <f>IF(XG7&gt;0,XG7,"")</f>
        <v>14.905000000000001</v>
      </c>
      <c r="XS7" s="11">
        <f>IF(SUM(XD7:XG7)-XH7&gt;0,SUM(XD7:XG7)-XH7,"")</f>
        <v>54.005000000000003</v>
      </c>
      <c r="XT7" s="11">
        <f>IF(SUM(XP7,XS7)&gt;0,SUM(XP7,XS7),"")</f>
        <v>110.035</v>
      </c>
    </row>
    <row r="8" spans="1:644" x14ac:dyDescent="0.2">
      <c r="A8" s="4" cm="1">
        <f t="array" ref="A8">IF(AND(H8&lt;&gt;"",H8&lt;&gt;"No DD"),SUMPRODUCT((H$4:H$26&lt;&gt;"")*(H$4:H$26&lt;&gt;"No DD")*(E$4:E$26&gt;E8))+1,IF(H8="No DD",SUMPRODUCT((H$4:H$26="No DD")*(E$4:E$26&gt;E8))+1+SUMPRODUCT((H$4:H$26&lt;&gt;"")*(H$4:H$26&lt;&gt;"No DD")),""))</f>
        <v>5</v>
      </c>
      <c r="B8" s="5" t="s">
        <v>62</v>
      </c>
      <c r="C8" s="4" t="s">
        <v>8</v>
      </c>
      <c r="D8" s="4">
        <v>2001</v>
      </c>
      <c r="E8" s="9">
        <f>SUM(J8:V8)+SUM(J8:T8)*0.0000001+SUM(J8)*0.0000000000001</f>
        <v>249.99002239450587</v>
      </c>
      <c r="F8" s="3" t="str">
        <f>IF(OR(AND(AO8&gt;=AY$28,AO8&lt;&gt;"",AQ8&gt;=AY$32,AQ8&lt;&gt;"",AN8=""),AND(AR8&gt;=AY$28,AR8&lt;&gt;"",AT8&gt;=AY$32,AT8&lt;&gt;"",AN8=""),AND(AV8&gt;=AY$28,AV8&lt;&gt;"",AX8&gt;=AY$32,AX8&lt;&gt;"",AN8=""),AND(BP8&gt;=BZ$28,BP8&lt;&gt;"",BR8&gt;=BZ$32,BR8&lt;&gt;"",BO8=""),AND(BS8&gt;=BZ$28,BS8&lt;&gt;"",BU8&gt;=BZ$32,BU8&lt;&gt;"",BO8=""),AND(BW8&gt;=BZ$28,BW8&lt;&gt;"",BY8&gt;=BZ$32,BY8&lt;&gt;"",BO8=""),AND(CQ8&gt;=DA$28,CQ8&lt;&gt;"",CS8&gt;=DA$32,CS8&lt;&gt;"",CP8=""),AND(CT8&gt;=DA$28,CT8&lt;&gt;"",CV8&gt;=DA$32,CV8&lt;&gt;"",CP8=""),AND(CX8&gt;=DA$28,CX8&lt;&gt;"",CZ8&gt;=DA$32,CZ8&lt;&gt;"",CP8=""),AND(DX8&gt;=EK$28,DX8&lt;&gt;"",DZ8&gt;=EK$32,DZ8&lt;&gt;""),AND(EA8&gt;=EK$28,EA8&lt;&gt;"",EC8&gt;=EK$32,EC8&lt;&gt;""),AND(EE8&gt;=EK$28,EE8&lt;&gt;"",EG8&gt;=EK$32,EG8&lt;&gt;""),AND(EH8&gt;=EK$28,EH8&lt;&gt;"",EJ8&gt;=EK$32,EJ8&lt;&gt;""),AND(FF8&gt;=FS$28,FF8&lt;&gt;"",FH8&gt;=FS$32,FH8&lt;&gt;""),AND(FI8&gt;=FS$28,FI8&lt;&gt;"",FK8&gt;=FS$32,FK8&lt;&gt;""),AND(FM8&gt;=FS$28,FM8&lt;&gt;"",FO8&gt;=FS$32,FO8&lt;&gt;""),AND(FP8&gt;=FS$28,FP8&lt;&gt;"",FR8&gt;=FS$32,FR8&lt;&gt;""),AND(GN8&gt;=HA$28,GN8&lt;&gt;"",GP8&gt;=HA$32,GP8&lt;&gt;""),AND(GQ8&gt;=HA$28,GQ8&lt;&gt;"",GS8&gt;=HA$32,GS8&lt;&gt;""),AND(GU8&gt;=HA$28,GU8&lt;&gt;"",GW8&gt;=HA$32,GW8&lt;&gt;""),AND(GX8&gt;=HA$28,GX8&lt;&gt;"",GZ8&gt;=HA$32,GZ8&lt;&gt;""),AND(HV8&gt;=II$28,HV8&lt;&gt;"",HX8&gt;=II$32,HX8&lt;&gt;""),AND(HY8&gt;=II$28,HY8&lt;&gt;"",IA8&gt;=II$32,IA8&lt;&gt;""),AND(IC8&gt;=II$28,IC8&lt;&gt;"",IE8&gt;=II$32,IE8&lt;&gt;""),AND(IF8&gt;=II$28,IF8&lt;&gt;"",IH8&gt;=II$32,IH8&lt;&gt;""),AND(JD8&gt;=JQ$28,JD8&lt;&gt;"",JF8&gt;=JQ$32,JF8&lt;&gt;""),AND(JG8&gt;=JQ$28,JG8&lt;&gt;"",JI8&gt;=JQ$32,JI8&lt;&gt;""),AND(JK8&gt;=JQ$28,JK8&lt;&gt;"",JM8&gt;=JQ$32,JM8&lt;&gt;""),AND(JN8&gt;=JQ$28,JN8&lt;&gt;"",JP8&gt;=JQ$32,JP8&lt;&gt;""),AND(KL8&gt;=KY$28,KL8&lt;&gt;"",KN8&gt;=KY$32,KN8&lt;&gt;""),AND(KO8&gt;=KY$28,KO8&lt;&gt;"",KQ8&gt;=KY$32,KQ8&lt;&gt;""),AND(KS8&gt;=KY$28,KS8&lt;&gt;"",KU8&gt;=KY$32,KU8&lt;&gt;""),AND(KV8&gt;=KY$28,KV8&lt;&gt;"",KX8&gt;=KY$32,KX8&lt;&gt;""),AND(LT8&gt;=MG$28,LT8&lt;&gt;"",LV8&gt;=MG$32,LV8&lt;&gt;""),AND(LW8&gt;=MG$28,LW8&lt;&gt;"",LY8&gt;=MG$32,LY8&lt;&gt;""),AND(MA8&gt;=MG$28,MA8&lt;&gt;"",MC8&gt;=MG$32,MC8&lt;&gt;""),AND(MD8&gt;=MG$28,MD8&lt;&gt;"",MF8&gt;=MG$32,MF8&lt;&gt;""),AND(NB8&gt;=NO$28,NB8&lt;&gt;"",ND8&gt;=NO$32,ND8&lt;&gt;""),AND(NE8&gt;=NO$28,NE8&lt;&gt;"",NG8&gt;=NO$32,NG8&lt;&gt;""),AND(NI8&gt;=NO$28,NI8&lt;&gt;"",NK8&gt;=NO$32,NK8&lt;&gt;""),AND(NL8&gt;=NO$28,NL8&lt;&gt;"",NN8&gt;=NO$32,NN8&lt;&gt;""),AND(OJ8&gt;=OW$28,OJ8&lt;&gt;"",OL8&gt;=OW$32,OL8&lt;&gt;""),AND(OM8&gt;=OW$28,OM8&lt;&gt;"",OO8&gt;=OW$32,OO8&lt;&gt;""),AND(OQ8&gt;=OW$28,OQ8&lt;&gt;"",OS8&gt;=OW$32,OS8&lt;&gt;""),AND(OT8&gt;=OW$28,OT8&lt;&gt;"",OV8&gt;=OW$32,OV8&lt;&gt;""),AND(PR8&gt;=QE$28,PR8&lt;&gt;"",PT8&gt;=QE$32,PT8&lt;&gt;""),AND(PU8&gt;=QE$28,PU8&lt;&gt;"",PW8&gt;=QE$32,PW8&lt;&gt;""),AND(PY8&gt;=QE$28,PY8&lt;&gt;"",QA8&gt;=QE$32,QA8&lt;&gt;""),AND(QB8&gt;=QE$28,QB8&lt;&gt;"",QD8&gt;=QE$32,QD8&lt;&gt;""),AND(QZ8&gt;=RM$28,QZ8&lt;&gt;"",RB8&gt;=RM$32,RB8&lt;&gt;""),AND(RC8&gt;=RM$28,RC8&lt;&gt;"",RE8&gt;=RM$32,RE8&lt;&gt;""),AND(RG8&gt;=RM$28,RG8&lt;&gt;"",RI8&gt;=RM$32,RI8&lt;&gt;""),AND(RJ8&gt;=RM$28,RJ8&lt;&gt;"",RL8&gt;=RM$32,RL8&lt;&gt;""),AND(SH8&gt;=SU$28,SH8&lt;&gt;"",SJ8&gt;=SU$32,SJ8&lt;&gt;""),AND(SK8&gt;=SU$28,SK8&lt;&gt;"",SM8&gt;=SU$32,SM8&lt;&gt;""),AND(SO8&gt;=SU$28,SO8&lt;&gt;"",SQ8&gt;=SU$32,SQ8&lt;&gt;""),AND(SR8&gt;=SU$28,SR8&lt;&gt;"",ST8&gt;=SU$32,ST8&lt;&gt;""),AND(TP8&gt;=UC$28,TP8&lt;&gt;"",TR8&gt;=UC$32,TR8&lt;&gt;""),AND(TS8&gt;=UC$28,TS8&lt;&gt;"",TU8&gt;=UC$32,TU8&lt;&gt;""),AND(TW8&gt;=UC$28,TW8&lt;&gt;"",TY8&gt;=UC$32,TYY8&lt;&gt;""),AND(TZ8&gt;=UC$28,TZ8&lt;&gt;"",UB8&gt;=UC$32,UB8&lt;&gt;""),AND(UX8&gt;=VK$28,UX8&lt;&gt;"",UZ8&gt;=VK$32,UZ8&lt;&gt;""),AND(VA8&gt;=VK$28,VA8&lt;&gt;"",VC8&gt;=VK$32,VC8&lt;&gt;""),AND(VE8&gt;=VK$28,VE8&lt;&gt;"",VG8&gt;=VK$32,VG8&lt;&gt;""),AND(VH8&gt;=VK$28,VH8&lt;&gt;"",VJ8&gt;=VK$32,VJ8&lt;&gt;""),AND(WF8&gt;=WS$28,WF8&lt;&gt;"",WH8&gt;=WS$32,WH8&lt;&gt;""),AND(WI8&gt;=WS$28,WI8&lt;&gt;"",WK8&gt;=WS$32,WK8&lt;&gt;""),AND(WM8&gt;=WS$28,WM8&lt;&gt;"",WO8&gt;=WS$32,WO8&lt;&gt;""),AND(WP8&gt;=WS$28,WP8&lt;&gt;"",WR8&gt;=WS$32,WR8&lt;&gt;"")),"P","")</f>
        <v>P</v>
      </c>
      <c r="G8" s="3" t="str">
        <f>IF(OR(AND(AQ8&gt;=AY$32,AQ8&lt;&gt;"",AN8=""),AND(AT8&gt;=AY$32,AT8&lt;&gt;"",AN8=""),AND(AX8&gt;=AY$32,AX8&lt;&gt;"",AN8=""),AND(BR8&gt;=BZ$32,BR8&lt;&gt;"",BO8=""),AND(BU8&gt;=BZ$32,BU8&lt;&gt;"",BO8=""),AND(BY8&gt;=BZ$32,BY8&lt;&gt;"",BO8=""),AND(CS8&gt;=DA$32,CS8&lt;&gt;"",CP8=""),AND(CV8&gt;=DA$32,CV8&lt;&gt;"",CP8=""),AND(CZ8&gt;=DA$32,CZ8&lt;&gt;"",CP8=""),AND(DZ8&gt;=EK$32,DZ8&lt;&gt;""),AND(EC8&gt;=EK$32,EC8&lt;&gt;""),AND(EG8&gt;=EK$32,EG8&lt;&gt;""),AND(EJ8&gt;=EK$32,EJ8&lt;&gt;""),AND(FH8&gt;=FS$32,FH8&lt;&gt;""),AND(FK8&gt;=FS$32,FK8&lt;&gt;""),AND(FO8&gt;=FS$32,FO8&lt;&gt;""),AND(FR8&gt;=FS$32,FR8&lt;&gt;""),AND(GP8&gt;=HA$32,GP8&lt;&gt;""),AND(GS8&gt;=HA$32,GS8&lt;&gt;""),AND(GW8&gt;=HA$32,GW8&lt;&gt;""),AND(GZ8&gt;=HA$32,GZ8&lt;&gt;""),AND(HX8&gt;=II$32,HX8&lt;&gt;""),AND(IA8&gt;=II$32,IA8&lt;&gt;""),AND(IE8&gt;=II$32,IE8&lt;&gt;""),AND(IH8&gt;=II$32,IH8&lt;&gt;""),AND(JF8&gt;=JQ$32,JF8&lt;&gt;""),AND(JI8&gt;=JQ$32,JI8&lt;&gt;""),AND(JM8&gt;=JQ$32,JM8&lt;&gt;""),AND(JP8&gt;=JQ$32,JP8&lt;&gt;""),AND(KN8&gt;=KY$32,KN8&lt;&gt;""),AND(KQ8&gt;=KY$32,KQ8&lt;&gt;""),AND(KU8&gt;=KY$32,KU8&lt;&gt;""),AND(KX8&gt;=KY$32,KX8&lt;&gt;""),AND(LV8&gt;=MG$32,LV8&lt;&gt;""),AND(LY8&gt;=MG$32,LY8&lt;&gt;""),AND(MC8&gt;=MG$32,MC8&lt;&gt;""),AND(MF8&gt;=MG$32,MF8&lt;&gt;""),AND(ND8&gt;=NO$32,ND8&lt;&gt;""),AND(NG8&gt;=NO$32,NG8&lt;&gt;""),AND(NK8&gt;=NO$32,NK8&lt;&gt;""),AND(NN8&gt;=NO$32,NN8&lt;&gt;""),AND(OL8&gt;=OW$32,OL8&lt;&gt;""),AND(OO8&gt;=OW$32,OO8&lt;&gt;""),AND(OS8&gt;=OW$32,OS8&lt;&gt;""),AND(OV8&gt;=OW$32,OV8&lt;&gt;""),AND(PT8&gt;=QE$32,PT8&lt;&gt;""),AND(PW8&gt;=QE$32,PW8&lt;&gt;""),AND(QA8&gt;=QE$32,QA8&lt;&gt;""),AND(QD8&gt;=QE$32,QD8&lt;&gt;""),AND(RB8&gt;=RM$32,RB8&lt;&gt;""),AND(RE8&gt;=RM$32,RE8&lt;&gt;""),AND(RI8&gt;=RM$32,RI8&lt;&gt;""),AND(RL8&gt;=RM$32,RL8&lt;&gt;""),AND(SJ8&gt;=SU$32,SJ8&lt;&gt;""),AND(SM8&gt;=SU$32,SM8&lt;&gt;""),AND(SQ8&gt;=SU$32,SQ8&lt;&gt;""),AND(ST8&gt;=SU$32,ST8&lt;&gt;""),AND(TR8&gt;=UC$32,TR8&lt;&gt;""),AND(TU8&gt;=UC$32,TU8&lt;&gt;""),AND(TY8&gt;=UC$32,TYY8&lt;&gt;""),AND(UB8&gt;=UC$32,UB8&lt;&gt;""),AND(UZ8&gt;=VK$32,UZ8&lt;&gt;""),AND(VC8&gt;=VK$32,VC8&lt;&gt;""),AND(VG8&gt;=VK$32,VG8&lt;&gt;""),AND(VJ8&gt;=VK$32,VJ8&lt;&gt;""),AND(WH8&gt;=WS$32,WH8&lt;&gt;""),AND(WK8&gt;=WS$32,WK8&lt;&gt;""),AND(WO8&gt;=WS$32,WO8&lt;&gt;""),AND(WR8&gt;=WS$32,WR8&lt;&gt;"")),"P","")</f>
        <v>P</v>
      </c>
      <c r="H8" s="37" t="str">
        <f>IF(AND(G8="P",F8=""),"No DD",IF(OR(AND(AO8&gt;=AY$31,AO8&lt;&gt;"",AQ8&gt;=AY$35,AQ8&lt;&gt;"",AN8=""),AND(AR8&gt;=AY$31,AR8&lt;&gt;"",AT8&gt;=AY$35,AT8&lt;&gt;"",AN8=""),AND(AV8&gt;=AY$31,AV8&lt;&gt;"",AX8&gt;=AY$35,AX8&lt;&gt;"",AN8=""),AND(BP8&gt;=BZ$31,BP8&lt;&gt;"",BR8&gt;=BZ$35,BR8&lt;&gt;"",BO8=""),AND(BS8&gt;=BZ$31,BS8&lt;&gt;"",BU8&gt;=BZ$35,BU8&lt;&gt;"",BO8=""),AND(BW8&gt;=BZ$31,BW8&lt;&gt;"",BY8&gt;=BZ$35,BY8&lt;&gt;"",BO8=""),AND(CQ8&gt;=DA$31,CQ8&lt;&gt;"",CS8&gt;=DA$35,CS8&lt;&gt;"",CP8=""),AND(CT8&gt;=DA$31,CT8&lt;&gt;"",CV8&gt;=DA$35,CV8&lt;&gt;"",CP8=""),AND(CX8&gt;=DA$31,CX8&lt;&gt;"",CZ8&gt;=DA$35,CZ8&lt;&gt;"",CP8=""),AND(DX8&gt;=EK$31,DX8&lt;&gt;"",DZ8&gt;=EK$35,DZ8&lt;&gt;""),AND(EA8&gt;=EK$31,EA8&lt;&gt;"",EC8&gt;=EK$35,EC8&lt;&gt;""),AND(EE8&gt;=EK$31,EE8&lt;&gt;"",EG8&gt;=EK$35,EG8&lt;&gt;""),AND(EH8&gt;=EK$31,EH8&lt;&gt;"",EJ8&gt;=EK$35,EJ8&lt;&gt;""),AND(FF8&gt;=FS$31,FF8&lt;&gt;"",FH8&gt;=FS$35,FH8&lt;&gt;""),AND(FI8&gt;=FS$31,FI8&lt;&gt;"",FK8&gt;=FS$35,FK8&lt;&gt;""),AND(FM8&gt;=FS$31,FM8&lt;&gt;"",FO8&gt;=FS$35,FO8&lt;&gt;""),AND(FP8&gt;=FS$31,FP8&lt;&gt;"",FR8&gt;=FS$35,FR8&lt;&gt;""),AND(GN8&gt;=HA$31,GN8&lt;&gt;"",GP8&gt;=HA$35,GP8&lt;&gt;""),AND(GQ8&gt;=HA$31,GQ8&lt;&gt;"",GS8&gt;=HA$35,GS8&lt;&gt;""),AND(GU8&gt;=HA$31,GU8&lt;&gt;"",GW8&gt;=HA$35,GW8&lt;&gt;""),AND(GX8&gt;=HA$31,GX8&lt;&gt;"",GZ8&gt;=HA$35,GZ8&lt;&gt;""),AND(HV8&gt;=II$31,HV8&lt;&gt;"",HX8&gt;=II$35,HX8&lt;&gt;""),AND(HY8&gt;=II$31,HY8&lt;&gt;"",IA8&gt;=II$35,IA8&lt;&gt;""),AND(IC8&gt;=II$31,IC8&lt;&gt;"",IE8&gt;=II$35,IE8&lt;&gt;""),AND(IF8&gt;=II$31,IF8&lt;&gt;"",IH8&gt;=II$35,IH8&lt;&gt;""),AND(JD8&gt;=JQ$31,JD8&lt;&gt;"",JF8&gt;=JQ$35,JF8&lt;&gt;""),AND(JG8&gt;=JQ$31,JG8&lt;&gt;"",JI8&gt;=JQ$35,JI8&lt;&gt;""),AND(JK8&gt;=JQ$31,JK8&lt;&gt;"",JM8&gt;=JQ$35,JM8&lt;&gt;""),AND(JN8&gt;=JQ$31,JN8&lt;&gt;"",JP8&gt;=JQ$35,JP8&lt;&gt;""),AND(KL8&gt;=KY$31,KL8&lt;&gt;"",KN8&gt;=KY$35,KN8&lt;&gt;""),AND(KO8&gt;=KY$31,KO8&lt;&gt;"",KQ8&gt;=KY$35,KQ8&lt;&gt;""),AND(KS8&gt;=KY$31,KS8&lt;&gt;"",KU8&gt;=KY$35,KU8&lt;&gt;""),AND(KV8&gt;=KY$31,KV8&lt;&gt;"",KX8&gt;=KY$35,KX8&lt;&gt;""),AND(LT8&gt;=MG$31,LT8&lt;&gt;"",LV8&gt;=MG$35,LV8&lt;&gt;""),AND(LW8&gt;=MG$31,LW8&lt;&gt;"",LY8&gt;=MG$35,LY8&lt;&gt;""),AND(MA8&gt;=MG$31,MA8&lt;&gt;"",MC8&gt;=MG$35,MC8&lt;&gt;""),AND(MD8&gt;=MG$31,MD8&lt;&gt;"",MF8&gt;=MG$35,MF8&lt;&gt;""),AND(NB8&gt;=NO$31,NB8&lt;&gt;"",ND8&gt;=NO$35,ND8&lt;&gt;""),AND(NE8&gt;=NO$31,NE8&lt;&gt;"",NG8&gt;=NO$35,NG8&lt;&gt;""),AND(NI8&gt;=NO$31,NI8&lt;&gt;"",NK8&gt;=NO$35,NK8&lt;&gt;""),AND(NL8&gt;=NO$31,NL8&lt;&gt;"",NN8&gt;=NO$35,NN8&lt;&gt;""),AND(OJ8&gt;=OW$31,OJ8&lt;&gt;"",OL8&gt;=OW$35,OL8&lt;&gt;""),AND(OM8&gt;=OW$31,OM8&lt;&gt;"",OO8&gt;=OW$35,OO8&lt;&gt;""),AND(OQ8&gt;=OW$31,OQ8&lt;&gt;"",OS8&gt;=OW$35,OS8&lt;&gt;""),AND(OT8&gt;=OW$31,OT8&lt;&gt;"",OV8&gt;=OW$35,OV8&lt;&gt;""),AND(PR8&gt;=QE$31,PR8&lt;&gt;"",PT8&gt;=QE$35,PT8&lt;&gt;""),AND(PU8&gt;=QE$31,PU8&lt;&gt;"",PW8&gt;=QE$35,PW8&lt;&gt;""),AND(PY8&gt;=QE$31,PY8&lt;&gt;"",QA8&gt;=QE$35,QA8&lt;&gt;""),AND(QB8&gt;=QE$31,QB8&lt;&gt;"",QD8&gt;=QE$35,QD8&lt;&gt;""),AND(QZ8&gt;=RM$31,QZ8&lt;&gt;"",RB8&gt;=RM$35,RB8&lt;&gt;""),AND(RC8&gt;=RM$31,RC8&lt;&gt;"",RE8&gt;=RM$35,RE8&lt;&gt;""),AND(RG8&gt;=RM$31,RG8&lt;&gt;"",RI8&gt;=RM$35,RI8&lt;&gt;""),AND(RJ8&gt;=RM$31,RJ8&lt;&gt;"",RL8&gt;=RM$35,RL8&lt;&gt;""),AND(SH8&gt;=SU$31,SH8&lt;&gt;"",SJ8&gt;=SU$35,SJ8&lt;&gt;""),AND(SK8&gt;=SU$31,SK8&lt;&gt;"",SM8&gt;=SU$35,SM8&lt;&gt;""),AND(SO8&gt;=SU$31,SO8&lt;&gt;"",SQ8&gt;=SU$35,SQ8&lt;&gt;""),AND(SR8&gt;=SU$31,SR8&lt;&gt;"",ST8&gt;=SU$35,ST8&lt;&gt;""),AND(TP8&gt;=UC$31,TP8&lt;&gt;"",TR8&gt;=UC$35,TR8&lt;&gt;""),AND(TS8&gt;=UC$31,TS8&lt;&gt;"",TU8&gt;=UC$35,TU8&lt;&gt;""),AND(TW8&gt;=UC$31,TW8&lt;&gt;"",TY8&gt;=UC$355,TYY8&lt;&gt;""),AND(TZ8&gt;=UC$31,TZ8&lt;&gt;"",UB8&gt;=UC$35,UB8&lt;&gt;""),AND(UX8&gt;=VK$31,UX8&lt;&gt;"",UZ8&gt;=VK$35,UZ8&lt;&gt;""),AND(VA8&gt;=VK$31,VA8&lt;&gt;"",VC8&gt;=VK$35,VC8&lt;&gt;""),AND(VE8&gt;=VK$31,VE8&lt;&gt;"",VG8&gt;=VK$35,VG8&lt;&gt;""),AND(VH8&gt;=VK$31,VH8&lt;&gt;"",VJ8&gt;=VK$35,VJ8&lt;&gt;""),AND(WF8&gt;=WS$31,WF8&lt;&gt;"",WH8&gt;=WS$35,WH8&lt;&gt;""),AND(WI8&gt;=WS$31,WI8&lt;&gt;"",WK8&gt;=WS$35,WK8&lt;&gt;""),AND(WM8&gt;=WS$31,WM8&lt;&gt;"",WO8&gt;=WS$35,WO8&lt;&gt;""),AND(WP8&gt;=WS$31,WP8&lt;&gt;"",WR8&gt;=WS$35,WR8&lt;&gt;"")),"Merit",IF(OR(AND(AO8&gt;=AY$30,AO8&lt;&gt;"",AQ8&gt;=AY$34,AQ8&lt;&gt;"",AN8=""),AND(AR8&gt;=AY$30,AR8&lt;&gt;"",AT8&gt;=AY$34,AT8&lt;&gt;"",AN8=""),AND(AV8&gt;=AY$30,AV8&lt;&gt;"",AX8&gt;=AY$34,AX8&lt;&gt;"",AN8=""),AND(BP8&gt;=BZ$30,BP8&lt;&gt;"",BR8&gt;=BZ$34,BR8&lt;&gt;"",BO8=""),AND(BS8&gt;=BZ$30,BS8&lt;&gt;"",BU8&gt;=BZ$34,BU8&lt;&gt;"",BO8=""),AND(BW8&gt;=BZ$30,BW8&lt;&gt;"",BY8&gt;=BZ$34,BY8&lt;&gt;"",BO8=""),AND(CQ8&gt;=DA$30,CQ8&lt;&gt;"",CS8&gt;=DA$34,CS8&lt;&gt;"",CP8=""),AND(CT8&gt;=DA$30,CT8&lt;&gt;"",CV8&gt;=DA$34,CV8&lt;&gt;"",CP8=""),AND(CX8&gt;=DA$30,CX8&lt;&gt;"",CZ8&gt;=DA$34,CZ8&lt;&gt;"",CP8=""),AND(DX8&gt;=EK$30,DX8&lt;&gt;"",DZ8&gt;=EK$34,DZ8&lt;&gt;""),AND(EA8&gt;=EK$30,EA8&lt;&gt;"",EC8&gt;=EK$34,EC8&lt;&gt;""),AND(EE8&gt;=EK$30,EE8&lt;&gt;"",EG8&gt;=EK$34,EG8&lt;&gt;""),AND(EH8&gt;=EK$30,EH8&lt;&gt;"",EJ8&gt;=EK$34,EJ8&lt;&gt;""),AND(FF8&gt;=FS$30,FF8&lt;&gt;"",FH8&gt;=FS$34,FH8&lt;&gt;""),AND(FI8&gt;=FS$30,FI8&lt;&gt;"",FK8&gt;=FS$34,FK8&lt;&gt;""),AND(FM8&gt;=FS$30,FM8&lt;&gt;"",FO8&gt;=FS$34,FO8&lt;&gt;""),AND(FP8&gt;=FS$30,FP8&lt;&gt;"",FR8&gt;=FS$34,FR8&lt;&gt;""),AND(GN8&gt;=HA$30,GN8&lt;&gt;"",GP8&gt;=HA$34,GP8&lt;&gt;""),AND(GQ8&gt;=HA$30,GQ8&lt;&gt;"",GS8&gt;=HA$34,GS8&lt;&gt;""),AND(GU8&gt;=HA$30,GU8&lt;&gt;"",GW8&gt;=HA$34,GW8&lt;&gt;""),AND(GX8&gt;=HA$30,GX8&lt;&gt;"",GZ8&gt;=HA$34,GZ8&lt;&gt;""),AND(HV8&gt;=II$30,HV8&lt;&gt;"",HX8&gt;=II$34,HX8&lt;&gt;""),AND(HY8&gt;=II$30,HY8&lt;&gt;"",IA8&gt;=II$34,IA8&lt;&gt;""),AND(IC8&gt;=II$30,IC8&lt;&gt;"",IE8&gt;=II$34,IE8&lt;&gt;""),AND(IF8&gt;=II$30,IF8&lt;&gt;"",IH8&gt;=II$34,IH8&lt;&gt;""),AND(JD8&gt;=JQ$30,JD8&lt;&gt;"",JF8&gt;=JQ$34,JF8&lt;&gt;""),AND(JG8&gt;=JQ$30,JG8&lt;&gt;"",JI8&gt;=JQ$34,JI8&lt;&gt;""),AND(JK8&gt;=JQ$30,JK8&lt;&gt;"",JM8&gt;=JQ$34,JM8&lt;&gt;""),AND(JN8&gt;=JQ$30,JN8&lt;&gt;"",JP8&gt;=JQ$34,JP8&lt;&gt;""),AND(KL8&gt;=KY$30,KL8&lt;&gt;"",KN8&gt;=KY$34,KN8&lt;&gt;""),AND(KO8&gt;=KY$30,KO8&lt;&gt;"",KQ8&gt;=KY$34,KQ8&lt;&gt;""),AND(KS8&gt;=KY$30,KS8&lt;&gt;"",KU8&gt;=KY$34,KU8&lt;&gt;""),AND(KV8&gt;=KY$30,KV8&lt;&gt;"",KX8&gt;=KY$34,KX8&lt;&gt;""),AND(LT8&gt;=MG$30,LT8&lt;&gt;"",LV8&gt;=MG$34,LV8&lt;&gt;""),AND(LW8&gt;=MG$30,LW8&lt;&gt;"",LY8&gt;=MG$34,LY8&lt;&gt;""),AND(MA8&gt;=MG$30,MA8&lt;&gt;"",MC8&gt;=MG$34,MC8&lt;&gt;""),AND(MD8&gt;=MG$30,MD8&lt;&gt;"",MF8&gt;=MG$34,MF8&lt;&gt;""),AND(NB8&gt;=NO$30,NB8&lt;&gt;"",ND8&gt;=NO$34,ND8&lt;&gt;""),AND(NE8&gt;=NO$30,NE8&lt;&gt;"",NG8&gt;=NO$34,NG8&lt;&gt;""),AND(NI8&gt;=NO$30,NI8&lt;&gt;"",NK8&gt;=NO$34,NK8&lt;&gt;""),AND(NL8&gt;=NO$30,NL8&lt;&gt;"",NN8&gt;=NO$34,NN8&lt;&gt;""),AND(OJ8&gt;=OW$30,OJ8&lt;&gt;"",OL8&gt;=OW$34,OL8&lt;&gt;""),AND(OM8&gt;=OW$30,OM8&lt;&gt;"",OO8&gt;=OW$34,OO8&lt;&gt;""),AND(OQ8&gt;=OW$30,OQ8&lt;&gt;"",OS8&gt;=OW$34,OS8&lt;&gt;""),AND(OT8&gt;=OW$30,OT8&lt;&gt;"",OV8&gt;=OW$34,OV8&lt;&gt;""),AND(PR8&gt;=QE$30,PR8&lt;&gt;"",PT8&gt;=QE$34,PT8&lt;&gt;""),AND(PU8&gt;=QE$30,PU8&lt;&gt;"",PW8&gt;=QE$34,PW8&lt;&gt;""),AND(PY8&gt;=QE$30,PY8&lt;&gt;"",QA8&gt;=QE$34,QA8&lt;&gt;""),AND(QB8&gt;=QE$30,QB8&lt;&gt;"",QD8&gt;=QE$34,QD8&lt;&gt;""),AND(QZ8&gt;=RM$30,QZ8&lt;&gt;"",RB8&gt;=RM$34,RB8&lt;&gt;""),AND(RC8&gt;=RM$30,RC8&lt;&gt;"",RE8&gt;=RM$34,RE8&lt;&gt;""),AND(RG8&gt;=RM$30,RG8&lt;&gt;"",RI8&gt;=RM$34,RI8&lt;&gt;""),AND(RJ8&gt;=RM$30,RJ8&lt;&gt;"",RL8&gt;=RM$34,RL8&lt;&gt;""),AND(SH8&gt;=SU$30,SH8&lt;&gt;"",SJ8&gt;=SU$34,SJ8&lt;&gt;""),AND(SK8&gt;=SU$30,SK8&lt;&gt;"",SM8&gt;=SU$34,SM8&lt;&gt;""),AND(SO8&gt;=SU$30,SO8&lt;&gt;"",SQ8&gt;=SU$34,SQ8&lt;&gt;""),AND(SR8&gt;=SU$30,SR8&lt;&gt;"",ST8&gt;=SU$34,ST8&lt;&gt;""),AND(TP8&gt;=UC$30,TP8&lt;&gt;"",TR8&gt;=UC$34,TR8&lt;&gt;""),AND(TS8&gt;=UC$30,TS8&lt;&gt;"",TU8&gt;=UC$34,TU8&lt;&gt;""),AND(TW8&gt;=UC$30,TW8&lt;&gt;"",TY8&gt;=UC$34,TYY8&lt;&gt;""),AND(TZ8&gt;=UC$30,TZ8&lt;&gt;"",UB8&gt;=UC$34,UB8&lt;&gt;""),AND(UX8&gt;=VK$30,UX8&lt;&gt;"",UZ8&gt;=VK$34,UZ8&lt;&gt;""),AND(VA8&gt;=VK$30,VA8&lt;&gt;"",VC8&gt;=VK$34,VC8&lt;&gt;""),AND(VE8&gt;=VK$30,VE8&lt;&gt;"",VG8&gt;=VK$34,VG8&lt;&gt;""),AND(VH8&gt;=VK$30,VH8&lt;&gt;"",VJ8&gt;=VK$34,VJ8&lt;&gt;""),AND(WF8&gt;=WS$30,WF8&lt;&gt;"",WH8&gt;=WS$34,WH8&lt;&gt;""),AND(WI8&gt;=WS$30,WI8&lt;&gt;"",WK8&gt;=WS$34,WK8&lt;&gt;""),AND(WM8&gt;=WS$30,WM8&lt;&gt;"",WO8&gt;=WS$34,WO8&lt;&gt;""),AND(WP8&gt;=WS$30,WP8&lt;&gt;"",WR8&gt;=WS$34,WR8&lt;&gt;"")),"Excellence",IF(I8="P","Worlds Team",IF(F8="P","National Team","")))))</f>
        <v>Excellence</v>
      </c>
      <c r="I8" s="3" t="str">
        <f>IF(OR(AND(AO8&gt;=AY$29,AO8&lt;&gt;"",AQ8&gt;=AY$33,AQ8&lt;&gt;"",AN8=""),AND(AR8&gt;=AY$29,AR8&lt;&gt;"",AT8&gt;=AY$33,AT8&lt;&gt;"",AN8=""),AND(AV8&gt;=AY$29,AV8&lt;&gt;"",AX8&gt;=AY$33,AX8&lt;&gt;"",AN8=""),AND(BP8&gt;=BZ$29,BP8&lt;&gt;"",BR8&gt;=BZ$33,BR8&lt;&gt;"",BO8=""),AND(BS8&gt;=BZ$29,BS8&lt;&gt;"",BU8&gt;=BZ$33,BU8&lt;&gt;"",BO8=""),AND(BW8&gt;=BZ$29,BW8&lt;&gt;"",BY8&gt;=BZ$33,BY8&lt;&gt;"",BO8=""),AND(CQ8&gt;=DA$29,CQ8&lt;&gt;"",CS8&gt;=DA$33,CS8&lt;&gt;"",CP8=""),AND(CT8&gt;=DA$29,CT8&lt;&gt;"",CV8&gt;=DA$33,CV8&lt;&gt;"",CP8=""),AND(CX8&gt;=DA$29,CX8&lt;&gt;"",CZ8&gt;=DA$33,CZ8&lt;&gt;"",CP8=""),AND(DX8&gt;=EK$29,DX8&lt;&gt;"",DZ8&gt;=EK$33,DZ8&lt;&gt;""),AND(EA8&gt;=EK$29,EA8&lt;&gt;"",EC8&gt;=EK$33,EC8&lt;&gt;""),AND(EE8&gt;=EK$29,EE8&lt;&gt;"",EG8&gt;=EK$33,EG8&lt;&gt;""),AND(EH8&gt;=EK$29,EH8&lt;&gt;"",EJ8&gt;=EK$33,EJ8&lt;&gt;""),AND(FF8&gt;=FS$29,FF8&lt;&gt;"",FH8&gt;=FS$33,FH8&lt;&gt;""),AND(FI8&gt;=FS$29,FI8&lt;&gt;"",FK8&gt;=FS$33,FK8&lt;&gt;""),AND(FM8&gt;=FS$29,FM8&lt;&gt;"",FO8&gt;=FS$33,FO8&lt;&gt;""),AND(FP8&gt;=FS$29,FP8&lt;&gt;"",FR8&gt;=FS$33,FR8&lt;&gt;""),AND(GN8&gt;=HA$29,GN8&lt;&gt;"",GP8&gt;=HA$33,GP8&lt;&gt;""),AND(GQ8&gt;=HA$29,GQ8&lt;&gt;"",GS8&gt;=HA$33,GS8&lt;&gt;""),AND(GU8&gt;=HA$29,GU8&lt;&gt;"",GW8&gt;=HA$33,GW8&lt;&gt;""),AND(GX8&gt;=HA$29,GX8&lt;&gt;"",GZ8&gt;=HA$33,GZ8&lt;&gt;""),AND(HV8&gt;=II$29,HV8&lt;&gt;"",HX8&gt;=II$33,HX8&lt;&gt;""),AND(HY8&gt;=II$29,HY8&lt;&gt;"",IA8&gt;=II$33,IA8&lt;&gt;""),AND(IC8&gt;=II$29,IC8&lt;&gt;"",IE8&gt;=II$33,IE8&lt;&gt;""),AND(IF8&gt;=II$29,IF8&lt;&gt;"",IH8&gt;=II$33,IH8&lt;&gt;""),AND(JD8&gt;=JQ$29,JD8&lt;&gt;"",JF8&gt;=JQ$33,JF8&lt;&gt;""),AND(JG8&gt;=JQ$29,JG8&lt;&gt;"",JI8&gt;=JQ$33,JI8&lt;&gt;""),AND(JK8&gt;=JQ$29,JK8&lt;&gt;"",JM8&gt;=JQ$33,JM8&lt;&gt;""),AND(JN8&gt;=JQ$29,JN8&lt;&gt;"",JP8&gt;=JQ$33,JP8&lt;&gt;""),AND(KL8&gt;=KY$29,KL8&lt;&gt;"",KN8&gt;=KY$33,KN8&lt;&gt;""),AND(KO8&gt;=KY$29,KO8&lt;&gt;"",KQ8&gt;=KY$33,KQ8&lt;&gt;""),AND(KS8&gt;=KY$29,KS8&lt;&gt;"",KU8&gt;=KY$33,KU8&lt;&gt;""),AND(KV8&gt;=KY$29,KV8&lt;&gt;"",KX8&gt;=KY$33,KX8&lt;&gt;""),AND(LT8&gt;=MG$29,LT8&lt;&gt;"",LV8&gt;=MG$33,LV8&lt;&gt;""),AND(LW8&gt;=MG$29,LW8&lt;&gt;"",LY8&gt;=MG$33,LY8&lt;&gt;""),AND(MA8&gt;=MG$29,MA8&lt;&gt;"",MC8&gt;=MG$33,MC8&lt;&gt;""),AND(MD8&gt;=MG$29,MD8&lt;&gt;"",MF8&gt;=MG$33,MF8&lt;&gt;""),AND(NB8&gt;=NO$29,NB8&lt;&gt;"",ND8&gt;=NO$33,ND8&lt;&gt;""),AND(NE8&gt;=NO$29,NE8&lt;&gt;"",NG8&gt;=NO$33,NG8&lt;&gt;""),AND(NI8&gt;=NO$29,NI8&lt;&gt;"",NK8&gt;=NO$33,NK8&lt;&gt;""),AND(NL8&gt;=NO$29,NL8&lt;&gt;"",NN8&gt;=NO$33,NN8&lt;&gt;""),AND(OJ8&gt;=OW$29,OJ8&lt;&gt;"",OL8&gt;=OW$33,OL8&lt;&gt;""),AND(OM8&gt;=OW$29,OM8&lt;&gt;"",OO8&gt;=OW$33,OO8&lt;&gt;""),AND(OQ8&gt;=OW$29,OQ8&lt;&gt;"",OS8&gt;=OW$33,OS8&lt;&gt;""),AND(OT8&gt;=OW$29,OT8&lt;&gt;"",OV8&gt;=OW$33,OV8&lt;&gt;""),AND(PR8&gt;=QE$29,PR8&lt;&gt;"",PT8&gt;=QE$33,PT8&lt;&gt;""),AND(PU8&gt;=QE$29,PU8&lt;&gt;"",PW8&gt;=QE$33,PW8&lt;&gt;""),AND(PY8&gt;=QE$29,PY8&lt;&gt;"",QA8&gt;=QE$33,QA8&lt;&gt;""),AND(QB8&gt;=QE$29,QB8&lt;&gt;"",QD8&gt;=QE$33,QD8&lt;&gt;""),AND(QZ8&gt;=RM$29,QZ8&lt;&gt;"",RB8&gt;=RM$33,RB8&lt;&gt;""),AND(RC8&gt;=RM$29,RC8&lt;&gt;"",RE8&gt;=RM$33,RE8&lt;&gt;""),AND(RG8&gt;=RM$29,RG8&lt;&gt;"",RI8&gt;=RM$33,RI8&lt;&gt;""),AND(RJ8&gt;=RM$29,RJ8&lt;&gt;"",RL8&gt;=RM$33,RL8&lt;&gt;""),AND(SH8&gt;=SU$29,SH8&lt;&gt;"",SJ8&gt;=SU$33,SJ8&lt;&gt;""),AND(SK8&gt;=SU$29,SK8&lt;&gt;"",SM8&gt;=SU$33,SM8&lt;&gt;""),AND(SO8&gt;=SU$29,SO8&lt;&gt;"",SQ8&gt;=SU$33,SQ8&lt;&gt;""),AND(SR8&gt;=SU$29,SR8&lt;&gt;"",ST8&gt;=SU$33,ST8&lt;&gt;""),AND(TP8&gt;=UC$29,TP8&lt;&gt;"",TR8&gt;=UC$33,TR8&lt;&gt;""),AND(TS8&gt;=UC$29,TS8&lt;&gt;"",TU8&gt;=UC$33,TU8&lt;&gt;""),AND(TW8&gt;=UC$29,TW8&lt;&gt;"",TY8&gt;=UC$33,TYY8&lt;&gt;""),AND(TZ8&gt;=UC$29,TZ8&lt;&gt;"",UB8&gt;=UC$33,UB8&lt;&gt;""),AND(UX8&gt;=VK$29,UX8&lt;&gt;"",UZ8&gt;=VK$33,UZ8&lt;&gt;""),AND(VA8&gt;=VK$29,VA8&lt;&gt;"",VC8&gt;=VK$33,VC8&lt;&gt;""),AND(VE8&gt;=VK$29,VE8&lt;&gt;"",VG8&gt;=VK$33,VG8&lt;&gt;""),AND(VH8&gt;=VK$29,VH8&lt;&gt;"",VJ8&gt;=VK$33,VJ8&lt;&gt;""),AND(WF8&gt;=WS$29,WF8&lt;&gt;"",WH8&gt;=WS$33,WH8&lt;&gt;""),AND(WI8&gt;=WS$29,WI8&lt;&gt;"",WK8&gt;=WS$33,WK8&lt;&gt;""),AND(WM8&gt;=WS$29,WM8&lt;&gt;"",WO8&gt;=WS$33,WO8&lt;&gt;""),AND(WP8&gt;=WS$29,WP8&lt;&gt;"",WR8&gt;=WS$33,WR8&lt;&gt;"")),"P","")</f>
        <v>P</v>
      </c>
      <c r="J8" s="8">
        <f>IF(COUNT(AQ8,AT8,BR8,BU8,CS8,CV8)&gt;0,LARGE((AQ8,AT8,BR8,BU8,CS8,CV8),1),0)</f>
        <v>58.85</v>
      </c>
      <c r="K8" s="8" t="str">
        <f>IF(J8="","",IF(OR(J8=CS8,J8=CV8),$CA$1,IF(OR(J8=BR8,J8=BU8),$AZ$1,IF(OR(J8=AQ8,J8=AT8),$Y$1,""))))</f>
        <v>2023 Domestic 3rd Trial</v>
      </c>
      <c r="L8" s="8">
        <f>IF(COUNT(AQ8,AT8,BR8,BU8,CS8,CV8)&gt;1,LARGE((AQ8,AT8,BR8,BU8,CS8,CV8),2),0)</f>
        <v>40.85</v>
      </c>
      <c r="M8" s="8" t="str">
        <f>IF(L8="","",IF(OR(L8=CS8,L8=CV8),$CA$1,IF(OR(L8=BR8,L8=BU8),$AZ$1,IF(OR(L8=AQ8,L8=AT8),$Y$1,""))))</f>
        <v>2023 Domestic 3rd Trial</v>
      </c>
      <c r="N8" s="8">
        <f>IF(COUNT(AQ8,AT8,BR8,BU8,CS8,CV8)&gt;2,LARGE((AQ8,AT8,BR8,BU8,CS8,CV8),3),0)</f>
        <v>32.664999999999999</v>
      </c>
      <c r="O8" s="8" t="str">
        <f>IF(N8="","",IF(OR(N8=CS8,N8=CV8),$CA$1,IF(OR(N8=BR8,N8=BU8),$AZ$1,IF(OR(N8=AQ8,N8=AT8),$Y$1,""))))</f>
        <v>2024 Nationals</v>
      </c>
      <c r="P8" s="8">
        <f>IF(MAX(AX8,BY8,CZ8)&gt;0,MAX(AX8,BY8,CZ8),0)</f>
        <v>57.769999999999996</v>
      </c>
      <c r="Q8" s="8" t="str">
        <f>IF(P8="","",IF(P8=CZ8,$CA$1,IF(P8=BY8,$AZ$1,IF(P8=AX8,$Y$1,""))))</f>
        <v>2023 Domestic 3rd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16.5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2023 Domestic 3rd Trial</v>
      </c>
      <c r="T8" s="8">
        <f>IF(MAX(IF(AO8&gt;=$AY$28,AP8,0),IF(AR8&gt;=$AY$28,AS8,0),IF(AV8&gt;=$AY$28,AW8,0),IF(BP8&gt;=$BZ$28,BQ8,0),IF(BS8&gt;=$BZ$28,BT8,0),IF(BW8&gt;=$BZ$28,BX8,0),IF(CQ8&gt;=$DA$28,CR8,0),IF(CT8&gt;=$DA$28,CU8,0),IF(CX8&gt;=$DA$28,CY8,0),IF(DX8&gt;=$EK$28,DY8,0),IF(EA8&gt;=$EK$28,EB8,0),IF(EE8&gt;=$EK$28,EF8,0),IF(EH8&gt;=$EK$28,EI8,0),IF(FF8&gt;=$FS$28,FG8,0),IF(FI8&gt;=$FS$28,FJ8,0),IF(FM8&gt;=$FS$28,FN8,0),IF(FP8&gt;=$FS$28,FQ8,0),IF(GN8&gt;=$HA$28,GO8,0),IF(GQ8&gt;=$HA$28,GR8,0),IF(GU8&gt;=$HA$28,GV8,0),IF(GX8&gt;=$HA$28,GY8,0),IF(HV8&gt;=$II$28,HW8,0),IF(HY8&gt;=$II$28,HZ8,0),IF(IC8&gt;=$II$28,ID8,0),IF(IF8&gt;=$II$28,IG8,0),IF(JD8&gt;=$JQ$28,JE8,0),IF(JG8&gt;=$JQ$28,JH8,0),IF(JK8&gt;=$JQ$28,JL8,0),IF(JN8&gt;=$JQ$28,JO8,0),IF(KL8&gt;=$KY$28,KM8,0),IF(KO8&gt;=$KY$28,KP8,0),IF(KS8&gt;=$KY$28,KT8,0),IF(KV8&gt;=$KY$28,KW8,0),IF(LT8&gt;=$MG$28,LU8,0),IF(LW8&gt;=$MG$28,LX8,0),IF(MA8&gt;=$MG$28,MB8,0),IF(MD8&gt;=$MG$28,ME8,0),IF(NB8&gt;=$NO$28,NC8,0),IF(NE8&gt;=$NO$28,NF8,0),IF(NI8&gt;=$NO$28,NJ8,0),IF(NL8&gt;=$NO$28,NM8,0),IF(OJ8&gt;=$OW$28,OK8,0),IF(OM8&gt;=$OW$28,ON8,0),IF(OQ8&gt;=$OW$28,OR8,0),IF(OT8&gt;=$OW$28,OU8,0),IF(PR8&gt;=$QE$28,PS8,0),IF(PU8&gt;=$QE$28,PV8,0),IF(PY8&gt;=$QE$28,PZ8,0),IF(QB8&gt;=$QE$28,QC8,0),IF(QZ8&gt;=$RM$28,RA8,0),IF(RC8&gt;=$RM$28,RD8,0),IF(RG8&gt;=$RM$28,RH8,0),IF(RJ8&gt;=$RM$28,RK8,0),IF(SH8&gt;=$SU$28,SI8,0),IF(SK8&gt;=$SU$28,SL8,0),IF(SO8&gt;=$SU$28,SP8,0),IF(SR8&gt;=$SU$28,SS8,0),IF(TP8&gt;=$UC$28,TQ8,0),IF(TS8&gt;=$UC$28,TT8,0),IF(TW8&gt;=$UC$28,TX8,0),IF(TZ8&gt;=$UC$28,UA8,0),IF(UX8&gt;=$VK$28,UY8,0),IF(VA8&gt;=$VK$28,VB8,0),IF(VE8&gt;=$VK$28,VF8,0),IF(VH8&gt;=$VK$28,VI8,0),IF(WF8&gt;=$WS$28,WG8,0),IF(WI8&gt;=$WS$28,WJ8,0),IF(WM8&gt;=$WS$28,WN8,0),IF(WP8&gt;=$WS$28,WQ8,0))&gt;0,MAX(IF(AO8&gt;=$AY$28,AP8,0),IF(AR8&gt;=$AY$28,AS8,0),IF(AV8&gt;=$AY$28,AW8,0),IF(BP8&gt;=$BZ$28,BQ8,0),IF(BS8&gt;=$BZ$28,BT8,0),IF(BW8&gt;=$BZ$28,BX8,0),IF(CQ8&gt;=$DA$28,CR8,0),IF(CT8&gt;=$DA$28,CU8,0),IF(CX8&gt;=$DA$28,CY8,0),IF(DX8&gt;=$EK$28,DY8,0),IF(EA8&gt;=$EK$28,EB8,0),IF(EE8&gt;=$EK$28,EF8,0),IF(EH8&gt;=$EK$28,EI8,0),IF(FF8&gt;=$FS$28,FG8,0),IF(FI8&gt;=$FS$28,FJ8,0),IF(FM8&gt;=$FS$28,FN8,0),IF(FP8&gt;=$FS$28,FQ8,0),IF(GN8&gt;=$HA$28,GO8,0),IF(GQ8&gt;=$HA$28,GR8,0),IF(GU8&gt;=$HA$28,GV8,0),IF(GX8&gt;=$HA$28,GY8,0),IF(HV8&gt;=$II$28,HW8,0),IF(HY8&gt;=$II$28,HZ8,0),IF(IC8&gt;=$II$28,ID8,0),IF(IF8&gt;=$II$28,IG8,0),IF(JD8&gt;=$JQ$28,JE8,0),IF(JG8&gt;=$JQ$28,JH8,0),IF(JK8&gt;=$JQ$28,JL8,0),IF(JN8&gt;=$JQ$28,JO8,0),IF(KL8&gt;=$KY$28,KM8,0),IF(KO8&gt;=$KY$28,KP8,0),IF(KS8&gt;=$KY$28,KT8,0),IF(KV8&gt;=$KY$28,KW8,0),IF(LT8&gt;=$MG$28,LU8,0),IF(LW8&gt;=$MG$28,LX8,0),IF(MA8&gt;=$MG$28,MB8,0),IF(MD8&gt;=$MG$28,ME8,0),IF(NB8&gt;=$NO$28,NC8,0),IF(NE8&gt;=$NO$28,NF8,0),IF(NI8&gt;=$NO$28,NJ8,0),IF(NL8&gt;=$NO$28,NM8,0),IF(OJ8&gt;=$OW$28,OK8,0),IF(OM8&gt;=$OW$28,ON8,0),IF(OQ8&gt;=$OW$28,OR8,0),IF(OT8&gt;=$OW$28,OU8,0),IF(PR8&gt;=$QE$28,PS8,0),IF(PU8&gt;=$QE$28,PV8,0),IF(PY8&gt;=$QE$28,PZ8,0),IF(QB8&gt;=$QE$28,QC8,0),IF(QZ8&gt;=$RM$28,RA8,0),IF(RC8&gt;=$RM$28,RD8,0),IF(RG8&gt;=$RM$28,RH8,0),IF(RJ8&gt;=$RM$28,RK8,0),IF(SH8&gt;=$SU$28,SI8,0),IF(SK8&gt;=$SU$28,SL8,0),IF(SO8&gt;=$SU$28,SP8,0),IF(SR8&gt;=$SU$28,SS8,0),IF(TP8&gt;=$UC$28,TQ8,0),IF(TS8&gt;=$UC$28,TT8,0),IF(TW8&gt;=$UC$28,TX8,0),IF(TZ8&gt;=$UC$28,UA8,0),IF(UX8&gt;=$VK$28,UY8,0),IF(VA8&gt;=$VK$28,VB8,0),IF(VE8&gt;=$VK$28,VF8,0),IF(VH8&gt;=$VK$28,VI8,0),IF(WF8&gt;=$WS$28,WG8,0),IF(WI8&gt;=$WS$28,WJ8,0),IF(WM8&gt;=$WS$28,WN8,0),IF(WP8&gt;=$WS$28,WQ8,0)),0)</f>
        <v>17.309999999999999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2024 World Cup POR (July 7)</v>
      </c>
      <c r="V8" s="8">
        <f>IF(MAX(DB8,DC8)&gt;0,MAX(DB8,DC8),"")</f>
        <v>26.044999999999995</v>
      </c>
      <c r="W8" s="11" t="str">
        <f>IF(V8="","",IF(V8=DB8,"("&amp;DB$2&amp;")",IF(V8=DC8,"("&amp;DC$2&amp;")")))</f>
        <v>(Prelim)</v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>2024 World Cup POR (July 7)</v>
      </c>
      <c r="Y8" s="23">
        <v>11.5</v>
      </c>
      <c r="Z8" s="23">
        <v>5.7</v>
      </c>
      <c r="AA8" s="23">
        <v>11.8</v>
      </c>
      <c r="AB8" s="23">
        <v>11.85</v>
      </c>
      <c r="AC8" s="23">
        <v>0</v>
      </c>
      <c r="AD8" s="23">
        <v>16.5</v>
      </c>
      <c r="AE8" s="23">
        <v>9.1999999999999993</v>
      </c>
      <c r="AF8" s="23">
        <v>16.5</v>
      </c>
      <c r="AG8" s="23">
        <v>16.649999999999999</v>
      </c>
      <c r="AH8" s="23">
        <v>0</v>
      </c>
      <c r="AI8" s="23">
        <v>16.2</v>
      </c>
      <c r="AJ8" s="23">
        <v>8.3000000000000007</v>
      </c>
      <c r="AK8" s="23">
        <v>16.5</v>
      </c>
      <c r="AL8" s="23">
        <v>16.77</v>
      </c>
      <c r="AM8" s="23">
        <v>0</v>
      </c>
      <c r="AN8" s="28"/>
      <c r="AO8" s="39">
        <f>IF(AA8&gt;0,AA8,"")</f>
        <v>11.8</v>
      </c>
      <c r="AP8" s="39">
        <f>IF(AB8&gt;0,AB8,"")</f>
        <v>11.85</v>
      </c>
      <c r="AQ8" s="41">
        <f>IF(SUM(Y8:AB8)-AC8&gt;0,SUM(Y8:AB8)-AC8,"")</f>
        <v>40.85</v>
      </c>
      <c r="AR8" s="41">
        <f>IF(AF8&gt;0,AF8,"")</f>
        <v>16.5</v>
      </c>
      <c r="AS8" s="41">
        <f>IF(AG8&gt;0,AG8,"")</f>
        <v>16.649999999999999</v>
      </c>
      <c r="AT8" s="41">
        <f>IF(SUM(AD8:AG8)-AH8&gt;0,SUM(AD8:AG8)-AH8,"")</f>
        <v>58.85</v>
      </c>
      <c r="AU8" s="41">
        <f>IF(AQ8="","",MAX(AQ8,AT8))</f>
        <v>58.85</v>
      </c>
      <c r="AV8" s="41">
        <f>IF(AK8&gt;0,AK8,"")</f>
        <v>16.5</v>
      </c>
      <c r="AW8" s="41">
        <f>IF(AL8&gt;0,AL8,"")</f>
        <v>16.77</v>
      </c>
      <c r="AX8" s="41">
        <f>IF(SUM(AI8:AL8)-AM8&gt;0,SUM(AI8:AL8)-AM8,"")</f>
        <v>57.769999999999996</v>
      </c>
      <c r="AY8" s="41">
        <f>IF(SUM(AU8,AX8)&gt;0,SUM(AU8,AX8),"")</f>
        <v>116.62</v>
      </c>
      <c r="AZ8" s="27">
        <v>6.65</v>
      </c>
      <c r="BA8" s="27">
        <v>3.35</v>
      </c>
      <c r="BB8" s="27">
        <v>6.9</v>
      </c>
      <c r="BC8" s="27">
        <v>6.8149999999999995</v>
      </c>
      <c r="BD8" s="27">
        <v>0</v>
      </c>
      <c r="BE8" s="27">
        <v>9.1</v>
      </c>
      <c r="BF8" s="27">
        <v>5.0999999999999996</v>
      </c>
      <c r="BG8" s="27">
        <v>9.25</v>
      </c>
      <c r="BH8" s="27">
        <v>9.2149999999999999</v>
      </c>
      <c r="BI8" s="27">
        <v>0</v>
      </c>
      <c r="BJ8" s="27">
        <v>8.1</v>
      </c>
      <c r="BK8" s="27">
        <v>4.1500000000000004</v>
      </c>
      <c r="BL8" s="27">
        <v>8.25</v>
      </c>
      <c r="BM8" s="27">
        <v>8.3849999999999998</v>
      </c>
      <c r="BN8" s="27">
        <v>0</v>
      </c>
      <c r="BO8" s="29" t="s">
        <v>56</v>
      </c>
      <c r="BP8" s="40">
        <f>IF(BB8&gt;0,BB8,"")</f>
        <v>6.9</v>
      </c>
      <c r="BQ8" s="40">
        <f>IF(BC8&gt;0,BC8,"")</f>
        <v>6.8149999999999995</v>
      </c>
      <c r="BR8" s="11">
        <f>IF(SUM(AZ8:BC8)-BD8&gt;0,SUM(AZ8:BC8)-BD8,"")</f>
        <v>23.714999999999996</v>
      </c>
      <c r="BS8" s="11">
        <f>IF(BG8&gt;0,BG8,"")</f>
        <v>9.25</v>
      </c>
      <c r="BT8" s="11">
        <f>IF(BH8&gt;0,BH8,"")</f>
        <v>9.2149999999999999</v>
      </c>
      <c r="BU8" s="11">
        <f>IF(SUM(BE8:BH8)-BI8&gt;0,SUM(BE8:BH8)-BI8,"")</f>
        <v>32.664999999999999</v>
      </c>
      <c r="BV8" s="11">
        <f>IF(BR8="","",MAX(BR8,BU8))</f>
        <v>32.664999999999999</v>
      </c>
      <c r="BW8" s="11">
        <f>IF(BL8&gt;0,BL8,"")</f>
        <v>8.25</v>
      </c>
      <c r="BX8" s="11">
        <f>IF(BM8&gt;0,BM8,"")</f>
        <v>8.3849999999999998</v>
      </c>
      <c r="BY8" s="11">
        <f>IF(SUM(BJ8:BM8)-BN8&gt;0,SUM(BJ8:BM8)-BN8,"")</f>
        <v>28.884999999999998</v>
      </c>
      <c r="BZ8" s="11">
        <f>IF(SUM(BV8,BY8)&gt;0,SUM(BV8,BY8),"")</f>
        <v>61.55</v>
      </c>
      <c r="CA8" s="23">
        <v>6.65</v>
      </c>
      <c r="CB8" s="23">
        <v>3.35</v>
      </c>
      <c r="CC8" s="23">
        <v>6.9</v>
      </c>
      <c r="CD8" s="23">
        <v>6.8149999999999995</v>
      </c>
      <c r="CE8" s="23">
        <v>0</v>
      </c>
      <c r="CF8" s="23">
        <v>9.1</v>
      </c>
      <c r="CG8" s="23">
        <v>5.0999999999999996</v>
      </c>
      <c r="CH8" s="23">
        <v>9.25</v>
      </c>
      <c r="CI8" s="23">
        <v>9.2149999999999999</v>
      </c>
      <c r="CJ8" s="23">
        <v>0</v>
      </c>
      <c r="CK8" s="23">
        <v>8.1</v>
      </c>
      <c r="CL8" s="23">
        <v>4.1500000000000004</v>
      </c>
      <c r="CM8" s="23">
        <v>8.25</v>
      </c>
      <c r="CN8" s="23">
        <v>8.3849999999999998</v>
      </c>
      <c r="CO8" s="23">
        <v>0</v>
      </c>
      <c r="CP8" s="28" t="s">
        <v>56</v>
      </c>
      <c r="CQ8" s="39">
        <f>IF(CC8&gt;0,CC8,"")</f>
        <v>6.9</v>
      </c>
      <c r="CR8" s="39">
        <f>IF(CD8&gt;0,CD8,"")</f>
        <v>6.8149999999999995</v>
      </c>
      <c r="CS8" s="41">
        <f>IF(SUM(CA8:CD8)-CE8&gt;0,SUM(CA8:CD8)-CE8,"")</f>
        <v>23.714999999999996</v>
      </c>
      <c r="CT8" s="41">
        <f>IF(CH8&gt;0,CH8,"")</f>
        <v>9.25</v>
      </c>
      <c r="CU8" s="41">
        <f>IF(CI8&gt;0,CI8,"")</f>
        <v>9.2149999999999999</v>
      </c>
      <c r="CV8" s="41">
        <f>IF(SUM(CF8:CI8)-CJ8&gt;0,SUM(CF8:CI8)-CJ8,"")</f>
        <v>32.664999999999999</v>
      </c>
      <c r="CW8" s="41">
        <f>IF(CS8="","",MAX(CS8,CV8))</f>
        <v>32.664999999999999</v>
      </c>
      <c r="CX8" s="41">
        <f>IF(CM8&gt;0,CM8,"")</f>
        <v>8.25</v>
      </c>
      <c r="CY8" s="41">
        <f>IF(CN8&gt;0,CN8,"")</f>
        <v>8.3849999999999998</v>
      </c>
      <c r="CZ8" s="41">
        <f>IF(SUM(CK8:CN8)-CO8&gt;0,SUM(CK8:CN8)-CO8,"")</f>
        <v>28.884999999999998</v>
      </c>
      <c r="DA8" s="41">
        <f>IF(SUM(CW8,CZ8)&gt;0,SUM(CW8,CZ8),"")</f>
        <v>61.55</v>
      </c>
      <c r="DB8" s="52">
        <f>IF(MAX(ED8,FL8,GT8,IB8,JJ8,KR8,LZ8,NH8,OP8,PX8,RF8,SN8,TV8,VD8,WL8)-IF(N8="",0,N8)&gt;0.001,MAX(ED8,FL8,GT8,IB8,JJ8,KR8,LZ8,NH8,OP8,PX8,RF8,SN8,TV8,VD8,WL8)-IF(N8="",0,N8),"")</f>
        <v>26.044999999999995</v>
      </c>
      <c r="DC8" s="52" t="str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>IF(DF8&gt;0,DF8,"")</f>
        <v/>
      </c>
      <c r="DY8" s="41" t="str">
        <f>IF(DG8&gt;0,DG8,"")</f>
        <v/>
      </c>
      <c r="DZ8" s="41" t="str">
        <f>IF(SUM(DD8:DG8)-DH8&gt;0,SUM(DD8:DG8)-DH8,"")</f>
        <v/>
      </c>
      <c r="EA8" s="41" t="str">
        <f>IF(DK8&gt;0,DK8,"")</f>
        <v/>
      </c>
      <c r="EB8" s="41" t="str">
        <f>IF(DL8&gt;0,DL8,"")</f>
        <v/>
      </c>
      <c r="EC8" s="41" t="str">
        <f>IF(SUM(DI8:DL8)-DM8&gt;0,SUM(DI8:DL8)-DM8,"")</f>
        <v/>
      </c>
      <c r="ED8" s="41" t="str">
        <f>IF(MAX(DZ8,EC8)&gt;0,MAX(DZ8,EC8),"")</f>
        <v/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>
        <v>15.7</v>
      </c>
      <c r="FU8" s="17">
        <v>9.1</v>
      </c>
      <c r="FV8" s="17">
        <v>16.5</v>
      </c>
      <c r="FW8" s="17">
        <v>16.47</v>
      </c>
      <c r="FX8" s="17">
        <v>0</v>
      </c>
      <c r="FY8" s="17">
        <v>15.4</v>
      </c>
      <c r="FZ8" s="17">
        <v>8.8000000000000007</v>
      </c>
      <c r="GA8" s="17">
        <v>16.5</v>
      </c>
      <c r="GB8" s="17">
        <v>16.48</v>
      </c>
      <c r="GC8" s="17">
        <v>0</v>
      </c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>
        <f>IF(FV8&gt;0,FV8,"")</f>
        <v>16.5</v>
      </c>
      <c r="GO8" s="41">
        <f>IF(FW8&gt;0,FW8,"")</f>
        <v>16.47</v>
      </c>
      <c r="GP8" s="41">
        <f>IF(SUM(FT8:FW8)-FX8&gt;0,SUM(FT8:FW8)-FX8,"")</f>
        <v>57.769999999999996</v>
      </c>
      <c r="GQ8" s="41">
        <f>IF(GA8&gt;0,GA8,"")</f>
        <v>16.5</v>
      </c>
      <c r="GR8" s="41">
        <f>IF(GB8&gt;0,GB8,"")</f>
        <v>16.48</v>
      </c>
      <c r="GS8" s="41">
        <f>IF(SUM(FY8:GB8)-GC8&gt;0,SUM(FY8:GB8)-GC8,"")</f>
        <v>57.180000000000007</v>
      </c>
      <c r="GT8" s="41">
        <f>IF(MAX(GP8,GS8)&gt;0,MAX(GP8,GS8),"")</f>
        <v>57.769999999999996</v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>
        <f>IF(SUM(GT8,GW8,GZ8)&gt;0,SUM(GT8,GW8,GZ8),"")</f>
        <v>57.769999999999996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>IF(LB8&gt;0,LB8,"")</f>
        <v/>
      </c>
      <c r="LU8" s="41" t="str">
        <f>IF(LC8&gt;0,LC8,"")</f>
        <v/>
      </c>
      <c r="LV8" s="41" t="str">
        <f>IF(SUM(KZ8:LC8)-LD8&gt;0,SUM(KZ8:LC8)-LD8,"")</f>
        <v/>
      </c>
      <c r="LW8" s="41" t="str">
        <f>IF(LG8&gt;0,LG8,"")</f>
        <v/>
      </c>
      <c r="LX8" s="41" t="str">
        <f>IF(LH8&gt;0,LH8,"")</f>
        <v/>
      </c>
      <c r="LY8" s="41" t="str">
        <f>IF(SUM(LE8:LH8)-LI8&gt;0,SUM(LE8:LH8)-LI8,"")</f>
        <v/>
      </c>
      <c r="LZ8" s="41" t="str">
        <f>IF(MAX(LV8,LY8)&gt;0,MAX(LV8,LY8),"")</f>
        <v/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>IF(NR8&gt;0,NR8,"")</f>
        <v/>
      </c>
      <c r="OK8" s="41" t="str">
        <f>IF(NS8&gt;0,NS8,"")</f>
        <v/>
      </c>
      <c r="OL8" s="41" t="str">
        <f>IF(SUM(NP8:NS8)-NT8&gt;0,SUM(NP8:NS8)-NT8,"")</f>
        <v/>
      </c>
      <c r="OM8" s="41" t="str">
        <f>IF(NW8&gt;0,NW8,"")</f>
        <v/>
      </c>
      <c r="ON8" s="41" t="str">
        <f>IF(NX8&gt;0,NX8,"")</f>
        <v/>
      </c>
      <c r="OO8" s="41" t="str">
        <f>IF(SUM(NU8:NX8)-NY8&gt;0,SUM(NU8:NX8)-NY8,"")</f>
        <v/>
      </c>
      <c r="OP8" s="41" t="str">
        <f>IF(MAX(OL8,OO8)&gt;0,MAX(OL8,OO8),"")</f>
        <v/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 t="str">
        <f>IF(OG8&gt;0,OG8,"")</f>
        <v/>
      </c>
      <c r="OU8" s="41" t="str">
        <f>IF(OH8&gt;0,OH8,"")</f>
        <v/>
      </c>
      <c r="OV8" s="41" t="str">
        <f>IF(SUM(OE8:OH8)-OI8&gt;0,SUM(OE8:OH8)-OI8,"")</f>
        <v/>
      </c>
      <c r="OW8" s="41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1" t="str">
        <f>IF(SX8&gt;0,SX8,"")</f>
        <v/>
      </c>
      <c r="TQ8" s="41" t="str">
        <f>IF(SY8&gt;0,SY8,"")</f>
        <v/>
      </c>
      <c r="TR8" s="41" t="str">
        <f>IF(SUM(SV8:SY8)-SZ8&gt;0,SUM(SV8:SY8)-SZ8,"")</f>
        <v/>
      </c>
      <c r="TS8" s="41" t="str">
        <f>IF(TC8&gt;0,TC8,"")</f>
        <v/>
      </c>
      <c r="TT8" s="41" t="str">
        <f>IF(TD8&gt;0,TD8,"")</f>
        <v/>
      </c>
      <c r="TU8" s="41" t="str">
        <f>IF(SUM(TA8:TD8)-TE8&gt;0,SUM(TA8:TD8)-TE8,"")</f>
        <v/>
      </c>
      <c r="TV8" s="41" t="str">
        <f>IF(MAX(TR8,TU8)&gt;0,MAX(TR8,TU8),"")</f>
        <v/>
      </c>
      <c r="TW8" s="41" t="str">
        <f>IF(TH8&gt;0,TH8,"")</f>
        <v/>
      </c>
      <c r="TX8" s="41" t="str">
        <f>IF(TI8&gt;0,TI8,"")</f>
        <v/>
      </c>
      <c r="TY8" s="41" t="str">
        <f>IF(SUM(TF8:TI8)-TJ8&gt;0,SUM(TF8:TI8)-TJ8,"")</f>
        <v/>
      </c>
      <c r="TZ8" s="41" t="str">
        <f>IF(TM8&gt;0,TM8,"")</f>
        <v/>
      </c>
      <c r="UA8" s="41" t="str">
        <f>IF(TN8&gt;0,TN8,"")</f>
        <v/>
      </c>
      <c r="UB8" s="41" t="str">
        <f>IF(SUM(TK8:TN8)-TO8&gt;0,SUM(TK8:TN8)-TO8,"")</f>
        <v/>
      </c>
      <c r="UC8" s="41" t="str">
        <f>IF(SUM(TV8,TY8,UB8)&gt;0,SUM(TV8,TY8,UB8),"")</f>
        <v/>
      </c>
      <c r="UD8" s="18">
        <v>16.2</v>
      </c>
      <c r="UE8" s="18">
        <v>9</v>
      </c>
      <c r="UF8" s="18">
        <v>16.2</v>
      </c>
      <c r="UG8" s="18">
        <v>17.309999999999999</v>
      </c>
      <c r="UH8" s="18">
        <v>0</v>
      </c>
      <c r="UI8" s="18"/>
      <c r="UJ8" s="18"/>
      <c r="UK8" s="18"/>
      <c r="UL8" s="18"/>
      <c r="UM8" s="18"/>
      <c r="UN8" s="18">
        <v>1.6</v>
      </c>
      <c r="UO8" s="18">
        <v>1</v>
      </c>
      <c r="UP8" s="18">
        <v>2</v>
      </c>
      <c r="UQ8" s="18">
        <v>1.83</v>
      </c>
      <c r="UR8" s="18">
        <v>0</v>
      </c>
      <c r="US8" s="18"/>
      <c r="UT8" s="18"/>
      <c r="UU8" s="18"/>
      <c r="UV8" s="18"/>
      <c r="UW8" s="18"/>
      <c r="UX8" s="11">
        <f>IF(UF8&gt;0,UF8,"")</f>
        <v>16.2</v>
      </c>
      <c r="UY8" s="11">
        <f>IF(UG8&gt;0,UG8,"")</f>
        <v>17.309999999999999</v>
      </c>
      <c r="UZ8" s="11">
        <f>IF(SUM(UD8:UG8)-UH8&gt;0,SUM(UD8:UG8)-UH8,"")</f>
        <v>58.709999999999994</v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>
        <f>IF(MAX(UZ8,VC8)&gt;0,MAX(UZ8,VC8),"")</f>
        <v>58.709999999999994</v>
      </c>
      <c r="VE8" s="11">
        <f>IF(UP8&gt;0,UP8,"")</f>
        <v>2</v>
      </c>
      <c r="VF8" s="11">
        <f>IF(UQ8&gt;0,UQ8,"")</f>
        <v>1.83</v>
      </c>
      <c r="VG8" s="11">
        <f>IF(SUM(UN8:UQ8)-UR8&gt;0,SUM(UN8:UQ8)-UR8,"")</f>
        <v>6.43</v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>
        <f>IF(SUM(VD8,VG8,VJ8)&gt;0,SUM(VD8,VG8,VJ8),"")</f>
        <v>65.139999999999986</v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1" t="str">
        <f>IF(VN8&gt;0,VN8,"")</f>
        <v/>
      </c>
      <c r="WG8" s="41" t="str">
        <f>IF(VO8&gt;0,VO8,"")</f>
        <v/>
      </c>
      <c r="WH8" s="41" t="str">
        <f>IF(SUM(VL8:VO8)-VP8&gt;0,SUM(VL8:VO8)-VP8,"")</f>
        <v/>
      </c>
      <c r="WI8" s="41" t="str">
        <f>IF(VS8&gt;0,VS8,"")</f>
        <v/>
      </c>
      <c r="WJ8" s="41" t="str">
        <f>IF(VT8&gt;0,VT8,"")</f>
        <v/>
      </c>
      <c r="WK8" s="41" t="str">
        <f>IF(SUM(VQ8:VT8)-VU8&gt;0,SUM(VQ8:VT8)-VU8,"")</f>
        <v/>
      </c>
      <c r="WL8" s="41" t="str">
        <f>IF(MAX(WH8,WK8)&gt;0,MAX(WH8,WK8),"")</f>
        <v/>
      </c>
      <c r="WM8" s="41" t="str">
        <f>IF(VX8&gt;0,VX8,"")</f>
        <v/>
      </c>
      <c r="WN8" s="41" t="str">
        <f>IF(VY8&gt;0,VY8,"")</f>
        <v/>
      </c>
      <c r="WO8" s="41" t="str">
        <f>IF(SUM(VV8:VY8)-VZ8&gt;0,SUM(VV8:VY8)-VZ8,"")</f>
        <v/>
      </c>
      <c r="WP8" s="41" t="str">
        <f>IF(WC8&gt;0,WC8,"")</f>
        <v/>
      </c>
      <c r="WQ8" s="41" t="str">
        <f>IF(WD8&gt;0,WD8,"")</f>
        <v/>
      </c>
      <c r="WR8" s="41" t="str">
        <f>IF(SUM(WA8:WD8)-WE8&gt;0,SUM(WA8:WD8)-WE8,"")</f>
        <v/>
      </c>
      <c r="WS8" s="41" t="str">
        <f>IF(SUM(WL8,WO8,WR8)&gt;0,SUM(WL8,WO8,WR8),"")</f>
        <v/>
      </c>
      <c r="WT8" s="27">
        <f>IF($CP8="P",CA8,(CA8+AZ8)/2)</f>
        <v>6.65</v>
      </c>
      <c r="WU8" s="27">
        <f>IF($CP8="P",CB8,(CB8+BA8)/2)</f>
        <v>3.35</v>
      </c>
      <c r="WV8" s="27">
        <f>IF($CP8="P",CC8,(CC8+BB8)/2)</f>
        <v>6.9</v>
      </c>
      <c r="WW8" s="27">
        <f>IF($CP8="P",CD8,(CD8+BC8)/2)</f>
        <v>6.8149999999999995</v>
      </c>
      <c r="WX8" s="27">
        <f>IF($CP8="P",CE8,(CE8+BD8)/2)</f>
        <v>0</v>
      </c>
      <c r="WY8" s="27">
        <f>IF($CP8="P",CF8,(CF8+BE8)/2)</f>
        <v>9.1</v>
      </c>
      <c r="WZ8" s="27">
        <f>IF($CP8="P",CG8,(CG8+BF8)/2)</f>
        <v>5.0999999999999996</v>
      </c>
      <c r="XA8" s="27">
        <f>IF($CP8="P",CH8,(CH8+BG8)/2)</f>
        <v>9.25</v>
      </c>
      <c r="XB8" s="27">
        <f>IF($CP8="P",CI8,(CI8+BH8)/2)</f>
        <v>9.2149999999999999</v>
      </c>
      <c r="XC8" s="27">
        <f>IF($CP8="P",CJ8,(CJ8+BI8)/2)</f>
        <v>0</v>
      </c>
      <c r="XD8" s="27">
        <f>IF($CP8="P",CK8,(CK8+BJ8)/2)</f>
        <v>8.1</v>
      </c>
      <c r="XE8" s="27">
        <f>IF($CP8="P",CL8,(CL8+BK8)/2)</f>
        <v>4.1500000000000004</v>
      </c>
      <c r="XF8" s="27">
        <f>IF($CP8="P",CM8,(CM8+BL8)/2)</f>
        <v>8.25</v>
      </c>
      <c r="XG8" s="27">
        <f>IF($CP8="P",CN8,(CN8+BM8)/2)</f>
        <v>8.3849999999999998</v>
      </c>
      <c r="XH8" s="27">
        <f>IF($CP8="P",CO8,(CO8+BN8)/2)</f>
        <v>0</v>
      </c>
      <c r="XI8" s="29" t="s">
        <v>56</v>
      </c>
      <c r="XJ8" s="11">
        <f>IF(WV8&gt;0,WV8,"")</f>
        <v>6.9</v>
      </c>
      <c r="XK8" s="11">
        <f>IF(WW8&gt;0,WW8,"")</f>
        <v>6.8149999999999995</v>
      </c>
      <c r="XL8" s="11">
        <f>IF(SUM(WT8:WW8)-WX8&gt;0,SUM(WT8:WW8)-WX8,"")</f>
        <v>23.714999999999996</v>
      </c>
      <c r="XM8" s="11">
        <f>IF(XA8&gt;0,XA8,"")</f>
        <v>9.25</v>
      </c>
      <c r="XN8" s="11">
        <f>IF(XB8&gt;0,XB8,"")</f>
        <v>9.2149999999999999</v>
      </c>
      <c r="XO8" s="11">
        <f>IF(SUM(WY8:XB8)-XC8&gt;0,SUM(WY8:XB8)-XC8,"")</f>
        <v>32.664999999999999</v>
      </c>
      <c r="XP8" s="11">
        <f>IF(MAX(XL8,XO8)&gt;0,MAX(XL8,XO8),"")</f>
        <v>32.664999999999999</v>
      </c>
      <c r="XQ8" s="11">
        <f>IF(XF8&gt;0,XF8,"")</f>
        <v>8.25</v>
      </c>
      <c r="XR8" s="11">
        <f>IF(XG8&gt;0,XG8,"")</f>
        <v>8.3849999999999998</v>
      </c>
      <c r="XS8" s="11">
        <f>IF(SUM(XD8:XG8)-XH8&gt;0,SUM(XD8:XG8)-XH8,"")</f>
        <v>28.884999999999998</v>
      </c>
      <c r="XT8" s="11">
        <f>IF(SUM(XP8,XS8)&gt;0,SUM(XP8,XS8),"")</f>
        <v>61.55</v>
      </c>
    </row>
    <row r="9" spans="1:644" x14ac:dyDescent="0.2">
      <c r="A9" s="4" cm="1">
        <f t="array" ref="A9">IF(AND(H9&lt;&gt;"",H9&lt;&gt;"No DD"),SUMPRODUCT((H$4:H$26&lt;&gt;"")*(H$4:H$26&lt;&gt;"No DD")*(E$4:E$26&gt;E9))+1,IF(H9="No DD",SUMPRODUCT((H$4:H$26="No DD")*(E$4:E$26&gt;E9))+1+SUMPRODUCT((H$4:H$26&lt;&gt;"")*(H$4:H$26&lt;&gt;"No DD")),""))</f>
        <v>6</v>
      </c>
      <c r="B9" s="5" t="s">
        <v>127</v>
      </c>
      <c r="C9" s="4" t="s">
        <v>8</v>
      </c>
      <c r="D9" s="4">
        <v>2005</v>
      </c>
      <c r="E9" s="9">
        <f>SUM(J9:V9)+SUM(J9:T9)*0.0000001+SUM(J9)*0.0000000000001</f>
        <v>249.6100216170056</v>
      </c>
      <c r="F9" s="3" t="str">
        <f>IF(OR(AND(AO9&gt;=AY$28,AO9&lt;&gt;"",AQ9&gt;=AY$32,AQ9&lt;&gt;"",AN9=""),AND(AR9&gt;=AY$28,AR9&lt;&gt;"",AT9&gt;=AY$32,AT9&lt;&gt;"",AN9=""),AND(AV9&gt;=AY$28,AV9&lt;&gt;"",AX9&gt;=AY$32,AX9&lt;&gt;"",AN9=""),AND(BP9&gt;=BZ$28,BP9&lt;&gt;"",BR9&gt;=BZ$32,BR9&lt;&gt;"",BO9=""),AND(BS9&gt;=BZ$28,BS9&lt;&gt;"",BU9&gt;=BZ$32,BU9&lt;&gt;"",BO9=""),AND(BW9&gt;=BZ$28,BW9&lt;&gt;"",BY9&gt;=BZ$32,BY9&lt;&gt;"",BO9=""),AND(CQ9&gt;=DA$28,CQ9&lt;&gt;"",CS9&gt;=DA$32,CS9&lt;&gt;"",CP9=""),AND(CT9&gt;=DA$28,CT9&lt;&gt;"",CV9&gt;=DA$32,CV9&lt;&gt;"",CP9=""),AND(CX9&gt;=DA$28,CX9&lt;&gt;"",CZ9&gt;=DA$32,CZ9&lt;&gt;"",CP9=""),AND(DX9&gt;=EK$28,DX9&lt;&gt;"",DZ9&gt;=EK$32,DZ9&lt;&gt;""),AND(EA9&gt;=EK$28,EA9&lt;&gt;"",EC9&gt;=EK$32,EC9&lt;&gt;""),AND(EE9&gt;=EK$28,EE9&lt;&gt;"",EG9&gt;=EK$32,EG9&lt;&gt;""),AND(EH9&gt;=EK$28,EH9&lt;&gt;"",EJ9&gt;=EK$32,EJ9&lt;&gt;""),AND(FF9&gt;=FS$28,FF9&lt;&gt;"",FH9&gt;=FS$32,FH9&lt;&gt;""),AND(FI9&gt;=FS$28,FI9&lt;&gt;"",FK9&gt;=FS$32,FK9&lt;&gt;""),AND(FM9&gt;=FS$28,FM9&lt;&gt;"",FO9&gt;=FS$32,FO9&lt;&gt;""),AND(FP9&gt;=FS$28,FP9&lt;&gt;"",FR9&gt;=FS$32,FR9&lt;&gt;""),AND(GN9&gt;=HA$28,GN9&lt;&gt;"",GP9&gt;=HA$32,GP9&lt;&gt;""),AND(GQ9&gt;=HA$28,GQ9&lt;&gt;"",GS9&gt;=HA$32,GS9&lt;&gt;""),AND(GU9&gt;=HA$28,GU9&lt;&gt;"",GW9&gt;=HA$32,GW9&lt;&gt;""),AND(GX9&gt;=HA$28,GX9&lt;&gt;"",GZ9&gt;=HA$32,GZ9&lt;&gt;""),AND(HV9&gt;=II$28,HV9&lt;&gt;"",HX9&gt;=II$32,HX9&lt;&gt;""),AND(HY9&gt;=II$28,HY9&lt;&gt;"",IA9&gt;=II$32,IA9&lt;&gt;""),AND(IC9&gt;=II$28,IC9&lt;&gt;"",IE9&gt;=II$32,IE9&lt;&gt;""),AND(IF9&gt;=II$28,IF9&lt;&gt;"",IH9&gt;=II$32,IH9&lt;&gt;""),AND(JD9&gt;=JQ$28,JD9&lt;&gt;"",JF9&gt;=JQ$32,JF9&lt;&gt;""),AND(JG9&gt;=JQ$28,JG9&lt;&gt;"",JI9&gt;=JQ$32,JI9&lt;&gt;""),AND(JK9&gt;=JQ$28,JK9&lt;&gt;"",JM9&gt;=JQ$32,JM9&lt;&gt;""),AND(JN9&gt;=JQ$28,JN9&lt;&gt;"",JP9&gt;=JQ$32,JP9&lt;&gt;""),AND(KL9&gt;=KY$28,KL9&lt;&gt;"",KN9&gt;=KY$32,KN9&lt;&gt;""),AND(KO9&gt;=KY$28,KO9&lt;&gt;"",KQ9&gt;=KY$32,KQ9&lt;&gt;""),AND(KS9&gt;=KY$28,KS9&lt;&gt;"",KU9&gt;=KY$32,KU9&lt;&gt;""),AND(KV9&gt;=KY$28,KV9&lt;&gt;"",KX9&gt;=KY$32,KX9&lt;&gt;""),AND(LT9&gt;=MG$28,LT9&lt;&gt;"",LV9&gt;=MG$32,LV9&lt;&gt;""),AND(LW9&gt;=MG$28,LW9&lt;&gt;"",LY9&gt;=MG$32,LY9&lt;&gt;""),AND(MA9&gt;=MG$28,MA9&lt;&gt;"",MC9&gt;=MG$32,MC9&lt;&gt;""),AND(MD9&gt;=MG$28,MD9&lt;&gt;"",MF9&gt;=MG$32,MF9&lt;&gt;""),AND(NB9&gt;=NO$28,NB9&lt;&gt;"",ND9&gt;=NO$32,ND9&lt;&gt;""),AND(NE9&gt;=NO$28,NE9&lt;&gt;"",NG9&gt;=NO$32,NG9&lt;&gt;""),AND(NI9&gt;=NO$28,NI9&lt;&gt;"",NK9&gt;=NO$32,NK9&lt;&gt;""),AND(NL9&gt;=NO$28,NL9&lt;&gt;"",NN9&gt;=NO$32,NN9&lt;&gt;""),AND(OJ9&gt;=OW$28,OJ9&lt;&gt;"",OL9&gt;=OW$32,OL9&lt;&gt;""),AND(OM9&gt;=OW$28,OM9&lt;&gt;"",OO9&gt;=OW$32,OO9&lt;&gt;""),AND(OQ9&gt;=OW$28,OQ9&lt;&gt;"",OS9&gt;=OW$32,OS9&lt;&gt;""),AND(OT9&gt;=OW$28,OT9&lt;&gt;"",OV9&gt;=OW$32,OV9&lt;&gt;""),AND(PR9&gt;=QE$28,PR9&lt;&gt;"",PT9&gt;=QE$32,PT9&lt;&gt;""),AND(PU9&gt;=QE$28,PU9&lt;&gt;"",PW9&gt;=QE$32,PW9&lt;&gt;""),AND(PY9&gt;=QE$28,PY9&lt;&gt;"",QA9&gt;=QE$32,QA9&lt;&gt;""),AND(QB9&gt;=QE$28,QB9&lt;&gt;"",QD9&gt;=QE$32,QD9&lt;&gt;""),AND(QZ9&gt;=RM$28,QZ9&lt;&gt;"",RB9&gt;=RM$32,RB9&lt;&gt;""),AND(RC9&gt;=RM$28,RC9&lt;&gt;"",RE9&gt;=RM$32,RE9&lt;&gt;""),AND(RG9&gt;=RM$28,RG9&lt;&gt;"",RI9&gt;=RM$32,RI9&lt;&gt;""),AND(RJ9&gt;=RM$28,RJ9&lt;&gt;"",RL9&gt;=RM$32,RL9&lt;&gt;""),AND(SH9&gt;=SU$28,SH9&lt;&gt;"",SJ9&gt;=SU$32,SJ9&lt;&gt;""),AND(SK9&gt;=SU$28,SK9&lt;&gt;"",SM9&gt;=SU$32,SM9&lt;&gt;""),AND(SO9&gt;=SU$28,SO9&lt;&gt;"",SQ9&gt;=SU$32,SQ9&lt;&gt;""),AND(SR9&gt;=SU$28,SR9&lt;&gt;"",ST9&gt;=SU$32,ST9&lt;&gt;""),AND(TP9&gt;=UC$28,TP9&lt;&gt;"",TR9&gt;=UC$32,TR9&lt;&gt;""),AND(TS9&gt;=UC$28,TS9&lt;&gt;"",TU9&gt;=UC$32,TU9&lt;&gt;""),AND(TW9&gt;=UC$28,TW9&lt;&gt;"",TY9&gt;=UC$32,TYY9&lt;&gt;""),AND(TZ9&gt;=UC$28,TZ9&lt;&gt;"",UB9&gt;=UC$32,UB9&lt;&gt;""),AND(UX9&gt;=VK$28,UX9&lt;&gt;"",UZ9&gt;=VK$32,UZ9&lt;&gt;""),AND(VA9&gt;=VK$28,VA9&lt;&gt;"",VC9&gt;=VK$32,VC9&lt;&gt;""),AND(VE9&gt;=VK$28,VE9&lt;&gt;"",VG9&gt;=VK$32,VG9&lt;&gt;""),AND(VH9&gt;=VK$28,VH9&lt;&gt;"",VJ9&gt;=VK$32,VJ9&lt;&gt;""),AND(WF9&gt;=WS$28,WF9&lt;&gt;"",WH9&gt;=WS$32,WH9&lt;&gt;""),AND(WI9&gt;=WS$28,WI9&lt;&gt;"",WK9&gt;=WS$32,WK9&lt;&gt;""),AND(WM9&gt;=WS$28,WM9&lt;&gt;"",WO9&gt;=WS$32,WO9&lt;&gt;""),AND(WP9&gt;=WS$28,WP9&lt;&gt;"",WR9&gt;=WS$32,WR9&lt;&gt;"")),"P","")</f>
        <v>P</v>
      </c>
      <c r="G9" s="3" t="str">
        <f>IF(OR(AND(AQ9&gt;=AY$32,AQ9&lt;&gt;"",AN9=""),AND(AT9&gt;=AY$32,AT9&lt;&gt;"",AN9=""),AND(AX9&gt;=AY$32,AX9&lt;&gt;"",AN9=""),AND(BR9&gt;=BZ$32,BR9&lt;&gt;"",BO9=""),AND(BU9&gt;=BZ$32,BU9&lt;&gt;"",BO9=""),AND(BY9&gt;=BZ$32,BY9&lt;&gt;"",BO9=""),AND(CS9&gt;=DA$32,CS9&lt;&gt;"",CP9=""),AND(CV9&gt;=DA$32,CV9&lt;&gt;"",CP9=""),AND(CZ9&gt;=DA$32,CZ9&lt;&gt;"",CP9=""),AND(DZ9&gt;=EK$32,DZ9&lt;&gt;""),AND(EC9&gt;=EK$32,EC9&lt;&gt;""),AND(EG9&gt;=EK$32,EG9&lt;&gt;""),AND(EJ9&gt;=EK$32,EJ9&lt;&gt;""),AND(FH9&gt;=FS$32,FH9&lt;&gt;""),AND(FK9&gt;=FS$32,FK9&lt;&gt;""),AND(FO9&gt;=FS$32,FO9&lt;&gt;""),AND(FR9&gt;=FS$32,FR9&lt;&gt;""),AND(GP9&gt;=HA$32,GP9&lt;&gt;""),AND(GS9&gt;=HA$32,GS9&lt;&gt;""),AND(GW9&gt;=HA$32,GW9&lt;&gt;""),AND(GZ9&gt;=HA$32,GZ9&lt;&gt;""),AND(HX9&gt;=II$32,HX9&lt;&gt;""),AND(IA9&gt;=II$32,IA9&lt;&gt;""),AND(IE9&gt;=II$32,IE9&lt;&gt;""),AND(IH9&gt;=II$32,IH9&lt;&gt;""),AND(JF9&gt;=JQ$32,JF9&lt;&gt;""),AND(JI9&gt;=JQ$32,JI9&lt;&gt;""),AND(JM9&gt;=JQ$32,JM9&lt;&gt;""),AND(JP9&gt;=JQ$32,JP9&lt;&gt;""),AND(KN9&gt;=KY$32,KN9&lt;&gt;""),AND(KQ9&gt;=KY$32,KQ9&lt;&gt;""),AND(KU9&gt;=KY$32,KU9&lt;&gt;""),AND(KX9&gt;=KY$32,KX9&lt;&gt;""),AND(LV9&gt;=MG$32,LV9&lt;&gt;""),AND(LY9&gt;=MG$32,LY9&lt;&gt;""),AND(MC9&gt;=MG$32,MC9&lt;&gt;""),AND(MF9&gt;=MG$32,MF9&lt;&gt;""),AND(ND9&gt;=NO$32,ND9&lt;&gt;""),AND(NG9&gt;=NO$32,NG9&lt;&gt;""),AND(NK9&gt;=NO$32,NK9&lt;&gt;""),AND(NN9&gt;=NO$32,NN9&lt;&gt;""),AND(OL9&gt;=OW$32,OL9&lt;&gt;""),AND(OO9&gt;=OW$32,OO9&lt;&gt;""),AND(OS9&gt;=OW$32,OS9&lt;&gt;""),AND(OV9&gt;=OW$32,OV9&lt;&gt;""),AND(PT9&gt;=QE$32,PT9&lt;&gt;""),AND(PW9&gt;=QE$32,PW9&lt;&gt;""),AND(QA9&gt;=QE$32,QA9&lt;&gt;""),AND(QD9&gt;=QE$32,QD9&lt;&gt;""),AND(RB9&gt;=RM$32,RB9&lt;&gt;""),AND(RE9&gt;=RM$32,RE9&lt;&gt;""),AND(RI9&gt;=RM$32,RI9&lt;&gt;""),AND(RL9&gt;=RM$32,RL9&lt;&gt;""),AND(SJ9&gt;=SU$32,SJ9&lt;&gt;""),AND(SM9&gt;=SU$32,SM9&lt;&gt;""),AND(SQ9&gt;=SU$32,SQ9&lt;&gt;""),AND(ST9&gt;=SU$32,ST9&lt;&gt;""),AND(TR9&gt;=UC$32,TR9&lt;&gt;""),AND(TU9&gt;=UC$32,TU9&lt;&gt;""),AND(TY9&gt;=UC$32,TYY9&lt;&gt;""),AND(UB9&gt;=UC$32,UB9&lt;&gt;""),AND(UZ9&gt;=VK$32,UZ9&lt;&gt;""),AND(VC9&gt;=VK$32,VC9&lt;&gt;""),AND(VG9&gt;=VK$32,VG9&lt;&gt;""),AND(VJ9&gt;=VK$32,VJ9&lt;&gt;""),AND(WH9&gt;=WS$32,WH9&lt;&gt;""),AND(WK9&gt;=WS$32,WK9&lt;&gt;""),AND(WO9&gt;=WS$32,WO9&lt;&gt;""),AND(WR9&gt;=WS$32,WR9&lt;&gt;"")),"P","")</f>
        <v>P</v>
      </c>
      <c r="H9" s="37" t="str">
        <f>IF(AND(G9="P",F9=""),"No DD",IF(OR(AND(AO9&gt;=AY$31,AO9&lt;&gt;"",AQ9&gt;=AY$35,AQ9&lt;&gt;"",AN9=""),AND(AR9&gt;=AY$31,AR9&lt;&gt;"",AT9&gt;=AY$35,AT9&lt;&gt;"",AN9=""),AND(AV9&gt;=AY$31,AV9&lt;&gt;"",AX9&gt;=AY$35,AX9&lt;&gt;"",AN9=""),AND(BP9&gt;=BZ$31,BP9&lt;&gt;"",BR9&gt;=BZ$35,BR9&lt;&gt;"",BO9=""),AND(BS9&gt;=BZ$31,BS9&lt;&gt;"",BU9&gt;=BZ$35,BU9&lt;&gt;"",BO9=""),AND(BW9&gt;=BZ$31,BW9&lt;&gt;"",BY9&gt;=BZ$35,BY9&lt;&gt;"",BO9=""),AND(CQ9&gt;=DA$31,CQ9&lt;&gt;"",CS9&gt;=DA$35,CS9&lt;&gt;"",CP9=""),AND(CT9&gt;=DA$31,CT9&lt;&gt;"",CV9&gt;=DA$35,CV9&lt;&gt;"",CP9=""),AND(CX9&gt;=DA$31,CX9&lt;&gt;"",CZ9&gt;=DA$35,CZ9&lt;&gt;"",CP9=""),AND(DX9&gt;=EK$31,DX9&lt;&gt;"",DZ9&gt;=EK$35,DZ9&lt;&gt;""),AND(EA9&gt;=EK$31,EA9&lt;&gt;"",EC9&gt;=EK$35,EC9&lt;&gt;""),AND(EE9&gt;=EK$31,EE9&lt;&gt;"",EG9&gt;=EK$35,EG9&lt;&gt;""),AND(EH9&gt;=EK$31,EH9&lt;&gt;"",EJ9&gt;=EK$35,EJ9&lt;&gt;""),AND(FF9&gt;=FS$31,FF9&lt;&gt;"",FH9&gt;=FS$35,FH9&lt;&gt;""),AND(FI9&gt;=FS$31,FI9&lt;&gt;"",FK9&gt;=FS$35,FK9&lt;&gt;""),AND(FM9&gt;=FS$31,FM9&lt;&gt;"",FO9&gt;=FS$35,FO9&lt;&gt;""),AND(FP9&gt;=FS$31,FP9&lt;&gt;"",FR9&gt;=FS$35,FR9&lt;&gt;""),AND(GN9&gt;=HA$31,GN9&lt;&gt;"",GP9&gt;=HA$35,GP9&lt;&gt;""),AND(GQ9&gt;=HA$31,GQ9&lt;&gt;"",GS9&gt;=HA$35,GS9&lt;&gt;""),AND(GU9&gt;=HA$31,GU9&lt;&gt;"",GW9&gt;=HA$35,GW9&lt;&gt;""),AND(GX9&gt;=HA$31,GX9&lt;&gt;"",GZ9&gt;=HA$35,GZ9&lt;&gt;""),AND(HV9&gt;=II$31,HV9&lt;&gt;"",HX9&gt;=II$35,HX9&lt;&gt;""),AND(HY9&gt;=II$31,HY9&lt;&gt;"",IA9&gt;=II$35,IA9&lt;&gt;""),AND(IC9&gt;=II$31,IC9&lt;&gt;"",IE9&gt;=II$35,IE9&lt;&gt;""),AND(IF9&gt;=II$31,IF9&lt;&gt;"",IH9&gt;=II$35,IH9&lt;&gt;""),AND(JD9&gt;=JQ$31,JD9&lt;&gt;"",JF9&gt;=JQ$35,JF9&lt;&gt;""),AND(JG9&gt;=JQ$31,JG9&lt;&gt;"",JI9&gt;=JQ$35,JI9&lt;&gt;""),AND(JK9&gt;=JQ$31,JK9&lt;&gt;"",JM9&gt;=JQ$35,JM9&lt;&gt;""),AND(JN9&gt;=JQ$31,JN9&lt;&gt;"",JP9&gt;=JQ$35,JP9&lt;&gt;""),AND(KL9&gt;=KY$31,KL9&lt;&gt;"",KN9&gt;=KY$35,KN9&lt;&gt;""),AND(KO9&gt;=KY$31,KO9&lt;&gt;"",KQ9&gt;=KY$35,KQ9&lt;&gt;""),AND(KS9&gt;=KY$31,KS9&lt;&gt;"",KU9&gt;=KY$35,KU9&lt;&gt;""),AND(KV9&gt;=KY$31,KV9&lt;&gt;"",KX9&gt;=KY$35,KX9&lt;&gt;""),AND(LT9&gt;=MG$31,LT9&lt;&gt;"",LV9&gt;=MG$35,LV9&lt;&gt;""),AND(LW9&gt;=MG$31,LW9&lt;&gt;"",LY9&gt;=MG$35,LY9&lt;&gt;""),AND(MA9&gt;=MG$31,MA9&lt;&gt;"",MC9&gt;=MG$35,MC9&lt;&gt;""),AND(MD9&gt;=MG$31,MD9&lt;&gt;"",MF9&gt;=MG$35,MF9&lt;&gt;""),AND(NB9&gt;=NO$31,NB9&lt;&gt;"",ND9&gt;=NO$35,ND9&lt;&gt;""),AND(NE9&gt;=NO$31,NE9&lt;&gt;"",NG9&gt;=NO$35,NG9&lt;&gt;""),AND(NI9&gt;=NO$31,NI9&lt;&gt;"",NK9&gt;=NO$35,NK9&lt;&gt;""),AND(NL9&gt;=NO$31,NL9&lt;&gt;"",NN9&gt;=NO$35,NN9&lt;&gt;""),AND(OJ9&gt;=OW$31,OJ9&lt;&gt;"",OL9&gt;=OW$35,OL9&lt;&gt;""),AND(OM9&gt;=OW$31,OM9&lt;&gt;"",OO9&gt;=OW$35,OO9&lt;&gt;""),AND(OQ9&gt;=OW$31,OQ9&lt;&gt;"",OS9&gt;=OW$35,OS9&lt;&gt;""),AND(OT9&gt;=OW$31,OT9&lt;&gt;"",OV9&gt;=OW$35,OV9&lt;&gt;""),AND(PR9&gt;=QE$31,PR9&lt;&gt;"",PT9&gt;=QE$35,PT9&lt;&gt;""),AND(PU9&gt;=QE$31,PU9&lt;&gt;"",PW9&gt;=QE$35,PW9&lt;&gt;""),AND(PY9&gt;=QE$31,PY9&lt;&gt;"",QA9&gt;=QE$35,QA9&lt;&gt;""),AND(QB9&gt;=QE$31,QB9&lt;&gt;"",QD9&gt;=QE$35,QD9&lt;&gt;""),AND(QZ9&gt;=RM$31,QZ9&lt;&gt;"",RB9&gt;=RM$35,RB9&lt;&gt;""),AND(RC9&gt;=RM$31,RC9&lt;&gt;"",RE9&gt;=RM$35,RE9&lt;&gt;""),AND(RG9&gt;=RM$31,RG9&lt;&gt;"",RI9&gt;=RM$35,RI9&lt;&gt;""),AND(RJ9&gt;=RM$31,RJ9&lt;&gt;"",RL9&gt;=RM$35,RL9&lt;&gt;""),AND(SH9&gt;=SU$31,SH9&lt;&gt;"",SJ9&gt;=SU$35,SJ9&lt;&gt;""),AND(SK9&gt;=SU$31,SK9&lt;&gt;"",SM9&gt;=SU$35,SM9&lt;&gt;""),AND(SO9&gt;=SU$31,SO9&lt;&gt;"",SQ9&gt;=SU$35,SQ9&lt;&gt;""),AND(SR9&gt;=SU$31,SR9&lt;&gt;"",ST9&gt;=SU$35,ST9&lt;&gt;""),AND(TP9&gt;=UC$31,TP9&lt;&gt;"",TR9&gt;=UC$35,TR9&lt;&gt;""),AND(TS9&gt;=UC$31,TS9&lt;&gt;"",TU9&gt;=UC$35,TU9&lt;&gt;""),AND(TW9&gt;=UC$31,TW9&lt;&gt;"",TY9&gt;=UC$355,TYY9&lt;&gt;""),AND(TZ9&gt;=UC$31,TZ9&lt;&gt;"",UB9&gt;=UC$35,UB9&lt;&gt;""),AND(UX9&gt;=VK$31,UX9&lt;&gt;"",UZ9&gt;=VK$35,UZ9&lt;&gt;""),AND(VA9&gt;=VK$31,VA9&lt;&gt;"",VC9&gt;=VK$35,VC9&lt;&gt;""),AND(VE9&gt;=VK$31,VE9&lt;&gt;"",VG9&gt;=VK$35,VG9&lt;&gt;""),AND(VH9&gt;=VK$31,VH9&lt;&gt;"",VJ9&gt;=VK$35,VJ9&lt;&gt;""),AND(WF9&gt;=WS$31,WF9&lt;&gt;"",WH9&gt;=WS$35,WH9&lt;&gt;""),AND(WI9&gt;=WS$31,WI9&lt;&gt;"",WK9&gt;=WS$35,WK9&lt;&gt;""),AND(WM9&gt;=WS$31,WM9&lt;&gt;"",WO9&gt;=WS$35,WO9&lt;&gt;""),AND(WP9&gt;=WS$31,WP9&lt;&gt;"",WR9&gt;=WS$35,WR9&lt;&gt;"")),"Merit",IF(OR(AND(AO9&gt;=AY$30,AO9&lt;&gt;"",AQ9&gt;=AY$34,AQ9&lt;&gt;"",AN9=""),AND(AR9&gt;=AY$30,AR9&lt;&gt;"",AT9&gt;=AY$34,AT9&lt;&gt;"",AN9=""),AND(AV9&gt;=AY$30,AV9&lt;&gt;"",AX9&gt;=AY$34,AX9&lt;&gt;"",AN9=""),AND(BP9&gt;=BZ$30,BP9&lt;&gt;"",BR9&gt;=BZ$34,BR9&lt;&gt;"",BO9=""),AND(BS9&gt;=BZ$30,BS9&lt;&gt;"",BU9&gt;=BZ$34,BU9&lt;&gt;"",BO9=""),AND(BW9&gt;=BZ$30,BW9&lt;&gt;"",BY9&gt;=BZ$34,BY9&lt;&gt;"",BO9=""),AND(CQ9&gt;=DA$30,CQ9&lt;&gt;"",CS9&gt;=DA$34,CS9&lt;&gt;"",CP9=""),AND(CT9&gt;=DA$30,CT9&lt;&gt;"",CV9&gt;=DA$34,CV9&lt;&gt;"",CP9=""),AND(CX9&gt;=DA$30,CX9&lt;&gt;"",CZ9&gt;=DA$34,CZ9&lt;&gt;"",CP9=""),AND(DX9&gt;=EK$30,DX9&lt;&gt;"",DZ9&gt;=EK$34,DZ9&lt;&gt;""),AND(EA9&gt;=EK$30,EA9&lt;&gt;"",EC9&gt;=EK$34,EC9&lt;&gt;""),AND(EE9&gt;=EK$30,EE9&lt;&gt;"",EG9&gt;=EK$34,EG9&lt;&gt;""),AND(EH9&gt;=EK$30,EH9&lt;&gt;"",EJ9&gt;=EK$34,EJ9&lt;&gt;""),AND(FF9&gt;=FS$30,FF9&lt;&gt;"",FH9&gt;=FS$34,FH9&lt;&gt;""),AND(FI9&gt;=FS$30,FI9&lt;&gt;"",FK9&gt;=FS$34,FK9&lt;&gt;""),AND(FM9&gt;=FS$30,FM9&lt;&gt;"",FO9&gt;=FS$34,FO9&lt;&gt;""),AND(FP9&gt;=FS$30,FP9&lt;&gt;"",FR9&gt;=FS$34,FR9&lt;&gt;""),AND(GN9&gt;=HA$30,GN9&lt;&gt;"",GP9&gt;=HA$34,GP9&lt;&gt;""),AND(GQ9&gt;=HA$30,GQ9&lt;&gt;"",GS9&gt;=HA$34,GS9&lt;&gt;""),AND(GU9&gt;=HA$30,GU9&lt;&gt;"",GW9&gt;=HA$34,GW9&lt;&gt;""),AND(GX9&gt;=HA$30,GX9&lt;&gt;"",GZ9&gt;=HA$34,GZ9&lt;&gt;""),AND(HV9&gt;=II$30,HV9&lt;&gt;"",HX9&gt;=II$34,HX9&lt;&gt;""),AND(HY9&gt;=II$30,HY9&lt;&gt;"",IA9&gt;=II$34,IA9&lt;&gt;""),AND(IC9&gt;=II$30,IC9&lt;&gt;"",IE9&gt;=II$34,IE9&lt;&gt;""),AND(IF9&gt;=II$30,IF9&lt;&gt;"",IH9&gt;=II$34,IH9&lt;&gt;""),AND(JD9&gt;=JQ$30,JD9&lt;&gt;"",JF9&gt;=JQ$34,JF9&lt;&gt;""),AND(JG9&gt;=JQ$30,JG9&lt;&gt;"",JI9&gt;=JQ$34,JI9&lt;&gt;""),AND(JK9&gt;=JQ$30,JK9&lt;&gt;"",JM9&gt;=JQ$34,JM9&lt;&gt;""),AND(JN9&gt;=JQ$30,JN9&lt;&gt;"",JP9&gt;=JQ$34,JP9&lt;&gt;""),AND(KL9&gt;=KY$30,KL9&lt;&gt;"",KN9&gt;=KY$34,KN9&lt;&gt;""),AND(KO9&gt;=KY$30,KO9&lt;&gt;"",KQ9&gt;=KY$34,KQ9&lt;&gt;""),AND(KS9&gt;=KY$30,KS9&lt;&gt;"",KU9&gt;=KY$34,KU9&lt;&gt;""),AND(KV9&gt;=KY$30,KV9&lt;&gt;"",KX9&gt;=KY$34,KX9&lt;&gt;""),AND(LT9&gt;=MG$30,LT9&lt;&gt;"",LV9&gt;=MG$34,LV9&lt;&gt;""),AND(LW9&gt;=MG$30,LW9&lt;&gt;"",LY9&gt;=MG$34,LY9&lt;&gt;""),AND(MA9&gt;=MG$30,MA9&lt;&gt;"",MC9&gt;=MG$34,MC9&lt;&gt;""),AND(MD9&gt;=MG$30,MD9&lt;&gt;"",MF9&gt;=MG$34,MF9&lt;&gt;""),AND(NB9&gt;=NO$30,NB9&lt;&gt;"",ND9&gt;=NO$34,ND9&lt;&gt;""),AND(NE9&gt;=NO$30,NE9&lt;&gt;"",NG9&gt;=NO$34,NG9&lt;&gt;""),AND(NI9&gt;=NO$30,NI9&lt;&gt;"",NK9&gt;=NO$34,NK9&lt;&gt;""),AND(NL9&gt;=NO$30,NL9&lt;&gt;"",NN9&gt;=NO$34,NN9&lt;&gt;""),AND(OJ9&gt;=OW$30,OJ9&lt;&gt;"",OL9&gt;=OW$34,OL9&lt;&gt;""),AND(OM9&gt;=OW$30,OM9&lt;&gt;"",OO9&gt;=OW$34,OO9&lt;&gt;""),AND(OQ9&gt;=OW$30,OQ9&lt;&gt;"",OS9&gt;=OW$34,OS9&lt;&gt;""),AND(OT9&gt;=OW$30,OT9&lt;&gt;"",OV9&gt;=OW$34,OV9&lt;&gt;""),AND(PR9&gt;=QE$30,PR9&lt;&gt;"",PT9&gt;=QE$34,PT9&lt;&gt;""),AND(PU9&gt;=QE$30,PU9&lt;&gt;"",PW9&gt;=QE$34,PW9&lt;&gt;""),AND(PY9&gt;=QE$30,PY9&lt;&gt;"",QA9&gt;=QE$34,QA9&lt;&gt;""),AND(QB9&gt;=QE$30,QB9&lt;&gt;"",QD9&gt;=QE$34,QD9&lt;&gt;""),AND(QZ9&gt;=RM$30,QZ9&lt;&gt;"",RB9&gt;=RM$34,RB9&lt;&gt;""),AND(RC9&gt;=RM$30,RC9&lt;&gt;"",RE9&gt;=RM$34,RE9&lt;&gt;""),AND(RG9&gt;=RM$30,RG9&lt;&gt;"",RI9&gt;=RM$34,RI9&lt;&gt;""),AND(RJ9&gt;=RM$30,RJ9&lt;&gt;"",RL9&gt;=RM$34,RL9&lt;&gt;""),AND(SH9&gt;=SU$30,SH9&lt;&gt;"",SJ9&gt;=SU$34,SJ9&lt;&gt;""),AND(SK9&gt;=SU$30,SK9&lt;&gt;"",SM9&gt;=SU$34,SM9&lt;&gt;""),AND(SO9&gt;=SU$30,SO9&lt;&gt;"",SQ9&gt;=SU$34,SQ9&lt;&gt;""),AND(SR9&gt;=SU$30,SR9&lt;&gt;"",ST9&gt;=SU$34,ST9&lt;&gt;""),AND(TP9&gt;=UC$30,TP9&lt;&gt;"",TR9&gt;=UC$34,TR9&lt;&gt;""),AND(TS9&gt;=UC$30,TS9&lt;&gt;"",TU9&gt;=UC$34,TU9&lt;&gt;""),AND(TW9&gt;=UC$30,TW9&lt;&gt;"",TY9&gt;=UC$34,TYY9&lt;&gt;""),AND(TZ9&gt;=UC$30,TZ9&lt;&gt;"",UB9&gt;=UC$34,UB9&lt;&gt;""),AND(UX9&gt;=VK$30,UX9&lt;&gt;"",UZ9&gt;=VK$34,UZ9&lt;&gt;""),AND(VA9&gt;=VK$30,VA9&lt;&gt;"",VC9&gt;=VK$34,VC9&lt;&gt;""),AND(VE9&gt;=VK$30,VE9&lt;&gt;"",VG9&gt;=VK$34,VG9&lt;&gt;""),AND(VH9&gt;=VK$30,VH9&lt;&gt;"",VJ9&gt;=VK$34,VJ9&lt;&gt;""),AND(WF9&gt;=WS$30,WF9&lt;&gt;"",WH9&gt;=WS$34,WH9&lt;&gt;""),AND(WI9&gt;=WS$30,WI9&lt;&gt;"",WK9&gt;=WS$34,WK9&lt;&gt;""),AND(WM9&gt;=WS$30,WM9&lt;&gt;"",WO9&gt;=WS$34,WO9&lt;&gt;""),AND(WP9&gt;=WS$30,WP9&lt;&gt;"",WR9&gt;=WS$34,WR9&lt;&gt;"")),"Excellence",IF(I9="P","Worlds Team",IF(F9="P","National Team","")))))</f>
        <v>National Team</v>
      </c>
      <c r="I9" s="3" t="str">
        <f>IF(OR(AND(AO9&gt;=AY$29,AO9&lt;&gt;"",AQ9&gt;=AY$33,AQ9&lt;&gt;"",AN9=""),AND(AR9&gt;=AY$29,AR9&lt;&gt;"",AT9&gt;=AY$33,AT9&lt;&gt;"",AN9=""),AND(AV9&gt;=AY$29,AV9&lt;&gt;"",AX9&gt;=AY$33,AX9&lt;&gt;"",AN9=""),AND(BP9&gt;=BZ$29,BP9&lt;&gt;"",BR9&gt;=BZ$33,BR9&lt;&gt;"",BO9=""),AND(BS9&gt;=BZ$29,BS9&lt;&gt;"",BU9&gt;=BZ$33,BU9&lt;&gt;"",BO9=""),AND(BW9&gt;=BZ$29,BW9&lt;&gt;"",BY9&gt;=BZ$33,BY9&lt;&gt;"",BO9=""),AND(CQ9&gt;=DA$29,CQ9&lt;&gt;"",CS9&gt;=DA$33,CS9&lt;&gt;"",CP9=""),AND(CT9&gt;=DA$29,CT9&lt;&gt;"",CV9&gt;=DA$33,CV9&lt;&gt;"",CP9=""),AND(CX9&gt;=DA$29,CX9&lt;&gt;"",CZ9&gt;=DA$33,CZ9&lt;&gt;"",CP9=""),AND(DX9&gt;=EK$29,DX9&lt;&gt;"",DZ9&gt;=EK$33,DZ9&lt;&gt;""),AND(EA9&gt;=EK$29,EA9&lt;&gt;"",EC9&gt;=EK$33,EC9&lt;&gt;""),AND(EE9&gt;=EK$29,EE9&lt;&gt;"",EG9&gt;=EK$33,EG9&lt;&gt;""),AND(EH9&gt;=EK$29,EH9&lt;&gt;"",EJ9&gt;=EK$33,EJ9&lt;&gt;""),AND(FF9&gt;=FS$29,FF9&lt;&gt;"",FH9&gt;=FS$33,FH9&lt;&gt;""),AND(FI9&gt;=FS$29,FI9&lt;&gt;"",FK9&gt;=FS$33,FK9&lt;&gt;""),AND(FM9&gt;=FS$29,FM9&lt;&gt;"",FO9&gt;=FS$33,FO9&lt;&gt;""),AND(FP9&gt;=FS$29,FP9&lt;&gt;"",FR9&gt;=FS$33,FR9&lt;&gt;""),AND(GN9&gt;=HA$29,GN9&lt;&gt;"",GP9&gt;=HA$33,GP9&lt;&gt;""),AND(GQ9&gt;=HA$29,GQ9&lt;&gt;"",GS9&gt;=HA$33,GS9&lt;&gt;""),AND(GU9&gt;=HA$29,GU9&lt;&gt;"",GW9&gt;=HA$33,GW9&lt;&gt;""),AND(GX9&gt;=HA$29,GX9&lt;&gt;"",GZ9&gt;=HA$33,GZ9&lt;&gt;""),AND(HV9&gt;=II$29,HV9&lt;&gt;"",HX9&gt;=II$33,HX9&lt;&gt;""),AND(HY9&gt;=II$29,HY9&lt;&gt;"",IA9&gt;=II$33,IA9&lt;&gt;""),AND(IC9&gt;=II$29,IC9&lt;&gt;"",IE9&gt;=II$33,IE9&lt;&gt;""),AND(IF9&gt;=II$29,IF9&lt;&gt;"",IH9&gt;=II$33,IH9&lt;&gt;""),AND(JD9&gt;=JQ$29,JD9&lt;&gt;"",JF9&gt;=JQ$33,JF9&lt;&gt;""),AND(JG9&gt;=JQ$29,JG9&lt;&gt;"",JI9&gt;=JQ$33,JI9&lt;&gt;""),AND(JK9&gt;=JQ$29,JK9&lt;&gt;"",JM9&gt;=JQ$33,JM9&lt;&gt;""),AND(JN9&gt;=JQ$29,JN9&lt;&gt;"",JP9&gt;=JQ$33,JP9&lt;&gt;""),AND(KL9&gt;=KY$29,KL9&lt;&gt;"",KN9&gt;=KY$33,KN9&lt;&gt;""),AND(KO9&gt;=KY$29,KO9&lt;&gt;"",KQ9&gt;=KY$33,KQ9&lt;&gt;""),AND(KS9&gt;=KY$29,KS9&lt;&gt;"",KU9&gt;=KY$33,KU9&lt;&gt;""),AND(KV9&gt;=KY$29,KV9&lt;&gt;"",KX9&gt;=KY$33,KX9&lt;&gt;""),AND(LT9&gt;=MG$29,LT9&lt;&gt;"",LV9&gt;=MG$33,LV9&lt;&gt;""),AND(LW9&gt;=MG$29,LW9&lt;&gt;"",LY9&gt;=MG$33,LY9&lt;&gt;""),AND(MA9&gt;=MG$29,MA9&lt;&gt;"",MC9&gt;=MG$33,MC9&lt;&gt;""),AND(MD9&gt;=MG$29,MD9&lt;&gt;"",MF9&gt;=MG$33,MF9&lt;&gt;""),AND(NB9&gt;=NO$29,NB9&lt;&gt;"",ND9&gt;=NO$33,ND9&lt;&gt;""),AND(NE9&gt;=NO$29,NE9&lt;&gt;"",NG9&gt;=NO$33,NG9&lt;&gt;""),AND(NI9&gt;=NO$29,NI9&lt;&gt;"",NK9&gt;=NO$33,NK9&lt;&gt;""),AND(NL9&gt;=NO$29,NL9&lt;&gt;"",NN9&gt;=NO$33,NN9&lt;&gt;""),AND(OJ9&gt;=OW$29,OJ9&lt;&gt;"",OL9&gt;=OW$33,OL9&lt;&gt;""),AND(OM9&gt;=OW$29,OM9&lt;&gt;"",OO9&gt;=OW$33,OO9&lt;&gt;""),AND(OQ9&gt;=OW$29,OQ9&lt;&gt;"",OS9&gt;=OW$33,OS9&lt;&gt;""),AND(OT9&gt;=OW$29,OT9&lt;&gt;"",OV9&gt;=OW$33,OV9&lt;&gt;""),AND(PR9&gt;=QE$29,PR9&lt;&gt;"",PT9&gt;=QE$33,PT9&lt;&gt;""),AND(PU9&gt;=QE$29,PU9&lt;&gt;"",PW9&gt;=QE$33,PW9&lt;&gt;""),AND(PY9&gt;=QE$29,PY9&lt;&gt;"",QA9&gt;=QE$33,QA9&lt;&gt;""),AND(QB9&gt;=QE$29,QB9&lt;&gt;"",QD9&gt;=QE$33,QD9&lt;&gt;""),AND(QZ9&gt;=RM$29,QZ9&lt;&gt;"",RB9&gt;=RM$33,RB9&lt;&gt;""),AND(RC9&gt;=RM$29,RC9&lt;&gt;"",RE9&gt;=RM$33,RE9&lt;&gt;""),AND(RG9&gt;=RM$29,RG9&lt;&gt;"",RI9&gt;=RM$33,RI9&lt;&gt;""),AND(RJ9&gt;=RM$29,RJ9&lt;&gt;"",RL9&gt;=RM$33,RL9&lt;&gt;""),AND(SH9&gt;=SU$29,SH9&lt;&gt;"",SJ9&gt;=SU$33,SJ9&lt;&gt;""),AND(SK9&gt;=SU$29,SK9&lt;&gt;"",SM9&gt;=SU$33,SM9&lt;&gt;""),AND(SO9&gt;=SU$29,SO9&lt;&gt;"",SQ9&gt;=SU$33,SQ9&lt;&gt;""),AND(SR9&gt;=SU$29,SR9&lt;&gt;"",ST9&gt;=SU$33,ST9&lt;&gt;""),AND(TP9&gt;=UC$29,TP9&lt;&gt;"",TR9&gt;=UC$33,TR9&lt;&gt;""),AND(TS9&gt;=UC$29,TS9&lt;&gt;"",TU9&gt;=UC$33,TU9&lt;&gt;""),AND(TW9&gt;=UC$29,TW9&lt;&gt;"",TY9&gt;=UC$33,TYY9&lt;&gt;""),AND(TZ9&gt;=UC$29,TZ9&lt;&gt;"",UB9&gt;=UC$33,UB9&lt;&gt;""),AND(UX9&gt;=VK$29,UX9&lt;&gt;"",UZ9&gt;=VK$33,UZ9&lt;&gt;""),AND(VA9&gt;=VK$29,VA9&lt;&gt;"",VC9&gt;=VK$33,VC9&lt;&gt;""),AND(VE9&gt;=VK$29,VE9&lt;&gt;"",VG9&gt;=VK$33,VG9&lt;&gt;""),AND(VH9&gt;=VK$29,VH9&lt;&gt;"",VJ9&gt;=VK$33,VJ9&lt;&gt;""),AND(WF9&gt;=WS$29,WF9&lt;&gt;"",WH9&gt;=WS$33,WH9&lt;&gt;""),AND(WI9&gt;=WS$29,WI9&lt;&gt;"",WK9&gt;=WS$33,WK9&lt;&gt;""),AND(WM9&gt;=WS$29,WM9&lt;&gt;"",WO9&gt;=WS$33,WO9&lt;&gt;""),AND(WP9&gt;=WS$29,WP9&lt;&gt;"",WR9&gt;=WS$33,WR9&lt;&gt;"")),"P","")</f>
        <v/>
      </c>
      <c r="J9" s="8">
        <f>IF(COUNT(AQ9,AT9,BR9,BU9,CS9,CV9)&gt;0,LARGE((AQ9,AT9,BR9,BU9,CS9,CV9),1),0)</f>
        <v>55.86</v>
      </c>
      <c r="K9" s="8" t="str">
        <f>IF(J9="","",IF(OR(J9=CS9,J9=CV9),$CA$1,IF(OR(J9=BR9,J9=BU9),$AZ$1,IF(OR(J9=AQ9,J9=AT9),$Y$1,""))))</f>
        <v>2024 Elite Canada</v>
      </c>
      <c r="L9" s="8">
        <f>IF(COUNT(AQ9,AT9,BR9,BU9,CS9,CV9)&gt;1,LARGE((AQ9,AT9,BR9,BU9,CS9,CV9),2),0)</f>
        <v>53.49</v>
      </c>
      <c r="M9" s="8" t="str">
        <f>IF(L9="","",IF(OR(L9=CS9,L9=CV9),$CA$1,IF(OR(L9=BR9,L9=BU9),$AZ$1,IF(OR(L9=AQ9,L9=AT9),$Y$1,""))))</f>
        <v>2024 Elite Canada</v>
      </c>
      <c r="N9" s="8">
        <f>IF(COUNT(AQ9,AT9,BR9,BU9,CS9,CV9)&gt;2,LARGE((AQ9,AT9,BR9,BU9,CS9,CV9),3),0)</f>
        <v>21.28</v>
      </c>
      <c r="O9" s="8" t="str">
        <f>IF(N9="","",IF(OR(N9=CS9,N9=CV9),$CA$1,IF(OR(N9=BR9,N9=BU9),$AZ$1,IF(OR(N9=AQ9,N9=AT9),$Y$1,""))))</f>
        <v>2023 Domestic 3rd Trial</v>
      </c>
      <c r="P9" s="8">
        <f>IF(MAX(AX9,BY9,CZ9)&gt;0,MAX(AX9,BY9,CZ9),0)</f>
        <v>55.17</v>
      </c>
      <c r="Q9" s="8" t="str">
        <f>IF(P9="","",IF(P9=CZ9,$CA$1,IF(P9=BY9,$AZ$1,IF(P9=AX9,$Y$1,""))))</f>
        <v>2024 Elite Canada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15.4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2024 Elite Canada</v>
      </c>
      <c r="T9" s="8">
        <f>IF(MAX(IF(AO9&gt;=$AY$28,AP9,0),IF(AR9&gt;=$AY$28,AS9,0),IF(AV9&gt;=$AY$28,AW9,0),IF(BP9&gt;=$BZ$28,BQ9,0),IF(BS9&gt;=$BZ$28,BT9,0),IF(BW9&gt;=$BZ$28,BX9,0),IF(CQ9&gt;=$DA$28,CR9,0),IF(CT9&gt;=$DA$28,CU9,0),IF(CX9&gt;=$DA$28,CY9,0),IF(DX9&gt;=$EK$28,DY9,0),IF(EA9&gt;=$EK$28,EB9,0),IF(EE9&gt;=$EK$28,EF9,0),IF(EH9&gt;=$EK$28,EI9,0),IF(FF9&gt;=$FS$28,FG9,0),IF(FI9&gt;=$FS$28,FJ9,0),IF(FM9&gt;=$FS$28,FN9,0),IF(FP9&gt;=$FS$28,FQ9,0),IF(GN9&gt;=$HA$28,GO9,0),IF(GQ9&gt;=$HA$28,GR9,0),IF(GU9&gt;=$HA$28,GV9,0),IF(GX9&gt;=$HA$28,GY9,0),IF(HV9&gt;=$II$28,HW9,0),IF(HY9&gt;=$II$28,HZ9,0),IF(IC9&gt;=$II$28,ID9,0),IF(IF9&gt;=$II$28,IG9,0),IF(JD9&gt;=$JQ$28,JE9,0),IF(JG9&gt;=$JQ$28,JH9,0),IF(JK9&gt;=$JQ$28,JL9,0),IF(JN9&gt;=$JQ$28,JO9,0),IF(KL9&gt;=$KY$28,KM9,0),IF(KO9&gt;=$KY$28,KP9,0),IF(KS9&gt;=$KY$28,KT9,0),IF(KV9&gt;=$KY$28,KW9,0),IF(LT9&gt;=$MG$28,LU9,0),IF(LW9&gt;=$MG$28,LX9,0),IF(MA9&gt;=$MG$28,MB9,0),IF(MD9&gt;=$MG$28,ME9,0),IF(NB9&gt;=$NO$28,NC9,0),IF(NE9&gt;=$NO$28,NF9,0),IF(NI9&gt;=$NO$28,NJ9,0),IF(NL9&gt;=$NO$28,NM9,0),IF(OJ9&gt;=$OW$28,OK9,0),IF(OM9&gt;=$OW$28,ON9,0),IF(OQ9&gt;=$OW$28,OR9,0),IF(OT9&gt;=$OW$28,OU9,0),IF(PR9&gt;=$QE$28,PS9,0),IF(PU9&gt;=$QE$28,PV9,0),IF(PY9&gt;=$QE$28,PZ9,0),IF(QB9&gt;=$QE$28,QC9,0),IF(QZ9&gt;=$RM$28,RA9,0),IF(RC9&gt;=$RM$28,RD9,0),IF(RG9&gt;=$RM$28,RH9,0),IF(RJ9&gt;=$RM$28,RK9,0),IF(SH9&gt;=$SU$28,SI9,0),IF(SK9&gt;=$SU$28,SL9,0),IF(SO9&gt;=$SU$28,SP9,0),IF(SR9&gt;=$SU$28,SS9,0),IF(TP9&gt;=$UC$28,TQ9,0),IF(TS9&gt;=$UC$28,TT9,0),IF(TW9&gt;=$UC$28,TX9,0),IF(TZ9&gt;=$UC$28,UA9,0),IF(UX9&gt;=$VK$28,UY9,0),IF(VA9&gt;=$VK$28,VB9,0),IF(VE9&gt;=$VK$28,VF9,0),IF(VH9&gt;=$VK$28,VI9,0),IF(WF9&gt;=$WS$28,WG9,0),IF(WI9&gt;=$WS$28,WJ9,0),IF(WM9&gt;=$WS$28,WN9,0),IF(WP9&gt;=$WS$28,WQ9,0))&gt;0,MAX(IF(AO9&gt;=$AY$28,AP9,0),IF(AR9&gt;=$AY$28,AS9,0),IF(AV9&gt;=$AY$28,AW9,0),IF(BP9&gt;=$BZ$28,BQ9,0),IF(BS9&gt;=$BZ$28,BT9,0),IF(BW9&gt;=$BZ$28,BX9,0),IF(CQ9&gt;=$DA$28,CR9,0),IF(CT9&gt;=$DA$28,CU9,0),IF(CX9&gt;=$DA$28,CY9,0),IF(DX9&gt;=$EK$28,DY9,0),IF(EA9&gt;=$EK$28,EB9,0),IF(EE9&gt;=$EK$28,EF9,0),IF(EH9&gt;=$EK$28,EI9,0),IF(FF9&gt;=$FS$28,FG9,0),IF(FI9&gt;=$FS$28,FJ9,0),IF(FM9&gt;=$FS$28,FN9,0),IF(FP9&gt;=$FS$28,FQ9,0),IF(GN9&gt;=$HA$28,GO9,0),IF(GQ9&gt;=$HA$28,GR9,0),IF(GU9&gt;=$HA$28,GV9,0),IF(GX9&gt;=$HA$28,GY9,0),IF(HV9&gt;=$II$28,HW9,0),IF(HY9&gt;=$II$28,HZ9,0),IF(IC9&gt;=$II$28,ID9,0),IF(IF9&gt;=$II$28,IG9,0),IF(JD9&gt;=$JQ$28,JE9,0),IF(JG9&gt;=$JQ$28,JH9,0),IF(JK9&gt;=$JQ$28,JL9,0),IF(JN9&gt;=$JQ$28,JO9,0),IF(KL9&gt;=$KY$28,KM9,0),IF(KO9&gt;=$KY$28,KP9,0),IF(KS9&gt;=$KY$28,KT9,0),IF(KV9&gt;=$KY$28,KW9,0),IF(LT9&gt;=$MG$28,LU9,0),IF(LW9&gt;=$MG$28,LX9,0),IF(MA9&gt;=$MG$28,MB9,0),IF(MD9&gt;=$MG$28,ME9,0),IF(NB9&gt;=$NO$28,NC9,0),IF(NE9&gt;=$NO$28,NF9,0),IF(NI9&gt;=$NO$28,NJ9,0),IF(NL9&gt;=$NO$28,NM9,0),IF(OJ9&gt;=$OW$28,OK9,0),IF(OM9&gt;=$OW$28,ON9,0),IF(OQ9&gt;=$OW$28,OR9,0),IF(OT9&gt;=$OW$28,OU9,0),IF(PR9&gt;=$QE$28,PS9,0),IF(PU9&gt;=$QE$28,PV9,0),IF(PY9&gt;=$QE$28,PZ9,0),IF(QB9&gt;=$QE$28,QC9,0),IF(QZ9&gt;=$RM$28,RA9,0),IF(RC9&gt;=$RM$28,RD9,0),IF(RG9&gt;=$RM$28,RH9,0),IF(RJ9&gt;=$RM$28,RK9,0),IF(SH9&gt;=$SU$28,SI9,0),IF(SK9&gt;=$SU$28,SL9,0),IF(SO9&gt;=$SU$28,SP9,0),IF(SR9&gt;=$SU$28,SS9,0),IF(TP9&gt;=$UC$28,TQ9,0),IF(TS9&gt;=$UC$28,TT9,0),IF(TW9&gt;=$UC$28,TX9,0),IF(TZ9&gt;=$UC$28,UA9,0),IF(UX9&gt;=$VK$28,UY9,0),IF(VA9&gt;=$VK$28,VB9,0),IF(VE9&gt;=$VK$28,VF9,0),IF(VH9&gt;=$VK$28,VI9,0),IF(WF9&gt;=$WS$28,WG9,0),IF(WI9&gt;=$WS$28,WJ9,0),IF(WM9&gt;=$WS$28,WN9,0),IF(WP9&gt;=$WS$28,WQ9,0)),0)</f>
        <v>14.97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2024 Elite Canada</v>
      </c>
      <c r="V9" s="8">
        <f>IF(MAX(DB9,DC9)&gt;0,MAX(DB9,DC9),"")</f>
        <v>33.44</v>
      </c>
      <c r="W9" s="11" t="str">
        <f>IF(V9="","",IF(V9=DB9,"("&amp;DB$2&amp;")",IF(V9=DC9,"("&amp;DC$2&amp;")")))</f>
        <v>(Prelim)</v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>2024 Pan Am Club Championships (May 19)</v>
      </c>
      <c r="Y9" s="23">
        <v>5.8</v>
      </c>
      <c r="Z9" s="23">
        <v>3.4</v>
      </c>
      <c r="AA9" s="23">
        <v>5.9</v>
      </c>
      <c r="AB9" s="23">
        <v>6.18</v>
      </c>
      <c r="AC9" s="23">
        <v>0</v>
      </c>
      <c r="AD9" s="23">
        <v>5.7</v>
      </c>
      <c r="AE9" s="23">
        <v>3.3</v>
      </c>
      <c r="AF9" s="23">
        <v>5.9</v>
      </c>
      <c r="AG9" s="23">
        <v>6.13</v>
      </c>
      <c r="AH9" s="23">
        <v>0</v>
      </c>
      <c r="AI9" s="23"/>
      <c r="AJ9" s="23"/>
      <c r="AK9" s="23"/>
      <c r="AL9" s="23"/>
      <c r="AM9" s="23"/>
      <c r="AN9" s="28"/>
      <c r="AO9" s="39">
        <f>IF(AA9&gt;0,AA9,"")</f>
        <v>5.9</v>
      </c>
      <c r="AP9" s="39">
        <f>IF(AB9&gt;0,AB9,"")</f>
        <v>6.18</v>
      </c>
      <c r="AQ9" s="41">
        <f>IF(SUM(Y9:AB9)-AC9&gt;0,SUM(Y9:AB9)-AC9,"")</f>
        <v>21.28</v>
      </c>
      <c r="AR9" s="41">
        <f>IF(AF9&gt;0,AF9,"")</f>
        <v>5.9</v>
      </c>
      <c r="AS9" s="41">
        <f>IF(AG9&gt;0,AG9,"")</f>
        <v>6.13</v>
      </c>
      <c r="AT9" s="41">
        <f>IF(SUM(AD9:AG9)-AH9&gt;0,SUM(AD9:AG9)-AH9,"")</f>
        <v>21.03</v>
      </c>
      <c r="AU9" s="41">
        <f>IF(AQ9="","",MAX(AQ9,AT9))</f>
        <v>21.28</v>
      </c>
      <c r="AV9" s="41" t="str">
        <f>IF(AK9&gt;0,AK9,"")</f>
        <v/>
      </c>
      <c r="AW9" s="41" t="str">
        <f>IF(AL9&gt;0,AL9,"")</f>
        <v/>
      </c>
      <c r="AX9" s="41" t="str">
        <f>IF(SUM(AI9:AL9)-AM9&gt;0,SUM(AI9:AL9)-AM9,"")</f>
        <v/>
      </c>
      <c r="AY9" s="41">
        <f>IF(SUM(AU9,AX9)&gt;0,SUM(AU9,AX9),"")</f>
        <v>21.28</v>
      </c>
      <c r="AZ9" s="27">
        <v>15.9</v>
      </c>
      <c r="BA9" s="27">
        <v>9.6</v>
      </c>
      <c r="BB9" s="27">
        <v>15.4</v>
      </c>
      <c r="BC9" s="27">
        <v>14.96</v>
      </c>
      <c r="BD9" s="27">
        <v>0</v>
      </c>
      <c r="BE9" s="27">
        <v>15.8</v>
      </c>
      <c r="BF9" s="27">
        <v>9</v>
      </c>
      <c r="BG9" s="27">
        <v>13.8</v>
      </c>
      <c r="BH9" s="27">
        <v>14.89</v>
      </c>
      <c r="BI9" s="27">
        <v>0</v>
      </c>
      <c r="BJ9" s="27">
        <v>15.3</v>
      </c>
      <c r="BK9" s="27">
        <v>9.5</v>
      </c>
      <c r="BL9" s="27">
        <v>15.4</v>
      </c>
      <c r="BM9" s="27">
        <v>14.97</v>
      </c>
      <c r="BN9" s="27">
        <v>0</v>
      </c>
      <c r="BO9" s="29"/>
      <c r="BP9" s="40">
        <f>IF(BB9&gt;0,BB9,"")</f>
        <v>15.4</v>
      </c>
      <c r="BQ9" s="40">
        <f>IF(BC9&gt;0,BC9,"")</f>
        <v>14.96</v>
      </c>
      <c r="BR9" s="11">
        <f>IF(SUM(AZ9:BC9)-BD9&gt;0,SUM(AZ9:BC9)-BD9,"")</f>
        <v>55.86</v>
      </c>
      <c r="BS9" s="11">
        <f>IF(BG9&gt;0,BG9,"")</f>
        <v>13.8</v>
      </c>
      <c r="BT9" s="11">
        <f>IF(BH9&gt;0,BH9,"")</f>
        <v>14.89</v>
      </c>
      <c r="BU9" s="11">
        <f>IF(SUM(BE9:BH9)-BI9&gt;0,SUM(BE9:BH9)-BI9,"")</f>
        <v>53.49</v>
      </c>
      <c r="BV9" s="11">
        <f>IF(BR9="","",MAX(BR9,BU9))</f>
        <v>55.86</v>
      </c>
      <c r="BW9" s="11">
        <f>IF(BL9&gt;0,BL9,"")</f>
        <v>15.4</v>
      </c>
      <c r="BX9" s="11">
        <f>IF(BM9&gt;0,BM9,"")</f>
        <v>14.97</v>
      </c>
      <c r="BY9" s="11">
        <f>IF(SUM(BJ9:BM9)-BN9&gt;0,SUM(BJ9:BM9)-BN9,"")</f>
        <v>55.17</v>
      </c>
      <c r="BZ9" s="11">
        <f>IF(SUM(BV9,BY9)&gt;0,SUM(BV9,BY9),"")</f>
        <v>111.03</v>
      </c>
      <c r="CA9" s="23">
        <v>4.5999999999999996</v>
      </c>
      <c r="CB9" s="23">
        <v>2.7</v>
      </c>
      <c r="CC9" s="23">
        <v>5.0999999999999996</v>
      </c>
      <c r="CD9" s="23">
        <v>4.7699999999999996</v>
      </c>
      <c r="CE9" s="23">
        <v>0</v>
      </c>
      <c r="CF9" s="23">
        <v>3.2</v>
      </c>
      <c r="CG9" s="23">
        <v>1.8</v>
      </c>
      <c r="CH9" s="23">
        <v>3.2</v>
      </c>
      <c r="CI9" s="23">
        <v>3.16</v>
      </c>
      <c r="CJ9" s="23">
        <v>0</v>
      </c>
      <c r="CK9" s="23"/>
      <c r="CL9" s="23"/>
      <c r="CM9" s="23"/>
      <c r="CN9" s="23"/>
      <c r="CO9" s="23"/>
      <c r="CP9" s="28"/>
      <c r="CQ9" s="39">
        <f>IF(CC9&gt;0,CC9,"")</f>
        <v>5.0999999999999996</v>
      </c>
      <c r="CR9" s="39">
        <f>IF(CD9&gt;0,CD9,"")</f>
        <v>4.7699999999999996</v>
      </c>
      <c r="CS9" s="41">
        <f>IF(SUM(CA9:CD9)-CE9&gt;0,SUM(CA9:CD9)-CE9,"")</f>
        <v>17.169999999999998</v>
      </c>
      <c r="CT9" s="41">
        <f>IF(CH9&gt;0,CH9,"")</f>
        <v>3.2</v>
      </c>
      <c r="CU9" s="41">
        <f>IF(CI9&gt;0,CI9,"")</f>
        <v>3.16</v>
      </c>
      <c r="CV9" s="41">
        <f>IF(SUM(CF9:CI9)-CJ9&gt;0,SUM(CF9:CI9)-CJ9,"")</f>
        <v>11.36</v>
      </c>
      <c r="CW9" s="41">
        <f>IF(CS9="","",MAX(CS9,CV9))</f>
        <v>17.169999999999998</v>
      </c>
      <c r="CX9" s="41" t="str">
        <f>IF(CM9&gt;0,CM9,"")</f>
        <v/>
      </c>
      <c r="CY9" s="41" t="str">
        <f>IF(CN9&gt;0,CN9,"")</f>
        <v/>
      </c>
      <c r="CZ9" s="41" t="str">
        <f>IF(SUM(CK9:CN9)-CO9&gt;0,SUM(CK9:CN9)-CO9,"")</f>
        <v/>
      </c>
      <c r="DA9" s="41">
        <f>IF(SUM(CW9,CZ9)&gt;0,SUM(CW9,CZ9),"")</f>
        <v>17.169999999999998</v>
      </c>
      <c r="DB9" s="52">
        <f>IF(MAX(ED9,FL9,GT9,IB9,JJ9,KR9,LZ9,NH9,OP9,PX9,RF9,SN9,TV9,VD9,WL9)-IF(N9="",0,N9)&gt;0.001,MAX(ED9,FL9,GT9,IB9,JJ9,KR9,LZ9,NH9,OP9,PX9,RF9,SN9,TV9,VD9,WL9)-IF(N9="",0,N9),"")</f>
        <v>33.44</v>
      </c>
      <c r="DC9" s="52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IF(SUM(JJ9,JM9,JP9)&gt;0,SUM(JJ9,JM9,JP9),"")</f>
        <v/>
      </c>
      <c r="JR9" s="18">
        <v>4.0999999999999996</v>
      </c>
      <c r="JS9" s="18">
        <v>2.5</v>
      </c>
      <c r="JT9" s="18">
        <v>5.0999999999999996</v>
      </c>
      <c r="JU9" s="18">
        <v>4.79</v>
      </c>
      <c r="JV9" s="18">
        <v>0</v>
      </c>
      <c r="JW9" s="18">
        <v>4.3</v>
      </c>
      <c r="JX9" s="18">
        <v>2.7</v>
      </c>
      <c r="JY9" s="18">
        <v>5.0999999999999996</v>
      </c>
      <c r="JZ9" s="18">
        <v>4.83</v>
      </c>
      <c r="KA9" s="18">
        <v>0</v>
      </c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>
        <f>IF(JT9&gt;0,JT9,"")</f>
        <v>5.0999999999999996</v>
      </c>
      <c r="KM9" s="11">
        <f>IF(JU9&gt;0,JU9,"")</f>
        <v>4.79</v>
      </c>
      <c r="KN9" s="11">
        <f>IF(SUM(JR9:JU9)-JV9&gt;0,SUM(JR9:JU9)-JV9,"")</f>
        <v>16.489999999999998</v>
      </c>
      <c r="KO9" s="11">
        <f>IF(JY9&gt;0,JY9,"")</f>
        <v>5.0999999999999996</v>
      </c>
      <c r="KP9" s="11">
        <f>IF(JZ9&gt;0,JZ9,"")</f>
        <v>4.83</v>
      </c>
      <c r="KQ9" s="11">
        <f>IF(SUM(JW9:JZ9)-KA9&gt;0,SUM(JW9:JZ9)-KA9,"")</f>
        <v>16.93</v>
      </c>
      <c r="KR9" s="11">
        <f>IF(MAX(KN9,KQ9)&gt;0,MAX(KN9,KQ9),"")</f>
        <v>16.93</v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>
        <f>IF(SUM(KR9,KU9,KX9)&gt;0,SUM(KR9,KU9,KX9),"")</f>
        <v>16.93</v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IF(SUM(OP9,OS9,OV9)&gt;0,SUM(OP9,OS9,OV9),"")</f>
        <v/>
      </c>
      <c r="OX9" s="18">
        <v>14.3</v>
      </c>
      <c r="OY9" s="18">
        <v>9.5</v>
      </c>
      <c r="OZ9" s="18">
        <v>15.4</v>
      </c>
      <c r="PA9" s="18">
        <v>14.93</v>
      </c>
      <c r="PB9" s="18">
        <v>0</v>
      </c>
      <c r="PC9" s="18">
        <v>13.5</v>
      </c>
      <c r="PD9" s="18">
        <v>9.1999999999999993</v>
      </c>
      <c r="PE9" s="18">
        <v>15.2</v>
      </c>
      <c r="PF9" s="18">
        <v>14.44</v>
      </c>
      <c r="PG9" s="18">
        <v>0</v>
      </c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>
        <f>IF(OZ9&gt;0,OZ9,"")</f>
        <v>15.4</v>
      </c>
      <c r="PS9" s="11">
        <f>IF(PA9&gt;0,PA9,"")</f>
        <v>14.93</v>
      </c>
      <c r="PT9" s="11">
        <f>IF(SUM(OX9:PA9)-PB9&gt;0,SUM(OX9:PA9)-PB9,"")</f>
        <v>54.13</v>
      </c>
      <c r="PU9" s="11">
        <f>IF(PE9&gt;0,PE9,"")</f>
        <v>15.2</v>
      </c>
      <c r="PV9" s="11">
        <f>IF(PF9&gt;0,PF9,"")</f>
        <v>14.44</v>
      </c>
      <c r="PW9" s="11">
        <f>IF(SUM(PC9:PF9)-PG9&gt;0,SUM(PC9:PF9)-PG9,"")</f>
        <v>52.339999999999996</v>
      </c>
      <c r="PX9" s="11">
        <f>IF(MAX(PT9,PW9)&gt;0,MAX(PT9,PW9),"")</f>
        <v>54.13</v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>
        <f>IF(SUM(PX9,QA9,QD9)&gt;0,SUM(PX9,QA9,QD9),"")</f>
        <v>54.13</v>
      </c>
      <c r="QF9" s="17">
        <v>14.7</v>
      </c>
      <c r="QG9" s="17">
        <v>9.1999999999999993</v>
      </c>
      <c r="QH9" s="17">
        <v>15</v>
      </c>
      <c r="QI9" s="17">
        <v>15.22</v>
      </c>
      <c r="QJ9" s="17">
        <v>0</v>
      </c>
      <c r="QK9" s="17">
        <v>15.2</v>
      </c>
      <c r="QL9" s="17">
        <v>9.4</v>
      </c>
      <c r="QM9" s="17">
        <v>15</v>
      </c>
      <c r="QN9" s="17">
        <v>15.12</v>
      </c>
      <c r="QO9" s="17">
        <v>0</v>
      </c>
      <c r="QP9" s="17"/>
      <c r="QQ9" s="17"/>
      <c r="QR9" s="17"/>
      <c r="QS9" s="17"/>
      <c r="QT9" s="17"/>
      <c r="QU9" s="17">
        <v>7.6</v>
      </c>
      <c r="QV9" s="17">
        <v>4.5999999999999996</v>
      </c>
      <c r="QW9" s="17">
        <v>8.1999999999999993</v>
      </c>
      <c r="QX9" s="17">
        <v>7.85</v>
      </c>
      <c r="QY9" s="17">
        <v>0</v>
      </c>
      <c r="QZ9" s="41">
        <f>IF(QH9&gt;0,QH9,"")</f>
        <v>15</v>
      </c>
      <c r="RA9" s="41">
        <f>IF(QI9&gt;0,QI9,"")</f>
        <v>15.22</v>
      </c>
      <c r="RB9" s="41">
        <f>IF(SUM(QF9:QI9)-QJ9&gt;0,SUM(QF9:QI9)-QJ9,"")</f>
        <v>54.12</v>
      </c>
      <c r="RC9" s="41">
        <f>IF(QM9&gt;0,QM9,"")</f>
        <v>15</v>
      </c>
      <c r="RD9" s="41">
        <f>IF(QN9&gt;0,QN9,"")</f>
        <v>15.12</v>
      </c>
      <c r="RE9" s="41">
        <f>IF(SUM(QK9:QN9)-QO9&gt;0,SUM(QK9:QN9)-QO9,"")</f>
        <v>54.72</v>
      </c>
      <c r="RF9" s="41">
        <f>IF(MAX(RB9,RE9)&gt;0,MAX(RB9,RE9),"")</f>
        <v>54.72</v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>
        <f>IF(QW9&gt;0,QW9,"")</f>
        <v>8.1999999999999993</v>
      </c>
      <c r="RK9" s="41">
        <f>IF(QX9&gt;0,QX9,"")</f>
        <v>7.85</v>
      </c>
      <c r="RL9" s="41">
        <f>IF(SUM(QU9:QX9)-QY9&gt;0,SUM(QU9:QX9)-QY9,"")</f>
        <v>28.25</v>
      </c>
      <c r="RM9" s="41">
        <f>IF(SUM(RF9,RI9,RL9)&gt;0,SUM(RF9,RI9,RL9),"")</f>
        <v>82.97</v>
      </c>
      <c r="RN9" s="18">
        <v>14.5</v>
      </c>
      <c r="RO9" s="18">
        <v>9.6999999999999993</v>
      </c>
      <c r="RP9" s="18">
        <v>13.4</v>
      </c>
      <c r="RQ9" s="18">
        <v>15.39</v>
      </c>
      <c r="RR9" s="18">
        <v>0</v>
      </c>
      <c r="RS9" s="18">
        <v>14.6</v>
      </c>
      <c r="RT9" s="18">
        <v>9.4</v>
      </c>
      <c r="RU9" s="18">
        <v>14.4</v>
      </c>
      <c r="RV9" s="18">
        <v>15.23</v>
      </c>
      <c r="RW9" s="18">
        <v>0</v>
      </c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>
        <f>IF(RP9&gt;0,RP9,"")</f>
        <v>13.4</v>
      </c>
      <c r="SI9" s="11">
        <f>IF(RQ9&gt;0,RQ9,"")</f>
        <v>15.39</v>
      </c>
      <c r="SJ9" s="11">
        <f>IF(SUM(RN9:RQ9)-RR9&gt;0,SUM(RN9:RQ9)-RR9,"")</f>
        <v>52.99</v>
      </c>
      <c r="SK9" s="11">
        <f>IF(RU9&gt;0,RU9,"")</f>
        <v>14.4</v>
      </c>
      <c r="SL9" s="11">
        <f>IF(RV9&gt;0,RV9,"")</f>
        <v>15.23</v>
      </c>
      <c r="SM9" s="11">
        <f>IF(SUM(RS9:RV9)-RW9&gt;0,SUM(RS9:RV9)-RW9,"")</f>
        <v>53.629999999999995</v>
      </c>
      <c r="SN9" s="11">
        <f>IF(MAX(SJ9,SM9)&gt;0,MAX(SJ9,SM9),"")</f>
        <v>53.629999999999995</v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>
        <f>IF(SUM(SN9,SQ9,ST9)&gt;0,SUM(SN9,SQ9,ST9),"")</f>
        <v>53.629999999999995</v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1" t="str">
        <f>IF(SX9&gt;0,SX9,"")</f>
        <v/>
      </c>
      <c r="TQ9" s="41" t="str">
        <f>IF(SY9&gt;0,SY9,"")</f>
        <v/>
      </c>
      <c r="TR9" s="41" t="str">
        <f>IF(SUM(SV9:SY9)-SZ9&gt;0,SUM(SV9:SY9)-SZ9,"")</f>
        <v/>
      </c>
      <c r="TS9" s="41" t="str">
        <f>IF(TC9&gt;0,TC9,"")</f>
        <v/>
      </c>
      <c r="TT9" s="41" t="str">
        <f>IF(TD9&gt;0,TD9,"")</f>
        <v/>
      </c>
      <c r="TU9" s="41" t="str">
        <f>IF(SUM(TA9:TD9)-TE9&gt;0,SUM(TA9:TD9)-TE9,"")</f>
        <v/>
      </c>
      <c r="TV9" s="41" t="str">
        <f>IF(MAX(TR9,TU9)&gt;0,MAX(TR9,TU9),"")</f>
        <v/>
      </c>
      <c r="TW9" s="41" t="str">
        <f>IF(TH9&gt;0,TH9,"")</f>
        <v/>
      </c>
      <c r="TX9" s="41" t="str">
        <f>IF(TI9&gt;0,TI9,"")</f>
        <v/>
      </c>
      <c r="TY9" s="41" t="str">
        <f>IF(SUM(TF9:TI9)-TJ9&gt;0,SUM(TF9:TI9)-TJ9,"")</f>
        <v/>
      </c>
      <c r="TZ9" s="41" t="str">
        <f>IF(TM9&gt;0,TM9,"")</f>
        <v/>
      </c>
      <c r="UA9" s="41" t="str">
        <f>IF(TN9&gt;0,TN9,"")</f>
        <v/>
      </c>
      <c r="UB9" s="41" t="str">
        <f>IF(SUM(TK9:TN9)-TO9&gt;0,SUM(TK9:TN9)-TO9,"")</f>
        <v/>
      </c>
      <c r="UC9" s="41" t="str">
        <f>IF(SUM(TV9,TY9,UB9)&gt;0,SUM(TV9,TY9,UB9),"")</f>
        <v/>
      </c>
      <c r="UD9" s="18">
        <v>14.8</v>
      </c>
      <c r="UE9" s="18">
        <v>9.5</v>
      </c>
      <c r="UF9" s="18">
        <v>15</v>
      </c>
      <c r="UG9" s="18">
        <v>14.99</v>
      </c>
      <c r="UH9" s="18">
        <v>0</v>
      </c>
      <c r="UI9" s="18">
        <v>15</v>
      </c>
      <c r="UJ9" s="18">
        <v>9.4</v>
      </c>
      <c r="UK9" s="18">
        <v>14.4</v>
      </c>
      <c r="UL9" s="18">
        <v>15.24</v>
      </c>
      <c r="UM9" s="18">
        <v>0</v>
      </c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>
        <f>IF(UF9&gt;0,UF9,"")</f>
        <v>15</v>
      </c>
      <c r="UY9" s="11">
        <f>IF(UG9&gt;0,UG9,"")</f>
        <v>14.99</v>
      </c>
      <c r="UZ9" s="11">
        <f>IF(SUM(UD9:UG9)-UH9&gt;0,SUM(UD9:UG9)-UH9,"")</f>
        <v>54.29</v>
      </c>
      <c r="VA9" s="11">
        <f>IF(UK9&gt;0,UK9,"")</f>
        <v>14.4</v>
      </c>
      <c r="VB9" s="11">
        <f>IF(UL9&gt;0,UL9,"")</f>
        <v>15.24</v>
      </c>
      <c r="VC9" s="11">
        <f>IF(SUM(UI9:UL9)-UM9&gt;0,SUM(UI9:UL9)-UM9,"")</f>
        <v>54.04</v>
      </c>
      <c r="VD9" s="11">
        <f>IF(MAX(UZ9,VC9)&gt;0,MAX(UZ9,VC9),"")</f>
        <v>54.29</v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>
        <f>IF(SUM(VD9,VG9,VJ9)&gt;0,SUM(VD9,VG9,VJ9),"")</f>
        <v>54.29</v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1" t="str">
        <f>IF(VN9&gt;0,VN9,"")</f>
        <v/>
      </c>
      <c r="WG9" s="41" t="str">
        <f>IF(VO9&gt;0,VO9,"")</f>
        <v/>
      </c>
      <c r="WH9" s="41" t="str">
        <f>IF(SUM(VL9:VO9)-VP9&gt;0,SUM(VL9:VO9)-VP9,"")</f>
        <v/>
      </c>
      <c r="WI9" s="41" t="str">
        <f>IF(VS9&gt;0,VS9,"")</f>
        <v/>
      </c>
      <c r="WJ9" s="41" t="str">
        <f>IF(VT9&gt;0,VT9,"")</f>
        <v/>
      </c>
      <c r="WK9" s="41" t="str">
        <f>IF(SUM(VQ9:VT9)-VU9&gt;0,SUM(VQ9:VT9)-VU9,"")</f>
        <v/>
      </c>
      <c r="WL9" s="41" t="str">
        <f>IF(MAX(WH9,WK9)&gt;0,MAX(WH9,WK9),"")</f>
        <v/>
      </c>
      <c r="WM9" s="41" t="str">
        <f>IF(VX9&gt;0,VX9,"")</f>
        <v/>
      </c>
      <c r="WN9" s="41" t="str">
        <f>IF(VY9&gt;0,VY9,"")</f>
        <v/>
      </c>
      <c r="WO9" s="41" t="str">
        <f>IF(SUM(VV9:VY9)-VZ9&gt;0,SUM(VV9:VY9)-VZ9,"")</f>
        <v/>
      </c>
      <c r="WP9" s="41" t="str">
        <f>IF(WC9&gt;0,WC9,"")</f>
        <v/>
      </c>
      <c r="WQ9" s="41" t="str">
        <f>IF(WD9&gt;0,WD9,"")</f>
        <v/>
      </c>
      <c r="WR9" s="41" t="str">
        <f>IF(SUM(WA9:WD9)-WE9&gt;0,SUM(WA9:WD9)-WE9,"")</f>
        <v/>
      </c>
      <c r="WS9" s="41" t="str">
        <f>IF(SUM(WL9,WO9,WR9)&gt;0,SUM(WL9,WO9,WR9),"")</f>
        <v/>
      </c>
      <c r="WT9" s="27">
        <f>IF($CP9="P",CA9,(CA9+AZ9)/2)</f>
        <v>10.25</v>
      </c>
      <c r="WU9" s="27">
        <f>IF($CP9="P",CB9,(CB9+BA9)/2)</f>
        <v>6.15</v>
      </c>
      <c r="WV9" s="27">
        <f>IF($CP9="P",CC9,(CC9+BB9)/2)</f>
        <v>10.25</v>
      </c>
      <c r="WW9" s="27">
        <f>IF($CP9="P",CD9,(CD9+BC9)/2)</f>
        <v>9.8650000000000002</v>
      </c>
      <c r="WX9" s="27">
        <f>IF($CP9="P",CE9,(CE9+BD9)/2)</f>
        <v>0</v>
      </c>
      <c r="WY9" s="27">
        <f>IF($CP9="P",CF9,(CF9+BE9)/2)</f>
        <v>9.5</v>
      </c>
      <c r="WZ9" s="27">
        <f>IF($CP9="P",CG9,(CG9+BF9)/2)</f>
        <v>5.4</v>
      </c>
      <c r="XA9" s="27">
        <f>IF($CP9="P",CH9,(CH9+BG9)/2)</f>
        <v>8.5</v>
      </c>
      <c r="XB9" s="27">
        <f>IF($CP9="P",CI9,(CI9+BH9)/2)</f>
        <v>9.0250000000000004</v>
      </c>
      <c r="XC9" s="27">
        <f>IF($CP9="P",CJ9,(CJ9+BI9)/2)</f>
        <v>0</v>
      </c>
      <c r="XD9" s="27">
        <f>IF($CP9="P",CK9,(CK9+BJ9)/2)</f>
        <v>7.65</v>
      </c>
      <c r="XE9" s="27">
        <f>IF($CP9="P",CL9,(CL9+BK9)/2)</f>
        <v>4.75</v>
      </c>
      <c r="XF9" s="27">
        <f>IF($CP9="P",CM9,(CM9+BL9)/2)</f>
        <v>7.7</v>
      </c>
      <c r="XG9" s="27">
        <f>IF($CP9="P",CN9,(CN9+BM9)/2)</f>
        <v>7.4850000000000003</v>
      </c>
      <c r="XH9" s="27">
        <f>IF($CP9="P",CO9,(CO9+BN9)/2)</f>
        <v>0</v>
      </c>
      <c r="XI9" s="29" t="s">
        <v>56</v>
      </c>
      <c r="XJ9" s="11">
        <f>IF(WV9&gt;0,WV9,"")</f>
        <v>10.25</v>
      </c>
      <c r="XK9" s="11">
        <f>IF(WW9&gt;0,WW9,"")</f>
        <v>9.8650000000000002</v>
      </c>
      <c r="XL9" s="11">
        <f>IF(SUM(WT9:WW9)-WX9&gt;0,SUM(WT9:WW9)-WX9,"")</f>
        <v>36.515000000000001</v>
      </c>
      <c r="XM9" s="11">
        <f>IF(XA9&gt;0,XA9,"")</f>
        <v>8.5</v>
      </c>
      <c r="XN9" s="11">
        <f>IF(XB9&gt;0,XB9,"")</f>
        <v>9.0250000000000004</v>
      </c>
      <c r="XO9" s="11">
        <f>IF(SUM(WY9:XB9)-XC9&gt;0,SUM(WY9:XB9)-XC9,"")</f>
        <v>32.424999999999997</v>
      </c>
      <c r="XP9" s="11">
        <f>IF(MAX(XL9,XO9)&gt;0,MAX(XL9,XO9),"")</f>
        <v>36.515000000000001</v>
      </c>
      <c r="XQ9" s="11">
        <f>IF(XF9&gt;0,XF9,"")</f>
        <v>7.7</v>
      </c>
      <c r="XR9" s="11">
        <f>IF(XG9&gt;0,XG9,"")</f>
        <v>7.4850000000000003</v>
      </c>
      <c r="XS9" s="11">
        <f>IF(SUM(XD9:XG9)-XH9&gt;0,SUM(XD9:XG9)-XH9,"")</f>
        <v>27.585000000000001</v>
      </c>
      <c r="XT9" s="11">
        <f>IF(SUM(XP9,XS9)&gt;0,SUM(XP9,XS9),"")</f>
        <v>64.099999999999994</v>
      </c>
    </row>
    <row r="10" spans="1:644" x14ac:dyDescent="0.2">
      <c r="A10" s="4" cm="1">
        <f t="array" ref="A10">IF(AND(H10&lt;&gt;"",H10&lt;&gt;"No DD"),SUMPRODUCT((H$4:H$26&lt;&gt;"")*(H$4:H$26&lt;&gt;"No DD")*(E$4:E$26&gt;E10))+1,IF(H10="No DD",SUMPRODUCT((H$4:H$26="No DD")*(E$4:E$26&gt;E10))+1+SUMPRODUCT((H$4:H$26&lt;&gt;"")*(H$4:H$26&lt;&gt;"No DD")),""))</f>
        <v>7</v>
      </c>
      <c r="B10" s="5" t="s">
        <v>206</v>
      </c>
      <c r="C10" s="4" t="s">
        <v>6</v>
      </c>
      <c r="D10" s="4">
        <v>2001</v>
      </c>
      <c r="E10" s="9">
        <f>SUM(J10:V10)+SUM(J10:T10)*0.0000001+SUM(J10)*0.0000000000001</f>
        <v>247.25002472500546</v>
      </c>
      <c r="F10" s="3" t="str">
        <f>IF(OR(AND(AO10&gt;=AY$28,AO10&lt;&gt;"",AQ10&gt;=AY$32,AQ10&lt;&gt;"",AN10=""),AND(AR10&gt;=AY$28,AR10&lt;&gt;"",AT10&gt;=AY$32,AT10&lt;&gt;"",AN10=""),AND(AV10&gt;=AY$28,AV10&lt;&gt;"",AX10&gt;=AY$32,AX10&lt;&gt;"",AN10=""),AND(BP10&gt;=BZ$28,BP10&lt;&gt;"",BR10&gt;=BZ$32,BR10&lt;&gt;"",BO10=""),AND(BS10&gt;=BZ$28,BS10&lt;&gt;"",BU10&gt;=BZ$32,BU10&lt;&gt;"",BO10=""),AND(BW10&gt;=BZ$28,BW10&lt;&gt;"",BY10&gt;=BZ$32,BY10&lt;&gt;"",BO10=""),AND(CQ10&gt;=DA$28,CQ10&lt;&gt;"",CS10&gt;=DA$32,CS10&lt;&gt;"",CP10=""),AND(CT10&gt;=DA$28,CT10&lt;&gt;"",CV10&gt;=DA$32,CV10&lt;&gt;"",CP10=""),AND(CX10&gt;=DA$28,CX10&lt;&gt;"",CZ10&gt;=DA$32,CZ10&lt;&gt;"",CP10=""),AND(DX10&gt;=EK$28,DX10&lt;&gt;"",DZ10&gt;=EK$32,DZ10&lt;&gt;""),AND(EA10&gt;=EK$28,EA10&lt;&gt;"",EC10&gt;=EK$32,EC10&lt;&gt;""),AND(EE10&gt;=EK$28,EE10&lt;&gt;"",EG10&gt;=EK$32,EG10&lt;&gt;""),AND(EH10&gt;=EK$28,EH10&lt;&gt;"",EJ10&gt;=EK$32,EJ10&lt;&gt;""),AND(FF10&gt;=FS$28,FF10&lt;&gt;"",FH10&gt;=FS$32,FH10&lt;&gt;""),AND(FI10&gt;=FS$28,FI10&lt;&gt;"",FK10&gt;=FS$32,FK10&lt;&gt;""),AND(FM10&gt;=FS$28,FM10&lt;&gt;"",FO10&gt;=FS$32,FO10&lt;&gt;""),AND(FP10&gt;=FS$28,FP10&lt;&gt;"",FR10&gt;=FS$32,FR10&lt;&gt;""),AND(GN10&gt;=HA$28,GN10&lt;&gt;"",GP10&gt;=HA$32,GP10&lt;&gt;""),AND(GQ10&gt;=HA$28,GQ10&lt;&gt;"",GS10&gt;=HA$32,GS10&lt;&gt;""),AND(GU10&gt;=HA$28,GU10&lt;&gt;"",GW10&gt;=HA$32,GW10&lt;&gt;""),AND(GX10&gt;=HA$28,GX10&lt;&gt;"",GZ10&gt;=HA$32,GZ10&lt;&gt;""),AND(HV10&gt;=II$28,HV10&lt;&gt;"",HX10&gt;=II$32,HX10&lt;&gt;""),AND(HY10&gt;=II$28,HY10&lt;&gt;"",IA10&gt;=II$32,IA10&lt;&gt;""),AND(IC10&gt;=II$28,IC10&lt;&gt;"",IE10&gt;=II$32,IE10&lt;&gt;""),AND(IF10&gt;=II$28,IF10&lt;&gt;"",IH10&gt;=II$32,IH10&lt;&gt;""),AND(JD10&gt;=JQ$28,JD10&lt;&gt;"",JF10&gt;=JQ$32,JF10&lt;&gt;""),AND(JG10&gt;=JQ$28,JG10&lt;&gt;"",JI10&gt;=JQ$32,JI10&lt;&gt;""),AND(JK10&gt;=JQ$28,JK10&lt;&gt;"",JM10&gt;=JQ$32,JM10&lt;&gt;""),AND(JN10&gt;=JQ$28,JN10&lt;&gt;"",JP10&gt;=JQ$32,JP10&lt;&gt;""),AND(KL10&gt;=KY$28,KL10&lt;&gt;"",KN10&gt;=KY$32,KN10&lt;&gt;""),AND(KO10&gt;=KY$28,KO10&lt;&gt;"",KQ10&gt;=KY$32,KQ10&lt;&gt;""),AND(KS10&gt;=KY$28,KS10&lt;&gt;"",KU10&gt;=KY$32,KU10&lt;&gt;""),AND(KV10&gt;=KY$28,KV10&lt;&gt;"",KX10&gt;=KY$32,KX10&lt;&gt;""),AND(LT10&gt;=MG$28,LT10&lt;&gt;"",LV10&gt;=MG$32,LV10&lt;&gt;""),AND(LW10&gt;=MG$28,LW10&lt;&gt;"",LY10&gt;=MG$32,LY10&lt;&gt;""),AND(MA10&gt;=MG$28,MA10&lt;&gt;"",MC10&gt;=MG$32,MC10&lt;&gt;""),AND(MD10&gt;=MG$28,MD10&lt;&gt;"",MF10&gt;=MG$32,MF10&lt;&gt;""),AND(NB10&gt;=NO$28,NB10&lt;&gt;"",ND10&gt;=NO$32,ND10&lt;&gt;""),AND(NE10&gt;=NO$28,NE10&lt;&gt;"",NG10&gt;=NO$32,NG10&lt;&gt;""),AND(NI10&gt;=NO$28,NI10&lt;&gt;"",NK10&gt;=NO$32,NK10&lt;&gt;""),AND(NL10&gt;=NO$28,NL10&lt;&gt;"",NN10&gt;=NO$32,NN10&lt;&gt;""),AND(OJ10&gt;=OW$28,OJ10&lt;&gt;"",OL10&gt;=OW$32,OL10&lt;&gt;""),AND(OM10&gt;=OW$28,OM10&lt;&gt;"",OO10&gt;=OW$32,OO10&lt;&gt;""),AND(OQ10&gt;=OW$28,OQ10&lt;&gt;"",OS10&gt;=OW$32,OS10&lt;&gt;""),AND(OT10&gt;=OW$28,OT10&lt;&gt;"",OV10&gt;=OW$32,OV10&lt;&gt;""),AND(PR10&gt;=QE$28,PR10&lt;&gt;"",PT10&gt;=QE$32,PT10&lt;&gt;""),AND(PU10&gt;=QE$28,PU10&lt;&gt;"",PW10&gt;=QE$32,PW10&lt;&gt;""),AND(PY10&gt;=QE$28,PY10&lt;&gt;"",QA10&gt;=QE$32,QA10&lt;&gt;""),AND(QB10&gt;=QE$28,QB10&lt;&gt;"",QD10&gt;=QE$32,QD10&lt;&gt;""),AND(QZ10&gt;=RM$28,QZ10&lt;&gt;"",RB10&gt;=RM$32,RB10&lt;&gt;""),AND(RC10&gt;=RM$28,RC10&lt;&gt;"",RE10&gt;=RM$32,RE10&lt;&gt;""),AND(RG10&gt;=RM$28,RG10&lt;&gt;"",RI10&gt;=RM$32,RI10&lt;&gt;""),AND(RJ10&gt;=RM$28,RJ10&lt;&gt;"",RL10&gt;=RM$32,RL10&lt;&gt;""),AND(SH10&gt;=SU$28,SH10&lt;&gt;"",SJ10&gt;=SU$32,SJ10&lt;&gt;""),AND(SK10&gt;=SU$28,SK10&lt;&gt;"",SM10&gt;=SU$32,SM10&lt;&gt;""),AND(SO10&gt;=SU$28,SO10&lt;&gt;"",SQ10&gt;=SU$32,SQ10&lt;&gt;""),AND(SR10&gt;=SU$28,SR10&lt;&gt;"",ST10&gt;=SU$32,ST10&lt;&gt;""),AND(TP10&gt;=UC$28,TP10&lt;&gt;"",TR10&gt;=UC$32,TR10&lt;&gt;""),AND(TS10&gt;=UC$28,TS10&lt;&gt;"",TU10&gt;=UC$32,TU10&lt;&gt;""),AND(TW10&gt;=UC$28,TW10&lt;&gt;"",TY10&gt;=UC$32,TYY10&lt;&gt;""),AND(TZ10&gt;=UC$28,TZ10&lt;&gt;"",UB10&gt;=UC$32,UB10&lt;&gt;""),AND(UX10&gt;=VK$28,UX10&lt;&gt;"",UZ10&gt;=VK$32,UZ10&lt;&gt;""),AND(VA10&gt;=VK$28,VA10&lt;&gt;"",VC10&gt;=VK$32,VC10&lt;&gt;""),AND(VE10&gt;=VK$28,VE10&lt;&gt;"",VG10&gt;=VK$32,VG10&lt;&gt;""),AND(VH10&gt;=VK$28,VH10&lt;&gt;"",VJ10&gt;=VK$32,VJ10&lt;&gt;""),AND(WF10&gt;=WS$28,WF10&lt;&gt;"",WH10&gt;=WS$32,WH10&lt;&gt;""),AND(WI10&gt;=WS$28,WI10&lt;&gt;"",WK10&gt;=WS$32,WK10&lt;&gt;""),AND(WM10&gt;=WS$28,WM10&lt;&gt;"",WO10&gt;=WS$32,WO10&lt;&gt;""),AND(WP10&gt;=WS$28,WP10&lt;&gt;"",WR10&gt;=WS$32,WR10&lt;&gt;"")),"P","")</f>
        <v>P</v>
      </c>
      <c r="G10" s="3" t="str">
        <f>IF(OR(AND(AQ10&gt;=AY$32,AQ10&lt;&gt;"",AN10=""),AND(AT10&gt;=AY$32,AT10&lt;&gt;"",AN10=""),AND(AX10&gt;=AY$32,AX10&lt;&gt;"",AN10=""),AND(BR10&gt;=BZ$32,BR10&lt;&gt;"",BO10=""),AND(BU10&gt;=BZ$32,BU10&lt;&gt;"",BO10=""),AND(BY10&gt;=BZ$32,BY10&lt;&gt;"",BO10=""),AND(CS10&gt;=DA$32,CS10&lt;&gt;"",CP10=""),AND(CV10&gt;=DA$32,CV10&lt;&gt;"",CP10=""),AND(CZ10&gt;=DA$32,CZ10&lt;&gt;"",CP10=""),AND(DZ10&gt;=EK$32,DZ10&lt;&gt;""),AND(EC10&gt;=EK$32,EC10&lt;&gt;""),AND(EG10&gt;=EK$32,EG10&lt;&gt;""),AND(EJ10&gt;=EK$32,EJ10&lt;&gt;""),AND(FH10&gt;=FS$32,FH10&lt;&gt;""),AND(FK10&gt;=FS$32,FK10&lt;&gt;""),AND(FO10&gt;=FS$32,FO10&lt;&gt;""),AND(FR10&gt;=FS$32,FR10&lt;&gt;""),AND(GP10&gt;=HA$32,GP10&lt;&gt;""),AND(GS10&gt;=HA$32,GS10&lt;&gt;""),AND(GW10&gt;=HA$32,GW10&lt;&gt;""),AND(GZ10&gt;=HA$32,GZ10&lt;&gt;""),AND(HX10&gt;=II$32,HX10&lt;&gt;""),AND(IA10&gt;=II$32,IA10&lt;&gt;""),AND(IE10&gt;=II$32,IE10&lt;&gt;""),AND(IH10&gt;=II$32,IH10&lt;&gt;""),AND(JF10&gt;=JQ$32,JF10&lt;&gt;""),AND(JI10&gt;=JQ$32,JI10&lt;&gt;""),AND(JM10&gt;=JQ$32,JM10&lt;&gt;""),AND(JP10&gt;=JQ$32,JP10&lt;&gt;""),AND(KN10&gt;=KY$32,KN10&lt;&gt;""),AND(KQ10&gt;=KY$32,KQ10&lt;&gt;""),AND(KU10&gt;=KY$32,KU10&lt;&gt;""),AND(KX10&gt;=KY$32,KX10&lt;&gt;""),AND(LV10&gt;=MG$32,LV10&lt;&gt;""),AND(LY10&gt;=MG$32,LY10&lt;&gt;""),AND(MC10&gt;=MG$32,MC10&lt;&gt;""),AND(MF10&gt;=MG$32,MF10&lt;&gt;""),AND(ND10&gt;=NO$32,ND10&lt;&gt;""),AND(NG10&gt;=NO$32,NG10&lt;&gt;""),AND(NK10&gt;=NO$32,NK10&lt;&gt;""),AND(NN10&gt;=NO$32,NN10&lt;&gt;""),AND(OL10&gt;=OW$32,OL10&lt;&gt;""),AND(OO10&gt;=OW$32,OO10&lt;&gt;""),AND(OS10&gt;=OW$32,OS10&lt;&gt;""),AND(OV10&gt;=OW$32,OV10&lt;&gt;""),AND(PT10&gt;=QE$32,PT10&lt;&gt;""),AND(PW10&gt;=QE$32,PW10&lt;&gt;""),AND(QA10&gt;=QE$32,QA10&lt;&gt;""),AND(QD10&gt;=QE$32,QD10&lt;&gt;""),AND(RB10&gt;=RM$32,RB10&lt;&gt;""),AND(RE10&gt;=RM$32,RE10&lt;&gt;""),AND(RI10&gt;=RM$32,RI10&lt;&gt;""),AND(RL10&gt;=RM$32,RL10&lt;&gt;""),AND(SJ10&gt;=SU$32,SJ10&lt;&gt;""),AND(SM10&gt;=SU$32,SM10&lt;&gt;""),AND(SQ10&gt;=SU$32,SQ10&lt;&gt;""),AND(ST10&gt;=SU$32,ST10&lt;&gt;""),AND(TR10&gt;=UC$32,TR10&lt;&gt;""),AND(TU10&gt;=UC$32,TU10&lt;&gt;""),AND(TY10&gt;=UC$32,TYY10&lt;&gt;""),AND(UB10&gt;=UC$32,UB10&lt;&gt;""),AND(UZ10&gt;=VK$32,UZ10&lt;&gt;""),AND(VC10&gt;=VK$32,VC10&lt;&gt;""),AND(VG10&gt;=VK$32,VG10&lt;&gt;""),AND(VJ10&gt;=VK$32,VJ10&lt;&gt;""),AND(WH10&gt;=WS$32,WH10&lt;&gt;""),AND(WK10&gt;=WS$32,WK10&lt;&gt;""),AND(WO10&gt;=WS$32,WO10&lt;&gt;""),AND(WR10&gt;=WS$32,WR10&lt;&gt;"")),"P","")</f>
        <v>P</v>
      </c>
      <c r="H10" s="37" t="str">
        <f>IF(AND(G10="P",F10=""),"No DD",IF(OR(AND(AO10&gt;=AY$31,AO10&lt;&gt;"",AQ10&gt;=AY$35,AQ10&lt;&gt;"",AN10=""),AND(AR10&gt;=AY$31,AR10&lt;&gt;"",AT10&gt;=AY$35,AT10&lt;&gt;"",AN10=""),AND(AV10&gt;=AY$31,AV10&lt;&gt;"",AX10&gt;=AY$35,AX10&lt;&gt;"",AN10=""),AND(BP10&gt;=BZ$31,BP10&lt;&gt;"",BR10&gt;=BZ$35,BR10&lt;&gt;"",BO10=""),AND(BS10&gt;=BZ$31,BS10&lt;&gt;"",BU10&gt;=BZ$35,BU10&lt;&gt;"",BO10=""),AND(BW10&gt;=BZ$31,BW10&lt;&gt;"",BY10&gt;=BZ$35,BY10&lt;&gt;"",BO10=""),AND(CQ10&gt;=DA$31,CQ10&lt;&gt;"",CS10&gt;=DA$35,CS10&lt;&gt;"",CP10=""),AND(CT10&gt;=DA$31,CT10&lt;&gt;"",CV10&gt;=DA$35,CV10&lt;&gt;"",CP10=""),AND(CX10&gt;=DA$31,CX10&lt;&gt;"",CZ10&gt;=DA$35,CZ10&lt;&gt;"",CP10=""),AND(DX10&gt;=EK$31,DX10&lt;&gt;"",DZ10&gt;=EK$35,DZ10&lt;&gt;""),AND(EA10&gt;=EK$31,EA10&lt;&gt;"",EC10&gt;=EK$35,EC10&lt;&gt;""),AND(EE10&gt;=EK$31,EE10&lt;&gt;"",EG10&gt;=EK$35,EG10&lt;&gt;""),AND(EH10&gt;=EK$31,EH10&lt;&gt;"",EJ10&gt;=EK$35,EJ10&lt;&gt;""),AND(FF10&gt;=FS$31,FF10&lt;&gt;"",FH10&gt;=FS$35,FH10&lt;&gt;""),AND(FI10&gt;=FS$31,FI10&lt;&gt;"",FK10&gt;=FS$35,FK10&lt;&gt;""),AND(FM10&gt;=FS$31,FM10&lt;&gt;"",FO10&gt;=FS$35,FO10&lt;&gt;""),AND(FP10&gt;=FS$31,FP10&lt;&gt;"",FR10&gt;=FS$35,FR10&lt;&gt;""),AND(GN10&gt;=HA$31,GN10&lt;&gt;"",GP10&gt;=HA$35,GP10&lt;&gt;""),AND(GQ10&gt;=HA$31,GQ10&lt;&gt;"",GS10&gt;=HA$35,GS10&lt;&gt;""),AND(GU10&gt;=HA$31,GU10&lt;&gt;"",GW10&gt;=HA$35,GW10&lt;&gt;""),AND(GX10&gt;=HA$31,GX10&lt;&gt;"",GZ10&gt;=HA$35,GZ10&lt;&gt;""),AND(HV10&gt;=II$31,HV10&lt;&gt;"",HX10&gt;=II$35,HX10&lt;&gt;""),AND(HY10&gt;=II$31,HY10&lt;&gt;"",IA10&gt;=II$35,IA10&lt;&gt;""),AND(IC10&gt;=II$31,IC10&lt;&gt;"",IE10&gt;=II$35,IE10&lt;&gt;""),AND(IF10&gt;=II$31,IF10&lt;&gt;"",IH10&gt;=II$35,IH10&lt;&gt;""),AND(JD10&gt;=JQ$31,JD10&lt;&gt;"",JF10&gt;=JQ$35,JF10&lt;&gt;""),AND(JG10&gt;=JQ$31,JG10&lt;&gt;"",JI10&gt;=JQ$35,JI10&lt;&gt;""),AND(JK10&gt;=JQ$31,JK10&lt;&gt;"",JM10&gt;=JQ$35,JM10&lt;&gt;""),AND(JN10&gt;=JQ$31,JN10&lt;&gt;"",JP10&gt;=JQ$35,JP10&lt;&gt;""),AND(KL10&gt;=KY$31,KL10&lt;&gt;"",KN10&gt;=KY$35,KN10&lt;&gt;""),AND(KO10&gt;=KY$31,KO10&lt;&gt;"",KQ10&gt;=KY$35,KQ10&lt;&gt;""),AND(KS10&gt;=KY$31,KS10&lt;&gt;"",KU10&gt;=KY$35,KU10&lt;&gt;""),AND(KV10&gt;=KY$31,KV10&lt;&gt;"",KX10&gt;=KY$35,KX10&lt;&gt;""),AND(LT10&gt;=MG$31,LT10&lt;&gt;"",LV10&gt;=MG$35,LV10&lt;&gt;""),AND(LW10&gt;=MG$31,LW10&lt;&gt;"",LY10&gt;=MG$35,LY10&lt;&gt;""),AND(MA10&gt;=MG$31,MA10&lt;&gt;"",MC10&gt;=MG$35,MC10&lt;&gt;""),AND(MD10&gt;=MG$31,MD10&lt;&gt;"",MF10&gt;=MG$35,MF10&lt;&gt;""),AND(NB10&gt;=NO$31,NB10&lt;&gt;"",ND10&gt;=NO$35,ND10&lt;&gt;""),AND(NE10&gt;=NO$31,NE10&lt;&gt;"",NG10&gt;=NO$35,NG10&lt;&gt;""),AND(NI10&gt;=NO$31,NI10&lt;&gt;"",NK10&gt;=NO$35,NK10&lt;&gt;""),AND(NL10&gt;=NO$31,NL10&lt;&gt;"",NN10&gt;=NO$35,NN10&lt;&gt;""),AND(OJ10&gt;=OW$31,OJ10&lt;&gt;"",OL10&gt;=OW$35,OL10&lt;&gt;""),AND(OM10&gt;=OW$31,OM10&lt;&gt;"",OO10&gt;=OW$35,OO10&lt;&gt;""),AND(OQ10&gt;=OW$31,OQ10&lt;&gt;"",OS10&gt;=OW$35,OS10&lt;&gt;""),AND(OT10&gt;=OW$31,OT10&lt;&gt;"",OV10&gt;=OW$35,OV10&lt;&gt;""),AND(PR10&gt;=QE$31,PR10&lt;&gt;"",PT10&gt;=QE$35,PT10&lt;&gt;""),AND(PU10&gt;=QE$31,PU10&lt;&gt;"",PW10&gt;=QE$35,PW10&lt;&gt;""),AND(PY10&gt;=QE$31,PY10&lt;&gt;"",QA10&gt;=QE$35,QA10&lt;&gt;""),AND(QB10&gt;=QE$31,QB10&lt;&gt;"",QD10&gt;=QE$35,QD10&lt;&gt;""),AND(QZ10&gt;=RM$31,QZ10&lt;&gt;"",RB10&gt;=RM$35,RB10&lt;&gt;""),AND(RC10&gt;=RM$31,RC10&lt;&gt;"",RE10&gt;=RM$35,RE10&lt;&gt;""),AND(RG10&gt;=RM$31,RG10&lt;&gt;"",RI10&gt;=RM$35,RI10&lt;&gt;""),AND(RJ10&gt;=RM$31,RJ10&lt;&gt;"",RL10&gt;=RM$35,RL10&lt;&gt;""),AND(SH10&gt;=SU$31,SH10&lt;&gt;"",SJ10&gt;=SU$35,SJ10&lt;&gt;""),AND(SK10&gt;=SU$31,SK10&lt;&gt;"",SM10&gt;=SU$35,SM10&lt;&gt;""),AND(SO10&gt;=SU$31,SO10&lt;&gt;"",SQ10&gt;=SU$35,SQ10&lt;&gt;""),AND(SR10&gt;=SU$31,SR10&lt;&gt;"",ST10&gt;=SU$35,ST10&lt;&gt;""),AND(TP10&gt;=UC$31,TP10&lt;&gt;"",TR10&gt;=UC$35,TR10&lt;&gt;""),AND(TS10&gt;=UC$31,TS10&lt;&gt;"",TU10&gt;=UC$35,TU10&lt;&gt;""),AND(TW10&gt;=UC$31,TW10&lt;&gt;"",TY10&gt;=UC$355,TYY10&lt;&gt;""),AND(TZ10&gt;=UC$31,TZ10&lt;&gt;"",UB10&gt;=UC$35,UB10&lt;&gt;""),AND(UX10&gt;=VK$31,UX10&lt;&gt;"",UZ10&gt;=VK$35,UZ10&lt;&gt;""),AND(VA10&gt;=VK$31,VA10&lt;&gt;"",VC10&gt;=VK$35,VC10&lt;&gt;""),AND(VE10&gt;=VK$31,VE10&lt;&gt;"",VG10&gt;=VK$35,VG10&lt;&gt;""),AND(VH10&gt;=VK$31,VH10&lt;&gt;"",VJ10&gt;=VK$35,VJ10&lt;&gt;""),AND(WF10&gt;=WS$31,WF10&lt;&gt;"",WH10&gt;=WS$35,WH10&lt;&gt;""),AND(WI10&gt;=WS$31,WI10&lt;&gt;"",WK10&gt;=WS$35,WK10&lt;&gt;""),AND(WM10&gt;=WS$31,WM10&lt;&gt;"",WO10&gt;=WS$35,WO10&lt;&gt;""),AND(WP10&gt;=WS$31,WP10&lt;&gt;"",WR10&gt;=WS$35,WR10&lt;&gt;"")),"Merit",IF(OR(AND(AO10&gt;=AY$30,AO10&lt;&gt;"",AQ10&gt;=AY$34,AQ10&lt;&gt;"",AN10=""),AND(AR10&gt;=AY$30,AR10&lt;&gt;"",AT10&gt;=AY$34,AT10&lt;&gt;"",AN10=""),AND(AV10&gt;=AY$30,AV10&lt;&gt;"",AX10&gt;=AY$34,AX10&lt;&gt;"",AN10=""),AND(BP10&gt;=BZ$30,BP10&lt;&gt;"",BR10&gt;=BZ$34,BR10&lt;&gt;"",BO10=""),AND(BS10&gt;=BZ$30,BS10&lt;&gt;"",BU10&gt;=BZ$34,BU10&lt;&gt;"",BO10=""),AND(BW10&gt;=BZ$30,BW10&lt;&gt;"",BY10&gt;=BZ$34,BY10&lt;&gt;"",BO10=""),AND(CQ10&gt;=DA$30,CQ10&lt;&gt;"",CS10&gt;=DA$34,CS10&lt;&gt;"",CP10=""),AND(CT10&gt;=DA$30,CT10&lt;&gt;"",CV10&gt;=DA$34,CV10&lt;&gt;"",CP10=""),AND(CX10&gt;=DA$30,CX10&lt;&gt;"",CZ10&gt;=DA$34,CZ10&lt;&gt;"",CP10=""),AND(DX10&gt;=EK$30,DX10&lt;&gt;"",DZ10&gt;=EK$34,DZ10&lt;&gt;""),AND(EA10&gt;=EK$30,EA10&lt;&gt;"",EC10&gt;=EK$34,EC10&lt;&gt;""),AND(EE10&gt;=EK$30,EE10&lt;&gt;"",EG10&gt;=EK$34,EG10&lt;&gt;""),AND(EH10&gt;=EK$30,EH10&lt;&gt;"",EJ10&gt;=EK$34,EJ10&lt;&gt;""),AND(FF10&gt;=FS$30,FF10&lt;&gt;"",FH10&gt;=FS$34,FH10&lt;&gt;""),AND(FI10&gt;=FS$30,FI10&lt;&gt;"",FK10&gt;=FS$34,FK10&lt;&gt;""),AND(FM10&gt;=FS$30,FM10&lt;&gt;"",FO10&gt;=FS$34,FO10&lt;&gt;""),AND(FP10&gt;=FS$30,FP10&lt;&gt;"",FR10&gt;=FS$34,FR10&lt;&gt;""),AND(GN10&gt;=HA$30,GN10&lt;&gt;"",GP10&gt;=HA$34,GP10&lt;&gt;""),AND(GQ10&gt;=HA$30,GQ10&lt;&gt;"",GS10&gt;=HA$34,GS10&lt;&gt;""),AND(GU10&gt;=HA$30,GU10&lt;&gt;"",GW10&gt;=HA$34,GW10&lt;&gt;""),AND(GX10&gt;=HA$30,GX10&lt;&gt;"",GZ10&gt;=HA$34,GZ10&lt;&gt;""),AND(HV10&gt;=II$30,HV10&lt;&gt;"",HX10&gt;=II$34,HX10&lt;&gt;""),AND(HY10&gt;=II$30,HY10&lt;&gt;"",IA10&gt;=II$34,IA10&lt;&gt;""),AND(IC10&gt;=II$30,IC10&lt;&gt;"",IE10&gt;=II$34,IE10&lt;&gt;""),AND(IF10&gt;=II$30,IF10&lt;&gt;"",IH10&gt;=II$34,IH10&lt;&gt;""),AND(JD10&gt;=JQ$30,JD10&lt;&gt;"",JF10&gt;=JQ$34,JF10&lt;&gt;""),AND(JG10&gt;=JQ$30,JG10&lt;&gt;"",JI10&gt;=JQ$34,JI10&lt;&gt;""),AND(JK10&gt;=JQ$30,JK10&lt;&gt;"",JM10&gt;=JQ$34,JM10&lt;&gt;""),AND(JN10&gt;=JQ$30,JN10&lt;&gt;"",JP10&gt;=JQ$34,JP10&lt;&gt;""),AND(KL10&gt;=KY$30,KL10&lt;&gt;"",KN10&gt;=KY$34,KN10&lt;&gt;""),AND(KO10&gt;=KY$30,KO10&lt;&gt;"",KQ10&gt;=KY$34,KQ10&lt;&gt;""),AND(KS10&gt;=KY$30,KS10&lt;&gt;"",KU10&gt;=KY$34,KU10&lt;&gt;""),AND(KV10&gt;=KY$30,KV10&lt;&gt;"",KX10&gt;=KY$34,KX10&lt;&gt;""),AND(LT10&gt;=MG$30,LT10&lt;&gt;"",LV10&gt;=MG$34,LV10&lt;&gt;""),AND(LW10&gt;=MG$30,LW10&lt;&gt;"",LY10&gt;=MG$34,LY10&lt;&gt;""),AND(MA10&gt;=MG$30,MA10&lt;&gt;"",MC10&gt;=MG$34,MC10&lt;&gt;""),AND(MD10&gt;=MG$30,MD10&lt;&gt;"",MF10&gt;=MG$34,MF10&lt;&gt;""),AND(NB10&gt;=NO$30,NB10&lt;&gt;"",ND10&gt;=NO$34,ND10&lt;&gt;""),AND(NE10&gt;=NO$30,NE10&lt;&gt;"",NG10&gt;=NO$34,NG10&lt;&gt;""),AND(NI10&gt;=NO$30,NI10&lt;&gt;"",NK10&gt;=NO$34,NK10&lt;&gt;""),AND(NL10&gt;=NO$30,NL10&lt;&gt;"",NN10&gt;=NO$34,NN10&lt;&gt;""),AND(OJ10&gt;=OW$30,OJ10&lt;&gt;"",OL10&gt;=OW$34,OL10&lt;&gt;""),AND(OM10&gt;=OW$30,OM10&lt;&gt;"",OO10&gt;=OW$34,OO10&lt;&gt;""),AND(OQ10&gt;=OW$30,OQ10&lt;&gt;"",OS10&gt;=OW$34,OS10&lt;&gt;""),AND(OT10&gt;=OW$30,OT10&lt;&gt;"",OV10&gt;=OW$34,OV10&lt;&gt;""),AND(PR10&gt;=QE$30,PR10&lt;&gt;"",PT10&gt;=QE$34,PT10&lt;&gt;""),AND(PU10&gt;=QE$30,PU10&lt;&gt;"",PW10&gt;=QE$34,PW10&lt;&gt;""),AND(PY10&gt;=QE$30,PY10&lt;&gt;"",QA10&gt;=QE$34,QA10&lt;&gt;""),AND(QB10&gt;=QE$30,QB10&lt;&gt;"",QD10&gt;=QE$34,QD10&lt;&gt;""),AND(QZ10&gt;=RM$30,QZ10&lt;&gt;"",RB10&gt;=RM$34,RB10&lt;&gt;""),AND(RC10&gt;=RM$30,RC10&lt;&gt;"",RE10&gt;=RM$34,RE10&lt;&gt;""),AND(RG10&gt;=RM$30,RG10&lt;&gt;"",RI10&gt;=RM$34,RI10&lt;&gt;""),AND(RJ10&gt;=RM$30,RJ10&lt;&gt;"",RL10&gt;=RM$34,RL10&lt;&gt;""),AND(SH10&gt;=SU$30,SH10&lt;&gt;"",SJ10&gt;=SU$34,SJ10&lt;&gt;""),AND(SK10&gt;=SU$30,SK10&lt;&gt;"",SM10&gt;=SU$34,SM10&lt;&gt;""),AND(SO10&gt;=SU$30,SO10&lt;&gt;"",SQ10&gt;=SU$34,SQ10&lt;&gt;""),AND(SR10&gt;=SU$30,SR10&lt;&gt;"",ST10&gt;=SU$34,ST10&lt;&gt;""),AND(TP10&gt;=UC$30,TP10&lt;&gt;"",TR10&gt;=UC$34,TR10&lt;&gt;""),AND(TS10&gt;=UC$30,TS10&lt;&gt;"",TU10&gt;=UC$34,TU10&lt;&gt;""),AND(TW10&gt;=UC$30,TW10&lt;&gt;"",TY10&gt;=UC$34,TYY10&lt;&gt;""),AND(TZ10&gt;=UC$30,TZ10&lt;&gt;"",UB10&gt;=UC$34,UB10&lt;&gt;""),AND(UX10&gt;=VK$30,UX10&lt;&gt;"",UZ10&gt;=VK$34,UZ10&lt;&gt;""),AND(VA10&gt;=VK$30,VA10&lt;&gt;"",VC10&gt;=VK$34,VC10&lt;&gt;""),AND(VE10&gt;=VK$30,VE10&lt;&gt;"",VG10&gt;=VK$34,VG10&lt;&gt;""),AND(VH10&gt;=VK$30,VH10&lt;&gt;"",VJ10&gt;=VK$34,VJ10&lt;&gt;""),AND(WF10&gt;=WS$30,WF10&lt;&gt;"",WH10&gt;=WS$34,WH10&lt;&gt;""),AND(WI10&gt;=WS$30,WI10&lt;&gt;"",WK10&gt;=WS$34,WK10&lt;&gt;""),AND(WM10&gt;=WS$30,WM10&lt;&gt;"",WO10&gt;=WS$34,WO10&lt;&gt;""),AND(WP10&gt;=WS$30,WP10&lt;&gt;"",WR10&gt;=WS$34,WR10&lt;&gt;"")),"Excellence",IF(I10="P","Worlds Team",IF(F10="P","National Team","")))))</f>
        <v>National Team</v>
      </c>
      <c r="I10" s="3" t="str">
        <f>IF(OR(AND(AO10&gt;=AY$29,AO10&lt;&gt;"",AQ10&gt;=AY$33,AQ10&lt;&gt;"",AN10=""),AND(AR10&gt;=AY$29,AR10&lt;&gt;"",AT10&gt;=AY$33,AT10&lt;&gt;"",AN10=""),AND(AV10&gt;=AY$29,AV10&lt;&gt;"",AX10&gt;=AY$33,AX10&lt;&gt;"",AN10=""),AND(BP10&gt;=BZ$29,BP10&lt;&gt;"",BR10&gt;=BZ$33,BR10&lt;&gt;"",BO10=""),AND(BS10&gt;=BZ$29,BS10&lt;&gt;"",BU10&gt;=BZ$33,BU10&lt;&gt;"",BO10=""),AND(BW10&gt;=BZ$29,BW10&lt;&gt;"",BY10&gt;=BZ$33,BY10&lt;&gt;"",BO10=""),AND(CQ10&gt;=DA$29,CQ10&lt;&gt;"",CS10&gt;=DA$33,CS10&lt;&gt;"",CP10=""),AND(CT10&gt;=DA$29,CT10&lt;&gt;"",CV10&gt;=DA$33,CV10&lt;&gt;"",CP10=""),AND(CX10&gt;=DA$29,CX10&lt;&gt;"",CZ10&gt;=DA$33,CZ10&lt;&gt;"",CP10=""),AND(DX10&gt;=EK$29,DX10&lt;&gt;"",DZ10&gt;=EK$33,DZ10&lt;&gt;""),AND(EA10&gt;=EK$29,EA10&lt;&gt;"",EC10&gt;=EK$33,EC10&lt;&gt;""),AND(EE10&gt;=EK$29,EE10&lt;&gt;"",EG10&gt;=EK$33,EG10&lt;&gt;""),AND(EH10&gt;=EK$29,EH10&lt;&gt;"",EJ10&gt;=EK$33,EJ10&lt;&gt;""),AND(FF10&gt;=FS$29,FF10&lt;&gt;"",FH10&gt;=FS$33,FH10&lt;&gt;""),AND(FI10&gt;=FS$29,FI10&lt;&gt;"",FK10&gt;=FS$33,FK10&lt;&gt;""),AND(FM10&gt;=FS$29,FM10&lt;&gt;"",FO10&gt;=FS$33,FO10&lt;&gt;""),AND(FP10&gt;=FS$29,FP10&lt;&gt;"",FR10&gt;=FS$33,FR10&lt;&gt;""),AND(GN10&gt;=HA$29,GN10&lt;&gt;"",GP10&gt;=HA$33,GP10&lt;&gt;""),AND(GQ10&gt;=HA$29,GQ10&lt;&gt;"",GS10&gt;=HA$33,GS10&lt;&gt;""),AND(GU10&gt;=HA$29,GU10&lt;&gt;"",GW10&gt;=HA$33,GW10&lt;&gt;""),AND(GX10&gt;=HA$29,GX10&lt;&gt;"",GZ10&gt;=HA$33,GZ10&lt;&gt;""),AND(HV10&gt;=II$29,HV10&lt;&gt;"",HX10&gt;=II$33,HX10&lt;&gt;""),AND(HY10&gt;=II$29,HY10&lt;&gt;"",IA10&gt;=II$33,IA10&lt;&gt;""),AND(IC10&gt;=II$29,IC10&lt;&gt;"",IE10&gt;=II$33,IE10&lt;&gt;""),AND(IF10&gt;=II$29,IF10&lt;&gt;"",IH10&gt;=II$33,IH10&lt;&gt;""),AND(JD10&gt;=JQ$29,JD10&lt;&gt;"",JF10&gt;=JQ$33,JF10&lt;&gt;""),AND(JG10&gt;=JQ$29,JG10&lt;&gt;"",JI10&gt;=JQ$33,JI10&lt;&gt;""),AND(JK10&gt;=JQ$29,JK10&lt;&gt;"",JM10&gt;=JQ$33,JM10&lt;&gt;""),AND(JN10&gt;=JQ$29,JN10&lt;&gt;"",JP10&gt;=JQ$33,JP10&lt;&gt;""),AND(KL10&gt;=KY$29,KL10&lt;&gt;"",KN10&gt;=KY$33,KN10&lt;&gt;""),AND(KO10&gt;=KY$29,KO10&lt;&gt;"",KQ10&gt;=KY$33,KQ10&lt;&gt;""),AND(KS10&gt;=KY$29,KS10&lt;&gt;"",KU10&gt;=KY$33,KU10&lt;&gt;""),AND(KV10&gt;=KY$29,KV10&lt;&gt;"",KX10&gt;=KY$33,KX10&lt;&gt;""),AND(LT10&gt;=MG$29,LT10&lt;&gt;"",LV10&gt;=MG$33,LV10&lt;&gt;""),AND(LW10&gt;=MG$29,LW10&lt;&gt;"",LY10&gt;=MG$33,LY10&lt;&gt;""),AND(MA10&gt;=MG$29,MA10&lt;&gt;"",MC10&gt;=MG$33,MC10&lt;&gt;""),AND(MD10&gt;=MG$29,MD10&lt;&gt;"",MF10&gt;=MG$33,MF10&lt;&gt;""),AND(NB10&gt;=NO$29,NB10&lt;&gt;"",ND10&gt;=NO$33,ND10&lt;&gt;""),AND(NE10&gt;=NO$29,NE10&lt;&gt;"",NG10&gt;=NO$33,NG10&lt;&gt;""),AND(NI10&gt;=NO$29,NI10&lt;&gt;"",NK10&gt;=NO$33,NK10&lt;&gt;""),AND(NL10&gt;=NO$29,NL10&lt;&gt;"",NN10&gt;=NO$33,NN10&lt;&gt;""),AND(OJ10&gt;=OW$29,OJ10&lt;&gt;"",OL10&gt;=OW$33,OL10&lt;&gt;""),AND(OM10&gt;=OW$29,OM10&lt;&gt;"",OO10&gt;=OW$33,OO10&lt;&gt;""),AND(OQ10&gt;=OW$29,OQ10&lt;&gt;"",OS10&gt;=OW$33,OS10&lt;&gt;""),AND(OT10&gt;=OW$29,OT10&lt;&gt;"",OV10&gt;=OW$33,OV10&lt;&gt;""),AND(PR10&gt;=QE$29,PR10&lt;&gt;"",PT10&gt;=QE$33,PT10&lt;&gt;""),AND(PU10&gt;=QE$29,PU10&lt;&gt;"",PW10&gt;=QE$33,PW10&lt;&gt;""),AND(PY10&gt;=QE$29,PY10&lt;&gt;"",QA10&gt;=QE$33,QA10&lt;&gt;""),AND(QB10&gt;=QE$29,QB10&lt;&gt;"",QD10&gt;=QE$33,QD10&lt;&gt;""),AND(QZ10&gt;=RM$29,QZ10&lt;&gt;"",RB10&gt;=RM$33,RB10&lt;&gt;""),AND(RC10&gt;=RM$29,RC10&lt;&gt;"",RE10&gt;=RM$33,RE10&lt;&gt;""),AND(RG10&gt;=RM$29,RG10&lt;&gt;"",RI10&gt;=RM$33,RI10&lt;&gt;""),AND(RJ10&gt;=RM$29,RJ10&lt;&gt;"",RL10&gt;=RM$33,RL10&lt;&gt;""),AND(SH10&gt;=SU$29,SH10&lt;&gt;"",SJ10&gt;=SU$33,SJ10&lt;&gt;""),AND(SK10&gt;=SU$29,SK10&lt;&gt;"",SM10&gt;=SU$33,SM10&lt;&gt;""),AND(SO10&gt;=SU$29,SO10&lt;&gt;"",SQ10&gt;=SU$33,SQ10&lt;&gt;""),AND(SR10&gt;=SU$29,SR10&lt;&gt;"",ST10&gt;=SU$33,ST10&lt;&gt;""),AND(TP10&gt;=UC$29,TP10&lt;&gt;"",TR10&gt;=UC$33,TR10&lt;&gt;""),AND(TS10&gt;=UC$29,TS10&lt;&gt;"",TU10&gt;=UC$33,TU10&lt;&gt;""),AND(TW10&gt;=UC$29,TW10&lt;&gt;"",TY10&gt;=UC$33,TYY10&lt;&gt;""),AND(TZ10&gt;=UC$29,TZ10&lt;&gt;"",UB10&gt;=UC$33,UB10&lt;&gt;""),AND(UX10&gt;=VK$29,UX10&lt;&gt;"",UZ10&gt;=VK$33,UZ10&lt;&gt;""),AND(VA10&gt;=VK$29,VA10&lt;&gt;"",VC10&gt;=VK$33,VC10&lt;&gt;""),AND(VE10&gt;=VK$29,VE10&lt;&gt;"",VG10&gt;=VK$33,VG10&lt;&gt;""),AND(VH10&gt;=VK$29,VH10&lt;&gt;"",VJ10&gt;=VK$33,VJ10&lt;&gt;""),AND(WF10&gt;=WS$29,WF10&lt;&gt;"",WH10&gt;=WS$33,WH10&lt;&gt;""),AND(WI10&gt;=WS$29,WI10&lt;&gt;"",WK10&gt;=WS$33,WK10&lt;&gt;""),AND(WM10&gt;=WS$29,WM10&lt;&gt;"",WO10&gt;=WS$33,WO10&lt;&gt;""),AND(WP10&gt;=WS$29,WP10&lt;&gt;"",WR10&gt;=WS$33,WR10&lt;&gt;"")),"P","")</f>
        <v/>
      </c>
      <c r="J10" s="8">
        <f>IF(COUNT(AQ10,AT10,BR10,BU10,CS10,CV10)&gt;0,LARGE((AQ10,AT10,BR10,BU10,CS10,CV10),1),0)</f>
        <v>54.62</v>
      </c>
      <c r="K10" s="8" t="str">
        <f>IF(J10="","",IF(OR(J10=CS10,J10=CV10),$CA$1,IF(OR(J10=BR10,J10=BU10),$AZ$1,IF(OR(J10=AQ10,J10=AT10),$Y$1,""))))</f>
        <v>2024 Elite Canada</v>
      </c>
      <c r="L10" s="8">
        <f>IF(COUNT(AQ10,AT10,BR10,BU10,CS10,CV10)&gt;1,LARGE((AQ10,AT10,BR10,BU10,CS10,CV10),2),0)</f>
        <v>53.52</v>
      </c>
      <c r="M10" s="8" t="str">
        <f>IF(L10="","",IF(OR(L10=CS10,L10=CV10),$CA$1,IF(OR(L10=BR10,L10=BU10),$AZ$1,IF(OR(L10=AQ10,L10=AT10),$Y$1,""))))</f>
        <v>2024 Nationals</v>
      </c>
      <c r="N10" s="8">
        <f>IF(COUNT(AQ10,AT10,BR10,BU10,CS10,CV10)&gt;2,LARGE((AQ10,AT10,BR10,BU10,CS10,CV10),3),0)</f>
        <v>53.19</v>
      </c>
      <c r="O10" s="8" t="str">
        <f>IF(N10="","",IF(OR(N10=CS10,N10=CV10),$CA$1,IF(OR(N10=BR10,N10=BU10),$AZ$1,IF(OR(N10=AQ10,N10=AT10),$Y$1,""))))</f>
        <v>2023 Domestic 3rd Trial</v>
      </c>
      <c r="P10" s="8">
        <f>IF(MAX(AX10,BY10,CZ10)&gt;0,MAX(AX10,BY10,CZ10),0)</f>
        <v>54.36</v>
      </c>
      <c r="Q10" s="8" t="str">
        <f>IF(P10="","",IF(P10=CZ10,$CA$1,IF(P10=BY10,$AZ$1,IF(P10=AX10,$Y$1,""))))</f>
        <v>2024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15.4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2024 Elite Canada</v>
      </c>
      <c r="T10" s="8">
        <f>IF(MAX(IF(AO10&gt;=$AY$28,AP10,0),IF(AR10&gt;=$AY$28,AS10,0),IF(AV10&gt;=$AY$28,AW10,0),IF(BP10&gt;=$BZ$28,BQ10,0),IF(BS10&gt;=$BZ$28,BT10,0),IF(BW10&gt;=$BZ$28,BX10,0),IF(CQ10&gt;=$DA$28,CR10,0),IF(CT10&gt;=$DA$28,CU10,0),IF(CX10&gt;=$DA$28,CY10,0),IF(DX10&gt;=$EK$28,DY10,0),IF(EA10&gt;=$EK$28,EB10,0),IF(EE10&gt;=$EK$28,EF10,0),IF(EH10&gt;=$EK$28,EI10,0),IF(FF10&gt;=$FS$28,FG10,0),IF(FI10&gt;=$FS$28,FJ10,0),IF(FM10&gt;=$FS$28,FN10,0),IF(FP10&gt;=$FS$28,FQ10,0),IF(GN10&gt;=$HA$28,GO10,0),IF(GQ10&gt;=$HA$28,GR10,0),IF(GU10&gt;=$HA$28,GV10,0),IF(GX10&gt;=$HA$28,GY10,0),IF(HV10&gt;=$II$28,HW10,0),IF(HY10&gt;=$II$28,HZ10,0),IF(IC10&gt;=$II$28,ID10,0),IF(IF10&gt;=$II$28,IG10,0),IF(JD10&gt;=$JQ$28,JE10,0),IF(JG10&gt;=$JQ$28,JH10,0),IF(JK10&gt;=$JQ$28,JL10,0),IF(JN10&gt;=$JQ$28,JO10,0),IF(KL10&gt;=$KY$28,KM10,0),IF(KO10&gt;=$KY$28,KP10,0),IF(KS10&gt;=$KY$28,KT10,0),IF(KV10&gt;=$KY$28,KW10,0),IF(LT10&gt;=$MG$28,LU10,0),IF(LW10&gt;=$MG$28,LX10,0),IF(MA10&gt;=$MG$28,MB10,0),IF(MD10&gt;=$MG$28,ME10,0),IF(NB10&gt;=$NO$28,NC10,0),IF(NE10&gt;=$NO$28,NF10,0),IF(NI10&gt;=$NO$28,NJ10,0),IF(NL10&gt;=$NO$28,NM10,0),IF(OJ10&gt;=$OW$28,OK10,0),IF(OM10&gt;=$OW$28,ON10,0),IF(OQ10&gt;=$OW$28,OR10,0),IF(OT10&gt;=$OW$28,OU10,0),IF(PR10&gt;=$QE$28,PS10,0),IF(PU10&gt;=$QE$28,PV10,0),IF(PY10&gt;=$QE$28,PZ10,0),IF(QB10&gt;=$QE$28,QC10,0),IF(QZ10&gt;=$RM$28,RA10,0),IF(RC10&gt;=$RM$28,RD10,0),IF(RG10&gt;=$RM$28,RH10,0),IF(RJ10&gt;=$RM$28,RK10,0),IF(SH10&gt;=$SU$28,SI10,0),IF(SK10&gt;=$SU$28,SL10,0),IF(SO10&gt;=$SU$28,SP10,0),IF(SR10&gt;=$SU$28,SS10,0),IF(TP10&gt;=$UC$28,TQ10,0),IF(TS10&gt;=$UC$28,TT10,0),IF(TW10&gt;=$UC$28,TX10,0),IF(TZ10&gt;=$UC$28,UA10,0),IF(UX10&gt;=$VK$28,UY10,0),IF(VA10&gt;=$VK$28,VB10,0),IF(VE10&gt;=$VK$28,VF10,0),IF(VH10&gt;=$VK$28,VI10,0),IF(WF10&gt;=$WS$28,WG10,0),IF(WI10&gt;=$WS$28,WJ10,0),IF(WM10&gt;=$WS$28,WN10,0),IF(WP10&gt;=$WS$28,WQ10,0))&gt;0,MAX(IF(AO10&gt;=$AY$28,AP10,0),IF(AR10&gt;=$AY$28,AS10,0),IF(AV10&gt;=$AY$28,AW10,0),IF(BP10&gt;=$BZ$28,BQ10,0),IF(BS10&gt;=$BZ$28,BT10,0),IF(BW10&gt;=$BZ$28,BX10,0),IF(CQ10&gt;=$DA$28,CR10,0),IF(CT10&gt;=$DA$28,CU10,0),IF(CX10&gt;=$DA$28,CY10,0),IF(DX10&gt;=$EK$28,DY10,0),IF(EA10&gt;=$EK$28,EB10,0),IF(EE10&gt;=$EK$28,EF10,0),IF(EH10&gt;=$EK$28,EI10,0),IF(FF10&gt;=$FS$28,FG10,0),IF(FI10&gt;=$FS$28,FJ10,0),IF(FM10&gt;=$FS$28,FN10,0),IF(FP10&gt;=$FS$28,FQ10,0),IF(GN10&gt;=$HA$28,GO10,0),IF(GQ10&gt;=$HA$28,GR10,0),IF(GU10&gt;=$HA$28,GV10,0),IF(GX10&gt;=$HA$28,GY10,0),IF(HV10&gt;=$II$28,HW10,0),IF(HY10&gt;=$II$28,HZ10,0),IF(IC10&gt;=$II$28,ID10,0),IF(IF10&gt;=$II$28,IG10,0),IF(JD10&gt;=$JQ$28,JE10,0),IF(JG10&gt;=$JQ$28,JH10,0),IF(JK10&gt;=$JQ$28,JL10,0),IF(JN10&gt;=$JQ$28,JO10,0),IF(KL10&gt;=$KY$28,KM10,0),IF(KO10&gt;=$KY$28,KP10,0),IF(KS10&gt;=$KY$28,KT10,0),IF(KV10&gt;=$KY$28,KW10,0),IF(LT10&gt;=$MG$28,LU10,0),IF(LW10&gt;=$MG$28,LX10,0),IF(MA10&gt;=$MG$28,MB10,0),IF(MD10&gt;=$MG$28,ME10,0),IF(NB10&gt;=$NO$28,NC10,0),IF(NE10&gt;=$NO$28,NF10,0),IF(NI10&gt;=$NO$28,NJ10,0),IF(NL10&gt;=$NO$28,NM10,0),IF(OJ10&gt;=$OW$28,OK10,0),IF(OM10&gt;=$OW$28,ON10,0),IF(OQ10&gt;=$OW$28,OR10,0),IF(OT10&gt;=$OW$28,OU10,0),IF(PR10&gt;=$QE$28,PS10,0),IF(PU10&gt;=$QE$28,PV10,0),IF(PY10&gt;=$QE$28,PZ10,0),IF(QB10&gt;=$QE$28,QC10,0),IF(QZ10&gt;=$RM$28,RA10,0),IF(RC10&gt;=$RM$28,RD10,0),IF(RG10&gt;=$RM$28,RH10,0),IF(RJ10&gt;=$RM$28,RK10,0),IF(SH10&gt;=$SU$28,SI10,0),IF(SK10&gt;=$SU$28,SL10,0),IF(SO10&gt;=$SU$28,SP10,0),IF(SR10&gt;=$SU$28,SS10,0),IF(TP10&gt;=$UC$28,TQ10,0),IF(TS10&gt;=$UC$28,TT10,0),IF(TW10&gt;=$UC$28,TX10,0),IF(TZ10&gt;=$UC$28,UA10,0),IF(UX10&gt;=$VK$28,UY10,0),IF(VA10&gt;=$VK$28,VB10,0),IF(VE10&gt;=$VK$28,VF10,0),IF(VH10&gt;=$VK$28,VI10,0),IF(WF10&gt;=$WS$28,WG10,0),IF(WI10&gt;=$WS$28,WJ10,0),IF(WM10&gt;=$WS$28,WN10,0),IF(WP10&gt;=$WS$28,WQ10,0)),0)</f>
        <v>16.16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2024 Elite Canada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/>
      </c>
      <c r="Y10" s="23">
        <v>5.2</v>
      </c>
      <c r="Z10" s="23">
        <v>3.6</v>
      </c>
      <c r="AA10" s="23">
        <v>6.3</v>
      </c>
      <c r="AB10" s="23">
        <v>6.52</v>
      </c>
      <c r="AC10" s="23">
        <v>0</v>
      </c>
      <c r="AD10" s="23">
        <v>13.1</v>
      </c>
      <c r="AE10" s="23">
        <v>9.6999999999999993</v>
      </c>
      <c r="AF10" s="23">
        <v>14.8</v>
      </c>
      <c r="AG10" s="23">
        <v>15.59</v>
      </c>
      <c r="AH10" s="23">
        <v>0</v>
      </c>
      <c r="AI10" s="23">
        <v>3.8</v>
      </c>
      <c r="AJ10" s="23">
        <v>3</v>
      </c>
      <c r="AK10" s="23">
        <v>4.9000000000000004</v>
      </c>
      <c r="AL10" s="23">
        <v>4.96</v>
      </c>
      <c r="AM10" s="23">
        <v>0</v>
      </c>
      <c r="AN10" s="28"/>
      <c r="AO10" s="39">
        <f>IF(AA10&gt;0,AA10,"")</f>
        <v>6.3</v>
      </c>
      <c r="AP10" s="39">
        <f>IF(AB10&gt;0,AB10,"")</f>
        <v>6.52</v>
      </c>
      <c r="AQ10" s="41">
        <f>IF(SUM(Y10:AB10)-AC10&gt;0,SUM(Y10:AB10)-AC10,"")</f>
        <v>21.62</v>
      </c>
      <c r="AR10" s="41">
        <f>IF(AF10&gt;0,AF10,"")</f>
        <v>14.8</v>
      </c>
      <c r="AS10" s="41">
        <f>IF(AG10&gt;0,AG10,"")</f>
        <v>15.59</v>
      </c>
      <c r="AT10" s="41">
        <f>IF(SUM(AD10:AG10)-AH10&gt;0,SUM(AD10:AG10)-AH10,"")</f>
        <v>53.19</v>
      </c>
      <c r="AU10" s="41">
        <f>IF(AQ10="","",MAX(AQ10,AT10))</f>
        <v>53.19</v>
      </c>
      <c r="AV10" s="41">
        <f>IF(AK10&gt;0,AK10,"")</f>
        <v>4.9000000000000004</v>
      </c>
      <c r="AW10" s="41">
        <f>IF(AL10&gt;0,AL10,"")</f>
        <v>4.96</v>
      </c>
      <c r="AX10" s="41">
        <f>IF(SUM(AI10:AL10)-AM10&gt;0,SUM(AI10:AL10)-AM10,"")</f>
        <v>16.66</v>
      </c>
      <c r="AY10" s="41">
        <f>IF(SUM(AU10,AX10)&gt;0,SUM(AU10,AX10),"")</f>
        <v>69.849999999999994</v>
      </c>
      <c r="AZ10" s="27">
        <v>9.4</v>
      </c>
      <c r="BA10" s="27">
        <v>5.5</v>
      </c>
      <c r="BB10" s="27">
        <v>9.4</v>
      </c>
      <c r="BC10" s="27">
        <v>10.130000000000001</v>
      </c>
      <c r="BD10" s="27">
        <v>0</v>
      </c>
      <c r="BE10" s="27">
        <v>15.2</v>
      </c>
      <c r="BF10" s="27">
        <v>8.9</v>
      </c>
      <c r="BG10" s="27">
        <v>14.2</v>
      </c>
      <c r="BH10" s="27">
        <v>16.32</v>
      </c>
      <c r="BI10" s="27">
        <v>0</v>
      </c>
      <c r="BJ10" s="27">
        <v>13.5</v>
      </c>
      <c r="BK10" s="27">
        <v>9.3000000000000007</v>
      </c>
      <c r="BL10" s="27">
        <v>15.4</v>
      </c>
      <c r="BM10" s="27">
        <v>16.16</v>
      </c>
      <c r="BN10" s="27">
        <v>0</v>
      </c>
      <c r="BO10" s="29"/>
      <c r="BP10" s="40">
        <f>IF(BB10&gt;0,BB10,"")</f>
        <v>9.4</v>
      </c>
      <c r="BQ10" s="40">
        <f>IF(BC10&gt;0,BC10,"")</f>
        <v>10.130000000000001</v>
      </c>
      <c r="BR10" s="11">
        <f>IF(SUM(AZ10:BC10)-BD10&gt;0,SUM(AZ10:BC10)-BD10,"")</f>
        <v>34.43</v>
      </c>
      <c r="BS10" s="11">
        <f>IF(BG10&gt;0,BG10,"")</f>
        <v>14.2</v>
      </c>
      <c r="BT10" s="11">
        <f>IF(BH10&gt;0,BH10,"")</f>
        <v>16.32</v>
      </c>
      <c r="BU10" s="11">
        <f>IF(SUM(BE10:BH10)-BI10&gt;0,SUM(BE10:BH10)-BI10,"")</f>
        <v>54.62</v>
      </c>
      <c r="BV10" s="11">
        <f>IF(BR10="","",MAX(BR10,BU10))</f>
        <v>54.62</v>
      </c>
      <c r="BW10" s="11">
        <f>IF(BL10&gt;0,BL10,"")</f>
        <v>15.4</v>
      </c>
      <c r="BX10" s="11">
        <f>IF(BM10&gt;0,BM10,"")</f>
        <v>16.16</v>
      </c>
      <c r="BY10" s="11">
        <f>IF(SUM(BJ10:BM10)-BN10&gt;0,SUM(BJ10:BM10)-BN10,"")</f>
        <v>54.36</v>
      </c>
      <c r="BZ10" s="11">
        <f>IF(SUM(BV10,BY10)&gt;0,SUM(BV10,BY10),"")</f>
        <v>108.97999999999999</v>
      </c>
      <c r="CA10" s="23">
        <v>3</v>
      </c>
      <c r="CB10" s="23">
        <v>1.8</v>
      </c>
      <c r="CC10" s="23">
        <v>3.2</v>
      </c>
      <c r="CD10" s="23">
        <v>3.47</v>
      </c>
      <c r="CE10" s="23">
        <v>0</v>
      </c>
      <c r="CF10" s="23">
        <v>14.4</v>
      </c>
      <c r="CG10" s="23">
        <v>9.3000000000000007</v>
      </c>
      <c r="CH10" s="23">
        <v>14.2</v>
      </c>
      <c r="CI10" s="23">
        <v>15.62</v>
      </c>
      <c r="CJ10" s="23">
        <v>0</v>
      </c>
      <c r="CK10" s="23">
        <v>13.7</v>
      </c>
      <c r="CL10" s="23">
        <v>8.9</v>
      </c>
      <c r="CM10" s="23">
        <v>14.4</v>
      </c>
      <c r="CN10" s="23">
        <v>15.65</v>
      </c>
      <c r="CO10" s="23">
        <v>0</v>
      </c>
      <c r="CP10" s="28"/>
      <c r="CQ10" s="39">
        <f>IF(CC10&gt;0,CC10,"")</f>
        <v>3.2</v>
      </c>
      <c r="CR10" s="39">
        <f>IF(CD10&gt;0,CD10,"")</f>
        <v>3.47</v>
      </c>
      <c r="CS10" s="41">
        <f>IF(SUM(CA10:CD10)-CE10&gt;0,SUM(CA10:CD10)-CE10,"")</f>
        <v>11.47</v>
      </c>
      <c r="CT10" s="41">
        <f>IF(CH10&gt;0,CH10,"")</f>
        <v>14.2</v>
      </c>
      <c r="CU10" s="41">
        <f>IF(CI10&gt;0,CI10,"")</f>
        <v>15.62</v>
      </c>
      <c r="CV10" s="41">
        <f>IF(SUM(CF10:CI10)-CJ10&gt;0,SUM(CF10:CI10)-CJ10,"")</f>
        <v>53.52</v>
      </c>
      <c r="CW10" s="41">
        <f>IF(CS10="","",MAX(CS10,CV10))</f>
        <v>53.52</v>
      </c>
      <c r="CX10" s="41">
        <f>IF(CM10&gt;0,CM10,"")</f>
        <v>14.4</v>
      </c>
      <c r="CY10" s="41">
        <f>IF(CN10&gt;0,CN10,"")</f>
        <v>15.65</v>
      </c>
      <c r="CZ10" s="41">
        <f>IF(SUM(CK10:CN10)-CO10&gt;0,SUM(CK10:CN10)-CO10,"")</f>
        <v>52.65</v>
      </c>
      <c r="DA10" s="41">
        <f>IF(SUM(CW10,CZ10)&gt;0,SUM(CW10,CZ10),"")</f>
        <v>106.17</v>
      </c>
      <c r="DB10" s="52" t="str">
        <f>IF(MAX(ED10,FL10,GT10,IB10,JJ10,KR10,LZ10,NH10,OP10,PX10,RF10,SN10,TV10,VD10,WL10)-IF(N10="",0,N10)&gt;0.001,MAX(ED10,FL10,GT10,IB10,JJ10,KR10,LZ10,NH10,OP10,PX10,RF10,SN10,TV10,VD10,WL10)-IF(N10="",0,N10),"")</f>
        <v/>
      </c>
      <c r="DC10" s="52" t="str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1" t="str">
        <f>IF(SX10&gt;0,SX10,"")</f>
        <v/>
      </c>
      <c r="TQ10" s="41" t="str">
        <f>IF(SY10&gt;0,SY10,"")</f>
        <v/>
      </c>
      <c r="TR10" s="41" t="str">
        <f>IF(SUM(SV10:SY10)-SZ10&gt;0,SUM(SV10:SY10)-SZ10,"")</f>
        <v/>
      </c>
      <c r="TS10" s="41" t="str">
        <f>IF(TC10&gt;0,TC10,"")</f>
        <v/>
      </c>
      <c r="TT10" s="41" t="str">
        <f>IF(TD10&gt;0,TD10,"")</f>
        <v/>
      </c>
      <c r="TU10" s="41" t="str">
        <f>IF(SUM(TA10:TD10)-TE10&gt;0,SUM(TA10:TD10)-TE10,"")</f>
        <v/>
      </c>
      <c r="TV10" s="41" t="str">
        <f>IF(MAX(TR10,TU10)&gt;0,MAX(TR10,TU10),"")</f>
        <v/>
      </c>
      <c r="TW10" s="41" t="str">
        <f>IF(TH10&gt;0,TH10,"")</f>
        <v/>
      </c>
      <c r="TX10" s="41" t="str">
        <f>IF(TI10&gt;0,TI10,"")</f>
        <v/>
      </c>
      <c r="TY10" s="41" t="str">
        <f>IF(SUM(TF10:TI10)-TJ10&gt;0,SUM(TF10:TI10)-TJ10,"")</f>
        <v/>
      </c>
      <c r="TZ10" s="41" t="str">
        <f>IF(TM10&gt;0,TM10,"")</f>
        <v/>
      </c>
      <c r="UA10" s="41" t="str">
        <f>IF(TN10&gt;0,TN10,"")</f>
        <v/>
      </c>
      <c r="UB10" s="41" t="str">
        <f>IF(SUM(TK10:TN10)-TO10&gt;0,SUM(TK10:TN10)-TO10,"")</f>
        <v/>
      </c>
      <c r="UC10" s="41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1" t="str">
        <f>IF(VN10&gt;0,VN10,"")</f>
        <v/>
      </c>
      <c r="WG10" s="41" t="str">
        <f>IF(VO10&gt;0,VO10,"")</f>
        <v/>
      </c>
      <c r="WH10" s="41" t="str">
        <f>IF(SUM(VL10:VO10)-VP10&gt;0,SUM(VL10:VO10)-VP10,"")</f>
        <v/>
      </c>
      <c r="WI10" s="41" t="str">
        <f>IF(VS10&gt;0,VS10,"")</f>
        <v/>
      </c>
      <c r="WJ10" s="41" t="str">
        <f>IF(VT10&gt;0,VT10,"")</f>
        <v/>
      </c>
      <c r="WK10" s="41" t="str">
        <f>IF(SUM(VQ10:VT10)-VU10&gt;0,SUM(VQ10:VT10)-VU10,"")</f>
        <v/>
      </c>
      <c r="WL10" s="41" t="str">
        <f>IF(MAX(WH10,WK10)&gt;0,MAX(WH10,WK10),"")</f>
        <v/>
      </c>
      <c r="WM10" s="41" t="str">
        <f>IF(VX10&gt;0,VX10,"")</f>
        <v/>
      </c>
      <c r="WN10" s="41" t="str">
        <f>IF(VY10&gt;0,VY10,"")</f>
        <v/>
      </c>
      <c r="WO10" s="41" t="str">
        <f>IF(SUM(VV10:VY10)-VZ10&gt;0,SUM(VV10:VY10)-VZ10,"")</f>
        <v/>
      </c>
      <c r="WP10" s="41" t="str">
        <f>IF(WC10&gt;0,WC10,"")</f>
        <v/>
      </c>
      <c r="WQ10" s="41" t="str">
        <f>IF(WD10&gt;0,WD10,"")</f>
        <v/>
      </c>
      <c r="WR10" s="41" t="str">
        <f>IF(SUM(WA10:WD10)-WE10&gt;0,SUM(WA10:WD10)-WE10,"")</f>
        <v/>
      </c>
      <c r="WS10" s="41" t="str">
        <f>IF(SUM(WL10,WO10,WR10)&gt;0,SUM(WL10,WO10,WR10),"")</f>
        <v/>
      </c>
      <c r="WT10" s="27">
        <f>IF($CP10="P",CA10,(CA10+AZ10)/2)</f>
        <v>6.2</v>
      </c>
      <c r="WU10" s="27">
        <f>IF($CP10="P",CB10,(CB10+BA10)/2)</f>
        <v>3.65</v>
      </c>
      <c r="WV10" s="27">
        <f>IF($CP10="P",CC10,(CC10+BB10)/2)</f>
        <v>6.3000000000000007</v>
      </c>
      <c r="WW10" s="27">
        <f>IF($CP10="P",CD10,(CD10+BC10)/2)</f>
        <v>6.8000000000000007</v>
      </c>
      <c r="WX10" s="27">
        <f>IF($CP10="P",CE10,(CE10+BD10)/2)</f>
        <v>0</v>
      </c>
      <c r="WY10" s="27">
        <f>IF($CP10="P",CF10,(CF10+BE10)/2)</f>
        <v>14.8</v>
      </c>
      <c r="WZ10" s="27">
        <f>IF($CP10="P",CG10,(CG10+BF10)/2)</f>
        <v>9.1000000000000014</v>
      </c>
      <c r="XA10" s="27">
        <f>IF($CP10="P",CH10,(CH10+BG10)/2)</f>
        <v>14.2</v>
      </c>
      <c r="XB10" s="27">
        <f>IF($CP10="P",CI10,(CI10+BH10)/2)</f>
        <v>15.969999999999999</v>
      </c>
      <c r="XC10" s="27">
        <f>IF($CP10="P",CJ10,(CJ10+BI10)/2)</f>
        <v>0</v>
      </c>
      <c r="XD10" s="27">
        <f>IF($CP10="P",CK10,(CK10+BJ10)/2)</f>
        <v>13.6</v>
      </c>
      <c r="XE10" s="27">
        <f>IF($CP10="P",CL10,(CL10+BK10)/2)</f>
        <v>9.1000000000000014</v>
      </c>
      <c r="XF10" s="27">
        <f>IF($CP10="P",CM10,(CM10+BL10)/2)</f>
        <v>14.9</v>
      </c>
      <c r="XG10" s="27">
        <f>IF($CP10="P",CN10,(CN10+BM10)/2)</f>
        <v>15.905000000000001</v>
      </c>
      <c r="XH10" s="27">
        <f>IF($CP10="P",CO10,(CO10+BN10)/2)</f>
        <v>0</v>
      </c>
      <c r="XI10" s="29" t="s">
        <v>56</v>
      </c>
      <c r="XJ10" s="11">
        <f>IF(WV10&gt;0,WV10,"")</f>
        <v>6.3000000000000007</v>
      </c>
      <c r="XK10" s="11">
        <f>IF(WW10&gt;0,WW10,"")</f>
        <v>6.8000000000000007</v>
      </c>
      <c r="XL10" s="11">
        <f>IF(SUM(WT10:WW10)-WX10&gt;0,SUM(WT10:WW10)-WX10,"")</f>
        <v>22.95</v>
      </c>
      <c r="XM10" s="11">
        <f>IF(XA10&gt;0,XA10,"")</f>
        <v>14.2</v>
      </c>
      <c r="XN10" s="11">
        <f>IF(XB10&gt;0,XB10,"")</f>
        <v>15.969999999999999</v>
      </c>
      <c r="XO10" s="11">
        <f>IF(SUM(WY10:XB10)-XC10&gt;0,SUM(WY10:XB10)-XC10,"")</f>
        <v>54.07</v>
      </c>
      <c r="XP10" s="11">
        <f>IF(MAX(XL10,XO10)&gt;0,MAX(XL10,XO10),"")</f>
        <v>54.07</v>
      </c>
      <c r="XQ10" s="11">
        <f>IF(XF10&gt;0,XF10,"")</f>
        <v>14.9</v>
      </c>
      <c r="XR10" s="11">
        <f>IF(XG10&gt;0,XG10,"")</f>
        <v>15.905000000000001</v>
      </c>
      <c r="XS10" s="11">
        <f>IF(SUM(XD10:XG10)-XH10&gt;0,SUM(XD10:XG10)-XH10,"")</f>
        <v>53.505000000000003</v>
      </c>
      <c r="XT10" s="11">
        <f>IF(SUM(XP10,XS10)&gt;0,SUM(XP10,XS10),"")</f>
        <v>107.575</v>
      </c>
    </row>
    <row r="11" spans="1:644" x14ac:dyDescent="0.2">
      <c r="A11" s="4" cm="1">
        <f t="array" ref="A11">IF(AND(H11&lt;&gt;"",H11&lt;&gt;"No DD"),SUMPRODUCT((H$4:H$26&lt;&gt;"")*(H$4:H$26&lt;&gt;"No DD")*(E$4:E$26&gt;E11))+1,IF(H11="No DD",SUMPRODUCT((H$4:H$26="No DD")*(E$4:E$26&gt;E11))+1+SUMPRODUCT((H$4:H$26&lt;&gt;"")*(H$4:H$26&lt;&gt;"No DD")),""))</f>
        <v>8</v>
      </c>
      <c r="B11" s="65" t="s">
        <v>7</v>
      </c>
      <c r="C11" s="4" t="s">
        <v>3</v>
      </c>
      <c r="D11" s="4">
        <v>1997</v>
      </c>
      <c r="E11" s="9">
        <f>SUM(J11:V11)+SUM(J11:T11)*0.0000001+SUM(J11)*0.0000000000001</f>
        <v>220.56001644900576</v>
      </c>
      <c r="F11" s="3" t="str">
        <f>IF(OR(AND(AO11&gt;=AY$28,AO11&lt;&gt;"",AQ11&gt;=AY$32,AQ11&lt;&gt;"",AN11=""),AND(AR11&gt;=AY$28,AR11&lt;&gt;"",AT11&gt;=AY$32,AT11&lt;&gt;"",AN11=""),AND(AV11&gt;=AY$28,AV11&lt;&gt;"",AX11&gt;=AY$32,AX11&lt;&gt;"",AN11=""),AND(BP11&gt;=BZ$28,BP11&lt;&gt;"",BR11&gt;=BZ$32,BR11&lt;&gt;"",BO11=""),AND(BS11&gt;=BZ$28,BS11&lt;&gt;"",BU11&gt;=BZ$32,BU11&lt;&gt;"",BO11=""),AND(BW11&gt;=BZ$28,BW11&lt;&gt;"",BY11&gt;=BZ$32,BY11&lt;&gt;"",BO11=""),AND(CQ11&gt;=DA$28,CQ11&lt;&gt;"",CS11&gt;=DA$32,CS11&lt;&gt;"",CP11=""),AND(CT11&gt;=DA$28,CT11&lt;&gt;"",CV11&gt;=DA$32,CV11&lt;&gt;"",CP11=""),AND(CX11&gt;=DA$28,CX11&lt;&gt;"",CZ11&gt;=DA$32,CZ11&lt;&gt;"",CP11=""),AND(DX11&gt;=EK$28,DX11&lt;&gt;"",DZ11&gt;=EK$32,DZ11&lt;&gt;""),AND(EA11&gt;=EK$28,EA11&lt;&gt;"",EC11&gt;=EK$32,EC11&lt;&gt;""),AND(EE11&gt;=EK$28,EE11&lt;&gt;"",EG11&gt;=EK$32,EG11&lt;&gt;""),AND(EH11&gt;=EK$28,EH11&lt;&gt;"",EJ11&gt;=EK$32,EJ11&lt;&gt;""),AND(FF11&gt;=FS$28,FF11&lt;&gt;"",FH11&gt;=FS$32,FH11&lt;&gt;""),AND(FI11&gt;=FS$28,FI11&lt;&gt;"",FK11&gt;=FS$32,FK11&lt;&gt;""),AND(FM11&gt;=FS$28,FM11&lt;&gt;"",FO11&gt;=FS$32,FO11&lt;&gt;""),AND(FP11&gt;=FS$28,FP11&lt;&gt;"",FR11&gt;=FS$32,FR11&lt;&gt;""),AND(GN11&gt;=HA$28,GN11&lt;&gt;"",GP11&gt;=HA$32,GP11&lt;&gt;""),AND(GQ11&gt;=HA$28,GQ11&lt;&gt;"",GS11&gt;=HA$32,GS11&lt;&gt;""),AND(GU11&gt;=HA$28,GU11&lt;&gt;"",GW11&gt;=HA$32,GW11&lt;&gt;""),AND(GX11&gt;=HA$28,GX11&lt;&gt;"",GZ11&gt;=HA$32,GZ11&lt;&gt;""),AND(HV11&gt;=II$28,HV11&lt;&gt;"",HX11&gt;=II$32,HX11&lt;&gt;""),AND(HY11&gt;=II$28,HY11&lt;&gt;"",IA11&gt;=II$32,IA11&lt;&gt;""),AND(IC11&gt;=II$28,IC11&lt;&gt;"",IE11&gt;=II$32,IE11&lt;&gt;""),AND(IF11&gt;=II$28,IF11&lt;&gt;"",IH11&gt;=II$32,IH11&lt;&gt;""),AND(JD11&gt;=JQ$28,JD11&lt;&gt;"",JF11&gt;=JQ$32,JF11&lt;&gt;""),AND(JG11&gt;=JQ$28,JG11&lt;&gt;"",JI11&gt;=JQ$32,JI11&lt;&gt;""),AND(JK11&gt;=JQ$28,JK11&lt;&gt;"",JM11&gt;=JQ$32,JM11&lt;&gt;""),AND(JN11&gt;=JQ$28,JN11&lt;&gt;"",JP11&gt;=JQ$32,JP11&lt;&gt;""),AND(KL11&gt;=KY$28,KL11&lt;&gt;"",KN11&gt;=KY$32,KN11&lt;&gt;""),AND(KO11&gt;=KY$28,KO11&lt;&gt;"",KQ11&gt;=KY$32,KQ11&lt;&gt;""),AND(KS11&gt;=KY$28,KS11&lt;&gt;"",KU11&gt;=KY$32,KU11&lt;&gt;""),AND(KV11&gt;=KY$28,KV11&lt;&gt;"",KX11&gt;=KY$32,KX11&lt;&gt;""),AND(LT11&gt;=MG$28,LT11&lt;&gt;"",LV11&gt;=MG$32,LV11&lt;&gt;""),AND(LW11&gt;=MG$28,LW11&lt;&gt;"",LY11&gt;=MG$32,LY11&lt;&gt;""),AND(MA11&gt;=MG$28,MA11&lt;&gt;"",MC11&gt;=MG$32,MC11&lt;&gt;""),AND(MD11&gt;=MG$28,MD11&lt;&gt;"",MF11&gt;=MG$32,MF11&lt;&gt;""),AND(NB11&gt;=NO$28,NB11&lt;&gt;"",ND11&gt;=NO$32,ND11&lt;&gt;""),AND(NE11&gt;=NO$28,NE11&lt;&gt;"",NG11&gt;=NO$32,NG11&lt;&gt;""),AND(NI11&gt;=NO$28,NI11&lt;&gt;"",NK11&gt;=NO$32,NK11&lt;&gt;""),AND(NL11&gt;=NO$28,NL11&lt;&gt;"",NN11&gt;=NO$32,NN11&lt;&gt;""),AND(OJ11&gt;=OW$28,OJ11&lt;&gt;"",OL11&gt;=OW$32,OL11&lt;&gt;""),AND(OM11&gt;=OW$28,OM11&lt;&gt;"",OO11&gt;=OW$32,OO11&lt;&gt;""),AND(OQ11&gt;=OW$28,OQ11&lt;&gt;"",OS11&gt;=OW$32,OS11&lt;&gt;""),AND(OT11&gt;=OW$28,OT11&lt;&gt;"",OV11&gt;=OW$32,OV11&lt;&gt;""),AND(PR11&gt;=QE$28,PR11&lt;&gt;"",PT11&gt;=QE$32,PT11&lt;&gt;""),AND(PU11&gt;=QE$28,PU11&lt;&gt;"",PW11&gt;=QE$32,PW11&lt;&gt;""),AND(PY11&gt;=QE$28,PY11&lt;&gt;"",QA11&gt;=QE$32,QA11&lt;&gt;""),AND(QB11&gt;=QE$28,QB11&lt;&gt;"",QD11&gt;=QE$32,QD11&lt;&gt;""),AND(QZ11&gt;=RM$28,QZ11&lt;&gt;"",RB11&gt;=RM$32,RB11&lt;&gt;""),AND(RC11&gt;=RM$28,RC11&lt;&gt;"",RE11&gt;=RM$32,RE11&lt;&gt;""),AND(RG11&gt;=RM$28,RG11&lt;&gt;"",RI11&gt;=RM$32,RI11&lt;&gt;""),AND(RJ11&gt;=RM$28,RJ11&lt;&gt;"",RL11&gt;=RM$32,RL11&lt;&gt;""),AND(SH11&gt;=SU$28,SH11&lt;&gt;"",SJ11&gt;=SU$32,SJ11&lt;&gt;""),AND(SK11&gt;=SU$28,SK11&lt;&gt;"",SM11&gt;=SU$32,SM11&lt;&gt;""),AND(SO11&gt;=SU$28,SO11&lt;&gt;"",SQ11&gt;=SU$32,SQ11&lt;&gt;""),AND(SR11&gt;=SU$28,SR11&lt;&gt;"",ST11&gt;=SU$32,ST11&lt;&gt;""),AND(TP11&gt;=UC$28,TP11&lt;&gt;"",TR11&gt;=UC$32,TR11&lt;&gt;""),AND(TS11&gt;=UC$28,TS11&lt;&gt;"",TU11&gt;=UC$32,TU11&lt;&gt;""),AND(TW11&gt;=UC$28,TW11&lt;&gt;"",TY11&gt;=UC$32,TYY11&lt;&gt;""),AND(TZ11&gt;=UC$28,TZ11&lt;&gt;"",UB11&gt;=UC$32,UB11&lt;&gt;""),AND(UX11&gt;=VK$28,UX11&lt;&gt;"",UZ11&gt;=VK$32,UZ11&lt;&gt;""),AND(VA11&gt;=VK$28,VA11&lt;&gt;"",VC11&gt;=VK$32,VC11&lt;&gt;""),AND(VE11&gt;=VK$28,VE11&lt;&gt;"",VG11&gt;=VK$32,VG11&lt;&gt;""),AND(VH11&gt;=VK$28,VH11&lt;&gt;"",VJ11&gt;=VK$32,VJ11&lt;&gt;""),AND(WF11&gt;=WS$28,WF11&lt;&gt;"",WH11&gt;=WS$32,WH11&lt;&gt;""),AND(WI11&gt;=WS$28,WI11&lt;&gt;"",WK11&gt;=WS$32,WK11&lt;&gt;""),AND(WM11&gt;=WS$28,WM11&lt;&gt;"",WO11&gt;=WS$32,WO11&lt;&gt;""),AND(WP11&gt;=WS$28,WP11&lt;&gt;"",WR11&gt;=WS$32,WR11&lt;&gt;"")),"P","")</f>
        <v>P</v>
      </c>
      <c r="G11" s="3" t="str">
        <f>IF(OR(AND(AQ11&gt;=AY$32,AQ11&lt;&gt;"",AN11=""),AND(AT11&gt;=AY$32,AT11&lt;&gt;"",AN11=""),AND(AX11&gt;=AY$32,AX11&lt;&gt;"",AN11=""),AND(BR11&gt;=BZ$32,BR11&lt;&gt;"",BO11=""),AND(BU11&gt;=BZ$32,BU11&lt;&gt;"",BO11=""),AND(BY11&gt;=BZ$32,BY11&lt;&gt;"",BO11=""),AND(CS11&gt;=DA$32,CS11&lt;&gt;"",CP11=""),AND(CV11&gt;=DA$32,CV11&lt;&gt;"",CP11=""),AND(CZ11&gt;=DA$32,CZ11&lt;&gt;"",CP11=""),AND(DZ11&gt;=EK$32,DZ11&lt;&gt;""),AND(EC11&gt;=EK$32,EC11&lt;&gt;""),AND(EG11&gt;=EK$32,EG11&lt;&gt;""),AND(EJ11&gt;=EK$32,EJ11&lt;&gt;""),AND(FH11&gt;=FS$32,FH11&lt;&gt;""),AND(FK11&gt;=FS$32,FK11&lt;&gt;""),AND(FO11&gt;=FS$32,FO11&lt;&gt;""),AND(FR11&gt;=FS$32,FR11&lt;&gt;""),AND(GP11&gt;=HA$32,GP11&lt;&gt;""),AND(GS11&gt;=HA$32,GS11&lt;&gt;""),AND(GW11&gt;=HA$32,GW11&lt;&gt;""),AND(GZ11&gt;=HA$32,GZ11&lt;&gt;""),AND(HX11&gt;=II$32,HX11&lt;&gt;""),AND(IA11&gt;=II$32,IA11&lt;&gt;""),AND(IE11&gt;=II$32,IE11&lt;&gt;""),AND(IH11&gt;=II$32,IH11&lt;&gt;""),AND(JF11&gt;=JQ$32,JF11&lt;&gt;""),AND(JI11&gt;=JQ$32,JI11&lt;&gt;""),AND(JM11&gt;=JQ$32,JM11&lt;&gt;""),AND(JP11&gt;=JQ$32,JP11&lt;&gt;""),AND(KN11&gt;=KY$32,KN11&lt;&gt;""),AND(KQ11&gt;=KY$32,KQ11&lt;&gt;""),AND(KU11&gt;=KY$32,KU11&lt;&gt;""),AND(KX11&gt;=KY$32,KX11&lt;&gt;""),AND(LV11&gt;=MG$32,LV11&lt;&gt;""),AND(LY11&gt;=MG$32,LY11&lt;&gt;""),AND(MC11&gt;=MG$32,MC11&lt;&gt;""),AND(MF11&gt;=MG$32,MF11&lt;&gt;""),AND(ND11&gt;=NO$32,ND11&lt;&gt;""),AND(NG11&gt;=NO$32,NG11&lt;&gt;""),AND(NK11&gt;=NO$32,NK11&lt;&gt;""),AND(NN11&gt;=NO$32,NN11&lt;&gt;""),AND(OL11&gt;=OW$32,OL11&lt;&gt;""),AND(OO11&gt;=OW$32,OO11&lt;&gt;""),AND(OS11&gt;=OW$32,OS11&lt;&gt;""),AND(OV11&gt;=OW$32,OV11&lt;&gt;""),AND(PT11&gt;=QE$32,PT11&lt;&gt;""),AND(PW11&gt;=QE$32,PW11&lt;&gt;""),AND(QA11&gt;=QE$32,QA11&lt;&gt;""),AND(QD11&gt;=QE$32,QD11&lt;&gt;""),AND(RB11&gt;=RM$32,RB11&lt;&gt;""),AND(RE11&gt;=RM$32,RE11&lt;&gt;""),AND(RI11&gt;=RM$32,RI11&lt;&gt;""),AND(RL11&gt;=RM$32,RL11&lt;&gt;""),AND(SJ11&gt;=SU$32,SJ11&lt;&gt;""),AND(SM11&gt;=SU$32,SM11&lt;&gt;""),AND(SQ11&gt;=SU$32,SQ11&lt;&gt;""),AND(ST11&gt;=SU$32,ST11&lt;&gt;""),AND(TR11&gt;=UC$32,TR11&lt;&gt;""),AND(TU11&gt;=UC$32,TU11&lt;&gt;""),AND(TY11&gt;=UC$32,TYY11&lt;&gt;""),AND(UB11&gt;=UC$32,UB11&lt;&gt;""),AND(UZ11&gt;=VK$32,UZ11&lt;&gt;""),AND(VC11&gt;=VK$32,VC11&lt;&gt;""),AND(VG11&gt;=VK$32,VG11&lt;&gt;""),AND(VJ11&gt;=VK$32,VJ11&lt;&gt;""),AND(WH11&gt;=WS$32,WH11&lt;&gt;""),AND(WK11&gt;=WS$32,WK11&lt;&gt;""),AND(WO11&gt;=WS$32,WO11&lt;&gt;""),AND(WR11&gt;=WS$32,WR11&lt;&gt;"")),"P","")</f>
        <v>P</v>
      </c>
      <c r="H11" s="37" t="str">
        <f>IF(AND(G11="P",F11=""),"No DD",IF(OR(AND(AO11&gt;=AY$31,AO11&lt;&gt;"",AQ11&gt;=AY$35,AQ11&lt;&gt;"",AN11=""),AND(AR11&gt;=AY$31,AR11&lt;&gt;"",AT11&gt;=AY$35,AT11&lt;&gt;"",AN11=""),AND(AV11&gt;=AY$31,AV11&lt;&gt;"",AX11&gt;=AY$35,AX11&lt;&gt;"",AN11=""),AND(BP11&gt;=BZ$31,BP11&lt;&gt;"",BR11&gt;=BZ$35,BR11&lt;&gt;"",BO11=""),AND(BS11&gt;=BZ$31,BS11&lt;&gt;"",BU11&gt;=BZ$35,BU11&lt;&gt;"",BO11=""),AND(BW11&gt;=BZ$31,BW11&lt;&gt;"",BY11&gt;=BZ$35,BY11&lt;&gt;"",BO11=""),AND(CQ11&gt;=DA$31,CQ11&lt;&gt;"",CS11&gt;=DA$35,CS11&lt;&gt;"",CP11=""),AND(CT11&gt;=DA$31,CT11&lt;&gt;"",CV11&gt;=DA$35,CV11&lt;&gt;"",CP11=""),AND(CX11&gt;=DA$31,CX11&lt;&gt;"",CZ11&gt;=DA$35,CZ11&lt;&gt;"",CP11=""),AND(DX11&gt;=EK$31,DX11&lt;&gt;"",DZ11&gt;=EK$35,DZ11&lt;&gt;""),AND(EA11&gt;=EK$31,EA11&lt;&gt;"",EC11&gt;=EK$35,EC11&lt;&gt;""),AND(EE11&gt;=EK$31,EE11&lt;&gt;"",EG11&gt;=EK$35,EG11&lt;&gt;""),AND(EH11&gt;=EK$31,EH11&lt;&gt;"",EJ11&gt;=EK$35,EJ11&lt;&gt;""),AND(FF11&gt;=FS$31,FF11&lt;&gt;"",FH11&gt;=FS$35,FH11&lt;&gt;""),AND(FI11&gt;=FS$31,FI11&lt;&gt;"",FK11&gt;=FS$35,FK11&lt;&gt;""),AND(FM11&gt;=FS$31,FM11&lt;&gt;"",FO11&gt;=FS$35,FO11&lt;&gt;""),AND(FP11&gt;=FS$31,FP11&lt;&gt;"",FR11&gt;=FS$35,FR11&lt;&gt;""),AND(GN11&gt;=HA$31,GN11&lt;&gt;"",GP11&gt;=HA$35,GP11&lt;&gt;""),AND(GQ11&gt;=HA$31,GQ11&lt;&gt;"",GS11&gt;=HA$35,GS11&lt;&gt;""),AND(GU11&gt;=HA$31,GU11&lt;&gt;"",GW11&gt;=HA$35,GW11&lt;&gt;""),AND(GX11&gt;=HA$31,GX11&lt;&gt;"",GZ11&gt;=HA$35,GZ11&lt;&gt;""),AND(HV11&gt;=II$31,HV11&lt;&gt;"",HX11&gt;=II$35,HX11&lt;&gt;""),AND(HY11&gt;=II$31,HY11&lt;&gt;"",IA11&gt;=II$35,IA11&lt;&gt;""),AND(IC11&gt;=II$31,IC11&lt;&gt;"",IE11&gt;=II$35,IE11&lt;&gt;""),AND(IF11&gt;=II$31,IF11&lt;&gt;"",IH11&gt;=II$35,IH11&lt;&gt;""),AND(JD11&gt;=JQ$31,JD11&lt;&gt;"",JF11&gt;=JQ$35,JF11&lt;&gt;""),AND(JG11&gt;=JQ$31,JG11&lt;&gt;"",JI11&gt;=JQ$35,JI11&lt;&gt;""),AND(JK11&gt;=JQ$31,JK11&lt;&gt;"",JM11&gt;=JQ$35,JM11&lt;&gt;""),AND(JN11&gt;=JQ$31,JN11&lt;&gt;"",JP11&gt;=JQ$35,JP11&lt;&gt;""),AND(KL11&gt;=KY$31,KL11&lt;&gt;"",KN11&gt;=KY$35,KN11&lt;&gt;""),AND(KO11&gt;=KY$31,KO11&lt;&gt;"",KQ11&gt;=KY$35,KQ11&lt;&gt;""),AND(KS11&gt;=KY$31,KS11&lt;&gt;"",KU11&gt;=KY$35,KU11&lt;&gt;""),AND(KV11&gt;=KY$31,KV11&lt;&gt;"",KX11&gt;=KY$35,KX11&lt;&gt;""),AND(LT11&gt;=MG$31,LT11&lt;&gt;"",LV11&gt;=MG$35,LV11&lt;&gt;""),AND(LW11&gt;=MG$31,LW11&lt;&gt;"",LY11&gt;=MG$35,LY11&lt;&gt;""),AND(MA11&gt;=MG$31,MA11&lt;&gt;"",MC11&gt;=MG$35,MC11&lt;&gt;""),AND(MD11&gt;=MG$31,MD11&lt;&gt;"",MF11&gt;=MG$35,MF11&lt;&gt;""),AND(NB11&gt;=NO$31,NB11&lt;&gt;"",ND11&gt;=NO$35,ND11&lt;&gt;""),AND(NE11&gt;=NO$31,NE11&lt;&gt;"",NG11&gt;=NO$35,NG11&lt;&gt;""),AND(NI11&gt;=NO$31,NI11&lt;&gt;"",NK11&gt;=NO$35,NK11&lt;&gt;""),AND(NL11&gt;=NO$31,NL11&lt;&gt;"",NN11&gt;=NO$35,NN11&lt;&gt;""),AND(OJ11&gt;=OW$31,OJ11&lt;&gt;"",OL11&gt;=OW$35,OL11&lt;&gt;""),AND(OM11&gt;=OW$31,OM11&lt;&gt;"",OO11&gt;=OW$35,OO11&lt;&gt;""),AND(OQ11&gt;=OW$31,OQ11&lt;&gt;"",OS11&gt;=OW$35,OS11&lt;&gt;""),AND(OT11&gt;=OW$31,OT11&lt;&gt;"",OV11&gt;=OW$35,OV11&lt;&gt;""),AND(PR11&gt;=QE$31,PR11&lt;&gt;"",PT11&gt;=QE$35,PT11&lt;&gt;""),AND(PU11&gt;=QE$31,PU11&lt;&gt;"",PW11&gt;=QE$35,PW11&lt;&gt;""),AND(PY11&gt;=QE$31,PY11&lt;&gt;"",QA11&gt;=QE$35,QA11&lt;&gt;""),AND(QB11&gt;=QE$31,QB11&lt;&gt;"",QD11&gt;=QE$35,QD11&lt;&gt;""),AND(QZ11&gt;=RM$31,QZ11&lt;&gt;"",RB11&gt;=RM$35,RB11&lt;&gt;""),AND(RC11&gt;=RM$31,RC11&lt;&gt;"",RE11&gt;=RM$35,RE11&lt;&gt;""),AND(RG11&gt;=RM$31,RG11&lt;&gt;"",RI11&gt;=RM$35,RI11&lt;&gt;""),AND(RJ11&gt;=RM$31,RJ11&lt;&gt;"",RL11&gt;=RM$35,RL11&lt;&gt;""),AND(SH11&gt;=SU$31,SH11&lt;&gt;"",SJ11&gt;=SU$35,SJ11&lt;&gt;""),AND(SK11&gt;=SU$31,SK11&lt;&gt;"",SM11&gt;=SU$35,SM11&lt;&gt;""),AND(SO11&gt;=SU$31,SO11&lt;&gt;"",SQ11&gt;=SU$35,SQ11&lt;&gt;""),AND(SR11&gt;=SU$31,SR11&lt;&gt;"",ST11&gt;=SU$35,ST11&lt;&gt;""),AND(TP11&gt;=UC$31,TP11&lt;&gt;"",TR11&gt;=UC$35,TR11&lt;&gt;""),AND(TS11&gt;=UC$31,TS11&lt;&gt;"",TU11&gt;=UC$35,TU11&lt;&gt;""),AND(TW11&gt;=UC$31,TW11&lt;&gt;"",TY11&gt;=UC$355,TYY11&lt;&gt;""),AND(TZ11&gt;=UC$31,TZ11&lt;&gt;"",UB11&gt;=UC$35,UB11&lt;&gt;""),AND(UX11&gt;=VK$31,UX11&lt;&gt;"",UZ11&gt;=VK$35,UZ11&lt;&gt;""),AND(VA11&gt;=VK$31,VA11&lt;&gt;"",VC11&gt;=VK$35,VC11&lt;&gt;""),AND(VE11&gt;=VK$31,VE11&lt;&gt;"",VG11&gt;=VK$35,VG11&lt;&gt;""),AND(VH11&gt;=VK$31,VH11&lt;&gt;"",VJ11&gt;=VK$35,VJ11&lt;&gt;""),AND(WF11&gt;=WS$31,WF11&lt;&gt;"",WH11&gt;=WS$35,WH11&lt;&gt;""),AND(WI11&gt;=WS$31,WI11&lt;&gt;"",WK11&gt;=WS$35,WK11&lt;&gt;""),AND(WM11&gt;=WS$31,WM11&lt;&gt;"",WO11&gt;=WS$35,WO11&lt;&gt;""),AND(WP11&gt;=WS$31,WP11&lt;&gt;"",WR11&gt;=WS$35,WR11&lt;&gt;"")),"Merit",IF(OR(AND(AO11&gt;=AY$30,AO11&lt;&gt;"",AQ11&gt;=AY$34,AQ11&lt;&gt;"",AN11=""),AND(AR11&gt;=AY$30,AR11&lt;&gt;"",AT11&gt;=AY$34,AT11&lt;&gt;"",AN11=""),AND(AV11&gt;=AY$30,AV11&lt;&gt;"",AX11&gt;=AY$34,AX11&lt;&gt;"",AN11=""),AND(BP11&gt;=BZ$30,BP11&lt;&gt;"",BR11&gt;=BZ$34,BR11&lt;&gt;"",BO11=""),AND(BS11&gt;=BZ$30,BS11&lt;&gt;"",BU11&gt;=BZ$34,BU11&lt;&gt;"",BO11=""),AND(BW11&gt;=BZ$30,BW11&lt;&gt;"",BY11&gt;=BZ$34,BY11&lt;&gt;"",BO11=""),AND(CQ11&gt;=DA$30,CQ11&lt;&gt;"",CS11&gt;=DA$34,CS11&lt;&gt;"",CP11=""),AND(CT11&gt;=DA$30,CT11&lt;&gt;"",CV11&gt;=DA$34,CV11&lt;&gt;"",CP11=""),AND(CX11&gt;=DA$30,CX11&lt;&gt;"",CZ11&gt;=DA$34,CZ11&lt;&gt;"",CP11=""),AND(DX11&gt;=EK$30,DX11&lt;&gt;"",DZ11&gt;=EK$34,DZ11&lt;&gt;""),AND(EA11&gt;=EK$30,EA11&lt;&gt;"",EC11&gt;=EK$34,EC11&lt;&gt;""),AND(EE11&gt;=EK$30,EE11&lt;&gt;"",EG11&gt;=EK$34,EG11&lt;&gt;""),AND(EH11&gt;=EK$30,EH11&lt;&gt;"",EJ11&gt;=EK$34,EJ11&lt;&gt;""),AND(FF11&gt;=FS$30,FF11&lt;&gt;"",FH11&gt;=FS$34,FH11&lt;&gt;""),AND(FI11&gt;=FS$30,FI11&lt;&gt;"",FK11&gt;=FS$34,FK11&lt;&gt;""),AND(FM11&gt;=FS$30,FM11&lt;&gt;"",FO11&gt;=FS$34,FO11&lt;&gt;""),AND(FP11&gt;=FS$30,FP11&lt;&gt;"",FR11&gt;=FS$34,FR11&lt;&gt;""),AND(GN11&gt;=HA$30,GN11&lt;&gt;"",GP11&gt;=HA$34,GP11&lt;&gt;""),AND(GQ11&gt;=HA$30,GQ11&lt;&gt;"",GS11&gt;=HA$34,GS11&lt;&gt;""),AND(GU11&gt;=HA$30,GU11&lt;&gt;"",GW11&gt;=HA$34,GW11&lt;&gt;""),AND(GX11&gt;=HA$30,GX11&lt;&gt;"",GZ11&gt;=HA$34,GZ11&lt;&gt;""),AND(HV11&gt;=II$30,HV11&lt;&gt;"",HX11&gt;=II$34,HX11&lt;&gt;""),AND(HY11&gt;=II$30,HY11&lt;&gt;"",IA11&gt;=II$34,IA11&lt;&gt;""),AND(IC11&gt;=II$30,IC11&lt;&gt;"",IE11&gt;=II$34,IE11&lt;&gt;""),AND(IF11&gt;=II$30,IF11&lt;&gt;"",IH11&gt;=II$34,IH11&lt;&gt;""),AND(JD11&gt;=JQ$30,JD11&lt;&gt;"",JF11&gt;=JQ$34,JF11&lt;&gt;""),AND(JG11&gt;=JQ$30,JG11&lt;&gt;"",JI11&gt;=JQ$34,JI11&lt;&gt;""),AND(JK11&gt;=JQ$30,JK11&lt;&gt;"",JM11&gt;=JQ$34,JM11&lt;&gt;""),AND(JN11&gt;=JQ$30,JN11&lt;&gt;"",JP11&gt;=JQ$34,JP11&lt;&gt;""),AND(KL11&gt;=KY$30,KL11&lt;&gt;"",KN11&gt;=KY$34,KN11&lt;&gt;""),AND(KO11&gt;=KY$30,KO11&lt;&gt;"",KQ11&gt;=KY$34,KQ11&lt;&gt;""),AND(KS11&gt;=KY$30,KS11&lt;&gt;"",KU11&gt;=KY$34,KU11&lt;&gt;""),AND(KV11&gt;=KY$30,KV11&lt;&gt;"",KX11&gt;=KY$34,KX11&lt;&gt;""),AND(LT11&gt;=MG$30,LT11&lt;&gt;"",LV11&gt;=MG$34,LV11&lt;&gt;""),AND(LW11&gt;=MG$30,LW11&lt;&gt;"",LY11&gt;=MG$34,LY11&lt;&gt;""),AND(MA11&gt;=MG$30,MA11&lt;&gt;"",MC11&gt;=MG$34,MC11&lt;&gt;""),AND(MD11&gt;=MG$30,MD11&lt;&gt;"",MF11&gt;=MG$34,MF11&lt;&gt;""),AND(NB11&gt;=NO$30,NB11&lt;&gt;"",ND11&gt;=NO$34,ND11&lt;&gt;""),AND(NE11&gt;=NO$30,NE11&lt;&gt;"",NG11&gt;=NO$34,NG11&lt;&gt;""),AND(NI11&gt;=NO$30,NI11&lt;&gt;"",NK11&gt;=NO$34,NK11&lt;&gt;""),AND(NL11&gt;=NO$30,NL11&lt;&gt;"",NN11&gt;=NO$34,NN11&lt;&gt;""),AND(OJ11&gt;=OW$30,OJ11&lt;&gt;"",OL11&gt;=OW$34,OL11&lt;&gt;""),AND(OM11&gt;=OW$30,OM11&lt;&gt;"",OO11&gt;=OW$34,OO11&lt;&gt;""),AND(OQ11&gt;=OW$30,OQ11&lt;&gt;"",OS11&gt;=OW$34,OS11&lt;&gt;""),AND(OT11&gt;=OW$30,OT11&lt;&gt;"",OV11&gt;=OW$34,OV11&lt;&gt;""),AND(PR11&gt;=QE$30,PR11&lt;&gt;"",PT11&gt;=QE$34,PT11&lt;&gt;""),AND(PU11&gt;=QE$30,PU11&lt;&gt;"",PW11&gt;=QE$34,PW11&lt;&gt;""),AND(PY11&gt;=QE$30,PY11&lt;&gt;"",QA11&gt;=QE$34,QA11&lt;&gt;""),AND(QB11&gt;=QE$30,QB11&lt;&gt;"",QD11&gt;=QE$34,QD11&lt;&gt;""),AND(QZ11&gt;=RM$30,QZ11&lt;&gt;"",RB11&gt;=RM$34,RB11&lt;&gt;""),AND(RC11&gt;=RM$30,RC11&lt;&gt;"",RE11&gt;=RM$34,RE11&lt;&gt;""),AND(RG11&gt;=RM$30,RG11&lt;&gt;"",RI11&gt;=RM$34,RI11&lt;&gt;""),AND(RJ11&gt;=RM$30,RJ11&lt;&gt;"",RL11&gt;=RM$34,RL11&lt;&gt;""),AND(SH11&gt;=SU$30,SH11&lt;&gt;"",SJ11&gt;=SU$34,SJ11&lt;&gt;""),AND(SK11&gt;=SU$30,SK11&lt;&gt;"",SM11&gt;=SU$34,SM11&lt;&gt;""),AND(SO11&gt;=SU$30,SO11&lt;&gt;"",SQ11&gt;=SU$34,SQ11&lt;&gt;""),AND(SR11&gt;=SU$30,SR11&lt;&gt;"",ST11&gt;=SU$34,ST11&lt;&gt;""),AND(TP11&gt;=UC$30,TP11&lt;&gt;"",TR11&gt;=UC$34,TR11&lt;&gt;""),AND(TS11&gt;=UC$30,TS11&lt;&gt;"",TU11&gt;=UC$34,TU11&lt;&gt;""),AND(TW11&gt;=UC$30,TW11&lt;&gt;"",TY11&gt;=UC$34,TYY11&lt;&gt;""),AND(TZ11&gt;=UC$30,TZ11&lt;&gt;"",UB11&gt;=UC$34,UB11&lt;&gt;""),AND(UX11&gt;=VK$30,UX11&lt;&gt;"",UZ11&gt;=VK$34,UZ11&lt;&gt;""),AND(VA11&gt;=VK$30,VA11&lt;&gt;"",VC11&gt;=VK$34,VC11&lt;&gt;""),AND(VE11&gt;=VK$30,VE11&lt;&gt;"",VG11&gt;=VK$34,VG11&lt;&gt;""),AND(VH11&gt;=VK$30,VH11&lt;&gt;"",VJ11&gt;=VK$34,VJ11&lt;&gt;""),AND(WF11&gt;=WS$30,WF11&lt;&gt;"",WH11&gt;=WS$34,WH11&lt;&gt;""),AND(WI11&gt;=WS$30,WI11&lt;&gt;"",WK11&gt;=WS$34,WK11&lt;&gt;""),AND(WM11&gt;=WS$30,WM11&lt;&gt;"",WO11&gt;=WS$34,WO11&lt;&gt;""),AND(WP11&gt;=WS$30,WP11&lt;&gt;"",WR11&gt;=WS$34,WR11&lt;&gt;"")),"Excellence",IF(I11="P","Worlds Team",IF(F11="P","National Team","")))))</f>
        <v>Excellence</v>
      </c>
      <c r="I11" s="3" t="str">
        <f>IF(OR(AND(AO11&gt;=AY$29,AO11&lt;&gt;"",AQ11&gt;=AY$33,AQ11&lt;&gt;"",AN11=""),AND(AR11&gt;=AY$29,AR11&lt;&gt;"",AT11&gt;=AY$33,AT11&lt;&gt;"",AN11=""),AND(AV11&gt;=AY$29,AV11&lt;&gt;"",AX11&gt;=AY$33,AX11&lt;&gt;"",AN11=""),AND(BP11&gt;=BZ$29,BP11&lt;&gt;"",BR11&gt;=BZ$33,BR11&lt;&gt;"",BO11=""),AND(BS11&gt;=BZ$29,BS11&lt;&gt;"",BU11&gt;=BZ$33,BU11&lt;&gt;"",BO11=""),AND(BW11&gt;=BZ$29,BW11&lt;&gt;"",BY11&gt;=BZ$33,BY11&lt;&gt;"",BO11=""),AND(CQ11&gt;=DA$29,CQ11&lt;&gt;"",CS11&gt;=DA$33,CS11&lt;&gt;"",CP11=""),AND(CT11&gt;=DA$29,CT11&lt;&gt;"",CV11&gt;=DA$33,CV11&lt;&gt;"",CP11=""),AND(CX11&gt;=DA$29,CX11&lt;&gt;"",CZ11&gt;=DA$33,CZ11&lt;&gt;"",CP11=""),AND(DX11&gt;=EK$29,DX11&lt;&gt;"",DZ11&gt;=EK$33,DZ11&lt;&gt;""),AND(EA11&gt;=EK$29,EA11&lt;&gt;"",EC11&gt;=EK$33,EC11&lt;&gt;""),AND(EE11&gt;=EK$29,EE11&lt;&gt;"",EG11&gt;=EK$33,EG11&lt;&gt;""),AND(EH11&gt;=EK$29,EH11&lt;&gt;"",EJ11&gt;=EK$33,EJ11&lt;&gt;""),AND(FF11&gt;=FS$29,FF11&lt;&gt;"",FH11&gt;=FS$33,FH11&lt;&gt;""),AND(FI11&gt;=FS$29,FI11&lt;&gt;"",FK11&gt;=FS$33,FK11&lt;&gt;""),AND(FM11&gt;=FS$29,FM11&lt;&gt;"",FO11&gt;=FS$33,FO11&lt;&gt;""),AND(FP11&gt;=FS$29,FP11&lt;&gt;"",FR11&gt;=FS$33,FR11&lt;&gt;""),AND(GN11&gt;=HA$29,GN11&lt;&gt;"",GP11&gt;=HA$33,GP11&lt;&gt;""),AND(GQ11&gt;=HA$29,GQ11&lt;&gt;"",GS11&gt;=HA$33,GS11&lt;&gt;""),AND(GU11&gt;=HA$29,GU11&lt;&gt;"",GW11&gt;=HA$33,GW11&lt;&gt;""),AND(GX11&gt;=HA$29,GX11&lt;&gt;"",GZ11&gt;=HA$33,GZ11&lt;&gt;""),AND(HV11&gt;=II$29,HV11&lt;&gt;"",HX11&gt;=II$33,HX11&lt;&gt;""),AND(HY11&gt;=II$29,HY11&lt;&gt;"",IA11&gt;=II$33,IA11&lt;&gt;""),AND(IC11&gt;=II$29,IC11&lt;&gt;"",IE11&gt;=II$33,IE11&lt;&gt;""),AND(IF11&gt;=II$29,IF11&lt;&gt;"",IH11&gt;=II$33,IH11&lt;&gt;""),AND(JD11&gt;=JQ$29,JD11&lt;&gt;"",JF11&gt;=JQ$33,JF11&lt;&gt;""),AND(JG11&gt;=JQ$29,JG11&lt;&gt;"",JI11&gt;=JQ$33,JI11&lt;&gt;""),AND(JK11&gt;=JQ$29,JK11&lt;&gt;"",JM11&gt;=JQ$33,JM11&lt;&gt;""),AND(JN11&gt;=JQ$29,JN11&lt;&gt;"",JP11&gt;=JQ$33,JP11&lt;&gt;""),AND(KL11&gt;=KY$29,KL11&lt;&gt;"",KN11&gt;=KY$33,KN11&lt;&gt;""),AND(KO11&gt;=KY$29,KO11&lt;&gt;"",KQ11&gt;=KY$33,KQ11&lt;&gt;""),AND(KS11&gt;=KY$29,KS11&lt;&gt;"",KU11&gt;=KY$33,KU11&lt;&gt;""),AND(KV11&gt;=KY$29,KV11&lt;&gt;"",KX11&gt;=KY$33,KX11&lt;&gt;""),AND(LT11&gt;=MG$29,LT11&lt;&gt;"",LV11&gt;=MG$33,LV11&lt;&gt;""),AND(LW11&gt;=MG$29,LW11&lt;&gt;"",LY11&gt;=MG$33,LY11&lt;&gt;""),AND(MA11&gt;=MG$29,MA11&lt;&gt;"",MC11&gt;=MG$33,MC11&lt;&gt;""),AND(MD11&gt;=MG$29,MD11&lt;&gt;"",MF11&gt;=MG$33,MF11&lt;&gt;""),AND(NB11&gt;=NO$29,NB11&lt;&gt;"",ND11&gt;=NO$33,ND11&lt;&gt;""),AND(NE11&gt;=NO$29,NE11&lt;&gt;"",NG11&gt;=NO$33,NG11&lt;&gt;""),AND(NI11&gt;=NO$29,NI11&lt;&gt;"",NK11&gt;=NO$33,NK11&lt;&gt;""),AND(NL11&gt;=NO$29,NL11&lt;&gt;"",NN11&gt;=NO$33,NN11&lt;&gt;""),AND(OJ11&gt;=OW$29,OJ11&lt;&gt;"",OL11&gt;=OW$33,OL11&lt;&gt;""),AND(OM11&gt;=OW$29,OM11&lt;&gt;"",OO11&gt;=OW$33,OO11&lt;&gt;""),AND(OQ11&gt;=OW$29,OQ11&lt;&gt;"",OS11&gt;=OW$33,OS11&lt;&gt;""),AND(OT11&gt;=OW$29,OT11&lt;&gt;"",OV11&gt;=OW$33,OV11&lt;&gt;""),AND(PR11&gt;=QE$29,PR11&lt;&gt;"",PT11&gt;=QE$33,PT11&lt;&gt;""),AND(PU11&gt;=QE$29,PU11&lt;&gt;"",PW11&gt;=QE$33,PW11&lt;&gt;""),AND(PY11&gt;=QE$29,PY11&lt;&gt;"",QA11&gt;=QE$33,QA11&lt;&gt;""),AND(QB11&gt;=QE$29,QB11&lt;&gt;"",QD11&gt;=QE$33,QD11&lt;&gt;""),AND(QZ11&gt;=RM$29,QZ11&lt;&gt;"",RB11&gt;=RM$33,RB11&lt;&gt;""),AND(RC11&gt;=RM$29,RC11&lt;&gt;"",RE11&gt;=RM$33,RE11&lt;&gt;""),AND(RG11&gt;=RM$29,RG11&lt;&gt;"",RI11&gt;=RM$33,RI11&lt;&gt;""),AND(RJ11&gt;=RM$29,RJ11&lt;&gt;"",RL11&gt;=RM$33,RL11&lt;&gt;""),AND(SH11&gt;=SU$29,SH11&lt;&gt;"",SJ11&gt;=SU$33,SJ11&lt;&gt;""),AND(SK11&gt;=SU$29,SK11&lt;&gt;"",SM11&gt;=SU$33,SM11&lt;&gt;""),AND(SO11&gt;=SU$29,SO11&lt;&gt;"",SQ11&gt;=SU$33,SQ11&lt;&gt;""),AND(SR11&gt;=SU$29,SR11&lt;&gt;"",ST11&gt;=SU$33,ST11&lt;&gt;""),AND(TP11&gt;=UC$29,TP11&lt;&gt;"",TR11&gt;=UC$33,TR11&lt;&gt;""),AND(TS11&gt;=UC$29,TS11&lt;&gt;"",TU11&gt;=UC$33,TU11&lt;&gt;""),AND(TW11&gt;=UC$29,TW11&lt;&gt;"",TY11&gt;=UC$33,TYY11&lt;&gt;""),AND(TZ11&gt;=UC$29,TZ11&lt;&gt;"",UB11&gt;=UC$33,UB11&lt;&gt;""),AND(UX11&gt;=VK$29,UX11&lt;&gt;"",UZ11&gt;=VK$33,UZ11&lt;&gt;""),AND(VA11&gt;=VK$29,VA11&lt;&gt;"",VC11&gt;=VK$33,VC11&lt;&gt;""),AND(VE11&gt;=VK$29,VE11&lt;&gt;"",VG11&gt;=VK$33,VG11&lt;&gt;""),AND(VH11&gt;=VK$29,VH11&lt;&gt;"",VJ11&gt;=VK$33,VJ11&lt;&gt;""),AND(WF11&gt;=WS$29,WF11&lt;&gt;"",WH11&gt;=WS$33,WH11&lt;&gt;""),AND(WI11&gt;=WS$29,WI11&lt;&gt;"",WK11&gt;=WS$33,WK11&lt;&gt;""),AND(WM11&gt;=WS$29,WM11&lt;&gt;"",WO11&gt;=WS$33,WO11&lt;&gt;""),AND(WP11&gt;=WS$29,WP11&lt;&gt;"",WR11&gt;=WS$33,WR11&lt;&gt;"")),"P","")</f>
        <v>P</v>
      </c>
      <c r="J11" s="8">
        <f>IF(COUNT(AQ11,AT11,BR11,BU11,CS11,CV11)&gt;0,LARGE((AQ11,AT11,BR11,BU11,CS11,CV11),1),0)</f>
        <v>58.109999999999992</v>
      </c>
      <c r="K11" s="8" t="str">
        <f>IF(J11="","",IF(OR(J11=CS11,J11=CV11),$CA$1,IF(OR(J11=BR11,J11=BU11),$AZ$1,IF(OR(J11=AQ11,J11=AT11),$Y$1,""))))</f>
        <v>2023 Domestic 3rd Trial</v>
      </c>
      <c r="L11" s="8">
        <f>IF(COUNT(AQ11,AT11,BR11,BU11,CS11,CV11)&gt;1,LARGE((AQ11,AT11,BR11,BU11,CS11,CV11),2),0)</f>
        <v>55.940000000000005</v>
      </c>
      <c r="M11" s="8" t="str">
        <f>IF(L11="","",IF(OR(L11=CS11,L11=CV11),$CA$1,IF(OR(L11=BR11,L11=BU11),$AZ$1,IF(OR(L11=AQ11,L11=AT11),$Y$1,""))))</f>
        <v>2023 Domestic 3rd Trial</v>
      </c>
      <c r="N11" s="8">
        <f>IF(COUNT(AQ11,AT11,BR11,BU11,CS11,CV11)&gt;2,LARGE((AQ11,AT11,BR11,BU11,CS11,CV11),3),0)</f>
        <v>0</v>
      </c>
      <c r="O11" s="8" t="str">
        <f>IF(N11="","",IF(OR(N11=CS11,N11=CV11),$CA$1,IF(OR(N11=BR11,N11=BU11),$AZ$1,IF(OR(N11=AQ11,N11=AT11),$Y$1,""))))</f>
        <v/>
      </c>
      <c r="P11" s="8">
        <f>IF(MAX(AX11,BY11,CZ11)&gt;0,MAX(AX11,BY11,CZ11),0)</f>
        <v>17.53</v>
      </c>
      <c r="Q11" s="8" t="str">
        <f>IF(P11="","",IF(P11=CZ11,$CA$1,IF(P11=BY11,$AZ$1,IF(P11=AX11,$Y$1,""))))</f>
        <v>2023 Domestic 3rd Trial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16.2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2023 Domestic 3rd Trial</v>
      </c>
      <c r="T11" s="8">
        <f>IF(MAX(IF(AO11&gt;=$AY$28,AP11,0),IF(AR11&gt;=$AY$28,AS11,0),IF(AV11&gt;=$AY$28,AW11,0),IF(BP11&gt;=$BZ$28,BQ11,0),IF(BS11&gt;=$BZ$28,BT11,0),IF(BW11&gt;=$BZ$28,BX11,0),IF(CQ11&gt;=$DA$28,CR11,0),IF(CT11&gt;=$DA$28,CU11,0),IF(CX11&gt;=$DA$28,CY11,0),IF(DX11&gt;=$EK$28,DY11,0),IF(EA11&gt;=$EK$28,EB11,0),IF(EE11&gt;=$EK$28,EF11,0),IF(EH11&gt;=$EK$28,EI11,0),IF(FF11&gt;=$FS$28,FG11,0),IF(FI11&gt;=$FS$28,FJ11,0),IF(FM11&gt;=$FS$28,FN11,0),IF(FP11&gt;=$FS$28,FQ11,0),IF(GN11&gt;=$HA$28,GO11,0),IF(GQ11&gt;=$HA$28,GR11,0),IF(GU11&gt;=$HA$28,GV11,0),IF(GX11&gt;=$HA$28,GY11,0),IF(HV11&gt;=$II$28,HW11,0),IF(HY11&gt;=$II$28,HZ11,0),IF(IC11&gt;=$II$28,ID11,0),IF(IF11&gt;=$II$28,IG11,0),IF(JD11&gt;=$JQ$28,JE11,0),IF(JG11&gt;=$JQ$28,JH11,0),IF(JK11&gt;=$JQ$28,JL11,0),IF(JN11&gt;=$JQ$28,JO11,0),IF(KL11&gt;=$KY$28,KM11,0),IF(KO11&gt;=$KY$28,KP11,0),IF(KS11&gt;=$KY$28,KT11,0),IF(KV11&gt;=$KY$28,KW11,0),IF(LT11&gt;=$MG$28,LU11,0),IF(LW11&gt;=$MG$28,LX11,0),IF(MA11&gt;=$MG$28,MB11,0),IF(MD11&gt;=$MG$28,ME11,0),IF(NB11&gt;=$NO$28,NC11,0),IF(NE11&gt;=$NO$28,NF11,0),IF(NI11&gt;=$NO$28,NJ11,0),IF(NL11&gt;=$NO$28,NM11,0),IF(OJ11&gt;=$OW$28,OK11,0),IF(OM11&gt;=$OW$28,ON11,0),IF(OQ11&gt;=$OW$28,OR11,0),IF(OT11&gt;=$OW$28,OU11,0),IF(PR11&gt;=$QE$28,PS11,0),IF(PU11&gt;=$QE$28,PV11,0),IF(PY11&gt;=$QE$28,PZ11,0),IF(QB11&gt;=$QE$28,QC11,0),IF(QZ11&gt;=$RM$28,RA11,0),IF(RC11&gt;=$RM$28,RD11,0),IF(RG11&gt;=$RM$28,RH11,0),IF(RJ11&gt;=$RM$28,RK11,0),IF(SH11&gt;=$SU$28,SI11,0),IF(SK11&gt;=$SU$28,SL11,0),IF(SO11&gt;=$SU$28,SP11,0),IF(SR11&gt;=$SU$28,SS11,0),IF(TP11&gt;=$UC$28,TQ11,0),IF(TS11&gt;=$UC$28,TT11,0),IF(TW11&gt;=$UC$28,TX11,0),IF(TZ11&gt;=$UC$28,UA11,0),IF(UX11&gt;=$VK$28,UY11,0),IF(VA11&gt;=$VK$28,VB11,0),IF(VE11&gt;=$VK$28,VF11,0),IF(VH11&gt;=$VK$28,VI11,0),IF(WF11&gt;=$WS$28,WG11,0),IF(WI11&gt;=$WS$28,WJ11,0),IF(WM11&gt;=$WS$28,WN11,0),IF(WP11&gt;=$WS$28,WQ11,0))&gt;0,MAX(IF(AO11&gt;=$AY$28,AP11,0),IF(AR11&gt;=$AY$28,AS11,0),IF(AV11&gt;=$AY$28,AW11,0),IF(BP11&gt;=$BZ$28,BQ11,0),IF(BS11&gt;=$BZ$28,BT11,0),IF(BW11&gt;=$BZ$28,BX11,0),IF(CQ11&gt;=$DA$28,CR11,0),IF(CT11&gt;=$DA$28,CU11,0),IF(CX11&gt;=$DA$28,CY11,0),IF(DX11&gt;=$EK$28,DY11,0),IF(EA11&gt;=$EK$28,EB11,0),IF(EE11&gt;=$EK$28,EF11,0),IF(EH11&gt;=$EK$28,EI11,0),IF(FF11&gt;=$FS$28,FG11,0),IF(FI11&gt;=$FS$28,FJ11,0),IF(FM11&gt;=$FS$28,FN11,0),IF(FP11&gt;=$FS$28,FQ11,0),IF(GN11&gt;=$HA$28,GO11,0),IF(GQ11&gt;=$HA$28,GR11,0),IF(GU11&gt;=$HA$28,GV11,0),IF(GX11&gt;=$HA$28,GY11,0),IF(HV11&gt;=$II$28,HW11,0),IF(HY11&gt;=$II$28,HZ11,0),IF(IC11&gt;=$II$28,ID11,0),IF(IF11&gt;=$II$28,IG11,0),IF(JD11&gt;=$JQ$28,JE11,0),IF(JG11&gt;=$JQ$28,JH11,0),IF(JK11&gt;=$JQ$28,JL11,0),IF(JN11&gt;=$JQ$28,JO11,0),IF(KL11&gt;=$KY$28,KM11,0),IF(KO11&gt;=$KY$28,KP11,0),IF(KS11&gt;=$KY$28,KT11,0),IF(KV11&gt;=$KY$28,KW11,0),IF(LT11&gt;=$MG$28,LU11,0),IF(LW11&gt;=$MG$28,LX11,0),IF(MA11&gt;=$MG$28,MB11,0),IF(MD11&gt;=$MG$28,ME11,0),IF(NB11&gt;=$NO$28,NC11,0),IF(NE11&gt;=$NO$28,NF11,0),IF(NI11&gt;=$NO$28,NJ11,0),IF(NL11&gt;=$NO$28,NM11,0),IF(OJ11&gt;=$OW$28,OK11,0),IF(OM11&gt;=$OW$28,ON11,0),IF(OQ11&gt;=$OW$28,OR11,0),IF(OT11&gt;=$OW$28,OU11,0),IF(PR11&gt;=$QE$28,PS11,0),IF(PU11&gt;=$QE$28,PV11,0),IF(PY11&gt;=$QE$28,PZ11,0),IF(QB11&gt;=$QE$28,QC11,0),IF(QZ11&gt;=$RM$28,RA11,0),IF(RC11&gt;=$RM$28,RD11,0),IF(RG11&gt;=$RM$28,RH11,0),IF(RJ11&gt;=$RM$28,RK11,0),IF(SH11&gt;=$SU$28,SI11,0),IF(SK11&gt;=$SU$28,SL11,0),IF(SO11&gt;=$SU$28,SP11,0),IF(SR11&gt;=$SU$28,SS11,0),IF(TP11&gt;=$UC$28,TQ11,0),IF(TS11&gt;=$UC$28,TT11,0),IF(TW11&gt;=$UC$28,TX11,0),IF(TZ11&gt;=$UC$28,UA11,0),IF(UX11&gt;=$VK$28,UY11,0),IF(VA11&gt;=$VK$28,VB11,0),IF(VE11&gt;=$VK$28,VF11,0),IF(VH11&gt;=$VK$28,VI11,0),IF(WF11&gt;=$WS$28,WG11,0),IF(WI11&gt;=$WS$28,WJ11,0),IF(WM11&gt;=$WS$28,WN11,0),IF(WP11&gt;=$WS$28,WQ11,0)),0)</f>
        <v>16.71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2023 Domestic 3rd Trial</v>
      </c>
      <c r="V11" s="8">
        <f>IF(MAX(DB11,DC11)&gt;0,MAX(DB11,DC11),"")</f>
        <v>56.07</v>
      </c>
      <c r="W11" s="11" t="str">
        <f>IF(V11="","",IF(V11=DB11,"("&amp;DB$2&amp;")",IF(V11=DC11,"("&amp;DC$2&amp;")")))</f>
        <v>(Prelim)</v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>2023 World Cup POR 2 (July 8)</v>
      </c>
      <c r="Y11" s="23">
        <v>15.2</v>
      </c>
      <c r="Z11" s="23">
        <v>8.9</v>
      </c>
      <c r="AA11" s="23">
        <v>16.100000000000001</v>
      </c>
      <c r="AB11" s="23">
        <v>15.74</v>
      </c>
      <c r="AC11" s="23">
        <v>0</v>
      </c>
      <c r="AD11" s="23">
        <v>15.6</v>
      </c>
      <c r="AE11" s="23">
        <v>9.8000000000000007</v>
      </c>
      <c r="AF11" s="23">
        <v>16.2</v>
      </c>
      <c r="AG11" s="23">
        <v>16.71</v>
      </c>
      <c r="AH11" s="23">
        <v>0.2</v>
      </c>
      <c r="AI11" s="23">
        <v>4.2</v>
      </c>
      <c r="AJ11" s="23">
        <v>2.6</v>
      </c>
      <c r="AK11" s="23">
        <v>5.6</v>
      </c>
      <c r="AL11" s="23">
        <v>5.13</v>
      </c>
      <c r="AM11" s="23">
        <v>0</v>
      </c>
      <c r="AN11" s="28"/>
      <c r="AO11" s="39">
        <f>IF(AA11&gt;0,AA11,"")</f>
        <v>16.100000000000001</v>
      </c>
      <c r="AP11" s="39">
        <f>IF(AB11&gt;0,AB11,"")</f>
        <v>15.74</v>
      </c>
      <c r="AQ11" s="41">
        <f>IF(SUM(Y11:AB11)-AC11&gt;0,SUM(Y11:AB11)-AC11,"")</f>
        <v>55.940000000000005</v>
      </c>
      <c r="AR11" s="41">
        <f>IF(AF11&gt;0,AF11,"")</f>
        <v>16.2</v>
      </c>
      <c r="AS11" s="41">
        <f>IF(AG11&gt;0,AG11,"")</f>
        <v>16.71</v>
      </c>
      <c r="AT11" s="41">
        <f>IF(SUM(AD11:AG11)-AH11&gt;0,SUM(AD11:AG11)-AH11,"")</f>
        <v>58.109999999999992</v>
      </c>
      <c r="AU11" s="41">
        <f>IF(AQ11="","",MAX(AQ11,AT11))</f>
        <v>58.109999999999992</v>
      </c>
      <c r="AV11" s="41">
        <f>IF(AK11&gt;0,AK11,"")</f>
        <v>5.6</v>
      </c>
      <c r="AW11" s="41">
        <f>IF(AL11&gt;0,AL11,"")</f>
        <v>5.13</v>
      </c>
      <c r="AX11" s="41">
        <f>IF(SUM(AI11:AL11)-AM11&gt;0,SUM(AI11:AL11)-AM11,"")</f>
        <v>17.53</v>
      </c>
      <c r="AY11" s="41">
        <f>IF(SUM(AU11,AX11)&gt;0,SUM(AU11,AX11),"")</f>
        <v>75.639999999999986</v>
      </c>
      <c r="AZ11" s="27"/>
      <c r="BA11" s="27"/>
      <c r="BB11" s="27"/>
      <c r="BC11" s="27"/>
      <c r="BD11" s="27"/>
      <c r="BE11" s="27"/>
      <c r="BF11" s="27"/>
      <c r="BG11" s="27"/>
      <c r="BH11" s="27"/>
      <c r="BI11" s="27"/>
      <c r="BJ11" s="27"/>
      <c r="BK11" s="27"/>
      <c r="BL11" s="27"/>
      <c r="BM11" s="27"/>
      <c r="BN11" s="27"/>
      <c r="BO11" s="29"/>
      <c r="BP11" s="40" t="str">
        <f>IF(BB11&gt;0,BB11,"")</f>
        <v/>
      </c>
      <c r="BQ11" s="40" t="str">
        <f>IF(BC11&gt;0,BC11,"")</f>
        <v/>
      </c>
      <c r="BR11" s="11" t="str">
        <f>IF(SUM(AZ11:BC11)-BD11&gt;0,SUM(AZ11:BC11)-BD11,"")</f>
        <v/>
      </c>
      <c r="BS11" s="11" t="str">
        <f>IF(BG11&gt;0,BG11,"")</f>
        <v/>
      </c>
      <c r="BT11" s="11" t="str">
        <f>IF(BH11&gt;0,BH11,"")</f>
        <v/>
      </c>
      <c r="BU11" s="11" t="str">
        <f>IF(SUM(BE11:BH11)-BI11&gt;0,SUM(BE11:BH11)-BI11,"")</f>
        <v/>
      </c>
      <c r="BV11" s="11" t="str">
        <f>IF(BR11="","",MAX(BR11,BU11))</f>
        <v/>
      </c>
      <c r="BW11" s="11" t="str">
        <f>IF(BL11&gt;0,BL11,"")</f>
        <v/>
      </c>
      <c r="BX11" s="11" t="str">
        <f>IF(BM11&gt;0,BM11,"")</f>
        <v/>
      </c>
      <c r="BY11" s="11" t="str">
        <f>IF(SUM(BJ11:BM11)-BN11&gt;0,SUM(BJ11:BM11)-BN11,"")</f>
        <v/>
      </c>
      <c r="BZ11" s="11" t="str">
        <f>IF(SUM(BV11,BY11)&gt;0,SUM(BV11,BY11),"")</f>
        <v/>
      </c>
      <c r="CA11" s="23"/>
      <c r="CB11" s="23"/>
      <c r="CC11" s="23"/>
      <c r="CD11" s="23"/>
      <c r="CE11" s="23"/>
      <c r="CF11" s="23"/>
      <c r="CG11" s="23"/>
      <c r="CH11" s="23"/>
      <c r="CI11" s="23"/>
      <c r="CJ11" s="23"/>
      <c r="CK11" s="23"/>
      <c r="CL11" s="23"/>
      <c r="CM11" s="23"/>
      <c r="CN11" s="23"/>
      <c r="CO11" s="23"/>
      <c r="CP11" s="28"/>
      <c r="CQ11" s="39" t="str">
        <f>IF(CC11&gt;0,CC11,"")</f>
        <v/>
      </c>
      <c r="CR11" s="39" t="str">
        <f>IF(CD11&gt;0,CD11,"")</f>
        <v/>
      </c>
      <c r="CS11" s="41" t="str">
        <f>IF(SUM(CA11:CD11)-CE11&gt;0,SUM(CA11:CD11)-CE11,"")</f>
        <v/>
      </c>
      <c r="CT11" s="41" t="str">
        <f>IF(CH11&gt;0,CH11,"")</f>
        <v/>
      </c>
      <c r="CU11" s="41" t="str">
        <f>IF(CI11&gt;0,CI11,"")</f>
        <v/>
      </c>
      <c r="CV11" s="41" t="str">
        <f>IF(SUM(CF11:CI11)-CJ11&gt;0,SUM(CF11:CI11)-CJ11,"")</f>
        <v/>
      </c>
      <c r="CW11" s="41" t="str">
        <f>IF(CS11="","",MAX(CS11,CV11))</f>
        <v/>
      </c>
      <c r="CX11" s="41" t="str">
        <f>IF(CM11&gt;0,CM11,"")</f>
        <v/>
      </c>
      <c r="CY11" s="41" t="str">
        <f>IF(CN11&gt;0,CN11,"")</f>
        <v/>
      </c>
      <c r="CZ11" s="41" t="str">
        <f>IF(SUM(CK11:CN11)-CO11&gt;0,SUM(CK11:CN11)-CO11,"")</f>
        <v/>
      </c>
      <c r="DA11" s="41" t="str">
        <f>IF(SUM(CW11,CZ11)&gt;0,SUM(CW11,CZ11),"")</f>
        <v/>
      </c>
      <c r="DB11" s="52">
        <f>IF(MAX(ED11,FL11,GT11,IB11,JJ11,KR11,LZ11,NH11,OP11,PX11,RF11,SN11,TV11,VD11,WL11)-IF(N11="",0,N11)&gt;0.001,MAX(ED11,FL11,GT11,IB11,JJ11,KR11,LZ11,NH11,OP11,PX11,RF11,SN11,TV11,VD11,WL11)-IF(N11="",0,N11),"")</f>
        <v>56.07</v>
      </c>
      <c r="DC11" s="52" t="str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/>
      </c>
      <c r="DD11" s="17">
        <v>14.4</v>
      </c>
      <c r="DE11" s="17">
        <v>9.4</v>
      </c>
      <c r="DF11" s="17">
        <v>16.2</v>
      </c>
      <c r="DG11" s="17">
        <v>16.07</v>
      </c>
      <c r="DH11" s="17">
        <v>0</v>
      </c>
      <c r="DI11" s="17">
        <v>13.6</v>
      </c>
      <c r="DJ11" s="17">
        <v>9.1</v>
      </c>
      <c r="DK11" s="17">
        <v>15.8</v>
      </c>
      <c r="DL11" s="17">
        <v>15.28</v>
      </c>
      <c r="DM11" s="17">
        <v>0</v>
      </c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>
        <f>IF(DF11&gt;0,DF11,"")</f>
        <v>16.2</v>
      </c>
      <c r="DY11" s="41">
        <f>IF(DG11&gt;0,DG11,"")</f>
        <v>16.07</v>
      </c>
      <c r="DZ11" s="41">
        <f>IF(SUM(DD11:DG11)-DH11&gt;0,SUM(DD11:DG11)-DH11,"")</f>
        <v>56.07</v>
      </c>
      <c r="EA11" s="41">
        <f>IF(DK11&gt;0,DK11,"")</f>
        <v>15.8</v>
      </c>
      <c r="EB11" s="41">
        <f>IF(DL11&gt;0,DL11,"")</f>
        <v>15.28</v>
      </c>
      <c r="EC11" s="41">
        <f>IF(SUM(DI11:DL11)-DM11&gt;0,SUM(DI11:DL11)-DM11,"")</f>
        <v>53.78</v>
      </c>
      <c r="ED11" s="41">
        <f>IF(MAX(DZ11,EC11)&gt;0,MAX(DZ11,EC11),"")</f>
        <v>56.07</v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>
        <f>IF(SUM(ED11,EG11,EJ11)&gt;0,SUM(ED11,EG11,EJ11),"")</f>
        <v>56.07</v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>IF(FV11&gt;0,FV11,"")</f>
        <v/>
      </c>
      <c r="GO11" s="41" t="str">
        <f>IF(FW11&gt;0,FW11,"")</f>
        <v/>
      </c>
      <c r="GP11" s="41" t="str">
        <f>IF(SUM(FT11:FW11)-FX11&gt;0,SUM(FT11:FW11)-FX11,"")</f>
        <v/>
      </c>
      <c r="GQ11" s="41" t="str">
        <f>IF(GA11&gt;0,GA11,"")</f>
        <v/>
      </c>
      <c r="GR11" s="41" t="str">
        <f>IF(GB11&gt;0,GB11,"")</f>
        <v/>
      </c>
      <c r="GS11" s="41" t="str">
        <f>IF(SUM(FY11:GB11)-GC11&gt;0,SUM(FY11:GB11)-GC11,"")</f>
        <v/>
      </c>
      <c r="GT11" s="41" t="str">
        <f>IF(MAX(GP11,GS11)&gt;0,MAX(GP11,GS11),"")</f>
        <v/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>
        <v>1.6</v>
      </c>
      <c r="IK11" s="17">
        <v>1</v>
      </c>
      <c r="IL11" s="17">
        <v>2</v>
      </c>
      <c r="IM11" s="17">
        <v>1.74</v>
      </c>
      <c r="IN11" s="17">
        <v>0</v>
      </c>
      <c r="IO11" s="17">
        <v>6.8</v>
      </c>
      <c r="IP11" s="17">
        <v>4.5</v>
      </c>
      <c r="IQ11" s="17">
        <v>8.6</v>
      </c>
      <c r="IR11" s="17">
        <v>8.23</v>
      </c>
      <c r="IS11" s="17">
        <v>0</v>
      </c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>
        <f>IF(IL11&gt;0,IL11,"")</f>
        <v>2</v>
      </c>
      <c r="JE11" s="41">
        <f>IF(IM11&gt;0,IM11,"")</f>
        <v>1.74</v>
      </c>
      <c r="JF11" s="41">
        <f>IF(SUM(IJ11:IM11)-IN11&gt;0,SUM(IJ11:IM11)-IN11,"")</f>
        <v>6.34</v>
      </c>
      <c r="JG11" s="41">
        <f>IF(IQ11&gt;0,IQ11,"")</f>
        <v>8.6</v>
      </c>
      <c r="JH11" s="41">
        <f>IF(IR11&gt;0,IR11,"")</f>
        <v>8.23</v>
      </c>
      <c r="JI11" s="41">
        <f>IF(SUM(IO11:IR11)-IS11&gt;0,SUM(IO11:IR11)-IS11,"")</f>
        <v>28.13</v>
      </c>
      <c r="JJ11" s="41">
        <f>IF(MAX(JF11,JI11)&gt;0,MAX(JF11,JI11),"")</f>
        <v>28.13</v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>
        <f>IF(SUM(JJ11,JM11,JP11)&gt;0,SUM(JJ11,JM11,JP11),"")</f>
        <v>28.13</v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1" t="str">
        <f>IF(SX11&gt;0,SX11,"")</f>
        <v/>
      </c>
      <c r="TQ11" s="41" t="str">
        <f>IF(SY11&gt;0,SY11,"")</f>
        <v/>
      </c>
      <c r="TR11" s="41" t="str">
        <f>IF(SUM(SV11:SY11)-SZ11&gt;0,SUM(SV11:SY11)-SZ11,"")</f>
        <v/>
      </c>
      <c r="TS11" s="41" t="str">
        <f>IF(TC11&gt;0,TC11,"")</f>
        <v/>
      </c>
      <c r="TT11" s="41" t="str">
        <f>IF(TD11&gt;0,TD11,"")</f>
        <v/>
      </c>
      <c r="TU11" s="41" t="str">
        <f>IF(SUM(TA11:TD11)-TE11&gt;0,SUM(TA11:TD11)-TE11,"")</f>
        <v/>
      </c>
      <c r="TV11" s="41" t="str">
        <f>IF(MAX(TR11,TU11)&gt;0,MAX(TR11,TU11),"")</f>
        <v/>
      </c>
      <c r="TW11" s="41" t="str">
        <f>IF(TH11&gt;0,TH11,"")</f>
        <v/>
      </c>
      <c r="TX11" s="41" t="str">
        <f>IF(TI11&gt;0,TI11,"")</f>
        <v/>
      </c>
      <c r="TY11" s="41" t="str">
        <f>IF(SUM(TF11:TI11)-TJ11&gt;0,SUM(TF11:TI11)-TJ11,"")</f>
        <v/>
      </c>
      <c r="TZ11" s="41" t="str">
        <f>IF(TM11&gt;0,TM11,"")</f>
        <v/>
      </c>
      <c r="UA11" s="41" t="str">
        <f>IF(TN11&gt;0,TN11,"")</f>
        <v/>
      </c>
      <c r="UB11" s="41" t="str">
        <f>IF(SUM(TK11:TN11)-TO11&gt;0,SUM(TK11:TN11)-TO11,"")</f>
        <v/>
      </c>
      <c r="UC11" s="41" t="str">
        <f>IF(SUM(TV11,TY11,UB11)&gt;0,SUM(TV11,TY11,UB11),"")</f>
        <v/>
      </c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 t="str">
        <f>IF(UF11&gt;0,UF11,"")</f>
        <v/>
      </c>
      <c r="UY11" s="11" t="str">
        <f>IF(UG11&gt;0,UG11,"")</f>
        <v/>
      </c>
      <c r="UZ11" s="11" t="str">
        <f>IF(SUM(UD11:UG11)-UH11&gt;0,SUM(UD11:UG11)-UH11,"")</f>
        <v/>
      </c>
      <c r="VA11" s="11" t="str">
        <f>IF(UK11&gt;0,UK11,"")</f>
        <v/>
      </c>
      <c r="VB11" s="11" t="str">
        <f>IF(UL11&gt;0,UL11,"")</f>
        <v/>
      </c>
      <c r="VC11" s="11" t="str">
        <f>IF(SUM(UI11:UL11)-UM11&gt;0,SUM(UI11:UL11)-UM11,"")</f>
        <v/>
      </c>
      <c r="VD11" s="11" t="str">
        <f>IF(MAX(UZ11,VC11)&gt;0,MAX(UZ11,VC11),"")</f>
        <v/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 t="str">
        <f>IF(SUM(VD11,VG11,VJ11)&gt;0,SUM(VD11,VG11,VJ11),"")</f>
        <v/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1" t="str">
        <f>IF(VN11&gt;0,VN11,"")</f>
        <v/>
      </c>
      <c r="WG11" s="41" t="str">
        <f>IF(VO11&gt;0,VO11,"")</f>
        <v/>
      </c>
      <c r="WH11" s="41" t="str">
        <f>IF(SUM(VL11:VO11)-VP11&gt;0,SUM(VL11:VO11)-VP11,"")</f>
        <v/>
      </c>
      <c r="WI11" s="41" t="str">
        <f>IF(VS11&gt;0,VS11,"")</f>
        <v/>
      </c>
      <c r="WJ11" s="41" t="str">
        <f>IF(VT11&gt;0,VT11,"")</f>
        <v/>
      </c>
      <c r="WK11" s="41" t="str">
        <f>IF(SUM(VQ11:VT11)-VU11&gt;0,SUM(VQ11:VT11)-VU11,"")</f>
        <v/>
      </c>
      <c r="WL11" s="41" t="str">
        <f>IF(MAX(WH11,WK11)&gt;0,MAX(WH11,WK11),"")</f>
        <v/>
      </c>
      <c r="WM11" s="41" t="str">
        <f>IF(VX11&gt;0,VX11,"")</f>
        <v/>
      </c>
      <c r="WN11" s="41" t="str">
        <f>IF(VY11&gt;0,VY11,"")</f>
        <v/>
      </c>
      <c r="WO11" s="41" t="str">
        <f>IF(SUM(VV11:VY11)-VZ11&gt;0,SUM(VV11:VY11)-VZ11,"")</f>
        <v/>
      </c>
      <c r="WP11" s="41" t="str">
        <f>IF(WC11&gt;0,WC11,"")</f>
        <v/>
      </c>
      <c r="WQ11" s="41" t="str">
        <f>IF(WD11&gt;0,WD11,"")</f>
        <v/>
      </c>
      <c r="WR11" s="41" t="str">
        <f>IF(SUM(WA11:WD11)-WE11&gt;0,SUM(WA11:WD11)-WE11,"")</f>
        <v/>
      </c>
      <c r="WS11" s="41" t="str">
        <f>IF(SUM(WL11,WO11,WR11)&gt;0,SUM(WL11,WO11,WR11),"")</f>
        <v/>
      </c>
      <c r="WT11" s="27">
        <f>IF($CP11="P",CA11,(CA11+AZ11)/2)</f>
        <v>0</v>
      </c>
      <c r="WU11" s="27">
        <f>IF($CP11="P",CB11,(CB11+BA11)/2)</f>
        <v>0</v>
      </c>
      <c r="WV11" s="27">
        <f>IF($CP11="P",CC11,(CC11+BB11)/2)</f>
        <v>0</v>
      </c>
      <c r="WW11" s="27">
        <f>IF($CP11="P",CD11,(CD11+BC11)/2)</f>
        <v>0</v>
      </c>
      <c r="WX11" s="27">
        <f>IF($CP11="P",CE11,(CE11+BD11)/2)</f>
        <v>0</v>
      </c>
      <c r="WY11" s="27">
        <f>IF($CP11="P",CF11,(CF11+BE11)/2)</f>
        <v>0</v>
      </c>
      <c r="WZ11" s="27">
        <f>IF($CP11="P",CG11,(CG11+BF11)/2)</f>
        <v>0</v>
      </c>
      <c r="XA11" s="27">
        <f>IF($CP11="P",CH11,(CH11+BG11)/2)</f>
        <v>0</v>
      </c>
      <c r="XB11" s="27">
        <f>IF($CP11="P",CI11,(CI11+BH11)/2)</f>
        <v>0</v>
      </c>
      <c r="XC11" s="27">
        <f>IF($CP11="P",CJ11,(CJ11+BI11)/2)</f>
        <v>0</v>
      </c>
      <c r="XD11" s="27">
        <f>IF($CP11="P",CK11,(CK11+BJ11)/2)</f>
        <v>0</v>
      </c>
      <c r="XE11" s="27">
        <f>IF($CP11="P",CL11,(CL11+BK11)/2)</f>
        <v>0</v>
      </c>
      <c r="XF11" s="27">
        <f>IF($CP11="P",CM11,(CM11+BL11)/2)</f>
        <v>0</v>
      </c>
      <c r="XG11" s="27">
        <f>IF($CP11="P",CN11,(CN11+BM11)/2)</f>
        <v>0</v>
      </c>
      <c r="XH11" s="27">
        <f>IF($CP11="P",CO11,(CO11+BN11)/2)</f>
        <v>0</v>
      </c>
      <c r="XI11" s="29" t="s">
        <v>56</v>
      </c>
      <c r="XJ11" s="11" t="str">
        <f>IF(WV11&gt;0,WV11,"")</f>
        <v/>
      </c>
      <c r="XK11" s="11" t="str">
        <f>IF(WW11&gt;0,WW11,"")</f>
        <v/>
      </c>
      <c r="XL11" s="11" t="str">
        <f>IF(SUM(WT11:WW11)-WX11&gt;0,SUM(WT11:WW11)-WX11,"")</f>
        <v/>
      </c>
      <c r="XM11" s="11" t="str">
        <f>IF(XA11&gt;0,XA11,"")</f>
        <v/>
      </c>
      <c r="XN11" s="11" t="str">
        <f>IF(XB11&gt;0,XB11,"")</f>
        <v/>
      </c>
      <c r="XO11" s="11" t="str">
        <f>IF(SUM(WY11:XB11)-XC11&gt;0,SUM(WY11:XB11)-XC11,"")</f>
        <v/>
      </c>
      <c r="XP11" s="11" t="str">
        <f>IF(MAX(XL11,XO11)&gt;0,MAX(XL11,XO11),"")</f>
        <v/>
      </c>
      <c r="XQ11" s="11" t="str">
        <f>IF(XF11&gt;0,XF11,"")</f>
        <v/>
      </c>
      <c r="XR11" s="11" t="str">
        <f>IF(XG11&gt;0,XG11,"")</f>
        <v/>
      </c>
      <c r="XS11" s="11" t="str">
        <f>IF(SUM(XD11:XG11)-XH11&gt;0,SUM(XD11:XG11)-XH11,"")</f>
        <v/>
      </c>
      <c r="XT11" s="11" t="str">
        <f>IF(SUM(XP11,XS11)&gt;0,SUM(XP11,XS11),"")</f>
        <v/>
      </c>
    </row>
    <row r="12" spans="1:644" x14ac:dyDescent="0.2">
      <c r="A12" s="4" t="str" cm="1">
        <f t="array" ref="A12">IF(AND(H12&lt;&gt;"",H12&lt;&gt;"No DD"),SUMPRODUCT((H$4:H$26&lt;&gt;"")*(H$4:H$26&lt;&gt;"No DD")*(E$4:E$26&gt;E12))+1,IF(H12="No DD",SUMPRODUCT((H$4:H$26="No DD")*(E$4:E$26&gt;E12))+1+SUMPRODUCT((H$4:H$26&lt;&gt;"")*(H$4:H$26&lt;&gt;"No DD")),""))</f>
        <v/>
      </c>
      <c r="B12" s="5" t="s">
        <v>90</v>
      </c>
      <c r="C12" s="4" t="s">
        <v>8</v>
      </c>
      <c r="D12" s="4">
        <v>2002</v>
      </c>
      <c r="E12" s="9">
        <f>SUM(J12:V12)+SUM(J12:T12)*0.0000001+SUM(J12)*0.0000000000001</f>
        <v>235.09002350900533</v>
      </c>
      <c r="F12" s="3" t="str">
        <f>IF(OR(AND(AO12&gt;=AY$28,AO12&lt;&gt;"",AQ12&gt;=AY$32,AQ12&lt;&gt;"",AN12=""),AND(AR12&gt;=AY$28,AR12&lt;&gt;"",AT12&gt;=AY$32,AT12&lt;&gt;"",AN12=""),AND(AV12&gt;=AY$28,AV12&lt;&gt;"",AX12&gt;=AY$32,AX12&lt;&gt;"",AN12=""),AND(BP12&gt;=BZ$28,BP12&lt;&gt;"",BR12&gt;=BZ$32,BR12&lt;&gt;"",BO12=""),AND(BS12&gt;=BZ$28,BS12&lt;&gt;"",BU12&gt;=BZ$32,BU12&lt;&gt;"",BO12=""),AND(BW12&gt;=BZ$28,BW12&lt;&gt;"",BY12&gt;=BZ$32,BY12&lt;&gt;"",BO12=""),AND(CQ12&gt;=DA$28,CQ12&lt;&gt;"",CS12&gt;=DA$32,CS12&lt;&gt;"",CP12=""),AND(CT12&gt;=DA$28,CT12&lt;&gt;"",CV12&gt;=DA$32,CV12&lt;&gt;"",CP12=""),AND(CX12&gt;=DA$28,CX12&lt;&gt;"",CZ12&gt;=DA$32,CZ12&lt;&gt;"",CP12=""),AND(DX12&gt;=EK$28,DX12&lt;&gt;"",DZ12&gt;=EK$32,DZ12&lt;&gt;""),AND(EA12&gt;=EK$28,EA12&lt;&gt;"",EC12&gt;=EK$32,EC12&lt;&gt;""),AND(EE12&gt;=EK$28,EE12&lt;&gt;"",EG12&gt;=EK$32,EG12&lt;&gt;""),AND(EH12&gt;=EK$28,EH12&lt;&gt;"",EJ12&gt;=EK$32,EJ12&lt;&gt;""),AND(FF12&gt;=FS$28,FF12&lt;&gt;"",FH12&gt;=FS$32,FH12&lt;&gt;""),AND(FI12&gt;=FS$28,FI12&lt;&gt;"",FK12&gt;=FS$32,FK12&lt;&gt;""),AND(FM12&gt;=FS$28,FM12&lt;&gt;"",FO12&gt;=FS$32,FO12&lt;&gt;""),AND(FP12&gt;=FS$28,FP12&lt;&gt;"",FR12&gt;=FS$32,FR12&lt;&gt;""),AND(GN12&gt;=HA$28,GN12&lt;&gt;"",GP12&gt;=HA$32,GP12&lt;&gt;""),AND(GQ12&gt;=HA$28,GQ12&lt;&gt;"",GS12&gt;=HA$32,GS12&lt;&gt;""),AND(GU12&gt;=HA$28,GU12&lt;&gt;"",GW12&gt;=HA$32,GW12&lt;&gt;""),AND(GX12&gt;=HA$28,GX12&lt;&gt;"",GZ12&gt;=HA$32,GZ12&lt;&gt;""),AND(HV12&gt;=II$28,HV12&lt;&gt;"",HX12&gt;=II$32,HX12&lt;&gt;""),AND(HY12&gt;=II$28,HY12&lt;&gt;"",IA12&gt;=II$32,IA12&lt;&gt;""),AND(IC12&gt;=II$28,IC12&lt;&gt;"",IE12&gt;=II$32,IE12&lt;&gt;""),AND(IF12&gt;=II$28,IF12&lt;&gt;"",IH12&gt;=II$32,IH12&lt;&gt;""),AND(JD12&gt;=JQ$28,JD12&lt;&gt;"",JF12&gt;=JQ$32,JF12&lt;&gt;""),AND(JG12&gt;=JQ$28,JG12&lt;&gt;"",JI12&gt;=JQ$32,JI12&lt;&gt;""),AND(JK12&gt;=JQ$28,JK12&lt;&gt;"",JM12&gt;=JQ$32,JM12&lt;&gt;""),AND(JN12&gt;=JQ$28,JN12&lt;&gt;"",JP12&gt;=JQ$32,JP12&lt;&gt;""),AND(KL12&gt;=KY$28,KL12&lt;&gt;"",KN12&gt;=KY$32,KN12&lt;&gt;""),AND(KO12&gt;=KY$28,KO12&lt;&gt;"",KQ12&gt;=KY$32,KQ12&lt;&gt;""),AND(KS12&gt;=KY$28,KS12&lt;&gt;"",KU12&gt;=KY$32,KU12&lt;&gt;""),AND(KV12&gt;=KY$28,KV12&lt;&gt;"",KX12&gt;=KY$32,KX12&lt;&gt;""),AND(LT12&gt;=MG$28,LT12&lt;&gt;"",LV12&gt;=MG$32,LV12&lt;&gt;""),AND(LW12&gt;=MG$28,LW12&lt;&gt;"",LY12&gt;=MG$32,LY12&lt;&gt;""),AND(MA12&gt;=MG$28,MA12&lt;&gt;"",MC12&gt;=MG$32,MC12&lt;&gt;""),AND(MD12&gt;=MG$28,MD12&lt;&gt;"",MF12&gt;=MG$32,MF12&lt;&gt;""),AND(NB12&gt;=NO$28,NB12&lt;&gt;"",ND12&gt;=NO$32,ND12&lt;&gt;""),AND(NE12&gt;=NO$28,NE12&lt;&gt;"",NG12&gt;=NO$32,NG12&lt;&gt;""),AND(NI12&gt;=NO$28,NI12&lt;&gt;"",NK12&gt;=NO$32,NK12&lt;&gt;""),AND(NL12&gt;=NO$28,NL12&lt;&gt;"",NN12&gt;=NO$32,NN12&lt;&gt;""),AND(OJ12&gt;=OW$28,OJ12&lt;&gt;"",OL12&gt;=OW$32,OL12&lt;&gt;""),AND(OM12&gt;=OW$28,OM12&lt;&gt;"",OO12&gt;=OW$32,OO12&lt;&gt;""),AND(OQ12&gt;=OW$28,OQ12&lt;&gt;"",OS12&gt;=OW$32,OS12&lt;&gt;""),AND(OT12&gt;=OW$28,OT12&lt;&gt;"",OV12&gt;=OW$32,OV12&lt;&gt;""),AND(PR12&gt;=QE$28,PR12&lt;&gt;"",PT12&gt;=QE$32,PT12&lt;&gt;""),AND(PU12&gt;=QE$28,PU12&lt;&gt;"",PW12&gt;=QE$32,PW12&lt;&gt;""),AND(PY12&gt;=QE$28,PY12&lt;&gt;"",QA12&gt;=QE$32,QA12&lt;&gt;""),AND(QB12&gt;=QE$28,QB12&lt;&gt;"",QD12&gt;=QE$32,QD12&lt;&gt;""),AND(QZ12&gt;=RM$28,QZ12&lt;&gt;"",RB12&gt;=RM$32,RB12&lt;&gt;""),AND(RC12&gt;=RM$28,RC12&lt;&gt;"",RE12&gt;=RM$32,RE12&lt;&gt;""),AND(RG12&gt;=RM$28,RG12&lt;&gt;"",RI12&gt;=RM$32,RI12&lt;&gt;""),AND(RJ12&gt;=RM$28,RJ12&lt;&gt;"",RL12&gt;=RM$32,RL12&lt;&gt;""),AND(SH12&gt;=SU$28,SH12&lt;&gt;"",SJ12&gt;=SU$32,SJ12&lt;&gt;""),AND(SK12&gt;=SU$28,SK12&lt;&gt;"",SM12&gt;=SU$32,SM12&lt;&gt;""),AND(SO12&gt;=SU$28,SO12&lt;&gt;"",SQ12&gt;=SU$32,SQ12&lt;&gt;""),AND(SR12&gt;=SU$28,SR12&lt;&gt;"",ST12&gt;=SU$32,ST12&lt;&gt;""),AND(TP12&gt;=UC$28,TP12&lt;&gt;"",TR12&gt;=UC$32,TR12&lt;&gt;""),AND(TS12&gt;=UC$28,TS12&lt;&gt;"",TU12&gt;=UC$32,TU12&lt;&gt;""),AND(TW12&gt;=UC$28,TW12&lt;&gt;"",TY12&gt;=UC$32,TYY12&lt;&gt;""),AND(TZ12&gt;=UC$28,TZ12&lt;&gt;"",UB12&gt;=UC$32,UB12&lt;&gt;""),AND(UX12&gt;=VK$28,UX12&lt;&gt;"",UZ12&gt;=VK$32,UZ12&lt;&gt;""),AND(VA12&gt;=VK$28,VA12&lt;&gt;"",VC12&gt;=VK$32,VC12&lt;&gt;""),AND(VE12&gt;=VK$28,VE12&lt;&gt;"",VG12&gt;=VK$32,VG12&lt;&gt;""),AND(VH12&gt;=VK$28,VH12&lt;&gt;"",VJ12&gt;=VK$32,VJ12&lt;&gt;""),AND(WF12&gt;=WS$28,WF12&lt;&gt;"",WH12&gt;=WS$32,WH12&lt;&gt;""),AND(WI12&gt;=WS$28,WI12&lt;&gt;"",WK12&gt;=WS$32,WK12&lt;&gt;""),AND(WM12&gt;=WS$28,WM12&lt;&gt;"",WO12&gt;=WS$32,WO12&lt;&gt;""),AND(WP12&gt;=WS$28,WP12&lt;&gt;"",WR12&gt;=WS$32,WR12&lt;&gt;"")),"P","")</f>
        <v/>
      </c>
      <c r="G12" s="3" t="str">
        <f>IF(OR(AND(AQ12&gt;=AY$32,AQ12&lt;&gt;"",AN12=""),AND(AT12&gt;=AY$32,AT12&lt;&gt;"",AN12=""),AND(AX12&gt;=AY$32,AX12&lt;&gt;"",AN12=""),AND(BR12&gt;=BZ$32,BR12&lt;&gt;"",BO12=""),AND(BU12&gt;=BZ$32,BU12&lt;&gt;"",BO12=""),AND(BY12&gt;=BZ$32,BY12&lt;&gt;"",BO12=""),AND(CS12&gt;=DA$32,CS12&lt;&gt;"",CP12=""),AND(CV12&gt;=DA$32,CV12&lt;&gt;"",CP12=""),AND(CZ12&gt;=DA$32,CZ12&lt;&gt;"",CP12=""),AND(DZ12&gt;=EK$32,DZ12&lt;&gt;""),AND(EC12&gt;=EK$32,EC12&lt;&gt;""),AND(EG12&gt;=EK$32,EG12&lt;&gt;""),AND(EJ12&gt;=EK$32,EJ12&lt;&gt;""),AND(FH12&gt;=FS$32,FH12&lt;&gt;""),AND(FK12&gt;=FS$32,FK12&lt;&gt;""),AND(FO12&gt;=FS$32,FO12&lt;&gt;""),AND(FR12&gt;=FS$32,FR12&lt;&gt;""),AND(GP12&gt;=HA$32,GP12&lt;&gt;""),AND(GS12&gt;=HA$32,GS12&lt;&gt;""),AND(GW12&gt;=HA$32,GW12&lt;&gt;""),AND(GZ12&gt;=HA$32,GZ12&lt;&gt;""),AND(HX12&gt;=II$32,HX12&lt;&gt;""),AND(IA12&gt;=II$32,IA12&lt;&gt;""),AND(IE12&gt;=II$32,IE12&lt;&gt;""),AND(IH12&gt;=II$32,IH12&lt;&gt;""),AND(JF12&gt;=JQ$32,JF12&lt;&gt;""),AND(JI12&gt;=JQ$32,JI12&lt;&gt;""),AND(JM12&gt;=JQ$32,JM12&lt;&gt;""),AND(JP12&gt;=JQ$32,JP12&lt;&gt;""),AND(KN12&gt;=KY$32,KN12&lt;&gt;""),AND(KQ12&gt;=KY$32,KQ12&lt;&gt;""),AND(KU12&gt;=KY$32,KU12&lt;&gt;""),AND(KX12&gt;=KY$32,KX12&lt;&gt;""),AND(LV12&gt;=MG$32,LV12&lt;&gt;""),AND(LY12&gt;=MG$32,LY12&lt;&gt;""),AND(MC12&gt;=MG$32,MC12&lt;&gt;""),AND(MF12&gt;=MG$32,MF12&lt;&gt;""),AND(ND12&gt;=NO$32,ND12&lt;&gt;""),AND(NG12&gt;=NO$32,NG12&lt;&gt;""),AND(NK12&gt;=NO$32,NK12&lt;&gt;""),AND(NN12&gt;=NO$32,NN12&lt;&gt;""),AND(OL12&gt;=OW$32,OL12&lt;&gt;""),AND(OO12&gt;=OW$32,OO12&lt;&gt;""),AND(OS12&gt;=OW$32,OS12&lt;&gt;""),AND(OV12&gt;=OW$32,OV12&lt;&gt;""),AND(PT12&gt;=QE$32,PT12&lt;&gt;""),AND(PW12&gt;=QE$32,PW12&lt;&gt;""),AND(QA12&gt;=QE$32,QA12&lt;&gt;""),AND(QD12&gt;=QE$32,QD12&lt;&gt;""),AND(RB12&gt;=RM$32,RB12&lt;&gt;""),AND(RE12&gt;=RM$32,RE12&lt;&gt;""),AND(RI12&gt;=RM$32,RI12&lt;&gt;""),AND(RL12&gt;=RM$32,RL12&lt;&gt;""),AND(SJ12&gt;=SU$32,SJ12&lt;&gt;""),AND(SM12&gt;=SU$32,SM12&lt;&gt;""),AND(SQ12&gt;=SU$32,SQ12&lt;&gt;""),AND(ST12&gt;=SU$32,ST12&lt;&gt;""),AND(TR12&gt;=UC$32,TR12&lt;&gt;""),AND(TU12&gt;=UC$32,TU12&lt;&gt;""),AND(TY12&gt;=UC$32,TYY12&lt;&gt;""),AND(UB12&gt;=UC$32,UB12&lt;&gt;""),AND(UZ12&gt;=VK$32,UZ12&lt;&gt;""),AND(VC12&gt;=VK$32,VC12&lt;&gt;""),AND(VG12&gt;=VK$32,VG12&lt;&gt;""),AND(VJ12&gt;=VK$32,VJ12&lt;&gt;""),AND(WH12&gt;=WS$32,WH12&lt;&gt;""),AND(WK12&gt;=WS$32,WK12&lt;&gt;""),AND(WO12&gt;=WS$32,WO12&lt;&gt;""),AND(WR12&gt;=WS$32,WR12&lt;&gt;"")),"P","")</f>
        <v/>
      </c>
      <c r="H12" s="37" t="str">
        <f>IF(AND(G12="P",F12=""),"No DD",IF(OR(AND(AO12&gt;=AY$31,AO12&lt;&gt;"",AQ12&gt;=AY$35,AQ12&lt;&gt;"",AN12=""),AND(AR12&gt;=AY$31,AR12&lt;&gt;"",AT12&gt;=AY$35,AT12&lt;&gt;"",AN12=""),AND(AV12&gt;=AY$31,AV12&lt;&gt;"",AX12&gt;=AY$35,AX12&lt;&gt;"",AN12=""),AND(BP12&gt;=BZ$31,BP12&lt;&gt;"",BR12&gt;=BZ$35,BR12&lt;&gt;"",BO12=""),AND(BS12&gt;=BZ$31,BS12&lt;&gt;"",BU12&gt;=BZ$35,BU12&lt;&gt;"",BO12=""),AND(BW12&gt;=BZ$31,BW12&lt;&gt;"",BY12&gt;=BZ$35,BY12&lt;&gt;"",BO12=""),AND(CQ12&gt;=DA$31,CQ12&lt;&gt;"",CS12&gt;=DA$35,CS12&lt;&gt;"",CP12=""),AND(CT12&gt;=DA$31,CT12&lt;&gt;"",CV12&gt;=DA$35,CV12&lt;&gt;"",CP12=""),AND(CX12&gt;=DA$31,CX12&lt;&gt;"",CZ12&gt;=DA$35,CZ12&lt;&gt;"",CP12=""),AND(DX12&gt;=EK$31,DX12&lt;&gt;"",DZ12&gt;=EK$35,DZ12&lt;&gt;""),AND(EA12&gt;=EK$31,EA12&lt;&gt;"",EC12&gt;=EK$35,EC12&lt;&gt;""),AND(EE12&gt;=EK$31,EE12&lt;&gt;"",EG12&gt;=EK$35,EG12&lt;&gt;""),AND(EH12&gt;=EK$31,EH12&lt;&gt;"",EJ12&gt;=EK$35,EJ12&lt;&gt;""),AND(FF12&gt;=FS$31,FF12&lt;&gt;"",FH12&gt;=FS$35,FH12&lt;&gt;""),AND(FI12&gt;=FS$31,FI12&lt;&gt;"",FK12&gt;=FS$35,FK12&lt;&gt;""),AND(FM12&gt;=FS$31,FM12&lt;&gt;"",FO12&gt;=FS$35,FO12&lt;&gt;""),AND(FP12&gt;=FS$31,FP12&lt;&gt;"",FR12&gt;=FS$35,FR12&lt;&gt;""),AND(GN12&gt;=HA$31,GN12&lt;&gt;"",GP12&gt;=HA$35,GP12&lt;&gt;""),AND(GQ12&gt;=HA$31,GQ12&lt;&gt;"",GS12&gt;=HA$35,GS12&lt;&gt;""),AND(GU12&gt;=HA$31,GU12&lt;&gt;"",GW12&gt;=HA$35,GW12&lt;&gt;""),AND(GX12&gt;=HA$31,GX12&lt;&gt;"",GZ12&gt;=HA$35,GZ12&lt;&gt;""),AND(HV12&gt;=II$31,HV12&lt;&gt;"",HX12&gt;=II$35,HX12&lt;&gt;""),AND(HY12&gt;=II$31,HY12&lt;&gt;"",IA12&gt;=II$35,IA12&lt;&gt;""),AND(IC12&gt;=II$31,IC12&lt;&gt;"",IE12&gt;=II$35,IE12&lt;&gt;""),AND(IF12&gt;=II$31,IF12&lt;&gt;"",IH12&gt;=II$35,IH12&lt;&gt;""),AND(JD12&gt;=JQ$31,JD12&lt;&gt;"",JF12&gt;=JQ$35,JF12&lt;&gt;""),AND(JG12&gt;=JQ$31,JG12&lt;&gt;"",JI12&gt;=JQ$35,JI12&lt;&gt;""),AND(JK12&gt;=JQ$31,JK12&lt;&gt;"",JM12&gt;=JQ$35,JM12&lt;&gt;""),AND(JN12&gt;=JQ$31,JN12&lt;&gt;"",JP12&gt;=JQ$35,JP12&lt;&gt;""),AND(KL12&gt;=KY$31,KL12&lt;&gt;"",KN12&gt;=KY$35,KN12&lt;&gt;""),AND(KO12&gt;=KY$31,KO12&lt;&gt;"",KQ12&gt;=KY$35,KQ12&lt;&gt;""),AND(KS12&gt;=KY$31,KS12&lt;&gt;"",KU12&gt;=KY$35,KU12&lt;&gt;""),AND(KV12&gt;=KY$31,KV12&lt;&gt;"",KX12&gt;=KY$35,KX12&lt;&gt;""),AND(LT12&gt;=MG$31,LT12&lt;&gt;"",LV12&gt;=MG$35,LV12&lt;&gt;""),AND(LW12&gt;=MG$31,LW12&lt;&gt;"",LY12&gt;=MG$35,LY12&lt;&gt;""),AND(MA12&gt;=MG$31,MA12&lt;&gt;"",MC12&gt;=MG$35,MC12&lt;&gt;""),AND(MD12&gt;=MG$31,MD12&lt;&gt;"",MF12&gt;=MG$35,MF12&lt;&gt;""),AND(NB12&gt;=NO$31,NB12&lt;&gt;"",ND12&gt;=NO$35,ND12&lt;&gt;""),AND(NE12&gt;=NO$31,NE12&lt;&gt;"",NG12&gt;=NO$35,NG12&lt;&gt;""),AND(NI12&gt;=NO$31,NI12&lt;&gt;"",NK12&gt;=NO$35,NK12&lt;&gt;""),AND(NL12&gt;=NO$31,NL12&lt;&gt;"",NN12&gt;=NO$35,NN12&lt;&gt;""),AND(OJ12&gt;=OW$31,OJ12&lt;&gt;"",OL12&gt;=OW$35,OL12&lt;&gt;""),AND(OM12&gt;=OW$31,OM12&lt;&gt;"",OO12&gt;=OW$35,OO12&lt;&gt;""),AND(OQ12&gt;=OW$31,OQ12&lt;&gt;"",OS12&gt;=OW$35,OS12&lt;&gt;""),AND(OT12&gt;=OW$31,OT12&lt;&gt;"",OV12&gt;=OW$35,OV12&lt;&gt;""),AND(PR12&gt;=QE$31,PR12&lt;&gt;"",PT12&gt;=QE$35,PT12&lt;&gt;""),AND(PU12&gt;=QE$31,PU12&lt;&gt;"",PW12&gt;=QE$35,PW12&lt;&gt;""),AND(PY12&gt;=QE$31,PY12&lt;&gt;"",QA12&gt;=QE$35,QA12&lt;&gt;""),AND(QB12&gt;=QE$31,QB12&lt;&gt;"",QD12&gt;=QE$35,QD12&lt;&gt;""),AND(QZ12&gt;=RM$31,QZ12&lt;&gt;"",RB12&gt;=RM$35,RB12&lt;&gt;""),AND(RC12&gt;=RM$31,RC12&lt;&gt;"",RE12&gt;=RM$35,RE12&lt;&gt;""),AND(RG12&gt;=RM$31,RG12&lt;&gt;"",RI12&gt;=RM$35,RI12&lt;&gt;""),AND(RJ12&gt;=RM$31,RJ12&lt;&gt;"",RL12&gt;=RM$35,RL12&lt;&gt;""),AND(SH12&gt;=SU$31,SH12&lt;&gt;"",SJ12&gt;=SU$35,SJ12&lt;&gt;""),AND(SK12&gt;=SU$31,SK12&lt;&gt;"",SM12&gt;=SU$35,SM12&lt;&gt;""),AND(SO12&gt;=SU$31,SO12&lt;&gt;"",SQ12&gt;=SU$35,SQ12&lt;&gt;""),AND(SR12&gt;=SU$31,SR12&lt;&gt;"",ST12&gt;=SU$35,ST12&lt;&gt;""),AND(TP12&gt;=UC$31,TP12&lt;&gt;"",TR12&gt;=UC$35,TR12&lt;&gt;""),AND(TS12&gt;=UC$31,TS12&lt;&gt;"",TU12&gt;=UC$35,TU12&lt;&gt;""),AND(TW12&gt;=UC$31,TW12&lt;&gt;"",TY12&gt;=UC$355,TYY12&lt;&gt;""),AND(TZ12&gt;=UC$31,TZ12&lt;&gt;"",UB12&gt;=UC$35,UB12&lt;&gt;""),AND(UX12&gt;=VK$31,UX12&lt;&gt;"",UZ12&gt;=VK$35,UZ12&lt;&gt;""),AND(VA12&gt;=VK$31,VA12&lt;&gt;"",VC12&gt;=VK$35,VC12&lt;&gt;""),AND(VE12&gt;=VK$31,VE12&lt;&gt;"",VG12&gt;=VK$35,VG12&lt;&gt;""),AND(VH12&gt;=VK$31,VH12&lt;&gt;"",VJ12&gt;=VK$35,VJ12&lt;&gt;""),AND(WF12&gt;=WS$31,WF12&lt;&gt;"",WH12&gt;=WS$35,WH12&lt;&gt;""),AND(WI12&gt;=WS$31,WI12&lt;&gt;"",WK12&gt;=WS$35,WK12&lt;&gt;""),AND(WM12&gt;=WS$31,WM12&lt;&gt;"",WO12&gt;=WS$35,WO12&lt;&gt;""),AND(WP12&gt;=WS$31,WP12&lt;&gt;"",WR12&gt;=WS$35,WR12&lt;&gt;"")),"Merit",IF(OR(AND(AO12&gt;=AY$30,AO12&lt;&gt;"",AQ12&gt;=AY$34,AQ12&lt;&gt;"",AN12=""),AND(AR12&gt;=AY$30,AR12&lt;&gt;"",AT12&gt;=AY$34,AT12&lt;&gt;"",AN12=""),AND(AV12&gt;=AY$30,AV12&lt;&gt;"",AX12&gt;=AY$34,AX12&lt;&gt;"",AN12=""),AND(BP12&gt;=BZ$30,BP12&lt;&gt;"",BR12&gt;=BZ$34,BR12&lt;&gt;"",BO12=""),AND(BS12&gt;=BZ$30,BS12&lt;&gt;"",BU12&gt;=BZ$34,BU12&lt;&gt;"",BO12=""),AND(BW12&gt;=BZ$30,BW12&lt;&gt;"",BY12&gt;=BZ$34,BY12&lt;&gt;"",BO12=""),AND(CQ12&gt;=DA$30,CQ12&lt;&gt;"",CS12&gt;=DA$34,CS12&lt;&gt;"",CP12=""),AND(CT12&gt;=DA$30,CT12&lt;&gt;"",CV12&gt;=DA$34,CV12&lt;&gt;"",CP12=""),AND(CX12&gt;=DA$30,CX12&lt;&gt;"",CZ12&gt;=DA$34,CZ12&lt;&gt;"",CP12=""),AND(DX12&gt;=EK$30,DX12&lt;&gt;"",DZ12&gt;=EK$34,DZ12&lt;&gt;""),AND(EA12&gt;=EK$30,EA12&lt;&gt;"",EC12&gt;=EK$34,EC12&lt;&gt;""),AND(EE12&gt;=EK$30,EE12&lt;&gt;"",EG12&gt;=EK$34,EG12&lt;&gt;""),AND(EH12&gt;=EK$30,EH12&lt;&gt;"",EJ12&gt;=EK$34,EJ12&lt;&gt;""),AND(FF12&gt;=FS$30,FF12&lt;&gt;"",FH12&gt;=FS$34,FH12&lt;&gt;""),AND(FI12&gt;=FS$30,FI12&lt;&gt;"",FK12&gt;=FS$34,FK12&lt;&gt;""),AND(FM12&gt;=FS$30,FM12&lt;&gt;"",FO12&gt;=FS$34,FO12&lt;&gt;""),AND(FP12&gt;=FS$30,FP12&lt;&gt;"",FR12&gt;=FS$34,FR12&lt;&gt;""),AND(GN12&gt;=HA$30,GN12&lt;&gt;"",GP12&gt;=HA$34,GP12&lt;&gt;""),AND(GQ12&gt;=HA$30,GQ12&lt;&gt;"",GS12&gt;=HA$34,GS12&lt;&gt;""),AND(GU12&gt;=HA$30,GU12&lt;&gt;"",GW12&gt;=HA$34,GW12&lt;&gt;""),AND(GX12&gt;=HA$30,GX12&lt;&gt;"",GZ12&gt;=HA$34,GZ12&lt;&gt;""),AND(HV12&gt;=II$30,HV12&lt;&gt;"",HX12&gt;=II$34,HX12&lt;&gt;""),AND(HY12&gt;=II$30,HY12&lt;&gt;"",IA12&gt;=II$34,IA12&lt;&gt;""),AND(IC12&gt;=II$30,IC12&lt;&gt;"",IE12&gt;=II$34,IE12&lt;&gt;""),AND(IF12&gt;=II$30,IF12&lt;&gt;"",IH12&gt;=II$34,IH12&lt;&gt;""),AND(JD12&gt;=JQ$30,JD12&lt;&gt;"",JF12&gt;=JQ$34,JF12&lt;&gt;""),AND(JG12&gt;=JQ$30,JG12&lt;&gt;"",JI12&gt;=JQ$34,JI12&lt;&gt;""),AND(JK12&gt;=JQ$30,JK12&lt;&gt;"",JM12&gt;=JQ$34,JM12&lt;&gt;""),AND(JN12&gt;=JQ$30,JN12&lt;&gt;"",JP12&gt;=JQ$34,JP12&lt;&gt;""),AND(KL12&gt;=KY$30,KL12&lt;&gt;"",KN12&gt;=KY$34,KN12&lt;&gt;""),AND(KO12&gt;=KY$30,KO12&lt;&gt;"",KQ12&gt;=KY$34,KQ12&lt;&gt;""),AND(KS12&gt;=KY$30,KS12&lt;&gt;"",KU12&gt;=KY$34,KU12&lt;&gt;""),AND(KV12&gt;=KY$30,KV12&lt;&gt;"",KX12&gt;=KY$34,KX12&lt;&gt;""),AND(LT12&gt;=MG$30,LT12&lt;&gt;"",LV12&gt;=MG$34,LV12&lt;&gt;""),AND(LW12&gt;=MG$30,LW12&lt;&gt;"",LY12&gt;=MG$34,LY12&lt;&gt;""),AND(MA12&gt;=MG$30,MA12&lt;&gt;"",MC12&gt;=MG$34,MC12&lt;&gt;""),AND(MD12&gt;=MG$30,MD12&lt;&gt;"",MF12&gt;=MG$34,MF12&lt;&gt;""),AND(NB12&gt;=NO$30,NB12&lt;&gt;"",ND12&gt;=NO$34,ND12&lt;&gt;""),AND(NE12&gt;=NO$30,NE12&lt;&gt;"",NG12&gt;=NO$34,NG12&lt;&gt;""),AND(NI12&gt;=NO$30,NI12&lt;&gt;"",NK12&gt;=NO$34,NK12&lt;&gt;""),AND(NL12&gt;=NO$30,NL12&lt;&gt;"",NN12&gt;=NO$34,NN12&lt;&gt;""),AND(OJ12&gt;=OW$30,OJ12&lt;&gt;"",OL12&gt;=OW$34,OL12&lt;&gt;""),AND(OM12&gt;=OW$30,OM12&lt;&gt;"",OO12&gt;=OW$34,OO12&lt;&gt;""),AND(OQ12&gt;=OW$30,OQ12&lt;&gt;"",OS12&gt;=OW$34,OS12&lt;&gt;""),AND(OT12&gt;=OW$30,OT12&lt;&gt;"",OV12&gt;=OW$34,OV12&lt;&gt;""),AND(PR12&gt;=QE$30,PR12&lt;&gt;"",PT12&gt;=QE$34,PT12&lt;&gt;""),AND(PU12&gt;=QE$30,PU12&lt;&gt;"",PW12&gt;=QE$34,PW12&lt;&gt;""),AND(PY12&gt;=QE$30,PY12&lt;&gt;"",QA12&gt;=QE$34,QA12&lt;&gt;""),AND(QB12&gt;=QE$30,QB12&lt;&gt;"",QD12&gt;=QE$34,QD12&lt;&gt;""),AND(QZ12&gt;=RM$30,QZ12&lt;&gt;"",RB12&gt;=RM$34,RB12&lt;&gt;""),AND(RC12&gt;=RM$30,RC12&lt;&gt;"",RE12&gt;=RM$34,RE12&lt;&gt;""),AND(RG12&gt;=RM$30,RG12&lt;&gt;"",RI12&gt;=RM$34,RI12&lt;&gt;""),AND(RJ12&gt;=RM$30,RJ12&lt;&gt;"",RL12&gt;=RM$34,RL12&lt;&gt;""),AND(SH12&gt;=SU$30,SH12&lt;&gt;"",SJ12&gt;=SU$34,SJ12&lt;&gt;""),AND(SK12&gt;=SU$30,SK12&lt;&gt;"",SM12&gt;=SU$34,SM12&lt;&gt;""),AND(SO12&gt;=SU$30,SO12&lt;&gt;"",SQ12&gt;=SU$34,SQ12&lt;&gt;""),AND(SR12&gt;=SU$30,SR12&lt;&gt;"",ST12&gt;=SU$34,ST12&lt;&gt;""),AND(TP12&gt;=UC$30,TP12&lt;&gt;"",TR12&gt;=UC$34,TR12&lt;&gt;""),AND(TS12&gt;=UC$30,TS12&lt;&gt;"",TU12&gt;=UC$34,TU12&lt;&gt;""),AND(TW12&gt;=UC$30,TW12&lt;&gt;"",TY12&gt;=UC$34,TYY12&lt;&gt;""),AND(TZ12&gt;=UC$30,TZ12&lt;&gt;"",UB12&gt;=UC$34,UB12&lt;&gt;""),AND(UX12&gt;=VK$30,UX12&lt;&gt;"",UZ12&gt;=VK$34,UZ12&lt;&gt;""),AND(VA12&gt;=VK$30,VA12&lt;&gt;"",VC12&gt;=VK$34,VC12&lt;&gt;""),AND(VE12&gt;=VK$30,VE12&lt;&gt;"",VG12&gt;=VK$34,VG12&lt;&gt;""),AND(VH12&gt;=VK$30,VH12&lt;&gt;"",VJ12&gt;=VK$34,VJ12&lt;&gt;""),AND(WF12&gt;=WS$30,WF12&lt;&gt;"",WH12&gt;=WS$34,WH12&lt;&gt;""),AND(WI12&gt;=WS$30,WI12&lt;&gt;"",WK12&gt;=WS$34,WK12&lt;&gt;""),AND(WM12&gt;=WS$30,WM12&lt;&gt;"",WO12&gt;=WS$34,WO12&lt;&gt;""),AND(WP12&gt;=WS$30,WP12&lt;&gt;"",WR12&gt;=WS$34,WR12&lt;&gt;"")),"Excellence",IF(I12="P","Worlds Team",IF(F12="P","National Team","")))))</f>
        <v/>
      </c>
      <c r="I12" s="3" t="str">
        <f>IF(OR(AND(AO12&gt;=AY$29,AO12&lt;&gt;"",AQ12&gt;=AY$33,AQ12&lt;&gt;"",AN12=""),AND(AR12&gt;=AY$29,AR12&lt;&gt;"",AT12&gt;=AY$33,AT12&lt;&gt;"",AN12=""),AND(AV12&gt;=AY$29,AV12&lt;&gt;"",AX12&gt;=AY$33,AX12&lt;&gt;"",AN12=""),AND(BP12&gt;=BZ$29,BP12&lt;&gt;"",BR12&gt;=BZ$33,BR12&lt;&gt;"",BO12=""),AND(BS12&gt;=BZ$29,BS12&lt;&gt;"",BU12&gt;=BZ$33,BU12&lt;&gt;"",BO12=""),AND(BW12&gt;=BZ$29,BW12&lt;&gt;"",BY12&gt;=BZ$33,BY12&lt;&gt;"",BO12=""),AND(CQ12&gt;=DA$29,CQ12&lt;&gt;"",CS12&gt;=DA$33,CS12&lt;&gt;"",CP12=""),AND(CT12&gt;=DA$29,CT12&lt;&gt;"",CV12&gt;=DA$33,CV12&lt;&gt;"",CP12=""),AND(CX12&gt;=DA$29,CX12&lt;&gt;"",CZ12&gt;=DA$33,CZ12&lt;&gt;"",CP12=""),AND(DX12&gt;=EK$29,DX12&lt;&gt;"",DZ12&gt;=EK$33,DZ12&lt;&gt;""),AND(EA12&gt;=EK$29,EA12&lt;&gt;"",EC12&gt;=EK$33,EC12&lt;&gt;""),AND(EE12&gt;=EK$29,EE12&lt;&gt;"",EG12&gt;=EK$33,EG12&lt;&gt;""),AND(EH12&gt;=EK$29,EH12&lt;&gt;"",EJ12&gt;=EK$33,EJ12&lt;&gt;""),AND(FF12&gt;=FS$29,FF12&lt;&gt;"",FH12&gt;=FS$33,FH12&lt;&gt;""),AND(FI12&gt;=FS$29,FI12&lt;&gt;"",FK12&gt;=FS$33,FK12&lt;&gt;""),AND(FM12&gt;=FS$29,FM12&lt;&gt;"",FO12&gt;=FS$33,FO12&lt;&gt;""),AND(FP12&gt;=FS$29,FP12&lt;&gt;"",FR12&gt;=FS$33,FR12&lt;&gt;""),AND(GN12&gt;=HA$29,GN12&lt;&gt;"",GP12&gt;=HA$33,GP12&lt;&gt;""),AND(GQ12&gt;=HA$29,GQ12&lt;&gt;"",GS12&gt;=HA$33,GS12&lt;&gt;""),AND(GU12&gt;=HA$29,GU12&lt;&gt;"",GW12&gt;=HA$33,GW12&lt;&gt;""),AND(GX12&gt;=HA$29,GX12&lt;&gt;"",GZ12&gt;=HA$33,GZ12&lt;&gt;""),AND(HV12&gt;=II$29,HV12&lt;&gt;"",HX12&gt;=II$33,HX12&lt;&gt;""),AND(HY12&gt;=II$29,HY12&lt;&gt;"",IA12&gt;=II$33,IA12&lt;&gt;""),AND(IC12&gt;=II$29,IC12&lt;&gt;"",IE12&gt;=II$33,IE12&lt;&gt;""),AND(IF12&gt;=II$29,IF12&lt;&gt;"",IH12&gt;=II$33,IH12&lt;&gt;""),AND(JD12&gt;=JQ$29,JD12&lt;&gt;"",JF12&gt;=JQ$33,JF12&lt;&gt;""),AND(JG12&gt;=JQ$29,JG12&lt;&gt;"",JI12&gt;=JQ$33,JI12&lt;&gt;""),AND(JK12&gt;=JQ$29,JK12&lt;&gt;"",JM12&gt;=JQ$33,JM12&lt;&gt;""),AND(JN12&gt;=JQ$29,JN12&lt;&gt;"",JP12&gt;=JQ$33,JP12&lt;&gt;""),AND(KL12&gt;=KY$29,KL12&lt;&gt;"",KN12&gt;=KY$33,KN12&lt;&gt;""),AND(KO12&gt;=KY$29,KO12&lt;&gt;"",KQ12&gt;=KY$33,KQ12&lt;&gt;""),AND(KS12&gt;=KY$29,KS12&lt;&gt;"",KU12&gt;=KY$33,KU12&lt;&gt;""),AND(KV12&gt;=KY$29,KV12&lt;&gt;"",KX12&gt;=KY$33,KX12&lt;&gt;""),AND(LT12&gt;=MG$29,LT12&lt;&gt;"",LV12&gt;=MG$33,LV12&lt;&gt;""),AND(LW12&gt;=MG$29,LW12&lt;&gt;"",LY12&gt;=MG$33,LY12&lt;&gt;""),AND(MA12&gt;=MG$29,MA12&lt;&gt;"",MC12&gt;=MG$33,MC12&lt;&gt;""),AND(MD12&gt;=MG$29,MD12&lt;&gt;"",MF12&gt;=MG$33,MF12&lt;&gt;""),AND(NB12&gt;=NO$29,NB12&lt;&gt;"",ND12&gt;=NO$33,ND12&lt;&gt;""),AND(NE12&gt;=NO$29,NE12&lt;&gt;"",NG12&gt;=NO$33,NG12&lt;&gt;""),AND(NI12&gt;=NO$29,NI12&lt;&gt;"",NK12&gt;=NO$33,NK12&lt;&gt;""),AND(NL12&gt;=NO$29,NL12&lt;&gt;"",NN12&gt;=NO$33,NN12&lt;&gt;""),AND(OJ12&gt;=OW$29,OJ12&lt;&gt;"",OL12&gt;=OW$33,OL12&lt;&gt;""),AND(OM12&gt;=OW$29,OM12&lt;&gt;"",OO12&gt;=OW$33,OO12&lt;&gt;""),AND(OQ12&gt;=OW$29,OQ12&lt;&gt;"",OS12&gt;=OW$33,OS12&lt;&gt;""),AND(OT12&gt;=OW$29,OT12&lt;&gt;"",OV12&gt;=OW$33,OV12&lt;&gt;""),AND(PR12&gt;=QE$29,PR12&lt;&gt;"",PT12&gt;=QE$33,PT12&lt;&gt;""),AND(PU12&gt;=QE$29,PU12&lt;&gt;"",PW12&gt;=QE$33,PW12&lt;&gt;""),AND(PY12&gt;=QE$29,PY12&lt;&gt;"",QA12&gt;=QE$33,QA12&lt;&gt;""),AND(QB12&gt;=QE$29,QB12&lt;&gt;"",QD12&gt;=QE$33,QD12&lt;&gt;""),AND(QZ12&gt;=RM$29,QZ12&lt;&gt;"",RB12&gt;=RM$33,RB12&lt;&gt;""),AND(RC12&gt;=RM$29,RC12&lt;&gt;"",RE12&gt;=RM$33,RE12&lt;&gt;""),AND(RG12&gt;=RM$29,RG12&lt;&gt;"",RI12&gt;=RM$33,RI12&lt;&gt;""),AND(RJ12&gt;=RM$29,RJ12&lt;&gt;"",RL12&gt;=RM$33,RL12&lt;&gt;""),AND(SH12&gt;=SU$29,SH12&lt;&gt;"",SJ12&gt;=SU$33,SJ12&lt;&gt;""),AND(SK12&gt;=SU$29,SK12&lt;&gt;"",SM12&gt;=SU$33,SM12&lt;&gt;""),AND(SO12&gt;=SU$29,SO12&lt;&gt;"",SQ12&gt;=SU$33,SQ12&lt;&gt;""),AND(SR12&gt;=SU$29,SR12&lt;&gt;"",ST12&gt;=SU$33,ST12&lt;&gt;""),AND(TP12&gt;=UC$29,TP12&lt;&gt;"",TR12&gt;=UC$33,TR12&lt;&gt;""),AND(TS12&gt;=UC$29,TS12&lt;&gt;"",TU12&gt;=UC$33,TU12&lt;&gt;""),AND(TW12&gt;=UC$29,TW12&lt;&gt;"",TY12&gt;=UC$33,TYY12&lt;&gt;""),AND(TZ12&gt;=UC$29,TZ12&lt;&gt;"",UB12&gt;=UC$33,UB12&lt;&gt;""),AND(UX12&gt;=VK$29,UX12&lt;&gt;"",UZ12&gt;=VK$33,UZ12&lt;&gt;""),AND(VA12&gt;=VK$29,VA12&lt;&gt;"",VC12&gt;=VK$33,VC12&lt;&gt;""),AND(VE12&gt;=VK$29,VE12&lt;&gt;"",VG12&gt;=VK$33,VG12&lt;&gt;""),AND(VH12&gt;=VK$29,VH12&lt;&gt;"",VJ12&gt;=VK$33,VJ12&lt;&gt;""),AND(WF12&gt;=WS$29,WF12&lt;&gt;"",WH12&gt;=WS$33,WH12&lt;&gt;""),AND(WI12&gt;=WS$29,WI12&lt;&gt;"",WK12&gt;=WS$33,WK12&lt;&gt;""),AND(WM12&gt;=WS$29,WM12&lt;&gt;"",WO12&gt;=WS$33,WO12&lt;&gt;""),AND(WP12&gt;=WS$29,WP12&lt;&gt;"",WR12&gt;=WS$33,WR12&lt;&gt;"")),"P","")</f>
        <v/>
      </c>
      <c r="J12" s="8">
        <f>IF(COUNT(AQ12,AT12,BR12,BU12,CS12,CV12)&gt;0,LARGE((AQ12,AT12,BR12,BU12,CS12,CV12),1),0)</f>
        <v>53.61</v>
      </c>
      <c r="K12" s="8" t="str">
        <f>IF(J12="","",IF(OR(J12=CS12,J12=CV12),$CA$1,IF(OR(J12=BR12,J12=BU12),$AZ$1,IF(OR(J12=AQ12,J12=AT12),$Y$1,""))))</f>
        <v>2024 Elite Canada</v>
      </c>
      <c r="L12" s="8">
        <f>IF(COUNT(AQ12,AT12,BR12,BU12,CS12,CV12)&gt;1,LARGE((AQ12,AT12,BR12,BU12,CS12,CV12),2),0)</f>
        <v>52.44</v>
      </c>
      <c r="M12" s="8" t="str">
        <f>IF(L12="","",IF(OR(L12=CS12,L12=CV12),$CA$1,IF(OR(L12=BR12,L12=BU12),$AZ$1,IF(OR(L12=AQ12,L12=AT12),$Y$1,""))))</f>
        <v>2023 Domestic 3rd Trial</v>
      </c>
      <c r="N12" s="8">
        <f>IF(COUNT(AQ12,AT12,BR12,BU12,CS12,CV12)&gt;2,LARGE((AQ12,AT12,BR12,BU12,CS12,CV12),3),0)</f>
        <v>46.43</v>
      </c>
      <c r="O12" s="8" t="str">
        <f>IF(N12="","",IF(OR(N12=CS12,N12=CV12),$CA$1,IF(OR(N12=BR12,N12=BU12),$AZ$1,IF(OR(N12=AQ12,N12=AT12),$Y$1,""))))</f>
        <v>2024 Nationals</v>
      </c>
      <c r="P12" s="8">
        <f>IF(MAX(AX12,BY12,CZ12)&gt;0,MAX(AX12,BY12,CZ12),0)</f>
        <v>52.3</v>
      </c>
      <c r="Q12" s="8" t="str">
        <f>IF(P12="","",IF(P12=CZ12,$CA$1,IF(P12=BY12,$AZ$1,IF(P12=AX12,$Y$1,""))))</f>
        <v>2024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15.4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2024 Elite Canada</v>
      </c>
      <c r="T12" s="8">
        <f>IF(MAX(IF(AO12&gt;=$AY$28,AP12,0),IF(AR12&gt;=$AY$28,AS12,0),IF(AV12&gt;=$AY$28,AW12,0),IF(BP12&gt;=$BZ$28,BQ12,0),IF(BS12&gt;=$BZ$28,BT12,0),IF(BW12&gt;=$BZ$28,BX12,0),IF(CQ12&gt;=$DA$28,CR12,0),IF(CT12&gt;=$DA$28,CU12,0),IF(CX12&gt;=$DA$28,CY12,0),IF(DX12&gt;=$EK$28,DY12,0),IF(EA12&gt;=$EK$28,EB12,0),IF(EE12&gt;=$EK$28,EF12,0),IF(EH12&gt;=$EK$28,EI12,0),IF(FF12&gt;=$FS$28,FG12,0),IF(FI12&gt;=$FS$28,FJ12,0),IF(FM12&gt;=$FS$28,FN12,0),IF(FP12&gt;=$FS$28,FQ12,0),IF(GN12&gt;=$HA$28,GO12,0),IF(GQ12&gt;=$HA$28,GR12,0),IF(GU12&gt;=$HA$28,GV12,0),IF(GX12&gt;=$HA$28,GY12,0),IF(HV12&gt;=$II$28,HW12,0),IF(HY12&gt;=$II$28,HZ12,0),IF(IC12&gt;=$II$28,ID12,0),IF(IF12&gt;=$II$28,IG12,0),IF(JD12&gt;=$JQ$28,JE12,0),IF(JG12&gt;=$JQ$28,JH12,0),IF(JK12&gt;=$JQ$28,JL12,0),IF(JN12&gt;=$JQ$28,JO12,0),IF(KL12&gt;=$KY$28,KM12,0),IF(KO12&gt;=$KY$28,KP12,0),IF(KS12&gt;=$KY$28,KT12,0),IF(KV12&gt;=$KY$28,KW12,0),IF(LT12&gt;=$MG$28,LU12,0),IF(LW12&gt;=$MG$28,LX12,0),IF(MA12&gt;=$MG$28,MB12,0),IF(MD12&gt;=$MG$28,ME12,0),IF(NB12&gt;=$NO$28,NC12,0),IF(NE12&gt;=$NO$28,NF12,0),IF(NI12&gt;=$NO$28,NJ12,0),IF(NL12&gt;=$NO$28,NM12,0),IF(OJ12&gt;=$OW$28,OK12,0),IF(OM12&gt;=$OW$28,ON12,0),IF(OQ12&gt;=$OW$28,OR12,0),IF(OT12&gt;=$OW$28,OU12,0),IF(PR12&gt;=$QE$28,PS12,0),IF(PU12&gt;=$QE$28,PV12,0),IF(PY12&gt;=$QE$28,PZ12,0),IF(QB12&gt;=$QE$28,QC12,0),IF(QZ12&gt;=$RM$28,RA12,0),IF(RC12&gt;=$RM$28,RD12,0),IF(RG12&gt;=$RM$28,RH12,0),IF(RJ12&gt;=$RM$28,RK12,0),IF(SH12&gt;=$SU$28,SI12,0),IF(SK12&gt;=$SU$28,SL12,0),IF(SO12&gt;=$SU$28,SP12,0),IF(SR12&gt;=$SU$28,SS12,0),IF(TP12&gt;=$UC$28,TQ12,0),IF(TS12&gt;=$UC$28,TT12,0),IF(TW12&gt;=$UC$28,TX12,0),IF(TZ12&gt;=$UC$28,UA12,0),IF(UX12&gt;=$VK$28,UY12,0),IF(VA12&gt;=$VK$28,VB12,0),IF(VE12&gt;=$VK$28,VF12,0),IF(VH12&gt;=$VK$28,VI12,0),IF(WF12&gt;=$WS$28,WG12,0),IF(WI12&gt;=$WS$28,WJ12,0),IF(WM12&gt;=$WS$28,WN12,0),IF(WP12&gt;=$WS$28,WQ12,0))&gt;0,MAX(IF(AO12&gt;=$AY$28,AP12,0),IF(AR12&gt;=$AY$28,AS12,0),IF(AV12&gt;=$AY$28,AW12,0),IF(BP12&gt;=$BZ$28,BQ12,0),IF(BS12&gt;=$BZ$28,BT12,0),IF(BW12&gt;=$BZ$28,BX12,0),IF(CQ12&gt;=$DA$28,CR12,0),IF(CT12&gt;=$DA$28,CU12,0),IF(CX12&gt;=$DA$28,CY12,0),IF(DX12&gt;=$EK$28,DY12,0),IF(EA12&gt;=$EK$28,EB12,0),IF(EE12&gt;=$EK$28,EF12,0),IF(EH12&gt;=$EK$28,EI12,0),IF(FF12&gt;=$FS$28,FG12,0),IF(FI12&gt;=$FS$28,FJ12,0),IF(FM12&gt;=$FS$28,FN12,0),IF(FP12&gt;=$FS$28,FQ12,0),IF(GN12&gt;=$HA$28,GO12,0),IF(GQ12&gt;=$HA$28,GR12,0),IF(GU12&gt;=$HA$28,GV12,0),IF(GX12&gt;=$HA$28,GY12,0),IF(HV12&gt;=$II$28,HW12,0),IF(HY12&gt;=$II$28,HZ12,0),IF(IC12&gt;=$II$28,ID12,0),IF(IF12&gt;=$II$28,IG12,0),IF(JD12&gt;=$JQ$28,JE12,0),IF(JG12&gt;=$JQ$28,JH12,0),IF(JK12&gt;=$JQ$28,JL12,0),IF(JN12&gt;=$JQ$28,JO12,0),IF(KL12&gt;=$KY$28,KM12,0),IF(KO12&gt;=$KY$28,KP12,0),IF(KS12&gt;=$KY$28,KT12,0),IF(KV12&gt;=$KY$28,KW12,0),IF(LT12&gt;=$MG$28,LU12,0),IF(LW12&gt;=$MG$28,LX12,0),IF(MA12&gt;=$MG$28,MB12,0),IF(MD12&gt;=$MG$28,ME12,0),IF(NB12&gt;=$NO$28,NC12,0),IF(NE12&gt;=$NO$28,NF12,0),IF(NI12&gt;=$NO$28,NJ12,0),IF(NL12&gt;=$NO$28,NM12,0),IF(OJ12&gt;=$OW$28,OK12,0),IF(OM12&gt;=$OW$28,ON12,0),IF(OQ12&gt;=$OW$28,OR12,0),IF(OT12&gt;=$OW$28,OU12,0),IF(PR12&gt;=$QE$28,PS12,0),IF(PU12&gt;=$QE$28,PV12,0),IF(PY12&gt;=$QE$28,PZ12,0),IF(QB12&gt;=$QE$28,QC12,0),IF(QZ12&gt;=$RM$28,RA12,0),IF(RC12&gt;=$RM$28,RD12,0),IF(RG12&gt;=$RM$28,RH12,0),IF(RJ12&gt;=$RM$28,RK12,0),IF(SH12&gt;=$SU$28,SI12,0),IF(SK12&gt;=$SU$28,SL12,0),IF(SO12&gt;=$SU$28,SP12,0),IF(SR12&gt;=$SU$28,SS12,0),IF(TP12&gt;=$UC$28,TQ12,0),IF(TS12&gt;=$UC$28,TT12,0),IF(TW12&gt;=$UC$28,TX12,0),IF(TZ12&gt;=$UC$28,UA12,0),IF(UX12&gt;=$VK$28,UY12,0),IF(VA12&gt;=$VK$28,VB12,0),IF(VE12&gt;=$VK$28,VF12,0),IF(VH12&gt;=$VK$28,VI12,0),IF(WF12&gt;=$WS$28,WG12,0),IF(WI12&gt;=$WS$28,WJ12,0),IF(WM12&gt;=$WS$28,WN12,0),IF(WP12&gt;=$WS$28,WQ12,0)),0)</f>
        <v>14.91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>2024 Elite Canada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/>
      </c>
      <c r="Y12" s="23">
        <v>1.5</v>
      </c>
      <c r="Z12" s="23">
        <v>1</v>
      </c>
      <c r="AA12" s="23">
        <v>2</v>
      </c>
      <c r="AB12" s="23">
        <v>1.73</v>
      </c>
      <c r="AC12" s="23">
        <v>0</v>
      </c>
      <c r="AD12" s="23">
        <v>12.8</v>
      </c>
      <c r="AE12" s="23">
        <v>9.1999999999999993</v>
      </c>
      <c r="AF12" s="23">
        <v>15</v>
      </c>
      <c r="AG12" s="23">
        <v>15.44</v>
      </c>
      <c r="AH12" s="23">
        <v>0</v>
      </c>
      <c r="AI12" s="23">
        <v>12.5</v>
      </c>
      <c r="AJ12" s="23">
        <v>8.8000000000000007</v>
      </c>
      <c r="AK12" s="23">
        <v>14</v>
      </c>
      <c r="AL12" s="23">
        <v>15.57</v>
      </c>
      <c r="AM12" s="23">
        <v>0</v>
      </c>
      <c r="AN12" s="28"/>
      <c r="AO12" s="39">
        <f>IF(AA12&gt;0,AA12,"")</f>
        <v>2</v>
      </c>
      <c r="AP12" s="39">
        <f>IF(AB12&gt;0,AB12,"")</f>
        <v>1.73</v>
      </c>
      <c r="AQ12" s="41">
        <f>IF(SUM(Y12:AB12)-AC12&gt;0,SUM(Y12:AB12)-AC12,"")</f>
        <v>6.23</v>
      </c>
      <c r="AR12" s="41">
        <f>IF(AF12&gt;0,AF12,"")</f>
        <v>15</v>
      </c>
      <c r="AS12" s="41">
        <f>IF(AG12&gt;0,AG12,"")</f>
        <v>15.44</v>
      </c>
      <c r="AT12" s="41">
        <f>IF(SUM(AD12:AG12)-AH12&gt;0,SUM(AD12:AG12)-AH12,"")</f>
        <v>52.44</v>
      </c>
      <c r="AU12" s="41">
        <f>IF(AQ12="","",MAX(AQ12,AT12))</f>
        <v>52.44</v>
      </c>
      <c r="AV12" s="41">
        <f>IF(AK12&gt;0,AK12,"")</f>
        <v>14</v>
      </c>
      <c r="AW12" s="41">
        <f>IF(AL12&gt;0,AL12,"")</f>
        <v>15.57</v>
      </c>
      <c r="AX12" s="41">
        <f>IF(SUM(AI12:AL12)-AM12&gt;0,SUM(AI12:AL12)-AM12,"")</f>
        <v>50.87</v>
      </c>
      <c r="AY12" s="41">
        <f>IF(SUM(AU12,AX12)&gt;0,SUM(AU12,AX12),"")</f>
        <v>103.31</v>
      </c>
      <c r="AZ12" s="27">
        <v>14.4</v>
      </c>
      <c r="BA12" s="27">
        <v>8.9</v>
      </c>
      <c r="BB12" s="27">
        <v>15.4</v>
      </c>
      <c r="BC12" s="27">
        <v>14.91</v>
      </c>
      <c r="BD12" s="27">
        <v>0</v>
      </c>
      <c r="BE12" s="27">
        <v>5.8</v>
      </c>
      <c r="BF12" s="27">
        <v>3.6</v>
      </c>
      <c r="BG12" s="27">
        <v>5.7</v>
      </c>
      <c r="BH12" s="27">
        <v>6.25</v>
      </c>
      <c r="BI12" s="27">
        <v>0</v>
      </c>
      <c r="BJ12" s="27">
        <v>14</v>
      </c>
      <c r="BK12" s="27">
        <v>8.3000000000000007</v>
      </c>
      <c r="BL12" s="27">
        <v>15</v>
      </c>
      <c r="BM12" s="27">
        <v>15</v>
      </c>
      <c r="BN12" s="27">
        <v>0</v>
      </c>
      <c r="BO12" s="29"/>
      <c r="BP12" s="40">
        <f>IF(BB12&gt;0,BB12,"")</f>
        <v>15.4</v>
      </c>
      <c r="BQ12" s="40">
        <f>IF(BC12&gt;0,BC12,"")</f>
        <v>14.91</v>
      </c>
      <c r="BR12" s="11">
        <f>IF(SUM(AZ12:BC12)-BD12&gt;0,SUM(AZ12:BC12)-BD12,"")</f>
        <v>53.61</v>
      </c>
      <c r="BS12" s="11">
        <f>IF(BG12&gt;0,BG12,"")</f>
        <v>5.7</v>
      </c>
      <c r="BT12" s="11">
        <f>IF(BH12&gt;0,BH12,"")</f>
        <v>6.25</v>
      </c>
      <c r="BU12" s="11">
        <f>IF(SUM(BE12:BH12)-BI12&gt;0,SUM(BE12:BH12)-BI12,"")</f>
        <v>21.35</v>
      </c>
      <c r="BV12" s="11">
        <f>IF(BR12="","",MAX(BR12,BU12))</f>
        <v>53.61</v>
      </c>
      <c r="BW12" s="11">
        <f>IF(BL12&gt;0,BL12,"")</f>
        <v>15</v>
      </c>
      <c r="BX12" s="11">
        <f>IF(BM12&gt;0,BM12,"")</f>
        <v>15</v>
      </c>
      <c r="BY12" s="11">
        <f>IF(SUM(BJ12:BM12)-BN12&gt;0,SUM(BJ12:BM12)-BN12,"")</f>
        <v>52.3</v>
      </c>
      <c r="BZ12" s="11">
        <f>IF(SUM(BV12,BY12)&gt;0,SUM(BV12,BY12),"")</f>
        <v>105.91</v>
      </c>
      <c r="CA12" s="23">
        <v>4.5999999999999996</v>
      </c>
      <c r="CB12" s="23">
        <v>2.9</v>
      </c>
      <c r="CC12" s="23">
        <v>5.5</v>
      </c>
      <c r="CD12" s="23">
        <v>4.9400000000000004</v>
      </c>
      <c r="CE12" s="23">
        <v>0.2</v>
      </c>
      <c r="CF12" s="23">
        <v>13.8</v>
      </c>
      <c r="CG12" s="23">
        <v>9.1</v>
      </c>
      <c r="CH12" s="23">
        <v>11.1</v>
      </c>
      <c r="CI12" s="23">
        <v>14.83</v>
      </c>
      <c r="CJ12" s="23">
        <v>2.4</v>
      </c>
      <c r="CK12" s="23"/>
      <c r="CL12" s="23"/>
      <c r="CM12" s="23"/>
      <c r="CN12" s="23"/>
      <c r="CO12" s="23"/>
      <c r="CP12" s="28"/>
      <c r="CQ12" s="39">
        <f>IF(CC12&gt;0,CC12,"")</f>
        <v>5.5</v>
      </c>
      <c r="CR12" s="39">
        <f>IF(CD12&gt;0,CD12,"")</f>
        <v>4.9400000000000004</v>
      </c>
      <c r="CS12" s="41">
        <f>IF(SUM(CA12:CD12)-CE12&gt;0,SUM(CA12:CD12)-CE12,"")</f>
        <v>17.740000000000002</v>
      </c>
      <c r="CT12" s="41">
        <f>IF(CH12&gt;0,CH12,"")</f>
        <v>11.1</v>
      </c>
      <c r="CU12" s="41">
        <f>IF(CI12&gt;0,CI12,"")</f>
        <v>14.83</v>
      </c>
      <c r="CV12" s="41">
        <f>IF(SUM(CF12:CI12)-CJ12&gt;0,SUM(CF12:CI12)-CJ12,"")</f>
        <v>46.43</v>
      </c>
      <c r="CW12" s="41">
        <f>IF(CS12="","",MAX(CS12,CV12))</f>
        <v>46.43</v>
      </c>
      <c r="CX12" s="41" t="str">
        <f>IF(CM12&gt;0,CM12,"")</f>
        <v/>
      </c>
      <c r="CY12" s="41" t="str">
        <f>IF(CN12&gt;0,CN12,"")</f>
        <v/>
      </c>
      <c r="CZ12" s="41" t="str">
        <f>IF(SUM(CK12:CN12)-CO12&gt;0,SUM(CK12:CN12)-CO12,"")</f>
        <v/>
      </c>
      <c r="DA12" s="41">
        <f>IF(SUM(CW12,CZ12)&gt;0,SUM(CW12,CZ12),"")</f>
        <v>46.43</v>
      </c>
      <c r="DB12" s="52" t="str">
        <f>IF(MAX(ED12,FL12,GT12,IB12,JJ12,KR12,LZ12,NH12,OP12,PX12,RF12,SN12,TV12,VD12,WL12)-IF(N12="",0,N12)&gt;0.001,MAX(ED12,FL12,GT12,IB12,JJ12,KR12,LZ12,NH12,OP12,PX12,RF12,SN12,TV12,VD12,WL12)-IF(N12="",0,N12),"")</f>
        <v/>
      </c>
      <c r="DC12" s="52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>IF(FV12&gt;0,FV12,"")</f>
        <v/>
      </c>
      <c r="GO12" s="41" t="str">
        <f>IF(FW12&gt;0,FW12,"")</f>
        <v/>
      </c>
      <c r="GP12" s="41" t="str">
        <f>IF(SUM(FT12:FW12)-FX12&gt;0,SUM(FT12:FW12)-FX12,"")</f>
        <v/>
      </c>
      <c r="GQ12" s="41" t="str">
        <f>IF(GA12&gt;0,GA12,"")</f>
        <v/>
      </c>
      <c r="GR12" s="41" t="str">
        <f>IF(GB12&gt;0,GB12,"")</f>
        <v/>
      </c>
      <c r="GS12" s="41" t="str">
        <f>IF(SUM(FY12:GB12)-GC12&gt;0,SUM(FY12:GB12)-GC12,"")</f>
        <v/>
      </c>
      <c r="GT12" s="41" t="str">
        <f>IF(MAX(GP12,GS12)&gt;0,MAX(GP12,GS12),"")</f>
        <v/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IF(SUM(JJ12,JM12,JP12)&gt;0,SUM(JJ12,JM12,JP12),"")</f>
        <v/>
      </c>
      <c r="JR12" s="18">
        <v>1.6</v>
      </c>
      <c r="JS12" s="18">
        <v>1</v>
      </c>
      <c r="JT12" s="18">
        <v>2</v>
      </c>
      <c r="JU12" s="18">
        <v>1.77</v>
      </c>
      <c r="JV12" s="18">
        <v>0</v>
      </c>
      <c r="JW12" s="18">
        <v>1.7</v>
      </c>
      <c r="JX12" s="18">
        <v>1</v>
      </c>
      <c r="JY12" s="18">
        <v>2</v>
      </c>
      <c r="JZ12" s="18">
        <v>1.78</v>
      </c>
      <c r="KA12" s="18">
        <v>0</v>
      </c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>
        <f>IF(JT12&gt;0,JT12,"")</f>
        <v>2</v>
      </c>
      <c r="KM12" s="11">
        <f>IF(JU12&gt;0,JU12,"")</f>
        <v>1.77</v>
      </c>
      <c r="KN12" s="11">
        <f>IF(SUM(JR12:JU12)-JV12&gt;0,SUM(JR12:JU12)-JV12,"")</f>
        <v>6.3699999999999992</v>
      </c>
      <c r="KO12" s="11">
        <f>IF(JY12&gt;0,JY12,"")</f>
        <v>2</v>
      </c>
      <c r="KP12" s="11">
        <f>IF(JZ12&gt;0,JZ12,"")</f>
        <v>1.78</v>
      </c>
      <c r="KQ12" s="11">
        <f>IF(SUM(JW12:JZ12)-KA12&gt;0,SUM(JW12:JZ12)-KA12,"")</f>
        <v>6.48</v>
      </c>
      <c r="KR12" s="11">
        <f>IF(MAX(KN12,KQ12)&gt;0,MAX(KN12,KQ12),"")</f>
        <v>6.48</v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>
        <f>IF(SUM(KR12,KU12,KX12)&gt;0,SUM(KR12,KU12,KX12),"")</f>
        <v>6.48</v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>IF(LB12&gt;0,LB12,"")</f>
        <v/>
      </c>
      <c r="LU12" s="41" t="str">
        <f>IF(LC12&gt;0,LC12,"")</f>
        <v/>
      </c>
      <c r="LV12" s="41" t="str">
        <f>IF(SUM(KZ12:LC12)-LD12&gt;0,SUM(KZ12:LC12)-LD12,"")</f>
        <v/>
      </c>
      <c r="LW12" s="41" t="str">
        <f>IF(LG12&gt;0,LG12,"")</f>
        <v/>
      </c>
      <c r="LX12" s="41" t="str">
        <f>IF(LH12&gt;0,LH12,"")</f>
        <v/>
      </c>
      <c r="LY12" s="41" t="str">
        <f>IF(SUM(LE12:LH12)-LI12&gt;0,SUM(LE12:LH12)-LI12,"")</f>
        <v/>
      </c>
      <c r="LZ12" s="41" t="str">
        <f>IF(MAX(LV12,LY12)&gt;0,MAX(LV12,LY12),"")</f>
        <v/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17"/>
      <c r="TI12" s="17"/>
      <c r="TJ12" s="17"/>
      <c r="TK12" s="17"/>
      <c r="TL12" s="17"/>
      <c r="TM12" s="17"/>
      <c r="TN12" s="17"/>
      <c r="TO12" s="17"/>
      <c r="TP12" s="41" t="str">
        <f>IF(SX12&gt;0,SX12,"")</f>
        <v/>
      </c>
      <c r="TQ12" s="41" t="str">
        <f>IF(SY12&gt;0,SY12,"")</f>
        <v/>
      </c>
      <c r="TR12" s="41" t="str">
        <f>IF(SUM(SV12:SY12)-SZ12&gt;0,SUM(SV12:SY12)-SZ12,"")</f>
        <v/>
      </c>
      <c r="TS12" s="41" t="str">
        <f>IF(TC12&gt;0,TC12,"")</f>
        <v/>
      </c>
      <c r="TT12" s="41" t="str">
        <f>IF(TD12&gt;0,TD12,"")</f>
        <v/>
      </c>
      <c r="TU12" s="41" t="str">
        <f>IF(SUM(TA12:TD12)-TE12&gt;0,SUM(TA12:TD12)-TE12,"")</f>
        <v/>
      </c>
      <c r="TV12" s="41" t="str">
        <f>IF(MAX(TR12,TU12)&gt;0,MAX(TR12,TU12),"")</f>
        <v/>
      </c>
      <c r="TW12" s="41" t="str">
        <f>IF(TH12&gt;0,TH12,"")</f>
        <v/>
      </c>
      <c r="TX12" s="41" t="str">
        <f>IF(TI12&gt;0,TI12,"")</f>
        <v/>
      </c>
      <c r="TY12" s="41" t="str">
        <f>IF(SUM(TF12:TI12)-TJ12&gt;0,SUM(TF12:TI12)-TJ12,"")</f>
        <v/>
      </c>
      <c r="TZ12" s="41" t="str">
        <f>IF(TM12&gt;0,TM12,"")</f>
        <v/>
      </c>
      <c r="UA12" s="41" t="str">
        <f>IF(TN12&gt;0,TN12,"")</f>
        <v/>
      </c>
      <c r="UB12" s="41" t="str">
        <f>IF(SUM(TK12:TN12)-TO12&gt;0,SUM(TK12:TN12)-TO12,"")</f>
        <v/>
      </c>
      <c r="UC12" s="41" t="str">
        <f>IF(SUM(TV12,TY12,UB12)&gt;0,SUM(TV12,TY12,UB12),"")</f>
        <v/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1" t="str">
        <f>IF(VN12&gt;0,VN12,"")</f>
        <v/>
      </c>
      <c r="WG12" s="41" t="str">
        <f>IF(VO12&gt;0,VO12,"")</f>
        <v/>
      </c>
      <c r="WH12" s="41" t="str">
        <f>IF(SUM(VL12:VO12)-VP12&gt;0,SUM(VL12:VO12)-VP12,"")</f>
        <v/>
      </c>
      <c r="WI12" s="41" t="str">
        <f>IF(VS12&gt;0,VS12,"")</f>
        <v/>
      </c>
      <c r="WJ12" s="41" t="str">
        <f>IF(VT12&gt;0,VT12,"")</f>
        <v/>
      </c>
      <c r="WK12" s="41" t="str">
        <f>IF(SUM(VQ12:VT12)-VU12&gt;0,SUM(VQ12:VT12)-VU12,"")</f>
        <v/>
      </c>
      <c r="WL12" s="41" t="str">
        <f>IF(MAX(WH12,WK12)&gt;0,MAX(WH12,WK12),"")</f>
        <v/>
      </c>
      <c r="WM12" s="41" t="str">
        <f>IF(VX12&gt;0,VX12,"")</f>
        <v/>
      </c>
      <c r="WN12" s="41" t="str">
        <f>IF(VY12&gt;0,VY12,"")</f>
        <v/>
      </c>
      <c r="WO12" s="41" t="str">
        <f>IF(SUM(VV12:VY12)-VZ12&gt;0,SUM(VV12:VY12)-VZ12,"")</f>
        <v/>
      </c>
      <c r="WP12" s="41" t="str">
        <f>IF(WC12&gt;0,WC12,"")</f>
        <v/>
      </c>
      <c r="WQ12" s="41" t="str">
        <f>IF(WD12&gt;0,WD12,"")</f>
        <v/>
      </c>
      <c r="WR12" s="41" t="str">
        <f>IF(SUM(WA12:WD12)-WE12&gt;0,SUM(WA12:WD12)-WE12,"")</f>
        <v/>
      </c>
      <c r="WS12" s="41" t="str">
        <f>IF(SUM(WL12,WO12,WR12)&gt;0,SUM(WL12,WO12,WR12),"")</f>
        <v/>
      </c>
      <c r="WT12" s="27">
        <f>IF($CP12="P",CA12,(CA12+AZ12)/2)</f>
        <v>9.5</v>
      </c>
      <c r="WU12" s="27">
        <f>IF($CP12="P",CB12,(CB12+BA12)/2)</f>
        <v>5.9</v>
      </c>
      <c r="WV12" s="27">
        <f>IF($CP12="P",CC12,(CC12+BB12)/2)</f>
        <v>10.45</v>
      </c>
      <c r="WW12" s="27">
        <f>IF($CP12="P",CD12,(CD12+BC12)/2)</f>
        <v>9.9250000000000007</v>
      </c>
      <c r="WX12" s="27">
        <f>IF($CP12="P",CE12,(CE12+BD12)/2)</f>
        <v>0.1</v>
      </c>
      <c r="WY12" s="27">
        <f>IF($CP12="P",CF12,(CF12+BE12)/2)</f>
        <v>9.8000000000000007</v>
      </c>
      <c r="WZ12" s="27">
        <f>IF($CP12="P",CG12,(CG12+BF12)/2)</f>
        <v>6.35</v>
      </c>
      <c r="XA12" s="27">
        <f>IF($CP12="P",CH12,(CH12+BG12)/2)</f>
        <v>8.4</v>
      </c>
      <c r="XB12" s="27">
        <f>IF($CP12="P",CI12,(CI12+BH12)/2)</f>
        <v>10.54</v>
      </c>
      <c r="XC12" s="27">
        <f>IF($CP12="P",CJ12,(CJ12+BI12)/2)</f>
        <v>1.2</v>
      </c>
      <c r="XD12" s="27">
        <f>IF($CP12="P",CK12,(CK12+BJ12)/2)</f>
        <v>7</v>
      </c>
      <c r="XE12" s="27">
        <f>IF($CP12="P",CL12,(CL12+BK12)/2)</f>
        <v>4.1500000000000004</v>
      </c>
      <c r="XF12" s="27">
        <f>IF($CP12="P",CM12,(CM12+BL12)/2)</f>
        <v>7.5</v>
      </c>
      <c r="XG12" s="27">
        <f>IF($CP12="P",CN12,(CN12+BM12)/2)</f>
        <v>7.5</v>
      </c>
      <c r="XH12" s="27">
        <f>IF($CP12="P",CO12,(CO12+BN12)/2)</f>
        <v>0</v>
      </c>
      <c r="XI12" s="29" t="s">
        <v>56</v>
      </c>
      <c r="XJ12" s="11">
        <f>IF(WV12&gt;0,WV12,"")</f>
        <v>10.45</v>
      </c>
      <c r="XK12" s="11">
        <f>IF(WW12&gt;0,WW12,"")</f>
        <v>9.9250000000000007</v>
      </c>
      <c r="XL12" s="11">
        <f>IF(SUM(WT12:WW12)-WX12&gt;0,SUM(WT12:WW12)-WX12,"")</f>
        <v>35.675000000000004</v>
      </c>
      <c r="XM12" s="11">
        <f>IF(XA12&gt;0,XA12,"")</f>
        <v>8.4</v>
      </c>
      <c r="XN12" s="11">
        <f>IF(XB12&gt;0,XB12,"")</f>
        <v>10.54</v>
      </c>
      <c r="XO12" s="11">
        <f>IF(SUM(WY12:XB12)-XC12&gt;0,SUM(WY12:XB12)-XC12,"")</f>
        <v>33.889999999999993</v>
      </c>
      <c r="XP12" s="11">
        <f>IF(MAX(XL12,XO12)&gt;0,MAX(XL12,XO12),"")</f>
        <v>35.675000000000004</v>
      </c>
      <c r="XQ12" s="11">
        <f>IF(XF12&gt;0,XF12,"")</f>
        <v>7.5</v>
      </c>
      <c r="XR12" s="11">
        <f>IF(XG12&gt;0,XG12,"")</f>
        <v>7.5</v>
      </c>
      <c r="XS12" s="11">
        <f>IF(SUM(XD12:XG12)-XH12&gt;0,SUM(XD12:XG12)-XH12,"")</f>
        <v>26.15</v>
      </c>
      <c r="XT12" s="11">
        <f>IF(SUM(XP12,XS12)&gt;0,SUM(XP12,XS12),"")</f>
        <v>61.825000000000003</v>
      </c>
    </row>
    <row r="13" spans="1:644" x14ac:dyDescent="0.2">
      <c r="A13" s="4" cm="1">
        <f t="array" ref="A13">IF(AND(H13&lt;&gt;"",H13&lt;&gt;"No DD"),SUMPRODUCT((H$4:H$26&lt;&gt;"")*(H$4:H$26&lt;&gt;"No DD")*(E$4:E$26&gt;E13))+1,IF(H13="No DD",SUMPRODUCT((H$4:H$26="No DD")*(E$4:E$26&gt;E13))+1+SUMPRODUCT((H$4:H$26&lt;&gt;"")*(H$4:H$26&lt;&gt;"No DD")),""))</f>
        <v>9</v>
      </c>
      <c r="B13" s="5" t="s">
        <v>225</v>
      </c>
      <c r="C13" s="4" t="s">
        <v>5</v>
      </c>
      <c r="D13" s="4">
        <v>2007</v>
      </c>
      <c r="E13" s="9">
        <f>SUM(J13:V13)+SUM(J13:T13)*0.0000001+SUM(J13)*0.0000000000001</f>
        <v>232.28002304000535</v>
      </c>
      <c r="F13" s="3" t="str">
        <f>IF(OR(AND(AO13&gt;=AY$28,AO13&lt;&gt;"",AQ13&gt;=AY$32,AQ13&lt;&gt;"",AN13=""),AND(AR13&gt;=AY$28,AR13&lt;&gt;"",AT13&gt;=AY$32,AT13&lt;&gt;"",AN13=""),AND(AV13&gt;=AY$28,AV13&lt;&gt;"",AX13&gt;=AY$32,AX13&lt;&gt;"",AN13=""),AND(BP13&gt;=BZ$28,BP13&lt;&gt;"",BR13&gt;=BZ$32,BR13&lt;&gt;"",BO13=""),AND(BS13&gt;=BZ$28,BS13&lt;&gt;"",BU13&gt;=BZ$32,BU13&lt;&gt;"",BO13=""),AND(BW13&gt;=BZ$28,BW13&lt;&gt;"",BY13&gt;=BZ$32,BY13&lt;&gt;"",BO13=""),AND(CQ13&gt;=DA$28,CQ13&lt;&gt;"",CS13&gt;=DA$32,CS13&lt;&gt;"",CP13=""),AND(CT13&gt;=DA$28,CT13&lt;&gt;"",CV13&gt;=DA$32,CV13&lt;&gt;"",CP13=""),AND(CX13&gt;=DA$28,CX13&lt;&gt;"",CZ13&gt;=DA$32,CZ13&lt;&gt;"",CP13=""),AND(DX13&gt;=EK$28,DX13&lt;&gt;"",DZ13&gt;=EK$32,DZ13&lt;&gt;""),AND(EA13&gt;=EK$28,EA13&lt;&gt;"",EC13&gt;=EK$32,EC13&lt;&gt;""),AND(EE13&gt;=EK$28,EE13&lt;&gt;"",EG13&gt;=EK$32,EG13&lt;&gt;""),AND(EH13&gt;=EK$28,EH13&lt;&gt;"",EJ13&gt;=EK$32,EJ13&lt;&gt;""),AND(FF13&gt;=FS$28,FF13&lt;&gt;"",FH13&gt;=FS$32,FH13&lt;&gt;""),AND(FI13&gt;=FS$28,FI13&lt;&gt;"",FK13&gt;=FS$32,FK13&lt;&gt;""),AND(FM13&gt;=FS$28,FM13&lt;&gt;"",FO13&gt;=FS$32,FO13&lt;&gt;""),AND(FP13&gt;=FS$28,FP13&lt;&gt;"",FR13&gt;=FS$32,FR13&lt;&gt;""),AND(GN13&gt;=HA$28,GN13&lt;&gt;"",GP13&gt;=HA$32,GP13&lt;&gt;""),AND(GQ13&gt;=HA$28,GQ13&lt;&gt;"",GS13&gt;=HA$32,GS13&lt;&gt;""),AND(GU13&gt;=HA$28,GU13&lt;&gt;"",GW13&gt;=HA$32,GW13&lt;&gt;""),AND(GX13&gt;=HA$28,GX13&lt;&gt;"",GZ13&gt;=HA$32,GZ13&lt;&gt;""),AND(HV13&gt;=II$28,HV13&lt;&gt;"",HX13&gt;=II$32,HX13&lt;&gt;""),AND(HY13&gt;=II$28,HY13&lt;&gt;"",IA13&gt;=II$32,IA13&lt;&gt;""),AND(IC13&gt;=II$28,IC13&lt;&gt;"",IE13&gt;=II$32,IE13&lt;&gt;""),AND(IF13&gt;=II$28,IF13&lt;&gt;"",IH13&gt;=II$32,IH13&lt;&gt;""),AND(JD13&gt;=JQ$28,JD13&lt;&gt;"",JF13&gt;=JQ$32,JF13&lt;&gt;""),AND(JG13&gt;=JQ$28,JG13&lt;&gt;"",JI13&gt;=JQ$32,JI13&lt;&gt;""),AND(JK13&gt;=JQ$28,JK13&lt;&gt;"",JM13&gt;=JQ$32,JM13&lt;&gt;""),AND(JN13&gt;=JQ$28,JN13&lt;&gt;"",JP13&gt;=JQ$32,JP13&lt;&gt;""),AND(KL13&gt;=KY$28,KL13&lt;&gt;"",KN13&gt;=KY$32,KN13&lt;&gt;""),AND(KO13&gt;=KY$28,KO13&lt;&gt;"",KQ13&gt;=KY$32,KQ13&lt;&gt;""),AND(KS13&gt;=KY$28,KS13&lt;&gt;"",KU13&gt;=KY$32,KU13&lt;&gt;""),AND(KV13&gt;=KY$28,KV13&lt;&gt;"",KX13&gt;=KY$32,KX13&lt;&gt;""),AND(LT13&gt;=MG$28,LT13&lt;&gt;"",LV13&gt;=MG$32,LV13&lt;&gt;""),AND(LW13&gt;=MG$28,LW13&lt;&gt;"",LY13&gt;=MG$32,LY13&lt;&gt;""),AND(MA13&gt;=MG$28,MA13&lt;&gt;"",MC13&gt;=MG$32,MC13&lt;&gt;""),AND(MD13&gt;=MG$28,MD13&lt;&gt;"",MF13&gt;=MG$32,MF13&lt;&gt;""),AND(NB13&gt;=NO$28,NB13&lt;&gt;"",ND13&gt;=NO$32,ND13&lt;&gt;""),AND(NE13&gt;=NO$28,NE13&lt;&gt;"",NG13&gt;=NO$32,NG13&lt;&gt;""),AND(NI13&gt;=NO$28,NI13&lt;&gt;"",NK13&gt;=NO$32,NK13&lt;&gt;""),AND(NL13&gt;=NO$28,NL13&lt;&gt;"",NN13&gt;=NO$32,NN13&lt;&gt;""),AND(OJ13&gt;=OW$28,OJ13&lt;&gt;"",OL13&gt;=OW$32,OL13&lt;&gt;""),AND(OM13&gt;=OW$28,OM13&lt;&gt;"",OO13&gt;=OW$32,OO13&lt;&gt;""),AND(OQ13&gt;=OW$28,OQ13&lt;&gt;"",OS13&gt;=OW$32,OS13&lt;&gt;""),AND(OT13&gt;=OW$28,OT13&lt;&gt;"",OV13&gt;=OW$32,OV13&lt;&gt;""),AND(PR13&gt;=QE$28,PR13&lt;&gt;"",PT13&gt;=QE$32,PT13&lt;&gt;""),AND(PU13&gt;=QE$28,PU13&lt;&gt;"",PW13&gt;=QE$32,PW13&lt;&gt;""),AND(PY13&gt;=QE$28,PY13&lt;&gt;"",QA13&gt;=QE$32,QA13&lt;&gt;""),AND(QB13&gt;=QE$28,QB13&lt;&gt;"",QD13&gt;=QE$32,QD13&lt;&gt;""),AND(QZ13&gt;=RM$28,QZ13&lt;&gt;"",RB13&gt;=RM$32,RB13&lt;&gt;""),AND(RC13&gt;=RM$28,RC13&lt;&gt;"",RE13&gt;=RM$32,RE13&lt;&gt;""),AND(RG13&gt;=RM$28,RG13&lt;&gt;"",RI13&gt;=RM$32,RI13&lt;&gt;""),AND(RJ13&gt;=RM$28,RJ13&lt;&gt;"",RL13&gt;=RM$32,RL13&lt;&gt;""),AND(SH13&gt;=SU$28,SH13&lt;&gt;"",SJ13&gt;=SU$32,SJ13&lt;&gt;""),AND(SK13&gt;=SU$28,SK13&lt;&gt;"",SM13&gt;=SU$32,SM13&lt;&gt;""),AND(SO13&gt;=SU$28,SO13&lt;&gt;"",SQ13&gt;=SU$32,SQ13&lt;&gt;""),AND(SR13&gt;=SU$28,SR13&lt;&gt;"",ST13&gt;=SU$32,ST13&lt;&gt;""),AND(TP13&gt;=UC$28,TP13&lt;&gt;"",TR13&gt;=UC$32,TR13&lt;&gt;""),AND(TS13&gt;=UC$28,TS13&lt;&gt;"",TU13&gt;=UC$32,TU13&lt;&gt;""),AND(TW13&gt;=UC$28,TW13&lt;&gt;"",TY13&gt;=UC$32,TYY13&lt;&gt;""),AND(TZ13&gt;=UC$28,TZ13&lt;&gt;"",UB13&gt;=UC$32,UB13&lt;&gt;""),AND(UX13&gt;=VK$28,UX13&lt;&gt;"",UZ13&gt;=VK$32,UZ13&lt;&gt;""),AND(VA13&gt;=VK$28,VA13&lt;&gt;"",VC13&gt;=VK$32,VC13&lt;&gt;""),AND(VE13&gt;=VK$28,VE13&lt;&gt;"",VG13&gt;=VK$32,VG13&lt;&gt;""),AND(VH13&gt;=VK$28,VH13&lt;&gt;"",VJ13&gt;=VK$32,VJ13&lt;&gt;""),AND(WF13&gt;=WS$28,WF13&lt;&gt;"",WH13&gt;=WS$32,WH13&lt;&gt;""),AND(WI13&gt;=WS$28,WI13&lt;&gt;"",WK13&gt;=WS$32,WK13&lt;&gt;""),AND(WM13&gt;=WS$28,WM13&lt;&gt;"",WO13&gt;=WS$32,WO13&lt;&gt;""),AND(WP13&gt;=WS$28,WP13&lt;&gt;"",WR13&gt;=WS$32,WR13&lt;&gt;"")),"P","")</f>
        <v/>
      </c>
      <c r="G13" s="3" t="str">
        <f>IF(OR(AND(AQ13&gt;=AY$32,AQ13&lt;&gt;"",AN13=""),AND(AT13&gt;=AY$32,AT13&lt;&gt;"",AN13=""),AND(AX13&gt;=AY$32,AX13&lt;&gt;"",AN13=""),AND(BR13&gt;=BZ$32,BR13&lt;&gt;"",BO13=""),AND(BU13&gt;=BZ$32,BU13&lt;&gt;"",BO13=""),AND(BY13&gt;=BZ$32,BY13&lt;&gt;"",BO13=""),AND(CS13&gt;=DA$32,CS13&lt;&gt;"",CP13=""),AND(CV13&gt;=DA$32,CV13&lt;&gt;"",CP13=""),AND(CZ13&gt;=DA$32,CZ13&lt;&gt;"",CP13=""),AND(DZ13&gt;=EK$32,DZ13&lt;&gt;""),AND(EC13&gt;=EK$32,EC13&lt;&gt;""),AND(EG13&gt;=EK$32,EG13&lt;&gt;""),AND(EJ13&gt;=EK$32,EJ13&lt;&gt;""),AND(FH13&gt;=FS$32,FH13&lt;&gt;""),AND(FK13&gt;=FS$32,FK13&lt;&gt;""),AND(FO13&gt;=FS$32,FO13&lt;&gt;""),AND(FR13&gt;=FS$32,FR13&lt;&gt;""),AND(GP13&gt;=HA$32,GP13&lt;&gt;""),AND(GS13&gt;=HA$32,GS13&lt;&gt;""),AND(GW13&gt;=HA$32,GW13&lt;&gt;""),AND(GZ13&gt;=HA$32,GZ13&lt;&gt;""),AND(HX13&gt;=II$32,HX13&lt;&gt;""),AND(IA13&gt;=II$32,IA13&lt;&gt;""),AND(IE13&gt;=II$32,IE13&lt;&gt;""),AND(IH13&gt;=II$32,IH13&lt;&gt;""),AND(JF13&gt;=JQ$32,JF13&lt;&gt;""),AND(JI13&gt;=JQ$32,JI13&lt;&gt;""),AND(JM13&gt;=JQ$32,JM13&lt;&gt;""),AND(JP13&gt;=JQ$32,JP13&lt;&gt;""),AND(KN13&gt;=KY$32,KN13&lt;&gt;""),AND(KQ13&gt;=KY$32,KQ13&lt;&gt;""),AND(KU13&gt;=KY$32,KU13&lt;&gt;""),AND(KX13&gt;=KY$32,KX13&lt;&gt;""),AND(LV13&gt;=MG$32,LV13&lt;&gt;""),AND(LY13&gt;=MG$32,LY13&lt;&gt;""),AND(MC13&gt;=MG$32,MC13&lt;&gt;""),AND(MF13&gt;=MG$32,MF13&lt;&gt;""),AND(ND13&gt;=NO$32,ND13&lt;&gt;""),AND(NG13&gt;=NO$32,NG13&lt;&gt;""),AND(NK13&gt;=NO$32,NK13&lt;&gt;""),AND(NN13&gt;=NO$32,NN13&lt;&gt;""),AND(OL13&gt;=OW$32,OL13&lt;&gt;""),AND(OO13&gt;=OW$32,OO13&lt;&gt;""),AND(OS13&gt;=OW$32,OS13&lt;&gt;""),AND(OV13&gt;=OW$32,OV13&lt;&gt;""),AND(PT13&gt;=QE$32,PT13&lt;&gt;""),AND(PW13&gt;=QE$32,PW13&lt;&gt;""),AND(QA13&gt;=QE$32,QA13&lt;&gt;""),AND(QD13&gt;=QE$32,QD13&lt;&gt;""),AND(RB13&gt;=RM$32,RB13&lt;&gt;""),AND(RE13&gt;=RM$32,RE13&lt;&gt;""),AND(RI13&gt;=RM$32,RI13&lt;&gt;""),AND(RL13&gt;=RM$32,RL13&lt;&gt;""),AND(SJ13&gt;=SU$32,SJ13&lt;&gt;""),AND(SM13&gt;=SU$32,SM13&lt;&gt;""),AND(SQ13&gt;=SU$32,SQ13&lt;&gt;""),AND(ST13&gt;=SU$32,ST13&lt;&gt;""),AND(TR13&gt;=UC$32,TR13&lt;&gt;""),AND(TU13&gt;=UC$32,TU13&lt;&gt;""),AND(TY13&gt;=UC$32,TYY13&lt;&gt;""),AND(UB13&gt;=UC$32,UB13&lt;&gt;""),AND(UZ13&gt;=VK$32,UZ13&lt;&gt;""),AND(VC13&gt;=VK$32,VC13&lt;&gt;""),AND(VG13&gt;=VK$32,VG13&lt;&gt;""),AND(VJ13&gt;=VK$32,VJ13&lt;&gt;""),AND(WH13&gt;=WS$32,WH13&lt;&gt;""),AND(WK13&gt;=WS$32,WK13&lt;&gt;""),AND(WO13&gt;=WS$32,WO13&lt;&gt;""),AND(WR13&gt;=WS$32,WR13&lt;&gt;"")),"P","")</f>
        <v>P</v>
      </c>
      <c r="H13" s="37" t="str">
        <f>IF(AND(G13="P",F13=""),"No DD",IF(OR(AND(AO13&gt;=AY$31,AO13&lt;&gt;"",AQ13&gt;=AY$35,AQ13&lt;&gt;"",AN13=""),AND(AR13&gt;=AY$31,AR13&lt;&gt;"",AT13&gt;=AY$35,AT13&lt;&gt;"",AN13=""),AND(AV13&gt;=AY$31,AV13&lt;&gt;"",AX13&gt;=AY$35,AX13&lt;&gt;"",AN13=""),AND(BP13&gt;=BZ$31,BP13&lt;&gt;"",BR13&gt;=BZ$35,BR13&lt;&gt;"",BO13=""),AND(BS13&gt;=BZ$31,BS13&lt;&gt;"",BU13&gt;=BZ$35,BU13&lt;&gt;"",BO13=""),AND(BW13&gt;=BZ$31,BW13&lt;&gt;"",BY13&gt;=BZ$35,BY13&lt;&gt;"",BO13=""),AND(CQ13&gt;=DA$31,CQ13&lt;&gt;"",CS13&gt;=DA$35,CS13&lt;&gt;"",CP13=""),AND(CT13&gt;=DA$31,CT13&lt;&gt;"",CV13&gt;=DA$35,CV13&lt;&gt;"",CP13=""),AND(CX13&gt;=DA$31,CX13&lt;&gt;"",CZ13&gt;=DA$35,CZ13&lt;&gt;"",CP13=""),AND(DX13&gt;=EK$31,DX13&lt;&gt;"",DZ13&gt;=EK$35,DZ13&lt;&gt;""),AND(EA13&gt;=EK$31,EA13&lt;&gt;"",EC13&gt;=EK$35,EC13&lt;&gt;""),AND(EE13&gt;=EK$31,EE13&lt;&gt;"",EG13&gt;=EK$35,EG13&lt;&gt;""),AND(EH13&gt;=EK$31,EH13&lt;&gt;"",EJ13&gt;=EK$35,EJ13&lt;&gt;""),AND(FF13&gt;=FS$31,FF13&lt;&gt;"",FH13&gt;=FS$35,FH13&lt;&gt;""),AND(FI13&gt;=FS$31,FI13&lt;&gt;"",FK13&gt;=FS$35,FK13&lt;&gt;""),AND(FM13&gt;=FS$31,FM13&lt;&gt;"",FO13&gt;=FS$35,FO13&lt;&gt;""),AND(FP13&gt;=FS$31,FP13&lt;&gt;"",FR13&gt;=FS$35,FR13&lt;&gt;""),AND(GN13&gt;=HA$31,GN13&lt;&gt;"",GP13&gt;=HA$35,GP13&lt;&gt;""),AND(GQ13&gt;=HA$31,GQ13&lt;&gt;"",GS13&gt;=HA$35,GS13&lt;&gt;""),AND(GU13&gt;=HA$31,GU13&lt;&gt;"",GW13&gt;=HA$35,GW13&lt;&gt;""),AND(GX13&gt;=HA$31,GX13&lt;&gt;"",GZ13&gt;=HA$35,GZ13&lt;&gt;""),AND(HV13&gt;=II$31,HV13&lt;&gt;"",HX13&gt;=II$35,HX13&lt;&gt;""),AND(HY13&gt;=II$31,HY13&lt;&gt;"",IA13&gt;=II$35,IA13&lt;&gt;""),AND(IC13&gt;=II$31,IC13&lt;&gt;"",IE13&gt;=II$35,IE13&lt;&gt;""),AND(IF13&gt;=II$31,IF13&lt;&gt;"",IH13&gt;=II$35,IH13&lt;&gt;""),AND(JD13&gt;=JQ$31,JD13&lt;&gt;"",JF13&gt;=JQ$35,JF13&lt;&gt;""),AND(JG13&gt;=JQ$31,JG13&lt;&gt;"",JI13&gt;=JQ$35,JI13&lt;&gt;""),AND(JK13&gt;=JQ$31,JK13&lt;&gt;"",JM13&gt;=JQ$35,JM13&lt;&gt;""),AND(JN13&gt;=JQ$31,JN13&lt;&gt;"",JP13&gt;=JQ$35,JP13&lt;&gt;""),AND(KL13&gt;=KY$31,KL13&lt;&gt;"",KN13&gt;=KY$35,KN13&lt;&gt;""),AND(KO13&gt;=KY$31,KO13&lt;&gt;"",KQ13&gt;=KY$35,KQ13&lt;&gt;""),AND(KS13&gt;=KY$31,KS13&lt;&gt;"",KU13&gt;=KY$35,KU13&lt;&gt;""),AND(KV13&gt;=KY$31,KV13&lt;&gt;"",KX13&gt;=KY$35,KX13&lt;&gt;""),AND(LT13&gt;=MG$31,LT13&lt;&gt;"",LV13&gt;=MG$35,LV13&lt;&gt;""),AND(LW13&gt;=MG$31,LW13&lt;&gt;"",LY13&gt;=MG$35,LY13&lt;&gt;""),AND(MA13&gt;=MG$31,MA13&lt;&gt;"",MC13&gt;=MG$35,MC13&lt;&gt;""),AND(MD13&gt;=MG$31,MD13&lt;&gt;"",MF13&gt;=MG$35,MF13&lt;&gt;""),AND(NB13&gt;=NO$31,NB13&lt;&gt;"",ND13&gt;=NO$35,ND13&lt;&gt;""),AND(NE13&gt;=NO$31,NE13&lt;&gt;"",NG13&gt;=NO$35,NG13&lt;&gt;""),AND(NI13&gt;=NO$31,NI13&lt;&gt;"",NK13&gt;=NO$35,NK13&lt;&gt;""),AND(NL13&gt;=NO$31,NL13&lt;&gt;"",NN13&gt;=NO$35,NN13&lt;&gt;""),AND(OJ13&gt;=OW$31,OJ13&lt;&gt;"",OL13&gt;=OW$35,OL13&lt;&gt;""),AND(OM13&gt;=OW$31,OM13&lt;&gt;"",OO13&gt;=OW$35,OO13&lt;&gt;""),AND(OQ13&gt;=OW$31,OQ13&lt;&gt;"",OS13&gt;=OW$35,OS13&lt;&gt;""),AND(OT13&gt;=OW$31,OT13&lt;&gt;"",OV13&gt;=OW$35,OV13&lt;&gt;""),AND(PR13&gt;=QE$31,PR13&lt;&gt;"",PT13&gt;=QE$35,PT13&lt;&gt;""),AND(PU13&gt;=QE$31,PU13&lt;&gt;"",PW13&gt;=QE$35,PW13&lt;&gt;""),AND(PY13&gt;=QE$31,PY13&lt;&gt;"",QA13&gt;=QE$35,QA13&lt;&gt;""),AND(QB13&gt;=QE$31,QB13&lt;&gt;"",QD13&gt;=QE$35,QD13&lt;&gt;""),AND(QZ13&gt;=RM$31,QZ13&lt;&gt;"",RB13&gt;=RM$35,RB13&lt;&gt;""),AND(RC13&gt;=RM$31,RC13&lt;&gt;"",RE13&gt;=RM$35,RE13&lt;&gt;""),AND(RG13&gt;=RM$31,RG13&lt;&gt;"",RI13&gt;=RM$35,RI13&lt;&gt;""),AND(RJ13&gt;=RM$31,RJ13&lt;&gt;"",RL13&gt;=RM$35,RL13&lt;&gt;""),AND(SH13&gt;=SU$31,SH13&lt;&gt;"",SJ13&gt;=SU$35,SJ13&lt;&gt;""),AND(SK13&gt;=SU$31,SK13&lt;&gt;"",SM13&gt;=SU$35,SM13&lt;&gt;""),AND(SO13&gt;=SU$31,SO13&lt;&gt;"",SQ13&gt;=SU$35,SQ13&lt;&gt;""),AND(SR13&gt;=SU$31,SR13&lt;&gt;"",ST13&gt;=SU$35,ST13&lt;&gt;""),AND(TP13&gt;=UC$31,TP13&lt;&gt;"",TR13&gt;=UC$35,TR13&lt;&gt;""),AND(TS13&gt;=UC$31,TS13&lt;&gt;"",TU13&gt;=UC$35,TU13&lt;&gt;""),AND(TW13&gt;=UC$31,TW13&lt;&gt;"",TY13&gt;=UC$355,TYY13&lt;&gt;""),AND(TZ13&gt;=UC$31,TZ13&lt;&gt;"",UB13&gt;=UC$35,UB13&lt;&gt;""),AND(UX13&gt;=VK$31,UX13&lt;&gt;"",UZ13&gt;=VK$35,UZ13&lt;&gt;""),AND(VA13&gt;=VK$31,VA13&lt;&gt;"",VC13&gt;=VK$35,VC13&lt;&gt;""),AND(VE13&gt;=VK$31,VE13&lt;&gt;"",VG13&gt;=VK$35,VG13&lt;&gt;""),AND(VH13&gt;=VK$31,VH13&lt;&gt;"",VJ13&gt;=VK$35,VJ13&lt;&gt;""),AND(WF13&gt;=WS$31,WF13&lt;&gt;"",WH13&gt;=WS$35,WH13&lt;&gt;""),AND(WI13&gt;=WS$31,WI13&lt;&gt;"",WK13&gt;=WS$35,WK13&lt;&gt;""),AND(WM13&gt;=WS$31,WM13&lt;&gt;"",WO13&gt;=WS$35,WO13&lt;&gt;""),AND(WP13&gt;=WS$31,WP13&lt;&gt;"",WR13&gt;=WS$35,WR13&lt;&gt;"")),"Merit",IF(OR(AND(AO13&gt;=AY$30,AO13&lt;&gt;"",AQ13&gt;=AY$34,AQ13&lt;&gt;"",AN13=""),AND(AR13&gt;=AY$30,AR13&lt;&gt;"",AT13&gt;=AY$34,AT13&lt;&gt;"",AN13=""),AND(AV13&gt;=AY$30,AV13&lt;&gt;"",AX13&gt;=AY$34,AX13&lt;&gt;"",AN13=""),AND(BP13&gt;=BZ$30,BP13&lt;&gt;"",BR13&gt;=BZ$34,BR13&lt;&gt;"",BO13=""),AND(BS13&gt;=BZ$30,BS13&lt;&gt;"",BU13&gt;=BZ$34,BU13&lt;&gt;"",BO13=""),AND(BW13&gt;=BZ$30,BW13&lt;&gt;"",BY13&gt;=BZ$34,BY13&lt;&gt;"",BO13=""),AND(CQ13&gt;=DA$30,CQ13&lt;&gt;"",CS13&gt;=DA$34,CS13&lt;&gt;"",CP13=""),AND(CT13&gt;=DA$30,CT13&lt;&gt;"",CV13&gt;=DA$34,CV13&lt;&gt;"",CP13=""),AND(CX13&gt;=DA$30,CX13&lt;&gt;"",CZ13&gt;=DA$34,CZ13&lt;&gt;"",CP13=""),AND(DX13&gt;=EK$30,DX13&lt;&gt;"",DZ13&gt;=EK$34,DZ13&lt;&gt;""),AND(EA13&gt;=EK$30,EA13&lt;&gt;"",EC13&gt;=EK$34,EC13&lt;&gt;""),AND(EE13&gt;=EK$30,EE13&lt;&gt;"",EG13&gt;=EK$34,EG13&lt;&gt;""),AND(EH13&gt;=EK$30,EH13&lt;&gt;"",EJ13&gt;=EK$34,EJ13&lt;&gt;""),AND(FF13&gt;=FS$30,FF13&lt;&gt;"",FH13&gt;=FS$34,FH13&lt;&gt;""),AND(FI13&gt;=FS$30,FI13&lt;&gt;"",FK13&gt;=FS$34,FK13&lt;&gt;""),AND(FM13&gt;=FS$30,FM13&lt;&gt;"",FO13&gt;=FS$34,FO13&lt;&gt;""),AND(FP13&gt;=FS$30,FP13&lt;&gt;"",FR13&gt;=FS$34,FR13&lt;&gt;""),AND(GN13&gt;=HA$30,GN13&lt;&gt;"",GP13&gt;=HA$34,GP13&lt;&gt;""),AND(GQ13&gt;=HA$30,GQ13&lt;&gt;"",GS13&gt;=HA$34,GS13&lt;&gt;""),AND(GU13&gt;=HA$30,GU13&lt;&gt;"",GW13&gt;=HA$34,GW13&lt;&gt;""),AND(GX13&gt;=HA$30,GX13&lt;&gt;"",GZ13&gt;=HA$34,GZ13&lt;&gt;""),AND(HV13&gt;=II$30,HV13&lt;&gt;"",HX13&gt;=II$34,HX13&lt;&gt;""),AND(HY13&gt;=II$30,HY13&lt;&gt;"",IA13&gt;=II$34,IA13&lt;&gt;""),AND(IC13&gt;=II$30,IC13&lt;&gt;"",IE13&gt;=II$34,IE13&lt;&gt;""),AND(IF13&gt;=II$30,IF13&lt;&gt;"",IH13&gt;=II$34,IH13&lt;&gt;""),AND(JD13&gt;=JQ$30,JD13&lt;&gt;"",JF13&gt;=JQ$34,JF13&lt;&gt;""),AND(JG13&gt;=JQ$30,JG13&lt;&gt;"",JI13&gt;=JQ$34,JI13&lt;&gt;""),AND(JK13&gt;=JQ$30,JK13&lt;&gt;"",JM13&gt;=JQ$34,JM13&lt;&gt;""),AND(JN13&gt;=JQ$30,JN13&lt;&gt;"",JP13&gt;=JQ$34,JP13&lt;&gt;""),AND(KL13&gt;=KY$30,KL13&lt;&gt;"",KN13&gt;=KY$34,KN13&lt;&gt;""),AND(KO13&gt;=KY$30,KO13&lt;&gt;"",KQ13&gt;=KY$34,KQ13&lt;&gt;""),AND(KS13&gt;=KY$30,KS13&lt;&gt;"",KU13&gt;=KY$34,KU13&lt;&gt;""),AND(KV13&gt;=KY$30,KV13&lt;&gt;"",KX13&gt;=KY$34,KX13&lt;&gt;""),AND(LT13&gt;=MG$30,LT13&lt;&gt;"",LV13&gt;=MG$34,LV13&lt;&gt;""),AND(LW13&gt;=MG$30,LW13&lt;&gt;"",LY13&gt;=MG$34,LY13&lt;&gt;""),AND(MA13&gt;=MG$30,MA13&lt;&gt;"",MC13&gt;=MG$34,MC13&lt;&gt;""),AND(MD13&gt;=MG$30,MD13&lt;&gt;"",MF13&gt;=MG$34,MF13&lt;&gt;""),AND(NB13&gt;=NO$30,NB13&lt;&gt;"",ND13&gt;=NO$34,ND13&lt;&gt;""),AND(NE13&gt;=NO$30,NE13&lt;&gt;"",NG13&gt;=NO$34,NG13&lt;&gt;""),AND(NI13&gt;=NO$30,NI13&lt;&gt;"",NK13&gt;=NO$34,NK13&lt;&gt;""),AND(NL13&gt;=NO$30,NL13&lt;&gt;"",NN13&gt;=NO$34,NN13&lt;&gt;""),AND(OJ13&gt;=OW$30,OJ13&lt;&gt;"",OL13&gt;=OW$34,OL13&lt;&gt;""),AND(OM13&gt;=OW$30,OM13&lt;&gt;"",OO13&gt;=OW$34,OO13&lt;&gt;""),AND(OQ13&gt;=OW$30,OQ13&lt;&gt;"",OS13&gt;=OW$34,OS13&lt;&gt;""),AND(OT13&gt;=OW$30,OT13&lt;&gt;"",OV13&gt;=OW$34,OV13&lt;&gt;""),AND(PR13&gt;=QE$30,PR13&lt;&gt;"",PT13&gt;=QE$34,PT13&lt;&gt;""),AND(PU13&gt;=QE$30,PU13&lt;&gt;"",PW13&gt;=QE$34,PW13&lt;&gt;""),AND(PY13&gt;=QE$30,PY13&lt;&gt;"",QA13&gt;=QE$34,QA13&lt;&gt;""),AND(QB13&gt;=QE$30,QB13&lt;&gt;"",QD13&gt;=QE$34,QD13&lt;&gt;""),AND(QZ13&gt;=RM$30,QZ13&lt;&gt;"",RB13&gt;=RM$34,RB13&lt;&gt;""),AND(RC13&gt;=RM$30,RC13&lt;&gt;"",RE13&gt;=RM$34,RE13&lt;&gt;""),AND(RG13&gt;=RM$30,RG13&lt;&gt;"",RI13&gt;=RM$34,RI13&lt;&gt;""),AND(RJ13&gt;=RM$30,RJ13&lt;&gt;"",RL13&gt;=RM$34,RL13&lt;&gt;""),AND(SH13&gt;=SU$30,SH13&lt;&gt;"",SJ13&gt;=SU$34,SJ13&lt;&gt;""),AND(SK13&gt;=SU$30,SK13&lt;&gt;"",SM13&gt;=SU$34,SM13&lt;&gt;""),AND(SO13&gt;=SU$30,SO13&lt;&gt;"",SQ13&gt;=SU$34,SQ13&lt;&gt;""),AND(SR13&gt;=SU$30,SR13&lt;&gt;"",ST13&gt;=SU$34,ST13&lt;&gt;""),AND(TP13&gt;=UC$30,TP13&lt;&gt;"",TR13&gt;=UC$34,TR13&lt;&gt;""),AND(TS13&gt;=UC$30,TS13&lt;&gt;"",TU13&gt;=UC$34,TU13&lt;&gt;""),AND(TW13&gt;=UC$30,TW13&lt;&gt;"",TY13&gt;=UC$34,TYY13&lt;&gt;""),AND(TZ13&gt;=UC$30,TZ13&lt;&gt;"",UB13&gt;=UC$34,UB13&lt;&gt;""),AND(UX13&gt;=VK$30,UX13&lt;&gt;"",UZ13&gt;=VK$34,UZ13&lt;&gt;""),AND(VA13&gt;=VK$30,VA13&lt;&gt;"",VC13&gt;=VK$34,VC13&lt;&gt;""),AND(VE13&gt;=VK$30,VE13&lt;&gt;"",VG13&gt;=VK$34,VG13&lt;&gt;""),AND(VH13&gt;=VK$30,VH13&lt;&gt;"",VJ13&gt;=VK$34,VJ13&lt;&gt;""),AND(WF13&gt;=WS$30,WF13&lt;&gt;"",WH13&gt;=WS$34,WH13&lt;&gt;""),AND(WI13&gt;=WS$30,WI13&lt;&gt;"",WK13&gt;=WS$34,WK13&lt;&gt;""),AND(WM13&gt;=WS$30,WM13&lt;&gt;"",WO13&gt;=WS$34,WO13&lt;&gt;""),AND(WP13&gt;=WS$30,WP13&lt;&gt;"",WR13&gt;=WS$34,WR13&lt;&gt;"")),"Excellence",IF(I13="P","Worlds Team",IF(F13="P","National Team","")))))</f>
        <v>No DD</v>
      </c>
      <c r="I13" s="3" t="str">
        <f>IF(OR(AND(AO13&gt;=AY$29,AO13&lt;&gt;"",AQ13&gt;=AY$33,AQ13&lt;&gt;"",AN13=""),AND(AR13&gt;=AY$29,AR13&lt;&gt;"",AT13&gt;=AY$33,AT13&lt;&gt;"",AN13=""),AND(AV13&gt;=AY$29,AV13&lt;&gt;"",AX13&gt;=AY$33,AX13&lt;&gt;"",AN13=""),AND(BP13&gt;=BZ$29,BP13&lt;&gt;"",BR13&gt;=BZ$33,BR13&lt;&gt;"",BO13=""),AND(BS13&gt;=BZ$29,BS13&lt;&gt;"",BU13&gt;=BZ$33,BU13&lt;&gt;"",BO13=""),AND(BW13&gt;=BZ$29,BW13&lt;&gt;"",BY13&gt;=BZ$33,BY13&lt;&gt;"",BO13=""),AND(CQ13&gt;=DA$29,CQ13&lt;&gt;"",CS13&gt;=DA$33,CS13&lt;&gt;"",CP13=""),AND(CT13&gt;=DA$29,CT13&lt;&gt;"",CV13&gt;=DA$33,CV13&lt;&gt;"",CP13=""),AND(CX13&gt;=DA$29,CX13&lt;&gt;"",CZ13&gt;=DA$33,CZ13&lt;&gt;"",CP13=""),AND(DX13&gt;=EK$29,DX13&lt;&gt;"",DZ13&gt;=EK$33,DZ13&lt;&gt;""),AND(EA13&gt;=EK$29,EA13&lt;&gt;"",EC13&gt;=EK$33,EC13&lt;&gt;""),AND(EE13&gt;=EK$29,EE13&lt;&gt;"",EG13&gt;=EK$33,EG13&lt;&gt;""),AND(EH13&gt;=EK$29,EH13&lt;&gt;"",EJ13&gt;=EK$33,EJ13&lt;&gt;""),AND(FF13&gt;=FS$29,FF13&lt;&gt;"",FH13&gt;=FS$33,FH13&lt;&gt;""),AND(FI13&gt;=FS$29,FI13&lt;&gt;"",FK13&gt;=FS$33,FK13&lt;&gt;""),AND(FM13&gt;=FS$29,FM13&lt;&gt;"",FO13&gt;=FS$33,FO13&lt;&gt;""),AND(FP13&gt;=FS$29,FP13&lt;&gt;"",FR13&gt;=FS$33,FR13&lt;&gt;""),AND(GN13&gt;=HA$29,GN13&lt;&gt;"",GP13&gt;=HA$33,GP13&lt;&gt;""),AND(GQ13&gt;=HA$29,GQ13&lt;&gt;"",GS13&gt;=HA$33,GS13&lt;&gt;""),AND(GU13&gt;=HA$29,GU13&lt;&gt;"",GW13&gt;=HA$33,GW13&lt;&gt;""),AND(GX13&gt;=HA$29,GX13&lt;&gt;"",GZ13&gt;=HA$33,GZ13&lt;&gt;""),AND(HV13&gt;=II$29,HV13&lt;&gt;"",HX13&gt;=II$33,HX13&lt;&gt;""),AND(HY13&gt;=II$29,HY13&lt;&gt;"",IA13&gt;=II$33,IA13&lt;&gt;""),AND(IC13&gt;=II$29,IC13&lt;&gt;"",IE13&gt;=II$33,IE13&lt;&gt;""),AND(IF13&gt;=II$29,IF13&lt;&gt;"",IH13&gt;=II$33,IH13&lt;&gt;""),AND(JD13&gt;=JQ$29,JD13&lt;&gt;"",JF13&gt;=JQ$33,JF13&lt;&gt;""),AND(JG13&gt;=JQ$29,JG13&lt;&gt;"",JI13&gt;=JQ$33,JI13&lt;&gt;""),AND(JK13&gt;=JQ$29,JK13&lt;&gt;"",JM13&gt;=JQ$33,JM13&lt;&gt;""),AND(JN13&gt;=JQ$29,JN13&lt;&gt;"",JP13&gt;=JQ$33,JP13&lt;&gt;""),AND(KL13&gt;=KY$29,KL13&lt;&gt;"",KN13&gt;=KY$33,KN13&lt;&gt;""),AND(KO13&gt;=KY$29,KO13&lt;&gt;"",KQ13&gt;=KY$33,KQ13&lt;&gt;""),AND(KS13&gt;=KY$29,KS13&lt;&gt;"",KU13&gt;=KY$33,KU13&lt;&gt;""),AND(KV13&gt;=KY$29,KV13&lt;&gt;"",KX13&gt;=KY$33,KX13&lt;&gt;""),AND(LT13&gt;=MG$29,LT13&lt;&gt;"",LV13&gt;=MG$33,LV13&lt;&gt;""),AND(LW13&gt;=MG$29,LW13&lt;&gt;"",LY13&gt;=MG$33,LY13&lt;&gt;""),AND(MA13&gt;=MG$29,MA13&lt;&gt;"",MC13&gt;=MG$33,MC13&lt;&gt;""),AND(MD13&gt;=MG$29,MD13&lt;&gt;"",MF13&gt;=MG$33,MF13&lt;&gt;""),AND(NB13&gt;=NO$29,NB13&lt;&gt;"",ND13&gt;=NO$33,ND13&lt;&gt;""),AND(NE13&gt;=NO$29,NE13&lt;&gt;"",NG13&gt;=NO$33,NG13&lt;&gt;""),AND(NI13&gt;=NO$29,NI13&lt;&gt;"",NK13&gt;=NO$33,NK13&lt;&gt;""),AND(NL13&gt;=NO$29,NL13&lt;&gt;"",NN13&gt;=NO$33,NN13&lt;&gt;""),AND(OJ13&gt;=OW$29,OJ13&lt;&gt;"",OL13&gt;=OW$33,OL13&lt;&gt;""),AND(OM13&gt;=OW$29,OM13&lt;&gt;"",OO13&gt;=OW$33,OO13&lt;&gt;""),AND(OQ13&gt;=OW$29,OQ13&lt;&gt;"",OS13&gt;=OW$33,OS13&lt;&gt;""),AND(OT13&gt;=OW$29,OT13&lt;&gt;"",OV13&gt;=OW$33,OV13&lt;&gt;""),AND(PR13&gt;=QE$29,PR13&lt;&gt;"",PT13&gt;=QE$33,PT13&lt;&gt;""),AND(PU13&gt;=QE$29,PU13&lt;&gt;"",PW13&gt;=QE$33,PW13&lt;&gt;""),AND(PY13&gt;=QE$29,PY13&lt;&gt;"",QA13&gt;=QE$33,QA13&lt;&gt;""),AND(QB13&gt;=QE$29,QB13&lt;&gt;"",QD13&gt;=QE$33,QD13&lt;&gt;""),AND(QZ13&gt;=RM$29,QZ13&lt;&gt;"",RB13&gt;=RM$33,RB13&lt;&gt;""),AND(RC13&gt;=RM$29,RC13&lt;&gt;"",RE13&gt;=RM$33,RE13&lt;&gt;""),AND(RG13&gt;=RM$29,RG13&lt;&gt;"",RI13&gt;=RM$33,RI13&lt;&gt;""),AND(RJ13&gt;=RM$29,RJ13&lt;&gt;"",RL13&gt;=RM$33,RL13&lt;&gt;""),AND(SH13&gt;=SU$29,SH13&lt;&gt;"",SJ13&gt;=SU$33,SJ13&lt;&gt;""),AND(SK13&gt;=SU$29,SK13&lt;&gt;"",SM13&gt;=SU$33,SM13&lt;&gt;""),AND(SO13&gt;=SU$29,SO13&lt;&gt;"",SQ13&gt;=SU$33,SQ13&lt;&gt;""),AND(SR13&gt;=SU$29,SR13&lt;&gt;"",ST13&gt;=SU$33,ST13&lt;&gt;""),AND(TP13&gt;=UC$29,TP13&lt;&gt;"",TR13&gt;=UC$33,TR13&lt;&gt;""),AND(TS13&gt;=UC$29,TS13&lt;&gt;"",TU13&gt;=UC$33,TU13&lt;&gt;""),AND(TW13&gt;=UC$29,TW13&lt;&gt;"",TY13&gt;=UC$33,TYY13&lt;&gt;""),AND(TZ13&gt;=UC$29,TZ13&lt;&gt;"",UB13&gt;=UC$33,UB13&lt;&gt;""),AND(UX13&gt;=VK$29,UX13&lt;&gt;"",UZ13&gt;=VK$33,UZ13&lt;&gt;""),AND(VA13&gt;=VK$29,VA13&lt;&gt;"",VC13&gt;=VK$33,VC13&lt;&gt;""),AND(VE13&gt;=VK$29,VE13&lt;&gt;"",VG13&gt;=VK$33,VG13&lt;&gt;""),AND(VH13&gt;=VK$29,VH13&lt;&gt;"",VJ13&gt;=VK$33,VJ13&lt;&gt;""),AND(WF13&gt;=WS$29,WF13&lt;&gt;"",WH13&gt;=WS$33,WH13&lt;&gt;""),AND(WI13&gt;=WS$29,WI13&lt;&gt;"",WK13&gt;=WS$33,WK13&lt;&gt;""),AND(WM13&gt;=WS$29,WM13&lt;&gt;"",WO13&gt;=WS$33,WO13&lt;&gt;""),AND(WP13&gt;=WS$29,WP13&lt;&gt;"",WR13&gt;=WS$33,WR13&lt;&gt;"")),"P","")</f>
        <v/>
      </c>
      <c r="J13" s="8">
        <f>IF(COUNT(AQ13,AT13,BR13,BU13,CS13,CV13)&gt;0,LARGE((AQ13,AT13,BR13,BU13,CS13,CV13),1),0)</f>
        <v>53.759999999999991</v>
      </c>
      <c r="K13" s="8" t="str">
        <f>IF(J13="","",IF(OR(J13=CS13,J13=CV13),$CA$1,IF(OR(J13=BR13,J13=BU13),$AZ$1,IF(OR(J13=AQ13,J13=AT13),$Y$1,""))))</f>
        <v>2023 Domestic 3rd Trial</v>
      </c>
      <c r="L13" s="8">
        <f>IF(COUNT(AQ13,AT13,BR13,BU13,CS13,CV13)&gt;1,LARGE((AQ13,AT13,BR13,BU13,CS13,CV13),2),0)</f>
        <v>53.56</v>
      </c>
      <c r="M13" s="8" t="str">
        <f>IF(L13="","",IF(OR(L13=CS13,L13=CV13),$CA$1,IF(OR(L13=BR13,L13=BU13),$AZ$1,IF(OR(L13=AQ13,L13=AT13),$Y$1,""))))</f>
        <v>2024 Nationals</v>
      </c>
      <c r="N13" s="8">
        <f>IF(COUNT(AQ13,AT13,BR13,BU13,CS13,CV13)&gt;2,LARGE((AQ13,AT13,BR13,BU13,CS13,CV13),3),0)</f>
        <v>53.5</v>
      </c>
      <c r="O13" s="8" t="str">
        <f>IF(N13="","",IF(OR(N13=CS13,N13=CV13),$CA$1,IF(OR(N13=BR13,N13=BU13),$AZ$1,IF(OR(N13=AQ13,N13=AT13),$Y$1,""))))</f>
        <v>2024 Elite Canada</v>
      </c>
      <c r="P13" s="8">
        <f>IF(MAX(AX13,BY13,CZ13)&gt;0,MAX(AX13,BY13,CZ13),0)</f>
        <v>54.58</v>
      </c>
      <c r="Q13" s="8" t="str">
        <f>IF(P13="","",IF(P13=CZ13,$CA$1,IF(P13=BY13,$AZ$1,IF(P13=AX13,$Y$1,""))))</f>
        <v>2024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15.000000000000002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2023 Domestic 3rd Trial</v>
      </c>
      <c r="T13" s="8">
        <f>IF(MAX(IF(AO13&gt;=$AY$28,AP13,0),IF(AR13&gt;=$AY$28,AS13,0),IF(AV13&gt;=$AY$28,AW13,0),IF(BP13&gt;=$BZ$28,BQ13,0),IF(BS13&gt;=$BZ$28,BT13,0),IF(BW13&gt;=$BZ$28,BX13,0),IF(CQ13&gt;=$DA$28,CR13,0),IF(CT13&gt;=$DA$28,CU13,0),IF(CX13&gt;=$DA$28,CY13,0),IF(DX13&gt;=$EK$28,DY13,0),IF(EA13&gt;=$EK$28,EB13,0),IF(EE13&gt;=$EK$28,EF13,0),IF(EH13&gt;=$EK$28,EI13,0),IF(FF13&gt;=$FS$28,FG13,0),IF(FI13&gt;=$FS$28,FJ13,0),IF(FM13&gt;=$FS$28,FN13,0),IF(FP13&gt;=$FS$28,FQ13,0),IF(GN13&gt;=$HA$28,GO13,0),IF(GQ13&gt;=$HA$28,GR13,0),IF(GU13&gt;=$HA$28,GV13,0),IF(GX13&gt;=$HA$28,GY13,0),IF(HV13&gt;=$II$28,HW13,0),IF(HY13&gt;=$II$28,HZ13,0),IF(IC13&gt;=$II$28,ID13,0),IF(IF13&gt;=$II$28,IG13,0),IF(JD13&gt;=$JQ$28,JE13,0),IF(JG13&gt;=$JQ$28,JH13,0),IF(JK13&gt;=$JQ$28,JL13,0),IF(JN13&gt;=$JQ$28,JO13,0),IF(KL13&gt;=$KY$28,KM13,0),IF(KO13&gt;=$KY$28,KP13,0),IF(KS13&gt;=$KY$28,KT13,0),IF(KV13&gt;=$KY$28,KW13,0),IF(LT13&gt;=$MG$28,LU13,0),IF(LW13&gt;=$MG$28,LX13,0),IF(MA13&gt;=$MG$28,MB13,0),IF(MD13&gt;=$MG$28,ME13,0),IF(NB13&gt;=$NO$28,NC13,0),IF(NE13&gt;=$NO$28,NF13,0),IF(NI13&gt;=$NO$28,NJ13,0),IF(NL13&gt;=$NO$28,NM13,0),IF(OJ13&gt;=$OW$28,OK13,0),IF(OM13&gt;=$OW$28,ON13,0),IF(OQ13&gt;=$OW$28,OR13,0),IF(OT13&gt;=$OW$28,OU13,0),IF(PR13&gt;=$QE$28,PS13,0),IF(PU13&gt;=$QE$28,PV13,0),IF(PY13&gt;=$QE$28,PZ13,0),IF(QB13&gt;=$QE$28,QC13,0),IF(QZ13&gt;=$RM$28,RA13,0),IF(RC13&gt;=$RM$28,RD13,0),IF(RG13&gt;=$RM$28,RH13,0),IF(RJ13&gt;=$RM$28,RK13,0),IF(SH13&gt;=$SU$28,SI13,0),IF(SK13&gt;=$SU$28,SL13,0),IF(SO13&gt;=$SU$28,SP13,0),IF(SR13&gt;=$SU$28,SS13,0),IF(TP13&gt;=$UC$28,TQ13,0),IF(TS13&gt;=$UC$28,TT13,0),IF(TW13&gt;=$UC$28,TX13,0),IF(TZ13&gt;=$UC$28,UA13,0),IF(UX13&gt;=$VK$28,UY13,0),IF(VA13&gt;=$VK$28,VB13,0),IF(VE13&gt;=$VK$28,VF13,0),IF(VH13&gt;=$VK$28,VI13,0),IF(WF13&gt;=$WS$28,WG13,0),IF(WI13&gt;=$WS$28,WJ13,0),IF(WM13&gt;=$WS$28,WN13,0),IF(WP13&gt;=$WS$28,WQ13,0))&gt;0,MAX(IF(AO13&gt;=$AY$28,AP13,0),IF(AR13&gt;=$AY$28,AS13,0),IF(AV13&gt;=$AY$28,AW13,0),IF(BP13&gt;=$BZ$28,BQ13,0),IF(BS13&gt;=$BZ$28,BT13,0),IF(BW13&gt;=$BZ$28,BX13,0),IF(CQ13&gt;=$DA$28,CR13,0),IF(CT13&gt;=$DA$28,CU13,0),IF(CX13&gt;=$DA$28,CY13,0),IF(DX13&gt;=$EK$28,DY13,0),IF(EA13&gt;=$EK$28,EB13,0),IF(EE13&gt;=$EK$28,EF13,0),IF(EH13&gt;=$EK$28,EI13,0),IF(FF13&gt;=$FS$28,FG13,0),IF(FI13&gt;=$FS$28,FJ13,0),IF(FM13&gt;=$FS$28,FN13,0),IF(FP13&gt;=$FS$28,FQ13,0),IF(GN13&gt;=$HA$28,GO13,0),IF(GQ13&gt;=$HA$28,GR13,0),IF(GU13&gt;=$HA$28,GV13,0),IF(GX13&gt;=$HA$28,GY13,0),IF(HV13&gt;=$II$28,HW13,0),IF(HY13&gt;=$II$28,HZ13,0),IF(IC13&gt;=$II$28,ID13,0),IF(IF13&gt;=$II$28,IG13,0),IF(JD13&gt;=$JQ$28,JE13,0),IF(JG13&gt;=$JQ$28,JH13,0),IF(JK13&gt;=$JQ$28,JL13,0),IF(JN13&gt;=$JQ$28,JO13,0),IF(KL13&gt;=$KY$28,KM13,0),IF(KO13&gt;=$KY$28,KP13,0),IF(KS13&gt;=$KY$28,KT13,0),IF(KV13&gt;=$KY$28,KW13,0),IF(LT13&gt;=$MG$28,LU13,0),IF(LW13&gt;=$MG$28,LX13,0),IF(MA13&gt;=$MG$28,MB13,0),IF(MD13&gt;=$MG$28,ME13,0),IF(NB13&gt;=$NO$28,NC13,0),IF(NE13&gt;=$NO$28,NF13,0),IF(NI13&gt;=$NO$28,NJ13,0),IF(NL13&gt;=$NO$28,NM13,0),IF(OJ13&gt;=$OW$28,OK13,0),IF(OM13&gt;=$OW$28,ON13,0),IF(OQ13&gt;=$OW$28,OR13,0),IF(OT13&gt;=$OW$28,OU13,0),IF(PR13&gt;=$QE$28,PS13,0),IF(PU13&gt;=$QE$28,PV13,0),IF(PY13&gt;=$QE$28,PZ13,0),IF(QB13&gt;=$QE$28,QC13,0),IF(QZ13&gt;=$RM$28,RA13,0),IF(RC13&gt;=$RM$28,RD13,0),IF(RG13&gt;=$RM$28,RH13,0),IF(RJ13&gt;=$RM$28,RK13,0),IF(SH13&gt;=$SU$28,SI13,0),IF(SK13&gt;=$SU$28,SL13,0),IF(SO13&gt;=$SU$28,SP13,0),IF(SR13&gt;=$SU$28,SS13,0),IF(TP13&gt;=$UC$28,TQ13,0),IF(TS13&gt;=$UC$28,TT13,0),IF(TW13&gt;=$UC$28,TX13,0),IF(TZ13&gt;=$UC$28,UA13,0),IF(UX13&gt;=$VK$28,UY13,0),IF(VA13&gt;=$VK$28,VB13,0),IF(VE13&gt;=$VK$28,VF13,0),IF(VH13&gt;=$VK$28,VI13,0),IF(WF13&gt;=$WS$28,WG13,0),IF(WI13&gt;=$WS$28,WJ13,0),IF(WM13&gt;=$WS$28,WN13,0),IF(WP13&gt;=$WS$28,WQ13,0)),0)</f>
        <v>0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/>
      </c>
      <c r="V13" s="8">
        <f>IF(MAX(DB13,DC13)&gt;0,MAX(DB13,DC13),"")</f>
        <v>1.8799999999999955</v>
      </c>
      <c r="W13" s="11" t="str">
        <f>IF(V13="","",IF(V13=DB13,"("&amp;DB$2&amp;")",IF(V13=DC13,"("&amp;DC$2&amp;")")))</f>
        <v>(Prelim)</v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>2024 Coimbra Gym Fest (July 7)</v>
      </c>
      <c r="Y13" s="23">
        <v>15.4</v>
      </c>
      <c r="Z13" s="23">
        <v>9</v>
      </c>
      <c r="AA13" s="23">
        <v>13.7</v>
      </c>
      <c r="AB13" s="23">
        <v>15.66</v>
      </c>
      <c r="AC13" s="23">
        <v>0</v>
      </c>
      <c r="AD13" s="23"/>
      <c r="AE13" s="23"/>
      <c r="AF13" s="23"/>
      <c r="AG13" s="23"/>
      <c r="AH13" s="23"/>
      <c r="AI13" s="23">
        <v>14.4</v>
      </c>
      <c r="AJ13" s="23">
        <v>9.1</v>
      </c>
      <c r="AK13" s="23">
        <v>15.000000000000002</v>
      </c>
      <c r="AL13" s="23">
        <v>15.43</v>
      </c>
      <c r="AM13" s="23">
        <v>0</v>
      </c>
      <c r="AN13" s="28"/>
      <c r="AO13" s="39">
        <f>IF(AA13&gt;0,AA13,"")</f>
        <v>13.7</v>
      </c>
      <c r="AP13" s="39">
        <f>IF(AB13&gt;0,AB13,"")</f>
        <v>15.66</v>
      </c>
      <c r="AQ13" s="41">
        <f>IF(SUM(Y13:AB13)-AC13&gt;0,SUM(Y13:AB13)-AC13,"")</f>
        <v>53.759999999999991</v>
      </c>
      <c r="AR13" s="41" t="str">
        <f>IF(AF13&gt;0,AF13,"")</f>
        <v/>
      </c>
      <c r="AS13" s="41" t="str">
        <f>IF(AG13&gt;0,AG13,"")</f>
        <v/>
      </c>
      <c r="AT13" s="41" t="str">
        <f>IF(SUM(AD13:AG13)-AH13&gt;0,SUM(AD13:AG13)-AH13,"")</f>
        <v/>
      </c>
      <c r="AU13" s="41">
        <f>IF(AQ13="","",MAX(AQ13,AT13))</f>
        <v>53.759999999999991</v>
      </c>
      <c r="AV13" s="41">
        <f>IF(AK13&gt;0,AK13,"")</f>
        <v>15.000000000000002</v>
      </c>
      <c r="AW13" s="41">
        <f>IF(AL13&gt;0,AL13,"")</f>
        <v>15.43</v>
      </c>
      <c r="AX13" s="41">
        <f>IF(SUM(AI13:AL13)-AM13&gt;0,SUM(AI13:AL13)-AM13,"")</f>
        <v>53.93</v>
      </c>
      <c r="AY13" s="41">
        <f>IF(SUM(AU13,AX13)&gt;0,SUM(AU13,AX13),"")</f>
        <v>107.69</v>
      </c>
      <c r="AZ13" s="27">
        <v>15.3</v>
      </c>
      <c r="BA13" s="27">
        <v>9.1</v>
      </c>
      <c r="BB13" s="27">
        <v>13.4</v>
      </c>
      <c r="BC13" s="27">
        <v>15.04</v>
      </c>
      <c r="BD13" s="27">
        <v>0.1</v>
      </c>
      <c r="BE13" s="27">
        <v>15.1</v>
      </c>
      <c r="BF13" s="27">
        <v>9</v>
      </c>
      <c r="BG13" s="27">
        <v>14</v>
      </c>
      <c r="BH13" s="27">
        <v>15.4</v>
      </c>
      <c r="BI13" s="27">
        <v>0</v>
      </c>
      <c r="BJ13" s="27">
        <v>11.1</v>
      </c>
      <c r="BK13" s="27">
        <v>6.3</v>
      </c>
      <c r="BL13" s="27">
        <v>10.3</v>
      </c>
      <c r="BM13" s="27">
        <v>10.92</v>
      </c>
      <c r="BN13" s="27">
        <v>0</v>
      </c>
      <c r="BO13" s="29"/>
      <c r="BP13" s="40">
        <f>IF(BB13&gt;0,BB13,"")</f>
        <v>13.4</v>
      </c>
      <c r="BQ13" s="40">
        <f>IF(BC13&gt;0,BC13,"")</f>
        <v>15.04</v>
      </c>
      <c r="BR13" s="11">
        <f>IF(SUM(AZ13:BC13)-BD13&gt;0,SUM(AZ13:BC13)-BD13,"")</f>
        <v>52.739999999999995</v>
      </c>
      <c r="BS13" s="11">
        <f>IF(BG13&gt;0,BG13,"")</f>
        <v>14</v>
      </c>
      <c r="BT13" s="11">
        <f>IF(BH13&gt;0,BH13,"")</f>
        <v>15.4</v>
      </c>
      <c r="BU13" s="11">
        <f>IF(SUM(BE13:BH13)-BI13&gt;0,SUM(BE13:BH13)-BI13,"")</f>
        <v>53.5</v>
      </c>
      <c r="BV13" s="11">
        <f>IF(BR13="","",MAX(BR13,BU13))</f>
        <v>53.5</v>
      </c>
      <c r="BW13" s="11">
        <f>IF(BL13&gt;0,BL13,"")</f>
        <v>10.3</v>
      </c>
      <c r="BX13" s="11">
        <f>IF(BM13&gt;0,BM13,"")</f>
        <v>10.92</v>
      </c>
      <c r="BY13" s="11">
        <f>IF(SUM(BJ13:BM13)-BN13&gt;0,SUM(BJ13:BM13)-BN13,"")</f>
        <v>38.619999999999997</v>
      </c>
      <c r="BZ13" s="11">
        <f>IF(SUM(BV13,BY13)&gt;0,SUM(BV13,BY13),"")</f>
        <v>92.12</v>
      </c>
      <c r="CA13" s="23">
        <v>15.5</v>
      </c>
      <c r="CB13" s="23">
        <v>9.3000000000000007</v>
      </c>
      <c r="CC13" s="23">
        <v>13.3</v>
      </c>
      <c r="CD13" s="23">
        <v>15.66</v>
      </c>
      <c r="CE13" s="23">
        <v>0.2</v>
      </c>
      <c r="CF13" s="23">
        <v>4.0999999999999996</v>
      </c>
      <c r="CG13" s="23">
        <v>2.7</v>
      </c>
      <c r="CH13" s="23">
        <v>4.7</v>
      </c>
      <c r="CI13" s="23">
        <v>4.71</v>
      </c>
      <c r="CJ13" s="23">
        <v>0</v>
      </c>
      <c r="CK13" s="23">
        <v>16.5</v>
      </c>
      <c r="CL13" s="23">
        <v>9</v>
      </c>
      <c r="CM13" s="23">
        <v>13.4</v>
      </c>
      <c r="CN13" s="23">
        <v>15.78</v>
      </c>
      <c r="CO13" s="23">
        <v>0.1</v>
      </c>
      <c r="CP13" s="28"/>
      <c r="CQ13" s="39">
        <f>IF(CC13&gt;0,CC13,"")</f>
        <v>13.3</v>
      </c>
      <c r="CR13" s="39">
        <f>IF(CD13&gt;0,CD13,"")</f>
        <v>15.66</v>
      </c>
      <c r="CS13" s="41">
        <f>IF(SUM(CA13:CD13)-CE13&gt;0,SUM(CA13:CD13)-CE13,"")</f>
        <v>53.56</v>
      </c>
      <c r="CT13" s="41">
        <f>IF(CH13&gt;0,CH13,"")</f>
        <v>4.7</v>
      </c>
      <c r="CU13" s="41">
        <f>IF(CI13&gt;0,CI13,"")</f>
        <v>4.71</v>
      </c>
      <c r="CV13" s="41">
        <f>IF(SUM(CF13:CI13)-CJ13&gt;0,SUM(CF13:CI13)-CJ13,"")</f>
        <v>16.21</v>
      </c>
      <c r="CW13" s="41">
        <f>IF(CS13="","",MAX(CS13,CV13))</f>
        <v>53.56</v>
      </c>
      <c r="CX13" s="41">
        <f>IF(CM13&gt;0,CM13,"")</f>
        <v>13.4</v>
      </c>
      <c r="CY13" s="41">
        <f>IF(CN13&gt;0,CN13,"")</f>
        <v>15.78</v>
      </c>
      <c r="CZ13" s="41">
        <f>IF(SUM(CK13:CN13)-CO13&gt;0,SUM(CK13:CN13)-CO13,"")</f>
        <v>54.58</v>
      </c>
      <c r="DA13" s="41">
        <f>IF(SUM(CW13,CZ13)&gt;0,SUM(CW13,CZ13),"")</f>
        <v>108.14</v>
      </c>
      <c r="DB13" s="52">
        <f>IF(MAX(ED13,FL13,GT13,IB13,JJ13,KR13,LZ13,NH13,OP13,PX13,RF13,SN13,TV13,VD13,WL13)-IF(N13="",0,N13)&gt;0.001,MAX(ED13,FL13,GT13,IB13,JJ13,KR13,LZ13,NH13,OP13,PX13,RF13,SN13,TV13,VD13,WL13)-IF(N13="",0,N13),"")</f>
        <v>1.8799999999999955</v>
      </c>
      <c r="DC13" s="52" t="str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>IF(DF13&gt;0,DF13,"")</f>
        <v/>
      </c>
      <c r="DY13" s="41" t="str">
        <f>IF(DG13&gt;0,DG13,"")</f>
        <v/>
      </c>
      <c r="DZ13" s="41" t="str">
        <f>IF(SUM(DD13:DG13)-DH13&gt;0,SUM(DD13:DG13)-DH13,"")</f>
        <v/>
      </c>
      <c r="EA13" s="41" t="str">
        <f>IF(DK13&gt;0,DK13,"")</f>
        <v/>
      </c>
      <c r="EB13" s="41" t="str">
        <f>IF(DL13&gt;0,DL13,"")</f>
        <v/>
      </c>
      <c r="EC13" s="41" t="str">
        <f>IF(SUM(DI13:DL13)-DM13&gt;0,SUM(DI13:DL13)-DM13,"")</f>
        <v/>
      </c>
      <c r="ED13" s="41" t="str">
        <f>IF(MAX(DZ13,EC13)&gt;0,MAX(DZ13,EC13),"")</f>
        <v/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IF(SUM(JJ13,JM13,JP13)&gt;0,SUM(JJ13,JM13,JP13),"")</f>
        <v/>
      </c>
      <c r="JR13" s="18">
        <v>6</v>
      </c>
      <c r="JS13" s="18">
        <v>3.8</v>
      </c>
      <c r="JT13" s="18">
        <v>5.2</v>
      </c>
      <c r="JU13" s="18">
        <v>6.4</v>
      </c>
      <c r="JV13" s="18">
        <v>0</v>
      </c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>
        <f>IF(JT13&gt;0,JT13,"")</f>
        <v>5.2</v>
      </c>
      <c r="KM13" s="11">
        <f>IF(JU13&gt;0,JU13,"")</f>
        <v>6.4</v>
      </c>
      <c r="KN13" s="11">
        <f>IF(SUM(JR13:JU13)-JV13&gt;0,SUM(JR13:JU13)-JV13,"")</f>
        <v>21.4</v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>
        <f>IF(MAX(KN13,KQ13)&gt;0,MAX(KN13,KQ13),"")</f>
        <v>21.4</v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>
        <f>IF(SUM(KR13,KU13,KX13)&gt;0,SUM(KR13,KU13,KX13),"")</f>
        <v>21.4</v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>
        <v>1.6</v>
      </c>
      <c r="QG13" s="17">
        <v>0.9</v>
      </c>
      <c r="QH13" s="17">
        <v>2</v>
      </c>
      <c r="QI13" s="17">
        <v>1.75</v>
      </c>
      <c r="QJ13" s="17">
        <v>0</v>
      </c>
      <c r="QK13" s="17">
        <v>7.6</v>
      </c>
      <c r="QL13" s="17">
        <v>4.5</v>
      </c>
      <c r="QM13" s="17">
        <v>7</v>
      </c>
      <c r="QN13" s="17">
        <v>8.17</v>
      </c>
      <c r="QO13" s="17">
        <v>0</v>
      </c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>
        <f>IF(QH13&gt;0,QH13,"")</f>
        <v>2</v>
      </c>
      <c r="RA13" s="41">
        <f>IF(QI13&gt;0,QI13,"")</f>
        <v>1.75</v>
      </c>
      <c r="RB13" s="41">
        <f>IF(SUM(QF13:QI13)-QJ13&gt;0,SUM(QF13:QI13)-QJ13,"")</f>
        <v>6.25</v>
      </c>
      <c r="RC13" s="41">
        <f>IF(QM13&gt;0,QM13,"")</f>
        <v>7</v>
      </c>
      <c r="RD13" s="41">
        <f>IF(QN13&gt;0,QN13,"")</f>
        <v>8.17</v>
      </c>
      <c r="RE13" s="41">
        <f>IF(SUM(QK13:QN13)-QO13&gt;0,SUM(QK13:QN13)-QO13,"")</f>
        <v>27.270000000000003</v>
      </c>
      <c r="RF13" s="41">
        <f>IF(MAX(RB13,RE13)&gt;0,MAX(RB13,RE13),"")</f>
        <v>27.270000000000003</v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>
        <f>IF(SUM(RF13,RI13,RL13)&gt;0,SUM(RF13,RI13,RL13),"")</f>
        <v>27.270000000000003</v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>
        <v>15.5</v>
      </c>
      <c r="SW13" s="17">
        <v>9.8000000000000007</v>
      </c>
      <c r="SX13" s="17">
        <v>14</v>
      </c>
      <c r="SY13" s="17">
        <v>16.079999999999998</v>
      </c>
      <c r="SZ13" s="17">
        <v>0</v>
      </c>
      <c r="TA13" s="17">
        <v>12.1</v>
      </c>
      <c r="TB13" s="17">
        <v>7</v>
      </c>
      <c r="TC13" s="17">
        <v>9.6999999999999993</v>
      </c>
      <c r="TD13" s="17">
        <v>13.08</v>
      </c>
      <c r="TE13" s="17">
        <v>0</v>
      </c>
      <c r="TF13" s="17">
        <v>10.3</v>
      </c>
      <c r="TG13" s="17">
        <v>6.2</v>
      </c>
      <c r="TH13" s="17">
        <v>10.3</v>
      </c>
      <c r="TI13" s="17">
        <v>11.26</v>
      </c>
      <c r="TJ13" s="17">
        <v>0</v>
      </c>
      <c r="TK13" s="17"/>
      <c r="TL13" s="17"/>
      <c r="TM13" s="17"/>
      <c r="TN13" s="17"/>
      <c r="TO13" s="17"/>
      <c r="TP13" s="41">
        <f>IF(SX13&gt;0,SX13,"")</f>
        <v>14</v>
      </c>
      <c r="TQ13" s="41">
        <f>IF(SY13&gt;0,SY13,"")</f>
        <v>16.079999999999998</v>
      </c>
      <c r="TR13" s="41">
        <f>IF(SUM(SV13:SY13)-SZ13&gt;0,SUM(SV13:SY13)-SZ13,"")</f>
        <v>55.379999999999995</v>
      </c>
      <c r="TS13" s="41">
        <f>IF(TC13&gt;0,TC13,"")</f>
        <v>9.6999999999999993</v>
      </c>
      <c r="TT13" s="41">
        <f>IF(TD13&gt;0,TD13,"")</f>
        <v>13.08</v>
      </c>
      <c r="TU13" s="41">
        <f>IF(SUM(TA13:TD13)-TE13&gt;0,SUM(TA13:TD13)-TE13,"")</f>
        <v>41.88</v>
      </c>
      <c r="TV13" s="41">
        <f>IF(MAX(TR13,TU13)&gt;0,MAX(TR13,TU13),"")</f>
        <v>55.379999999999995</v>
      </c>
      <c r="TW13" s="41">
        <f>IF(TH13&gt;0,TH13,"")</f>
        <v>10.3</v>
      </c>
      <c r="TX13" s="41">
        <f>IF(TI13&gt;0,TI13,"")</f>
        <v>11.26</v>
      </c>
      <c r="TY13" s="41">
        <f>IF(SUM(TF13:TI13)-TJ13&gt;0,SUM(TF13:TI13)-TJ13,"")</f>
        <v>38.06</v>
      </c>
      <c r="TZ13" s="41" t="str">
        <f>IF(TM13&gt;0,TM13,"")</f>
        <v/>
      </c>
      <c r="UA13" s="41" t="str">
        <f>IF(TN13&gt;0,TN13,"")</f>
        <v/>
      </c>
      <c r="UB13" s="41" t="str">
        <f>IF(SUM(TK13:TN13)-TO13&gt;0,SUM(TK13:TN13)-TO13,"")</f>
        <v/>
      </c>
      <c r="UC13" s="41">
        <f>IF(SUM(TV13,TY13,UB13)&gt;0,SUM(TV13,TY13,UB13),"")</f>
        <v>93.44</v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1" t="str">
        <f>IF(VN13&gt;0,VN13,"")</f>
        <v/>
      </c>
      <c r="WG13" s="41" t="str">
        <f>IF(VO13&gt;0,VO13,"")</f>
        <v/>
      </c>
      <c r="WH13" s="41" t="str">
        <f>IF(SUM(VL13:VO13)-VP13&gt;0,SUM(VL13:VO13)-VP13,"")</f>
        <v/>
      </c>
      <c r="WI13" s="41" t="str">
        <f>IF(VS13&gt;0,VS13,"")</f>
        <v/>
      </c>
      <c r="WJ13" s="41" t="str">
        <f>IF(VT13&gt;0,VT13,"")</f>
        <v/>
      </c>
      <c r="WK13" s="41" t="str">
        <f>IF(SUM(VQ13:VT13)-VU13&gt;0,SUM(VQ13:VT13)-VU13,"")</f>
        <v/>
      </c>
      <c r="WL13" s="41" t="str">
        <f>IF(MAX(WH13,WK13)&gt;0,MAX(WH13,WK13),"")</f>
        <v/>
      </c>
      <c r="WM13" s="41" t="str">
        <f>IF(VX13&gt;0,VX13,"")</f>
        <v/>
      </c>
      <c r="WN13" s="41" t="str">
        <f>IF(VY13&gt;0,VY13,"")</f>
        <v/>
      </c>
      <c r="WO13" s="41" t="str">
        <f>IF(SUM(VV13:VY13)-VZ13&gt;0,SUM(VV13:VY13)-VZ13,"")</f>
        <v/>
      </c>
      <c r="WP13" s="41" t="str">
        <f>IF(WC13&gt;0,WC13,"")</f>
        <v/>
      </c>
      <c r="WQ13" s="41" t="str">
        <f>IF(WD13&gt;0,WD13,"")</f>
        <v/>
      </c>
      <c r="WR13" s="41" t="str">
        <f>IF(SUM(WA13:WD13)-WE13&gt;0,SUM(WA13:WD13)-WE13,"")</f>
        <v/>
      </c>
      <c r="WS13" s="41" t="str">
        <f>IF(SUM(WL13,WO13,WR13)&gt;0,SUM(WL13,WO13,WR13),"")</f>
        <v/>
      </c>
      <c r="WT13" s="27">
        <f>IF($CP13="P",CA13,(CA13+AZ13)/2)</f>
        <v>15.4</v>
      </c>
      <c r="WU13" s="27">
        <f>IF($CP13="P",CB13,(CB13+BA13)/2)</f>
        <v>9.1999999999999993</v>
      </c>
      <c r="WV13" s="27">
        <f>IF($CP13="P",CC13,(CC13+BB13)/2)</f>
        <v>13.350000000000001</v>
      </c>
      <c r="WW13" s="27">
        <f>IF($CP13="P",CD13,(CD13+BC13)/2)</f>
        <v>15.35</v>
      </c>
      <c r="WX13" s="27">
        <f>IF($CP13="P",CE13,(CE13+BD13)/2)</f>
        <v>0.15000000000000002</v>
      </c>
      <c r="WY13" s="27">
        <f>IF($CP13="P",CF13,(CF13+BE13)/2)</f>
        <v>9.6</v>
      </c>
      <c r="WZ13" s="27">
        <f>IF($CP13="P",CG13,(CG13+BF13)/2)</f>
        <v>5.85</v>
      </c>
      <c r="XA13" s="27">
        <f>IF($CP13="P",CH13,(CH13+BG13)/2)</f>
        <v>9.35</v>
      </c>
      <c r="XB13" s="27">
        <f>IF($CP13="P",CI13,(CI13+BH13)/2)</f>
        <v>10.055</v>
      </c>
      <c r="XC13" s="27">
        <f>IF($CP13="P",CJ13,(CJ13+BI13)/2)</f>
        <v>0</v>
      </c>
      <c r="XD13" s="27">
        <f>IF($CP13="P",CK13,(CK13+BJ13)/2)</f>
        <v>13.8</v>
      </c>
      <c r="XE13" s="27">
        <f>IF($CP13="P",CL13,(CL13+BK13)/2)</f>
        <v>7.65</v>
      </c>
      <c r="XF13" s="27">
        <f>IF($CP13="P",CM13,(CM13+BL13)/2)</f>
        <v>11.850000000000001</v>
      </c>
      <c r="XG13" s="27">
        <f>IF($CP13="P",CN13,(CN13+BM13)/2)</f>
        <v>13.35</v>
      </c>
      <c r="XH13" s="27">
        <f>IF($CP13="P",CO13,(CO13+BN13)/2)</f>
        <v>0.05</v>
      </c>
      <c r="XI13" s="29" t="s">
        <v>56</v>
      </c>
      <c r="XJ13" s="11">
        <f>IF(WV13&gt;0,WV13,"")</f>
        <v>13.350000000000001</v>
      </c>
      <c r="XK13" s="11">
        <f>IF(WW13&gt;0,WW13,"")</f>
        <v>15.35</v>
      </c>
      <c r="XL13" s="11">
        <f>IF(SUM(WT13:WW13)-WX13&gt;0,SUM(WT13:WW13)-WX13,"")</f>
        <v>53.150000000000006</v>
      </c>
      <c r="XM13" s="11">
        <f>IF(XA13&gt;0,XA13,"")</f>
        <v>9.35</v>
      </c>
      <c r="XN13" s="11">
        <f>IF(XB13&gt;0,XB13,"")</f>
        <v>10.055</v>
      </c>
      <c r="XO13" s="11">
        <f>IF(SUM(WY13:XB13)-XC13&gt;0,SUM(WY13:XB13)-XC13,"")</f>
        <v>34.854999999999997</v>
      </c>
      <c r="XP13" s="11">
        <f>IF(MAX(XL13,XO13)&gt;0,MAX(XL13,XO13),"")</f>
        <v>53.150000000000006</v>
      </c>
      <c r="XQ13" s="11">
        <f>IF(XF13&gt;0,XF13,"")</f>
        <v>11.850000000000001</v>
      </c>
      <c r="XR13" s="11">
        <f>IF(XG13&gt;0,XG13,"")</f>
        <v>13.35</v>
      </c>
      <c r="XS13" s="11">
        <f>IF(SUM(XD13:XG13)-XH13&gt;0,SUM(XD13:XG13)-XH13,"")</f>
        <v>46.600000000000009</v>
      </c>
      <c r="XT13" s="11">
        <f>IF(SUM(XP13,XS13)&gt;0,SUM(XP13,XS13),"")</f>
        <v>99.750000000000014</v>
      </c>
    </row>
    <row r="14" spans="1:644" x14ac:dyDescent="0.2">
      <c r="A14" s="4" t="str" cm="1">
        <f t="array" ref="A14">IF(AND(H14&lt;&gt;"",H14&lt;&gt;"No DD"),SUMPRODUCT((H$4:H$26&lt;&gt;"")*(H$4:H$26&lt;&gt;"No DD")*(E$4:E$26&gt;E14))+1,IF(H14="No DD",SUMPRODUCT((H$4:H$26="No DD")*(E$4:E$26&gt;E14))+1+SUMPRODUCT((H$4:H$26&lt;&gt;"")*(H$4:H$26&lt;&gt;"No DD")),""))</f>
        <v/>
      </c>
      <c r="B14" s="5" t="s">
        <v>85</v>
      </c>
      <c r="C14" s="4" t="s">
        <v>5</v>
      </c>
      <c r="D14" s="4">
        <v>2003</v>
      </c>
      <c r="E14" s="9">
        <f>SUM(J14:V14)+SUM(J14:T14)*0.0000001+SUM(J14)*0.0000000000001</f>
        <v>220.44002204400527</v>
      </c>
      <c r="F14" s="3" t="str">
        <f>IF(OR(AND(AO14&gt;=AY$28,AO14&lt;&gt;"",AQ14&gt;=AY$32,AQ14&lt;&gt;"",AN14=""),AND(AR14&gt;=AY$28,AR14&lt;&gt;"",AT14&gt;=AY$32,AT14&lt;&gt;"",AN14=""),AND(AV14&gt;=AY$28,AV14&lt;&gt;"",AX14&gt;=AY$32,AX14&lt;&gt;"",AN14=""),AND(BP14&gt;=BZ$28,BP14&lt;&gt;"",BR14&gt;=BZ$32,BR14&lt;&gt;"",BO14=""),AND(BS14&gt;=BZ$28,BS14&lt;&gt;"",BU14&gt;=BZ$32,BU14&lt;&gt;"",BO14=""),AND(BW14&gt;=BZ$28,BW14&lt;&gt;"",BY14&gt;=BZ$32,BY14&lt;&gt;"",BO14=""),AND(CQ14&gt;=DA$28,CQ14&lt;&gt;"",CS14&gt;=DA$32,CS14&lt;&gt;"",CP14=""),AND(CT14&gt;=DA$28,CT14&lt;&gt;"",CV14&gt;=DA$32,CV14&lt;&gt;"",CP14=""),AND(CX14&gt;=DA$28,CX14&lt;&gt;"",CZ14&gt;=DA$32,CZ14&lt;&gt;"",CP14=""),AND(DX14&gt;=EK$28,DX14&lt;&gt;"",DZ14&gt;=EK$32,DZ14&lt;&gt;""),AND(EA14&gt;=EK$28,EA14&lt;&gt;"",EC14&gt;=EK$32,EC14&lt;&gt;""),AND(EE14&gt;=EK$28,EE14&lt;&gt;"",EG14&gt;=EK$32,EG14&lt;&gt;""),AND(EH14&gt;=EK$28,EH14&lt;&gt;"",EJ14&gt;=EK$32,EJ14&lt;&gt;""),AND(FF14&gt;=FS$28,FF14&lt;&gt;"",FH14&gt;=FS$32,FH14&lt;&gt;""),AND(FI14&gt;=FS$28,FI14&lt;&gt;"",FK14&gt;=FS$32,FK14&lt;&gt;""),AND(FM14&gt;=FS$28,FM14&lt;&gt;"",FO14&gt;=FS$32,FO14&lt;&gt;""),AND(FP14&gt;=FS$28,FP14&lt;&gt;"",FR14&gt;=FS$32,FR14&lt;&gt;""),AND(GN14&gt;=HA$28,GN14&lt;&gt;"",GP14&gt;=HA$32,GP14&lt;&gt;""),AND(GQ14&gt;=HA$28,GQ14&lt;&gt;"",GS14&gt;=HA$32,GS14&lt;&gt;""),AND(GU14&gt;=HA$28,GU14&lt;&gt;"",GW14&gt;=HA$32,GW14&lt;&gt;""),AND(GX14&gt;=HA$28,GX14&lt;&gt;"",GZ14&gt;=HA$32,GZ14&lt;&gt;""),AND(HV14&gt;=II$28,HV14&lt;&gt;"",HX14&gt;=II$32,HX14&lt;&gt;""),AND(HY14&gt;=II$28,HY14&lt;&gt;"",IA14&gt;=II$32,IA14&lt;&gt;""),AND(IC14&gt;=II$28,IC14&lt;&gt;"",IE14&gt;=II$32,IE14&lt;&gt;""),AND(IF14&gt;=II$28,IF14&lt;&gt;"",IH14&gt;=II$32,IH14&lt;&gt;""),AND(JD14&gt;=JQ$28,JD14&lt;&gt;"",JF14&gt;=JQ$32,JF14&lt;&gt;""),AND(JG14&gt;=JQ$28,JG14&lt;&gt;"",JI14&gt;=JQ$32,JI14&lt;&gt;""),AND(JK14&gt;=JQ$28,JK14&lt;&gt;"",JM14&gt;=JQ$32,JM14&lt;&gt;""),AND(JN14&gt;=JQ$28,JN14&lt;&gt;"",JP14&gt;=JQ$32,JP14&lt;&gt;""),AND(KL14&gt;=KY$28,KL14&lt;&gt;"",KN14&gt;=KY$32,KN14&lt;&gt;""),AND(KO14&gt;=KY$28,KO14&lt;&gt;"",KQ14&gt;=KY$32,KQ14&lt;&gt;""),AND(KS14&gt;=KY$28,KS14&lt;&gt;"",KU14&gt;=KY$32,KU14&lt;&gt;""),AND(KV14&gt;=KY$28,KV14&lt;&gt;"",KX14&gt;=KY$32,KX14&lt;&gt;""),AND(LT14&gt;=MG$28,LT14&lt;&gt;"",LV14&gt;=MG$32,LV14&lt;&gt;""),AND(LW14&gt;=MG$28,LW14&lt;&gt;"",LY14&gt;=MG$32,LY14&lt;&gt;""),AND(MA14&gt;=MG$28,MA14&lt;&gt;"",MC14&gt;=MG$32,MC14&lt;&gt;""),AND(MD14&gt;=MG$28,MD14&lt;&gt;"",MF14&gt;=MG$32,MF14&lt;&gt;""),AND(NB14&gt;=NO$28,NB14&lt;&gt;"",ND14&gt;=NO$32,ND14&lt;&gt;""),AND(NE14&gt;=NO$28,NE14&lt;&gt;"",NG14&gt;=NO$32,NG14&lt;&gt;""),AND(NI14&gt;=NO$28,NI14&lt;&gt;"",NK14&gt;=NO$32,NK14&lt;&gt;""),AND(NL14&gt;=NO$28,NL14&lt;&gt;"",NN14&gt;=NO$32,NN14&lt;&gt;""),AND(OJ14&gt;=OW$28,OJ14&lt;&gt;"",OL14&gt;=OW$32,OL14&lt;&gt;""),AND(OM14&gt;=OW$28,OM14&lt;&gt;"",OO14&gt;=OW$32,OO14&lt;&gt;""),AND(OQ14&gt;=OW$28,OQ14&lt;&gt;"",OS14&gt;=OW$32,OS14&lt;&gt;""),AND(OT14&gt;=OW$28,OT14&lt;&gt;"",OV14&gt;=OW$32,OV14&lt;&gt;""),AND(PR14&gt;=QE$28,PR14&lt;&gt;"",PT14&gt;=QE$32,PT14&lt;&gt;""),AND(PU14&gt;=QE$28,PU14&lt;&gt;"",PW14&gt;=QE$32,PW14&lt;&gt;""),AND(PY14&gt;=QE$28,PY14&lt;&gt;"",QA14&gt;=QE$32,QA14&lt;&gt;""),AND(QB14&gt;=QE$28,QB14&lt;&gt;"",QD14&gt;=QE$32,QD14&lt;&gt;""),AND(QZ14&gt;=RM$28,QZ14&lt;&gt;"",RB14&gt;=RM$32,RB14&lt;&gt;""),AND(RC14&gt;=RM$28,RC14&lt;&gt;"",RE14&gt;=RM$32,RE14&lt;&gt;""),AND(RG14&gt;=RM$28,RG14&lt;&gt;"",RI14&gt;=RM$32,RI14&lt;&gt;""),AND(RJ14&gt;=RM$28,RJ14&lt;&gt;"",RL14&gt;=RM$32,RL14&lt;&gt;""),AND(SH14&gt;=SU$28,SH14&lt;&gt;"",SJ14&gt;=SU$32,SJ14&lt;&gt;""),AND(SK14&gt;=SU$28,SK14&lt;&gt;"",SM14&gt;=SU$32,SM14&lt;&gt;""),AND(SO14&gt;=SU$28,SO14&lt;&gt;"",SQ14&gt;=SU$32,SQ14&lt;&gt;""),AND(SR14&gt;=SU$28,SR14&lt;&gt;"",ST14&gt;=SU$32,ST14&lt;&gt;""),AND(TP14&gt;=UC$28,TP14&lt;&gt;"",TR14&gt;=UC$32,TR14&lt;&gt;""),AND(TS14&gt;=UC$28,TS14&lt;&gt;"",TU14&gt;=UC$32,TU14&lt;&gt;""),AND(TW14&gt;=UC$28,TW14&lt;&gt;"",TY14&gt;=UC$32,TYY14&lt;&gt;""),AND(TZ14&gt;=UC$28,TZ14&lt;&gt;"",UB14&gt;=UC$32,UB14&lt;&gt;""),AND(UX14&gt;=VK$28,UX14&lt;&gt;"",UZ14&gt;=VK$32,UZ14&lt;&gt;""),AND(VA14&gt;=VK$28,VA14&lt;&gt;"",VC14&gt;=VK$32,VC14&lt;&gt;""),AND(VE14&gt;=VK$28,VE14&lt;&gt;"",VG14&gt;=VK$32,VG14&lt;&gt;""),AND(VH14&gt;=VK$28,VH14&lt;&gt;"",VJ14&gt;=VK$32,VJ14&lt;&gt;""),AND(WF14&gt;=WS$28,WF14&lt;&gt;"",WH14&gt;=WS$32,WH14&lt;&gt;""),AND(WI14&gt;=WS$28,WI14&lt;&gt;"",WK14&gt;=WS$32,WK14&lt;&gt;""),AND(WM14&gt;=WS$28,WM14&lt;&gt;"",WO14&gt;=WS$32,WO14&lt;&gt;""),AND(WP14&gt;=WS$28,WP14&lt;&gt;"",WR14&gt;=WS$32,WR14&lt;&gt;"")),"P","")</f>
        <v/>
      </c>
      <c r="G14" s="3" t="str">
        <f>IF(OR(AND(AQ14&gt;=AY$32,AQ14&lt;&gt;"",AN14=""),AND(AT14&gt;=AY$32,AT14&lt;&gt;"",AN14=""),AND(AX14&gt;=AY$32,AX14&lt;&gt;"",AN14=""),AND(BR14&gt;=BZ$32,BR14&lt;&gt;"",BO14=""),AND(BU14&gt;=BZ$32,BU14&lt;&gt;"",BO14=""),AND(BY14&gt;=BZ$32,BY14&lt;&gt;"",BO14=""),AND(CS14&gt;=DA$32,CS14&lt;&gt;"",CP14=""),AND(CV14&gt;=DA$32,CV14&lt;&gt;"",CP14=""),AND(CZ14&gt;=DA$32,CZ14&lt;&gt;"",CP14=""),AND(DZ14&gt;=EK$32,DZ14&lt;&gt;""),AND(EC14&gt;=EK$32,EC14&lt;&gt;""),AND(EG14&gt;=EK$32,EG14&lt;&gt;""),AND(EJ14&gt;=EK$32,EJ14&lt;&gt;""),AND(FH14&gt;=FS$32,FH14&lt;&gt;""),AND(FK14&gt;=FS$32,FK14&lt;&gt;""),AND(FO14&gt;=FS$32,FO14&lt;&gt;""),AND(FR14&gt;=FS$32,FR14&lt;&gt;""),AND(GP14&gt;=HA$32,GP14&lt;&gt;""),AND(GS14&gt;=HA$32,GS14&lt;&gt;""),AND(GW14&gt;=HA$32,GW14&lt;&gt;""),AND(GZ14&gt;=HA$32,GZ14&lt;&gt;""),AND(HX14&gt;=II$32,HX14&lt;&gt;""),AND(IA14&gt;=II$32,IA14&lt;&gt;""),AND(IE14&gt;=II$32,IE14&lt;&gt;""),AND(IH14&gt;=II$32,IH14&lt;&gt;""),AND(JF14&gt;=JQ$32,JF14&lt;&gt;""),AND(JI14&gt;=JQ$32,JI14&lt;&gt;""),AND(JM14&gt;=JQ$32,JM14&lt;&gt;""),AND(JP14&gt;=JQ$32,JP14&lt;&gt;""),AND(KN14&gt;=KY$32,KN14&lt;&gt;""),AND(KQ14&gt;=KY$32,KQ14&lt;&gt;""),AND(KU14&gt;=KY$32,KU14&lt;&gt;""),AND(KX14&gt;=KY$32,KX14&lt;&gt;""),AND(LV14&gt;=MG$32,LV14&lt;&gt;""),AND(LY14&gt;=MG$32,LY14&lt;&gt;""),AND(MC14&gt;=MG$32,MC14&lt;&gt;""),AND(MF14&gt;=MG$32,MF14&lt;&gt;""),AND(ND14&gt;=NO$32,ND14&lt;&gt;""),AND(NG14&gt;=NO$32,NG14&lt;&gt;""),AND(NK14&gt;=NO$32,NK14&lt;&gt;""),AND(NN14&gt;=NO$32,NN14&lt;&gt;""),AND(OL14&gt;=OW$32,OL14&lt;&gt;""),AND(OO14&gt;=OW$32,OO14&lt;&gt;""),AND(OS14&gt;=OW$32,OS14&lt;&gt;""),AND(OV14&gt;=OW$32,OV14&lt;&gt;""),AND(PT14&gt;=QE$32,PT14&lt;&gt;""),AND(PW14&gt;=QE$32,PW14&lt;&gt;""),AND(QA14&gt;=QE$32,QA14&lt;&gt;""),AND(QD14&gt;=QE$32,QD14&lt;&gt;""),AND(RB14&gt;=RM$32,RB14&lt;&gt;""),AND(RE14&gt;=RM$32,RE14&lt;&gt;""),AND(RI14&gt;=RM$32,RI14&lt;&gt;""),AND(RL14&gt;=RM$32,RL14&lt;&gt;""),AND(SJ14&gt;=SU$32,SJ14&lt;&gt;""),AND(SM14&gt;=SU$32,SM14&lt;&gt;""),AND(SQ14&gt;=SU$32,SQ14&lt;&gt;""),AND(ST14&gt;=SU$32,ST14&lt;&gt;""),AND(TR14&gt;=UC$32,TR14&lt;&gt;""),AND(TU14&gt;=UC$32,TU14&lt;&gt;""),AND(TY14&gt;=UC$32,TYY14&lt;&gt;""),AND(UB14&gt;=UC$32,UB14&lt;&gt;""),AND(UZ14&gt;=VK$32,UZ14&lt;&gt;""),AND(VC14&gt;=VK$32,VC14&lt;&gt;""),AND(VG14&gt;=VK$32,VG14&lt;&gt;""),AND(VJ14&gt;=VK$32,VJ14&lt;&gt;""),AND(WH14&gt;=WS$32,WH14&lt;&gt;""),AND(WK14&gt;=WS$32,WK14&lt;&gt;""),AND(WO14&gt;=WS$32,WO14&lt;&gt;""),AND(WR14&gt;=WS$32,WR14&lt;&gt;"")),"P","")</f>
        <v/>
      </c>
      <c r="H14" s="37" t="str">
        <f>IF(AND(G14="P",F14=""),"No DD",IF(OR(AND(AO14&gt;=AY$31,AO14&lt;&gt;"",AQ14&gt;=AY$35,AQ14&lt;&gt;"",AN14=""),AND(AR14&gt;=AY$31,AR14&lt;&gt;"",AT14&gt;=AY$35,AT14&lt;&gt;"",AN14=""),AND(AV14&gt;=AY$31,AV14&lt;&gt;"",AX14&gt;=AY$35,AX14&lt;&gt;"",AN14=""),AND(BP14&gt;=BZ$31,BP14&lt;&gt;"",BR14&gt;=BZ$35,BR14&lt;&gt;"",BO14=""),AND(BS14&gt;=BZ$31,BS14&lt;&gt;"",BU14&gt;=BZ$35,BU14&lt;&gt;"",BO14=""),AND(BW14&gt;=BZ$31,BW14&lt;&gt;"",BY14&gt;=BZ$35,BY14&lt;&gt;"",BO14=""),AND(CQ14&gt;=DA$31,CQ14&lt;&gt;"",CS14&gt;=DA$35,CS14&lt;&gt;"",CP14=""),AND(CT14&gt;=DA$31,CT14&lt;&gt;"",CV14&gt;=DA$35,CV14&lt;&gt;"",CP14=""),AND(CX14&gt;=DA$31,CX14&lt;&gt;"",CZ14&gt;=DA$35,CZ14&lt;&gt;"",CP14=""),AND(DX14&gt;=EK$31,DX14&lt;&gt;"",DZ14&gt;=EK$35,DZ14&lt;&gt;""),AND(EA14&gt;=EK$31,EA14&lt;&gt;"",EC14&gt;=EK$35,EC14&lt;&gt;""),AND(EE14&gt;=EK$31,EE14&lt;&gt;"",EG14&gt;=EK$35,EG14&lt;&gt;""),AND(EH14&gt;=EK$31,EH14&lt;&gt;"",EJ14&gt;=EK$35,EJ14&lt;&gt;""),AND(FF14&gt;=FS$31,FF14&lt;&gt;"",FH14&gt;=FS$35,FH14&lt;&gt;""),AND(FI14&gt;=FS$31,FI14&lt;&gt;"",FK14&gt;=FS$35,FK14&lt;&gt;""),AND(FM14&gt;=FS$31,FM14&lt;&gt;"",FO14&gt;=FS$35,FO14&lt;&gt;""),AND(FP14&gt;=FS$31,FP14&lt;&gt;"",FR14&gt;=FS$35,FR14&lt;&gt;""),AND(GN14&gt;=HA$31,GN14&lt;&gt;"",GP14&gt;=HA$35,GP14&lt;&gt;""),AND(GQ14&gt;=HA$31,GQ14&lt;&gt;"",GS14&gt;=HA$35,GS14&lt;&gt;""),AND(GU14&gt;=HA$31,GU14&lt;&gt;"",GW14&gt;=HA$35,GW14&lt;&gt;""),AND(GX14&gt;=HA$31,GX14&lt;&gt;"",GZ14&gt;=HA$35,GZ14&lt;&gt;""),AND(HV14&gt;=II$31,HV14&lt;&gt;"",HX14&gt;=II$35,HX14&lt;&gt;""),AND(HY14&gt;=II$31,HY14&lt;&gt;"",IA14&gt;=II$35,IA14&lt;&gt;""),AND(IC14&gt;=II$31,IC14&lt;&gt;"",IE14&gt;=II$35,IE14&lt;&gt;""),AND(IF14&gt;=II$31,IF14&lt;&gt;"",IH14&gt;=II$35,IH14&lt;&gt;""),AND(JD14&gt;=JQ$31,JD14&lt;&gt;"",JF14&gt;=JQ$35,JF14&lt;&gt;""),AND(JG14&gt;=JQ$31,JG14&lt;&gt;"",JI14&gt;=JQ$35,JI14&lt;&gt;""),AND(JK14&gt;=JQ$31,JK14&lt;&gt;"",JM14&gt;=JQ$35,JM14&lt;&gt;""),AND(JN14&gt;=JQ$31,JN14&lt;&gt;"",JP14&gt;=JQ$35,JP14&lt;&gt;""),AND(KL14&gt;=KY$31,KL14&lt;&gt;"",KN14&gt;=KY$35,KN14&lt;&gt;""),AND(KO14&gt;=KY$31,KO14&lt;&gt;"",KQ14&gt;=KY$35,KQ14&lt;&gt;""),AND(KS14&gt;=KY$31,KS14&lt;&gt;"",KU14&gt;=KY$35,KU14&lt;&gt;""),AND(KV14&gt;=KY$31,KV14&lt;&gt;"",KX14&gt;=KY$35,KX14&lt;&gt;""),AND(LT14&gt;=MG$31,LT14&lt;&gt;"",LV14&gt;=MG$35,LV14&lt;&gt;""),AND(LW14&gt;=MG$31,LW14&lt;&gt;"",LY14&gt;=MG$35,LY14&lt;&gt;""),AND(MA14&gt;=MG$31,MA14&lt;&gt;"",MC14&gt;=MG$35,MC14&lt;&gt;""),AND(MD14&gt;=MG$31,MD14&lt;&gt;"",MF14&gt;=MG$35,MF14&lt;&gt;""),AND(NB14&gt;=NO$31,NB14&lt;&gt;"",ND14&gt;=NO$35,ND14&lt;&gt;""),AND(NE14&gt;=NO$31,NE14&lt;&gt;"",NG14&gt;=NO$35,NG14&lt;&gt;""),AND(NI14&gt;=NO$31,NI14&lt;&gt;"",NK14&gt;=NO$35,NK14&lt;&gt;""),AND(NL14&gt;=NO$31,NL14&lt;&gt;"",NN14&gt;=NO$35,NN14&lt;&gt;""),AND(OJ14&gt;=OW$31,OJ14&lt;&gt;"",OL14&gt;=OW$35,OL14&lt;&gt;""),AND(OM14&gt;=OW$31,OM14&lt;&gt;"",OO14&gt;=OW$35,OO14&lt;&gt;""),AND(OQ14&gt;=OW$31,OQ14&lt;&gt;"",OS14&gt;=OW$35,OS14&lt;&gt;""),AND(OT14&gt;=OW$31,OT14&lt;&gt;"",OV14&gt;=OW$35,OV14&lt;&gt;""),AND(PR14&gt;=QE$31,PR14&lt;&gt;"",PT14&gt;=QE$35,PT14&lt;&gt;""),AND(PU14&gt;=QE$31,PU14&lt;&gt;"",PW14&gt;=QE$35,PW14&lt;&gt;""),AND(PY14&gt;=QE$31,PY14&lt;&gt;"",QA14&gt;=QE$35,QA14&lt;&gt;""),AND(QB14&gt;=QE$31,QB14&lt;&gt;"",QD14&gt;=QE$35,QD14&lt;&gt;""),AND(QZ14&gt;=RM$31,QZ14&lt;&gt;"",RB14&gt;=RM$35,RB14&lt;&gt;""),AND(RC14&gt;=RM$31,RC14&lt;&gt;"",RE14&gt;=RM$35,RE14&lt;&gt;""),AND(RG14&gt;=RM$31,RG14&lt;&gt;"",RI14&gt;=RM$35,RI14&lt;&gt;""),AND(RJ14&gt;=RM$31,RJ14&lt;&gt;"",RL14&gt;=RM$35,RL14&lt;&gt;""),AND(SH14&gt;=SU$31,SH14&lt;&gt;"",SJ14&gt;=SU$35,SJ14&lt;&gt;""),AND(SK14&gt;=SU$31,SK14&lt;&gt;"",SM14&gt;=SU$35,SM14&lt;&gt;""),AND(SO14&gt;=SU$31,SO14&lt;&gt;"",SQ14&gt;=SU$35,SQ14&lt;&gt;""),AND(SR14&gt;=SU$31,SR14&lt;&gt;"",ST14&gt;=SU$35,ST14&lt;&gt;""),AND(TP14&gt;=UC$31,TP14&lt;&gt;"",TR14&gt;=UC$35,TR14&lt;&gt;""),AND(TS14&gt;=UC$31,TS14&lt;&gt;"",TU14&gt;=UC$35,TU14&lt;&gt;""),AND(TW14&gt;=UC$31,TW14&lt;&gt;"",TY14&gt;=UC$355,TYY14&lt;&gt;""),AND(TZ14&gt;=UC$31,TZ14&lt;&gt;"",UB14&gt;=UC$35,UB14&lt;&gt;""),AND(UX14&gt;=VK$31,UX14&lt;&gt;"",UZ14&gt;=VK$35,UZ14&lt;&gt;""),AND(VA14&gt;=VK$31,VA14&lt;&gt;"",VC14&gt;=VK$35,VC14&lt;&gt;""),AND(VE14&gt;=VK$31,VE14&lt;&gt;"",VG14&gt;=VK$35,VG14&lt;&gt;""),AND(VH14&gt;=VK$31,VH14&lt;&gt;"",VJ14&gt;=VK$35,VJ14&lt;&gt;""),AND(WF14&gt;=WS$31,WF14&lt;&gt;"",WH14&gt;=WS$35,WH14&lt;&gt;""),AND(WI14&gt;=WS$31,WI14&lt;&gt;"",WK14&gt;=WS$35,WK14&lt;&gt;""),AND(WM14&gt;=WS$31,WM14&lt;&gt;"",WO14&gt;=WS$35,WO14&lt;&gt;""),AND(WP14&gt;=WS$31,WP14&lt;&gt;"",WR14&gt;=WS$35,WR14&lt;&gt;"")),"Merit",IF(OR(AND(AO14&gt;=AY$30,AO14&lt;&gt;"",AQ14&gt;=AY$34,AQ14&lt;&gt;"",AN14=""),AND(AR14&gt;=AY$30,AR14&lt;&gt;"",AT14&gt;=AY$34,AT14&lt;&gt;"",AN14=""),AND(AV14&gt;=AY$30,AV14&lt;&gt;"",AX14&gt;=AY$34,AX14&lt;&gt;"",AN14=""),AND(BP14&gt;=BZ$30,BP14&lt;&gt;"",BR14&gt;=BZ$34,BR14&lt;&gt;"",BO14=""),AND(BS14&gt;=BZ$30,BS14&lt;&gt;"",BU14&gt;=BZ$34,BU14&lt;&gt;"",BO14=""),AND(BW14&gt;=BZ$30,BW14&lt;&gt;"",BY14&gt;=BZ$34,BY14&lt;&gt;"",BO14=""),AND(CQ14&gt;=DA$30,CQ14&lt;&gt;"",CS14&gt;=DA$34,CS14&lt;&gt;"",CP14=""),AND(CT14&gt;=DA$30,CT14&lt;&gt;"",CV14&gt;=DA$34,CV14&lt;&gt;"",CP14=""),AND(CX14&gt;=DA$30,CX14&lt;&gt;"",CZ14&gt;=DA$34,CZ14&lt;&gt;"",CP14=""),AND(DX14&gt;=EK$30,DX14&lt;&gt;"",DZ14&gt;=EK$34,DZ14&lt;&gt;""),AND(EA14&gt;=EK$30,EA14&lt;&gt;"",EC14&gt;=EK$34,EC14&lt;&gt;""),AND(EE14&gt;=EK$30,EE14&lt;&gt;"",EG14&gt;=EK$34,EG14&lt;&gt;""),AND(EH14&gt;=EK$30,EH14&lt;&gt;"",EJ14&gt;=EK$34,EJ14&lt;&gt;""),AND(FF14&gt;=FS$30,FF14&lt;&gt;"",FH14&gt;=FS$34,FH14&lt;&gt;""),AND(FI14&gt;=FS$30,FI14&lt;&gt;"",FK14&gt;=FS$34,FK14&lt;&gt;""),AND(FM14&gt;=FS$30,FM14&lt;&gt;"",FO14&gt;=FS$34,FO14&lt;&gt;""),AND(FP14&gt;=FS$30,FP14&lt;&gt;"",FR14&gt;=FS$34,FR14&lt;&gt;""),AND(GN14&gt;=HA$30,GN14&lt;&gt;"",GP14&gt;=HA$34,GP14&lt;&gt;""),AND(GQ14&gt;=HA$30,GQ14&lt;&gt;"",GS14&gt;=HA$34,GS14&lt;&gt;""),AND(GU14&gt;=HA$30,GU14&lt;&gt;"",GW14&gt;=HA$34,GW14&lt;&gt;""),AND(GX14&gt;=HA$30,GX14&lt;&gt;"",GZ14&gt;=HA$34,GZ14&lt;&gt;""),AND(HV14&gt;=II$30,HV14&lt;&gt;"",HX14&gt;=II$34,HX14&lt;&gt;""),AND(HY14&gt;=II$30,HY14&lt;&gt;"",IA14&gt;=II$34,IA14&lt;&gt;""),AND(IC14&gt;=II$30,IC14&lt;&gt;"",IE14&gt;=II$34,IE14&lt;&gt;""),AND(IF14&gt;=II$30,IF14&lt;&gt;"",IH14&gt;=II$34,IH14&lt;&gt;""),AND(JD14&gt;=JQ$30,JD14&lt;&gt;"",JF14&gt;=JQ$34,JF14&lt;&gt;""),AND(JG14&gt;=JQ$30,JG14&lt;&gt;"",JI14&gt;=JQ$34,JI14&lt;&gt;""),AND(JK14&gt;=JQ$30,JK14&lt;&gt;"",JM14&gt;=JQ$34,JM14&lt;&gt;""),AND(JN14&gt;=JQ$30,JN14&lt;&gt;"",JP14&gt;=JQ$34,JP14&lt;&gt;""),AND(KL14&gt;=KY$30,KL14&lt;&gt;"",KN14&gt;=KY$34,KN14&lt;&gt;""),AND(KO14&gt;=KY$30,KO14&lt;&gt;"",KQ14&gt;=KY$34,KQ14&lt;&gt;""),AND(KS14&gt;=KY$30,KS14&lt;&gt;"",KU14&gt;=KY$34,KU14&lt;&gt;""),AND(KV14&gt;=KY$30,KV14&lt;&gt;"",KX14&gt;=KY$34,KX14&lt;&gt;""),AND(LT14&gt;=MG$30,LT14&lt;&gt;"",LV14&gt;=MG$34,LV14&lt;&gt;""),AND(LW14&gt;=MG$30,LW14&lt;&gt;"",LY14&gt;=MG$34,LY14&lt;&gt;""),AND(MA14&gt;=MG$30,MA14&lt;&gt;"",MC14&gt;=MG$34,MC14&lt;&gt;""),AND(MD14&gt;=MG$30,MD14&lt;&gt;"",MF14&gt;=MG$34,MF14&lt;&gt;""),AND(NB14&gt;=NO$30,NB14&lt;&gt;"",ND14&gt;=NO$34,ND14&lt;&gt;""),AND(NE14&gt;=NO$30,NE14&lt;&gt;"",NG14&gt;=NO$34,NG14&lt;&gt;""),AND(NI14&gt;=NO$30,NI14&lt;&gt;"",NK14&gt;=NO$34,NK14&lt;&gt;""),AND(NL14&gt;=NO$30,NL14&lt;&gt;"",NN14&gt;=NO$34,NN14&lt;&gt;""),AND(OJ14&gt;=OW$30,OJ14&lt;&gt;"",OL14&gt;=OW$34,OL14&lt;&gt;""),AND(OM14&gt;=OW$30,OM14&lt;&gt;"",OO14&gt;=OW$34,OO14&lt;&gt;""),AND(OQ14&gt;=OW$30,OQ14&lt;&gt;"",OS14&gt;=OW$34,OS14&lt;&gt;""),AND(OT14&gt;=OW$30,OT14&lt;&gt;"",OV14&gt;=OW$34,OV14&lt;&gt;""),AND(PR14&gt;=QE$30,PR14&lt;&gt;"",PT14&gt;=QE$34,PT14&lt;&gt;""),AND(PU14&gt;=QE$30,PU14&lt;&gt;"",PW14&gt;=QE$34,PW14&lt;&gt;""),AND(PY14&gt;=QE$30,PY14&lt;&gt;"",QA14&gt;=QE$34,QA14&lt;&gt;""),AND(QB14&gt;=QE$30,QB14&lt;&gt;"",QD14&gt;=QE$34,QD14&lt;&gt;""),AND(QZ14&gt;=RM$30,QZ14&lt;&gt;"",RB14&gt;=RM$34,RB14&lt;&gt;""),AND(RC14&gt;=RM$30,RC14&lt;&gt;"",RE14&gt;=RM$34,RE14&lt;&gt;""),AND(RG14&gt;=RM$30,RG14&lt;&gt;"",RI14&gt;=RM$34,RI14&lt;&gt;""),AND(RJ14&gt;=RM$30,RJ14&lt;&gt;"",RL14&gt;=RM$34,RL14&lt;&gt;""),AND(SH14&gt;=SU$30,SH14&lt;&gt;"",SJ14&gt;=SU$34,SJ14&lt;&gt;""),AND(SK14&gt;=SU$30,SK14&lt;&gt;"",SM14&gt;=SU$34,SM14&lt;&gt;""),AND(SO14&gt;=SU$30,SO14&lt;&gt;"",SQ14&gt;=SU$34,SQ14&lt;&gt;""),AND(SR14&gt;=SU$30,SR14&lt;&gt;"",ST14&gt;=SU$34,ST14&lt;&gt;""),AND(TP14&gt;=UC$30,TP14&lt;&gt;"",TR14&gt;=UC$34,TR14&lt;&gt;""),AND(TS14&gt;=UC$30,TS14&lt;&gt;"",TU14&gt;=UC$34,TU14&lt;&gt;""),AND(TW14&gt;=UC$30,TW14&lt;&gt;"",TY14&gt;=UC$34,TYY14&lt;&gt;""),AND(TZ14&gt;=UC$30,TZ14&lt;&gt;"",UB14&gt;=UC$34,UB14&lt;&gt;""),AND(UX14&gt;=VK$30,UX14&lt;&gt;"",UZ14&gt;=VK$34,UZ14&lt;&gt;""),AND(VA14&gt;=VK$30,VA14&lt;&gt;"",VC14&gt;=VK$34,VC14&lt;&gt;""),AND(VE14&gt;=VK$30,VE14&lt;&gt;"",VG14&gt;=VK$34,VG14&lt;&gt;""),AND(VH14&gt;=VK$30,VH14&lt;&gt;"",VJ14&gt;=VK$34,VJ14&lt;&gt;""),AND(WF14&gt;=WS$30,WF14&lt;&gt;"",WH14&gt;=WS$34,WH14&lt;&gt;""),AND(WI14&gt;=WS$30,WI14&lt;&gt;"",WK14&gt;=WS$34,WK14&lt;&gt;""),AND(WM14&gt;=WS$30,WM14&lt;&gt;"",WO14&gt;=WS$34,WO14&lt;&gt;""),AND(WP14&gt;=WS$30,WP14&lt;&gt;"",WR14&gt;=WS$34,WR14&lt;&gt;"")),"Excellence",IF(I14="P","Worlds Team",IF(F14="P","National Team","")))))</f>
        <v/>
      </c>
      <c r="I14" s="3" t="str">
        <f>IF(OR(AND(AO14&gt;=AY$29,AO14&lt;&gt;"",AQ14&gt;=AY$33,AQ14&lt;&gt;"",AN14=""),AND(AR14&gt;=AY$29,AR14&lt;&gt;"",AT14&gt;=AY$33,AT14&lt;&gt;"",AN14=""),AND(AV14&gt;=AY$29,AV14&lt;&gt;"",AX14&gt;=AY$33,AX14&lt;&gt;"",AN14=""),AND(BP14&gt;=BZ$29,BP14&lt;&gt;"",BR14&gt;=BZ$33,BR14&lt;&gt;"",BO14=""),AND(BS14&gt;=BZ$29,BS14&lt;&gt;"",BU14&gt;=BZ$33,BU14&lt;&gt;"",BO14=""),AND(BW14&gt;=BZ$29,BW14&lt;&gt;"",BY14&gt;=BZ$33,BY14&lt;&gt;"",BO14=""),AND(CQ14&gt;=DA$29,CQ14&lt;&gt;"",CS14&gt;=DA$33,CS14&lt;&gt;"",CP14=""),AND(CT14&gt;=DA$29,CT14&lt;&gt;"",CV14&gt;=DA$33,CV14&lt;&gt;"",CP14=""),AND(CX14&gt;=DA$29,CX14&lt;&gt;"",CZ14&gt;=DA$33,CZ14&lt;&gt;"",CP14=""),AND(DX14&gt;=EK$29,DX14&lt;&gt;"",DZ14&gt;=EK$33,DZ14&lt;&gt;""),AND(EA14&gt;=EK$29,EA14&lt;&gt;"",EC14&gt;=EK$33,EC14&lt;&gt;""),AND(EE14&gt;=EK$29,EE14&lt;&gt;"",EG14&gt;=EK$33,EG14&lt;&gt;""),AND(EH14&gt;=EK$29,EH14&lt;&gt;"",EJ14&gt;=EK$33,EJ14&lt;&gt;""),AND(FF14&gt;=FS$29,FF14&lt;&gt;"",FH14&gt;=FS$33,FH14&lt;&gt;""),AND(FI14&gt;=FS$29,FI14&lt;&gt;"",FK14&gt;=FS$33,FK14&lt;&gt;""),AND(FM14&gt;=FS$29,FM14&lt;&gt;"",FO14&gt;=FS$33,FO14&lt;&gt;""),AND(FP14&gt;=FS$29,FP14&lt;&gt;"",FR14&gt;=FS$33,FR14&lt;&gt;""),AND(GN14&gt;=HA$29,GN14&lt;&gt;"",GP14&gt;=HA$33,GP14&lt;&gt;""),AND(GQ14&gt;=HA$29,GQ14&lt;&gt;"",GS14&gt;=HA$33,GS14&lt;&gt;""),AND(GU14&gt;=HA$29,GU14&lt;&gt;"",GW14&gt;=HA$33,GW14&lt;&gt;""),AND(GX14&gt;=HA$29,GX14&lt;&gt;"",GZ14&gt;=HA$33,GZ14&lt;&gt;""),AND(HV14&gt;=II$29,HV14&lt;&gt;"",HX14&gt;=II$33,HX14&lt;&gt;""),AND(HY14&gt;=II$29,HY14&lt;&gt;"",IA14&gt;=II$33,IA14&lt;&gt;""),AND(IC14&gt;=II$29,IC14&lt;&gt;"",IE14&gt;=II$33,IE14&lt;&gt;""),AND(IF14&gt;=II$29,IF14&lt;&gt;"",IH14&gt;=II$33,IH14&lt;&gt;""),AND(JD14&gt;=JQ$29,JD14&lt;&gt;"",JF14&gt;=JQ$33,JF14&lt;&gt;""),AND(JG14&gt;=JQ$29,JG14&lt;&gt;"",JI14&gt;=JQ$33,JI14&lt;&gt;""),AND(JK14&gt;=JQ$29,JK14&lt;&gt;"",JM14&gt;=JQ$33,JM14&lt;&gt;""),AND(JN14&gt;=JQ$29,JN14&lt;&gt;"",JP14&gt;=JQ$33,JP14&lt;&gt;""),AND(KL14&gt;=KY$29,KL14&lt;&gt;"",KN14&gt;=KY$33,KN14&lt;&gt;""),AND(KO14&gt;=KY$29,KO14&lt;&gt;"",KQ14&gt;=KY$33,KQ14&lt;&gt;""),AND(KS14&gt;=KY$29,KS14&lt;&gt;"",KU14&gt;=KY$33,KU14&lt;&gt;""),AND(KV14&gt;=KY$29,KV14&lt;&gt;"",KX14&gt;=KY$33,KX14&lt;&gt;""),AND(LT14&gt;=MG$29,LT14&lt;&gt;"",LV14&gt;=MG$33,LV14&lt;&gt;""),AND(LW14&gt;=MG$29,LW14&lt;&gt;"",LY14&gt;=MG$33,LY14&lt;&gt;""),AND(MA14&gt;=MG$29,MA14&lt;&gt;"",MC14&gt;=MG$33,MC14&lt;&gt;""),AND(MD14&gt;=MG$29,MD14&lt;&gt;"",MF14&gt;=MG$33,MF14&lt;&gt;""),AND(NB14&gt;=NO$29,NB14&lt;&gt;"",ND14&gt;=NO$33,ND14&lt;&gt;""),AND(NE14&gt;=NO$29,NE14&lt;&gt;"",NG14&gt;=NO$33,NG14&lt;&gt;""),AND(NI14&gt;=NO$29,NI14&lt;&gt;"",NK14&gt;=NO$33,NK14&lt;&gt;""),AND(NL14&gt;=NO$29,NL14&lt;&gt;"",NN14&gt;=NO$33,NN14&lt;&gt;""),AND(OJ14&gt;=OW$29,OJ14&lt;&gt;"",OL14&gt;=OW$33,OL14&lt;&gt;""),AND(OM14&gt;=OW$29,OM14&lt;&gt;"",OO14&gt;=OW$33,OO14&lt;&gt;""),AND(OQ14&gt;=OW$29,OQ14&lt;&gt;"",OS14&gt;=OW$33,OS14&lt;&gt;""),AND(OT14&gt;=OW$29,OT14&lt;&gt;"",OV14&gt;=OW$33,OV14&lt;&gt;""),AND(PR14&gt;=QE$29,PR14&lt;&gt;"",PT14&gt;=QE$33,PT14&lt;&gt;""),AND(PU14&gt;=QE$29,PU14&lt;&gt;"",PW14&gt;=QE$33,PW14&lt;&gt;""),AND(PY14&gt;=QE$29,PY14&lt;&gt;"",QA14&gt;=QE$33,QA14&lt;&gt;""),AND(QB14&gt;=QE$29,QB14&lt;&gt;"",QD14&gt;=QE$33,QD14&lt;&gt;""),AND(QZ14&gt;=RM$29,QZ14&lt;&gt;"",RB14&gt;=RM$33,RB14&lt;&gt;""),AND(RC14&gt;=RM$29,RC14&lt;&gt;"",RE14&gt;=RM$33,RE14&lt;&gt;""),AND(RG14&gt;=RM$29,RG14&lt;&gt;"",RI14&gt;=RM$33,RI14&lt;&gt;""),AND(RJ14&gt;=RM$29,RJ14&lt;&gt;"",RL14&gt;=RM$33,RL14&lt;&gt;""),AND(SH14&gt;=SU$29,SH14&lt;&gt;"",SJ14&gt;=SU$33,SJ14&lt;&gt;""),AND(SK14&gt;=SU$29,SK14&lt;&gt;"",SM14&gt;=SU$33,SM14&lt;&gt;""),AND(SO14&gt;=SU$29,SO14&lt;&gt;"",SQ14&gt;=SU$33,SQ14&lt;&gt;""),AND(SR14&gt;=SU$29,SR14&lt;&gt;"",ST14&gt;=SU$33,ST14&lt;&gt;""),AND(TP14&gt;=UC$29,TP14&lt;&gt;"",TR14&gt;=UC$33,TR14&lt;&gt;""),AND(TS14&gt;=UC$29,TS14&lt;&gt;"",TU14&gt;=UC$33,TU14&lt;&gt;""),AND(TW14&gt;=UC$29,TW14&lt;&gt;"",TY14&gt;=UC$33,TYY14&lt;&gt;""),AND(TZ14&gt;=UC$29,TZ14&lt;&gt;"",UB14&gt;=UC$33,UB14&lt;&gt;""),AND(UX14&gt;=VK$29,UX14&lt;&gt;"",UZ14&gt;=VK$33,UZ14&lt;&gt;""),AND(VA14&gt;=VK$29,VA14&lt;&gt;"",VC14&gt;=VK$33,VC14&lt;&gt;""),AND(VE14&gt;=VK$29,VE14&lt;&gt;"",VG14&gt;=VK$33,VG14&lt;&gt;""),AND(VH14&gt;=VK$29,VH14&lt;&gt;"",VJ14&gt;=VK$33,VJ14&lt;&gt;""),AND(WF14&gt;=WS$29,WF14&lt;&gt;"",WH14&gt;=WS$33,WH14&lt;&gt;""),AND(WI14&gt;=WS$29,WI14&lt;&gt;"",WK14&gt;=WS$33,WK14&lt;&gt;""),AND(WM14&gt;=WS$29,WM14&lt;&gt;"",WO14&gt;=WS$33,WO14&lt;&gt;""),AND(WP14&gt;=WS$29,WP14&lt;&gt;"",WR14&gt;=WS$33,WR14&lt;&gt;"")),"P","")</f>
        <v/>
      </c>
      <c r="J14" s="8">
        <f>IF(COUNT(AQ14,AT14,BR14,BU14,CS14,CV14)&gt;0,LARGE((AQ14,AT14,BR14,BU14,CS14,CV14),1),0)</f>
        <v>52.440000000000005</v>
      </c>
      <c r="K14" s="8" t="str">
        <f>IF(J14="","",IF(OR(J14=CS14,J14=CV14),$CA$1,IF(OR(J14=BR14,J14=BU14),$AZ$1,IF(OR(J14=AQ14,J14=AT14),$Y$1,""))))</f>
        <v>2023 Domestic 3rd Trial</v>
      </c>
      <c r="L14" s="8">
        <f>IF(COUNT(AQ14,AT14,BR14,BU14,CS14,CV14)&gt;1,LARGE((AQ14,AT14,BR14,BU14,CS14,CV14),2),0)</f>
        <v>51.69</v>
      </c>
      <c r="M14" s="8" t="str">
        <f>IF(L14="","",IF(OR(L14=CS14,L14=CV14),$CA$1,IF(OR(L14=BR14,L14=BU14),$AZ$1,IF(OR(L14=AQ14,L14=AT14),$Y$1,""))))</f>
        <v>2023 Domestic 3rd Trial</v>
      </c>
      <c r="N14" s="8">
        <f>IF(COUNT(AQ14,AT14,BR14,BU14,CS14,CV14)&gt;2,LARGE((AQ14,AT14,BR14,BU14,CS14,CV14),3),0)</f>
        <v>48.92</v>
      </c>
      <c r="O14" s="8" t="str">
        <f>IF(N14="","",IF(OR(N14=CS14,N14=CV14),$CA$1,IF(OR(N14=BR14,N14=BU14),$AZ$1,IF(OR(N14=AQ14,N14=AT14),$Y$1,""))))</f>
        <v>2024 Elite Canada</v>
      </c>
      <c r="P14" s="8">
        <f>IF(MAX(AX14,BY14,CZ14)&gt;0,MAX(AX14,BY14,CZ14),0)</f>
        <v>52.790000000000006</v>
      </c>
      <c r="Q14" s="8" t="str">
        <f>IF(P14="","",IF(P14=CZ14,$CA$1,IF(P14=BY14,$AZ$1,IF(P14=AX14,$Y$1,""))))</f>
        <v>2023 Domestic 3rd Trial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14.6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2023 Domestic 3rd Trial</v>
      </c>
      <c r="T14" s="8">
        <f>IF(MAX(IF(AO14&gt;=$AY$28,AP14,0),IF(AR14&gt;=$AY$28,AS14,0),IF(AV14&gt;=$AY$28,AW14,0),IF(BP14&gt;=$BZ$28,BQ14,0),IF(BS14&gt;=$BZ$28,BT14,0),IF(BW14&gt;=$BZ$28,BX14,0),IF(CQ14&gt;=$DA$28,CR14,0),IF(CT14&gt;=$DA$28,CU14,0),IF(CX14&gt;=$DA$28,CY14,0),IF(DX14&gt;=$EK$28,DY14,0),IF(EA14&gt;=$EK$28,EB14,0),IF(EE14&gt;=$EK$28,EF14,0),IF(EH14&gt;=$EK$28,EI14,0),IF(FF14&gt;=$FS$28,FG14,0),IF(FI14&gt;=$FS$28,FJ14,0),IF(FM14&gt;=$FS$28,FN14,0),IF(FP14&gt;=$FS$28,FQ14,0),IF(GN14&gt;=$HA$28,GO14,0),IF(GQ14&gt;=$HA$28,GR14,0),IF(GU14&gt;=$HA$28,GV14,0),IF(GX14&gt;=$HA$28,GY14,0),IF(HV14&gt;=$II$28,HW14,0),IF(HY14&gt;=$II$28,HZ14,0),IF(IC14&gt;=$II$28,ID14,0),IF(IF14&gt;=$II$28,IG14,0),IF(JD14&gt;=$JQ$28,JE14,0),IF(JG14&gt;=$JQ$28,JH14,0),IF(JK14&gt;=$JQ$28,JL14,0),IF(JN14&gt;=$JQ$28,JO14,0),IF(KL14&gt;=$KY$28,KM14,0),IF(KO14&gt;=$KY$28,KP14,0),IF(KS14&gt;=$KY$28,KT14,0),IF(KV14&gt;=$KY$28,KW14,0),IF(LT14&gt;=$MG$28,LU14,0),IF(LW14&gt;=$MG$28,LX14,0),IF(MA14&gt;=$MG$28,MB14,0),IF(MD14&gt;=$MG$28,ME14,0),IF(NB14&gt;=$NO$28,NC14,0),IF(NE14&gt;=$NO$28,NF14,0),IF(NI14&gt;=$NO$28,NJ14,0),IF(NL14&gt;=$NO$28,NM14,0),IF(OJ14&gt;=$OW$28,OK14,0),IF(OM14&gt;=$OW$28,ON14,0),IF(OQ14&gt;=$OW$28,OR14,0),IF(OT14&gt;=$OW$28,OU14,0),IF(PR14&gt;=$QE$28,PS14,0),IF(PU14&gt;=$QE$28,PV14,0),IF(PY14&gt;=$QE$28,PZ14,0),IF(QB14&gt;=$QE$28,QC14,0),IF(QZ14&gt;=$RM$28,RA14,0),IF(RC14&gt;=$RM$28,RD14,0),IF(RG14&gt;=$RM$28,RH14,0),IF(RJ14&gt;=$RM$28,RK14,0),IF(SH14&gt;=$SU$28,SI14,0),IF(SK14&gt;=$SU$28,SL14,0),IF(SO14&gt;=$SU$28,SP14,0),IF(SR14&gt;=$SU$28,SS14,0),IF(TP14&gt;=$UC$28,TQ14,0),IF(TS14&gt;=$UC$28,TT14,0),IF(TW14&gt;=$UC$28,TX14,0),IF(TZ14&gt;=$UC$28,UA14,0),IF(UX14&gt;=$VK$28,UY14,0),IF(VA14&gt;=$VK$28,VB14,0),IF(VE14&gt;=$VK$28,VF14,0),IF(VH14&gt;=$VK$28,VI14,0),IF(WF14&gt;=$WS$28,WG14,0),IF(WI14&gt;=$WS$28,WJ14,0),IF(WM14&gt;=$WS$28,WN14,0),IF(WP14&gt;=$WS$28,WQ14,0))&gt;0,MAX(IF(AO14&gt;=$AY$28,AP14,0),IF(AR14&gt;=$AY$28,AS14,0),IF(AV14&gt;=$AY$28,AW14,0),IF(BP14&gt;=$BZ$28,BQ14,0),IF(BS14&gt;=$BZ$28,BT14,0),IF(BW14&gt;=$BZ$28,BX14,0),IF(CQ14&gt;=$DA$28,CR14,0),IF(CT14&gt;=$DA$28,CU14,0),IF(CX14&gt;=$DA$28,CY14,0),IF(DX14&gt;=$EK$28,DY14,0),IF(EA14&gt;=$EK$28,EB14,0),IF(EE14&gt;=$EK$28,EF14,0),IF(EH14&gt;=$EK$28,EI14,0),IF(FF14&gt;=$FS$28,FG14,0),IF(FI14&gt;=$FS$28,FJ14,0),IF(FM14&gt;=$FS$28,FN14,0),IF(FP14&gt;=$FS$28,FQ14,0),IF(GN14&gt;=$HA$28,GO14,0),IF(GQ14&gt;=$HA$28,GR14,0),IF(GU14&gt;=$HA$28,GV14,0),IF(GX14&gt;=$HA$28,GY14,0),IF(HV14&gt;=$II$28,HW14,0),IF(HY14&gt;=$II$28,HZ14,0),IF(IC14&gt;=$II$28,ID14,0),IF(IF14&gt;=$II$28,IG14,0),IF(JD14&gt;=$JQ$28,JE14,0),IF(JG14&gt;=$JQ$28,JH14,0),IF(JK14&gt;=$JQ$28,JL14,0),IF(JN14&gt;=$JQ$28,JO14,0),IF(KL14&gt;=$KY$28,KM14,0),IF(KO14&gt;=$KY$28,KP14,0),IF(KS14&gt;=$KY$28,KT14,0),IF(KV14&gt;=$KY$28,KW14,0),IF(LT14&gt;=$MG$28,LU14,0),IF(LW14&gt;=$MG$28,LX14,0),IF(MA14&gt;=$MG$28,MB14,0),IF(MD14&gt;=$MG$28,ME14,0),IF(NB14&gt;=$NO$28,NC14,0),IF(NE14&gt;=$NO$28,NF14,0),IF(NI14&gt;=$NO$28,NJ14,0),IF(NL14&gt;=$NO$28,NM14,0),IF(OJ14&gt;=$OW$28,OK14,0),IF(OM14&gt;=$OW$28,ON14,0),IF(OQ14&gt;=$OW$28,OR14,0),IF(OT14&gt;=$OW$28,OU14,0),IF(PR14&gt;=$QE$28,PS14,0),IF(PU14&gt;=$QE$28,PV14,0),IF(PY14&gt;=$QE$28,PZ14,0),IF(QB14&gt;=$QE$28,QC14,0),IF(QZ14&gt;=$RM$28,RA14,0),IF(RC14&gt;=$RM$28,RD14,0),IF(RG14&gt;=$RM$28,RH14,0),IF(RJ14&gt;=$RM$28,RK14,0),IF(SH14&gt;=$SU$28,SI14,0),IF(SK14&gt;=$SU$28,SL14,0),IF(SO14&gt;=$SU$28,SP14,0),IF(SR14&gt;=$SU$28,SS14,0),IF(TP14&gt;=$UC$28,TQ14,0),IF(TS14&gt;=$UC$28,TT14,0),IF(TW14&gt;=$UC$28,TX14,0),IF(TZ14&gt;=$UC$28,UA14,0),IF(UX14&gt;=$VK$28,UY14,0),IF(VA14&gt;=$VK$28,VB14,0),IF(VE14&gt;=$VK$28,VF14,0),IF(VH14&gt;=$VK$28,VI14,0),IF(WF14&gt;=$WS$28,WG14,0),IF(WI14&gt;=$WS$28,WJ14,0),IF(WM14&gt;=$WS$28,WN14,0),IF(WP14&gt;=$WS$28,WQ14,0)),0)</f>
        <v>0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/>
      </c>
      <c r="Y14" s="23">
        <v>14.9</v>
      </c>
      <c r="Z14" s="23">
        <v>8.8000000000000007</v>
      </c>
      <c r="AA14" s="23">
        <v>13.5</v>
      </c>
      <c r="AB14" s="23">
        <v>15.24</v>
      </c>
      <c r="AC14" s="23">
        <v>0</v>
      </c>
      <c r="AD14" s="23">
        <v>13</v>
      </c>
      <c r="AE14" s="23">
        <v>8.6999999999999993</v>
      </c>
      <c r="AF14" s="23">
        <v>14.6</v>
      </c>
      <c r="AG14" s="23">
        <v>15.39</v>
      </c>
      <c r="AH14" s="23">
        <v>0</v>
      </c>
      <c r="AI14" s="23">
        <v>14.4</v>
      </c>
      <c r="AJ14" s="23">
        <v>9.1</v>
      </c>
      <c r="AK14" s="23">
        <v>13.7</v>
      </c>
      <c r="AL14" s="23">
        <v>15.59</v>
      </c>
      <c r="AM14" s="23">
        <v>0</v>
      </c>
      <c r="AN14" s="28"/>
      <c r="AO14" s="39">
        <f>IF(AA14&gt;0,AA14,"")</f>
        <v>13.5</v>
      </c>
      <c r="AP14" s="39">
        <f>IF(AB14&gt;0,AB14,"")</f>
        <v>15.24</v>
      </c>
      <c r="AQ14" s="41">
        <f>IF(SUM(Y14:AB14)-AC14&gt;0,SUM(Y14:AB14)-AC14,"")</f>
        <v>52.440000000000005</v>
      </c>
      <c r="AR14" s="41">
        <f>IF(AF14&gt;0,AF14,"")</f>
        <v>14.6</v>
      </c>
      <c r="AS14" s="41">
        <f>IF(AG14&gt;0,AG14,"")</f>
        <v>15.39</v>
      </c>
      <c r="AT14" s="41">
        <f>IF(SUM(AD14:AG14)-AH14&gt;0,SUM(AD14:AG14)-AH14,"")</f>
        <v>51.69</v>
      </c>
      <c r="AU14" s="41">
        <f>IF(AQ14="","",MAX(AQ14,AT14))</f>
        <v>52.440000000000005</v>
      </c>
      <c r="AV14" s="41">
        <f>IF(AK14&gt;0,AK14,"")</f>
        <v>13.7</v>
      </c>
      <c r="AW14" s="41">
        <f>IF(AL14&gt;0,AL14,"")</f>
        <v>15.59</v>
      </c>
      <c r="AX14" s="41">
        <f>IF(SUM(AI14:AL14)-AM14&gt;0,SUM(AI14:AL14)-AM14,"")</f>
        <v>52.790000000000006</v>
      </c>
      <c r="AY14" s="41">
        <f>IF(SUM(AU14,AX14)&gt;0,SUM(AU14,AX14),"")</f>
        <v>105.23000000000002</v>
      </c>
      <c r="AZ14" s="27">
        <v>13.5</v>
      </c>
      <c r="BA14" s="27">
        <v>8</v>
      </c>
      <c r="BB14" s="27">
        <v>12.1</v>
      </c>
      <c r="BC14" s="27">
        <v>13.85</v>
      </c>
      <c r="BD14" s="27">
        <v>0</v>
      </c>
      <c r="BE14" s="27">
        <v>12.4</v>
      </c>
      <c r="BF14" s="27">
        <v>9.6</v>
      </c>
      <c r="BG14" s="27">
        <v>12.7</v>
      </c>
      <c r="BH14" s="27">
        <v>15.02</v>
      </c>
      <c r="BI14" s="27">
        <v>0.8</v>
      </c>
      <c r="BJ14" s="27"/>
      <c r="BK14" s="27"/>
      <c r="BL14" s="27"/>
      <c r="BM14" s="27"/>
      <c r="BN14" s="27"/>
      <c r="BO14" s="29"/>
      <c r="BP14" s="40">
        <f>IF(BB14&gt;0,BB14,"")</f>
        <v>12.1</v>
      </c>
      <c r="BQ14" s="40">
        <f>IF(BC14&gt;0,BC14,"")</f>
        <v>13.85</v>
      </c>
      <c r="BR14" s="11">
        <f>IF(SUM(AZ14:BC14)-BD14&gt;0,SUM(AZ14:BC14)-BD14,"")</f>
        <v>47.45</v>
      </c>
      <c r="BS14" s="11">
        <f>IF(BG14&gt;0,BG14,"")</f>
        <v>12.7</v>
      </c>
      <c r="BT14" s="11">
        <f>IF(BH14&gt;0,BH14,"")</f>
        <v>15.02</v>
      </c>
      <c r="BU14" s="11">
        <f>IF(SUM(BE14:BH14)-BI14&gt;0,SUM(BE14:BH14)-BI14,"")</f>
        <v>48.92</v>
      </c>
      <c r="BV14" s="11">
        <f>IF(BR14="","",MAX(BR14,BU14))</f>
        <v>48.92</v>
      </c>
      <c r="BW14" s="11" t="str">
        <f>IF(BL14&gt;0,BL14,"")</f>
        <v/>
      </c>
      <c r="BX14" s="11" t="str">
        <f>IF(BM14&gt;0,BM14,"")</f>
        <v/>
      </c>
      <c r="BY14" s="11" t="str">
        <f>IF(SUM(BJ14:BM14)-BN14&gt;0,SUM(BJ14:BM14)-BN14,"")</f>
        <v/>
      </c>
      <c r="BZ14" s="11">
        <f>IF(SUM(BV14,BY14)&gt;0,SUM(BV14,BY14),"")</f>
        <v>48.92</v>
      </c>
      <c r="CA14" s="23">
        <v>7.8</v>
      </c>
      <c r="CB14" s="23">
        <v>5.3</v>
      </c>
      <c r="CC14" s="23">
        <v>8.1</v>
      </c>
      <c r="CD14" s="23">
        <v>9.36</v>
      </c>
      <c r="CE14" s="23">
        <v>0</v>
      </c>
      <c r="CF14" s="23">
        <v>12.4</v>
      </c>
      <c r="CG14" s="23">
        <v>9</v>
      </c>
      <c r="CH14" s="23">
        <v>11.1</v>
      </c>
      <c r="CI14" s="23">
        <v>14.8</v>
      </c>
      <c r="CJ14" s="23">
        <v>2.4</v>
      </c>
      <c r="CK14" s="23"/>
      <c r="CL14" s="23"/>
      <c r="CM14" s="23"/>
      <c r="CN14" s="23"/>
      <c r="CO14" s="23"/>
      <c r="CP14" s="28"/>
      <c r="CQ14" s="39">
        <f>IF(CC14&gt;0,CC14,"")</f>
        <v>8.1</v>
      </c>
      <c r="CR14" s="39">
        <f>IF(CD14&gt;0,CD14,"")</f>
        <v>9.36</v>
      </c>
      <c r="CS14" s="41">
        <f>IF(SUM(CA14:CD14)-CE14&gt;0,SUM(CA14:CD14)-CE14,"")</f>
        <v>30.56</v>
      </c>
      <c r="CT14" s="41">
        <f>IF(CH14&gt;0,CH14,"")</f>
        <v>11.1</v>
      </c>
      <c r="CU14" s="41">
        <f>IF(CI14&gt;0,CI14,"")</f>
        <v>14.8</v>
      </c>
      <c r="CV14" s="41">
        <f>IF(SUM(CF14:CI14)-CJ14&gt;0,SUM(CF14:CI14)-CJ14,"")</f>
        <v>44.9</v>
      </c>
      <c r="CW14" s="41">
        <f>IF(CS14="","",MAX(CS14,CV14))</f>
        <v>44.9</v>
      </c>
      <c r="CX14" s="41" t="str">
        <f>IF(CM14&gt;0,CM14,"")</f>
        <v/>
      </c>
      <c r="CY14" s="41" t="str">
        <f>IF(CN14&gt;0,CN14,"")</f>
        <v/>
      </c>
      <c r="CZ14" s="41" t="str">
        <f>IF(SUM(CK14:CN14)-CO14&gt;0,SUM(CK14:CN14)-CO14,"")</f>
        <v/>
      </c>
      <c r="DA14" s="41">
        <f>IF(SUM(CW14,CZ14)&gt;0,SUM(CW14,CZ14),"")</f>
        <v>44.9</v>
      </c>
      <c r="DB14" s="52" t="str">
        <f>IF(MAX(ED14,FL14,GT14,IB14,JJ14,KR14,LZ14,NH14,OP14,PX14,RF14,SN14,TV14,VD14,WL14)-IF(N14="",0,N14)&gt;0.001,MAX(ED14,FL14,GT14,IB14,JJ14,KR14,LZ14,NH14,OP14,PX14,RF14,SN14,TV14,VD14,WL14)-IF(N14="",0,N14),"")</f>
        <v/>
      </c>
      <c r="DC14" s="52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 t="str">
        <f>IF(GA14&gt;0,GA14,"")</f>
        <v/>
      </c>
      <c r="GR14" s="41" t="str">
        <f>IF(GB14&gt;0,GB14,"")</f>
        <v/>
      </c>
      <c r="GS14" s="41" t="str">
        <f>IF(SUM(FY14:GB14)-GC14&gt;0,SUM(FY14:GB14)-GC14,"")</f>
        <v/>
      </c>
      <c r="GT14" s="41" t="str">
        <f>IF(MAX(GP14,GS14)&gt;0,MAX(GP14,GS14),"")</f>
        <v/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>IF(QH14&gt;0,QH14,"")</f>
        <v/>
      </c>
      <c r="RA14" s="41" t="str">
        <f>IF(QI14&gt;0,QI14,"")</f>
        <v/>
      </c>
      <c r="RB14" s="41" t="str">
        <f>IF(SUM(QF14:QI14)-QJ14&gt;0,SUM(QF14:QI14)-QJ14,"")</f>
        <v/>
      </c>
      <c r="RC14" s="41" t="str">
        <f>IF(QM14&gt;0,QM14,"")</f>
        <v/>
      </c>
      <c r="RD14" s="41" t="str">
        <f>IF(QN14&gt;0,QN14,"")</f>
        <v/>
      </c>
      <c r="RE14" s="41" t="str">
        <f>IF(SUM(QK14:QN14)-QO14&gt;0,SUM(QK14:QN14)-QO14,"")</f>
        <v/>
      </c>
      <c r="RF14" s="41" t="str">
        <f>IF(MAX(RB14,RE14)&gt;0,MAX(RB14,RE14),"")</f>
        <v/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 t="str">
        <f>IF(QW14&gt;0,QW14,"")</f>
        <v/>
      </c>
      <c r="RK14" s="41" t="str">
        <f>IF(QX14&gt;0,QX14,"")</f>
        <v/>
      </c>
      <c r="RL14" s="41" t="str">
        <f>IF(SUM(QU14:QX14)-QY14&gt;0,SUM(QU14:QX14)-QY14,"")</f>
        <v/>
      </c>
      <c r="RM14" s="41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1" t="str">
        <f>IF(SX14&gt;0,SX14,"")</f>
        <v/>
      </c>
      <c r="TQ14" s="41" t="str">
        <f>IF(SY14&gt;0,SY14,"")</f>
        <v/>
      </c>
      <c r="TR14" s="41" t="str">
        <f>IF(SUM(SV14:SY14)-SZ14&gt;0,SUM(SV14:SY14)-SZ14,"")</f>
        <v/>
      </c>
      <c r="TS14" s="41" t="str">
        <f>IF(TC14&gt;0,TC14,"")</f>
        <v/>
      </c>
      <c r="TT14" s="41" t="str">
        <f>IF(TD14&gt;0,TD14,"")</f>
        <v/>
      </c>
      <c r="TU14" s="41" t="str">
        <f>IF(SUM(TA14:TD14)-TE14&gt;0,SUM(TA14:TD14)-TE14,"")</f>
        <v/>
      </c>
      <c r="TV14" s="41" t="str">
        <f>IF(MAX(TR14,TU14)&gt;0,MAX(TR14,TU14),"")</f>
        <v/>
      </c>
      <c r="TW14" s="41" t="str">
        <f>IF(TH14&gt;0,TH14,"")</f>
        <v/>
      </c>
      <c r="TX14" s="41" t="str">
        <f>IF(TI14&gt;0,TI14,"")</f>
        <v/>
      </c>
      <c r="TY14" s="41" t="str">
        <f>IF(SUM(TF14:TI14)-TJ14&gt;0,SUM(TF14:TI14)-TJ14,"")</f>
        <v/>
      </c>
      <c r="TZ14" s="41" t="str">
        <f>IF(TM14&gt;0,TM14,"")</f>
        <v/>
      </c>
      <c r="UA14" s="41" t="str">
        <f>IF(TN14&gt;0,TN14,"")</f>
        <v/>
      </c>
      <c r="UB14" s="41" t="str">
        <f>IF(SUM(TK14:TN14)-TO14&gt;0,SUM(TK14:TN14)-TO14,"")</f>
        <v/>
      </c>
      <c r="UC14" s="41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1" t="str">
        <f>IF(VN14&gt;0,VN14,"")</f>
        <v/>
      </c>
      <c r="WG14" s="41" t="str">
        <f>IF(VO14&gt;0,VO14,"")</f>
        <v/>
      </c>
      <c r="WH14" s="41" t="str">
        <f>IF(SUM(VL14:VO14)-VP14&gt;0,SUM(VL14:VO14)-VP14,"")</f>
        <v/>
      </c>
      <c r="WI14" s="41" t="str">
        <f>IF(VS14&gt;0,VS14,"")</f>
        <v/>
      </c>
      <c r="WJ14" s="41" t="str">
        <f>IF(VT14&gt;0,VT14,"")</f>
        <v/>
      </c>
      <c r="WK14" s="41" t="str">
        <f>IF(SUM(VQ14:VT14)-VU14&gt;0,SUM(VQ14:VT14)-VU14,"")</f>
        <v/>
      </c>
      <c r="WL14" s="41" t="str">
        <f>IF(MAX(WH14,WK14)&gt;0,MAX(WH14,WK14),"")</f>
        <v/>
      </c>
      <c r="WM14" s="41" t="str">
        <f>IF(VX14&gt;0,VX14,"")</f>
        <v/>
      </c>
      <c r="WN14" s="41" t="str">
        <f>IF(VY14&gt;0,VY14,"")</f>
        <v/>
      </c>
      <c r="WO14" s="41" t="str">
        <f>IF(SUM(VV14:VY14)-VZ14&gt;0,SUM(VV14:VY14)-VZ14,"")</f>
        <v/>
      </c>
      <c r="WP14" s="41" t="str">
        <f>IF(WC14&gt;0,WC14,"")</f>
        <v/>
      </c>
      <c r="WQ14" s="41" t="str">
        <f>IF(WD14&gt;0,WD14,"")</f>
        <v/>
      </c>
      <c r="WR14" s="41" t="str">
        <f>IF(SUM(WA14:WD14)-WE14&gt;0,SUM(WA14:WD14)-WE14,"")</f>
        <v/>
      </c>
      <c r="WS14" s="41" t="str">
        <f>IF(SUM(WL14,WO14,WR14)&gt;0,SUM(WL14,WO14,WR14),"")</f>
        <v/>
      </c>
      <c r="WT14" s="27">
        <f>IF($CP14="P",CA14,(CA14+AZ14)/2)</f>
        <v>10.65</v>
      </c>
      <c r="WU14" s="27">
        <f>IF($CP14="P",CB14,(CB14+BA14)/2)</f>
        <v>6.65</v>
      </c>
      <c r="WV14" s="27">
        <f>IF($CP14="P",CC14,(CC14+BB14)/2)</f>
        <v>10.1</v>
      </c>
      <c r="WW14" s="27">
        <f>IF($CP14="P",CD14,(CD14+BC14)/2)</f>
        <v>11.605</v>
      </c>
      <c r="WX14" s="27">
        <f>IF($CP14="P",CE14,(CE14+BD14)/2)</f>
        <v>0</v>
      </c>
      <c r="WY14" s="27">
        <f>IF($CP14="P",CF14,(CF14+BE14)/2)</f>
        <v>12.4</v>
      </c>
      <c r="WZ14" s="27">
        <f>IF($CP14="P",CG14,(CG14+BF14)/2)</f>
        <v>9.3000000000000007</v>
      </c>
      <c r="XA14" s="27">
        <f>IF($CP14="P",CH14,(CH14+BG14)/2)</f>
        <v>11.899999999999999</v>
      </c>
      <c r="XB14" s="27">
        <f>IF($CP14="P",CI14,(CI14+BH14)/2)</f>
        <v>14.91</v>
      </c>
      <c r="XC14" s="27">
        <f>IF($CP14="P",CJ14,(CJ14+BI14)/2)</f>
        <v>1.6</v>
      </c>
      <c r="XD14" s="27">
        <f>IF($CP14="P",CK14,(CK14+BJ14)/2)</f>
        <v>0</v>
      </c>
      <c r="XE14" s="27">
        <f>IF($CP14="P",CL14,(CL14+BK14)/2)</f>
        <v>0</v>
      </c>
      <c r="XF14" s="27">
        <f>IF($CP14="P",CM14,(CM14+BL14)/2)</f>
        <v>0</v>
      </c>
      <c r="XG14" s="27">
        <f>IF($CP14="P",CN14,(CN14+BM14)/2)</f>
        <v>0</v>
      </c>
      <c r="XH14" s="27">
        <f>IF($CP14="P",CO14,(CO14+BN14)/2)</f>
        <v>0</v>
      </c>
      <c r="XI14" s="29" t="s">
        <v>56</v>
      </c>
      <c r="XJ14" s="11">
        <f>IF(WV14&gt;0,WV14,"")</f>
        <v>10.1</v>
      </c>
      <c r="XK14" s="11">
        <f>IF(WW14&gt;0,WW14,"")</f>
        <v>11.605</v>
      </c>
      <c r="XL14" s="11">
        <f>IF(SUM(WT14:WW14)-WX14&gt;0,SUM(WT14:WW14)-WX14,"")</f>
        <v>39.004999999999995</v>
      </c>
      <c r="XM14" s="11">
        <f>IF(XA14&gt;0,XA14,"")</f>
        <v>11.899999999999999</v>
      </c>
      <c r="XN14" s="11">
        <f>IF(XB14&gt;0,XB14,"")</f>
        <v>14.91</v>
      </c>
      <c r="XO14" s="11">
        <f>IF(SUM(WY14:XB14)-XC14&gt;0,SUM(WY14:XB14)-XC14,"")</f>
        <v>46.910000000000004</v>
      </c>
      <c r="XP14" s="11">
        <f>IF(MAX(XL14,XO14)&gt;0,MAX(XL14,XO14),"")</f>
        <v>46.910000000000004</v>
      </c>
      <c r="XQ14" s="11" t="str">
        <f>IF(XF14&gt;0,XF14,"")</f>
        <v/>
      </c>
      <c r="XR14" s="11" t="str">
        <f>IF(XG14&gt;0,XG14,"")</f>
        <v/>
      </c>
      <c r="XS14" s="11" t="str">
        <f>IF(SUM(XD14:XG14)-XH14&gt;0,SUM(XD14:XG14)-XH14,"")</f>
        <v/>
      </c>
      <c r="XT14" s="11">
        <f>IF(SUM(XP14,XS14)&gt;0,SUM(XP14,XS14),"")</f>
        <v>46.910000000000004</v>
      </c>
    </row>
    <row r="15" spans="1:644" x14ac:dyDescent="0.2">
      <c r="A15" s="4" cm="1">
        <f t="array" ref="A15">IF(AND(H15&lt;&gt;"",H15&lt;&gt;"No DD"),SUMPRODUCT((H$4:H$26&lt;&gt;"")*(H$4:H$26&lt;&gt;"No DD")*(E$4:E$26&gt;E15))+1,IF(H15="No DD",SUMPRODUCT((H$4:H$26="No DD")*(E$4:E$26&gt;E15))+1+SUMPRODUCT((H$4:H$26&lt;&gt;"")*(H$4:H$26&lt;&gt;"No DD")),""))</f>
        <v>10</v>
      </c>
      <c r="B15" s="5" t="s">
        <v>144</v>
      </c>
      <c r="C15" s="4" t="s">
        <v>143</v>
      </c>
      <c r="D15" s="4">
        <v>2004</v>
      </c>
      <c r="E15" s="9">
        <f>SUM(J15:V15)+SUM(J15:T15)*0.0000001+SUM(J15)*0.0000000000001</f>
        <v>218.20002173100545</v>
      </c>
      <c r="F15" s="3" t="str">
        <f>IF(OR(AND(AO15&gt;=AY$28,AO15&lt;&gt;"",AQ15&gt;=AY$32,AQ15&lt;&gt;"",AN15=""),AND(AR15&gt;=AY$28,AR15&lt;&gt;"",AT15&gt;=AY$32,AT15&lt;&gt;"",AN15=""),AND(AV15&gt;=AY$28,AV15&lt;&gt;"",AX15&gt;=AY$32,AX15&lt;&gt;"",AN15=""),AND(BP15&gt;=BZ$28,BP15&lt;&gt;"",BR15&gt;=BZ$32,BR15&lt;&gt;"",BO15=""),AND(BS15&gt;=BZ$28,BS15&lt;&gt;"",BU15&gt;=BZ$32,BU15&lt;&gt;"",BO15=""),AND(BW15&gt;=BZ$28,BW15&lt;&gt;"",BY15&gt;=BZ$32,BY15&lt;&gt;"",BO15=""),AND(CQ15&gt;=DA$28,CQ15&lt;&gt;"",CS15&gt;=DA$32,CS15&lt;&gt;"",CP15=""),AND(CT15&gt;=DA$28,CT15&lt;&gt;"",CV15&gt;=DA$32,CV15&lt;&gt;"",CP15=""),AND(CX15&gt;=DA$28,CX15&lt;&gt;"",CZ15&gt;=DA$32,CZ15&lt;&gt;"",CP15=""),AND(DX15&gt;=EK$28,DX15&lt;&gt;"",DZ15&gt;=EK$32,DZ15&lt;&gt;""),AND(EA15&gt;=EK$28,EA15&lt;&gt;"",EC15&gt;=EK$32,EC15&lt;&gt;""),AND(EE15&gt;=EK$28,EE15&lt;&gt;"",EG15&gt;=EK$32,EG15&lt;&gt;""),AND(EH15&gt;=EK$28,EH15&lt;&gt;"",EJ15&gt;=EK$32,EJ15&lt;&gt;""),AND(FF15&gt;=FS$28,FF15&lt;&gt;"",FH15&gt;=FS$32,FH15&lt;&gt;""),AND(FI15&gt;=FS$28,FI15&lt;&gt;"",FK15&gt;=FS$32,FK15&lt;&gt;""),AND(FM15&gt;=FS$28,FM15&lt;&gt;"",FO15&gt;=FS$32,FO15&lt;&gt;""),AND(FP15&gt;=FS$28,FP15&lt;&gt;"",FR15&gt;=FS$32,FR15&lt;&gt;""),AND(GN15&gt;=HA$28,GN15&lt;&gt;"",GP15&gt;=HA$32,GP15&lt;&gt;""),AND(GQ15&gt;=HA$28,GQ15&lt;&gt;"",GS15&gt;=HA$32,GS15&lt;&gt;""),AND(GU15&gt;=HA$28,GU15&lt;&gt;"",GW15&gt;=HA$32,GW15&lt;&gt;""),AND(GX15&gt;=HA$28,GX15&lt;&gt;"",GZ15&gt;=HA$32,GZ15&lt;&gt;""),AND(HV15&gt;=II$28,HV15&lt;&gt;"",HX15&gt;=II$32,HX15&lt;&gt;""),AND(HY15&gt;=II$28,HY15&lt;&gt;"",IA15&gt;=II$32,IA15&lt;&gt;""),AND(IC15&gt;=II$28,IC15&lt;&gt;"",IE15&gt;=II$32,IE15&lt;&gt;""),AND(IF15&gt;=II$28,IF15&lt;&gt;"",IH15&gt;=II$32,IH15&lt;&gt;""),AND(JD15&gt;=JQ$28,JD15&lt;&gt;"",JF15&gt;=JQ$32,JF15&lt;&gt;""),AND(JG15&gt;=JQ$28,JG15&lt;&gt;"",JI15&gt;=JQ$32,JI15&lt;&gt;""),AND(JK15&gt;=JQ$28,JK15&lt;&gt;"",JM15&gt;=JQ$32,JM15&lt;&gt;""),AND(JN15&gt;=JQ$28,JN15&lt;&gt;"",JP15&gt;=JQ$32,JP15&lt;&gt;""),AND(KL15&gt;=KY$28,KL15&lt;&gt;"",KN15&gt;=KY$32,KN15&lt;&gt;""),AND(KO15&gt;=KY$28,KO15&lt;&gt;"",KQ15&gt;=KY$32,KQ15&lt;&gt;""),AND(KS15&gt;=KY$28,KS15&lt;&gt;"",KU15&gt;=KY$32,KU15&lt;&gt;""),AND(KV15&gt;=KY$28,KV15&lt;&gt;"",KX15&gt;=KY$32,KX15&lt;&gt;""),AND(LT15&gt;=MG$28,LT15&lt;&gt;"",LV15&gt;=MG$32,LV15&lt;&gt;""),AND(LW15&gt;=MG$28,LW15&lt;&gt;"",LY15&gt;=MG$32,LY15&lt;&gt;""),AND(MA15&gt;=MG$28,MA15&lt;&gt;"",MC15&gt;=MG$32,MC15&lt;&gt;""),AND(MD15&gt;=MG$28,MD15&lt;&gt;"",MF15&gt;=MG$32,MF15&lt;&gt;""),AND(NB15&gt;=NO$28,NB15&lt;&gt;"",ND15&gt;=NO$32,ND15&lt;&gt;""),AND(NE15&gt;=NO$28,NE15&lt;&gt;"",NG15&gt;=NO$32,NG15&lt;&gt;""),AND(NI15&gt;=NO$28,NI15&lt;&gt;"",NK15&gt;=NO$32,NK15&lt;&gt;""),AND(NL15&gt;=NO$28,NL15&lt;&gt;"",NN15&gt;=NO$32,NN15&lt;&gt;""),AND(OJ15&gt;=OW$28,OJ15&lt;&gt;"",OL15&gt;=OW$32,OL15&lt;&gt;""),AND(OM15&gt;=OW$28,OM15&lt;&gt;"",OO15&gt;=OW$32,OO15&lt;&gt;""),AND(OQ15&gt;=OW$28,OQ15&lt;&gt;"",OS15&gt;=OW$32,OS15&lt;&gt;""),AND(OT15&gt;=OW$28,OT15&lt;&gt;"",OV15&gt;=OW$32,OV15&lt;&gt;""),AND(PR15&gt;=QE$28,PR15&lt;&gt;"",PT15&gt;=QE$32,PT15&lt;&gt;""),AND(PU15&gt;=QE$28,PU15&lt;&gt;"",PW15&gt;=QE$32,PW15&lt;&gt;""),AND(PY15&gt;=QE$28,PY15&lt;&gt;"",QA15&gt;=QE$32,QA15&lt;&gt;""),AND(QB15&gt;=QE$28,QB15&lt;&gt;"",QD15&gt;=QE$32,QD15&lt;&gt;""),AND(QZ15&gt;=RM$28,QZ15&lt;&gt;"",RB15&gt;=RM$32,RB15&lt;&gt;""),AND(RC15&gt;=RM$28,RC15&lt;&gt;"",RE15&gt;=RM$32,RE15&lt;&gt;""),AND(RG15&gt;=RM$28,RG15&lt;&gt;"",RI15&gt;=RM$32,RI15&lt;&gt;""),AND(RJ15&gt;=RM$28,RJ15&lt;&gt;"",RL15&gt;=RM$32,RL15&lt;&gt;""),AND(SH15&gt;=SU$28,SH15&lt;&gt;"",SJ15&gt;=SU$32,SJ15&lt;&gt;""),AND(SK15&gt;=SU$28,SK15&lt;&gt;"",SM15&gt;=SU$32,SM15&lt;&gt;""),AND(SO15&gt;=SU$28,SO15&lt;&gt;"",SQ15&gt;=SU$32,SQ15&lt;&gt;""),AND(SR15&gt;=SU$28,SR15&lt;&gt;"",ST15&gt;=SU$32,ST15&lt;&gt;""),AND(TP15&gt;=UC$28,TP15&lt;&gt;"",TR15&gt;=UC$32,TR15&lt;&gt;""),AND(TS15&gt;=UC$28,TS15&lt;&gt;"",TU15&gt;=UC$32,TU15&lt;&gt;""),AND(TW15&gt;=UC$28,TW15&lt;&gt;"",TY15&gt;=UC$32,TYY15&lt;&gt;""),AND(TZ15&gt;=UC$28,TZ15&lt;&gt;"",UB15&gt;=UC$32,UB15&lt;&gt;""),AND(UX15&gt;=VK$28,UX15&lt;&gt;"",UZ15&gt;=VK$32,UZ15&lt;&gt;""),AND(VA15&gt;=VK$28,VA15&lt;&gt;"",VC15&gt;=VK$32,VC15&lt;&gt;""),AND(VE15&gt;=VK$28,VE15&lt;&gt;"",VG15&gt;=VK$32,VG15&lt;&gt;""),AND(VH15&gt;=VK$28,VH15&lt;&gt;"",VJ15&gt;=VK$32,VJ15&lt;&gt;""),AND(WF15&gt;=WS$28,WF15&lt;&gt;"",WH15&gt;=WS$32,WH15&lt;&gt;""),AND(WI15&gt;=WS$28,WI15&lt;&gt;"",WK15&gt;=WS$32,WK15&lt;&gt;""),AND(WM15&gt;=WS$28,WM15&lt;&gt;"",WO15&gt;=WS$32,WO15&lt;&gt;""),AND(WP15&gt;=WS$28,WP15&lt;&gt;"",WR15&gt;=WS$32,WR15&lt;&gt;"")),"P","")</f>
        <v/>
      </c>
      <c r="G15" s="3" t="str">
        <f>IF(OR(AND(AQ15&gt;=AY$32,AQ15&lt;&gt;"",AN15=""),AND(AT15&gt;=AY$32,AT15&lt;&gt;"",AN15=""),AND(AX15&gt;=AY$32,AX15&lt;&gt;"",AN15=""),AND(BR15&gt;=BZ$32,BR15&lt;&gt;"",BO15=""),AND(BU15&gt;=BZ$32,BU15&lt;&gt;"",BO15=""),AND(BY15&gt;=BZ$32,BY15&lt;&gt;"",BO15=""),AND(CS15&gt;=DA$32,CS15&lt;&gt;"",CP15=""),AND(CV15&gt;=DA$32,CV15&lt;&gt;"",CP15=""),AND(CZ15&gt;=DA$32,CZ15&lt;&gt;"",CP15=""),AND(DZ15&gt;=EK$32,DZ15&lt;&gt;""),AND(EC15&gt;=EK$32,EC15&lt;&gt;""),AND(EG15&gt;=EK$32,EG15&lt;&gt;""),AND(EJ15&gt;=EK$32,EJ15&lt;&gt;""),AND(FH15&gt;=FS$32,FH15&lt;&gt;""),AND(FK15&gt;=FS$32,FK15&lt;&gt;""),AND(FO15&gt;=FS$32,FO15&lt;&gt;""),AND(FR15&gt;=FS$32,FR15&lt;&gt;""),AND(GP15&gt;=HA$32,GP15&lt;&gt;""),AND(GS15&gt;=HA$32,GS15&lt;&gt;""),AND(GW15&gt;=HA$32,GW15&lt;&gt;""),AND(GZ15&gt;=HA$32,GZ15&lt;&gt;""),AND(HX15&gt;=II$32,HX15&lt;&gt;""),AND(IA15&gt;=II$32,IA15&lt;&gt;""),AND(IE15&gt;=II$32,IE15&lt;&gt;""),AND(IH15&gt;=II$32,IH15&lt;&gt;""),AND(JF15&gt;=JQ$32,JF15&lt;&gt;""),AND(JI15&gt;=JQ$32,JI15&lt;&gt;""),AND(JM15&gt;=JQ$32,JM15&lt;&gt;""),AND(JP15&gt;=JQ$32,JP15&lt;&gt;""),AND(KN15&gt;=KY$32,KN15&lt;&gt;""),AND(KQ15&gt;=KY$32,KQ15&lt;&gt;""),AND(KU15&gt;=KY$32,KU15&lt;&gt;""),AND(KX15&gt;=KY$32,KX15&lt;&gt;""),AND(LV15&gt;=MG$32,LV15&lt;&gt;""),AND(LY15&gt;=MG$32,LY15&lt;&gt;""),AND(MC15&gt;=MG$32,MC15&lt;&gt;""),AND(MF15&gt;=MG$32,MF15&lt;&gt;""),AND(ND15&gt;=NO$32,ND15&lt;&gt;""),AND(NG15&gt;=NO$32,NG15&lt;&gt;""),AND(NK15&gt;=NO$32,NK15&lt;&gt;""),AND(NN15&gt;=NO$32,NN15&lt;&gt;""),AND(OL15&gt;=OW$32,OL15&lt;&gt;""),AND(OO15&gt;=OW$32,OO15&lt;&gt;""),AND(OS15&gt;=OW$32,OS15&lt;&gt;""),AND(OV15&gt;=OW$32,OV15&lt;&gt;""),AND(PT15&gt;=QE$32,PT15&lt;&gt;""),AND(PW15&gt;=QE$32,PW15&lt;&gt;""),AND(QA15&gt;=QE$32,QA15&lt;&gt;""),AND(QD15&gt;=QE$32,QD15&lt;&gt;""),AND(RB15&gt;=RM$32,RB15&lt;&gt;""),AND(RE15&gt;=RM$32,RE15&lt;&gt;""),AND(RI15&gt;=RM$32,RI15&lt;&gt;""),AND(RL15&gt;=RM$32,RL15&lt;&gt;""),AND(SJ15&gt;=SU$32,SJ15&lt;&gt;""),AND(SM15&gt;=SU$32,SM15&lt;&gt;""),AND(SQ15&gt;=SU$32,SQ15&lt;&gt;""),AND(ST15&gt;=SU$32,ST15&lt;&gt;""),AND(TR15&gt;=UC$32,TR15&lt;&gt;""),AND(TU15&gt;=UC$32,TU15&lt;&gt;""),AND(TY15&gt;=UC$32,TYY15&lt;&gt;""),AND(UB15&gt;=UC$32,UB15&lt;&gt;""),AND(UZ15&gt;=VK$32,UZ15&lt;&gt;""),AND(VC15&gt;=VK$32,VC15&lt;&gt;""),AND(VG15&gt;=VK$32,VG15&lt;&gt;""),AND(VJ15&gt;=VK$32,VJ15&lt;&gt;""),AND(WH15&gt;=WS$32,WH15&lt;&gt;""),AND(WK15&gt;=WS$32,WK15&lt;&gt;""),AND(WO15&gt;=WS$32,WO15&lt;&gt;""),AND(WR15&gt;=WS$32,WR15&lt;&gt;"")),"P","")</f>
        <v>P</v>
      </c>
      <c r="H15" s="37" t="str">
        <f>IF(AND(G15="P",F15=""),"No DD",IF(OR(AND(AO15&gt;=AY$31,AO15&lt;&gt;"",AQ15&gt;=AY$35,AQ15&lt;&gt;"",AN15=""),AND(AR15&gt;=AY$31,AR15&lt;&gt;"",AT15&gt;=AY$35,AT15&lt;&gt;"",AN15=""),AND(AV15&gt;=AY$31,AV15&lt;&gt;"",AX15&gt;=AY$35,AX15&lt;&gt;"",AN15=""),AND(BP15&gt;=BZ$31,BP15&lt;&gt;"",BR15&gt;=BZ$35,BR15&lt;&gt;"",BO15=""),AND(BS15&gt;=BZ$31,BS15&lt;&gt;"",BU15&gt;=BZ$35,BU15&lt;&gt;"",BO15=""),AND(BW15&gt;=BZ$31,BW15&lt;&gt;"",BY15&gt;=BZ$35,BY15&lt;&gt;"",BO15=""),AND(CQ15&gt;=DA$31,CQ15&lt;&gt;"",CS15&gt;=DA$35,CS15&lt;&gt;"",CP15=""),AND(CT15&gt;=DA$31,CT15&lt;&gt;"",CV15&gt;=DA$35,CV15&lt;&gt;"",CP15=""),AND(CX15&gt;=DA$31,CX15&lt;&gt;"",CZ15&gt;=DA$35,CZ15&lt;&gt;"",CP15=""),AND(DX15&gt;=EK$31,DX15&lt;&gt;"",DZ15&gt;=EK$35,DZ15&lt;&gt;""),AND(EA15&gt;=EK$31,EA15&lt;&gt;"",EC15&gt;=EK$35,EC15&lt;&gt;""),AND(EE15&gt;=EK$31,EE15&lt;&gt;"",EG15&gt;=EK$35,EG15&lt;&gt;""),AND(EH15&gt;=EK$31,EH15&lt;&gt;"",EJ15&gt;=EK$35,EJ15&lt;&gt;""),AND(FF15&gt;=FS$31,FF15&lt;&gt;"",FH15&gt;=FS$35,FH15&lt;&gt;""),AND(FI15&gt;=FS$31,FI15&lt;&gt;"",FK15&gt;=FS$35,FK15&lt;&gt;""),AND(FM15&gt;=FS$31,FM15&lt;&gt;"",FO15&gt;=FS$35,FO15&lt;&gt;""),AND(FP15&gt;=FS$31,FP15&lt;&gt;"",FR15&gt;=FS$35,FR15&lt;&gt;""),AND(GN15&gt;=HA$31,GN15&lt;&gt;"",GP15&gt;=HA$35,GP15&lt;&gt;""),AND(GQ15&gt;=HA$31,GQ15&lt;&gt;"",GS15&gt;=HA$35,GS15&lt;&gt;""),AND(GU15&gt;=HA$31,GU15&lt;&gt;"",GW15&gt;=HA$35,GW15&lt;&gt;""),AND(GX15&gt;=HA$31,GX15&lt;&gt;"",GZ15&gt;=HA$35,GZ15&lt;&gt;""),AND(HV15&gt;=II$31,HV15&lt;&gt;"",HX15&gt;=II$35,HX15&lt;&gt;""),AND(HY15&gt;=II$31,HY15&lt;&gt;"",IA15&gt;=II$35,IA15&lt;&gt;""),AND(IC15&gt;=II$31,IC15&lt;&gt;"",IE15&gt;=II$35,IE15&lt;&gt;""),AND(IF15&gt;=II$31,IF15&lt;&gt;"",IH15&gt;=II$35,IH15&lt;&gt;""),AND(JD15&gt;=JQ$31,JD15&lt;&gt;"",JF15&gt;=JQ$35,JF15&lt;&gt;""),AND(JG15&gt;=JQ$31,JG15&lt;&gt;"",JI15&gt;=JQ$35,JI15&lt;&gt;""),AND(JK15&gt;=JQ$31,JK15&lt;&gt;"",JM15&gt;=JQ$35,JM15&lt;&gt;""),AND(JN15&gt;=JQ$31,JN15&lt;&gt;"",JP15&gt;=JQ$35,JP15&lt;&gt;""),AND(KL15&gt;=KY$31,KL15&lt;&gt;"",KN15&gt;=KY$35,KN15&lt;&gt;""),AND(KO15&gt;=KY$31,KO15&lt;&gt;"",KQ15&gt;=KY$35,KQ15&lt;&gt;""),AND(KS15&gt;=KY$31,KS15&lt;&gt;"",KU15&gt;=KY$35,KU15&lt;&gt;""),AND(KV15&gt;=KY$31,KV15&lt;&gt;"",KX15&gt;=KY$35,KX15&lt;&gt;""),AND(LT15&gt;=MG$31,LT15&lt;&gt;"",LV15&gt;=MG$35,LV15&lt;&gt;""),AND(LW15&gt;=MG$31,LW15&lt;&gt;"",LY15&gt;=MG$35,LY15&lt;&gt;""),AND(MA15&gt;=MG$31,MA15&lt;&gt;"",MC15&gt;=MG$35,MC15&lt;&gt;""),AND(MD15&gt;=MG$31,MD15&lt;&gt;"",MF15&gt;=MG$35,MF15&lt;&gt;""),AND(NB15&gt;=NO$31,NB15&lt;&gt;"",ND15&gt;=NO$35,ND15&lt;&gt;""),AND(NE15&gt;=NO$31,NE15&lt;&gt;"",NG15&gt;=NO$35,NG15&lt;&gt;""),AND(NI15&gt;=NO$31,NI15&lt;&gt;"",NK15&gt;=NO$35,NK15&lt;&gt;""),AND(NL15&gt;=NO$31,NL15&lt;&gt;"",NN15&gt;=NO$35,NN15&lt;&gt;""),AND(OJ15&gt;=OW$31,OJ15&lt;&gt;"",OL15&gt;=OW$35,OL15&lt;&gt;""),AND(OM15&gt;=OW$31,OM15&lt;&gt;"",OO15&gt;=OW$35,OO15&lt;&gt;""),AND(OQ15&gt;=OW$31,OQ15&lt;&gt;"",OS15&gt;=OW$35,OS15&lt;&gt;""),AND(OT15&gt;=OW$31,OT15&lt;&gt;"",OV15&gt;=OW$35,OV15&lt;&gt;""),AND(PR15&gt;=QE$31,PR15&lt;&gt;"",PT15&gt;=QE$35,PT15&lt;&gt;""),AND(PU15&gt;=QE$31,PU15&lt;&gt;"",PW15&gt;=QE$35,PW15&lt;&gt;""),AND(PY15&gt;=QE$31,PY15&lt;&gt;"",QA15&gt;=QE$35,QA15&lt;&gt;""),AND(QB15&gt;=QE$31,QB15&lt;&gt;"",QD15&gt;=QE$35,QD15&lt;&gt;""),AND(QZ15&gt;=RM$31,QZ15&lt;&gt;"",RB15&gt;=RM$35,RB15&lt;&gt;""),AND(RC15&gt;=RM$31,RC15&lt;&gt;"",RE15&gt;=RM$35,RE15&lt;&gt;""),AND(RG15&gt;=RM$31,RG15&lt;&gt;"",RI15&gt;=RM$35,RI15&lt;&gt;""),AND(RJ15&gt;=RM$31,RJ15&lt;&gt;"",RL15&gt;=RM$35,RL15&lt;&gt;""),AND(SH15&gt;=SU$31,SH15&lt;&gt;"",SJ15&gt;=SU$35,SJ15&lt;&gt;""),AND(SK15&gt;=SU$31,SK15&lt;&gt;"",SM15&gt;=SU$35,SM15&lt;&gt;""),AND(SO15&gt;=SU$31,SO15&lt;&gt;"",SQ15&gt;=SU$35,SQ15&lt;&gt;""),AND(SR15&gt;=SU$31,SR15&lt;&gt;"",ST15&gt;=SU$35,ST15&lt;&gt;""),AND(TP15&gt;=UC$31,TP15&lt;&gt;"",TR15&gt;=UC$35,TR15&lt;&gt;""),AND(TS15&gt;=UC$31,TS15&lt;&gt;"",TU15&gt;=UC$35,TU15&lt;&gt;""),AND(TW15&gt;=UC$31,TW15&lt;&gt;"",TY15&gt;=UC$355,TYY15&lt;&gt;""),AND(TZ15&gt;=UC$31,TZ15&lt;&gt;"",UB15&gt;=UC$35,UB15&lt;&gt;""),AND(UX15&gt;=VK$31,UX15&lt;&gt;"",UZ15&gt;=VK$35,UZ15&lt;&gt;""),AND(VA15&gt;=VK$31,VA15&lt;&gt;"",VC15&gt;=VK$35,VC15&lt;&gt;""),AND(VE15&gt;=VK$31,VE15&lt;&gt;"",VG15&gt;=VK$35,VG15&lt;&gt;""),AND(VH15&gt;=VK$31,VH15&lt;&gt;"",VJ15&gt;=VK$35,VJ15&lt;&gt;""),AND(WF15&gt;=WS$31,WF15&lt;&gt;"",WH15&gt;=WS$35,WH15&lt;&gt;""),AND(WI15&gt;=WS$31,WI15&lt;&gt;"",WK15&gt;=WS$35,WK15&lt;&gt;""),AND(WM15&gt;=WS$31,WM15&lt;&gt;"",WO15&gt;=WS$35,WO15&lt;&gt;""),AND(WP15&gt;=WS$31,WP15&lt;&gt;"",WR15&gt;=WS$35,WR15&lt;&gt;"")),"Merit",IF(OR(AND(AO15&gt;=AY$30,AO15&lt;&gt;"",AQ15&gt;=AY$34,AQ15&lt;&gt;"",AN15=""),AND(AR15&gt;=AY$30,AR15&lt;&gt;"",AT15&gt;=AY$34,AT15&lt;&gt;"",AN15=""),AND(AV15&gt;=AY$30,AV15&lt;&gt;"",AX15&gt;=AY$34,AX15&lt;&gt;"",AN15=""),AND(BP15&gt;=BZ$30,BP15&lt;&gt;"",BR15&gt;=BZ$34,BR15&lt;&gt;"",BO15=""),AND(BS15&gt;=BZ$30,BS15&lt;&gt;"",BU15&gt;=BZ$34,BU15&lt;&gt;"",BO15=""),AND(BW15&gt;=BZ$30,BW15&lt;&gt;"",BY15&gt;=BZ$34,BY15&lt;&gt;"",BO15=""),AND(CQ15&gt;=DA$30,CQ15&lt;&gt;"",CS15&gt;=DA$34,CS15&lt;&gt;"",CP15=""),AND(CT15&gt;=DA$30,CT15&lt;&gt;"",CV15&gt;=DA$34,CV15&lt;&gt;"",CP15=""),AND(CX15&gt;=DA$30,CX15&lt;&gt;"",CZ15&gt;=DA$34,CZ15&lt;&gt;"",CP15=""),AND(DX15&gt;=EK$30,DX15&lt;&gt;"",DZ15&gt;=EK$34,DZ15&lt;&gt;""),AND(EA15&gt;=EK$30,EA15&lt;&gt;"",EC15&gt;=EK$34,EC15&lt;&gt;""),AND(EE15&gt;=EK$30,EE15&lt;&gt;"",EG15&gt;=EK$34,EG15&lt;&gt;""),AND(EH15&gt;=EK$30,EH15&lt;&gt;"",EJ15&gt;=EK$34,EJ15&lt;&gt;""),AND(FF15&gt;=FS$30,FF15&lt;&gt;"",FH15&gt;=FS$34,FH15&lt;&gt;""),AND(FI15&gt;=FS$30,FI15&lt;&gt;"",FK15&gt;=FS$34,FK15&lt;&gt;""),AND(FM15&gt;=FS$30,FM15&lt;&gt;"",FO15&gt;=FS$34,FO15&lt;&gt;""),AND(FP15&gt;=FS$30,FP15&lt;&gt;"",FR15&gt;=FS$34,FR15&lt;&gt;""),AND(GN15&gt;=HA$30,GN15&lt;&gt;"",GP15&gt;=HA$34,GP15&lt;&gt;""),AND(GQ15&gt;=HA$30,GQ15&lt;&gt;"",GS15&gt;=HA$34,GS15&lt;&gt;""),AND(GU15&gt;=HA$30,GU15&lt;&gt;"",GW15&gt;=HA$34,GW15&lt;&gt;""),AND(GX15&gt;=HA$30,GX15&lt;&gt;"",GZ15&gt;=HA$34,GZ15&lt;&gt;""),AND(HV15&gt;=II$30,HV15&lt;&gt;"",HX15&gt;=II$34,HX15&lt;&gt;""),AND(HY15&gt;=II$30,HY15&lt;&gt;"",IA15&gt;=II$34,IA15&lt;&gt;""),AND(IC15&gt;=II$30,IC15&lt;&gt;"",IE15&gt;=II$34,IE15&lt;&gt;""),AND(IF15&gt;=II$30,IF15&lt;&gt;"",IH15&gt;=II$34,IH15&lt;&gt;""),AND(JD15&gt;=JQ$30,JD15&lt;&gt;"",JF15&gt;=JQ$34,JF15&lt;&gt;""),AND(JG15&gt;=JQ$30,JG15&lt;&gt;"",JI15&gt;=JQ$34,JI15&lt;&gt;""),AND(JK15&gt;=JQ$30,JK15&lt;&gt;"",JM15&gt;=JQ$34,JM15&lt;&gt;""),AND(JN15&gt;=JQ$30,JN15&lt;&gt;"",JP15&gt;=JQ$34,JP15&lt;&gt;""),AND(KL15&gt;=KY$30,KL15&lt;&gt;"",KN15&gt;=KY$34,KN15&lt;&gt;""),AND(KO15&gt;=KY$30,KO15&lt;&gt;"",KQ15&gt;=KY$34,KQ15&lt;&gt;""),AND(KS15&gt;=KY$30,KS15&lt;&gt;"",KU15&gt;=KY$34,KU15&lt;&gt;""),AND(KV15&gt;=KY$30,KV15&lt;&gt;"",KX15&gt;=KY$34,KX15&lt;&gt;""),AND(LT15&gt;=MG$30,LT15&lt;&gt;"",LV15&gt;=MG$34,LV15&lt;&gt;""),AND(LW15&gt;=MG$30,LW15&lt;&gt;"",LY15&gt;=MG$34,LY15&lt;&gt;""),AND(MA15&gt;=MG$30,MA15&lt;&gt;"",MC15&gt;=MG$34,MC15&lt;&gt;""),AND(MD15&gt;=MG$30,MD15&lt;&gt;"",MF15&gt;=MG$34,MF15&lt;&gt;""),AND(NB15&gt;=NO$30,NB15&lt;&gt;"",ND15&gt;=NO$34,ND15&lt;&gt;""),AND(NE15&gt;=NO$30,NE15&lt;&gt;"",NG15&gt;=NO$34,NG15&lt;&gt;""),AND(NI15&gt;=NO$30,NI15&lt;&gt;"",NK15&gt;=NO$34,NK15&lt;&gt;""),AND(NL15&gt;=NO$30,NL15&lt;&gt;"",NN15&gt;=NO$34,NN15&lt;&gt;""),AND(OJ15&gt;=OW$30,OJ15&lt;&gt;"",OL15&gt;=OW$34,OL15&lt;&gt;""),AND(OM15&gt;=OW$30,OM15&lt;&gt;"",OO15&gt;=OW$34,OO15&lt;&gt;""),AND(OQ15&gt;=OW$30,OQ15&lt;&gt;"",OS15&gt;=OW$34,OS15&lt;&gt;""),AND(OT15&gt;=OW$30,OT15&lt;&gt;"",OV15&gt;=OW$34,OV15&lt;&gt;""),AND(PR15&gt;=QE$30,PR15&lt;&gt;"",PT15&gt;=QE$34,PT15&lt;&gt;""),AND(PU15&gt;=QE$30,PU15&lt;&gt;"",PW15&gt;=QE$34,PW15&lt;&gt;""),AND(PY15&gt;=QE$30,PY15&lt;&gt;"",QA15&gt;=QE$34,QA15&lt;&gt;""),AND(QB15&gt;=QE$30,QB15&lt;&gt;"",QD15&gt;=QE$34,QD15&lt;&gt;""),AND(QZ15&gt;=RM$30,QZ15&lt;&gt;"",RB15&gt;=RM$34,RB15&lt;&gt;""),AND(RC15&gt;=RM$30,RC15&lt;&gt;"",RE15&gt;=RM$34,RE15&lt;&gt;""),AND(RG15&gt;=RM$30,RG15&lt;&gt;"",RI15&gt;=RM$34,RI15&lt;&gt;""),AND(RJ15&gt;=RM$30,RJ15&lt;&gt;"",RL15&gt;=RM$34,RL15&lt;&gt;""),AND(SH15&gt;=SU$30,SH15&lt;&gt;"",SJ15&gt;=SU$34,SJ15&lt;&gt;""),AND(SK15&gt;=SU$30,SK15&lt;&gt;"",SM15&gt;=SU$34,SM15&lt;&gt;""),AND(SO15&gt;=SU$30,SO15&lt;&gt;"",SQ15&gt;=SU$34,SQ15&lt;&gt;""),AND(SR15&gt;=SU$30,SR15&lt;&gt;"",ST15&gt;=SU$34,ST15&lt;&gt;""),AND(TP15&gt;=UC$30,TP15&lt;&gt;"",TR15&gt;=UC$34,TR15&lt;&gt;""),AND(TS15&gt;=UC$30,TS15&lt;&gt;"",TU15&gt;=UC$34,TU15&lt;&gt;""),AND(TW15&gt;=UC$30,TW15&lt;&gt;"",TY15&gt;=UC$34,TYY15&lt;&gt;""),AND(TZ15&gt;=UC$30,TZ15&lt;&gt;"",UB15&gt;=UC$34,UB15&lt;&gt;""),AND(UX15&gt;=VK$30,UX15&lt;&gt;"",UZ15&gt;=VK$34,UZ15&lt;&gt;""),AND(VA15&gt;=VK$30,VA15&lt;&gt;"",VC15&gt;=VK$34,VC15&lt;&gt;""),AND(VE15&gt;=VK$30,VE15&lt;&gt;"",VG15&gt;=VK$34,VG15&lt;&gt;""),AND(VH15&gt;=VK$30,VH15&lt;&gt;"",VJ15&gt;=VK$34,VJ15&lt;&gt;""),AND(WF15&gt;=WS$30,WF15&lt;&gt;"",WH15&gt;=WS$34,WH15&lt;&gt;""),AND(WI15&gt;=WS$30,WI15&lt;&gt;"",WK15&gt;=WS$34,WK15&lt;&gt;""),AND(WM15&gt;=WS$30,WM15&lt;&gt;"",WO15&gt;=WS$34,WO15&lt;&gt;""),AND(WP15&gt;=WS$30,WP15&lt;&gt;"",WR15&gt;=WS$34,WR15&lt;&gt;"")),"Excellence",IF(I15="P","Worlds Team",IF(F15="P","National Team","")))))</f>
        <v>No DD</v>
      </c>
      <c r="I15" s="3" t="str">
        <f>IF(OR(AND(AO15&gt;=AY$29,AO15&lt;&gt;"",AQ15&gt;=AY$33,AQ15&lt;&gt;"",AN15=""),AND(AR15&gt;=AY$29,AR15&lt;&gt;"",AT15&gt;=AY$33,AT15&lt;&gt;"",AN15=""),AND(AV15&gt;=AY$29,AV15&lt;&gt;"",AX15&gt;=AY$33,AX15&lt;&gt;"",AN15=""),AND(BP15&gt;=BZ$29,BP15&lt;&gt;"",BR15&gt;=BZ$33,BR15&lt;&gt;"",BO15=""),AND(BS15&gt;=BZ$29,BS15&lt;&gt;"",BU15&gt;=BZ$33,BU15&lt;&gt;"",BO15=""),AND(BW15&gt;=BZ$29,BW15&lt;&gt;"",BY15&gt;=BZ$33,BY15&lt;&gt;"",BO15=""),AND(CQ15&gt;=DA$29,CQ15&lt;&gt;"",CS15&gt;=DA$33,CS15&lt;&gt;"",CP15=""),AND(CT15&gt;=DA$29,CT15&lt;&gt;"",CV15&gt;=DA$33,CV15&lt;&gt;"",CP15=""),AND(CX15&gt;=DA$29,CX15&lt;&gt;"",CZ15&gt;=DA$33,CZ15&lt;&gt;"",CP15=""),AND(DX15&gt;=EK$29,DX15&lt;&gt;"",DZ15&gt;=EK$33,DZ15&lt;&gt;""),AND(EA15&gt;=EK$29,EA15&lt;&gt;"",EC15&gt;=EK$33,EC15&lt;&gt;""),AND(EE15&gt;=EK$29,EE15&lt;&gt;"",EG15&gt;=EK$33,EG15&lt;&gt;""),AND(EH15&gt;=EK$29,EH15&lt;&gt;"",EJ15&gt;=EK$33,EJ15&lt;&gt;""),AND(FF15&gt;=FS$29,FF15&lt;&gt;"",FH15&gt;=FS$33,FH15&lt;&gt;""),AND(FI15&gt;=FS$29,FI15&lt;&gt;"",FK15&gt;=FS$33,FK15&lt;&gt;""),AND(FM15&gt;=FS$29,FM15&lt;&gt;"",FO15&gt;=FS$33,FO15&lt;&gt;""),AND(FP15&gt;=FS$29,FP15&lt;&gt;"",FR15&gt;=FS$33,FR15&lt;&gt;""),AND(GN15&gt;=HA$29,GN15&lt;&gt;"",GP15&gt;=HA$33,GP15&lt;&gt;""),AND(GQ15&gt;=HA$29,GQ15&lt;&gt;"",GS15&gt;=HA$33,GS15&lt;&gt;""),AND(GU15&gt;=HA$29,GU15&lt;&gt;"",GW15&gt;=HA$33,GW15&lt;&gt;""),AND(GX15&gt;=HA$29,GX15&lt;&gt;"",GZ15&gt;=HA$33,GZ15&lt;&gt;""),AND(HV15&gt;=II$29,HV15&lt;&gt;"",HX15&gt;=II$33,HX15&lt;&gt;""),AND(HY15&gt;=II$29,HY15&lt;&gt;"",IA15&gt;=II$33,IA15&lt;&gt;""),AND(IC15&gt;=II$29,IC15&lt;&gt;"",IE15&gt;=II$33,IE15&lt;&gt;""),AND(IF15&gt;=II$29,IF15&lt;&gt;"",IH15&gt;=II$33,IH15&lt;&gt;""),AND(JD15&gt;=JQ$29,JD15&lt;&gt;"",JF15&gt;=JQ$33,JF15&lt;&gt;""),AND(JG15&gt;=JQ$29,JG15&lt;&gt;"",JI15&gt;=JQ$33,JI15&lt;&gt;""),AND(JK15&gt;=JQ$29,JK15&lt;&gt;"",JM15&gt;=JQ$33,JM15&lt;&gt;""),AND(JN15&gt;=JQ$29,JN15&lt;&gt;"",JP15&gt;=JQ$33,JP15&lt;&gt;""),AND(KL15&gt;=KY$29,KL15&lt;&gt;"",KN15&gt;=KY$33,KN15&lt;&gt;""),AND(KO15&gt;=KY$29,KO15&lt;&gt;"",KQ15&gt;=KY$33,KQ15&lt;&gt;""),AND(KS15&gt;=KY$29,KS15&lt;&gt;"",KU15&gt;=KY$33,KU15&lt;&gt;""),AND(KV15&gt;=KY$29,KV15&lt;&gt;"",KX15&gt;=KY$33,KX15&lt;&gt;""),AND(LT15&gt;=MG$29,LT15&lt;&gt;"",LV15&gt;=MG$33,LV15&lt;&gt;""),AND(LW15&gt;=MG$29,LW15&lt;&gt;"",LY15&gt;=MG$33,LY15&lt;&gt;""),AND(MA15&gt;=MG$29,MA15&lt;&gt;"",MC15&gt;=MG$33,MC15&lt;&gt;""),AND(MD15&gt;=MG$29,MD15&lt;&gt;"",MF15&gt;=MG$33,MF15&lt;&gt;""),AND(NB15&gt;=NO$29,NB15&lt;&gt;"",ND15&gt;=NO$33,ND15&lt;&gt;""),AND(NE15&gt;=NO$29,NE15&lt;&gt;"",NG15&gt;=NO$33,NG15&lt;&gt;""),AND(NI15&gt;=NO$29,NI15&lt;&gt;"",NK15&gt;=NO$33,NK15&lt;&gt;""),AND(NL15&gt;=NO$29,NL15&lt;&gt;"",NN15&gt;=NO$33,NN15&lt;&gt;""),AND(OJ15&gt;=OW$29,OJ15&lt;&gt;"",OL15&gt;=OW$33,OL15&lt;&gt;""),AND(OM15&gt;=OW$29,OM15&lt;&gt;"",OO15&gt;=OW$33,OO15&lt;&gt;""),AND(OQ15&gt;=OW$29,OQ15&lt;&gt;"",OS15&gt;=OW$33,OS15&lt;&gt;""),AND(OT15&gt;=OW$29,OT15&lt;&gt;"",OV15&gt;=OW$33,OV15&lt;&gt;""),AND(PR15&gt;=QE$29,PR15&lt;&gt;"",PT15&gt;=QE$33,PT15&lt;&gt;""),AND(PU15&gt;=QE$29,PU15&lt;&gt;"",PW15&gt;=QE$33,PW15&lt;&gt;""),AND(PY15&gt;=QE$29,PY15&lt;&gt;"",QA15&gt;=QE$33,QA15&lt;&gt;""),AND(QB15&gt;=QE$29,QB15&lt;&gt;"",QD15&gt;=QE$33,QD15&lt;&gt;""),AND(QZ15&gt;=RM$29,QZ15&lt;&gt;"",RB15&gt;=RM$33,RB15&lt;&gt;""),AND(RC15&gt;=RM$29,RC15&lt;&gt;"",RE15&gt;=RM$33,RE15&lt;&gt;""),AND(RG15&gt;=RM$29,RG15&lt;&gt;"",RI15&gt;=RM$33,RI15&lt;&gt;""),AND(RJ15&gt;=RM$29,RJ15&lt;&gt;"",RL15&gt;=RM$33,RL15&lt;&gt;""),AND(SH15&gt;=SU$29,SH15&lt;&gt;"",SJ15&gt;=SU$33,SJ15&lt;&gt;""),AND(SK15&gt;=SU$29,SK15&lt;&gt;"",SM15&gt;=SU$33,SM15&lt;&gt;""),AND(SO15&gt;=SU$29,SO15&lt;&gt;"",SQ15&gt;=SU$33,SQ15&lt;&gt;""),AND(SR15&gt;=SU$29,SR15&lt;&gt;"",ST15&gt;=SU$33,ST15&lt;&gt;""),AND(TP15&gt;=UC$29,TP15&lt;&gt;"",TR15&gt;=UC$33,TR15&lt;&gt;""),AND(TS15&gt;=UC$29,TS15&lt;&gt;"",TU15&gt;=UC$33,TU15&lt;&gt;""),AND(TW15&gt;=UC$29,TW15&lt;&gt;"",TY15&gt;=UC$33,TYY15&lt;&gt;""),AND(TZ15&gt;=UC$29,TZ15&lt;&gt;"",UB15&gt;=UC$33,UB15&lt;&gt;""),AND(UX15&gt;=VK$29,UX15&lt;&gt;"",UZ15&gt;=VK$33,UZ15&lt;&gt;""),AND(VA15&gt;=VK$29,VA15&lt;&gt;"",VC15&gt;=VK$33,VC15&lt;&gt;""),AND(VE15&gt;=VK$29,VE15&lt;&gt;"",VG15&gt;=VK$33,VG15&lt;&gt;""),AND(VH15&gt;=VK$29,VH15&lt;&gt;"",VJ15&gt;=VK$33,VJ15&lt;&gt;""),AND(WF15&gt;=WS$29,WF15&lt;&gt;"",WH15&gt;=WS$33,WH15&lt;&gt;""),AND(WI15&gt;=WS$29,WI15&lt;&gt;"",WK15&gt;=WS$33,WK15&lt;&gt;""),AND(WM15&gt;=WS$29,WM15&lt;&gt;"",WO15&gt;=WS$33,WO15&lt;&gt;""),AND(WP15&gt;=WS$29,WP15&lt;&gt;"",WR15&gt;=WS$33,WR15&lt;&gt;"")),"P","")</f>
        <v/>
      </c>
      <c r="J15" s="8">
        <f>IF(COUNT(AQ15,AT15,BR15,BU15,CS15,CV15)&gt;0,LARGE((AQ15,AT15,BR15,BU15,CS15,CV15),1),0)</f>
        <v>53.910000000000004</v>
      </c>
      <c r="K15" s="8" t="str">
        <f>IF(J15="","",IF(OR(J15=CS15,J15=CV15),$CA$1,IF(OR(J15=BR15,J15=BU15),$AZ$1,IF(OR(J15=AQ15,J15=AT15),$Y$1,""))))</f>
        <v>2023 Domestic 3rd Trial</v>
      </c>
      <c r="L15" s="8">
        <f>IF(COUNT(AQ15,AT15,BR15,BU15,CS15,CV15)&gt;1,LARGE((AQ15,AT15,BR15,BU15,CS15,CV15),2),0)</f>
        <v>53.04</v>
      </c>
      <c r="M15" s="8" t="str">
        <f>IF(L15="","",IF(OR(L15=CS15,L15=CV15),$CA$1,IF(OR(L15=BR15,L15=BU15),$AZ$1,IF(OR(L15=AQ15,L15=AT15),$Y$1,""))))</f>
        <v>2024 Elite Canada</v>
      </c>
      <c r="N15" s="8">
        <f>IF(COUNT(AQ15,AT15,BR15,BU15,CS15,CV15)&gt;2,LARGE((AQ15,AT15,BR15,BU15,CS15,CV15),3),0)</f>
        <v>41.47</v>
      </c>
      <c r="O15" s="8" t="str">
        <f>IF(N15="","",IF(OR(N15=CS15,N15=CV15),$CA$1,IF(OR(N15=BR15,N15=BU15),$AZ$1,IF(OR(N15=AQ15,N15=AT15),$Y$1,""))))</f>
        <v>2023 Domestic 3rd Trial</v>
      </c>
      <c r="P15" s="8">
        <f>IF(MAX(AX15,BY15,CZ15)&gt;0,MAX(AX15,BY15,CZ15),0)</f>
        <v>54.489999999999995</v>
      </c>
      <c r="Q15" s="8" t="str">
        <f>IF(P15="","",IF(P15=CZ15,$CA$1,IF(P15=BY15,$AZ$1,IF(P15=AX15,$Y$1,""))))</f>
        <v>2023 Domestic 3rd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,0)</f>
        <v>14.4</v>
      </c>
      <c r="S15" s="8" t="str">
        <f>IF(R15=0,"",IF(OR(R15=CQ15,R15=CT15,R15=CX15),$CA$1,IF(OR(R15=BP15,R15=BS15,R15=BW15),$AZ$1,IF(OR(R15=AO15,R15=AR15,R15=AV15),$Y$1,IF(OR(R15=WF15,R15=WI15,R15=WM15,R15=WP15),$VL$1,IF(OR(R15=UX15,R15=VA15,R15=VE15,R15=VH15),$UD$1,IF(OR(R15=TP15,R15=TS15,R15=TW15,R15=TZ15),$SV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)))</f>
        <v>2024 Elite Canada</v>
      </c>
      <c r="T15" s="8">
        <f>IF(MAX(IF(AO15&gt;=$AY$28,AP15,0),IF(AR15&gt;=$AY$28,AS15,0),IF(AV15&gt;=$AY$28,AW15,0),IF(BP15&gt;=$BZ$28,BQ15,0),IF(BS15&gt;=$BZ$28,BT15,0),IF(BW15&gt;=$BZ$28,BX15,0),IF(CQ15&gt;=$DA$28,CR15,0),IF(CT15&gt;=$DA$28,CU15,0),IF(CX15&gt;=$DA$28,CY15,0),IF(DX15&gt;=$EK$28,DY15,0),IF(EA15&gt;=$EK$28,EB15,0),IF(EE15&gt;=$EK$28,EF15,0),IF(EH15&gt;=$EK$28,EI15,0),IF(FF15&gt;=$FS$28,FG15,0),IF(FI15&gt;=$FS$28,FJ15,0),IF(FM15&gt;=$FS$28,FN15,0),IF(FP15&gt;=$FS$28,FQ15,0),IF(GN15&gt;=$HA$28,GO15,0),IF(GQ15&gt;=$HA$28,GR15,0),IF(GU15&gt;=$HA$28,GV15,0),IF(GX15&gt;=$HA$28,GY15,0),IF(HV15&gt;=$II$28,HW15,0),IF(HY15&gt;=$II$28,HZ15,0),IF(IC15&gt;=$II$28,ID15,0),IF(IF15&gt;=$II$28,IG15,0),IF(JD15&gt;=$JQ$28,JE15,0),IF(JG15&gt;=$JQ$28,JH15,0),IF(JK15&gt;=$JQ$28,JL15,0),IF(JN15&gt;=$JQ$28,JO15,0),IF(KL15&gt;=$KY$28,KM15,0),IF(KO15&gt;=$KY$28,KP15,0),IF(KS15&gt;=$KY$28,KT15,0),IF(KV15&gt;=$KY$28,KW15,0),IF(LT15&gt;=$MG$28,LU15,0),IF(LW15&gt;=$MG$28,LX15,0),IF(MA15&gt;=$MG$28,MB15,0),IF(MD15&gt;=$MG$28,ME15,0),IF(NB15&gt;=$NO$28,NC15,0),IF(NE15&gt;=$NO$28,NF15,0),IF(NI15&gt;=$NO$28,NJ15,0),IF(NL15&gt;=$NO$28,NM15,0),IF(OJ15&gt;=$OW$28,OK15,0),IF(OM15&gt;=$OW$28,ON15,0),IF(OQ15&gt;=$OW$28,OR15,0),IF(OT15&gt;=$OW$28,OU15,0),IF(PR15&gt;=$QE$28,PS15,0),IF(PU15&gt;=$QE$28,PV15,0),IF(PY15&gt;=$QE$28,PZ15,0),IF(QB15&gt;=$QE$28,QC15,0),IF(QZ15&gt;=$RM$28,RA15,0),IF(RC15&gt;=$RM$28,RD15,0),IF(RG15&gt;=$RM$28,RH15,0),IF(RJ15&gt;=$RM$28,RK15,0),IF(SH15&gt;=$SU$28,SI15,0),IF(SK15&gt;=$SU$28,SL15,0),IF(SO15&gt;=$SU$28,SP15,0),IF(SR15&gt;=$SU$28,SS15,0),IF(TP15&gt;=$UC$28,TQ15,0),IF(TS15&gt;=$UC$28,TT15,0),IF(TW15&gt;=$UC$28,TX15,0),IF(TZ15&gt;=$UC$28,UA15,0),IF(UX15&gt;=$VK$28,UY15,0),IF(VA15&gt;=$VK$28,VB15,0),IF(VE15&gt;=$VK$28,VF15,0),IF(VH15&gt;=$VK$28,VI15,0),IF(WF15&gt;=$WS$28,WG15,0),IF(WI15&gt;=$WS$28,WJ15,0),IF(WM15&gt;=$WS$28,WN15,0),IF(WP15&gt;=$WS$28,WQ15,0))&gt;0,MAX(IF(AO15&gt;=$AY$28,AP15,0),IF(AR15&gt;=$AY$28,AS15,0),IF(AV15&gt;=$AY$28,AW15,0),IF(BP15&gt;=$BZ$28,BQ15,0),IF(BS15&gt;=$BZ$28,BT15,0),IF(BW15&gt;=$BZ$28,BX15,0),IF(CQ15&gt;=$DA$28,CR15,0),IF(CT15&gt;=$DA$28,CU15,0),IF(CX15&gt;=$DA$28,CY15,0),IF(DX15&gt;=$EK$28,DY15,0),IF(EA15&gt;=$EK$28,EB15,0),IF(EE15&gt;=$EK$28,EF15,0),IF(EH15&gt;=$EK$28,EI15,0),IF(FF15&gt;=$FS$28,FG15,0),IF(FI15&gt;=$FS$28,FJ15,0),IF(FM15&gt;=$FS$28,FN15,0),IF(FP15&gt;=$FS$28,FQ15,0),IF(GN15&gt;=$HA$28,GO15,0),IF(GQ15&gt;=$HA$28,GR15,0),IF(GU15&gt;=$HA$28,GV15,0),IF(GX15&gt;=$HA$28,GY15,0),IF(HV15&gt;=$II$28,HW15,0),IF(HY15&gt;=$II$28,HZ15,0),IF(IC15&gt;=$II$28,ID15,0),IF(IF15&gt;=$II$28,IG15,0),IF(JD15&gt;=$JQ$28,JE15,0),IF(JG15&gt;=$JQ$28,JH15,0),IF(JK15&gt;=$JQ$28,JL15,0),IF(JN15&gt;=$JQ$28,JO15,0),IF(KL15&gt;=$KY$28,KM15,0),IF(KO15&gt;=$KY$28,KP15,0),IF(KS15&gt;=$KY$28,KT15,0),IF(KV15&gt;=$KY$28,KW15,0),IF(LT15&gt;=$MG$28,LU15,0),IF(LW15&gt;=$MG$28,LX15,0),IF(MA15&gt;=$MG$28,MB15,0),IF(MD15&gt;=$MG$28,ME15,0),IF(NB15&gt;=$NO$28,NC15,0),IF(NE15&gt;=$NO$28,NF15,0),IF(NI15&gt;=$NO$28,NJ15,0),IF(NL15&gt;=$NO$28,NM15,0),IF(OJ15&gt;=$OW$28,OK15,0),IF(OM15&gt;=$OW$28,ON15,0),IF(OQ15&gt;=$OW$28,OR15,0),IF(OT15&gt;=$OW$28,OU15,0),IF(PR15&gt;=$QE$28,PS15,0),IF(PU15&gt;=$QE$28,PV15,0),IF(PY15&gt;=$QE$28,PZ15,0),IF(QB15&gt;=$QE$28,QC15,0),IF(QZ15&gt;=$RM$28,RA15,0),IF(RC15&gt;=$RM$28,RD15,0),IF(RG15&gt;=$RM$28,RH15,0),IF(RJ15&gt;=$RM$28,RK15,0),IF(SH15&gt;=$SU$28,SI15,0),IF(SK15&gt;=$SU$28,SL15,0),IF(SO15&gt;=$SU$28,SP15,0),IF(SR15&gt;=$SU$28,SS15,0),IF(TP15&gt;=$UC$28,TQ15,0),IF(TS15&gt;=$UC$28,TT15,0),IF(TW15&gt;=$UC$28,TX15,0),IF(TZ15&gt;=$UC$28,UA15,0),IF(UX15&gt;=$VK$28,UY15,0),IF(VA15&gt;=$VK$28,VB15,0),IF(VE15&gt;=$VK$28,VF15,0),IF(VH15&gt;=$VK$28,VI15,0),IF(WF15&gt;=$WS$28,WG15,0),IF(WI15&gt;=$WS$28,WJ15,0),IF(WM15&gt;=$WS$28,WN15,0),IF(WP15&gt;=$WS$28,WQ15,0)),0)</f>
        <v>0</v>
      </c>
      <c r="U15" s="8" t="str">
        <f>IF(T15=0,"",IF(OR(T15=CR15,T15=CU15,T15=CY15),$CA$1,IF(OR(T15=BQ15,T15=BT15,T15=BX15),$AZ$1,IF(OR(T15=AP15,T15=AS15,T15=AW15),$Y$1,IF(OR(T15=WG15,T15=WJ15,T15=WN15,T15=WQ15),$VL$1,IF(OR(T15=UY15,T15=VB15,T15=VF15,T15=VI15),$UD$1,IF(OR(T15=TQ15,T15=TT15,T15=TX15,T15=UA15),$SV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)))</f>
        <v/>
      </c>
      <c r="V15" s="8">
        <f>IF(MAX(DB15,DC15)&gt;0,MAX(DB15,DC15),"")</f>
        <v>0.89000000000000057</v>
      </c>
      <c r="W15" s="11" t="str">
        <f>IF(V15="","",IF(V15=DB15,"("&amp;DB$2&amp;")",IF(V15=DC15,"("&amp;DC$2&amp;")")))</f>
        <v>(Prelim)</v>
      </c>
      <c r="X15" s="8" t="str">
        <f>IF(V15="","",IF(V15=DB15,IF(V15+IF(N15="",0,N15)=WL15,$VL$1,IF(V15+IF(N15="",0,N15)=VD15,$UD$1,IF(V15+IF(N15="",0,N15)=TV15,$SV$1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))),IF(V15=DC15,IF(V15+IF(P15="",0,P15)=WO15,$VL$1,IF(V15+IF(P15="",0,P15)=VG15,$UD$1,IF(V15+IF(P15="",0,P15)=TY15,$SV$1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WR15,$VL$1,IF(V15+IF(P15="",0,P15)=VJ15,$UD$1,IF(V15+IF(P15="",0,P15)=UB15,$SV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))))))</f>
        <v>2024 Pan Am Club Championships (May 19)</v>
      </c>
      <c r="Y15" s="23">
        <v>11.2</v>
      </c>
      <c r="Z15" s="23">
        <v>7.1</v>
      </c>
      <c r="AA15" s="23">
        <v>10.1</v>
      </c>
      <c r="AB15" s="23">
        <v>13.07</v>
      </c>
      <c r="AC15" s="23">
        <v>0</v>
      </c>
      <c r="AD15" s="23">
        <v>15.3</v>
      </c>
      <c r="AE15" s="23">
        <v>9</v>
      </c>
      <c r="AF15" s="23">
        <v>13.4</v>
      </c>
      <c r="AG15" s="23">
        <v>16.309999999999999</v>
      </c>
      <c r="AH15" s="23">
        <v>0.1</v>
      </c>
      <c r="AI15" s="23">
        <v>15.8</v>
      </c>
      <c r="AJ15" s="23">
        <v>8.5</v>
      </c>
      <c r="AK15" s="23">
        <v>14</v>
      </c>
      <c r="AL15" s="23">
        <v>16.190000000000001</v>
      </c>
      <c r="AM15" s="23">
        <v>0</v>
      </c>
      <c r="AN15" s="28"/>
      <c r="AO15" s="39">
        <f>IF(AA15&gt;0,AA15,"")</f>
        <v>10.1</v>
      </c>
      <c r="AP15" s="39">
        <f>IF(AB15&gt;0,AB15,"")</f>
        <v>13.07</v>
      </c>
      <c r="AQ15" s="41">
        <f>IF(SUM(Y15:AB15)-AC15&gt;0,SUM(Y15:AB15)-AC15,"")</f>
        <v>41.47</v>
      </c>
      <c r="AR15" s="41">
        <f>IF(AF15&gt;0,AF15,"")</f>
        <v>13.4</v>
      </c>
      <c r="AS15" s="41">
        <f>IF(AG15&gt;0,AG15,"")</f>
        <v>16.309999999999999</v>
      </c>
      <c r="AT15" s="41">
        <f>IF(SUM(AD15:AG15)-AH15&gt;0,SUM(AD15:AG15)-AH15,"")</f>
        <v>53.910000000000004</v>
      </c>
      <c r="AU15" s="41">
        <f>IF(AQ15="","",MAX(AQ15,AT15))</f>
        <v>53.910000000000004</v>
      </c>
      <c r="AV15" s="41">
        <f>IF(AK15&gt;0,AK15,"")</f>
        <v>14</v>
      </c>
      <c r="AW15" s="41">
        <f>IF(AL15&gt;0,AL15,"")</f>
        <v>16.190000000000001</v>
      </c>
      <c r="AX15" s="41">
        <f>IF(SUM(AI15:AL15)-AM15&gt;0,SUM(AI15:AL15)-AM15,"")</f>
        <v>54.489999999999995</v>
      </c>
      <c r="AY15" s="41">
        <f>IF(SUM(AU15,AX15)&gt;0,SUM(AU15,AX15),"")</f>
        <v>108.4</v>
      </c>
      <c r="AZ15" s="27">
        <v>1.5</v>
      </c>
      <c r="BA15" s="27">
        <v>0.8</v>
      </c>
      <c r="BB15" s="27">
        <v>2</v>
      </c>
      <c r="BC15" s="27">
        <v>1.64</v>
      </c>
      <c r="BD15" s="27">
        <v>0</v>
      </c>
      <c r="BE15" s="27">
        <v>14.8</v>
      </c>
      <c r="BF15" s="27">
        <v>8.9</v>
      </c>
      <c r="BG15" s="27">
        <v>14.4</v>
      </c>
      <c r="BH15" s="27">
        <v>14.94</v>
      </c>
      <c r="BI15" s="27">
        <v>0</v>
      </c>
      <c r="BJ15" s="27">
        <v>8.9</v>
      </c>
      <c r="BK15" s="27">
        <v>5.0999999999999996</v>
      </c>
      <c r="BL15" s="27">
        <v>5.4</v>
      </c>
      <c r="BM15" s="27">
        <v>8.92</v>
      </c>
      <c r="BN15" s="27">
        <v>0</v>
      </c>
      <c r="BO15" s="29"/>
      <c r="BP15" s="40">
        <f>IF(BB15&gt;0,BB15,"")</f>
        <v>2</v>
      </c>
      <c r="BQ15" s="40">
        <f>IF(BC15&gt;0,BC15,"")</f>
        <v>1.64</v>
      </c>
      <c r="BR15" s="11">
        <f>IF(SUM(AZ15:BC15)-BD15&gt;0,SUM(AZ15:BC15)-BD15,"")</f>
        <v>5.9399999999999995</v>
      </c>
      <c r="BS15" s="11">
        <f>IF(BG15&gt;0,BG15,"")</f>
        <v>14.4</v>
      </c>
      <c r="BT15" s="11">
        <f>IF(BH15&gt;0,BH15,"")</f>
        <v>14.94</v>
      </c>
      <c r="BU15" s="11">
        <f>IF(SUM(BE15:BH15)-BI15&gt;0,SUM(BE15:BH15)-BI15,"")</f>
        <v>53.04</v>
      </c>
      <c r="BV15" s="11">
        <f>IF(BR15="","",MAX(BR15,BU15))</f>
        <v>53.04</v>
      </c>
      <c r="BW15" s="11">
        <f>IF(BL15&gt;0,BL15,"")</f>
        <v>5.4</v>
      </c>
      <c r="BX15" s="11">
        <f>IF(BM15&gt;0,BM15,"")</f>
        <v>8.92</v>
      </c>
      <c r="BY15" s="11">
        <f>IF(SUM(BJ15:BM15)-BN15&gt;0,SUM(BJ15:BM15)-BN15,"")</f>
        <v>28.32</v>
      </c>
      <c r="BZ15" s="11">
        <f>IF(SUM(BV15,BY15)&gt;0,SUM(BV15,BY15),"")</f>
        <v>81.36</v>
      </c>
      <c r="CA15" s="23"/>
      <c r="CB15" s="23"/>
      <c r="CC15" s="23"/>
      <c r="CD15" s="23"/>
      <c r="CE15" s="23"/>
      <c r="CF15" s="23"/>
      <c r="CG15" s="23"/>
      <c r="CH15" s="23"/>
      <c r="CI15" s="23"/>
      <c r="CJ15" s="23"/>
      <c r="CK15" s="23"/>
      <c r="CL15" s="23"/>
      <c r="CM15" s="23"/>
      <c r="CN15" s="23"/>
      <c r="CO15" s="23"/>
      <c r="CP15" s="28"/>
      <c r="CQ15" s="39" t="str">
        <f>IF(CC15&gt;0,CC15,"")</f>
        <v/>
      </c>
      <c r="CR15" s="39" t="str">
        <f>IF(CD15&gt;0,CD15,"")</f>
        <v/>
      </c>
      <c r="CS15" s="41" t="str">
        <f>IF(SUM(CA15:CD15)-CE15&gt;0,SUM(CA15:CD15)-CE15,"")</f>
        <v/>
      </c>
      <c r="CT15" s="41" t="str">
        <f>IF(CH15&gt;0,CH15,"")</f>
        <v/>
      </c>
      <c r="CU15" s="41" t="str">
        <f>IF(CI15&gt;0,CI15,"")</f>
        <v/>
      </c>
      <c r="CV15" s="41" t="str">
        <f>IF(SUM(CF15:CI15)-CJ15&gt;0,SUM(CF15:CI15)-CJ15,"")</f>
        <v/>
      </c>
      <c r="CW15" s="41" t="str">
        <f>IF(CS15="","",MAX(CS15,CV15))</f>
        <v/>
      </c>
      <c r="CX15" s="41" t="str">
        <f>IF(CM15&gt;0,CM15,"")</f>
        <v/>
      </c>
      <c r="CY15" s="41" t="str">
        <f>IF(CN15&gt;0,CN15,"")</f>
        <v/>
      </c>
      <c r="CZ15" s="41" t="str">
        <f>IF(SUM(CK15:CN15)-CO15&gt;0,SUM(CK15:CN15)-CO15,"")</f>
        <v/>
      </c>
      <c r="DA15" s="41" t="str">
        <f>IF(SUM(CW15,CZ15)&gt;0,SUM(CW15,CZ15),"")</f>
        <v/>
      </c>
      <c r="DB15" s="52">
        <f>IF(MAX(ED15,FL15,GT15,IB15,JJ15,KR15,LZ15,NH15,OP15,PX15,RF15,SN15,TV15,VD15,WL15)-IF(N15="",0,N15)&gt;0.001,MAX(ED15,FL15,GT15,IB15,JJ15,KR15,LZ15,NH15,OP15,PX15,RF15,SN15,TV15,VD15,WL15)-IF(N15="",0,N15),"")</f>
        <v>0.89000000000000057</v>
      </c>
      <c r="DC15" s="52" t="str">
        <f>IF(MAX(EG15,EJ15,FO15,FR15,GW15,GZ15,IE15,IH15,JM15,JP15,KU15,KX15,MC15,MF15,NK15,NN15,OS15,OV15,QA15,QD15,RI15,RL15,SQ15,ST15,TY15,UB15,VG15,VJ15,WO15,WR15)-IF(P15="",0,P15)&gt;0.001,MAX(EG15,EJ15,FO15,FR15,GW15,GZ15,IE15,IH15,JM15,JP15,KU15,KX15,MC15,MF15,NK15,NN15,OS15,OV15,QA15,QD15,RI15,RL15,SQ15,ST15,TY15,UB15,VG15,VJ15,WO15,WR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>
        <v>11.4</v>
      </c>
      <c r="QG15" s="17">
        <v>6.9</v>
      </c>
      <c r="QH15" s="17">
        <v>11.7</v>
      </c>
      <c r="QI15" s="17">
        <v>12.36</v>
      </c>
      <c r="QJ15" s="17">
        <v>0</v>
      </c>
      <c r="QK15" s="17">
        <v>8.8000000000000007</v>
      </c>
      <c r="QL15" s="17">
        <v>5.3</v>
      </c>
      <c r="QM15" s="17">
        <v>7.3</v>
      </c>
      <c r="QN15" s="17">
        <v>9.57</v>
      </c>
      <c r="QO15" s="17">
        <v>0</v>
      </c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>
        <f>IF(QH15&gt;0,QH15,"")</f>
        <v>11.7</v>
      </c>
      <c r="RA15" s="41">
        <f>IF(QI15&gt;0,QI15,"")</f>
        <v>12.36</v>
      </c>
      <c r="RB15" s="41">
        <f>IF(SUM(QF15:QI15)-QJ15&gt;0,SUM(QF15:QI15)-QJ15,"")</f>
        <v>42.36</v>
      </c>
      <c r="RC15" s="41">
        <f>IF(QM15&gt;0,QM15,"")</f>
        <v>7.3</v>
      </c>
      <c r="RD15" s="41">
        <f>IF(QN15&gt;0,QN15,"")</f>
        <v>9.57</v>
      </c>
      <c r="RE15" s="41">
        <f>IF(SUM(QK15:QN15)-QO15&gt;0,SUM(QK15:QN15)-QO15,"")</f>
        <v>30.970000000000002</v>
      </c>
      <c r="RF15" s="41">
        <f>IF(MAX(RB15,RE15)&gt;0,MAX(RB15,RE15),"")</f>
        <v>42.36</v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>
        <f>IF(SUM(RF15,RI15,RL15)&gt;0,SUM(RF15,RI15,RL15),"")</f>
        <v>42.36</v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1" t="str">
        <f>IF(SX15&gt;0,SX15,"")</f>
        <v/>
      </c>
      <c r="TQ15" s="41" t="str">
        <f>IF(SY15&gt;0,SY15,"")</f>
        <v/>
      </c>
      <c r="TR15" s="41" t="str">
        <f>IF(SUM(SV15:SY15)-SZ15&gt;0,SUM(SV15:SY15)-SZ15,"")</f>
        <v/>
      </c>
      <c r="TS15" s="41" t="str">
        <f>IF(TC15&gt;0,TC15,"")</f>
        <v/>
      </c>
      <c r="TT15" s="41" t="str">
        <f>IF(TD15&gt;0,TD15,"")</f>
        <v/>
      </c>
      <c r="TU15" s="41" t="str">
        <f>IF(SUM(TA15:TD15)-TE15&gt;0,SUM(TA15:TD15)-TE15,"")</f>
        <v/>
      </c>
      <c r="TV15" s="41" t="str">
        <f>IF(MAX(TR15,TU15)&gt;0,MAX(TR15,TU15),"")</f>
        <v/>
      </c>
      <c r="TW15" s="41" t="str">
        <f>IF(TH15&gt;0,TH15,"")</f>
        <v/>
      </c>
      <c r="TX15" s="41" t="str">
        <f>IF(TI15&gt;0,TI15,"")</f>
        <v/>
      </c>
      <c r="TY15" s="41" t="str">
        <f>IF(SUM(TF15:TI15)-TJ15&gt;0,SUM(TF15:TI15)-TJ15,"")</f>
        <v/>
      </c>
      <c r="TZ15" s="41" t="str">
        <f>IF(TM15&gt;0,TM15,"")</f>
        <v/>
      </c>
      <c r="UA15" s="41" t="str">
        <f>IF(TN15&gt;0,TN15,"")</f>
        <v/>
      </c>
      <c r="UB15" s="41" t="str">
        <f>IF(SUM(TK15:TN15)-TO15&gt;0,SUM(TK15:TN15)-TO15,"")</f>
        <v/>
      </c>
      <c r="UC15" s="41" t="str">
        <f>IF(SUM(TV15,TY15,UB15)&gt;0,SUM(TV15,TY15,UB15),"")</f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>IF(UF15&gt;0,UF15,"")</f>
        <v/>
      </c>
      <c r="UY15" s="11" t="str">
        <f>IF(UG15&gt;0,UG15,"")</f>
        <v/>
      </c>
      <c r="UZ15" s="11" t="str">
        <f>IF(SUM(UD15:UG15)-UH15&gt;0,SUM(UD15:UG15)-UH15,"")</f>
        <v/>
      </c>
      <c r="VA15" s="11" t="str">
        <f>IF(UK15&gt;0,UK15,"")</f>
        <v/>
      </c>
      <c r="VB15" s="11" t="str">
        <f>IF(UL15&gt;0,UL15,"")</f>
        <v/>
      </c>
      <c r="VC15" s="11" t="str">
        <f>IF(SUM(UI15:UL15)-UM15&gt;0,SUM(UI15:UL15)-UM15,"")</f>
        <v/>
      </c>
      <c r="VD15" s="11" t="str">
        <f>IF(MAX(UZ15,VC15)&gt;0,MAX(UZ15,VC15),"")</f>
        <v/>
      </c>
      <c r="VE15" s="11" t="str">
        <f>IF(UP15&gt;0,UP15,"")</f>
        <v/>
      </c>
      <c r="VF15" s="11" t="str">
        <f>IF(UQ15&gt;0,UQ15,"")</f>
        <v/>
      </c>
      <c r="VG15" s="11" t="str">
        <f>IF(SUM(UN15:UQ15)-UR15&gt;0,SUM(UN15:UQ15)-UR15,"")</f>
        <v/>
      </c>
      <c r="VH15" s="11" t="str">
        <f>IF(UU15&gt;0,UU15,"")</f>
        <v/>
      </c>
      <c r="VI15" s="11" t="str">
        <f>IF(UV15&gt;0,UV15,"")</f>
        <v/>
      </c>
      <c r="VJ15" s="11" t="str">
        <f>IF(SUM(US15:UV15)-UW15&gt;0,SUM(US15:UV15)-UW15,"")</f>
        <v/>
      </c>
      <c r="VK15" s="11" t="str">
        <f>IF(SUM(VD15,VG15,VJ15)&gt;0,SUM(VD15,VG15,VJ15),"")</f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1" t="str">
        <f>IF(VN15&gt;0,VN15,"")</f>
        <v/>
      </c>
      <c r="WG15" s="41" t="str">
        <f>IF(VO15&gt;0,VO15,"")</f>
        <v/>
      </c>
      <c r="WH15" s="41" t="str">
        <f>IF(SUM(VL15:VO15)-VP15&gt;0,SUM(VL15:VO15)-VP15,"")</f>
        <v/>
      </c>
      <c r="WI15" s="41" t="str">
        <f>IF(VS15&gt;0,VS15,"")</f>
        <v/>
      </c>
      <c r="WJ15" s="41" t="str">
        <f>IF(VT15&gt;0,VT15,"")</f>
        <v/>
      </c>
      <c r="WK15" s="41" t="str">
        <f>IF(SUM(VQ15:VT15)-VU15&gt;0,SUM(VQ15:VT15)-VU15,"")</f>
        <v/>
      </c>
      <c r="WL15" s="41" t="str">
        <f>IF(MAX(WH15,WK15)&gt;0,MAX(WH15,WK15),"")</f>
        <v/>
      </c>
      <c r="WM15" s="41" t="str">
        <f>IF(VX15&gt;0,VX15,"")</f>
        <v/>
      </c>
      <c r="WN15" s="41" t="str">
        <f>IF(VY15&gt;0,VY15,"")</f>
        <v/>
      </c>
      <c r="WO15" s="41" t="str">
        <f>IF(SUM(VV15:VY15)-VZ15&gt;0,SUM(VV15:VY15)-VZ15,"")</f>
        <v/>
      </c>
      <c r="WP15" s="41" t="str">
        <f>IF(WC15&gt;0,WC15,"")</f>
        <v/>
      </c>
      <c r="WQ15" s="41" t="str">
        <f>IF(WD15&gt;0,WD15,"")</f>
        <v/>
      </c>
      <c r="WR15" s="41" t="str">
        <f>IF(SUM(WA15:WD15)-WE15&gt;0,SUM(WA15:WD15)-WE15,"")</f>
        <v/>
      </c>
      <c r="WS15" s="41" t="str">
        <f>IF(SUM(WL15,WO15,WR15)&gt;0,SUM(WL15,WO15,WR15),"")</f>
        <v/>
      </c>
      <c r="WT15" s="27">
        <f>IF($CP15="P",CA15,(CA15+AZ15)/2)</f>
        <v>0.75</v>
      </c>
      <c r="WU15" s="27">
        <f>IF($CP15="P",CB15,(CB15+BA15)/2)</f>
        <v>0.4</v>
      </c>
      <c r="WV15" s="27">
        <f>IF($CP15="P",CC15,(CC15+BB15)/2)</f>
        <v>1</v>
      </c>
      <c r="WW15" s="27">
        <f>IF($CP15="P",CD15,(CD15+BC15)/2)</f>
        <v>0.82</v>
      </c>
      <c r="WX15" s="27">
        <f>IF($CP15="P",CE15,(CE15+BD15)/2)</f>
        <v>0</v>
      </c>
      <c r="WY15" s="27">
        <f>IF($CP15="P",CF15,(CF15+BE15)/2)</f>
        <v>7.4</v>
      </c>
      <c r="WZ15" s="27">
        <f>IF($CP15="P",CG15,(CG15+BF15)/2)</f>
        <v>4.45</v>
      </c>
      <c r="XA15" s="27">
        <f>IF($CP15="P",CH15,(CH15+BG15)/2)</f>
        <v>7.2</v>
      </c>
      <c r="XB15" s="27">
        <f>IF($CP15="P",CI15,(CI15+BH15)/2)</f>
        <v>7.47</v>
      </c>
      <c r="XC15" s="27">
        <f>IF($CP15="P",CJ15,(CJ15+BI15)/2)</f>
        <v>0</v>
      </c>
      <c r="XD15" s="27">
        <f>IF($CP15="P",CK15,(CK15+BJ15)/2)</f>
        <v>4.45</v>
      </c>
      <c r="XE15" s="27">
        <f>IF($CP15="P",CL15,(CL15+BK15)/2)</f>
        <v>2.5499999999999998</v>
      </c>
      <c r="XF15" s="27">
        <f>IF($CP15="P",CM15,(CM15+BL15)/2)</f>
        <v>2.7</v>
      </c>
      <c r="XG15" s="27">
        <f>IF($CP15="P",CN15,(CN15+BM15)/2)</f>
        <v>4.46</v>
      </c>
      <c r="XH15" s="27">
        <f>IF($CP15="P",CO15,(CO15+BN15)/2)</f>
        <v>0</v>
      </c>
      <c r="XI15" s="29" t="s">
        <v>56</v>
      </c>
      <c r="XJ15" s="11">
        <f>IF(WV15&gt;0,WV15,"")</f>
        <v>1</v>
      </c>
      <c r="XK15" s="11">
        <f>IF(WW15&gt;0,WW15,"")</f>
        <v>0.82</v>
      </c>
      <c r="XL15" s="11">
        <f>IF(SUM(WT15:WW15)-WX15&gt;0,SUM(WT15:WW15)-WX15,"")</f>
        <v>2.9699999999999998</v>
      </c>
      <c r="XM15" s="11">
        <f>IF(XA15&gt;0,XA15,"")</f>
        <v>7.2</v>
      </c>
      <c r="XN15" s="11">
        <f>IF(XB15&gt;0,XB15,"")</f>
        <v>7.47</v>
      </c>
      <c r="XO15" s="11">
        <f>IF(SUM(WY15:XB15)-XC15&gt;0,SUM(WY15:XB15)-XC15,"")</f>
        <v>26.52</v>
      </c>
      <c r="XP15" s="11">
        <f>IF(MAX(XL15,XO15)&gt;0,MAX(XL15,XO15),"")</f>
        <v>26.52</v>
      </c>
      <c r="XQ15" s="11">
        <f>IF(XF15&gt;0,XF15,"")</f>
        <v>2.7</v>
      </c>
      <c r="XR15" s="11">
        <f>IF(XG15&gt;0,XG15,"")</f>
        <v>4.46</v>
      </c>
      <c r="XS15" s="11">
        <f>IF(SUM(XD15:XG15)-XH15&gt;0,SUM(XD15:XG15)-XH15,"")</f>
        <v>14.16</v>
      </c>
      <c r="XT15" s="11">
        <f>IF(SUM(XP15,XS15)&gt;0,SUM(XP15,XS15),"")</f>
        <v>40.68</v>
      </c>
    </row>
    <row r="16" spans="1:644" x14ac:dyDescent="0.2">
      <c r="A16" s="4" t="str" cm="1">
        <f t="array" ref="A16">IF(AND(H16&lt;&gt;"",H16&lt;&gt;"No DD"),SUMPRODUCT((H$4:H$26&lt;&gt;"")*(H$4:H$26&lt;&gt;"No DD")*(E$4:E$26&gt;E16))+1,IF(H16="No DD",SUMPRODUCT((H$4:H$26="No DD")*(E$4:E$26&gt;E16))+1+SUMPRODUCT((H$4:H$26&lt;&gt;"")*(H$4:H$26&lt;&gt;"No DD")),""))</f>
        <v/>
      </c>
      <c r="B16" s="5" t="s">
        <v>235</v>
      </c>
      <c r="C16" s="4" t="s">
        <v>5</v>
      </c>
      <c r="D16" s="4">
        <v>2002</v>
      </c>
      <c r="E16" s="9">
        <f>SUM(J16:V16)+SUM(J16:T16)*0.0000001+SUM(J16)*0.0000000000001</f>
        <v>215.90002159000511</v>
      </c>
      <c r="F16" s="3" t="str">
        <f>IF(OR(AND(AO16&gt;=AY$28,AO16&lt;&gt;"",AQ16&gt;=AY$32,AQ16&lt;&gt;"",AN16=""),AND(AR16&gt;=AY$28,AR16&lt;&gt;"",AT16&gt;=AY$32,AT16&lt;&gt;"",AN16=""),AND(AV16&gt;=AY$28,AV16&lt;&gt;"",AX16&gt;=AY$32,AX16&lt;&gt;"",AN16=""),AND(BP16&gt;=BZ$28,BP16&lt;&gt;"",BR16&gt;=BZ$32,BR16&lt;&gt;"",BO16=""),AND(BS16&gt;=BZ$28,BS16&lt;&gt;"",BU16&gt;=BZ$32,BU16&lt;&gt;"",BO16=""),AND(BW16&gt;=BZ$28,BW16&lt;&gt;"",BY16&gt;=BZ$32,BY16&lt;&gt;"",BO16=""),AND(CQ16&gt;=DA$28,CQ16&lt;&gt;"",CS16&gt;=DA$32,CS16&lt;&gt;"",CP16=""),AND(CT16&gt;=DA$28,CT16&lt;&gt;"",CV16&gt;=DA$32,CV16&lt;&gt;"",CP16=""),AND(CX16&gt;=DA$28,CX16&lt;&gt;"",CZ16&gt;=DA$32,CZ16&lt;&gt;"",CP16=""),AND(DX16&gt;=EK$28,DX16&lt;&gt;"",DZ16&gt;=EK$32,DZ16&lt;&gt;""),AND(EA16&gt;=EK$28,EA16&lt;&gt;"",EC16&gt;=EK$32,EC16&lt;&gt;""),AND(EE16&gt;=EK$28,EE16&lt;&gt;"",EG16&gt;=EK$32,EG16&lt;&gt;""),AND(EH16&gt;=EK$28,EH16&lt;&gt;"",EJ16&gt;=EK$32,EJ16&lt;&gt;""),AND(FF16&gt;=FS$28,FF16&lt;&gt;"",FH16&gt;=FS$32,FH16&lt;&gt;""),AND(FI16&gt;=FS$28,FI16&lt;&gt;"",FK16&gt;=FS$32,FK16&lt;&gt;""),AND(FM16&gt;=FS$28,FM16&lt;&gt;"",FO16&gt;=FS$32,FO16&lt;&gt;""),AND(FP16&gt;=FS$28,FP16&lt;&gt;"",FR16&gt;=FS$32,FR16&lt;&gt;""),AND(GN16&gt;=HA$28,GN16&lt;&gt;"",GP16&gt;=HA$32,GP16&lt;&gt;""),AND(GQ16&gt;=HA$28,GQ16&lt;&gt;"",GS16&gt;=HA$32,GS16&lt;&gt;""),AND(GU16&gt;=HA$28,GU16&lt;&gt;"",GW16&gt;=HA$32,GW16&lt;&gt;""),AND(GX16&gt;=HA$28,GX16&lt;&gt;"",GZ16&gt;=HA$32,GZ16&lt;&gt;""),AND(HV16&gt;=II$28,HV16&lt;&gt;"",HX16&gt;=II$32,HX16&lt;&gt;""),AND(HY16&gt;=II$28,HY16&lt;&gt;"",IA16&gt;=II$32,IA16&lt;&gt;""),AND(IC16&gt;=II$28,IC16&lt;&gt;"",IE16&gt;=II$32,IE16&lt;&gt;""),AND(IF16&gt;=II$28,IF16&lt;&gt;"",IH16&gt;=II$32,IH16&lt;&gt;""),AND(JD16&gt;=JQ$28,JD16&lt;&gt;"",JF16&gt;=JQ$32,JF16&lt;&gt;""),AND(JG16&gt;=JQ$28,JG16&lt;&gt;"",JI16&gt;=JQ$32,JI16&lt;&gt;""),AND(JK16&gt;=JQ$28,JK16&lt;&gt;"",JM16&gt;=JQ$32,JM16&lt;&gt;""),AND(JN16&gt;=JQ$28,JN16&lt;&gt;"",JP16&gt;=JQ$32,JP16&lt;&gt;""),AND(KL16&gt;=KY$28,KL16&lt;&gt;"",KN16&gt;=KY$32,KN16&lt;&gt;""),AND(KO16&gt;=KY$28,KO16&lt;&gt;"",KQ16&gt;=KY$32,KQ16&lt;&gt;""),AND(KS16&gt;=KY$28,KS16&lt;&gt;"",KU16&gt;=KY$32,KU16&lt;&gt;""),AND(KV16&gt;=KY$28,KV16&lt;&gt;"",KX16&gt;=KY$32,KX16&lt;&gt;""),AND(LT16&gt;=MG$28,LT16&lt;&gt;"",LV16&gt;=MG$32,LV16&lt;&gt;""),AND(LW16&gt;=MG$28,LW16&lt;&gt;"",LY16&gt;=MG$32,LY16&lt;&gt;""),AND(MA16&gt;=MG$28,MA16&lt;&gt;"",MC16&gt;=MG$32,MC16&lt;&gt;""),AND(MD16&gt;=MG$28,MD16&lt;&gt;"",MF16&gt;=MG$32,MF16&lt;&gt;""),AND(NB16&gt;=NO$28,NB16&lt;&gt;"",ND16&gt;=NO$32,ND16&lt;&gt;""),AND(NE16&gt;=NO$28,NE16&lt;&gt;"",NG16&gt;=NO$32,NG16&lt;&gt;""),AND(NI16&gt;=NO$28,NI16&lt;&gt;"",NK16&gt;=NO$32,NK16&lt;&gt;""),AND(NL16&gt;=NO$28,NL16&lt;&gt;"",NN16&gt;=NO$32,NN16&lt;&gt;""),AND(OJ16&gt;=OW$28,OJ16&lt;&gt;"",OL16&gt;=OW$32,OL16&lt;&gt;""),AND(OM16&gt;=OW$28,OM16&lt;&gt;"",OO16&gt;=OW$32,OO16&lt;&gt;""),AND(OQ16&gt;=OW$28,OQ16&lt;&gt;"",OS16&gt;=OW$32,OS16&lt;&gt;""),AND(OT16&gt;=OW$28,OT16&lt;&gt;"",OV16&gt;=OW$32,OV16&lt;&gt;""),AND(PR16&gt;=QE$28,PR16&lt;&gt;"",PT16&gt;=QE$32,PT16&lt;&gt;""),AND(PU16&gt;=QE$28,PU16&lt;&gt;"",PW16&gt;=QE$32,PW16&lt;&gt;""),AND(PY16&gt;=QE$28,PY16&lt;&gt;"",QA16&gt;=QE$32,QA16&lt;&gt;""),AND(QB16&gt;=QE$28,QB16&lt;&gt;"",QD16&gt;=QE$32,QD16&lt;&gt;""),AND(QZ16&gt;=RM$28,QZ16&lt;&gt;"",RB16&gt;=RM$32,RB16&lt;&gt;""),AND(RC16&gt;=RM$28,RC16&lt;&gt;"",RE16&gt;=RM$32,RE16&lt;&gt;""),AND(RG16&gt;=RM$28,RG16&lt;&gt;"",RI16&gt;=RM$32,RI16&lt;&gt;""),AND(RJ16&gt;=RM$28,RJ16&lt;&gt;"",RL16&gt;=RM$32,RL16&lt;&gt;""),AND(SH16&gt;=SU$28,SH16&lt;&gt;"",SJ16&gt;=SU$32,SJ16&lt;&gt;""),AND(SK16&gt;=SU$28,SK16&lt;&gt;"",SM16&gt;=SU$32,SM16&lt;&gt;""),AND(SO16&gt;=SU$28,SO16&lt;&gt;"",SQ16&gt;=SU$32,SQ16&lt;&gt;""),AND(SR16&gt;=SU$28,SR16&lt;&gt;"",ST16&gt;=SU$32,ST16&lt;&gt;""),AND(TP16&gt;=UC$28,TP16&lt;&gt;"",TR16&gt;=UC$32,TR16&lt;&gt;""),AND(TS16&gt;=UC$28,TS16&lt;&gt;"",TU16&gt;=UC$32,TU16&lt;&gt;""),AND(TW16&gt;=UC$28,TW16&lt;&gt;"",TY16&gt;=UC$32,TYY16&lt;&gt;""),AND(TZ16&gt;=UC$28,TZ16&lt;&gt;"",UB16&gt;=UC$32,UB16&lt;&gt;""),AND(UX16&gt;=VK$28,UX16&lt;&gt;"",UZ16&gt;=VK$32,UZ16&lt;&gt;""),AND(VA16&gt;=VK$28,VA16&lt;&gt;"",VC16&gt;=VK$32,VC16&lt;&gt;""),AND(VE16&gt;=VK$28,VE16&lt;&gt;"",VG16&gt;=VK$32,VG16&lt;&gt;""),AND(VH16&gt;=VK$28,VH16&lt;&gt;"",VJ16&gt;=VK$32,VJ16&lt;&gt;""),AND(WF16&gt;=WS$28,WF16&lt;&gt;"",WH16&gt;=WS$32,WH16&lt;&gt;""),AND(WI16&gt;=WS$28,WI16&lt;&gt;"",WK16&gt;=WS$32,WK16&lt;&gt;""),AND(WM16&gt;=WS$28,WM16&lt;&gt;"",WO16&gt;=WS$32,WO16&lt;&gt;""),AND(WP16&gt;=WS$28,WP16&lt;&gt;"",WR16&gt;=WS$32,WR16&lt;&gt;"")),"P","")</f>
        <v/>
      </c>
      <c r="G16" s="3" t="str">
        <f>IF(OR(AND(AQ16&gt;=AY$32,AQ16&lt;&gt;"",AN16=""),AND(AT16&gt;=AY$32,AT16&lt;&gt;"",AN16=""),AND(AX16&gt;=AY$32,AX16&lt;&gt;"",AN16=""),AND(BR16&gt;=BZ$32,BR16&lt;&gt;"",BO16=""),AND(BU16&gt;=BZ$32,BU16&lt;&gt;"",BO16=""),AND(BY16&gt;=BZ$32,BY16&lt;&gt;"",BO16=""),AND(CS16&gt;=DA$32,CS16&lt;&gt;"",CP16=""),AND(CV16&gt;=DA$32,CV16&lt;&gt;"",CP16=""),AND(CZ16&gt;=DA$32,CZ16&lt;&gt;"",CP16=""),AND(DZ16&gt;=EK$32,DZ16&lt;&gt;""),AND(EC16&gt;=EK$32,EC16&lt;&gt;""),AND(EG16&gt;=EK$32,EG16&lt;&gt;""),AND(EJ16&gt;=EK$32,EJ16&lt;&gt;""),AND(FH16&gt;=FS$32,FH16&lt;&gt;""),AND(FK16&gt;=FS$32,FK16&lt;&gt;""),AND(FO16&gt;=FS$32,FO16&lt;&gt;""),AND(FR16&gt;=FS$32,FR16&lt;&gt;""),AND(GP16&gt;=HA$32,GP16&lt;&gt;""),AND(GS16&gt;=HA$32,GS16&lt;&gt;""),AND(GW16&gt;=HA$32,GW16&lt;&gt;""),AND(GZ16&gt;=HA$32,GZ16&lt;&gt;""),AND(HX16&gt;=II$32,HX16&lt;&gt;""),AND(IA16&gt;=II$32,IA16&lt;&gt;""),AND(IE16&gt;=II$32,IE16&lt;&gt;""),AND(IH16&gt;=II$32,IH16&lt;&gt;""),AND(JF16&gt;=JQ$32,JF16&lt;&gt;""),AND(JI16&gt;=JQ$32,JI16&lt;&gt;""),AND(JM16&gt;=JQ$32,JM16&lt;&gt;""),AND(JP16&gt;=JQ$32,JP16&lt;&gt;""),AND(KN16&gt;=KY$32,KN16&lt;&gt;""),AND(KQ16&gt;=KY$32,KQ16&lt;&gt;""),AND(KU16&gt;=KY$32,KU16&lt;&gt;""),AND(KX16&gt;=KY$32,KX16&lt;&gt;""),AND(LV16&gt;=MG$32,LV16&lt;&gt;""),AND(LY16&gt;=MG$32,LY16&lt;&gt;""),AND(MC16&gt;=MG$32,MC16&lt;&gt;""),AND(MF16&gt;=MG$32,MF16&lt;&gt;""),AND(ND16&gt;=NO$32,ND16&lt;&gt;""),AND(NG16&gt;=NO$32,NG16&lt;&gt;""),AND(NK16&gt;=NO$32,NK16&lt;&gt;""),AND(NN16&gt;=NO$32,NN16&lt;&gt;""),AND(OL16&gt;=OW$32,OL16&lt;&gt;""),AND(OO16&gt;=OW$32,OO16&lt;&gt;""),AND(OS16&gt;=OW$32,OS16&lt;&gt;""),AND(OV16&gt;=OW$32,OV16&lt;&gt;""),AND(PT16&gt;=QE$32,PT16&lt;&gt;""),AND(PW16&gt;=QE$32,PW16&lt;&gt;""),AND(QA16&gt;=QE$32,QA16&lt;&gt;""),AND(QD16&gt;=QE$32,QD16&lt;&gt;""),AND(RB16&gt;=RM$32,RB16&lt;&gt;""),AND(RE16&gt;=RM$32,RE16&lt;&gt;""),AND(RI16&gt;=RM$32,RI16&lt;&gt;""),AND(RL16&gt;=RM$32,RL16&lt;&gt;""),AND(SJ16&gt;=SU$32,SJ16&lt;&gt;""),AND(SM16&gt;=SU$32,SM16&lt;&gt;""),AND(SQ16&gt;=SU$32,SQ16&lt;&gt;""),AND(ST16&gt;=SU$32,ST16&lt;&gt;""),AND(TR16&gt;=UC$32,TR16&lt;&gt;""),AND(TU16&gt;=UC$32,TU16&lt;&gt;""),AND(TY16&gt;=UC$32,TYY16&lt;&gt;""),AND(UB16&gt;=UC$32,UB16&lt;&gt;""),AND(UZ16&gt;=VK$32,UZ16&lt;&gt;""),AND(VC16&gt;=VK$32,VC16&lt;&gt;""),AND(VG16&gt;=VK$32,VG16&lt;&gt;""),AND(VJ16&gt;=VK$32,VJ16&lt;&gt;""),AND(WH16&gt;=WS$32,WH16&lt;&gt;""),AND(WK16&gt;=WS$32,WK16&lt;&gt;""),AND(WO16&gt;=WS$32,WO16&lt;&gt;""),AND(WR16&gt;=WS$32,WR16&lt;&gt;"")),"P","")</f>
        <v/>
      </c>
      <c r="H16" s="37" t="str">
        <f>IF(AND(G16="P",F16=""),"No DD",IF(OR(AND(AO16&gt;=AY$31,AO16&lt;&gt;"",AQ16&gt;=AY$35,AQ16&lt;&gt;"",AN16=""),AND(AR16&gt;=AY$31,AR16&lt;&gt;"",AT16&gt;=AY$35,AT16&lt;&gt;"",AN16=""),AND(AV16&gt;=AY$31,AV16&lt;&gt;"",AX16&gt;=AY$35,AX16&lt;&gt;"",AN16=""),AND(BP16&gt;=BZ$31,BP16&lt;&gt;"",BR16&gt;=BZ$35,BR16&lt;&gt;"",BO16=""),AND(BS16&gt;=BZ$31,BS16&lt;&gt;"",BU16&gt;=BZ$35,BU16&lt;&gt;"",BO16=""),AND(BW16&gt;=BZ$31,BW16&lt;&gt;"",BY16&gt;=BZ$35,BY16&lt;&gt;"",BO16=""),AND(CQ16&gt;=DA$31,CQ16&lt;&gt;"",CS16&gt;=DA$35,CS16&lt;&gt;"",CP16=""),AND(CT16&gt;=DA$31,CT16&lt;&gt;"",CV16&gt;=DA$35,CV16&lt;&gt;"",CP16=""),AND(CX16&gt;=DA$31,CX16&lt;&gt;"",CZ16&gt;=DA$35,CZ16&lt;&gt;"",CP16=""),AND(DX16&gt;=EK$31,DX16&lt;&gt;"",DZ16&gt;=EK$35,DZ16&lt;&gt;""),AND(EA16&gt;=EK$31,EA16&lt;&gt;"",EC16&gt;=EK$35,EC16&lt;&gt;""),AND(EE16&gt;=EK$31,EE16&lt;&gt;"",EG16&gt;=EK$35,EG16&lt;&gt;""),AND(EH16&gt;=EK$31,EH16&lt;&gt;"",EJ16&gt;=EK$35,EJ16&lt;&gt;""),AND(FF16&gt;=FS$31,FF16&lt;&gt;"",FH16&gt;=FS$35,FH16&lt;&gt;""),AND(FI16&gt;=FS$31,FI16&lt;&gt;"",FK16&gt;=FS$35,FK16&lt;&gt;""),AND(FM16&gt;=FS$31,FM16&lt;&gt;"",FO16&gt;=FS$35,FO16&lt;&gt;""),AND(FP16&gt;=FS$31,FP16&lt;&gt;"",FR16&gt;=FS$35,FR16&lt;&gt;""),AND(GN16&gt;=HA$31,GN16&lt;&gt;"",GP16&gt;=HA$35,GP16&lt;&gt;""),AND(GQ16&gt;=HA$31,GQ16&lt;&gt;"",GS16&gt;=HA$35,GS16&lt;&gt;""),AND(GU16&gt;=HA$31,GU16&lt;&gt;"",GW16&gt;=HA$35,GW16&lt;&gt;""),AND(GX16&gt;=HA$31,GX16&lt;&gt;"",GZ16&gt;=HA$35,GZ16&lt;&gt;""),AND(HV16&gt;=II$31,HV16&lt;&gt;"",HX16&gt;=II$35,HX16&lt;&gt;""),AND(HY16&gt;=II$31,HY16&lt;&gt;"",IA16&gt;=II$35,IA16&lt;&gt;""),AND(IC16&gt;=II$31,IC16&lt;&gt;"",IE16&gt;=II$35,IE16&lt;&gt;""),AND(IF16&gt;=II$31,IF16&lt;&gt;"",IH16&gt;=II$35,IH16&lt;&gt;""),AND(JD16&gt;=JQ$31,JD16&lt;&gt;"",JF16&gt;=JQ$35,JF16&lt;&gt;""),AND(JG16&gt;=JQ$31,JG16&lt;&gt;"",JI16&gt;=JQ$35,JI16&lt;&gt;""),AND(JK16&gt;=JQ$31,JK16&lt;&gt;"",JM16&gt;=JQ$35,JM16&lt;&gt;""),AND(JN16&gt;=JQ$31,JN16&lt;&gt;"",JP16&gt;=JQ$35,JP16&lt;&gt;""),AND(KL16&gt;=KY$31,KL16&lt;&gt;"",KN16&gt;=KY$35,KN16&lt;&gt;""),AND(KO16&gt;=KY$31,KO16&lt;&gt;"",KQ16&gt;=KY$35,KQ16&lt;&gt;""),AND(KS16&gt;=KY$31,KS16&lt;&gt;"",KU16&gt;=KY$35,KU16&lt;&gt;""),AND(KV16&gt;=KY$31,KV16&lt;&gt;"",KX16&gt;=KY$35,KX16&lt;&gt;""),AND(LT16&gt;=MG$31,LT16&lt;&gt;"",LV16&gt;=MG$35,LV16&lt;&gt;""),AND(LW16&gt;=MG$31,LW16&lt;&gt;"",LY16&gt;=MG$35,LY16&lt;&gt;""),AND(MA16&gt;=MG$31,MA16&lt;&gt;"",MC16&gt;=MG$35,MC16&lt;&gt;""),AND(MD16&gt;=MG$31,MD16&lt;&gt;"",MF16&gt;=MG$35,MF16&lt;&gt;""),AND(NB16&gt;=NO$31,NB16&lt;&gt;"",ND16&gt;=NO$35,ND16&lt;&gt;""),AND(NE16&gt;=NO$31,NE16&lt;&gt;"",NG16&gt;=NO$35,NG16&lt;&gt;""),AND(NI16&gt;=NO$31,NI16&lt;&gt;"",NK16&gt;=NO$35,NK16&lt;&gt;""),AND(NL16&gt;=NO$31,NL16&lt;&gt;"",NN16&gt;=NO$35,NN16&lt;&gt;""),AND(OJ16&gt;=OW$31,OJ16&lt;&gt;"",OL16&gt;=OW$35,OL16&lt;&gt;""),AND(OM16&gt;=OW$31,OM16&lt;&gt;"",OO16&gt;=OW$35,OO16&lt;&gt;""),AND(OQ16&gt;=OW$31,OQ16&lt;&gt;"",OS16&gt;=OW$35,OS16&lt;&gt;""),AND(OT16&gt;=OW$31,OT16&lt;&gt;"",OV16&gt;=OW$35,OV16&lt;&gt;""),AND(PR16&gt;=QE$31,PR16&lt;&gt;"",PT16&gt;=QE$35,PT16&lt;&gt;""),AND(PU16&gt;=QE$31,PU16&lt;&gt;"",PW16&gt;=QE$35,PW16&lt;&gt;""),AND(PY16&gt;=QE$31,PY16&lt;&gt;"",QA16&gt;=QE$35,QA16&lt;&gt;""),AND(QB16&gt;=QE$31,QB16&lt;&gt;"",QD16&gt;=QE$35,QD16&lt;&gt;""),AND(QZ16&gt;=RM$31,QZ16&lt;&gt;"",RB16&gt;=RM$35,RB16&lt;&gt;""),AND(RC16&gt;=RM$31,RC16&lt;&gt;"",RE16&gt;=RM$35,RE16&lt;&gt;""),AND(RG16&gt;=RM$31,RG16&lt;&gt;"",RI16&gt;=RM$35,RI16&lt;&gt;""),AND(RJ16&gt;=RM$31,RJ16&lt;&gt;"",RL16&gt;=RM$35,RL16&lt;&gt;""),AND(SH16&gt;=SU$31,SH16&lt;&gt;"",SJ16&gt;=SU$35,SJ16&lt;&gt;""),AND(SK16&gt;=SU$31,SK16&lt;&gt;"",SM16&gt;=SU$35,SM16&lt;&gt;""),AND(SO16&gt;=SU$31,SO16&lt;&gt;"",SQ16&gt;=SU$35,SQ16&lt;&gt;""),AND(SR16&gt;=SU$31,SR16&lt;&gt;"",ST16&gt;=SU$35,ST16&lt;&gt;""),AND(TP16&gt;=UC$31,TP16&lt;&gt;"",TR16&gt;=UC$35,TR16&lt;&gt;""),AND(TS16&gt;=UC$31,TS16&lt;&gt;"",TU16&gt;=UC$35,TU16&lt;&gt;""),AND(TW16&gt;=UC$31,TW16&lt;&gt;"",TY16&gt;=UC$355,TYY16&lt;&gt;""),AND(TZ16&gt;=UC$31,TZ16&lt;&gt;"",UB16&gt;=UC$35,UB16&lt;&gt;""),AND(UX16&gt;=VK$31,UX16&lt;&gt;"",UZ16&gt;=VK$35,UZ16&lt;&gt;""),AND(VA16&gt;=VK$31,VA16&lt;&gt;"",VC16&gt;=VK$35,VC16&lt;&gt;""),AND(VE16&gt;=VK$31,VE16&lt;&gt;"",VG16&gt;=VK$35,VG16&lt;&gt;""),AND(VH16&gt;=VK$31,VH16&lt;&gt;"",VJ16&gt;=VK$35,VJ16&lt;&gt;""),AND(WF16&gt;=WS$31,WF16&lt;&gt;"",WH16&gt;=WS$35,WH16&lt;&gt;""),AND(WI16&gt;=WS$31,WI16&lt;&gt;"",WK16&gt;=WS$35,WK16&lt;&gt;""),AND(WM16&gt;=WS$31,WM16&lt;&gt;"",WO16&gt;=WS$35,WO16&lt;&gt;""),AND(WP16&gt;=WS$31,WP16&lt;&gt;"",WR16&gt;=WS$35,WR16&lt;&gt;"")),"Merit",IF(OR(AND(AO16&gt;=AY$30,AO16&lt;&gt;"",AQ16&gt;=AY$34,AQ16&lt;&gt;"",AN16=""),AND(AR16&gt;=AY$30,AR16&lt;&gt;"",AT16&gt;=AY$34,AT16&lt;&gt;"",AN16=""),AND(AV16&gt;=AY$30,AV16&lt;&gt;"",AX16&gt;=AY$34,AX16&lt;&gt;"",AN16=""),AND(BP16&gt;=BZ$30,BP16&lt;&gt;"",BR16&gt;=BZ$34,BR16&lt;&gt;"",BO16=""),AND(BS16&gt;=BZ$30,BS16&lt;&gt;"",BU16&gt;=BZ$34,BU16&lt;&gt;"",BO16=""),AND(BW16&gt;=BZ$30,BW16&lt;&gt;"",BY16&gt;=BZ$34,BY16&lt;&gt;"",BO16=""),AND(CQ16&gt;=DA$30,CQ16&lt;&gt;"",CS16&gt;=DA$34,CS16&lt;&gt;"",CP16=""),AND(CT16&gt;=DA$30,CT16&lt;&gt;"",CV16&gt;=DA$34,CV16&lt;&gt;"",CP16=""),AND(CX16&gt;=DA$30,CX16&lt;&gt;"",CZ16&gt;=DA$34,CZ16&lt;&gt;"",CP16=""),AND(DX16&gt;=EK$30,DX16&lt;&gt;"",DZ16&gt;=EK$34,DZ16&lt;&gt;""),AND(EA16&gt;=EK$30,EA16&lt;&gt;"",EC16&gt;=EK$34,EC16&lt;&gt;""),AND(EE16&gt;=EK$30,EE16&lt;&gt;"",EG16&gt;=EK$34,EG16&lt;&gt;""),AND(EH16&gt;=EK$30,EH16&lt;&gt;"",EJ16&gt;=EK$34,EJ16&lt;&gt;""),AND(FF16&gt;=FS$30,FF16&lt;&gt;"",FH16&gt;=FS$34,FH16&lt;&gt;""),AND(FI16&gt;=FS$30,FI16&lt;&gt;"",FK16&gt;=FS$34,FK16&lt;&gt;""),AND(FM16&gt;=FS$30,FM16&lt;&gt;"",FO16&gt;=FS$34,FO16&lt;&gt;""),AND(FP16&gt;=FS$30,FP16&lt;&gt;"",FR16&gt;=FS$34,FR16&lt;&gt;""),AND(GN16&gt;=HA$30,GN16&lt;&gt;"",GP16&gt;=HA$34,GP16&lt;&gt;""),AND(GQ16&gt;=HA$30,GQ16&lt;&gt;"",GS16&gt;=HA$34,GS16&lt;&gt;""),AND(GU16&gt;=HA$30,GU16&lt;&gt;"",GW16&gt;=HA$34,GW16&lt;&gt;""),AND(GX16&gt;=HA$30,GX16&lt;&gt;"",GZ16&gt;=HA$34,GZ16&lt;&gt;""),AND(HV16&gt;=II$30,HV16&lt;&gt;"",HX16&gt;=II$34,HX16&lt;&gt;""),AND(HY16&gt;=II$30,HY16&lt;&gt;"",IA16&gt;=II$34,IA16&lt;&gt;""),AND(IC16&gt;=II$30,IC16&lt;&gt;"",IE16&gt;=II$34,IE16&lt;&gt;""),AND(IF16&gt;=II$30,IF16&lt;&gt;"",IH16&gt;=II$34,IH16&lt;&gt;""),AND(JD16&gt;=JQ$30,JD16&lt;&gt;"",JF16&gt;=JQ$34,JF16&lt;&gt;""),AND(JG16&gt;=JQ$30,JG16&lt;&gt;"",JI16&gt;=JQ$34,JI16&lt;&gt;""),AND(JK16&gt;=JQ$30,JK16&lt;&gt;"",JM16&gt;=JQ$34,JM16&lt;&gt;""),AND(JN16&gt;=JQ$30,JN16&lt;&gt;"",JP16&gt;=JQ$34,JP16&lt;&gt;""),AND(KL16&gt;=KY$30,KL16&lt;&gt;"",KN16&gt;=KY$34,KN16&lt;&gt;""),AND(KO16&gt;=KY$30,KO16&lt;&gt;"",KQ16&gt;=KY$34,KQ16&lt;&gt;""),AND(KS16&gt;=KY$30,KS16&lt;&gt;"",KU16&gt;=KY$34,KU16&lt;&gt;""),AND(KV16&gt;=KY$30,KV16&lt;&gt;"",KX16&gt;=KY$34,KX16&lt;&gt;""),AND(LT16&gt;=MG$30,LT16&lt;&gt;"",LV16&gt;=MG$34,LV16&lt;&gt;""),AND(LW16&gt;=MG$30,LW16&lt;&gt;"",LY16&gt;=MG$34,LY16&lt;&gt;""),AND(MA16&gt;=MG$30,MA16&lt;&gt;"",MC16&gt;=MG$34,MC16&lt;&gt;""),AND(MD16&gt;=MG$30,MD16&lt;&gt;"",MF16&gt;=MG$34,MF16&lt;&gt;""),AND(NB16&gt;=NO$30,NB16&lt;&gt;"",ND16&gt;=NO$34,ND16&lt;&gt;""),AND(NE16&gt;=NO$30,NE16&lt;&gt;"",NG16&gt;=NO$34,NG16&lt;&gt;""),AND(NI16&gt;=NO$30,NI16&lt;&gt;"",NK16&gt;=NO$34,NK16&lt;&gt;""),AND(NL16&gt;=NO$30,NL16&lt;&gt;"",NN16&gt;=NO$34,NN16&lt;&gt;""),AND(OJ16&gt;=OW$30,OJ16&lt;&gt;"",OL16&gt;=OW$34,OL16&lt;&gt;""),AND(OM16&gt;=OW$30,OM16&lt;&gt;"",OO16&gt;=OW$34,OO16&lt;&gt;""),AND(OQ16&gt;=OW$30,OQ16&lt;&gt;"",OS16&gt;=OW$34,OS16&lt;&gt;""),AND(OT16&gt;=OW$30,OT16&lt;&gt;"",OV16&gt;=OW$34,OV16&lt;&gt;""),AND(PR16&gt;=QE$30,PR16&lt;&gt;"",PT16&gt;=QE$34,PT16&lt;&gt;""),AND(PU16&gt;=QE$30,PU16&lt;&gt;"",PW16&gt;=QE$34,PW16&lt;&gt;""),AND(PY16&gt;=QE$30,PY16&lt;&gt;"",QA16&gt;=QE$34,QA16&lt;&gt;""),AND(QB16&gt;=QE$30,QB16&lt;&gt;"",QD16&gt;=QE$34,QD16&lt;&gt;""),AND(QZ16&gt;=RM$30,QZ16&lt;&gt;"",RB16&gt;=RM$34,RB16&lt;&gt;""),AND(RC16&gt;=RM$30,RC16&lt;&gt;"",RE16&gt;=RM$34,RE16&lt;&gt;""),AND(RG16&gt;=RM$30,RG16&lt;&gt;"",RI16&gt;=RM$34,RI16&lt;&gt;""),AND(RJ16&gt;=RM$30,RJ16&lt;&gt;"",RL16&gt;=RM$34,RL16&lt;&gt;""),AND(SH16&gt;=SU$30,SH16&lt;&gt;"",SJ16&gt;=SU$34,SJ16&lt;&gt;""),AND(SK16&gt;=SU$30,SK16&lt;&gt;"",SM16&gt;=SU$34,SM16&lt;&gt;""),AND(SO16&gt;=SU$30,SO16&lt;&gt;"",SQ16&gt;=SU$34,SQ16&lt;&gt;""),AND(SR16&gt;=SU$30,SR16&lt;&gt;"",ST16&gt;=SU$34,ST16&lt;&gt;""),AND(TP16&gt;=UC$30,TP16&lt;&gt;"",TR16&gt;=UC$34,TR16&lt;&gt;""),AND(TS16&gt;=UC$30,TS16&lt;&gt;"",TU16&gt;=UC$34,TU16&lt;&gt;""),AND(TW16&gt;=UC$30,TW16&lt;&gt;"",TY16&gt;=UC$34,TYY16&lt;&gt;""),AND(TZ16&gt;=UC$30,TZ16&lt;&gt;"",UB16&gt;=UC$34,UB16&lt;&gt;""),AND(UX16&gt;=VK$30,UX16&lt;&gt;"",UZ16&gt;=VK$34,UZ16&lt;&gt;""),AND(VA16&gt;=VK$30,VA16&lt;&gt;"",VC16&gt;=VK$34,VC16&lt;&gt;""),AND(VE16&gt;=VK$30,VE16&lt;&gt;"",VG16&gt;=VK$34,VG16&lt;&gt;""),AND(VH16&gt;=VK$30,VH16&lt;&gt;"",VJ16&gt;=VK$34,VJ16&lt;&gt;""),AND(WF16&gt;=WS$30,WF16&lt;&gt;"",WH16&gt;=WS$34,WH16&lt;&gt;""),AND(WI16&gt;=WS$30,WI16&lt;&gt;"",WK16&gt;=WS$34,WK16&lt;&gt;""),AND(WM16&gt;=WS$30,WM16&lt;&gt;"",WO16&gt;=WS$34,WO16&lt;&gt;""),AND(WP16&gt;=WS$30,WP16&lt;&gt;"",WR16&gt;=WS$34,WR16&lt;&gt;"")),"Excellence",IF(I16="P","Worlds Team",IF(F16="P","National Team","")))))</f>
        <v/>
      </c>
      <c r="I16" s="3" t="str">
        <f>IF(OR(AND(AO16&gt;=AY$29,AO16&lt;&gt;"",AQ16&gt;=AY$33,AQ16&lt;&gt;"",AN16=""),AND(AR16&gt;=AY$29,AR16&lt;&gt;"",AT16&gt;=AY$33,AT16&lt;&gt;"",AN16=""),AND(AV16&gt;=AY$29,AV16&lt;&gt;"",AX16&gt;=AY$33,AX16&lt;&gt;"",AN16=""),AND(BP16&gt;=BZ$29,BP16&lt;&gt;"",BR16&gt;=BZ$33,BR16&lt;&gt;"",BO16=""),AND(BS16&gt;=BZ$29,BS16&lt;&gt;"",BU16&gt;=BZ$33,BU16&lt;&gt;"",BO16=""),AND(BW16&gt;=BZ$29,BW16&lt;&gt;"",BY16&gt;=BZ$33,BY16&lt;&gt;"",BO16=""),AND(CQ16&gt;=DA$29,CQ16&lt;&gt;"",CS16&gt;=DA$33,CS16&lt;&gt;"",CP16=""),AND(CT16&gt;=DA$29,CT16&lt;&gt;"",CV16&gt;=DA$33,CV16&lt;&gt;"",CP16=""),AND(CX16&gt;=DA$29,CX16&lt;&gt;"",CZ16&gt;=DA$33,CZ16&lt;&gt;"",CP16=""),AND(DX16&gt;=EK$29,DX16&lt;&gt;"",DZ16&gt;=EK$33,DZ16&lt;&gt;""),AND(EA16&gt;=EK$29,EA16&lt;&gt;"",EC16&gt;=EK$33,EC16&lt;&gt;""),AND(EE16&gt;=EK$29,EE16&lt;&gt;"",EG16&gt;=EK$33,EG16&lt;&gt;""),AND(EH16&gt;=EK$29,EH16&lt;&gt;"",EJ16&gt;=EK$33,EJ16&lt;&gt;""),AND(FF16&gt;=FS$29,FF16&lt;&gt;"",FH16&gt;=FS$33,FH16&lt;&gt;""),AND(FI16&gt;=FS$29,FI16&lt;&gt;"",FK16&gt;=FS$33,FK16&lt;&gt;""),AND(FM16&gt;=FS$29,FM16&lt;&gt;"",FO16&gt;=FS$33,FO16&lt;&gt;""),AND(FP16&gt;=FS$29,FP16&lt;&gt;"",FR16&gt;=FS$33,FR16&lt;&gt;""),AND(GN16&gt;=HA$29,GN16&lt;&gt;"",GP16&gt;=HA$33,GP16&lt;&gt;""),AND(GQ16&gt;=HA$29,GQ16&lt;&gt;"",GS16&gt;=HA$33,GS16&lt;&gt;""),AND(GU16&gt;=HA$29,GU16&lt;&gt;"",GW16&gt;=HA$33,GW16&lt;&gt;""),AND(GX16&gt;=HA$29,GX16&lt;&gt;"",GZ16&gt;=HA$33,GZ16&lt;&gt;""),AND(HV16&gt;=II$29,HV16&lt;&gt;"",HX16&gt;=II$33,HX16&lt;&gt;""),AND(HY16&gt;=II$29,HY16&lt;&gt;"",IA16&gt;=II$33,IA16&lt;&gt;""),AND(IC16&gt;=II$29,IC16&lt;&gt;"",IE16&gt;=II$33,IE16&lt;&gt;""),AND(IF16&gt;=II$29,IF16&lt;&gt;"",IH16&gt;=II$33,IH16&lt;&gt;""),AND(JD16&gt;=JQ$29,JD16&lt;&gt;"",JF16&gt;=JQ$33,JF16&lt;&gt;""),AND(JG16&gt;=JQ$29,JG16&lt;&gt;"",JI16&gt;=JQ$33,JI16&lt;&gt;""),AND(JK16&gt;=JQ$29,JK16&lt;&gt;"",JM16&gt;=JQ$33,JM16&lt;&gt;""),AND(JN16&gt;=JQ$29,JN16&lt;&gt;"",JP16&gt;=JQ$33,JP16&lt;&gt;""),AND(KL16&gt;=KY$29,KL16&lt;&gt;"",KN16&gt;=KY$33,KN16&lt;&gt;""),AND(KO16&gt;=KY$29,KO16&lt;&gt;"",KQ16&gt;=KY$33,KQ16&lt;&gt;""),AND(KS16&gt;=KY$29,KS16&lt;&gt;"",KU16&gt;=KY$33,KU16&lt;&gt;""),AND(KV16&gt;=KY$29,KV16&lt;&gt;"",KX16&gt;=KY$33,KX16&lt;&gt;""),AND(LT16&gt;=MG$29,LT16&lt;&gt;"",LV16&gt;=MG$33,LV16&lt;&gt;""),AND(LW16&gt;=MG$29,LW16&lt;&gt;"",LY16&gt;=MG$33,LY16&lt;&gt;""),AND(MA16&gt;=MG$29,MA16&lt;&gt;"",MC16&gt;=MG$33,MC16&lt;&gt;""),AND(MD16&gt;=MG$29,MD16&lt;&gt;"",MF16&gt;=MG$33,MF16&lt;&gt;""),AND(NB16&gt;=NO$29,NB16&lt;&gt;"",ND16&gt;=NO$33,ND16&lt;&gt;""),AND(NE16&gt;=NO$29,NE16&lt;&gt;"",NG16&gt;=NO$33,NG16&lt;&gt;""),AND(NI16&gt;=NO$29,NI16&lt;&gt;"",NK16&gt;=NO$33,NK16&lt;&gt;""),AND(NL16&gt;=NO$29,NL16&lt;&gt;"",NN16&gt;=NO$33,NN16&lt;&gt;""),AND(OJ16&gt;=OW$29,OJ16&lt;&gt;"",OL16&gt;=OW$33,OL16&lt;&gt;""),AND(OM16&gt;=OW$29,OM16&lt;&gt;"",OO16&gt;=OW$33,OO16&lt;&gt;""),AND(OQ16&gt;=OW$29,OQ16&lt;&gt;"",OS16&gt;=OW$33,OS16&lt;&gt;""),AND(OT16&gt;=OW$29,OT16&lt;&gt;"",OV16&gt;=OW$33,OV16&lt;&gt;""),AND(PR16&gt;=QE$29,PR16&lt;&gt;"",PT16&gt;=QE$33,PT16&lt;&gt;""),AND(PU16&gt;=QE$29,PU16&lt;&gt;"",PW16&gt;=QE$33,PW16&lt;&gt;""),AND(PY16&gt;=QE$29,PY16&lt;&gt;"",QA16&gt;=QE$33,QA16&lt;&gt;""),AND(QB16&gt;=QE$29,QB16&lt;&gt;"",QD16&gt;=QE$33,QD16&lt;&gt;""),AND(QZ16&gt;=RM$29,QZ16&lt;&gt;"",RB16&gt;=RM$33,RB16&lt;&gt;""),AND(RC16&gt;=RM$29,RC16&lt;&gt;"",RE16&gt;=RM$33,RE16&lt;&gt;""),AND(RG16&gt;=RM$29,RG16&lt;&gt;"",RI16&gt;=RM$33,RI16&lt;&gt;""),AND(RJ16&gt;=RM$29,RJ16&lt;&gt;"",RL16&gt;=RM$33,RL16&lt;&gt;""),AND(SH16&gt;=SU$29,SH16&lt;&gt;"",SJ16&gt;=SU$33,SJ16&lt;&gt;""),AND(SK16&gt;=SU$29,SK16&lt;&gt;"",SM16&gt;=SU$33,SM16&lt;&gt;""),AND(SO16&gt;=SU$29,SO16&lt;&gt;"",SQ16&gt;=SU$33,SQ16&lt;&gt;""),AND(SR16&gt;=SU$29,SR16&lt;&gt;"",ST16&gt;=SU$33,ST16&lt;&gt;""),AND(TP16&gt;=UC$29,TP16&lt;&gt;"",TR16&gt;=UC$33,TR16&lt;&gt;""),AND(TS16&gt;=UC$29,TS16&lt;&gt;"",TU16&gt;=UC$33,TU16&lt;&gt;""),AND(TW16&gt;=UC$29,TW16&lt;&gt;"",TY16&gt;=UC$33,TYY16&lt;&gt;""),AND(TZ16&gt;=UC$29,TZ16&lt;&gt;"",UB16&gt;=UC$33,UB16&lt;&gt;""),AND(UX16&gt;=VK$29,UX16&lt;&gt;"",UZ16&gt;=VK$33,UZ16&lt;&gt;""),AND(VA16&gt;=VK$29,VA16&lt;&gt;"",VC16&gt;=VK$33,VC16&lt;&gt;""),AND(VE16&gt;=VK$29,VE16&lt;&gt;"",VG16&gt;=VK$33,VG16&lt;&gt;""),AND(VH16&gt;=VK$29,VH16&lt;&gt;"",VJ16&gt;=VK$33,VJ16&lt;&gt;""),AND(WF16&gt;=WS$29,WF16&lt;&gt;"",WH16&gt;=WS$33,WH16&lt;&gt;""),AND(WI16&gt;=WS$29,WI16&lt;&gt;"",WK16&gt;=WS$33,WK16&lt;&gt;""),AND(WM16&gt;=WS$29,WM16&lt;&gt;"",WO16&gt;=WS$33,WO16&lt;&gt;""),AND(WP16&gt;=WS$29,WP16&lt;&gt;"",WR16&gt;=WS$33,WR16&lt;&gt;"")),"P","")</f>
        <v/>
      </c>
      <c r="J16" s="8">
        <f>IF(COUNT(AQ16,AT16,BR16,BU16,CS16,CV16)&gt;0,LARGE((AQ16,AT16,BR16,BU16,CS16,CV16),1),0)</f>
        <v>51.21</v>
      </c>
      <c r="K16" s="8" t="str">
        <f>IF(J16="","",IF(OR(J16=CS16,J16=CV16),$CA$1,IF(OR(J16=BR16,J16=BU16),$AZ$1,IF(OR(J16=AQ16,J16=AT16),$Y$1,""))))</f>
        <v>2023 Domestic 3rd Trial</v>
      </c>
      <c r="L16" s="8">
        <f>IF(COUNT(AQ16,AT16,BR16,BU16,CS16,CV16)&gt;1,LARGE((AQ16,AT16,BR16,BU16,CS16,CV16),2),0)</f>
        <v>50.43</v>
      </c>
      <c r="M16" s="8" t="str">
        <f>IF(L16="","",IF(OR(L16=CS16,L16=CV16),$CA$1,IF(OR(L16=BR16,L16=BU16),$AZ$1,IF(OR(L16=AQ16,L16=AT16),$Y$1,""))))</f>
        <v>2024 Nationals</v>
      </c>
      <c r="N16" s="8">
        <f>IF(COUNT(AQ16,AT16,BR16,BU16,CS16,CV16)&gt;2,LARGE((AQ16,AT16,BR16,BU16,CS16,CV16),3),0)</f>
        <v>48.33</v>
      </c>
      <c r="O16" s="8" t="str">
        <f>IF(N16="","",IF(OR(N16=CS16,N16=CV16),$CA$1,IF(OR(N16=BR16,N16=BU16),$AZ$1,IF(OR(N16=AQ16,N16=AT16),$Y$1,""))))</f>
        <v>2024 Nationals</v>
      </c>
      <c r="P16" s="8">
        <f>IF(MAX(AX16,BY16,CZ16)&gt;0,MAX(AX16,BY16,CZ16),0)</f>
        <v>52.129999999999995</v>
      </c>
      <c r="Q16" s="8" t="str">
        <f>IF(P16="","",IF(P16=CZ16,$CA$1,IF(P16=BY16,$AZ$1,IF(P16=AX16,$Y$1,""))))</f>
        <v>2024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,0)</f>
        <v>13.8</v>
      </c>
      <c r="S16" s="8" t="str">
        <f>IF(R16=0,"",IF(OR(R16=CQ16,R16=CT16,R16=CX16),$CA$1,IF(OR(R16=BP16,R16=BS16,R16=BW16),$AZ$1,IF(OR(R16=AO16,R16=AR16,R16=AV16),$Y$1,IF(OR(R16=WF16,R16=WI16,R16=WM16,R16=WP16),$VL$1,IF(OR(R16=UX16,R16=VA16,R16=VE16,R16=VH16),$UD$1,IF(OR(R16=TP16,R16=TS16,R16=TW16,R16=TZ16),$SV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)))</f>
        <v>2024 Nationals</v>
      </c>
      <c r="T16" s="8">
        <f>IF(MAX(IF(AO16&gt;=$AY$28,AP16,0),IF(AR16&gt;=$AY$28,AS16,0),IF(AV16&gt;=$AY$28,AW16,0),IF(BP16&gt;=$BZ$28,BQ16,0),IF(BS16&gt;=$BZ$28,BT16,0),IF(BW16&gt;=$BZ$28,BX16,0),IF(CQ16&gt;=$DA$28,CR16,0),IF(CT16&gt;=$DA$28,CU16,0),IF(CX16&gt;=$DA$28,CY16,0),IF(DX16&gt;=$EK$28,DY16,0),IF(EA16&gt;=$EK$28,EB16,0),IF(EE16&gt;=$EK$28,EF16,0),IF(EH16&gt;=$EK$28,EI16,0),IF(FF16&gt;=$FS$28,FG16,0),IF(FI16&gt;=$FS$28,FJ16,0),IF(FM16&gt;=$FS$28,FN16,0),IF(FP16&gt;=$FS$28,FQ16,0),IF(GN16&gt;=$HA$28,GO16,0),IF(GQ16&gt;=$HA$28,GR16,0),IF(GU16&gt;=$HA$28,GV16,0),IF(GX16&gt;=$HA$28,GY16,0),IF(HV16&gt;=$II$28,HW16,0),IF(HY16&gt;=$II$28,HZ16,0),IF(IC16&gt;=$II$28,ID16,0),IF(IF16&gt;=$II$28,IG16,0),IF(JD16&gt;=$JQ$28,JE16,0),IF(JG16&gt;=$JQ$28,JH16,0),IF(JK16&gt;=$JQ$28,JL16,0),IF(JN16&gt;=$JQ$28,JO16,0),IF(KL16&gt;=$KY$28,KM16,0),IF(KO16&gt;=$KY$28,KP16,0),IF(KS16&gt;=$KY$28,KT16,0),IF(KV16&gt;=$KY$28,KW16,0),IF(LT16&gt;=$MG$28,LU16,0),IF(LW16&gt;=$MG$28,LX16,0),IF(MA16&gt;=$MG$28,MB16,0),IF(MD16&gt;=$MG$28,ME16,0),IF(NB16&gt;=$NO$28,NC16,0),IF(NE16&gt;=$NO$28,NF16,0),IF(NI16&gt;=$NO$28,NJ16,0),IF(NL16&gt;=$NO$28,NM16,0),IF(OJ16&gt;=$OW$28,OK16,0),IF(OM16&gt;=$OW$28,ON16,0),IF(OQ16&gt;=$OW$28,OR16,0),IF(OT16&gt;=$OW$28,OU16,0),IF(PR16&gt;=$QE$28,PS16,0),IF(PU16&gt;=$QE$28,PV16,0),IF(PY16&gt;=$QE$28,PZ16,0),IF(QB16&gt;=$QE$28,QC16,0),IF(QZ16&gt;=$RM$28,RA16,0),IF(RC16&gt;=$RM$28,RD16,0),IF(RG16&gt;=$RM$28,RH16,0),IF(RJ16&gt;=$RM$28,RK16,0),IF(SH16&gt;=$SU$28,SI16,0),IF(SK16&gt;=$SU$28,SL16,0),IF(SO16&gt;=$SU$28,SP16,0),IF(SR16&gt;=$SU$28,SS16,0),IF(TP16&gt;=$UC$28,TQ16,0),IF(TS16&gt;=$UC$28,TT16,0),IF(TW16&gt;=$UC$28,TX16,0),IF(TZ16&gt;=$UC$28,UA16,0),IF(UX16&gt;=$VK$28,UY16,0),IF(VA16&gt;=$VK$28,VB16,0),IF(VE16&gt;=$VK$28,VF16,0),IF(VH16&gt;=$VK$28,VI16,0),IF(WF16&gt;=$WS$28,WG16,0),IF(WI16&gt;=$WS$28,WJ16,0),IF(WM16&gt;=$WS$28,WN16,0),IF(WP16&gt;=$WS$28,WQ16,0))&gt;0,MAX(IF(AO16&gt;=$AY$28,AP16,0),IF(AR16&gt;=$AY$28,AS16,0),IF(AV16&gt;=$AY$28,AW16,0),IF(BP16&gt;=$BZ$28,BQ16,0),IF(BS16&gt;=$BZ$28,BT16,0),IF(BW16&gt;=$BZ$28,BX16,0),IF(CQ16&gt;=$DA$28,CR16,0),IF(CT16&gt;=$DA$28,CU16,0),IF(CX16&gt;=$DA$28,CY16,0),IF(DX16&gt;=$EK$28,DY16,0),IF(EA16&gt;=$EK$28,EB16,0),IF(EE16&gt;=$EK$28,EF16,0),IF(EH16&gt;=$EK$28,EI16,0),IF(FF16&gt;=$FS$28,FG16,0),IF(FI16&gt;=$FS$28,FJ16,0),IF(FM16&gt;=$FS$28,FN16,0),IF(FP16&gt;=$FS$28,FQ16,0),IF(GN16&gt;=$HA$28,GO16,0),IF(GQ16&gt;=$HA$28,GR16,0),IF(GU16&gt;=$HA$28,GV16,0),IF(GX16&gt;=$HA$28,GY16,0),IF(HV16&gt;=$II$28,HW16,0),IF(HY16&gt;=$II$28,HZ16,0),IF(IC16&gt;=$II$28,ID16,0),IF(IF16&gt;=$II$28,IG16,0),IF(JD16&gt;=$JQ$28,JE16,0),IF(JG16&gt;=$JQ$28,JH16,0),IF(JK16&gt;=$JQ$28,JL16,0),IF(JN16&gt;=$JQ$28,JO16,0),IF(KL16&gt;=$KY$28,KM16,0),IF(KO16&gt;=$KY$28,KP16,0),IF(KS16&gt;=$KY$28,KT16,0),IF(KV16&gt;=$KY$28,KW16,0),IF(LT16&gt;=$MG$28,LU16,0),IF(LW16&gt;=$MG$28,LX16,0),IF(MA16&gt;=$MG$28,MB16,0),IF(MD16&gt;=$MG$28,ME16,0),IF(NB16&gt;=$NO$28,NC16,0),IF(NE16&gt;=$NO$28,NF16,0),IF(NI16&gt;=$NO$28,NJ16,0),IF(NL16&gt;=$NO$28,NM16,0),IF(OJ16&gt;=$OW$28,OK16,0),IF(OM16&gt;=$OW$28,ON16,0),IF(OQ16&gt;=$OW$28,OR16,0),IF(OT16&gt;=$OW$28,OU16,0),IF(PR16&gt;=$QE$28,PS16,0),IF(PU16&gt;=$QE$28,PV16,0),IF(PY16&gt;=$QE$28,PZ16,0),IF(QB16&gt;=$QE$28,QC16,0),IF(QZ16&gt;=$RM$28,RA16,0),IF(RC16&gt;=$RM$28,RD16,0),IF(RG16&gt;=$RM$28,RH16,0),IF(RJ16&gt;=$RM$28,RK16,0),IF(SH16&gt;=$SU$28,SI16,0),IF(SK16&gt;=$SU$28,SL16,0),IF(SO16&gt;=$SU$28,SP16,0),IF(SR16&gt;=$SU$28,SS16,0),IF(TP16&gt;=$UC$28,TQ16,0),IF(TS16&gt;=$UC$28,TT16,0),IF(TW16&gt;=$UC$28,TX16,0),IF(TZ16&gt;=$UC$28,UA16,0),IF(UX16&gt;=$VK$28,UY16,0),IF(VA16&gt;=$VK$28,VB16,0),IF(VE16&gt;=$VK$28,VF16,0),IF(VH16&gt;=$VK$28,VI16,0),IF(WF16&gt;=$WS$28,WG16,0),IF(WI16&gt;=$WS$28,WJ16,0),IF(WM16&gt;=$WS$28,WN16,0),IF(WP16&gt;=$WS$28,WQ16,0)),0)</f>
        <v>0</v>
      </c>
      <c r="U16" s="8" t="str">
        <f>IF(T16=0,"",IF(OR(T16=CR16,T16=CU16,T16=CY16),$CA$1,IF(OR(T16=BQ16,T16=BT16,T16=BX16),$AZ$1,IF(OR(T16=AP16,T16=AS16,T16=AW16),$Y$1,IF(OR(T16=WG16,T16=WJ16,T16=WN16,T16=WQ16),$VL$1,IF(OR(T16=UY16,T16=VB16,T16=VF16,T16=VI16),$UD$1,IF(OR(T16=TQ16,T16=TT16,T16=TX16,T16=UA16),$SV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N16="",0,N16)=WL16,$VL$1,IF(V16+IF(N16="",0,N16)=VD16,$UD$1,IF(V16+IF(N16="",0,N16)=TV16,$SV$1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))),IF(V16=DC16,IF(V16+IF(P16="",0,P16)=WO16,$VL$1,IF(V16+IF(P16="",0,P16)=VG16,$UD$1,IF(V16+IF(P16="",0,P16)=TY16,$SV$1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WR16,$VL$1,IF(V16+IF(P16="",0,P16)=VJ16,$UD$1,IF(V16+IF(P16="",0,P16)=UB16,$SV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))))))</f>
        <v/>
      </c>
      <c r="Y16" s="23">
        <v>14.1</v>
      </c>
      <c r="Z16" s="23">
        <v>8.6</v>
      </c>
      <c r="AA16" s="23">
        <v>13.5</v>
      </c>
      <c r="AB16" s="23">
        <v>15.01</v>
      </c>
      <c r="AC16" s="23">
        <v>0</v>
      </c>
      <c r="AD16" s="23">
        <v>1.2</v>
      </c>
      <c r="AE16" s="23">
        <v>0.9</v>
      </c>
      <c r="AF16" s="23">
        <v>1.7</v>
      </c>
      <c r="AG16" s="23">
        <v>1.71</v>
      </c>
      <c r="AH16" s="23">
        <v>0</v>
      </c>
      <c r="AI16" s="23">
        <v>13</v>
      </c>
      <c r="AJ16" s="23">
        <v>9</v>
      </c>
      <c r="AK16" s="23">
        <v>11.9</v>
      </c>
      <c r="AL16" s="23">
        <v>15.03</v>
      </c>
      <c r="AM16" s="23">
        <v>0</v>
      </c>
      <c r="AN16" s="28"/>
      <c r="AO16" s="39">
        <f>IF(AA16&gt;0,AA16,"")</f>
        <v>13.5</v>
      </c>
      <c r="AP16" s="39">
        <f>IF(AB16&gt;0,AB16,"")</f>
        <v>15.01</v>
      </c>
      <c r="AQ16" s="41">
        <f>IF(SUM(Y16:AB16)-AC16&gt;0,SUM(Y16:AB16)-AC16,"")</f>
        <v>51.21</v>
      </c>
      <c r="AR16" s="41">
        <f>IF(AF16&gt;0,AF16,"")</f>
        <v>1.7</v>
      </c>
      <c r="AS16" s="41">
        <f>IF(AG16&gt;0,AG16,"")</f>
        <v>1.71</v>
      </c>
      <c r="AT16" s="41">
        <f>IF(SUM(AD16:AG16)-AH16&gt;0,SUM(AD16:AG16)-AH16,"")</f>
        <v>5.51</v>
      </c>
      <c r="AU16" s="41">
        <f>IF(AQ16="","",MAX(AQ16,AT16))</f>
        <v>51.21</v>
      </c>
      <c r="AV16" s="41">
        <f>IF(AK16&gt;0,AK16,"")</f>
        <v>11.9</v>
      </c>
      <c r="AW16" s="41">
        <f>IF(AL16&gt;0,AL16,"")</f>
        <v>15.03</v>
      </c>
      <c r="AX16" s="41">
        <f>IF(SUM(AI16:AL16)-AM16&gt;0,SUM(AI16:AL16)-AM16,"")</f>
        <v>48.93</v>
      </c>
      <c r="AY16" s="41">
        <f>IF(SUM(AU16,AX16)&gt;0,SUM(AU16,AX16),"")</f>
        <v>100.14</v>
      </c>
      <c r="AZ16" s="27">
        <v>10.8</v>
      </c>
      <c r="BA16" s="27">
        <v>6.7</v>
      </c>
      <c r="BB16" s="27">
        <v>10.3</v>
      </c>
      <c r="BC16" s="27">
        <v>10.89</v>
      </c>
      <c r="BD16" s="27">
        <v>0</v>
      </c>
      <c r="BE16" s="27">
        <v>9</v>
      </c>
      <c r="BF16" s="27">
        <v>5.7</v>
      </c>
      <c r="BG16" s="27">
        <v>8.6</v>
      </c>
      <c r="BH16" s="27">
        <v>9.41</v>
      </c>
      <c r="BI16" s="27">
        <v>0</v>
      </c>
      <c r="BJ16" s="27"/>
      <c r="BK16" s="27"/>
      <c r="BL16" s="27"/>
      <c r="BM16" s="27"/>
      <c r="BN16" s="27"/>
      <c r="BO16" s="29"/>
      <c r="BP16" s="40">
        <f>IF(BB16&gt;0,BB16,"")</f>
        <v>10.3</v>
      </c>
      <c r="BQ16" s="40">
        <f>IF(BC16&gt;0,BC16,"")</f>
        <v>10.89</v>
      </c>
      <c r="BR16" s="11">
        <f>IF(SUM(AZ16:BC16)-BD16&gt;0,SUM(AZ16:BC16)-BD16,"")</f>
        <v>38.69</v>
      </c>
      <c r="BS16" s="11">
        <f>IF(BG16&gt;0,BG16,"")</f>
        <v>8.6</v>
      </c>
      <c r="BT16" s="11">
        <f>IF(BH16&gt;0,BH16,"")</f>
        <v>9.41</v>
      </c>
      <c r="BU16" s="11">
        <f>IF(SUM(BE16:BH16)-BI16&gt;0,SUM(BE16:BH16)-BI16,"")</f>
        <v>32.709999999999994</v>
      </c>
      <c r="BV16" s="11">
        <f>IF(BR16="","",MAX(BR16,BU16))</f>
        <v>38.69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38.69</v>
      </c>
      <c r="CA16" s="23">
        <v>12.8</v>
      </c>
      <c r="CB16" s="23">
        <v>9.4</v>
      </c>
      <c r="CC16" s="23">
        <v>13.8</v>
      </c>
      <c r="CD16" s="23">
        <v>14.43</v>
      </c>
      <c r="CE16" s="23">
        <v>0</v>
      </c>
      <c r="CF16" s="23">
        <v>13.2</v>
      </c>
      <c r="CG16" s="23">
        <v>9.1</v>
      </c>
      <c r="CH16" s="23">
        <v>12.6</v>
      </c>
      <c r="CI16" s="23">
        <v>14.33</v>
      </c>
      <c r="CJ16" s="23">
        <v>0.9</v>
      </c>
      <c r="CK16" s="23">
        <v>14.5</v>
      </c>
      <c r="CL16" s="23">
        <v>9</v>
      </c>
      <c r="CM16" s="23">
        <v>13.8</v>
      </c>
      <c r="CN16" s="23">
        <v>14.83</v>
      </c>
      <c r="CO16" s="23">
        <v>0</v>
      </c>
      <c r="CP16" s="28"/>
      <c r="CQ16" s="39">
        <f>IF(CC16&gt;0,CC16,"")</f>
        <v>13.8</v>
      </c>
      <c r="CR16" s="39">
        <f>IF(CD16&gt;0,CD16,"")</f>
        <v>14.43</v>
      </c>
      <c r="CS16" s="41">
        <f>IF(SUM(CA16:CD16)-CE16&gt;0,SUM(CA16:CD16)-CE16,"")</f>
        <v>50.43</v>
      </c>
      <c r="CT16" s="41">
        <f>IF(CH16&gt;0,CH16,"")</f>
        <v>12.6</v>
      </c>
      <c r="CU16" s="41">
        <f>IF(CI16&gt;0,CI16,"")</f>
        <v>14.33</v>
      </c>
      <c r="CV16" s="41">
        <f>IF(SUM(CF16:CI16)-CJ16&gt;0,SUM(CF16:CI16)-CJ16,"")</f>
        <v>48.33</v>
      </c>
      <c r="CW16" s="41">
        <f>IF(CS16="","",MAX(CS16,CV16))</f>
        <v>50.43</v>
      </c>
      <c r="CX16" s="41">
        <f>IF(CM16&gt;0,CM16,"")</f>
        <v>13.8</v>
      </c>
      <c r="CY16" s="41">
        <f>IF(CN16&gt;0,CN16,"")</f>
        <v>14.83</v>
      </c>
      <c r="CZ16" s="41">
        <f>IF(SUM(CK16:CN16)-CO16&gt;0,SUM(CK16:CN16)-CO16,"")</f>
        <v>52.129999999999995</v>
      </c>
      <c r="DA16" s="41">
        <f>IF(SUM(CW16,CZ16)&gt;0,SUM(CW16,CZ16),"")</f>
        <v>102.56</v>
      </c>
      <c r="DB16" s="52" t="str">
        <f>IF(MAX(ED16,FL16,GT16,IB16,JJ16,KR16,LZ16,NH16,OP16,PX16,RF16,SN16,TV16,VD16,WL16)-IF(N16="",0,N16)&gt;0.001,MAX(ED16,FL16,GT16,IB16,JJ16,KR16,LZ16,NH16,OP16,PX16,RF16,SN16,TV16,VD16,WL16)-IF(N16="",0,N16),"")</f>
        <v/>
      </c>
      <c r="DC16" s="52" t="str">
        <f>IF(MAX(EG16,EJ16,FO16,FR16,GW16,GZ16,IE16,IH16,JM16,JP16,KU16,KX16,MC16,MF16,NK16,NN16,OS16,OV16,QA16,QD16,RI16,RL16,SQ16,ST16,TY16,UB16,VG16,VJ16,WO16,WR16)-IF(P16="",0,P16)&gt;0.001,MAX(EG16,EJ16,FO16,FR16,GW16,GZ16,IE16,IH16,JM16,JP16,KU16,KX16,MC16,MF16,NK16,NN16,OS16,OV16,QA16,QD16,RI16,RL16,SQ16,ST16,TY16,UB16,VG16,VJ16,WO16,WR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17"/>
      <c r="TI16" s="17"/>
      <c r="TJ16" s="17"/>
      <c r="TK16" s="17"/>
      <c r="TL16" s="17"/>
      <c r="TM16" s="17"/>
      <c r="TN16" s="17"/>
      <c r="TO16" s="17"/>
      <c r="TP16" s="41" t="str">
        <f>IF(SX16&gt;0,SX16,"")</f>
        <v/>
      </c>
      <c r="TQ16" s="41" t="str">
        <f>IF(SY16&gt;0,SY16,"")</f>
        <v/>
      </c>
      <c r="TR16" s="41" t="str">
        <f>IF(SUM(SV16:SY16)-SZ16&gt;0,SUM(SV16:SY16)-SZ16,"")</f>
        <v/>
      </c>
      <c r="TS16" s="41" t="str">
        <f>IF(TC16&gt;0,TC16,"")</f>
        <v/>
      </c>
      <c r="TT16" s="41" t="str">
        <f>IF(TD16&gt;0,TD16,"")</f>
        <v/>
      </c>
      <c r="TU16" s="41" t="str">
        <f>IF(SUM(TA16:TD16)-TE16&gt;0,SUM(TA16:TD16)-TE16,"")</f>
        <v/>
      </c>
      <c r="TV16" s="41" t="str">
        <f>IF(MAX(TR16,TU16)&gt;0,MAX(TR16,TU16),"")</f>
        <v/>
      </c>
      <c r="TW16" s="41" t="str">
        <f>IF(TH16&gt;0,TH16,"")</f>
        <v/>
      </c>
      <c r="TX16" s="41" t="str">
        <f>IF(TI16&gt;0,TI16,"")</f>
        <v/>
      </c>
      <c r="TY16" s="41" t="str">
        <f>IF(SUM(TF16:TI16)-TJ16&gt;0,SUM(TF16:TI16)-TJ16,"")</f>
        <v/>
      </c>
      <c r="TZ16" s="41" t="str">
        <f>IF(TM16&gt;0,TM16,"")</f>
        <v/>
      </c>
      <c r="UA16" s="41" t="str">
        <f>IF(TN16&gt;0,TN16,"")</f>
        <v/>
      </c>
      <c r="UB16" s="41" t="str">
        <f>IF(SUM(TK16:TN16)-TO16&gt;0,SUM(TK16:TN16)-TO16,"")</f>
        <v/>
      </c>
      <c r="UC16" s="41" t="str">
        <f>IF(SUM(TV16,TY16,UB16)&gt;0,SUM(TV16,TY16,UB16),"")</f>
        <v/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>IF(UF16&gt;0,UF16,"")</f>
        <v/>
      </c>
      <c r="UY16" s="11" t="str">
        <f>IF(UG16&gt;0,UG16,"")</f>
        <v/>
      </c>
      <c r="UZ16" s="11" t="str">
        <f>IF(SUM(UD16:UG16)-UH16&gt;0,SUM(UD16:UG16)-UH16,"")</f>
        <v/>
      </c>
      <c r="VA16" s="11" t="str">
        <f>IF(UK16&gt;0,UK16,"")</f>
        <v/>
      </c>
      <c r="VB16" s="11" t="str">
        <f>IF(UL16&gt;0,UL16,"")</f>
        <v/>
      </c>
      <c r="VC16" s="11" t="str">
        <f>IF(SUM(UI16:UL16)-UM16&gt;0,SUM(UI16:UL16)-UM16,"")</f>
        <v/>
      </c>
      <c r="VD16" s="11" t="str">
        <f>IF(MAX(UZ16,VC16)&gt;0,MAX(UZ16,VC16),"")</f>
        <v/>
      </c>
      <c r="VE16" s="11" t="str">
        <f>IF(UP16&gt;0,UP16,"")</f>
        <v/>
      </c>
      <c r="VF16" s="11" t="str">
        <f>IF(UQ16&gt;0,UQ16,"")</f>
        <v/>
      </c>
      <c r="VG16" s="11" t="str">
        <f>IF(SUM(UN16:UQ16)-UR16&gt;0,SUM(UN16:UQ16)-UR16,"")</f>
        <v/>
      </c>
      <c r="VH16" s="11" t="str">
        <f>IF(UU16&gt;0,UU16,"")</f>
        <v/>
      </c>
      <c r="VI16" s="11" t="str">
        <f>IF(UV16&gt;0,UV16,"")</f>
        <v/>
      </c>
      <c r="VJ16" s="11" t="str">
        <f>IF(SUM(US16:UV16)-UW16&gt;0,SUM(US16:UV16)-UW16,"")</f>
        <v/>
      </c>
      <c r="VK16" s="11" t="str">
        <f>IF(SUM(VD16,VG16,VJ16)&gt;0,SUM(VD16,VG16,VJ16),"")</f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1" t="str">
        <f>IF(VN16&gt;0,VN16,"")</f>
        <v/>
      </c>
      <c r="WG16" s="41" t="str">
        <f>IF(VO16&gt;0,VO16,"")</f>
        <v/>
      </c>
      <c r="WH16" s="41" t="str">
        <f>IF(SUM(VL16:VO16)-VP16&gt;0,SUM(VL16:VO16)-VP16,"")</f>
        <v/>
      </c>
      <c r="WI16" s="41" t="str">
        <f>IF(VS16&gt;0,VS16,"")</f>
        <v/>
      </c>
      <c r="WJ16" s="41" t="str">
        <f>IF(VT16&gt;0,VT16,"")</f>
        <v/>
      </c>
      <c r="WK16" s="41" t="str">
        <f>IF(SUM(VQ16:VT16)-VU16&gt;0,SUM(VQ16:VT16)-VU16,"")</f>
        <v/>
      </c>
      <c r="WL16" s="41" t="str">
        <f>IF(MAX(WH16,WK16)&gt;0,MAX(WH16,WK16),"")</f>
        <v/>
      </c>
      <c r="WM16" s="41" t="str">
        <f>IF(VX16&gt;0,VX16,"")</f>
        <v/>
      </c>
      <c r="WN16" s="41" t="str">
        <f>IF(VY16&gt;0,VY16,"")</f>
        <v/>
      </c>
      <c r="WO16" s="41" t="str">
        <f>IF(SUM(VV16:VY16)-VZ16&gt;0,SUM(VV16:VY16)-VZ16,"")</f>
        <v/>
      </c>
      <c r="WP16" s="41" t="str">
        <f>IF(WC16&gt;0,WC16,"")</f>
        <v/>
      </c>
      <c r="WQ16" s="41" t="str">
        <f>IF(WD16&gt;0,WD16,"")</f>
        <v/>
      </c>
      <c r="WR16" s="41" t="str">
        <f>IF(SUM(WA16:WD16)-WE16&gt;0,SUM(WA16:WD16)-WE16,"")</f>
        <v/>
      </c>
      <c r="WS16" s="41" t="str">
        <f>IF(SUM(WL16,WO16,WR16)&gt;0,SUM(WL16,WO16,WR16),"")</f>
        <v/>
      </c>
      <c r="WT16" s="27">
        <f>IF($CP16="P",CA16,(CA16+AZ16)/2)</f>
        <v>11.8</v>
      </c>
      <c r="WU16" s="27">
        <f>IF($CP16="P",CB16,(CB16+BA16)/2)</f>
        <v>8.0500000000000007</v>
      </c>
      <c r="WV16" s="27">
        <f>IF($CP16="P",CC16,(CC16+BB16)/2)</f>
        <v>12.05</v>
      </c>
      <c r="WW16" s="27">
        <f>IF($CP16="P",CD16,(CD16+BC16)/2)</f>
        <v>12.66</v>
      </c>
      <c r="WX16" s="27">
        <f>IF($CP16="P",CE16,(CE16+BD16)/2)</f>
        <v>0</v>
      </c>
      <c r="WY16" s="27">
        <f>IF($CP16="P",CF16,(CF16+BE16)/2)</f>
        <v>11.1</v>
      </c>
      <c r="WZ16" s="27">
        <f>IF($CP16="P",CG16,(CG16+BF16)/2)</f>
        <v>7.4</v>
      </c>
      <c r="XA16" s="27">
        <f>IF($CP16="P",CH16,(CH16+BG16)/2)</f>
        <v>10.6</v>
      </c>
      <c r="XB16" s="27">
        <f>IF($CP16="P",CI16,(CI16+BH16)/2)</f>
        <v>11.870000000000001</v>
      </c>
      <c r="XC16" s="27">
        <f>IF($CP16="P",CJ16,(CJ16+BI16)/2)</f>
        <v>0.45</v>
      </c>
      <c r="XD16" s="27">
        <f>IF($CP16="P",CK16,(CK16+BJ16)/2)</f>
        <v>7.25</v>
      </c>
      <c r="XE16" s="27">
        <f>IF($CP16="P",CL16,(CL16+BK16)/2)</f>
        <v>4.5</v>
      </c>
      <c r="XF16" s="27">
        <f>IF($CP16="P",CM16,(CM16+BL16)/2)</f>
        <v>6.9</v>
      </c>
      <c r="XG16" s="27">
        <f>IF($CP16="P",CN16,(CN16+BM16)/2)</f>
        <v>7.415</v>
      </c>
      <c r="XH16" s="27">
        <f>IF($CP16="P",CO16,(CO16+BN16)/2)</f>
        <v>0</v>
      </c>
      <c r="XI16" s="29" t="s">
        <v>56</v>
      </c>
      <c r="XJ16" s="11">
        <f>IF(WV16&gt;0,WV16,"")</f>
        <v>12.05</v>
      </c>
      <c r="XK16" s="11">
        <f>IF(WW16&gt;0,WW16,"")</f>
        <v>12.66</v>
      </c>
      <c r="XL16" s="11">
        <f>IF(SUM(WT16:WW16)-WX16&gt;0,SUM(WT16:WW16)-WX16,"")</f>
        <v>44.56</v>
      </c>
      <c r="XM16" s="11">
        <f>IF(XA16&gt;0,XA16,"")</f>
        <v>10.6</v>
      </c>
      <c r="XN16" s="11">
        <f>IF(XB16&gt;0,XB16,"")</f>
        <v>11.870000000000001</v>
      </c>
      <c r="XO16" s="11">
        <f>IF(SUM(WY16:XB16)-XC16&gt;0,SUM(WY16:XB16)-XC16,"")</f>
        <v>40.519999999999996</v>
      </c>
      <c r="XP16" s="11">
        <f>IF(MAX(XL16,XO16)&gt;0,MAX(XL16,XO16),"")</f>
        <v>44.56</v>
      </c>
      <c r="XQ16" s="11">
        <f>IF(XF16&gt;0,XF16,"")</f>
        <v>6.9</v>
      </c>
      <c r="XR16" s="11">
        <f>IF(XG16&gt;0,XG16,"")</f>
        <v>7.415</v>
      </c>
      <c r="XS16" s="11">
        <f>IF(SUM(XD16:XG16)-XH16&gt;0,SUM(XD16:XG16)-XH16,"")</f>
        <v>26.064999999999998</v>
      </c>
      <c r="XT16" s="11">
        <f>IF(SUM(XP16,XS16)&gt;0,SUM(XP16,XS16),"")</f>
        <v>70.625</v>
      </c>
    </row>
    <row r="17" spans="1:644" x14ac:dyDescent="0.2">
      <c r="A17" s="4" t="str" cm="1">
        <f t="array" ref="A17">IF(AND(H17&lt;&gt;"",H17&lt;&gt;"No DD"),SUMPRODUCT((H$4:H$26&lt;&gt;"")*(H$4:H$26&lt;&gt;"No DD")*(E$4:E$26&gt;E17))+1,IF(H17="No DD",SUMPRODUCT((H$4:H$26="No DD")*(E$4:E$26&gt;E17))+1+SUMPRODUCT((H$4:H$26&lt;&gt;"")*(H$4:H$26&lt;&gt;"No DD")),""))</f>
        <v/>
      </c>
      <c r="B17" s="5" t="s">
        <v>139</v>
      </c>
      <c r="C17" s="4" t="s">
        <v>5</v>
      </c>
      <c r="D17" s="4">
        <v>2004</v>
      </c>
      <c r="E17" s="9">
        <f>SUM(J17:V17)+SUM(J17:T17)*0.0000001+SUM(J17)*0.0000000000001</f>
        <v>201.29002012900514</v>
      </c>
      <c r="F17" s="3" t="str">
        <f>IF(OR(AND(AO17&gt;=AY$28,AO17&lt;&gt;"",AQ17&gt;=AY$32,AQ17&lt;&gt;"",AN17=""),AND(AR17&gt;=AY$28,AR17&lt;&gt;"",AT17&gt;=AY$32,AT17&lt;&gt;"",AN17=""),AND(AV17&gt;=AY$28,AV17&lt;&gt;"",AX17&gt;=AY$32,AX17&lt;&gt;"",AN17=""),AND(BP17&gt;=BZ$28,BP17&lt;&gt;"",BR17&gt;=BZ$32,BR17&lt;&gt;"",BO17=""),AND(BS17&gt;=BZ$28,BS17&lt;&gt;"",BU17&gt;=BZ$32,BU17&lt;&gt;"",BO17=""),AND(BW17&gt;=BZ$28,BW17&lt;&gt;"",BY17&gt;=BZ$32,BY17&lt;&gt;"",BO17=""),AND(CQ17&gt;=DA$28,CQ17&lt;&gt;"",CS17&gt;=DA$32,CS17&lt;&gt;"",CP17=""),AND(CT17&gt;=DA$28,CT17&lt;&gt;"",CV17&gt;=DA$32,CV17&lt;&gt;"",CP17=""),AND(CX17&gt;=DA$28,CX17&lt;&gt;"",CZ17&gt;=DA$32,CZ17&lt;&gt;"",CP17=""),AND(DX17&gt;=EK$28,DX17&lt;&gt;"",DZ17&gt;=EK$32,DZ17&lt;&gt;""),AND(EA17&gt;=EK$28,EA17&lt;&gt;"",EC17&gt;=EK$32,EC17&lt;&gt;""),AND(EE17&gt;=EK$28,EE17&lt;&gt;"",EG17&gt;=EK$32,EG17&lt;&gt;""),AND(EH17&gt;=EK$28,EH17&lt;&gt;"",EJ17&gt;=EK$32,EJ17&lt;&gt;""),AND(FF17&gt;=FS$28,FF17&lt;&gt;"",FH17&gt;=FS$32,FH17&lt;&gt;""),AND(FI17&gt;=FS$28,FI17&lt;&gt;"",FK17&gt;=FS$32,FK17&lt;&gt;""),AND(FM17&gt;=FS$28,FM17&lt;&gt;"",FO17&gt;=FS$32,FO17&lt;&gt;""),AND(FP17&gt;=FS$28,FP17&lt;&gt;"",FR17&gt;=FS$32,FR17&lt;&gt;""),AND(GN17&gt;=HA$28,GN17&lt;&gt;"",GP17&gt;=HA$32,GP17&lt;&gt;""),AND(GQ17&gt;=HA$28,GQ17&lt;&gt;"",GS17&gt;=HA$32,GS17&lt;&gt;""),AND(GU17&gt;=HA$28,GU17&lt;&gt;"",GW17&gt;=HA$32,GW17&lt;&gt;""),AND(GX17&gt;=HA$28,GX17&lt;&gt;"",GZ17&gt;=HA$32,GZ17&lt;&gt;""),AND(HV17&gt;=II$28,HV17&lt;&gt;"",HX17&gt;=II$32,HX17&lt;&gt;""),AND(HY17&gt;=II$28,HY17&lt;&gt;"",IA17&gt;=II$32,IA17&lt;&gt;""),AND(IC17&gt;=II$28,IC17&lt;&gt;"",IE17&gt;=II$32,IE17&lt;&gt;""),AND(IF17&gt;=II$28,IF17&lt;&gt;"",IH17&gt;=II$32,IH17&lt;&gt;""),AND(JD17&gt;=JQ$28,JD17&lt;&gt;"",JF17&gt;=JQ$32,JF17&lt;&gt;""),AND(JG17&gt;=JQ$28,JG17&lt;&gt;"",JI17&gt;=JQ$32,JI17&lt;&gt;""),AND(JK17&gt;=JQ$28,JK17&lt;&gt;"",JM17&gt;=JQ$32,JM17&lt;&gt;""),AND(JN17&gt;=JQ$28,JN17&lt;&gt;"",JP17&gt;=JQ$32,JP17&lt;&gt;""),AND(KL17&gt;=KY$28,KL17&lt;&gt;"",KN17&gt;=KY$32,KN17&lt;&gt;""),AND(KO17&gt;=KY$28,KO17&lt;&gt;"",KQ17&gt;=KY$32,KQ17&lt;&gt;""),AND(KS17&gt;=KY$28,KS17&lt;&gt;"",KU17&gt;=KY$32,KU17&lt;&gt;""),AND(KV17&gt;=KY$28,KV17&lt;&gt;"",KX17&gt;=KY$32,KX17&lt;&gt;""),AND(LT17&gt;=MG$28,LT17&lt;&gt;"",LV17&gt;=MG$32,LV17&lt;&gt;""),AND(LW17&gt;=MG$28,LW17&lt;&gt;"",LY17&gt;=MG$32,LY17&lt;&gt;""),AND(MA17&gt;=MG$28,MA17&lt;&gt;"",MC17&gt;=MG$32,MC17&lt;&gt;""),AND(MD17&gt;=MG$28,MD17&lt;&gt;"",MF17&gt;=MG$32,MF17&lt;&gt;""),AND(NB17&gt;=NO$28,NB17&lt;&gt;"",ND17&gt;=NO$32,ND17&lt;&gt;""),AND(NE17&gt;=NO$28,NE17&lt;&gt;"",NG17&gt;=NO$32,NG17&lt;&gt;""),AND(NI17&gt;=NO$28,NI17&lt;&gt;"",NK17&gt;=NO$32,NK17&lt;&gt;""),AND(NL17&gt;=NO$28,NL17&lt;&gt;"",NN17&gt;=NO$32,NN17&lt;&gt;""),AND(OJ17&gt;=OW$28,OJ17&lt;&gt;"",OL17&gt;=OW$32,OL17&lt;&gt;""),AND(OM17&gt;=OW$28,OM17&lt;&gt;"",OO17&gt;=OW$32,OO17&lt;&gt;""),AND(OQ17&gt;=OW$28,OQ17&lt;&gt;"",OS17&gt;=OW$32,OS17&lt;&gt;""),AND(OT17&gt;=OW$28,OT17&lt;&gt;"",OV17&gt;=OW$32,OV17&lt;&gt;""),AND(PR17&gt;=QE$28,PR17&lt;&gt;"",PT17&gt;=QE$32,PT17&lt;&gt;""),AND(PU17&gt;=QE$28,PU17&lt;&gt;"",PW17&gt;=QE$32,PW17&lt;&gt;""),AND(PY17&gt;=QE$28,PY17&lt;&gt;"",QA17&gt;=QE$32,QA17&lt;&gt;""),AND(QB17&gt;=QE$28,QB17&lt;&gt;"",QD17&gt;=QE$32,QD17&lt;&gt;""),AND(QZ17&gt;=RM$28,QZ17&lt;&gt;"",RB17&gt;=RM$32,RB17&lt;&gt;""),AND(RC17&gt;=RM$28,RC17&lt;&gt;"",RE17&gt;=RM$32,RE17&lt;&gt;""),AND(RG17&gt;=RM$28,RG17&lt;&gt;"",RI17&gt;=RM$32,RI17&lt;&gt;""),AND(RJ17&gt;=RM$28,RJ17&lt;&gt;"",RL17&gt;=RM$32,RL17&lt;&gt;""),AND(SH17&gt;=SU$28,SH17&lt;&gt;"",SJ17&gt;=SU$32,SJ17&lt;&gt;""),AND(SK17&gt;=SU$28,SK17&lt;&gt;"",SM17&gt;=SU$32,SM17&lt;&gt;""),AND(SO17&gt;=SU$28,SO17&lt;&gt;"",SQ17&gt;=SU$32,SQ17&lt;&gt;""),AND(SR17&gt;=SU$28,SR17&lt;&gt;"",ST17&gt;=SU$32,ST17&lt;&gt;""),AND(TP17&gt;=UC$28,TP17&lt;&gt;"",TR17&gt;=UC$32,TR17&lt;&gt;""),AND(TS17&gt;=UC$28,TS17&lt;&gt;"",TU17&gt;=UC$32,TU17&lt;&gt;""),AND(TW17&gt;=UC$28,TW17&lt;&gt;"",TY17&gt;=UC$32,TYY17&lt;&gt;""),AND(TZ17&gt;=UC$28,TZ17&lt;&gt;"",UB17&gt;=UC$32,UB17&lt;&gt;""),AND(UX17&gt;=VK$28,UX17&lt;&gt;"",UZ17&gt;=VK$32,UZ17&lt;&gt;""),AND(VA17&gt;=VK$28,VA17&lt;&gt;"",VC17&gt;=VK$32,VC17&lt;&gt;""),AND(VE17&gt;=VK$28,VE17&lt;&gt;"",VG17&gt;=VK$32,VG17&lt;&gt;""),AND(VH17&gt;=VK$28,VH17&lt;&gt;"",VJ17&gt;=VK$32,VJ17&lt;&gt;""),AND(WF17&gt;=WS$28,WF17&lt;&gt;"",WH17&gt;=WS$32,WH17&lt;&gt;""),AND(WI17&gt;=WS$28,WI17&lt;&gt;"",WK17&gt;=WS$32,WK17&lt;&gt;""),AND(WM17&gt;=WS$28,WM17&lt;&gt;"",WO17&gt;=WS$32,WO17&lt;&gt;""),AND(WP17&gt;=WS$28,WP17&lt;&gt;"",WR17&gt;=WS$32,WR17&lt;&gt;"")),"P","")</f>
        <v/>
      </c>
      <c r="G17" s="3" t="str">
        <f>IF(OR(AND(AQ17&gt;=AY$32,AQ17&lt;&gt;"",AN17=""),AND(AT17&gt;=AY$32,AT17&lt;&gt;"",AN17=""),AND(AX17&gt;=AY$32,AX17&lt;&gt;"",AN17=""),AND(BR17&gt;=BZ$32,BR17&lt;&gt;"",BO17=""),AND(BU17&gt;=BZ$32,BU17&lt;&gt;"",BO17=""),AND(BY17&gt;=BZ$32,BY17&lt;&gt;"",BO17=""),AND(CS17&gt;=DA$32,CS17&lt;&gt;"",CP17=""),AND(CV17&gt;=DA$32,CV17&lt;&gt;"",CP17=""),AND(CZ17&gt;=DA$32,CZ17&lt;&gt;"",CP17=""),AND(DZ17&gt;=EK$32,DZ17&lt;&gt;""),AND(EC17&gt;=EK$32,EC17&lt;&gt;""),AND(EG17&gt;=EK$32,EG17&lt;&gt;""),AND(EJ17&gt;=EK$32,EJ17&lt;&gt;""),AND(FH17&gt;=FS$32,FH17&lt;&gt;""),AND(FK17&gt;=FS$32,FK17&lt;&gt;""),AND(FO17&gt;=FS$32,FO17&lt;&gt;""),AND(FR17&gt;=FS$32,FR17&lt;&gt;""),AND(GP17&gt;=HA$32,GP17&lt;&gt;""),AND(GS17&gt;=HA$32,GS17&lt;&gt;""),AND(GW17&gt;=HA$32,GW17&lt;&gt;""),AND(GZ17&gt;=HA$32,GZ17&lt;&gt;""),AND(HX17&gt;=II$32,HX17&lt;&gt;""),AND(IA17&gt;=II$32,IA17&lt;&gt;""),AND(IE17&gt;=II$32,IE17&lt;&gt;""),AND(IH17&gt;=II$32,IH17&lt;&gt;""),AND(JF17&gt;=JQ$32,JF17&lt;&gt;""),AND(JI17&gt;=JQ$32,JI17&lt;&gt;""),AND(JM17&gt;=JQ$32,JM17&lt;&gt;""),AND(JP17&gt;=JQ$32,JP17&lt;&gt;""),AND(KN17&gt;=KY$32,KN17&lt;&gt;""),AND(KQ17&gt;=KY$32,KQ17&lt;&gt;""),AND(KU17&gt;=KY$32,KU17&lt;&gt;""),AND(KX17&gt;=KY$32,KX17&lt;&gt;""),AND(LV17&gt;=MG$32,LV17&lt;&gt;""),AND(LY17&gt;=MG$32,LY17&lt;&gt;""),AND(MC17&gt;=MG$32,MC17&lt;&gt;""),AND(MF17&gt;=MG$32,MF17&lt;&gt;""),AND(ND17&gt;=NO$32,ND17&lt;&gt;""),AND(NG17&gt;=NO$32,NG17&lt;&gt;""),AND(NK17&gt;=NO$32,NK17&lt;&gt;""),AND(NN17&gt;=NO$32,NN17&lt;&gt;""),AND(OL17&gt;=OW$32,OL17&lt;&gt;""),AND(OO17&gt;=OW$32,OO17&lt;&gt;""),AND(OS17&gt;=OW$32,OS17&lt;&gt;""),AND(OV17&gt;=OW$32,OV17&lt;&gt;""),AND(PT17&gt;=QE$32,PT17&lt;&gt;""),AND(PW17&gt;=QE$32,PW17&lt;&gt;""),AND(QA17&gt;=QE$32,QA17&lt;&gt;""),AND(QD17&gt;=QE$32,QD17&lt;&gt;""),AND(RB17&gt;=RM$32,RB17&lt;&gt;""),AND(RE17&gt;=RM$32,RE17&lt;&gt;""),AND(RI17&gt;=RM$32,RI17&lt;&gt;""),AND(RL17&gt;=RM$32,RL17&lt;&gt;""),AND(SJ17&gt;=SU$32,SJ17&lt;&gt;""),AND(SM17&gt;=SU$32,SM17&lt;&gt;""),AND(SQ17&gt;=SU$32,SQ17&lt;&gt;""),AND(ST17&gt;=SU$32,ST17&lt;&gt;""),AND(TR17&gt;=UC$32,TR17&lt;&gt;""),AND(TU17&gt;=UC$32,TU17&lt;&gt;""),AND(TY17&gt;=UC$32,TYY17&lt;&gt;""),AND(UB17&gt;=UC$32,UB17&lt;&gt;""),AND(UZ17&gt;=VK$32,UZ17&lt;&gt;""),AND(VC17&gt;=VK$32,VC17&lt;&gt;""),AND(VG17&gt;=VK$32,VG17&lt;&gt;""),AND(VJ17&gt;=VK$32,VJ17&lt;&gt;""),AND(WH17&gt;=WS$32,WH17&lt;&gt;""),AND(WK17&gt;=WS$32,WK17&lt;&gt;""),AND(WO17&gt;=WS$32,WO17&lt;&gt;""),AND(WR17&gt;=WS$32,WR17&lt;&gt;"")),"P","")</f>
        <v/>
      </c>
      <c r="H17" s="37" t="str">
        <f>IF(AND(G17="P",F17=""),"No DD",IF(OR(AND(AO17&gt;=AY$31,AO17&lt;&gt;"",AQ17&gt;=AY$35,AQ17&lt;&gt;"",AN17=""),AND(AR17&gt;=AY$31,AR17&lt;&gt;"",AT17&gt;=AY$35,AT17&lt;&gt;"",AN17=""),AND(AV17&gt;=AY$31,AV17&lt;&gt;"",AX17&gt;=AY$35,AX17&lt;&gt;"",AN17=""),AND(BP17&gt;=BZ$31,BP17&lt;&gt;"",BR17&gt;=BZ$35,BR17&lt;&gt;"",BO17=""),AND(BS17&gt;=BZ$31,BS17&lt;&gt;"",BU17&gt;=BZ$35,BU17&lt;&gt;"",BO17=""),AND(BW17&gt;=BZ$31,BW17&lt;&gt;"",BY17&gt;=BZ$35,BY17&lt;&gt;"",BO17=""),AND(CQ17&gt;=DA$31,CQ17&lt;&gt;"",CS17&gt;=DA$35,CS17&lt;&gt;"",CP17=""),AND(CT17&gt;=DA$31,CT17&lt;&gt;"",CV17&gt;=DA$35,CV17&lt;&gt;"",CP17=""),AND(CX17&gt;=DA$31,CX17&lt;&gt;"",CZ17&gt;=DA$35,CZ17&lt;&gt;"",CP17=""),AND(DX17&gt;=EK$31,DX17&lt;&gt;"",DZ17&gt;=EK$35,DZ17&lt;&gt;""),AND(EA17&gt;=EK$31,EA17&lt;&gt;"",EC17&gt;=EK$35,EC17&lt;&gt;""),AND(EE17&gt;=EK$31,EE17&lt;&gt;"",EG17&gt;=EK$35,EG17&lt;&gt;""),AND(EH17&gt;=EK$31,EH17&lt;&gt;"",EJ17&gt;=EK$35,EJ17&lt;&gt;""),AND(FF17&gt;=FS$31,FF17&lt;&gt;"",FH17&gt;=FS$35,FH17&lt;&gt;""),AND(FI17&gt;=FS$31,FI17&lt;&gt;"",FK17&gt;=FS$35,FK17&lt;&gt;""),AND(FM17&gt;=FS$31,FM17&lt;&gt;"",FO17&gt;=FS$35,FO17&lt;&gt;""),AND(FP17&gt;=FS$31,FP17&lt;&gt;"",FR17&gt;=FS$35,FR17&lt;&gt;""),AND(GN17&gt;=HA$31,GN17&lt;&gt;"",GP17&gt;=HA$35,GP17&lt;&gt;""),AND(GQ17&gt;=HA$31,GQ17&lt;&gt;"",GS17&gt;=HA$35,GS17&lt;&gt;""),AND(GU17&gt;=HA$31,GU17&lt;&gt;"",GW17&gt;=HA$35,GW17&lt;&gt;""),AND(GX17&gt;=HA$31,GX17&lt;&gt;"",GZ17&gt;=HA$35,GZ17&lt;&gt;""),AND(HV17&gt;=II$31,HV17&lt;&gt;"",HX17&gt;=II$35,HX17&lt;&gt;""),AND(HY17&gt;=II$31,HY17&lt;&gt;"",IA17&gt;=II$35,IA17&lt;&gt;""),AND(IC17&gt;=II$31,IC17&lt;&gt;"",IE17&gt;=II$35,IE17&lt;&gt;""),AND(IF17&gt;=II$31,IF17&lt;&gt;"",IH17&gt;=II$35,IH17&lt;&gt;""),AND(JD17&gt;=JQ$31,JD17&lt;&gt;"",JF17&gt;=JQ$35,JF17&lt;&gt;""),AND(JG17&gt;=JQ$31,JG17&lt;&gt;"",JI17&gt;=JQ$35,JI17&lt;&gt;""),AND(JK17&gt;=JQ$31,JK17&lt;&gt;"",JM17&gt;=JQ$35,JM17&lt;&gt;""),AND(JN17&gt;=JQ$31,JN17&lt;&gt;"",JP17&gt;=JQ$35,JP17&lt;&gt;""),AND(KL17&gt;=KY$31,KL17&lt;&gt;"",KN17&gt;=KY$35,KN17&lt;&gt;""),AND(KO17&gt;=KY$31,KO17&lt;&gt;"",KQ17&gt;=KY$35,KQ17&lt;&gt;""),AND(KS17&gt;=KY$31,KS17&lt;&gt;"",KU17&gt;=KY$35,KU17&lt;&gt;""),AND(KV17&gt;=KY$31,KV17&lt;&gt;"",KX17&gt;=KY$35,KX17&lt;&gt;""),AND(LT17&gt;=MG$31,LT17&lt;&gt;"",LV17&gt;=MG$35,LV17&lt;&gt;""),AND(LW17&gt;=MG$31,LW17&lt;&gt;"",LY17&gt;=MG$35,LY17&lt;&gt;""),AND(MA17&gt;=MG$31,MA17&lt;&gt;"",MC17&gt;=MG$35,MC17&lt;&gt;""),AND(MD17&gt;=MG$31,MD17&lt;&gt;"",MF17&gt;=MG$35,MF17&lt;&gt;""),AND(NB17&gt;=NO$31,NB17&lt;&gt;"",ND17&gt;=NO$35,ND17&lt;&gt;""),AND(NE17&gt;=NO$31,NE17&lt;&gt;"",NG17&gt;=NO$35,NG17&lt;&gt;""),AND(NI17&gt;=NO$31,NI17&lt;&gt;"",NK17&gt;=NO$35,NK17&lt;&gt;""),AND(NL17&gt;=NO$31,NL17&lt;&gt;"",NN17&gt;=NO$35,NN17&lt;&gt;""),AND(OJ17&gt;=OW$31,OJ17&lt;&gt;"",OL17&gt;=OW$35,OL17&lt;&gt;""),AND(OM17&gt;=OW$31,OM17&lt;&gt;"",OO17&gt;=OW$35,OO17&lt;&gt;""),AND(OQ17&gt;=OW$31,OQ17&lt;&gt;"",OS17&gt;=OW$35,OS17&lt;&gt;""),AND(OT17&gt;=OW$31,OT17&lt;&gt;"",OV17&gt;=OW$35,OV17&lt;&gt;""),AND(PR17&gt;=QE$31,PR17&lt;&gt;"",PT17&gt;=QE$35,PT17&lt;&gt;""),AND(PU17&gt;=QE$31,PU17&lt;&gt;"",PW17&gt;=QE$35,PW17&lt;&gt;""),AND(PY17&gt;=QE$31,PY17&lt;&gt;"",QA17&gt;=QE$35,QA17&lt;&gt;""),AND(QB17&gt;=QE$31,QB17&lt;&gt;"",QD17&gt;=QE$35,QD17&lt;&gt;""),AND(QZ17&gt;=RM$31,QZ17&lt;&gt;"",RB17&gt;=RM$35,RB17&lt;&gt;""),AND(RC17&gt;=RM$31,RC17&lt;&gt;"",RE17&gt;=RM$35,RE17&lt;&gt;""),AND(RG17&gt;=RM$31,RG17&lt;&gt;"",RI17&gt;=RM$35,RI17&lt;&gt;""),AND(RJ17&gt;=RM$31,RJ17&lt;&gt;"",RL17&gt;=RM$35,RL17&lt;&gt;""),AND(SH17&gt;=SU$31,SH17&lt;&gt;"",SJ17&gt;=SU$35,SJ17&lt;&gt;""),AND(SK17&gt;=SU$31,SK17&lt;&gt;"",SM17&gt;=SU$35,SM17&lt;&gt;""),AND(SO17&gt;=SU$31,SO17&lt;&gt;"",SQ17&gt;=SU$35,SQ17&lt;&gt;""),AND(SR17&gt;=SU$31,SR17&lt;&gt;"",ST17&gt;=SU$35,ST17&lt;&gt;""),AND(TP17&gt;=UC$31,TP17&lt;&gt;"",TR17&gt;=UC$35,TR17&lt;&gt;""),AND(TS17&gt;=UC$31,TS17&lt;&gt;"",TU17&gt;=UC$35,TU17&lt;&gt;""),AND(TW17&gt;=UC$31,TW17&lt;&gt;"",TY17&gt;=UC$355,TYY17&lt;&gt;""),AND(TZ17&gt;=UC$31,TZ17&lt;&gt;"",UB17&gt;=UC$35,UB17&lt;&gt;""),AND(UX17&gt;=VK$31,UX17&lt;&gt;"",UZ17&gt;=VK$35,UZ17&lt;&gt;""),AND(VA17&gt;=VK$31,VA17&lt;&gt;"",VC17&gt;=VK$35,VC17&lt;&gt;""),AND(VE17&gt;=VK$31,VE17&lt;&gt;"",VG17&gt;=VK$35,VG17&lt;&gt;""),AND(VH17&gt;=VK$31,VH17&lt;&gt;"",VJ17&gt;=VK$35,VJ17&lt;&gt;""),AND(WF17&gt;=WS$31,WF17&lt;&gt;"",WH17&gt;=WS$35,WH17&lt;&gt;""),AND(WI17&gt;=WS$31,WI17&lt;&gt;"",WK17&gt;=WS$35,WK17&lt;&gt;""),AND(WM17&gt;=WS$31,WM17&lt;&gt;"",WO17&gt;=WS$35,WO17&lt;&gt;""),AND(WP17&gt;=WS$31,WP17&lt;&gt;"",WR17&gt;=WS$35,WR17&lt;&gt;"")),"Merit",IF(OR(AND(AO17&gt;=AY$30,AO17&lt;&gt;"",AQ17&gt;=AY$34,AQ17&lt;&gt;"",AN17=""),AND(AR17&gt;=AY$30,AR17&lt;&gt;"",AT17&gt;=AY$34,AT17&lt;&gt;"",AN17=""),AND(AV17&gt;=AY$30,AV17&lt;&gt;"",AX17&gt;=AY$34,AX17&lt;&gt;"",AN17=""),AND(BP17&gt;=BZ$30,BP17&lt;&gt;"",BR17&gt;=BZ$34,BR17&lt;&gt;"",BO17=""),AND(BS17&gt;=BZ$30,BS17&lt;&gt;"",BU17&gt;=BZ$34,BU17&lt;&gt;"",BO17=""),AND(BW17&gt;=BZ$30,BW17&lt;&gt;"",BY17&gt;=BZ$34,BY17&lt;&gt;"",BO17=""),AND(CQ17&gt;=DA$30,CQ17&lt;&gt;"",CS17&gt;=DA$34,CS17&lt;&gt;"",CP17=""),AND(CT17&gt;=DA$30,CT17&lt;&gt;"",CV17&gt;=DA$34,CV17&lt;&gt;"",CP17=""),AND(CX17&gt;=DA$30,CX17&lt;&gt;"",CZ17&gt;=DA$34,CZ17&lt;&gt;"",CP17=""),AND(DX17&gt;=EK$30,DX17&lt;&gt;"",DZ17&gt;=EK$34,DZ17&lt;&gt;""),AND(EA17&gt;=EK$30,EA17&lt;&gt;"",EC17&gt;=EK$34,EC17&lt;&gt;""),AND(EE17&gt;=EK$30,EE17&lt;&gt;"",EG17&gt;=EK$34,EG17&lt;&gt;""),AND(EH17&gt;=EK$30,EH17&lt;&gt;"",EJ17&gt;=EK$34,EJ17&lt;&gt;""),AND(FF17&gt;=FS$30,FF17&lt;&gt;"",FH17&gt;=FS$34,FH17&lt;&gt;""),AND(FI17&gt;=FS$30,FI17&lt;&gt;"",FK17&gt;=FS$34,FK17&lt;&gt;""),AND(FM17&gt;=FS$30,FM17&lt;&gt;"",FO17&gt;=FS$34,FO17&lt;&gt;""),AND(FP17&gt;=FS$30,FP17&lt;&gt;"",FR17&gt;=FS$34,FR17&lt;&gt;""),AND(GN17&gt;=HA$30,GN17&lt;&gt;"",GP17&gt;=HA$34,GP17&lt;&gt;""),AND(GQ17&gt;=HA$30,GQ17&lt;&gt;"",GS17&gt;=HA$34,GS17&lt;&gt;""),AND(GU17&gt;=HA$30,GU17&lt;&gt;"",GW17&gt;=HA$34,GW17&lt;&gt;""),AND(GX17&gt;=HA$30,GX17&lt;&gt;"",GZ17&gt;=HA$34,GZ17&lt;&gt;""),AND(HV17&gt;=II$30,HV17&lt;&gt;"",HX17&gt;=II$34,HX17&lt;&gt;""),AND(HY17&gt;=II$30,HY17&lt;&gt;"",IA17&gt;=II$34,IA17&lt;&gt;""),AND(IC17&gt;=II$30,IC17&lt;&gt;"",IE17&gt;=II$34,IE17&lt;&gt;""),AND(IF17&gt;=II$30,IF17&lt;&gt;"",IH17&gt;=II$34,IH17&lt;&gt;""),AND(JD17&gt;=JQ$30,JD17&lt;&gt;"",JF17&gt;=JQ$34,JF17&lt;&gt;""),AND(JG17&gt;=JQ$30,JG17&lt;&gt;"",JI17&gt;=JQ$34,JI17&lt;&gt;""),AND(JK17&gt;=JQ$30,JK17&lt;&gt;"",JM17&gt;=JQ$34,JM17&lt;&gt;""),AND(JN17&gt;=JQ$30,JN17&lt;&gt;"",JP17&gt;=JQ$34,JP17&lt;&gt;""),AND(KL17&gt;=KY$30,KL17&lt;&gt;"",KN17&gt;=KY$34,KN17&lt;&gt;""),AND(KO17&gt;=KY$30,KO17&lt;&gt;"",KQ17&gt;=KY$34,KQ17&lt;&gt;""),AND(KS17&gt;=KY$30,KS17&lt;&gt;"",KU17&gt;=KY$34,KU17&lt;&gt;""),AND(KV17&gt;=KY$30,KV17&lt;&gt;"",KX17&gt;=KY$34,KX17&lt;&gt;""),AND(LT17&gt;=MG$30,LT17&lt;&gt;"",LV17&gt;=MG$34,LV17&lt;&gt;""),AND(LW17&gt;=MG$30,LW17&lt;&gt;"",LY17&gt;=MG$34,LY17&lt;&gt;""),AND(MA17&gt;=MG$30,MA17&lt;&gt;"",MC17&gt;=MG$34,MC17&lt;&gt;""),AND(MD17&gt;=MG$30,MD17&lt;&gt;"",MF17&gt;=MG$34,MF17&lt;&gt;""),AND(NB17&gt;=NO$30,NB17&lt;&gt;"",ND17&gt;=NO$34,ND17&lt;&gt;""),AND(NE17&gt;=NO$30,NE17&lt;&gt;"",NG17&gt;=NO$34,NG17&lt;&gt;""),AND(NI17&gt;=NO$30,NI17&lt;&gt;"",NK17&gt;=NO$34,NK17&lt;&gt;""),AND(NL17&gt;=NO$30,NL17&lt;&gt;"",NN17&gt;=NO$34,NN17&lt;&gt;""),AND(OJ17&gt;=OW$30,OJ17&lt;&gt;"",OL17&gt;=OW$34,OL17&lt;&gt;""),AND(OM17&gt;=OW$30,OM17&lt;&gt;"",OO17&gt;=OW$34,OO17&lt;&gt;""),AND(OQ17&gt;=OW$30,OQ17&lt;&gt;"",OS17&gt;=OW$34,OS17&lt;&gt;""),AND(OT17&gt;=OW$30,OT17&lt;&gt;"",OV17&gt;=OW$34,OV17&lt;&gt;""),AND(PR17&gt;=QE$30,PR17&lt;&gt;"",PT17&gt;=QE$34,PT17&lt;&gt;""),AND(PU17&gt;=QE$30,PU17&lt;&gt;"",PW17&gt;=QE$34,PW17&lt;&gt;""),AND(PY17&gt;=QE$30,PY17&lt;&gt;"",QA17&gt;=QE$34,QA17&lt;&gt;""),AND(QB17&gt;=QE$30,QB17&lt;&gt;"",QD17&gt;=QE$34,QD17&lt;&gt;""),AND(QZ17&gt;=RM$30,QZ17&lt;&gt;"",RB17&gt;=RM$34,RB17&lt;&gt;""),AND(RC17&gt;=RM$30,RC17&lt;&gt;"",RE17&gt;=RM$34,RE17&lt;&gt;""),AND(RG17&gt;=RM$30,RG17&lt;&gt;"",RI17&gt;=RM$34,RI17&lt;&gt;""),AND(RJ17&gt;=RM$30,RJ17&lt;&gt;"",RL17&gt;=RM$34,RL17&lt;&gt;""),AND(SH17&gt;=SU$30,SH17&lt;&gt;"",SJ17&gt;=SU$34,SJ17&lt;&gt;""),AND(SK17&gt;=SU$30,SK17&lt;&gt;"",SM17&gt;=SU$34,SM17&lt;&gt;""),AND(SO17&gt;=SU$30,SO17&lt;&gt;"",SQ17&gt;=SU$34,SQ17&lt;&gt;""),AND(SR17&gt;=SU$30,SR17&lt;&gt;"",ST17&gt;=SU$34,ST17&lt;&gt;""),AND(TP17&gt;=UC$30,TP17&lt;&gt;"",TR17&gt;=UC$34,TR17&lt;&gt;""),AND(TS17&gt;=UC$30,TS17&lt;&gt;"",TU17&gt;=UC$34,TU17&lt;&gt;""),AND(TW17&gt;=UC$30,TW17&lt;&gt;"",TY17&gt;=UC$34,TYY17&lt;&gt;""),AND(TZ17&gt;=UC$30,TZ17&lt;&gt;"",UB17&gt;=UC$34,UB17&lt;&gt;""),AND(UX17&gt;=VK$30,UX17&lt;&gt;"",UZ17&gt;=VK$34,UZ17&lt;&gt;""),AND(VA17&gt;=VK$30,VA17&lt;&gt;"",VC17&gt;=VK$34,VC17&lt;&gt;""),AND(VE17&gt;=VK$30,VE17&lt;&gt;"",VG17&gt;=VK$34,VG17&lt;&gt;""),AND(VH17&gt;=VK$30,VH17&lt;&gt;"",VJ17&gt;=VK$34,VJ17&lt;&gt;""),AND(WF17&gt;=WS$30,WF17&lt;&gt;"",WH17&gt;=WS$34,WH17&lt;&gt;""),AND(WI17&gt;=WS$30,WI17&lt;&gt;"",WK17&gt;=WS$34,WK17&lt;&gt;""),AND(WM17&gt;=WS$30,WM17&lt;&gt;"",WO17&gt;=WS$34,WO17&lt;&gt;""),AND(WP17&gt;=WS$30,WP17&lt;&gt;"",WR17&gt;=WS$34,WR17&lt;&gt;"")),"Excellence",IF(I17="P","Worlds Team",IF(F17="P","National Team","")))))</f>
        <v/>
      </c>
      <c r="I17" s="3" t="str">
        <f>IF(OR(AND(AO17&gt;=AY$29,AO17&lt;&gt;"",AQ17&gt;=AY$33,AQ17&lt;&gt;"",AN17=""),AND(AR17&gt;=AY$29,AR17&lt;&gt;"",AT17&gt;=AY$33,AT17&lt;&gt;"",AN17=""),AND(AV17&gt;=AY$29,AV17&lt;&gt;"",AX17&gt;=AY$33,AX17&lt;&gt;"",AN17=""),AND(BP17&gt;=BZ$29,BP17&lt;&gt;"",BR17&gt;=BZ$33,BR17&lt;&gt;"",BO17=""),AND(BS17&gt;=BZ$29,BS17&lt;&gt;"",BU17&gt;=BZ$33,BU17&lt;&gt;"",BO17=""),AND(BW17&gt;=BZ$29,BW17&lt;&gt;"",BY17&gt;=BZ$33,BY17&lt;&gt;"",BO17=""),AND(CQ17&gt;=DA$29,CQ17&lt;&gt;"",CS17&gt;=DA$33,CS17&lt;&gt;"",CP17=""),AND(CT17&gt;=DA$29,CT17&lt;&gt;"",CV17&gt;=DA$33,CV17&lt;&gt;"",CP17=""),AND(CX17&gt;=DA$29,CX17&lt;&gt;"",CZ17&gt;=DA$33,CZ17&lt;&gt;"",CP17=""),AND(DX17&gt;=EK$29,DX17&lt;&gt;"",DZ17&gt;=EK$33,DZ17&lt;&gt;""),AND(EA17&gt;=EK$29,EA17&lt;&gt;"",EC17&gt;=EK$33,EC17&lt;&gt;""),AND(EE17&gt;=EK$29,EE17&lt;&gt;"",EG17&gt;=EK$33,EG17&lt;&gt;""),AND(EH17&gt;=EK$29,EH17&lt;&gt;"",EJ17&gt;=EK$33,EJ17&lt;&gt;""),AND(FF17&gt;=FS$29,FF17&lt;&gt;"",FH17&gt;=FS$33,FH17&lt;&gt;""),AND(FI17&gt;=FS$29,FI17&lt;&gt;"",FK17&gt;=FS$33,FK17&lt;&gt;""),AND(FM17&gt;=FS$29,FM17&lt;&gt;"",FO17&gt;=FS$33,FO17&lt;&gt;""),AND(FP17&gt;=FS$29,FP17&lt;&gt;"",FR17&gt;=FS$33,FR17&lt;&gt;""),AND(GN17&gt;=HA$29,GN17&lt;&gt;"",GP17&gt;=HA$33,GP17&lt;&gt;""),AND(GQ17&gt;=HA$29,GQ17&lt;&gt;"",GS17&gt;=HA$33,GS17&lt;&gt;""),AND(GU17&gt;=HA$29,GU17&lt;&gt;"",GW17&gt;=HA$33,GW17&lt;&gt;""),AND(GX17&gt;=HA$29,GX17&lt;&gt;"",GZ17&gt;=HA$33,GZ17&lt;&gt;""),AND(HV17&gt;=II$29,HV17&lt;&gt;"",HX17&gt;=II$33,HX17&lt;&gt;""),AND(HY17&gt;=II$29,HY17&lt;&gt;"",IA17&gt;=II$33,IA17&lt;&gt;""),AND(IC17&gt;=II$29,IC17&lt;&gt;"",IE17&gt;=II$33,IE17&lt;&gt;""),AND(IF17&gt;=II$29,IF17&lt;&gt;"",IH17&gt;=II$33,IH17&lt;&gt;""),AND(JD17&gt;=JQ$29,JD17&lt;&gt;"",JF17&gt;=JQ$33,JF17&lt;&gt;""),AND(JG17&gt;=JQ$29,JG17&lt;&gt;"",JI17&gt;=JQ$33,JI17&lt;&gt;""),AND(JK17&gt;=JQ$29,JK17&lt;&gt;"",JM17&gt;=JQ$33,JM17&lt;&gt;""),AND(JN17&gt;=JQ$29,JN17&lt;&gt;"",JP17&gt;=JQ$33,JP17&lt;&gt;""),AND(KL17&gt;=KY$29,KL17&lt;&gt;"",KN17&gt;=KY$33,KN17&lt;&gt;""),AND(KO17&gt;=KY$29,KO17&lt;&gt;"",KQ17&gt;=KY$33,KQ17&lt;&gt;""),AND(KS17&gt;=KY$29,KS17&lt;&gt;"",KU17&gt;=KY$33,KU17&lt;&gt;""),AND(KV17&gt;=KY$29,KV17&lt;&gt;"",KX17&gt;=KY$33,KX17&lt;&gt;""),AND(LT17&gt;=MG$29,LT17&lt;&gt;"",LV17&gt;=MG$33,LV17&lt;&gt;""),AND(LW17&gt;=MG$29,LW17&lt;&gt;"",LY17&gt;=MG$33,LY17&lt;&gt;""),AND(MA17&gt;=MG$29,MA17&lt;&gt;"",MC17&gt;=MG$33,MC17&lt;&gt;""),AND(MD17&gt;=MG$29,MD17&lt;&gt;"",MF17&gt;=MG$33,MF17&lt;&gt;""),AND(NB17&gt;=NO$29,NB17&lt;&gt;"",ND17&gt;=NO$33,ND17&lt;&gt;""),AND(NE17&gt;=NO$29,NE17&lt;&gt;"",NG17&gt;=NO$33,NG17&lt;&gt;""),AND(NI17&gt;=NO$29,NI17&lt;&gt;"",NK17&gt;=NO$33,NK17&lt;&gt;""),AND(NL17&gt;=NO$29,NL17&lt;&gt;"",NN17&gt;=NO$33,NN17&lt;&gt;""),AND(OJ17&gt;=OW$29,OJ17&lt;&gt;"",OL17&gt;=OW$33,OL17&lt;&gt;""),AND(OM17&gt;=OW$29,OM17&lt;&gt;"",OO17&gt;=OW$33,OO17&lt;&gt;""),AND(OQ17&gt;=OW$29,OQ17&lt;&gt;"",OS17&gt;=OW$33,OS17&lt;&gt;""),AND(OT17&gt;=OW$29,OT17&lt;&gt;"",OV17&gt;=OW$33,OV17&lt;&gt;""),AND(PR17&gt;=QE$29,PR17&lt;&gt;"",PT17&gt;=QE$33,PT17&lt;&gt;""),AND(PU17&gt;=QE$29,PU17&lt;&gt;"",PW17&gt;=QE$33,PW17&lt;&gt;""),AND(PY17&gt;=QE$29,PY17&lt;&gt;"",QA17&gt;=QE$33,QA17&lt;&gt;""),AND(QB17&gt;=QE$29,QB17&lt;&gt;"",QD17&gt;=QE$33,QD17&lt;&gt;""),AND(QZ17&gt;=RM$29,QZ17&lt;&gt;"",RB17&gt;=RM$33,RB17&lt;&gt;""),AND(RC17&gt;=RM$29,RC17&lt;&gt;"",RE17&gt;=RM$33,RE17&lt;&gt;""),AND(RG17&gt;=RM$29,RG17&lt;&gt;"",RI17&gt;=RM$33,RI17&lt;&gt;""),AND(RJ17&gt;=RM$29,RJ17&lt;&gt;"",RL17&gt;=RM$33,RL17&lt;&gt;""),AND(SH17&gt;=SU$29,SH17&lt;&gt;"",SJ17&gt;=SU$33,SJ17&lt;&gt;""),AND(SK17&gt;=SU$29,SK17&lt;&gt;"",SM17&gt;=SU$33,SM17&lt;&gt;""),AND(SO17&gt;=SU$29,SO17&lt;&gt;"",SQ17&gt;=SU$33,SQ17&lt;&gt;""),AND(SR17&gt;=SU$29,SR17&lt;&gt;"",ST17&gt;=SU$33,ST17&lt;&gt;""),AND(TP17&gt;=UC$29,TP17&lt;&gt;"",TR17&gt;=UC$33,TR17&lt;&gt;""),AND(TS17&gt;=UC$29,TS17&lt;&gt;"",TU17&gt;=UC$33,TU17&lt;&gt;""),AND(TW17&gt;=UC$29,TW17&lt;&gt;"",TY17&gt;=UC$33,TYY17&lt;&gt;""),AND(TZ17&gt;=UC$29,TZ17&lt;&gt;"",UB17&gt;=UC$33,UB17&lt;&gt;""),AND(UX17&gt;=VK$29,UX17&lt;&gt;"",UZ17&gt;=VK$33,UZ17&lt;&gt;""),AND(VA17&gt;=VK$29,VA17&lt;&gt;"",VC17&gt;=VK$33,VC17&lt;&gt;""),AND(VE17&gt;=VK$29,VE17&lt;&gt;"",VG17&gt;=VK$33,VG17&lt;&gt;""),AND(VH17&gt;=VK$29,VH17&lt;&gt;"",VJ17&gt;=VK$33,VJ17&lt;&gt;""),AND(WF17&gt;=WS$29,WF17&lt;&gt;"",WH17&gt;=WS$33,WH17&lt;&gt;""),AND(WI17&gt;=WS$29,WI17&lt;&gt;"",WK17&gt;=WS$33,WK17&lt;&gt;""),AND(WM17&gt;=WS$29,WM17&lt;&gt;"",WO17&gt;=WS$33,WO17&lt;&gt;""),AND(WP17&gt;=WS$29,WP17&lt;&gt;"",WR17&gt;=WS$33,WR17&lt;&gt;"")),"P","")</f>
        <v/>
      </c>
      <c r="J17" s="8">
        <f>IF(COUNT(AQ17,AT17,BR17,BU17,CS17,CV17)&gt;0,LARGE((AQ17,AT17,BR17,BU17,CS17,CV17),1),0)</f>
        <v>51.53</v>
      </c>
      <c r="K17" s="8" t="str">
        <f>IF(J17="","",IF(OR(J17=CS17,J17=CV17),$CA$1,IF(OR(J17=BR17,J17=BU17),$AZ$1,IF(OR(J17=AQ17,J17=AT17),$Y$1,""))))</f>
        <v>2024 Elite Canada</v>
      </c>
      <c r="L17" s="8">
        <f>IF(COUNT(AQ17,AT17,BR17,BU17,CS17,CV17)&gt;1,LARGE((AQ17,AT17,BR17,BU17,CS17,CV17),2),0)</f>
        <v>51.35</v>
      </c>
      <c r="M17" s="8" t="str">
        <f>IF(L17="","",IF(OR(L17=CS17,L17=CV17),$CA$1,IF(OR(L17=BR17,L17=BU17),$AZ$1,IF(OR(L17=AQ17,L17=AT17),$Y$1,""))))</f>
        <v>2024 Nationals</v>
      </c>
      <c r="N17" s="8">
        <f>IF(COUNT(AQ17,AT17,BR17,BU17,CS17,CV17)&gt;2,LARGE((AQ17,AT17,BR17,BU17,CS17,CV17),3),0)</f>
        <v>47.3</v>
      </c>
      <c r="O17" s="8" t="str">
        <f>IF(N17="","",IF(OR(N17=CS17,N17=CV17),$CA$1,IF(OR(N17=BR17,N17=BU17),$AZ$1,IF(OR(N17=AQ17,N17=AT17),$Y$1,""))))</f>
        <v>2024 Elite Canada</v>
      </c>
      <c r="P17" s="8">
        <f>IF(MAX(AX17,BY17,CZ17)&gt;0,MAX(AX17,BY17,CZ17),0)</f>
        <v>36.709999999999994</v>
      </c>
      <c r="Q17" s="8" t="str">
        <f>IF(P17="","",IF(P17=CZ17,$CA$1,IF(P17=BY17,$AZ$1,IF(P17=AX17,$Y$1,""))))</f>
        <v>2024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,0)</f>
        <v>14.4</v>
      </c>
      <c r="S17" s="8" t="str">
        <f>IF(R17=0,"",IF(OR(R17=CQ17,R17=CT17,R17=CX17),$CA$1,IF(OR(R17=BP17,R17=BS17,R17=BW17),$AZ$1,IF(OR(R17=AO17,R17=AR17,R17=AV17),$Y$1,IF(OR(R17=WF17,R17=WI17,R17=WM17,R17=WP17),$VL$1,IF(OR(R17=UX17,R17=VA17,R17=VE17,R17=VH17),$UD$1,IF(OR(R17=TP17,R17=TS17,R17=TW17,R17=TZ17),$SV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)))</f>
        <v>2024 Elite Canada</v>
      </c>
      <c r="T17" s="8">
        <f>IF(MAX(IF(AO17&gt;=$AY$28,AP17,0),IF(AR17&gt;=$AY$28,AS17,0),IF(AV17&gt;=$AY$28,AW17,0),IF(BP17&gt;=$BZ$28,BQ17,0),IF(BS17&gt;=$BZ$28,BT17,0),IF(BW17&gt;=$BZ$28,BX17,0),IF(CQ17&gt;=$DA$28,CR17,0),IF(CT17&gt;=$DA$28,CU17,0),IF(CX17&gt;=$DA$28,CY17,0),IF(DX17&gt;=$EK$28,DY17,0),IF(EA17&gt;=$EK$28,EB17,0),IF(EE17&gt;=$EK$28,EF17,0),IF(EH17&gt;=$EK$28,EI17,0),IF(FF17&gt;=$FS$28,FG17,0),IF(FI17&gt;=$FS$28,FJ17,0),IF(FM17&gt;=$FS$28,FN17,0),IF(FP17&gt;=$FS$28,FQ17,0),IF(GN17&gt;=$HA$28,GO17,0),IF(GQ17&gt;=$HA$28,GR17,0),IF(GU17&gt;=$HA$28,GV17,0),IF(GX17&gt;=$HA$28,GY17,0),IF(HV17&gt;=$II$28,HW17,0),IF(HY17&gt;=$II$28,HZ17,0),IF(IC17&gt;=$II$28,ID17,0),IF(IF17&gt;=$II$28,IG17,0),IF(JD17&gt;=$JQ$28,JE17,0),IF(JG17&gt;=$JQ$28,JH17,0),IF(JK17&gt;=$JQ$28,JL17,0),IF(JN17&gt;=$JQ$28,JO17,0),IF(KL17&gt;=$KY$28,KM17,0),IF(KO17&gt;=$KY$28,KP17,0),IF(KS17&gt;=$KY$28,KT17,0),IF(KV17&gt;=$KY$28,KW17,0),IF(LT17&gt;=$MG$28,LU17,0),IF(LW17&gt;=$MG$28,LX17,0),IF(MA17&gt;=$MG$28,MB17,0),IF(MD17&gt;=$MG$28,ME17,0),IF(NB17&gt;=$NO$28,NC17,0),IF(NE17&gt;=$NO$28,NF17,0),IF(NI17&gt;=$NO$28,NJ17,0),IF(NL17&gt;=$NO$28,NM17,0),IF(OJ17&gt;=$OW$28,OK17,0),IF(OM17&gt;=$OW$28,ON17,0),IF(OQ17&gt;=$OW$28,OR17,0),IF(OT17&gt;=$OW$28,OU17,0),IF(PR17&gt;=$QE$28,PS17,0),IF(PU17&gt;=$QE$28,PV17,0),IF(PY17&gt;=$QE$28,PZ17,0),IF(QB17&gt;=$QE$28,QC17,0),IF(QZ17&gt;=$RM$28,RA17,0),IF(RC17&gt;=$RM$28,RD17,0),IF(RG17&gt;=$RM$28,RH17,0),IF(RJ17&gt;=$RM$28,RK17,0),IF(SH17&gt;=$SU$28,SI17,0),IF(SK17&gt;=$SU$28,SL17,0),IF(SO17&gt;=$SU$28,SP17,0),IF(SR17&gt;=$SU$28,SS17,0),IF(TP17&gt;=$UC$28,TQ17,0),IF(TS17&gt;=$UC$28,TT17,0),IF(TW17&gt;=$UC$28,TX17,0),IF(TZ17&gt;=$UC$28,UA17,0),IF(UX17&gt;=$VK$28,UY17,0),IF(VA17&gt;=$VK$28,VB17,0),IF(VE17&gt;=$VK$28,VF17,0),IF(VH17&gt;=$VK$28,VI17,0),IF(WF17&gt;=$WS$28,WG17,0),IF(WI17&gt;=$WS$28,WJ17,0),IF(WM17&gt;=$WS$28,WN17,0),IF(WP17&gt;=$WS$28,WQ17,0))&gt;0,MAX(IF(AO17&gt;=$AY$28,AP17,0),IF(AR17&gt;=$AY$28,AS17,0),IF(AV17&gt;=$AY$28,AW17,0),IF(BP17&gt;=$BZ$28,BQ17,0),IF(BS17&gt;=$BZ$28,BT17,0),IF(BW17&gt;=$BZ$28,BX17,0),IF(CQ17&gt;=$DA$28,CR17,0),IF(CT17&gt;=$DA$28,CU17,0),IF(CX17&gt;=$DA$28,CY17,0),IF(DX17&gt;=$EK$28,DY17,0),IF(EA17&gt;=$EK$28,EB17,0),IF(EE17&gt;=$EK$28,EF17,0),IF(EH17&gt;=$EK$28,EI17,0),IF(FF17&gt;=$FS$28,FG17,0),IF(FI17&gt;=$FS$28,FJ17,0),IF(FM17&gt;=$FS$28,FN17,0),IF(FP17&gt;=$FS$28,FQ17,0),IF(GN17&gt;=$HA$28,GO17,0),IF(GQ17&gt;=$HA$28,GR17,0),IF(GU17&gt;=$HA$28,GV17,0),IF(GX17&gt;=$HA$28,GY17,0),IF(HV17&gt;=$II$28,HW17,0),IF(HY17&gt;=$II$28,HZ17,0),IF(IC17&gt;=$II$28,ID17,0),IF(IF17&gt;=$II$28,IG17,0),IF(JD17&gt;=$JQ$28,JE17,0),IF(JG17&gt;=$JQ$28,JH17,0),IF(JK17&gt;=$JQ$28,JL17,0),IF(JN17&gt;=$JQ$28,JO17,0),IF(KL17&gt;=$KY$28,KM17,0),IF(KO17&gt;=$KY$28,KP17,0),IF(KS17&gt;=$KY$28,KT17,0),IF(KV17&gt;=$KY$28,KW17,0),IF(LT17&gt;=$MG$28,LU17,0),IF(LW17&gt;=$MG$28,LX17,0),IF(MA17&gt;=$MG$28,MB17,0),IF(MD17&gt;=$MG$28,ME17,0),IF(NB17&gt;=$NO$28,NC17,0),IF(NE17&gt;=$NO$28,NF17,0),IF(NI17&gt;=$NO$28,NJ17,0),IF(NL17&gt;=$NO$28,NM17,0),IF(OJ17&gt;=$OW$28,OK17,0),IF(OM17&gt;=$OW$28,ON17,0),IF(OQ17&gt;=$OW$28,OR17,0),IF(OT17&gt;=$OW$28,OU17,0),IF(PR17&gt;=$QE$28,PS17,0),IF(PU17&gt;=$QE$28,PV17,0),IF(PY17&gt;=$QE$28,PZ17,0),IF(QB17&gt;=$QE$28,QC17,0),IF(QZ17&gt;=$RM$28,RA17,0),IF(RC17&gt;=$RM$28,RD17,0),IF(RG17&gt;=$RM$28,RH17,0),IF(RJ17&gt;=$RM$28,RK17,0),IF(SH17&gt;=$SU$28,SI17,0),IF(SK17&gt;=$SU$28,SL17,0),IF(SO17&gt;=$SU$28,SP17,0),IF(SR17&gt;=$SU$28,SS17,0),IF(TP17&gt;=$UC$28,TQ17,0),IF(TS17&gt;=$UC$28,TT17,0),IF(TW17&gt;=$UC$28,TX17,0),IF(TZ17&gt;=$UC$28,UA17,0),IF(UX17&gt;=$VK$28,UY17,0),IF(VA17&gt;=$VK$28,VB17,0),IF(VE17&gt;=$VK$28,VF17,0),IF(VH17&gt;=$VK$28,VI17,0),IF(WF17&gt;=$WS$28,WG17,0),IF(WI17&gt;=$WS$28,WJ17,0),IF(WM17&gt;=$WS$28,WN17,0),IF(WP17&gt;=$WS$28,WQ17,0)),0)</f>
        <v>0</v>
      </c>
      <c r="U17" s="8" t="str">
        <f>IF(T17=0,"",IF(OR(T17=CR17,T17=CU17,T17=CY17),$CA$1,IF(OR(T17=BQ17,T17=BT17,T17=BX17),$AZ$1,IF(OR(T17=AP17,T17=AS17,T17=AW17),$Y$1,IF(OR(T17=WG17,T17=WJ17,T17=WN17,T17=WQ17),$VL$1,IF(OR(T17=UY17,T17=VB17,T17=VF17,T17=VI17),$UD$1,IF(OR(T17=TQ17,T17=TT17,T17=TX17,T17=UA17),$SV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WL17,$VL$1,IF(V17+IF(N17="",0,N17)=VD17,$UD$1,IF(V17+IF(N17="",0,N17)=TV17,$SV$1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))),IF(V17=DC17,IF(V17+IF(P17="",0,P17)=WO17,$VL$1,IF(V17+IF(P17="",0,P17)=VG17,$UD$1,IF(V17+IF(P17="",0,P17)=TY17,$SV$1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WR17,$VL$1,IF(V17+IF(P17="",0,P17)=VJ17,$UD$1,IF(V17+IF(P17="",0,P17)=UB17,$SV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))))))</f>
        <v/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8"/>
      <c r="AO17" s="39" t="str">
        <f>IF(AA17&gt;0,AA17,"")</f>
        <v/>
      </c>
      <c r="AP17" s="39" t="str">
        <f>IF(AB17&gt;0,AB17,"")</f>
        <v/>
      </c>
      <c r="AQ17" s="41" t="str">
        <f>IF(SUM(Y17:AB17)-AC17&gt;0,SUM(Y17:AB17)-AC17,"")</f>
        <v/>
      </c>
      <c r="AR17" s="41" t="str">
        <f>IF(AF17&gt;0,AF17,"")</f>
        <v/>
      </c>
      <c r="AS17" s="41" t="str">
        <f>IF(AG17&gt;0,AG17,"")</f>
        <v/>
      </c>
      <c r="AT17" s="41" t="str">
        <f>IF(SUM(AD17:AG17)-AH17&gt;0,SUM(AD17:AG17)-AH17,"")</f>
        <v/>
      </c>
      <c r="AU17" s="41" t="str">
        <f>IF(AQ17="","",MAX(AQ17,AT17))</f>
        <v/>
      </c>
      <c r="AV17" s="41" t="str">
        <f>IF(AK17&gt;0,AK17,"")</f>
        <v/>
      </c>
      <c r="AW17" s="41" t="str">
        <f>IF(AL17&gt;0,AL17,"")</f>
        <v/>
      </c>
      <c r="AX17" s="41" t="str">
        <f>IF(SUM(AI17:AL17)-AM17&gt;0,SUM(AI17:AL17)-AM17,"")</f>
        <v/>
      </c>
      <c r="AY17" s="41" t="str">
        <f>IF(SUM(AU17,AX17)&gt;0,SUM(AU17,AX17),"")</f>
        <v/>
      </c>
      <c r="AZ17" s="27">
        <v>11.7</v>
      </c>
      <c r="BA17" s="27">
        <v>9.8000000000000007</v>
      </c>
      <c r="BB17" s="27">
        <v>14.4</v>
      </c>
      <c r="BC17" s="27">
        <v>15.63</v>
      </c>
      <c r="BD17" s="27">
        <v>0</v>
      </c>
      <c r="BE17" s="27">
        <v>11.8</v>
      </c>
      <c r="BF17" s="27">
        <v>8.4</v>
      </c>
      <c r="BG17" s="27">
        <v>12.8</v>
      </c>
      <c r="BH17" s="27">
        <v>14.3</v>
      </c>
      <c r="BI17" s="27">
        <v>0</v>
      </c>
      <c r="BJ17" s="27">
        <v>1.6</v>
      </c>
      <c r="BK17" s="27">
        <v>1</v>
      </c>
      <c r="BL17" s="27">
        <v>2</v>
      </c>
      <c r="BM17" s="27">
        <v>1.76</v>
      </c>
      <c r="BN17" s="27">
        <v>0.2</v>
      </c>
      <c r="BO17" s="29"/>
      <c r="BP17" s="40">
        <f>IF(BB17&gt;0,BB17,"")</f>
        <v>14.4</v>
      </c>
      <c r="BQ17" s="40">
        <f>IF(BC17&gt;0,BC17,"")</f>
        <v>15.63</v>
      </c>
      <c r="BR17" s="11">
        <f>IF(SUM(AZ17:BC17)-BD17&gt;0,SUM(AZ17:BC17)-BD17,"")</f>
        <v>51.53</v>
      </c>
      <c r="BS17" s="11">
        <f>IF(BG17&gt;0,BG17,"")</f>
        <v>12.8</v>
      </c>
      <c r="BT17" s="11">
        <f>IF(BH17&gt;0,BH17,"")</f>
        <v>14.3</v>
      </c>
      <c r="BU17" s="11">
        <f>IF(SUM(BE17:BH17)-BI17&gt;0,SUM(BE17:BH17)-BI17,"")</f>
        <v>47.3</v>
      </c>
      <c r="BV17" s="11">
        <f>IF(BR17="","",MAX(BR17,BU17))</f>
        <v>51.53</v>
      </c>
      <c r="BW17" s="11">
        <f>IF(BL17&gt;0,BL17,"")</f>
        <v>2</v>
      </c>
      <c r="BX17" s="11">
        <f>IF(BM17&gt;0,BM17,"")</f>
        <v>1.76</v>
      </c>
      <c r="BY17" s="11">
        <f>IF(SUM(BJ17:BM17)-BN17&gt;0,SUM(BJ17:BM17)-BN17,"")</f>
        <v>6.1599999999999993</v>
      </c>
      <c r="BZ17" s="11">
        <f>IF(SUM(BV17,BY17)&gt;0,SUM(BV17,BY17),"")</f>
        <v>57.69</v>
      </c>
      <c r="CA17" s="23">
        <v>12.9</v>
      </c>
      <c r="CB17" s="23">
        <v>8.9</v>
      </c>
      <c r="CC17" s="23">
        <v>14.2</v>
      </c>
      <c r="CD17" s="23">
        <v>15.35</v>
      </c>
      <c r="CE17" s="23">
        <v>0</v>
      </c>
      <c r="CF17" s="23">
        <v>1.4</v>
      </c>
      <c r="CG17" s="23">
        <v>1</v>
      </c>
      <c r="CH17" s="23">
        <v>2</v>
      </c>
      <c r="CI17" s="23">
        <v>1.79</v>
      </c>
      <c r="CJ17" s="23">
        <v>0</v>
      </c>
      <c r="CK17" s="23">
        <v>9.1</v>
      </c>
      <c r="CL17" s="23">
        <v>6.5</v>
      </c>
      <c r="CM17" s="23">
        <v>10.3</v>
      </c>
      <c r="CN17" s="23">
        <v>11.01</v>
      </c>
      <c r="CO17" s="23">
        <v>0.2</v>
      </c>
      <c r="CP17" s="28"/>
      <c r="CQ17" s="39">
        <f>IF(CC17&gt;0,CC17,"")</f>
        <v>14.2</v>
      </c>
      <c r="CR17" s="39">
        <f>IF(CD17&gt;0,CD17,"")</f>
        <v>15.35</v>
      </c>
      <c r="CS17" s="41">
        <f>IF(SUM(CA17:CD17)-CE17&gt;0,SUM(CA17:CD17)-CE17,"")</f>
        <v>51.35</v>
      </c>
      <c r="CT17" s="41">
        <f>IF(CH17&gt;0,CH17,"")</f>
        <v>2</v>
      </c>
      <c r="CU17" s="41">
        <f>IF(CI17&gt;0,CI17,"")</f>
        <v>1.79</v>
      </c>
      <c r="CV17" s="41">
        <f>IF(SUM(CF17:CI17)-CJ17&gt;0,SUM(CF17:CI17)-CJ17,"")</f>
        <v>6.19</v>
      </c>
      <c r="CW17" s="41">
        <f>IF(CS17="","",MAX(CS17,CV17))</f>
        <v>51.35</v>
      </c>
      <c r="CX17" s="41">
        <f>IF(CM17&gt;0,CM17,"")</f>
        <v>10.3</v>
      </c>
      <c r="CY17" s="41">
        <f>IF(CN17&gt;0,CN17,"")</f>
        <v>11.01</v>
      </c>
      <c r="CZ17" s="41">
        <f>IF(SUM(CK17:CN17)-CO17&gt;0,SUM(CK17:CN17)-CO17,"")</f>
        <v>36.709999999999994</v>
      </c>
      <c r="DA17" s="41">
        <f>IF(SUM(CW17,CZ17)&gt;0,SUM(CW17,CZ17),"")</f>
        <v>88.06</v>
      </c>
      <c r="DB17" s="52" t="str">
        <f>IF(MAX(ED17,FL17,GT17,IB17,JJ17,KR17,LZ17,NH17,OP17,PX17,RF17,SN17,TV17,VD17,WL17)-IF(N17="",0,N17)&gt;0.001,MAX(ED17,FL17,GT17,IB17,JJ17,KR17,LZ17,NH17,OP17,PX17,RF17,SN17,TV17,VD17,WL17)-IF(N17="",0,N17),"")</f>
        <v/>
      </c>
      <c r="DC17" s="52" t="str">
        <f>IF(MAX(EG17,EJ17,FO17,FR17,GW17,GZ17,IE17,IH17,JM17,JP17,KU17,KX17,MC17,MF17,NK17,NN17,OS17,OV17,QA17,QD17,RI17,RL17,SQ17,ST17,TY17,UB17,VG17,VJ17,WO17,WR17)-IF(P17="",0,P17)&gt;0.001,MAX(EG17,EJ17,FO17,FR17,GW17,GZ17,IE17,IH17,JM17,JP17,KU17,KX17,MC17,MF17,NK17,NN17,OS17,OV17,QA17,QD17,RI17,RL17,SQ17,ST17,TY17,UB17,VG17,VJ17,WO17,WR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1" t="str">
        <f>IF(SX17&gt;0,SX17,"")</f>
        <v/>
      </c>
      <c r="TQ17" s="41" t="str">
        <f>IF(SY17&gt;0,SY17,"")</f>
        <v/>
      </c>
      <c r="TR17" s="41" t="str">
        <f>IF(SUM(SV17:SY17)-SZ17&gt;0,SUM(SV17:SY17)-SZ17,"")</f>
        <v/>
      </c>
      <c r="TS17" s="41" t="str">
        <f>IF(TC17&gt;0,TC17,"")</f>
        <v/>
      </c>
      <c r="TT17" s="41" t="str">
        <f>IF(TD17&gt;0,TD17,"")</f>
        <v/>
      </c>
      <c r="TU17" s="41" t="str">
        <f>IF(SUM(TA17:TD17)-TE17&gt;0,SUM(TA17:TD17)-TE17,"")</f>
        <v/>
      </c>
      <c r="TV17" s="41" t="str">
        <f>IF(MAX(TR17,TU17)&gt;0,MAX(TR17,TU17),"")</f>
        <v/>
      </c>
      <c r="TW17" s="41" t="str">
        <f>IF(TH17&gt;0,TH17,"")</f>
        <v/>
      </c>
      <c r="TX17" s="41" t="str">
        <f>IF(TI17&gt;0,TI17,"")</f>
        <v/>
      </c>
      <c r="TY17" s="41" t="str">
        <f>IF(SUM(TF17:TI17)-TJ17&gt;0,SUM(TF17:TI17)-TJ17,"")</f>
        <v/>
      </c>
      <c r="TZ17" s="41" t="str">
        <f>IF(TM17&gt;0,TM17,"")</f>
        <v/>
      </c>
      <c r="UA17" s="41" t="str">
        <f>IF(TN17&gt;0,TN17,"")</f>
        <v/>
      </c>
      <c r="UB17" s="41" t="str">
        <f>IF(SUM(TK17:TN17)-TO17&gt;0,SUM(TK17:TN17)-TO17,"")</f>
        <v/>
      </c>
      <c r="UC17" s="41" t="str">
        <f>IF(SUM(TV17,TY17,UB17)&gt;0,SUM(TV17,TY17,UB17),"")</f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>IF(UF17&gt;0,UF17,"")</f>
        <v/>
      </c>
      <c r="UY17" s="11" t="str">
        <f>IF(UG17&gt;0,UG17,"")</f>
        <v/>
      </c>
      <c r="UZ17" s="11" t="str">
        <f>IF(SUM(UD17:UG17)-UH17&gt;0,SUM(UD17:UG17)-UH17,"")</f>
        <v/>
      </c>
      <c r="VA17" s="11" t="str">
        <f>IF(UK17&gt;0,UK17,"")</f>
        <v/>
      </c>
      <c r="VB17" s="11" t="str">
        <f>IF(UL17&gt;0,UL17,"")</f>
        <v/>
      </c>
      <c r="VC17" s="11" t="str">
        <f>IF(SUM(UI17:UL17)-UM17&gt;0,SUM(UI17:UL17)-UM17,"")</f>
        <v/>
      </c>
      <c r="VD17" s="11" t="str">
        <f>IF(MAX(UZ17,VC17)&gt;0,MAX(UZ17,VC17),"")</f>
        <v/>
      </c>
      <c r="VE17" s="11" t="str">
        <f>IF(UP17&gt;0,UP17,"")</f>
        <v/>
      </c>
      <c r="VF17" s="11" t="str">
        <f>IF(UQ17&gt;0,UQ17,"")</f>
        <v/>
      </c>
      <c r="VG17" s="11" t="str">
        <f>IF(SUM(UN17:UQ17)-UR17&gt;0,SUM(UN17:UQ17)-UR17,"")</f>
        <v/>
      </c>
      <c r="VH17" s="11" t="str">
        <f>IF(UU17&gt;0,UU17,"")</f>
        <v/>
      </c>
      <c r="VI17" s="11" t="str">
        <f>IF(UV17&gt;0,UV17,"")</f>
        <v/>
      </c>
      <c r="VJ17" s="11" t="str">
        <f>IF(SUM(US17:UV17)-UW17&gt;0,SUM(US17:UV17)-UW17,"")</f>
        <v/>
      </c>
      <c r="VK17" s="11" t="str">
        <f>IF(SUM(VD17,VG17,VJ17)&gt;0,SUM(VD17,VG17,VJ17),"")</f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1" t="str">
        <f>IF(VN17&gt;0,VN17,"")</f>
        <v/>
      </c>
      <c r="WG17" s="41" t="str">
        <f>IF(VO17&gt;0,VO17,"")</f>
        <v/>
      </c>
      <c r="WH17" s="41" t="str">
        <f>IF(SUM(VL17:VO17)-VP17&gt;0,SUM(VL17:VO17)-VP17,"")</f>
        <v/>
      </c>
      <c r="WI17" s="41" t="str">
        <f>IF(VS17&gt;0,VS17,"")</f>
        <v/>
      </c>
      <c r="WJ17" s="41" t="str">
        <f>IF(VT17&gt;0,VT17,"")</f>
        <v/>
      </c>
      <c r="WK17" s="41" t="str">
        <f>IF(SUM(VQ17:VT17)-VU17&gt;0,SUM(VQ17:VT17)-VU17,"")</f>
        <v/>
      </c>
      <c r="WL17" s="41" t="str">
        <f>IF(MAX(WH17,WK17)&gt;0,MAX(WH17,WK17),"")</f>
        <v/>
      </c>
      <c r="WM17" s="41" t="str">
        <f>IF(VX17&gt;0,VX17,"")</f>
        <v/>
      </c>
      <c r="WN17" s="41" t="str">
        <f>IF(VY17&gt;0,VY17,"")</f>
        <v/>
      </c>
      <c r="WO17" s="41" t="str">
        <f>IF(SUM(VV17:VY17)-VZ17&gt;0,SUM(VV17:VY17)-VZ17,"")</f>
        <v/>
      </c>
      <c r="WP17" s="41" t="str">
        <f>IF(WC17&gt;0,WC17,"")</f>
        <v/>
      </c>
      <c r="WQ17" s="41" t="str">
        <f>IF(WD17&gt;0,WD17,"")</f>
        <v/>
      </c>
      <c r="WR17" s="41" t="str">
        <f>IF(SUM(WA17:WD17)-WE17&gt;0,SUM(WA17:WD17)-WE17,"")</f>
        <v/>
      </c>
      <c r="WS17" s="41" t="str">
        <f>IF(SUM(WL17,WO17,WR17)&gt;0,SUM(WL17,WO17,WR17),"")</f>
        <v/>
      </c>
      <c r="WT17" s="27">
        <f>IF($CP17="P",CA17,(CA17+AZ17)/2)</f>
        <v>12.3</v>
      </c>
      <c r="WU17" s="27">
        <f>IF($CP17="P",CB17,(CB17+BA17)/2)</f>
        <v>9.3500000000000014</v>
      </c>
      <c r="WV17" s="27">
        <f>IF($CP17="P",CC17,(CC17+BB17)/2)</f>
        <v>14.3</v>
      </c>
      <c r="WW17" s="27">
        <f>IF($CP17="P",CD17,(CD17+BC17)/2)</f>
        <v>15.49</v>
      </c>
      <c r="WX17" s="27">
        <f>IF($CP17="P",CE17,(CE17+BD17)/2)</f>
        <v>0</v>
      </c>
      <c r="WY17" s="27">
        <f>IF($CP17="P",CF17,(CF17+BE17)/2)</f>
        <v>6.6000000000000005</v>
      </c>
      <c r="WZ17" s="27">
        <f>IF($CP17="P",CG17,(CG17+BF17)/2)</f>
        <v>4.7</v>
      </c>
      <c r="XA17" s="27">
        <f>IF($CP17="P",CH17,(CH17+BG17)/2)</f>
        <v>7.4</v>
      </c>
      <c r="XB17" s="27">
        <f>IF($CP17="P",CI17,(CI17+BH17)/2)</f>
        <v>8.0449999999999999</v>
      </c>
      <c r="XC17" s="27">
        <f>IF($CP17="P",CJ17,(CJ17+BI17)/2)</f>
        <v>0</v>
      </c>
      <c r="XD17" s="27">
        <f>IF($CP17="P",CK17,(CK17+BJ17)/2)</f>
        <v>5.35</v>
      </c>
      <c r="XE17" s="27">
        <f>IF($CP17="P",CL17,(CL17+BK17)/2)</f>
        <v>3.75</v>
      </c>
      <c r="XF17" s="27">
        <f>IF($CP17="P",CM17,(CM17+BL17)/2)</f>
        <v>6.15</v>
      </c>
      <c r="XG17" s="27">
        <f>IF($CP17="P",CN17,(CN17+BM17)/2)</f>
        <v>6.3849999999999998</v>
      </c>
      <c r="XH17" s="27">
        <f>IF($CP17="P",CO17,(CO17+BN17)/2)</f>
        <v>0.2</v>
      </c>
      <c r="XI17" s="29" t="s">
        <v>56</v>
      </c>
      <c r="XJ17" s="11">
        <f>IF(WV17&gt;0,WV17,"")</f>
        <v>14.3</v>
      </c>
      <c r="XK17" s="11">
        <f>IF(WW17&gt;0,WW17,"")</f>
        <v>15.49</v>
      </c>
      <c r="XL17" s="11">
        <f>IF(SUM(WT17:WW17)-WX17&gt;0,SUM(WT17:WW17)-WX17,"")</f>
        <v>51.440000000000005</v>
      </c>
      <c r="XM17" s="11">
        <f>IF(XA17&gt;0,XA17,"")</f>
        <v>7.4</v>
      </c>
      <c r="XN17" s="11">
        <f>IF(XB17&gt;0,XB17,"")</f>
        <v>8.0449999999999999</v>
      </c>
      <c r="XO17" s="11">
        <f>IF(SUM(WY17:XB17)-XC17&gt;0,SUM(WY17:XB17)-XC17,"")</f>
        <v>26.745000000000005</v>
      </c>
      <c r="XP17" s="11">
        <f>IF(MAX(XL17,XO17)&gt;0,MAX(XL17,XO17),"")</f>
        <v>51.440000000000005</v>
      </c>
      <c r="XQ17" s="11">
        <f>IF(XF17&gt;0,XF17,"")</f>
        <v>6.15</v>
      </c>
      <c r="XR17" s="11">
        <f>IF(XG17&gt;0,XG17,"")</f>
        <v>6.3849999999999998</v>
      </c>
      <c r="XS17" s="11">
        <f>IF(SUM(XD17:XG17)-XH17&gt;0,SUM(XD17:XG17)-XH17,"")</f>
        <v>21.434999999999999</v>
      </c>
      <c r="XT17" s="11">
        <f>IF(SUM(XP17,XS17)&gt;0,SUM(XP17,XS17),"")</f>
        <v>72.875</v>
      </c>
    </row>
    <row r="18" spans="1:644" x14ac:dyDescent="0.2">
      <c r="A18" s="4" t="str" cm="1">
        <f t="array" ref="A18">IF(AND(H18&lt;&gt;"",H18&lt;&gt;"No DD"),SUMPRODUCT((H$4:H$26&lt;&gt;"")*(H$4:H$26&lt;&gt;"No DD")*(E$4:E$26&gt;E18))+1,IF(H18="No DD",SUMPRODUCT((H$4:H$26="No DD")*(E$4:E$26&gt;E18))+1+SUMPRODUCT((H$4:H$26&lt;&gt;"")*(H$4:H$26&lt;&gt;"No DD")),""))</f>
        <v/>
      </c>
      <c r="B18" s="5" t="s">
        <v>207</v>
      </c>
      <c r="C18" s="4" t="s">
        <v>3</v>
      </c>
      <c r="D18" s="4">
        <v>2005</v>
      </c>
      <c r="E18" s="9">
        <f>SUM(J18:V18)+SUM(J18:T18)*0.0000001+SUM(J18)*0.0000000000001</f>
        <v>194.06001857100523</v>
      </c>
      <c r="F18" s="3" t="str">
        <f>IF(OR(AND(AO18&gt;=AY$28,AO18&lt;&gt;"",AQ18&gt;=AY$32,AQ18&lt;&gt;"",AN18=""),AND(AR18&gt;=AY$28,AR18&lt;&gt;"",AT18&gt;=AY$32,AT18&lt;&gt;"",AN18=""),AND(AV18&gt;=AY$28,AV18&lt;&gt;"",AX18&gt;=AY$32,AX18&lt;&gt;"",AN18=""),AND(BP18&gt;=BZ$28,BP18&lt;&gt;"",BR18&gt;=BZ$32,BR18&lt;&gt;"",BO18=""),AND(BS18&gt;=BZ$28,BS18&lt;&gt;"",BU18&gt;=BZ$32,BU18&lt;&gt;"",BO18=""),AND(BW18&gt;=BZ$28,BW18&lt;&gt;"",BY18&gt;=BZ$32,BY18&lt;&gt;"",BO18=""),AND(CQ18&gt;=DA$28,CQ18&lt;&gt;"",CS18&gt;=DA$32,CS18&lt;&gt;"",CP18=""),AND(CT18&gt;=DA$28,CT18&lt;&gt;"",CV18&gt;=DA$32,CV18&lt;&gt;"",CP18=""),AND(CX18&gt;=DA$28,CX18&lt;&gt;"",CZ18&gt;=DA$32,CZ18&lt;&gt;"",CP18=""),AND(DX18&gt;=EK$28,DX18&lt;&gt;"",DZ18&gt;=EK$32,DZ18&lt;&gt;""),AND(EA18&gt;=EK$28,EA18&lt;&gt;"",EC18&gt;=EK$32,EC18&lt;&gt;""),AND(EE18&gt;=EK$28,EE18&lt;&gt;"",EG18&gt;=EK$32,EG18&lt;&gt;""),AND(EH18&gt;=EK$28,EH18&lt;&gt;"",EJ18&gt;=EK$32,EJ18&lt;&gt;""),AND(FF18&gt;=FS$28,FF18&lt;&gt;"",FH18&gt;=FS$32,FH18&lt;&gt;""),AND(FI18&gt;=FS$28,FI18&lt;&gt;"",FK18&gt;=FS$32,FK18&lt;&gt;""),AND(FM18&gt;=FS$28,FM18&lt;&gt;"",FO18&gt;=FS$32,FO18&lt;&gt;""),AND(FP18&gt;=FS$28,FP18&lt;&gt;"",FR18&gt;=FS$32,FR18&lt;&gt;""),AND(GN18&gt;=HA$28,GN18&lt;&gt;"",GP18&gt;=HA$32,GP18&lt;&gt;""),AND(GQ18&gt;=HA$28,GQ18&lt;&gt;"",GS18&gt;=HA$32,GS18&lt;&gt;""),AND(GU18&gt;=HA$28,GU18&lt;&gt;"",GW18&gt;=HA$32,GW18&lt;&gt;""),AND(GX18&gt;=HA$28,GX18&lt;&gt;"",GZ18&gt;=HA$32,GZ18&lt;&gt;""),AND(HV18&gt;=II$28,HV18&lt;&gt;"",HX18&gt;=II$32,HX18&lt;&gt;""),AND(HY18&gt;=II$28,HY18&lt;&gt;"",IA18&gt;=II$32,IA18&lt;&gt;""),AND(IC18&gt;=II$28,IC18&lt;&gt;"",IE18&gt;=II$32,IE18&lt;&gt;""),AND(IF18&gt;=II$28,IF18&lt;&gt;"",IH18&gt;=II$32,IH18&lt;&gt;""),AND(JD18&gt;=JQ$28,JD18&lt;&gt;"",JF18&gt;=JQ$32,JF18&lt;&gt;""),AND(JG18&gt;=JQ$28,JG18&lt;&gt;"",JI18&gt;=JQ$32,JI18&lt;&gt;""),AND(JK18&gt;=JQ$28,JK18&lt;&gt;"",JM18&gt;=JQ$32,JM18&lt;&gt;""),AND(JN18&gt;=JQ$28,JN18&lt;&gt;"",JP18&gt;=JQ$32,JP18&lt;&gt;""),AND(KL18&gt;=KY$28,KL18&lt;&gt;"",KN18&gt;=KY$32,KN18&lt;&gt;""),AND(KO18&gt;=KY$28,KO18&lt;&gt;"",KQ18&gt;=KY$32,KQ18&lt;&gt;""),AND(KS18&gt;=KY$28,KS18&lt;&gt;"",KU18&gt;=KY$32,KU18&lt;&gt;""),AND(KV18&gt;=KY$28,KV18&lt;&gt;"",KX18&gt;=KY$32,KX18&lt;&gt;""),AND(LT18&gt;=MG$28,LT18&lt;&gt;"",LV18&gt;=MG$32,LV18&lt;&gt;""),AND(LW18&gt;=MG$28,LW18&lt;&gt;"",LY18&gt;=MG$32,LY18&lt;&gt;""),AND(MA18&gt;=MG$28,MA18&lt;&gt;"",MC18&gt;=MG$32,MC18&lt;&gt;""),AND(MD18&gt;=MG$28,MD18&lt;&gt;"",MF18&gt;=MG$32,MF18&lt;&gt;""),AND(NB18&gt;=NO$28,NB18&lt;&gt;"",ND18&gt;=NO$32,ND18&lt;&gt;""),AND(NE18&gt;=NO$28,NE18&lt;&gt;"",NG18&gt;=NO$32,NG18&lt;&gt;""),AND(NI18&gt;=NO$28,NI18&lt;&gt;"",NK18&gt;=NO$32,NK18&lt;&gt;""),AND(NL18&gt;=NO$28,NL18&lt;&gt;"",NN18&gt;=NO$32,NN18&lt;&gt;""),AND(OJ18&gt;=OW$28,OJ18&lt;&gt;"",OL18&gt;=OW$32,OL18&lt;&gt;""),AND(OM18&gt;=OW$28,OM18&lt;&gt;"",OO18&gt;=OW$32,OO18&lt;&gt;""),AND(OQ18&gt;=OW$28,OQ18&lt;&gt;"",OS18&gt;=OW$32,OS18&lt;&gt;""),AND(OT18&gt;=OW$28,OT18&lt;&gt;"",OV18&gt;=OW$32,OV18&lt;&gt;""),AND(PR18&gt;=QE$28,PR18&lt;&gt;"",PT18&gt;=QE$32,PT18&lt;&gt;""),AND(PU18&gt;=QE$28,PU18&lt;&gt;"",PW18&gt;=QE$32,PW18&lt;&gt;""),AND(PY18&gt;=QE$28,PY18&lt;&gt;"",QA18&gt;=QE$32,QA18&lt;&gt;""),AND(QB18&gt;=QE$28,QB18&lt;&gt;"",QD18&gt;=QE$32,QD18&lt;&gt;""),AND(QZ18&gt;=RM$28,QZ18&lt;&gt;"",RB18&gt;=RM$32,RB18&lt;&gt;""),AND(RC18&gt;=RM$28,RC18&lt;&gt;"",RE18&gt;=RM$32,RE18&lt;&gt;""),AND(RG18&gt;=RM$28,RG18&lt;&gt;"",RI18&gt;=RM$32,RI18&lt;&gt;""),AND(RJ18&gt;=RM$28,RJ18&lt;&gt;"",RL18&gt;=RM$32,RL18&lt;&gt;""),AND(SH18&gt;=SU$28,SH18&lt;&gt;"",SJ18&gt;=SU$32,SJ18&lt;&gt;""),AND(SK18&gt;=SU$28,SK18&lt;&gt;"",SM18&gt;=SU$32,SM18&lt;&gt;""),AND(SO18&gt;=SU$28,SO18&lt;&gt;"",SQ18&gt;=SU$32,SQ18&lt;&gt;""),AND(SR18&gt;=SU$28,SR18&lt;&gt;"",ST18&gt;=SU$32,ST18&lt;&gt;""),AND(TP18&gt;=UC$28,TP18&lt;&gt;"",TR18&gt;=UC$32,TR18&lt;&gt;""),AND(TS18&gt;=UC$28,TS18&lt;&gt;"",TU18&gt;=UC$32,TU18&lt;&gt;""),AND(TW18&gt;=UC$28,TW18&lt;&gt;"",TY18&gt;=UC$32,TYY18&lt;&gt;""),AND(TZ18&gt;=UC$28,TZ18&lt;&gt;"",UB18&gt;=UC$32,UB18&lt;&gt;""),AND(UX18&gt;=VK$28,UX18&lt;&gt;"",UZ18&gt;=VK$32,UZ18&lt;&gt;""),AND(VA18&gt;=VK$28,VA18&lt;&gt;"",VC18&gt;=VK$32,VC18&lt;&gt;""),AND(VE18&gt;=VK$28,VE18&lt;&gt;"",VG18&gt;=VK$32,VG18&lt;&gt;""),AND(VH18&gt;=VK$28,VH18&lt;&gt;"",VJ18&gt;=VK$32,VJ18&lt;&gt;""),AND(WF18&gt;=WS$28,WF18&lt;&gt;"",WH18&gt;=WS$32,WH18&lt;&gt;""),AND(WI18&gt;=WS$28,WI18&lt;&gt;"",WK18&gt;=WS$32,WK18&lt;&gt;""),AND(WM18&gt;=WS$28,WM18&lt;&gt;"",WO18&gt;=WS$32,WO18&lt;&gt;""),AND(WP18&gt;=WS$28,WP18&lt;&gt;"",WR18&gt;=WS$32,WR18&lt;&gt;"")),"P","")</f>
        <v/>
      </c>
      <c r="G18" s="3" t="str">
        <f>IF(OR(AND(AQ18&gt;=AY$32,AQ18&lt;&gt;"",AN18=""),AND(AT18&gt;=AY$32,AT18&lt;&gt;"",AN18=""),AND(AX18&gt;=AY$32,AX18&lt;&gt;"",AN18=""),AND(BR18&gt;=BZ$32,BR18&lt;&gt;"",BO18=""),AND(BU18&gt;=BZ$32,BU18&lt;&gt;"",BO18=""),AND(BY18&gt;=BZ$32,BY18&lt;&gt;"",BO18=""),AND(CS18&gt;=DA$32,CS18&lt;&gt;"",CP18=""),AND(CV18&gt;=DA$32,CV18&lt;&gt;"",CP18=""),AND(CZ18&gt;=DA$32,CZ18&lt;&gt;"",CP18=""),AND(DZ18&gt;=EK$32,DZ18&lt;&gt;""),AND(EC18&gt;=EK$32,EC18&lt;&gt;""),AND(EG18&gt;=EK$32,EG18&lt;&gt;""),AND(EJ18&gt;=EK$32,EJ18&lt;&gt;""),AND(FH18&gt;=FS$32,FH18&lt;&gt;""),AND(FK18&gt;=FS$32,FK18&lt;&gt;""),AND(FO18&gt;=FS$32,FO18&lt;&gt;""),AND(FR18&gt;=FS$32,FR18&lt;&gt;""),AND(GP18&gt;=HA$32,GP18&lt;&gt;""),AND(GS18&gt;=HA$32,GS18&lt;&gt;""),AND(GW18&gt;=HA$32,GW18&lt;&gt;""),AND(GZ18&gt;=HA$32,GZ18&lt;&gt;""),AND(HX18&gt;=II$32,HX18&lt;&gt;""),AND(IA18&gt;=II$32,IA18&lt;&gt;""),AND(IE18&gt;=II$32,IE18&lt;&gt;""),AND(IH18&gt;=II$32,IH18&lt;&gt;""),AND(JF18&gt;=JQ$32,JF18&lt;&gt;""),AND(JI18&gt;=JQ$32,JI18&lt;&gt;""),AND(JM18&gt;=JQ$32,JM18&lt;&gt;""),AND(JP18&gt;=JQ$32,JP18&lt;&gt;""),AND(KN18&gt;=KY$32,KN18&lt;&gt;""),AND(KQ18&gt;=KY$32,KQ18&lt;&gt;""),AND(KU18&gt;=KY$32,KU18&lt;&gt;""),AND(KX18&gt;=KY$32,KX18&lt;&gt;""),AND(LV18&gt;=MG$32,LV18&lt;&gt;""),AND(LY18&gt;=MG$32,LY18&lt;&gt;""),AND(MC18&gt;=MG$32,MC18&lt;&gt;""),AND(MF18&gt;=MG$32,MF18&lt;&gt;""),AND(ND18&gt;=NO$32,ND18&lt;&gt;""),AND(NG18&gt;=NO$32,NG18&lt;&gt;""),AND(NK18&gt;=NO$32,NK18&lt;&gt;""),AND(NN18&gt;=NO$32,NN18&lt;&gt;""),AND(OL18&gt;=OW$32,OL18&lt;&gt;""),AND(OO18&gt;=OW$32,OO18&lt;&gt;""),AND(OS18&gt;=OW$32,OS18&lt;&gt;""),AND(OV18&gt;=OW$32,OV18&lt;&gt;""),AND(PT18&gt;=QE$32,PT18&lt;&gt;""),AND(PW18&gt;=QE$32,PW18&lt;&gt;""),AND(QA18&gt;=QE$32,QA18&lt;&gt;""),AND(QD18&gt;=QE$32,QD18&lt;&gt;""),AND(RB18&gt;=RM$32,RB18&lt;&gt;""),AND(RE18&gt;=RM$32,RE18&lt;&gt;""),AND(RI18&gt;=RM$32,RI18&lt;&gt;""),AND(RL18&gt;=RM$32,RL18&lt;&gt;""),AND(SJ18&gt;=SU$32,SJ18&lt;&gt;""),AND(SM18&gt;=SU$32,SM18&lt;&gt;""),AND(SQ18&gt;=SU$32,SQ18&lt;&gt;""),AND(ST18&gt;=SU$32,ST18&lt;&gt;""),AND(TR18&gt;=UC$32,TR18&lt;&gt;""),AND(TU18&gt;=UC$32,TU18&lt;&gt;""),AND(TY18&gt;=UC$32,TYY18&lt;&gt;""),AND(UB18&gt;=UC$32,UB18&lt;&gt;""),AND(UZ18&gt;=VK$32,UZ18&lt;&gt;""),AND(VC18&gt;=VK$32,VC18&lt;&gt;""),AND(VG18&gt;=VK$32,VG18&lt;&gt;""),AND(VJ18&gt;=VK$32,VJ18&lt;&gt;""),AND(WH18&gt;=WS$32,WH18&lt;&gt;""),AND(WK18&gt;=WS$32,WK18&lt;&gt;""),AND(WO18&gt;=WS$32,WO18&lt;&gt;""),AND(WR18&gt;=WS$32,WR18&lt;&gt;"")),"P","")</f>
        <v/>
      </c>
      <c r="H18" s="37" t="str">
        <f>IF(AND(G18="P",F18=""),"No DD",IF(OR(AND(AO18&gt;=AY$31,AO18&lt;&gt;"",AQ18&gt;=AY$35,AQ18&lt;&gt;"",AN18=""),AND(AR18&gt;=AY$31,AR18&lt;&gt;"",AT18&gt;=AY$35,AT18&lt;&gt;"",AN18=""),AND(AV18&gt;=AY$31,AV18&lt;&gt;"",AX18&gt;=AY$35,AX18&lt;&gt;"",AN18=""),AND(BP18&gt;=BZ$31,BP18&lt;&gt;"",BR18&gt;=BZ$35,BR18&lt;&gt;"",BO18=""),AND(BS18&gt;=BZ$31,BS18&lt;&gt;"",BU18&gt;=BZ$35,BU18&lt;&gt;"",BO18=""),AND(BW18&gt;=BZ$31,BW18&lt;&gt;"",BY18&gt;=BZ$35,BY18&lt;&gt;"",BO18=""),AND(CQ18&gt;=DA$31,CQ18&lt;&gt;"",CS18&gt;=DA$35,CS18&lt;&gt;"",CP18=""),AND(CT18&gt;=DA$31,CT18&lt;&gt;"",CV18&gt;=DA$35,CV18&lt;&gt;"",CP18=""),AND(CX18&gt;=DA$31,CX18&lt;&gt;"",CZ18&gt;=DA$35,CZ18&lt;&gt;"",CP18=""),AND(DX18&gt;=EK$31,DX18&lt;&gt;"",DZ18&gt;=EK$35,DZ18&lt;&gt;""),AND(EA18&gt;=EK$31,EA18&lt;&gt;"",EC18&gt;=EK$35,EC18&lt;&gt;""),AND(EE18&gt;=EK$31,EE18&lt;&gt;"",EG18&gt;=EK$35,EG18&lt;&gt;""),AND(EH18&gt;=EK$31,EH18&lt;&gt;"",EJ18&gt;=EK$35,EJ18&lt;&gt;""),AND(FF18&gt;=FS$31,FF18&lt;&gt;"",FH18&gt;=FS$35,FH18&lt;&gt;""),AND(FI18&gt;=FS$31,FI18&lt;&gt;"",FK18&gt;=FS$35,FK18&lt;&gt;""),AND(FM18&gt;=FS$31,FM18&lt;&gt;"",FO18&gt;=FS$35,FO18&lt;&gt;""),AND(FP18&gt;=FS$31,FP18&lt;&gt;"",FR18&gt;=FS$35,FR18&lt;&gt;""),AND(GN18&gt;=HA$31,GN18&lt;&gt;"",GP18&gt;=HA$35,GP18&lt;&gt;""),AND(GQ18&gt;=HA$31,GQ18&lt;&gt;"",GS18&gt;=HA$35,GS18&lt;&gt;""),AND(GU18&gt;=HA$31,GU18&lt;&gt;"",GW18&gt;=HA$35,GW18&lt;&gt;""),AND(GX18&gt;=HA$31,GX18&lt;&gt;"",GZ18&gt;=HA$35,GZ18&lt;&gt;""),AND(HV18&gt;=II$31,HV18&lt;&gt;"",HX18&gt;=II$35,HX18&lt;&gt;""),AND(HY18&gt;=II$31,HY18&lt;&gt;"",IA18&gt;=II$35,IA18&lt;&gt;""),AND(IC18&gt;=II$31,IC18&lt;&gt;"",IE18&gt;=II$35,IE18&lt;&gt;""),AND(IF18&gt;=II$31,IF18&lt;&gt;"",IH18&gt;=II$35,IH18&lt;&gt;""),AND(JD18&gt;=JQ$31,JD18&lt;&gt;"",JF18&gt;=JQ$35,JF18&lt;&gt;""),AND(JG18&gt;=JQ$31,JG18&lt;&gt;"",JI18&gt;=JQ$35,JI18&lt;&gt;""),AND(JK18&gt;=JQ$31,JK18&lt;&gt;"",JM18&gt;=JQ$35,JM18&lt;&gt;""),AND(JN18&gt;=JQ$31,JN18&lt;&gt;"",JP18&gt;=JQ$35,JP18&lt;&gt;""),AND(KL18&gt;=KY$31,KL18&lt;&gt;"",KN18&gt;=KY$35,KN18&lt;&gt;""),AND(KO18&gt;=KY$31,KO18&lt;&gt;"",KQ18&gt;=KY$35,KQ18&lt;&gt;""),AND(KS18&gt;=KY$31,KS18&lt;&gt;"",KU18&gt;=KY$35,KU18&lt;&gt;""),AND(KV18&gt;=KY$31,KV18&lt;&gt;"",KX18&gt;=KY$35,KX18&lt;&gt;""),AND(LT18&gt;=MG$31,LT18&lt;&gt;"",LV18&gt;=MG$35,LV18&lt;&gt;""),AND(LW18&gt;=MG$31,LW18&lt;&gt;"",LY18&gt;=MG$35,LY18&lt;&gt;""),AND(MA18&gt;=MG$31,MA18&lt;&gt;"",MC18&gt;=MG$35,MC18&lt;&gt;""),AND(MD18&gt;=MG$31,MD18&lt;&gt;"",MF18&gt;=MG$35,MF18&lt;&gt;""),AND(NB18&gt;=NO$31,NB18&lt;&gt;"",ND18&gt;=NO$35,ND18&lt;&gt;""),AND(NE18&gt;=NO$31,NE18&lt;&gt;"",NG18&gt;=NO$35,NG18&lt;&gt;""),AND(NI18&gt;=NO$31,NI18&lt;&gt;"",NK18&gt;=NO$35,NK18&lt;&gt;""),AND(NL18&gt;=NO$31,NL18&lt;&gt;"",NN18&gt;=NO$35,NN18&lt;&gt;""),AND(OJ18&gt;=OW$31,OJ18&lt;&gt;"",OL18&gt;=OW$35,OL18&lt;&gt;""),AND(OM18&gt;=OW$31,OM18&lt;&gt;"",OO18&gt;=OW$35,OO18&lt;&gt;""),AND(OQ18&gt;=OW$31,OQ18&lt;&gt;"",OS18&gt;=OW$35,OS18&lt;&gt;""),AND(OT18&gt;=OW$31,OT18&lt;&gt;"",OV18&gt;=OW$35,OV18&lt;&gt;""),AND(PR18&gt;=QE$31,PR18&lt;&gt;"",PT18&gt;=QE$35,PT18&lt;&gt;""),AND(PU18&gt;=QE$31,PU18&lt;&gt;"",PW18&gt;=QE$35,PW18&lt;&gt;""),AND(PY18&gt;=QE$31,PY18&lt;&gt;"",QA18&gt;=QE$35,QA18&lt;&gt;""),AND(QB18&gt;=QE$31,QB18&lt;&gt;"",QD18&gt;=QE$35,QD18&lt;&gt;""),AND(QZ18&gt;=RM$31,QZ18&lt;&gt;"",RB18&gt;=RM$35,RB18&lt;&gt;""),AND(RC18&gt;=RM$31,RC18&lt;&gt;"",RE18&gt;=RM$35,RE18&lt;&gt;""),AND(RG18&gt;=RM$31,RG18&lt;&gt;"",RI18&gt;=RM$35,RI18&lt;&gt;""),AND(RJ18&gt;=RM$31,RJ18&lt;&gt;"",RL18&gt;=RM$35,RL18&lt;&gt;""),AND(SH18&gt;=SU$31,SH18&lt;&gt;"",SJ18&gt;=SU$35,SJ18&lt;&gt;""),AND(SK18&gt;=SU$31,SK18&lt;&gt;"",SM18&gt;=SU$35,SM18&lt;&gt;""),AND(SO18&gt;=SU$31,SO18&lt;&gt;"",SQ18&gt;=SU$35,SQ18&lt;&gt;""),AND(SR18&gt;=SU$31,SR18&lt;&gt;"",ST18&gt;=SU$35,ST18&lt;&gt;""),AND(TP18&gt;=UC$31,TP18&lt;&gt;"",TR18&gt;=UC$35,TR18&lt;&gt;""),AND(TS18&gt;=UC$31,TS18&lt;&gt;"",TU18&gt;=UC$35,TU18&lt;&gt;""),AND(TW18&gt;=UC$31,TW18&lt;&gt;"",TY18&gt;=UC$355,TYY18&lt;&gt;""),AND(TZ18&gt;=UC$31,TZ18&lt;&gt;"",UB18&gt;=UC$35,UB18&lt;&gt;""),AND(UX18&gt;=VK$31,UX18&lt;&gt;"",UZ18&gt;=VK$35,UZ18&lt;&gt;""),AND(VA18&gt;=VK$31,VA18&lt;&gt;"",VC18&gt;=VK$35,VC18&lt;&gt;""),AND(VE18&gt;=VK$31,VE18&lt;&gt;"",VG18&gt;=VK$35,VG18&lt;&gt;""),AND(VH18&gt;=VK$31,VH18&lt;&gt;"",VJ18&gt;=VK$35,VJ18&lt;&gt;""),AND(WF18&gt;=WS$31,WF18&lt;&gt;"",WH18&gt;=WS$35,WH18&lt;&gt;""),AND(WI18&gt;=WS$31,WI18&lt;&gt;"",WK18&gt;=WS$35,WK18&lt;&gt;""),AND(WM18&gt;=WS$31,WM18&lt;&gt;"",WO18&gt;=WS$35,WO18&lt;&gt;""),AND(WP18&gt;=WS$31,WP18&lt;&gt;"",WR18&gt;=WS$35,WR18&lt;&gt;"")),"Merit",IF(OR(AND(AO18&gt;=AY$30,AO18&lt;&gt;"",AQ18&gt;=AY$34,AQ18&lt;&gt;"",AN18=""),AND(AR18&gt;=AY$30,AR18&lt;&gt;"",AT18&gt;=AY$34,AT18&lt;&gt;"",AN18=""),AND(AV18&gt;=AY$30,AV18&lt;&gt;"",AX18&gt;=AY$34,AX18&lt;&gt;"",AN18=""),AND(BP18&gt;=BZ$30,BP18&lt;&gt;"",BR18&gt;=BZ$34,BR18&lt;&gt;"",BO18=""),AND(BS18&gt;=BZ$30,BS18&lt;&gt;"",BU18&gt;=BZ$34,BU18&lt;&gt;"",BO18=""),AND(BW18&gt;=BZ$30,BW18&lt;&gt;"",BY18&gt;=BZ$34,BY18&lt;&gt;"",BO18=""),AND(CQ18&gt;=DA$30,CQ18&lt;&gt;"",CS18&gt;=DA$34,CS18&lt;&gt;"",CP18=""),AND(CT18&gt;=DA$30,CT18&lt;&gt;"",CV18&gt;=DA$34,CV18&lt;&gt;"",CP18=""),AND(CX18&gt;=DA$30,CX18&lt;&gt;"",CZ18&gt;=DA$34,CZ18&lt;&gt;"",CP18=""),AND(DX18&gt;=EK$30,DX18&lt;&gt;"",DZ18&gt;=EK$34,DZ18&lt;&gt;""),AND(EA18&gt;=EK$30,EA18&lt;&gt;"",EC18&gt;=EK$34,EC18&lt;&gt;""),AND(EE18&gt;=EK$30,EE18&lt;&gt;"",EG18&gt;=EK$34,EG18&lt;&gt;""),AND(EH18&gt;=EK$30,EH18&lt;&gt;"",EJ18&gt;=EK$34,EJ18&lt;&gt;""),AND(FF18&gt;=FS$30,FF18&lt;&gt;"",FH18&gt;=FS$34,FH18&lt;&gt;""),AND(FI18&gt;=FS$30,FI18&lt;&gt;"",FK18&gt;=FS$34,FK18&lt;&gt;""),AND(FM18&gt;=FS$30,FM18&lt;&gt;"",FO18&gt;=FS$34,FO18&lt;&gt;""),AND(FP18&gt;=FS$30,FP18&lt;&gt;"",FR18&gt;=FS$34,FR18&lt;&gt;""),AND(GN18&gt;=HA$30,GN18&lt;&gt;"",GP18&gt;=HA$34,GP18&lt;&gt;""),AND(GQ18&gt;=HA$30,GQ18&lt;&gt;"",GS18&gt;=HA$34,GS18&lt;&gt;""),AND(GU18&gt;=HA$30,GU18&lt;&gt;"",GW18&gt;=HA$34,GW18&lt;&gt;""),AND(GX18&gt;=HA$30,GX18&lt;&gt;"",GZ18&gt;=HA$34,GZ18&lt;&gt;""),AND(HV18&gt;=II$30,HV18&lt;&gt;"",HX18&gt;=II$34,HX18&lt;&gt;""),AND(HY18&gt;=II$30,HY18&lt;&gt;"",IA18&gt;=II$34,IA18&lt;&gt;""),AND(IC18&gt;=II$30,IC18&lt;&gt;"",IE18&gt;=II$34,IE18&lt;&gt;""),AND(IF18&gt;=II$30,IF18&lt;&gt;"",IH18&gt;=II$34,IH18&lt;&gt;""),AND(JD18&gt;=JQ$30,JD18&lt;&gt;"",JF18&gt;=JQ$34,JF18&lt;&gt;""),AND(JG18&gt;=JQ$30,JG18&lt;&gt;"",JI18&gt;=JQ$34,JI18&lt;&gt;""),AND(JK18&gt;=JQ$30,JK18&lt;&gt;"",JM18&gt;=JQ$34,JM18&lt;&gt;""),AND(JN18&gt;=JQ$30,JN18&lt;&gt;"",JP18&gt;=JQ$34,JP18&lt;&gt;""),AND(KL18&gt;=KY$30,KL18&lt;&gt;"",KN18&gt;=KY$34,KN18&lt;&gt;""),AND(KO18&gt;=KY$30,KO18&lt;&gt;"",KQ18&gt;=KY$34,KQ18&lt;&gt;""),AND(KS18&gt;=KY$30,KS18&lt;&gt;"",KU18&gt;=KY$34,KU18&lt;&gt;""),AND(KV18&gt;=KY$30,KV18&lt;&gt;"",KX18&gt;=KY$34,KX18&lt;&gt;""),AND(LT18&gt;=MG$30,LT18&lt;&gt;"",LV18&gt;=MG$34,LV18&lt;&gt;""),AND(LW18&gt;=MG$30,LW18&lt;&gt;"",LY18&gt;=MG$34,LY18&lt;&gt;""),AND(MA18&gt;=MG$30,MA18&lt;&gt;"",MC18&gt;=MG$34,MC18&lt;&gt;""),AND(MD18&gt;=MG$30,MD18&lt;&gt;"",MF18&gt;=MG$34,MF18&lt;&gt;""),AND(NB18&gt;=NO$30,NB18&lt;&gt;"",ND18&gt;=NO$34,ND18&lt;&gt;""),AND(NE18&gt;=NO$30,NE18&lt;&gt;"",NG18&gt;=NO$34,NG18&lt;&gt;""),AND(NI18&gt;=NO$30,NI18&lt;&gt;"",NK18&gt;=NO$34,NK18&lt;&gt;""),AND(NL18&gt;=NO$30,NL18&lt;&gt;"",NN18&gt;=NO$34,NN18&lt;&gt;""),AND(OJ18&gt;=OW$30,OJ18&lt;&gt;"",OL18&gt;=OW$34,OL18&lt;&gt;""),AND(OM18&gt;=OW$30,OM18&lt;&gt;"",OO18&gt;=OW$34,OO18&lt;&gt;""),AND(OQ18&gt;=OW$30,OQ18&lt;&gt;"",OS18&gt;=OW$34,OS18&lt;&gt;""),AND(OT18&gt;=OW$30,OT18&lt;&gt;"",OV18&gt;=OW$34,OV18&lt;&gt;""),AND(PR18&gt;=QE$30,PR18&lt;&gt;"",PT18&gt;=QE$34,PT18&lt;&gt;""),AND(PU18&gt;=QE$30,PU18&lt;&gt;"",PW18&gt;=QE$34,PW18&lt;&gt;""),AND(PY18&gt;=QE$30,PY18&lt;&gt;"",QA18&gt;=QE$34,QA18&lt;&gt;""),AND(QB18&gt;=QE$30,QB18&lt;&gt;"",QD18&gt;=QE$34,QD18&lt;&gt;""),AND(QZ18&gt;=RM$30,QZ18&lt;&gt;"",RB18&gt;=RM$34,RB18&lt;&gt;""),AND(RC18&gt;=RM$30,RC18&lt;&gt;"",RE18&gt;=RM$34,RE18&lt;&gt;""),AND(RG18&gt;=RM$30,RG18&lt;&gt;"",RI18&gt;=RM$34,RI18&lt;&gt;""),AND(RJ18&gt;=RM$30,RJ18&lt;&gt;"",RL18&gt;=RM$34,RL18&lt;&gt;""),AND(SH18&gt;=SU$30,SH18&lt;&gt;"",SJ18&gt;=SU$34,SJ18&lt;&gt;""),AND(SK18&gt;=SU$30,SK18&lt;&gt;"",SM18&gt;=SU$34,SM18&lt;&gt;""),AND(SO18&gt;=SU$30,SO18&lt;&gt;"",SQ18&gt;=SU$34,SQ18&lt;&gt;""),AND(SR18&gt;=SU$30,SR18&lt;&gt;"",ST18&gt;=SU$34,ST18&lt;&gt;""),AND(TP18&gt;=UC$30,TP18&lt;&gt;"",TR18&gt;=UC$34,TR18&lt;&gt;""),AND(TS18&gt;=UC$30,TS18&lt;&gt;"",TU18&gt;=UC$34,TU18&lt;&gt;""),AND(TW18&gt;=UC$30,TW18&lt;&gt;"",TY18&gt;=UC$34,TYY18&lt;&gt;""),AND(TZ18&gt;=UC$30,TZ18&lt;&gt;"",UB18&gt;=UC$34,UB18&lt;&gt;""),AND(UX18&gt;=VK$30,UX18&lt;&gt;"",UZ18&gt;=VK$34,UZ18&lt;&gt;""),AND(VA18&gt;=VK$30,VA18&lt;&gt;"",VC18&gt;=VK$34,VC18&lt;&gt;""),AND(VE18&gt;=VK$30,VE18&lt;&gt;"",VG18&gt;=VK$34,VG18&lt;&gt;""),AND(VH18&gt;=VK$30,VH18&lt;&gt;"",VJ18&gt;=VK$34,VJ18&lt;&gt;""),AND(WF18&gt;=WS$30,WF18&lt;&gt;"",WH18&gt;=WS$34,WH18&lt;&gt;""),AND(WI18&gt;=WS$30,WI18&lt;&gt;"",WK18&gt;=WS$34,WK18&lt;&gt;""),AND(WM18&gt;=WS$30,WM18&lt;&gt;"",WO18&gt;=WS$34,WO18&lt;&gt;""),AND(WP18&gt;=WS$30,WP18&lt;&gt;"",WR18&gt;=WS$34,WR18&lt;&gt;"")),"Excellence",IF(I18="P","Worlds Team",IF(F18="P","National Team","")))))</f>
        <v/>
      </c>
      <c r="I18" s="3" t="str">
        <f>IF(OR(AND(AO18&gt;=AY$29,AO18&lt;&gt;"",AQ18&gt;=AY$33,AQ18&lt;&gt;"",AN18=""),AND(AR18&gt;=AY$29,AR18&lt;&gt;"",AT18&gt;=AY$33,AT18&lt;&gt;"",AN18=""),AND(AV18&gt;=AY$29,AV18&lt;&gt;"",AX18&gt;=AY$33,AX18&lt;&gt;"",AN18=""),AND(BP18&gt;=BZ$29,BP18&lt;&gt;"",BR18&gt;=BZ$33,BR18&lt;&gt;"",BO18=""),AND(BS18&gt;=BZ$29,BS18&lt;&gt;"",BU18&gt;=BZ$33,BU18&lt;&gt;"",BO18=""),AND(BW18&gt;=BZ$29,BW18&lt;&gt;"",BY18&gt;=BZ$33,BY18&lt;&gt;"",BO18=""),AND(CQ18&gt;=DA$29,CQ18&lt;&gt;"",CS18&gt;=DA$33,CS18&lt;&gt;"",CP18=""),AND(CT18&gt;=DA$29,CT18&lt;&gt;"",CV18&gt;=DA$33,CV18&lt;&gt;"",CP18=""),AND(CX18&gt;=DA$29,CX18&lt;&gt;"",CZ18&gt;=DA$33,CZ18&lt;&gt;"",CP18=""),AND(DX18&gt;=EK$29,DX18&lt;&gt;"",DZ18&gt;=EK$33,DZ18&lt;&gt;""),AND(EA18&gt;=EK$29,EA18&lt;&gt;"",EC18&gt;=EK$33,EC18&lt;&gt;""),AND(EE18&gt;=EK$29,EE18&lt;&gt;"",EG18&gt;=EK$33,EG18&lt;&gt;""),AND(EH18&gt;=EK$29,EH18&lt;&gt;"",EJ18&gt;=EK$33,EJ18&lt;&gt;""),AND(FF18&gt;=FS$29,FF18&lt;&gt;"",FH18&gt;=FS$33,FH18&lt;&gt;""),AND(FI18&gt;=FS$29,FI18&lt;&gt;"",FK18&gt;=FS$33,FK18&lt;&gt;""),AND(FM18&gt;=FS$29,FM18&lt;&gt;"",FO18&gt;=FS$33,FO18&lt;&gt;""),AND(FP18&gt;=FS$29,FP18&lt;&gt;"",FR18&gt;=FS$33,FR18&lt;&gt;""),AND(GN18&gt;=HA$29,GN18&lt;&gt;"",GP18&gt;=HA$33,GP18&lt;&gt;""),AND(GQ18&gt;=HA$29,GQ18&lt;&gt;"",GS18&gt;=HA$33,GS18&lt;&gt;""),AND(GU18&gt;=HA$29,GU18&lt;&gt;"",GW18&gt;=HA$33,GW18&lt;&gt;""),AND(GX18&gt;=HA$29,GX18&lt;&gt;"",GZ18&gt;=HA$33,GZ18&lt;&gt;""),AND(HV18&gt;=II$29,HV18&lt;&gt;"",HX18&gt;=II$33,HX18&lt;&gt;""),AND(HY18&gt;=II$29,HY18&lt;&gt;"",IA18&gt;=II$33,IA18&lt;&gt;""),AND(IC18&gt;=II$29,IC18&lt;&gt;"",IE18&gt;=II$33,IE18&lt;&gt;""),AND(IF18&gt;=II$29,IF18&lt;&gt;"",IH18&gt;=II$33,IH18&lt;&gt;""),AND(JD18&gt;=JQ$29,JD18&lt;&gt;"",JF18&gt;=JQ$33,JF18&lt;&gt;""),AND(JG18&gt;=JQ$29,JG18&lt;&gt;"",JI18&gt;=JQ$33,JI18&lt;&gt;""),AND(JK18&gt;=JQ$29,JK18&lt;&gt;"",JM18&gt;=JQ$33,JM18&lt;&gt;""),AND(JN18&gt;=JQ$29,JN18&lt;&gt;"",JP18&gt;=JQ$33,JP18&lt;&gt;""),AND(KL18&gt;=KY$29,KL18&lt;&gt;"",KN18&gt;=KY$33,KN18&lt;&gt;""),AND(KO18&gt;=KY$29,KO18&lt;&gt;"",KQ18&gt;=KY$33,KQ18&lt;&gt;""),AND(KS18&gt;=KY$29,KS18&lt;&gt;"",KU18&gt;=KY$33,KU18&lt;&gt;""),AND(KV18&gt;=KY$29,KV18&lt;&gt;"",KX18&gt;=KY$33,KX18&lt;&gt;""),AND(LT18&gt;=MG$29,LT18&lt;&gt;"",LV18&gt;=MG$33,LV18&lt;&gt;""),AND(LW18&gt;=MG$29,LW18&lt;&gt;"",LY18&gt;=MG$33,LY18&lt;&gt;""),AND(MA18&gt;=MG$29,MA18&lt;&gt;"",MC18&gt;=MG$33,MC18&lt;&gt;""),AND(MD18&gt;=MG$29,MD18&lt;&gt;"",MF18&gt;=MG$33,MF18&lt;&gt;""),AND(NB18&gt;=NO$29,NB18&lt;&gt;"",ND18&gt;=NO$33,ND18&lt;&gt;""),AND(NE18&gt;=NO$29,NE18&lt;&gt;"",NG18&gt;=NO$33,NG18&lt;&gt;""),AND(NI18&gt;=NO$29,NI18&lt;&gt;"",NK18&gt;=NO$33,NK18&lt;&gt;""),AND(NL18&gt;=NO$29,NL18&lt;&gt;"",NN18&gt;=NO$33,NN18&lt;&gt;""),AND(OJ18&gt;=OW$29,OJ18&lt;&gt;"",OL18&gt;=OW$33,OL18&lt;&gt;""),AND(OM18&gt;=OW$29,OM18&lt;&gt;"",OO18&gt;=OW$33,OO18&lt;&gt;""),AND(OQ18&gt;=OW$29,OQ18&lt;&gt;"",OS18&gt;=OW$33,OS18&lt;&gt;""),AND(OT18&gt;=OW$29,OT18&lt;&gt;"",OV18&gt;=OW$33,OV18&lt;&gt;""),AND(PR18&gt;=QE$29,PR18&lt;&gt;"",PT18&gt;=QE$33,PT18&lt;&gt;""),AND(PU18&gt;=QE$29,PU18&lt;&gt;"",PW18&gt;=QE$33,PW18&lt;&gt;""),AND(PY18&gt;=QE$29,PY18&lt;&gt;"",QA18&gt;=QE$33,QA18&lt;&gt;""),AND(QB18&gt;=QE$29,QB18&lt;&gt;"",QD18&gt;=QE$33,QD18&lt;&gt;""),AND(QZ18&gt;=RM$29,QZ18&lt;&gt;"",RB18&gt;=RM$33,RB18&lt;&gt;""),AND(RC18&gt;=RM$29,RC18&lt;&gt;"",RE18&gt;=RM$33,RE18&lt;&gt;""),AND(RG18&gt;=RM$29,RG18&lt;&gt;"",RI18&gt;=RM$33,RI18&lt;&gt;""),AND(RJ18&gt;=RM$29,RJ18&lt;&gt;"",RL18&gt;=RM$33,RL18&lt;&gt;""),AND(SH18&gt;=SU$29,SH18&lt;&gt;"",SJ18&gt;=SU$33,SJ18&lt;&gt;""),AND(SK18&gt;=SU$29,SK18&lt;&gt;"",SM18&gt;=SU$33,SM18&lt;&gt;""),AND(SO18&gt;=SU$29,SO18&lt;&gt;"",SQ18&gt;=SU$33,SQ18&lt;&gt;""),AND(SR18&gt;=SU$29,SR18&lt;&gt;"",ST18&gt;=SU$33,ST18&lt;&gt;""),AND(TP18&gt;=UC$29,TP18&lt;&gt;"",TR18&gt;=UC$33,TR18&lt;&gt;""),AND(TS18&gt;=UC$29,TS18&lt;&gt;"",TU18&gt;=UC$33,TU18&lt;&gt;""),AND(TW18&gt;=UC$29,TW18&lt;&gt;"",TY18&gt;=UC$33,TYY18&lt;&gt;""),AND(TZ18&gt;=UC$29,TZ18&lt;&gt;"",UB18&gt;=UC$33,UB18&lt;&gt;""),AND(UX18&gt;=VK$29,UX18&lt;&gt;"",UZ18&gt;=VK$33,UZ18&lt;&gt;""),AND(VA18&gt;=VK$29,VA18&lt;&gt;"",VC18&gt;=VK$33,VC18&lt;&gt;""),AND(VE18&gt;=VK$29,VE18&lt;&gt;"",VG18&gt;=VK$33,VG18&lt;&gt;""),AND(VH18&gt;=VK$29,VH18&lt;&gt;"",VJ18&gt;=VK$33,VJ18&lt;&gt;""),AND(WF18&gt;=WS$29,WF18&lt;&gt;"",WH18&gt;=WS$33,WH18&lt;&gt;""),AND(WI18&gt;=WS$29,WI18&lt;&gt;"",WK18&gt;=WS$33,WK18&lt;&gt;""),AND(WM18&gt;=WS$29,WM18&lt;&gt;"",WO18&gt;=WS$33,WO18&lt;&gt;""),AND(WP18&gt;=WS$29,WP18&lt;&gt;"",WR18&gt;=WS$33,WR18&lt;&gt;"")),"P","")</f>
        <v/>
      </c>
      <c r="J18" s="8">
        <f>IF(COUNT(AQ18,AT18,BR18,BU18,CS18,CV18)&gt;0,LARGE((AQ18,AT18,BR18,BU18,CS18,CV18),1),0)</f>
        <v>52.47</v>
      </c>
      <c r="K18" s="8" t="str">
        <f>IF(J18="","",IF(OR(J18=CS18,J18=CV18),$CA$1,IF(OR(J18=BR18,J18=BU18),$AZ$1,IF(OR(J18=AQ18,J18=AT18),$Y$1,""))))</f>
        <v>2024 Elite Canada</v>
      </c>
      <c r="L18" s="8">
        <f>IF(COUNT(AQ18,AT18,BR18,BU18,CS18,CV18)&gt;1,LARGE((AQ18,AT18,BR18,BU18,CS18,CV18),2),0)</f>
        <v>51.749999999999993</v>
      </c>
      <c r="M18" s="8" t="str">
        <f>IF(L18="","",IF(OR(L18=CS18,L18=CV18),$CA$1,IF(OR(L18=BR18,L18=BU18),$AZ$1,IF(OR(L18=AQ18,L18=AT18),$Y$1,""))))</f>
        <v>2023 Domestic 3rd Trial</v>
      </c>
      <c r="N18" s="8">
        <f>IF(COUNT(AQ18,AT18,BR18,BU18,CS18,CV18)&gt;2,LARGE((AQ18,AT18,BR18,BU18,CS18,CV18),3),0)</f>
        <v>48.51</v>
      </c>
      <c r="O18" s="8" t="str">
        <f>IF(N18="","",IF(OR(N18=CS18,N18=CV18),$CA$1,IF(OR(N18=BR18,N18=BU18),$AZ$1,IF(OR(N18=AQ18,N18=AT18),$Y$1,""))))</f>
        <v>2024 Elite Canada</v>
      </c>
      <c r="P18" s="8">
        <f>IF(MAX(AX18,BY18,CZ18)&gt;0,MAX(AX18,BY18,CZ18),0)</f>
        <v>18.38</v>
      </c>
      <c r="Q18" s="8" t="str">
        <f>IF(P18="","",IF(P18=CZ18,$CA$1,IF(P18=BY18,$AZ$1,IF(P18=AX18,$Y$1,""))))</f>
        <v>2024 Elite Canada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,TP18,TS18,TW18,TZ18,UX18,VA18,VE18,VH18,WF18,WI18,WM18,WP18),0)</f>
        <v>14.6</v>
      </c>
      <c r="S18" s="8" t="str">
        <f>IF(R18=0,"",IF(OR(R18=CQ18,R18=CT18,R18=CX18),$CA$1,IF(OR(R18=BP18,R18=BS18,R18=BW18),$AZ$1,IF(OR(R18=AO18,R18=AR18,R18=AV18),$Y$1,IF(OR(R18=WF18,R18=WI18,R18=WM18,R18=WP18),$VL$1,IF(OR(R18=UX18,R18=VA18,R18=VE18,R18=VH18),$UD$1,IF(OR(R18=TP18,R18=TS18,R18=TW18,R18=TZ18),$SV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)))</f>
        <v>2024 Coimbra Gym Fest (July 7)</v>
      </c>
      <c r="T18" s="8">
        <f>IF(MAX(IF(AO18&gt;=$AY$28,AP18,0),IF(AR18&gt;=$AY$28,AS18,0),IF(AV18&gt;=$AY$28,AW18,0),IF(BP18&gt;=$BZ$28,BQ18,0),IF(BS18&gt;=$BZ$28,BT18,0),IF(BW18&gt;=$BZ$28,BX18,0),IF(CQ18&gt;=$DA$28,CR18,0),IF(CT18&gt;=$DA$28,CU18,0),IF(CX18&gt;=$DA$28,CY18,0),IF(DX18&gt;=$EK$28,DY18,0),IF(EA18&gt;=$EK$28,EB18,0),IF(EE18&gt;=$EK$28,EF18,0),IF(EH18&gt;=$EK$28,EI18,0),IF(FF18&gt;=$FS$28,FG18,0),IF(FI18&gt;=$FS$28,FJ18,0),IF(FM18&gt;=$FS$28,FN18,0),IF(FP18&gt;=$FS$28,FQ18,0),IF(GN18&gt;=$HA$28,GO18,0),IF(GQ18&gt;=$HA$28,GR18,0),IF(GU18&gt;=$HA$28,GV18,0),IF(GX18&gt;=$HA$28,GY18,0),IF(HV18&gt;=$II$28,HW18,0),IF(HY18&gt;=$II$28,HZ18,0),IF(IC18&gt;=$II$28,ID18,0),IF(IF18&gt;=$II$28,IG18,0),IF(JD18&gt;=$JQ$28,JE18,0),IF(JG18&gt;=$JQ$28,JH18,0),IF(JK18&gt;=$JQ$28,JL18,0),IF(JN18&gt;=$JQ$28,JO18,0),IF(KL18&gt;=$KY$28,KM18,0),IF(KO18&gt;=$KY$28,KP18,0),IF(KS18&gt;=$KY$28,KT18,0),IF(KV18&gt;=$KY$28,KW18,0),IF(LT18&gt;=$MG$28,LU18,0),IF(LW18&gt;=$MG$28,LX18,0),IF(MA18&gt;=$MG$28,MB18,0),IF(MD18&gt;=$MG$28,ME18,0),IF(NB18&gt;=$NO$28,NC18,0),IF(NE18&gt;=$NO$28,NF18,0),IF(NI18&gt;=$NO$28,NJ18,0),IF(NL18&gt;=$NO$28,NM18,0),IF(OJ18&gt;=$OW$28,OK18,0),IF(OM18&gt;=$OW$28,ON18,0),IF(OQ18&gt;=$OW$28,OR18,0),IF(OT18&gt;=$OW$28,OU18,0),IF(PR18&gt;=$QE$28,PS18,0),IF(PU18&gt;=$QE$28,PV18,0),IF(PY18&gt;=$QE$28,PZ18,0),IF(QB18&gt;=$QE$28,QC18,0),IF(QZ18&gt;=$RM$28,RA18,0),IF(RC18&gt;=$RM$28,RD18,0),IF(RG18&gt;=$RM$28,RH18,0),IF(RJ18&gt;=$RM$28,RK18,0),IF(SH18&gt;=$SU$28,SI18,0),IF(SK18&gt;=$SU$28,SL18,0),IF(SO18&gt;=$SU$28,SP18,0),IF(SR18&gt;=$SU$28,SS18,0),IF(TP18&gt;=$UC$28,TQ18,0),IF(TS18&gt;=$UC$28,TT18,0),IF(TW18&gt;=$UC$28,TX18,0),IF(TZ18&gt;=$UC$28,UA18,0),IF(UX18&gt;=$VK$28,UY18,0),IF(VA18&gt;=$VK$28,VB18,0),IF(VE18&gt;=$VK$28,VF18,0),IF(VH18&gt;=$VK$28,VI18,0),IF(WF18&gt;=$WS$28,WG18,0),IF(WI18&gt;=$WS$28,WJ18,0),IF(WM18&gt;=$WS$28,WN18,0),IF(WP18&gt;=$WS$28,WQ18,0))&gt;0,MAX(IF(AO18&gt;=$AY$28,AP18,0),IF(AR18&gt;=$AY$28,AS18,0),IF(AV18&gt;=$AY$28,AW18,0),IF(BP18&gt;=$BZ$28,BQ18,0),IF(BS18&gt;=$BZ$28,BT18,0),IF(BW18&gt;=$BZ$28,BX18,0),IF(CQ18&gt;=$DA$28,CR18,0),IF(CT18&gt;=$DA$28,CU18,0),IF(CX18&gt;=$DA$28,CY18,0),IF(DX18&gt;=$EK$28,DY18,0),IF(EA18&gt;=$EK$28,EB18,0),IF(EE18&gt;=$EK$28,EF18,0),IF(EH18&gt;=$EK$28,EI18,0),IF(FF18&gt;=$FS$28,FG18,0),IF(FI18&gt;=$FS$28,FJ18,0),IF(FM18&gt;=$FS$28,FN18,0),IF(FP18&gt;=$FS$28,FQ18,0),IF(GN18&gt;=$HA$28,GO18,0),IF(GQ18&gt;=$HA$28,GR18,0),IF(GU18&gt;=$HA$28,GV18,0),IF(GX18&gt;=$HA$28,GY18,0),IF(HV18&gt;=$II$28,HW18,0),IF(HY18&gt;=$II$28,HZ18,0),IF(IC18&gt;=$II$28,ID18,0),IF(IF18&gt;=$II$28,IG18,0),IF(JD18&gt;=$JQ$28,JE18,0),IF(JG18&gt;=$JQ$28,JH18,0),IF(JK18&gt;=$JQ$28,JL18,0),IF(JN18&gt;=$JQ$28,JO18,0),IF(KL18&gt;=$KY$28,KM18,0),IF(KO18&gt;=$KY$28,KP18,0),IF(KS18&gt;=$KY$28,KT18,0),IF(KV18&gt;=$KY$28,KW18,0),IF(LT18&gt;=$MG$28,LU18,0),IF(LW18&gt;=$MG$28,LX18,0),IF(MA18&gt;=$MG$28,MB18,0),IF(MD18&gt;=$MG$28,ME18,0),IF(NB18&gt;=$NO$28,NC18,0),IF(NE18&gt;=$NO$28,NF18,0),IF(NI18&gt;=$NO$28,NJ18,0),IF(NL18&gt;=$NO$28,NM18,0),IF(OJ18&gt;=$OW$28,OK18,0),IF(OM18&gt;=$OW$28,ON18,0),IF(OQ18&gt;=$OW$28,OR18,0),IF(OT18&gt;=$OW$28,OU18,0),IF(PR18&gt;=$QE$28,PS18,0),IF(PU18&gt;=$QE$28,PV18,0),IF(PY18&gt;=$QE$28,PZ18,0),IF(QB18&gt;=$QE$28,QC18,0),IF(QZ18&gt;=$RM$28,RA18,0),IF(RC18&gt;=$RM$28,RD18,0),IF(RG18&gt;=$RM$28,RH18,0),IF(RJ18&gt;=$RM$28,RK18,0),IF(SH18&gt;=$SU$28,SI18,0),IF(SK18&gt;=$SU$28,SL18,0),IF(SO18&gt;=$SU$28,SP18,0),IF(SR18&gt;=$SU$28,SS18,0),IF(TP18&gt;=$UC$28,TQ18,0),IF(TS18&gt;=$UC$28,TT18,0),IF(TW18&gt;=$UC$28,TX18,0),IF(TZ18&gt;=$UC$28,UA18,0),IF(UX18&gt;=$VK$28,UY18,0),IF(VA18&gt;=$VK$28,VB18,0),IF(VE18&gt;=$VK$28,VF18,0),IF(VH18&gt;=$VK$28,VI18,0),IF(WF18&gt;=$WS$28,WG18,0),IF(WI18&gt;=$WS$28,WJ18,0),IF(WM18&gt;=$WS$28,WN18,0),IF(WP18&gt;=$WS$28,WQ18,0)),0)</f>
        <v>0</v>
      </c>
      <c r="U18" s="8" t="str">
        <f>IF(T18=0,"",IF(OR(T18=CR18,T18=CU18,T18=CY18),$CA$1,IF(OR(T18=BQ18,T18=BT18,T18=BX18),$AZ$1,IF(OR(T18=AP18,T18=AS18,T18=AW18),$Y$1,IF(OR(T18=WG18,T18=WJ18,T18=WN18,T18=WQ18),$VL$1,IF(OR(T18=UY18,T18=VB18,T18=VF18,T18=VI18),$UD$1,IF(OR(T18=TQ18,T18=TT18,T18=TX18,T18=UA18),$SV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)))</f>
        <v/>
      </c>
      <c r="V18" s="8">
        <f>IF(MAX(DB18,DC18)&gt;0,MAX(DB18,DC18),"")</f>
        <v>8.3500000000000014</v>
      </c>
      <c r="W18" s="11" t="str">
        <f>IF(V18="","",IF(V18=DB18,"("&amp;DB$2&amp;")",IF(V18=DC18,"("&amp;DC$2&amp;")")))</f>
        <v>(Final)</v>
      </c>
      <c r="X18" s="8" t="str">
        <f>IF(V18="","",IF(V18=DB18,IF(V18+IF(N18="",0,N18)=WL18,$VL$1,IF(V18+IF(N18="",0,N18)=VD18,$UD$1,IF(V18+IF(N18="",0,N18)=TV18,$SV$1,IF(V18+IF(N18="",0,N18)=SN18,$RN$1,IF(V18+IF(N18="",0,N18)=RF18,$QF$1,IF(V18+IF(N18="",0,N18)=PX18,$OX$1,IF(V18+IF(N18="",0,N18)=OP18,$NP$1,IF(V18+IF(N18="",0,N18)=NH18,$MH$1,IF(V18+IF(N18="",0,N18)=LZ18,$KZ$1,IF(V18+IF(N18="",0,N18)=KR18,$JR$1,IF(V18+IF(N18="",0,N18)=JJ18,$IJ$1,IF(V18+IF(N18="",0,N18)=IB18,$HB$1,IF(V18+IF(N18="",0,N18)=GT18,$FT$1,IF(V18+IF(N18="",0,N18)=FL18,$EL$1,IF(V18+IF(N18="",0,N18)=ED18,$DD$1))))))))))))))),IF(V18=DC18,IF(V18+IF(P18="",0,P18)=WO18,$VL$1,IF(V18+IF(P18="",0,P18)=VG18,$UD$1,IF(V18+IF(P18="",0,P18)=TY18,$SV$1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WR18,$VL$1,IF(V18+IF(P18="",0,P18)=VJ18,$UD$1,IF(V18+IF(P18="",0,P18)=UB18,$SV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))))))</f>
        <v>2024 Coimbra Gym Fest (July 7)</v>
      </c>
      <c r="Y18" s="23">
        <v>5.9</v>
      </c>
      <c r="Z18" s="23">
        <v>3.6</v>
      </c>
      <c r="AA18" s="23">
        <v>6.5</v>
      </c>
      <c r="AB18" s="23">
        <v>6.48</v>
      </c>
      <c r="AC18" s="23">
        <v>0</v>
      </c>
      <c r="AD18" s="23">
        <v>13.4</v>
      </c>
      <c r="AE18" s="23">
        <v>9.4</v>
      </c>
      <c r="AF18" s="23">
        <v>14</v>
      </c>
      <c r="AG18" s="23">
        <v>15.15</v>
      </c>
      <c r="AH18" s="23">
        <v>0.2</v>
      </c>
      <c r="AI18" s="23"/>
      <c r="AJ18" s="23"/>
      <c r="AK18" s="23"/>
      <c r="AL18" s="23"/>
      <c r="AM18" s="23"/>
      <c r="AN18" s="28"/>
      <c r="AO18" s="39">
        <f>IF(AA18&gt;0,AA18,"")</f>
        <v>6.5</v>
      </c>
      <c r="AP18" s="39">
        <f>IF(AB18&gt;0,AB18,"")</f>
        <v>6.48</v>
      </c>
      <c r="AQ18" s="41">
        <f>IF(SUM(Y18:AB18)-AC18&gt;0,SUM(Y18:AB18)-AC18,"")</f>
        <v>22.48</v>
      </c>
      <c r="AR18" s="41">
        <f>IF(AF18&gt;0,AF18,"")</f>
        <v>14</v>
      </c>
      <c r="AS18" s="41">
        <f>IF(AG18&gt;0,AG18,"")</f>
        <v>15.15</v>
      </c>
      <c r="AT18" s="41">
        <f>IF(SUM(AD18:AG18)-AH18&gt;0,SUM(AD18:AG18)-AH18,"")</f>
        <v>51.749999999999993</v>
      </c>
      <c r="AU18" s="41">
        <f>IF(AQ18="","",MAX(AQ18,AT18))</f>
        <v>51.749999999999993</v>
      </c>
      <c r="AV18" s="41" t="str">
        <f>IF(AK18&gt;0,AK18,"")</f>
        <v/>
      </c>
      <c r="AW18" s="41" t="str">
        <f>IF(AL18&gt;0,AL18,"")</f>
        <v/>
      </c>
      <c r="AX18" s="41" t="str">
        <f>IF(SUM(AI18:AL18)-AM18&gt;0,SUM(AI18:AL18)-AM18,"")</f>
        <v/>
      </c>
      <c r="AY18" s="41">
        <f>IF(SUM(AU18,AX18)&gt;0,SUM(AU18,AX18),"")</f>
        <v>51.749999999999993</v>
      </c>
      <c r="AZ18" s="27">
        <v>14.7</v>
      </c>
      <c r="BA18" s="27">
        <v>8.9</v>
      </c>
      <c r="BB18" s="27">
        <v>14</v>
      </c>
      <c r="BC18" s="27">
        <v>14.87</v>
      </c>
      <c r="BD18" s="27">
        <v>0</v>
      </c>
      <c r="BE18" s="27">
        <v>14</v>
      </c>
      <c r="BF18" s="27">
        <v>8.1</v>
      </c>
      <c r="BG18" s="27">
        <v>12.4</v>
      </c>
      <c r="BH18" s="27">
        <v>14.01</v>
      </c>
      <c r="BI18" s="27">
        <v>0</v>
      </c>
      <c r="BJ18" s="27">
        <v>4.4000000000000004</v>
      </c>
      <c r="BK18" s="27">
        <v>2.5</v>
      </c>
      <c r="BL18" s="27">
        <v>5.0999999999999996</v>
      </c>
      <c r="BM18" s="27">
        <v>6.38</v>
      </c>
      <c r="BN18" s="27">
        <v>0</v>
      </c>
      <c r="BO18" s="29"/>
      <c r="BP18" s="40">
        <f>IF(BB18&gt;0,BB18,"")</f>
        <v>14</v>
      </c>
      <c r="BQ18" s="40">
        <f>IF(BC18&gt;0,BC18,"")</f>
        <v>14.87</v>
      </c>
      <c r="BR18" s="11">
        <f>IF(SUM(AZ18:BC18)-BD18&gt;0,SUM(AZ18:BC18)-BD18,"")</f>
        <v>52.47</v>
      </c>
      <c r="BS18" s="11">
        <f>IF(BG18&gt;0,BG18,"")</f>
        <v>12.4</v>
      </c>
      <c r="BT18" s="11">
        <f>IF(BH18&gt;0,BH18,"")</f>
        <v>14.01</v>
      </c>
      <c r="BU18" s="11">
        <f>IF(SUM(BE18:BH18)-BI18&gt;0,SUM(BE18:BH18)-BI18,"")</f>
        <v>48.51</v>
      </c>
      <c r="BV18" s="11">
        <f>IF(BR18="","",MAX(BR18,BU18))</f>
        <v>52.47</v>
      </c>
      <c r="BW18" s="11">
        <f>IF(BL18&gt;0,BL18,"")</f>
        <v>5.0999999999999996</v>
      </c>
      <c r="BX18" s="11">
        <f>IF(BM18&gt;0,BM18,"")</f>
        <v>6.38</v>
      </c>
      <c r="BY18" s="11">
        <f>IF(SUM(BJ18:BM18)-BN18&gt;0,SUM(BJ18:BM18)-BN18,"")</f>
        <v>18.38</v>
      </c>
      <c r="BZ18" s="11">
        <f>IF(SUM(BV18,BY18)&gt;0,SUM(BV18,BY18),"")</f>
        <v>70.849999999999994</v>
      </c>
      <c r="CA18" s="23">
        <v>3</v>
      </c>
      <c r="CB18" s="23">
        <v>1.9</v>
      </c>
      <c r="CC18" s="23">
        <v>3.4</v>
      </c>
      <c r="CD18" s="23">
        <v>3.29</v>
      </c>
      <c r="CE18" s="23">
        <v>0</v>
      </c>
      <c r="CF18" s="23">
        <v>3</v>
      </c>
      <c r="CG18" s="23">
        <v>1.9</v>
      </c>
      <c r="CH18" s="23">
        <v>3.4</v>
      </c>
      <c r="CI18" s="23">
        <v>3.3</v>
      </c>
      <c r="CJ18" s="23">
        <v>0</v>
      </c>
      <c r="CK18" s="23"/>
      <c r="CL18" s="23"/>
      <c r="CM18" s="23"/>
      <c r="CN18" s="23"/>
      <c r="CO18" s="23"/>
      <c r="CP18" s="28"/>
      <c r="CQ18" s="39">
        <f>IF(CC18&gt;0,CC18,"")</f>
        <v>3.4</v>
      </c>
      <c r="CR18" s="39">
        <f>IF(CD18&gt;0,CD18,"")</f>
        <v>3.29</v>
      </c>
      <c r="CS18" s="41">
        <f>IF(SUM(CA18:CD18)-CE18&gt;0,SUM(CA18:CD18)-CE18,"")</f>
        <v>11.59</v>
      </c>
      <c r="CT18" s="41">
        <f>IF(CH18&gt;0,CH18,"")</f>
        <v>3.4</v>
      </c>
      <c r="CU18" s="41">
        <f>IF(CI18&gt;0,CI18,"")</f>
        <v>3.3</v>
      </c>
      <c r="CV18" s="41">
        <f>IF(SUM(CF18:CI18)-CJ18&gt;0,SUM(CF18:CI18)-CJ18,"")</f>
        <v>11.600000000000001</v>
      </c>
      <c r="CW18" s="41">
        <f>IF(CS18="","",MAX(CS18,CV18))</f>
        <v>11.600000000000001</v>
      </c>
      <c r="CX18" s="41" t="str">
        <f>IF(CM18&gt;0,CM18,"")</f>
        <v/>
      </c>
      <c r="CY18" s="41" t="str">
        <f>IF(CN18&gt;0,CN18,"")</f>
        <v/>
      </c>
      <c r="CZ18" s="41" t="str">
        <f>IF(SUM(CK18:CN18)-CO18&gt;0,SUM(CK18:CN18)-CO18,"")</f>
        <v/>
      </c>
      <c r="DA18" s="41">
        <f>IF(SUM(CW18,CZ18)&gt;0,SUM(CW18,CZ18),"")</f>
        <v>11.600000000000001</v>
      </c>
      <c r="DB18" s="52">
        <f>IF(MAX(ED18,FL18,GT18,IB18,JJ18,KR18,LZ18,NH18,OP18,PX18,RF18,SN18,TV18,VD18,WL18)-IF(N18="",0,N18)&gt;0.001,MAX(ED18,FL18,GT18,IB18,JJ18,KR18,LZ18,NH18,OP18,PX18,RF18,SN18,TV18,VD18,WL18)-IF(N18="",0,N18),"")</f>
        <v>4.9799999999999969</v>
      </c>
      <c r="DC18" s="52">
        <f>IF(MAX(EG18,EJ18,FO18,FR18,GW18,GZ18,IE18,IH18,JM18,JP18,KU18,KX18,MC18,MF18,NK18,NN18,OS18,OV18,QA18,QD18,RI18,RL18,SQ18,ST18,TY18,UB18,VG18,VJ18,WO18,WR18)-IF(P18="",0,P18)&gt;0.001,MAX(EG18,EJ18,FO18,FR18,GW18,GZ18,IE18,IH18,JM18,JP18,KU18,KX18,MC18,MF18,NK18,NN18,OS18,OV18,QA18,QD18,RI18,RL18,SQ18,ST18,TY18,UB18,VG18,VJ18,WO18,WR18)-IF(P18="",0,P18),"")</f>
        <v>8.3500000000000014</v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>IF(DF18&gt;0,DF18,"")</f>
        <v/>
      </c>
      <c r="DY18" s="41" t="str">
        <f>IF(DG18&gt;0,DG18,"")</f>
        <v/>
      </c>
      <c r="DZ18" s="41" t="str">
        <f>IF(SUM(DD18:DG18)-DH18&gt;0,SUM(DD18:DG18)-DH18,"")</f>
        <v/>
      </c>
      <c r="EA18" s="41" t="str">
        <f>IF(DK18&gt;0,DK18,"")</f>
        <v/>
      </c>
      <c r="EB18" s="41" t="str">
        <f>IF(DL18&gt;0,DL18,"")</f>
        <v/>
      </c>
      <c r="EC18" s="41" t="str">
        <f>IF(SUM(DI18:DL18)-DM18&gt;0,SUM(DI18:DL18)-DM18,"")</f>
        <v/>
      </c>
      <c r="ED18" s="41" t="str">
        <f>IF(MAX(DZ18,EC18)&gt;0,MAX(DZ18,EC18),"")</f>
        <v/>
      </c>
      <c r="EE18" s="41" t="str">
        <f>IF(DP18&gt;0,DP18,"")</f>
        <v/>
      </c>
      <c r="EF18" s="41" t="str">
        <f>IF(DQ18&gt;0,DQ18,"")</f>
        <v/>
      </c>
      <c r="EG18" s="41" t="str">
        <f>IF(SUM(DN18:DQ18)-DR18&gt;0,SUM(DN18:DQ18)-DR18,"")</f>
        <v/>
      </c>
      <c r="EH18" s="41" t="str">
        <f>IF(DU18&gt;0,DU18,"")</f>
        <v/>
      </c>
      <c r="EI18" s="41" t="str">
        <f>IF(DV18&gt;0,DV18,"")</f>
        <v/>
      </c>
      <c r="EJ18" s="41" t="str">
        <f>IF(SUM(DS18:DV18)-DW18&gt;0,SUM(DS18:DV18)-DW18,"")</f>
        <v/>
      </c>
      <c r="EK18" s="41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>IF(FV18&gt;0,FV18,"")</f>
        <v/>
      </c>
      <c r="GO18" s="41" t="str">
        <f>IF(FW18&gt;0,FW18,"")</f>
        <v/>
      </c>
      <c r="GP18" s="41" t="str">
        <f>IF(SUM(FT18:FW18)-FX18&gt;0,SUM(FT18:FW18)-FX18,"")</f>
        <v/>
      </c>
      <c r="GQ18" s="41" t="str">
        <f>IF(GA18&gt;0,GA18,"")</f>
        <v/>
      </c>
      <c r="GR18" s="41" t="str">
        <f>IF(GB18&gt;0,GB18,"")</f>
        <v/>
      </c>
      <c r="GS18" s="41" t="str">
        <f>IF(SUM(FY18:GB18)-GC18&gt;0,SUM(FY18:GB18)-GC18,"")</f>
        <v/>
      </c>
      <c r="GT18" s="41" t="str">
        <f>IF(MAX(GP18,GS18)&gt;0,MAX(GP18,GS18),"")</f>
        <v/>
      </c>
      <c r="GU18" s="41" t="str">
        <f>IF(GF18&gt;0,GF18,"")</f>
        <v/>
      </c>
      <c r="GV18" s="41" t="str">
        <f>IF(GG18&gt;0,GG18,"")</f>
        <v/>
      </c>
      <c r="GW18" s="41" t="str">
        <f>IF(SUM(GD18:GG18)-GH18&gt;0,SUM(GD18:GG18)-GH18,"")</f>
        <v/>
      </c>
      <c r="GX18" s="41" t="str">
        <f>IF(GK18&gt;0,GK18,"")</f>
        <v/>
      </c>
      <c r="GY18" s="41" t="str">
        <f>IF(GL18&gt;0,GL18,"")</f>
        <v/>
      </c>
      <c r="GZ18" s="41" t="str">
        <f>IF(SUM(GI18:GL18)-GM18&gt;0,SUM(GI18:GL18)-GM18,"")</f>
        <v/>
      </c>
      <c r="HA18" s="41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>IF(IL18&gt;0,IL18,"")</f>
        <v/>
      </c>
      <c r="JE18" s="41" t="str">
        <f>IF(IM18&gt;0,IM18,"")</f>
        <v/>
      </c>
      <c r="JF18" s="41" t="str">
        <f>IF(SUM(IJ18:IM18)-IN18&gt;0,SUM(IJ18:IM18)-IN18,"")</f>
        <v/>
      </c>
      <c r="JG18" s="41" t="str">
        <f>IF(IQ18&gt;0,IQ18,"")</f>
        <v/>
      </c>
      <c r="JH18" s="41" t="str">
        <f>IF(IR18&gt;0,IR18,"")</f>
        <v/>
      </c>
      <c r="JI18" s="41" t="str">
        <f>IF(SUM(IO18:IR18)-IS18&gt;0,SUM(IO18:IR18)-IS18,"")</f>
        <v/>
      </c>
      <c r="JJ18" s="41" t="str">
        <f>IF(MAX(JF18,JI18)&gt;0,MAX(JF18,JI18),"")</f>
        <v/>
      </c>
      <c r="JK18" s="41" t="str">
        <f>IF(IV18&gt;0,IV18,"")</f>
        <v/>
      </c>
      <c r="JL18" s="41" t="str">
        <f>IF(IW18&gt;0,IW18,"")</f>
        <v/>
      </c>
      <c r="JM18" s="41" t="str">
        <f>IF(SUM(IT18:IW18)-IX18&gt;0,SUM(IT18:IW18)-IX18,"")</f>
        <v/>
      </c>
      <c r="JN18" s="41" t="str">
        <f>IF(JA18&gt;0,JA18,"")</f>
        <v/>
      </c>
      <c r="JO18" s="41" t="str">
        <f>IF(JB18&gt;0,JB18,"")</f>
        <v/>
      </c>
      <c r="JP18" s="41" t="str">
        <f>IF(SUM(IY18:JB18)-JC18&gt;0,SUM(IY18:JB18)-JC18,"")</f>
        <v/>
      </c>
      <c r="JQ18" s="41" t="str">
        <f>IF(SUM(JJ18,JM18,JP18)&gt;0,SUM(JJ18,JM18,JP18),"")</f>
        <v/>
      </c>
      <c r="JR18" s="18">
        <v>5.3</v>
      </c>
      <c r="JS18" s="18">
        <v>3.8</v>
      </c>
      <c r="JT18" s="18">
        <v>6.5</v>
      </c>
      <c r="JU18" s="18">
        <v>6.33</v>
      </c>
      <c r="JV18" s="18">
        <v>0</v>
      </c>
      <c r="JW18" s="18">
        <v>13.3</v>
      </c>
      <c r="JX18" s="18">
        <v>9.3000000000000007</v>
      </c>
      <c r="JY18" s="18">
        <v>14</v>
      </c>
      <c r="JZ18" s="18">
        <v>15.27</v>
      </c>
      <c r="KA18" s="18">
        <v>0</v>
      </c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>
        <f>IF(JT18&gt;0,JT18,"")</f>
        <v>6.5</v>
      </c>
      <c r="KM18" s="11">
        <f>IF(JU18&gt;0,JU18,"")</f>
        <v>6.33</v>
      </c>
      <c r="KN18" s="11">
        <f>IF(SUM(JR18:JU18)-JV18&gt;0,SUM(JR18:JU18)-JV18,"")</f>
        <v>21.93</v>
      </c>
      <c r="KO18" s="11">
        <f>IF(JY18&gt;0,JY18,"")</f>
        <v>14</v>
      </c>
      <c r="KP18" s="11">
        <f>IF(JZ18&gt;0,JZ18,"")</f>
        <v>15.27</v>
      </c>
      <c r="KQ18" s="11">
        <f>IF(SUM(JW18:JZ18)-KA18&gt;0,SUM(JW18:JZ18)-KA18,"")</f>
        <v>51.870000000000005</v>
      </c>
      <c r="KR18" s="11">
        <f>IF(MAX(KN18,KQ18)&gt;0,MAX(KN18,KQ18),"")</f>
        <v>51.870000000000005</v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>
        <f>IF(SUM(KR18,KU18,KX18)&gt;0,SUM(KR18,KU18,KX18),"")</f>
        <v>51.870000000000005</v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>IF(LB18&gt;0,LB18,"")</f>
        <v/>
      </c>
      <c r="LU18" s="41" t="str">
        <f>IF(LC18&gt;0,LC18,"")</f>
        <v/>
      </c>
      <c r="LV18" s="41" t="str">
        <f>IF(SUM(KZ18:LC18)-LD18&gt;0,SUM(KZ18:LC18)-LD18,"")</f>
        <v/>
      </c>
      <c r="LW18" s="41" t="str">
        <f>IF(LG18&gt;0,LG18,"")</f>
        <v/>
      </c>
      <c r="LX18" s="41" t="str">
        <f>IF(LH18&gt;0,LH18,"")</f>
        <v/>
      </c>
      <c r="LY18" s="41" t="str">
        <f>IF(SUM(LE18:LH18)-LI18&gt;0,SUM(LE18:LH18)-LI18,"")</f>
        <v/>
      </c>
      <c r="LZ18" s="41" t="str">
        <f>IF(MAX(LV18,LY18)&gt;0,MAX(LV18,LY18),"")</f>
        <v/>
      </c>
      <c r="MA18" s="41" t="str">
        <f>IF(LL18&gt;0,LL18,"")</f>
        <v/>
      </c>
      <c r="MB18" s="41" t="str">
        <f>IF(LM18&gt;0,LM18,"")</f>
        <v/>
      </c>
      <c r="MC18" s="41" t="str">
        <f>IF(SUM(LJ18:LM18)-LN18&gt;0,SUM(LJ18:LM18)-LN18,"")</f>
        <v/>
      </c>
      <c r="MD18" s="41" t="str">
        <f>IF(LQ18&gt;0,LQ18,"")</f>
        <v/>
      </c>
      <c r="ME18" s="41" t="str">
        <f>IF(LR18&gt;0,LR18,"")</f>
        <v/>
      </c>
      <c r="MF18" s="41" t="str">
        <f>IF(SUM(LO18:LR18)-LS18&gt;0,SUM(LO18:LR18)-LS18,"")</f>
        <v/>
      </c>
      <c r="MG18" s="41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>IF(NR18&gt;0,NR18,"")</f>
        <v/>
      </c>
      <c r="OK18" s="41" t="str">
        <f>IF(NS18&gt;0,NS18,"")</f>
        <v/>
      </c>
      <c r="OL18" s="41" t="str">
        <f>IF(SUM(NP18:NS18)-NT18&gt;0,SUM(NP18:NS18)-NT18,"")</f>
        <v/>
      </c>
      <c r="OM18" s="41" t="str">
        <f>IF(NW18&gt;0,NW18,"")</f>
        <v/>
      </c>
      <c r="ON18" s="41" t="str">
        <f>IF(NX18&gt;0,NX18,"")</f>
        <v/>
      </c>
      <c r="OO18" s="41" t="str">
        <f>IF(SUM(NU18:NX18)-NY18&gt;0,SUM(NU18:NX18)-NY18,"")</f>
        <v/>
      </c>
      <c r="OP18" s="41" t="str">
        <f>IF(MAX(OL18,OO18)&gt;0,MAX(OL18,OO18),"")</f>
        <v/>
      </c>
      <c r="OQ18" s="41" t="str">
        <f>IF(OB18&gt;0,OB18,"")</f>
        <v/>
      </c>
      <c r="OR18" s="41" t="str">
        <f>IF(OC18&gt;0,OC18,"")</f>
        <v/>
      </c>
      <c r="OS18" s="41" t="str">
        <f>IF(SUM(NZ18:OC18)-OD18&gt;0,SUM(NZ18:OC18)-OD18,"")</f>
        <v/>
      </c>
      <c r="OT18" s="41" t="str">
        <f>IF(OG18&gt;0,OG18,"")</f>
        <v/>
      </c>
      <c r="OU18" s="41" t="str">
        <f>IF(OH18&gt;0,OH18,"")</f>
        <v/>
      </c>
      <c r="OV18" s="41" t="str">
        <f>IF(SUM(OE18:OH18)-OI18&gt;0,SUM(OE18:OH18)-OI18,"")</f>
        <v/>
      </c>
      <c r="OW18" s="41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>IF(QH18&gt;0,QH18,"")</f>
        <v/>
      </c>
      <c r="RA18" s="41" t="str">
        <f>IF(QI18&gt;0,QI18,"")</f>
        <v/>
      </c>
      <c r="RB18" s="41" t="str">
        <f>IF(SUM(QF18:QI18)-QJ18&gt;0,SUM(QF18:QI18)-QJ18,"")</f>
        <v/>
      </c>
      <c r="RC18" s="41" t="str">
        <f>IF(QM18&gt;0,QM18,"")</f>
        <v/>
      </c>
      <c r="RD18" s="41" t="str">
        <f>IF(QN18&gt;0,QN18,"")</f>
        <v/>
      </c>
      <c r="RE18" s="41" t="str">
        <f>IF(SUM(QK18:QN18)-QO18&gt;0,SUM(QK18:QN18)-QO18,"")</f>
        <v/>
      </c>
      <c r="RF18" s="41" t="str">
        <f>IF(MAX(RB18,RE18)&gt;0,MAX(RB18,RE18),"")</f>
        <v/>
      </c>
      <c r="RG18" s="41" t="str">
        <f>IF(QR18&gt;0,QR18,"")</f>
        <v/>
      </c>
      <c r="RH18" s="41" t="str">
        <f>IF(QS18&gt;0,QS18,"")</f>
        <v/>
      </c>
      <c r="RI18" s="41" t="str">
        <f>IF(SUM(QP18:QS18)-QT18&gt;0,SUM(QP18:QS18)-QT18,"")</f>
        <v/>
      </c>
      <c r="RJ18" s="41" t="str">
        <f>IF(QW18&gt;0,QW18,"")</f>
        <v/>
      </c>
      <c r="RK18" s="41" t="str">
        <f>IF(QX18&gt;0,QX18,"")</f>
        <v/>
      </c>
      <c r="RL18" s="41" t="str">
        <f>IF(SUM(QU18:QX18)-QY18&gt;0,SUM(QU18:QX18)-QY18,"")</f>
        <v/>
      </c>
      <c r="RM18" s="41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17">
        <v>13</v>
      </c>
      <c r="SW18" s="17">
        <v>8.9</v>
      </c>
      <c r="SX18" s="17">
        <v>14.6</v>
      </c>
      <c r="SY18" s="17">
        <v>15.24</v>
      </c>
      <c r="SZ18" s="17">
        <v>0</v>
      </c>
      <c r="TA18" s="17">
        <v>13.9</v>
      </c>
      <c r="TB18" s="17">
        <v>9.4</v>
      </c>
      <c r="TC18" s="17">
        <v>14.6</v>
      </c>
      <c r="TD18" s="17">
        <v>15.59</v>
      </c>
      <c r="TE18" s="17">
        <v>0</v>
      </c>
      <c r="TF18" s="17">
        <v>6.8</v>
      </c>
      <c r="TG18" s="17">
        <v>4.4000000000000004</v>
      </c>
      <c r="TH18" s="17">
        <v>7.8</v>
      </c>
      <c r="TI18" s="17">
        <v>7.73</v>
      </c>
      <c r="TJ18" s="17">
        <v>0</v>
      </c>
      <c r="TK18" s="17"/>
      <c r="TL18" s="17"/>
      <c r="TM18" s="17"/>
      <c r="TN18" s="17"/>
      <c r="TO18" s="17"/>
      <c r="TP18" s="41">
        <f>IF(SX18&gt;0,SX18,"")</f>
        <v>14.6</v>
      </c>
      <c r="TQ18" s="41">
        <f>IF(SY18&gt;0,SY18,"")</f>
        <v>15.24</v>
      </c>
      <c r="TR18" s="41">
        <f>IF(SUM(SV18:SY18)-SZ18&gt;0,SUM(SV18:SY18)-SZ18,"")</f>
        <v>51.74</v>
      </c>
      <c r="TS18" s="41">
        <f>IF(TC18&gt;0,TC18,"")</f>
        <v>14.6</v>
      </c>
      <c r="TT18" s="41">
        <f>IF(TD18&gt;0,TD18,"")</f>
        <v>15.59</v>
      </c>
      <c r="TU18" s="41">
        <f>IF(SUM(TA18:TD18)-TE18&gt;0,SUM(TA18:TD18)-TE18,"")</f>
        <v>53.489999999999995</v>
      </c>
      <c r="TV18" s="41">
        <f>IF(MAX(TR18,TU18)&gt;0,MAX(TR18,TU18),"")</f>
        <v>53.489999999999995</v>
      </c>
      <c r="TW18" s="41">
        <f>IF(TH18&gt;0,TH18,"")</f>
        <v>7.8</v>
      </c>
      <c r="TX18" s="41">
        <f>IF(TI18&gt;0,TI18,"")</f>
        <v>7.73</v>
      </c>
      <c r="TY18" s="41">
        <f>IF(SUM(TF18:TI18)-TJ18&gt;0,SUM(TF18:TI18)-TJ18,"")</f>
        <v>26.73</v>
      </c>
      <c r="TZ18" s="41" t="str">
        <f>IF(TM18&gt;0,TM18,"")</f>
        <v/>
      </c>
      <c r="UA18" s="41" t="str">
        <f>IF(TN18&gt;0,TN18,"")</f>
        <v/>
      </c>
      <c r="UB18" s="41" t="str">
        <f>IF(SUM(TK18:TN18)-TO18&gt;0,SUM(TK18:TN18)-TO18,"")</f>
        <v/>
      </c>
      <c r="UC18" s="41">
        <f>IF(SUM(TV18,TY18,UB18)&gt;0,SUM(TV18,TY18,UB18),"")</f>
        <v>80.22</v>
      </c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8"/>
      <c r="UQ18" s="18"/>
      <c r="UR18" s="18"/>
      <c r="US18" s="18"/>
      <c r="UT18" s="18"/>
      <c r="UU18" s="18"/>
      <c r="UV18" s="18"/>
      <c r="UW18" s="18"/>
      <c r="UX18" s="11" t="str">
        <f>IF(UF18&gt;0,UF18,"")</f>
        <v/>
      </c>
      <c r="UY18" s="11" t="str">
        <f>IF(UG18&gt;0,UG18,"")</f>
        <v/>
      </c>
      <c r="UZ18" s="11" t="str">
        <f>IF(SUM(UD18:UG18)-UH18&gt;0,SUM(UD18:UG18)-UH18,"")</f>
        <v/>
      </c>
      <c r="VA18" s="11" t="str">
        <f>IF(UK18&gt;0,UK18,"")</f>
        <v/>
      </c>
      <c r="VB18" s="11" t="str">
        <f>IF(UL18&gt;0,UL18,"")</f>
        <v/>
      </c>
      <c r="VC18" s="11" t="str">
        <f>IF(SUM(UI18:UL18)-UM18&gt;0,SUM(UI18:UL18)-UM18,"")</f>
        <v/>
      </c>
      <c r="VD18" s="11" t="str">
        <f>IF(MAX(UZ18,VC18)&gt;0,MAX(UZ18,VC18),"")</f>
        <v/>
      </c>
      <c r="VE18" s="11" t="str">
        <f>IF(UP18&gt;0,UP18,"")</f>
        <v/>
      </c>
      <c r="VF18" s="11" t="str">
        <f>IF(UQ18&gt;0,UQ18,"")</f>
        <v/>
      </c>
      <c r="VG18" s="11" t="str">
        <f>IF(SUM(UN18:UQ18)-UR18&gt;0,SUM(UN18:UQ18)-UR18,"")</f>
        <v/>
      </c>
      <c r="VH18" s="11" t="str">
        <f>IF(UU18&gt;0,UU18,"")</f>
        <v/>
      </c>
      <c r="VI18" s="11" t="str">
        <f>IF(UV18&gt;0,UV18,"")</f>
        <v/>
      </c>
      <c r="VJ18" s="11" t="str">
        <f>IF(SUM(US18:UV18)-UW18&gt;0,SUM(US18:UV18)-UW18,"")</f>
        <v/>
      </c>
      <c r="VK18" s="11" t="str">
        <f>IF(SUM(VD18,VG18,VJ18)&gt;0,SUM(VD18,VG18,VJ18),"")</f>
        <v/>
      </c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17"/>
      <c r="VY18" s="17"/>
      <c r="VZ18" s="17"/>
      <c r="WA18" s="17"/>
      <c r="WB18" s="17"/>
      <c r="WC18" s="17"/>
      <c r="WD18" s="17"/>
      <c r="WE18" s="17"/>
      <c r="WF18" s="41" t="str">
        <f>IF(VN18&gt;0,VN18,"")</f>
        <v/>
      </c>
      <c r="WG18" s="41" t="str">
        <f>IF(VO18&gt;0,VO18,"")</f>
        <v/>
      </c>
      <c r="WH18" s="41" t="str">
        <f>IF(SUM(VL18:VO18)-VP18&gt;0,SUM(VL18:VO18)-VP18,"")</f>
        <v/>
      </c>
      <c r="WI18" s="41" t="str">
        <f>IF(VS18&gt;0,VS18,"")</f>
        <v/>
      </c>
      <c r="WJ18" s="41" t="str">
        <f>IF(VT18&gt;0,VT18,"")</f>
        <v/>
      </c>
      <c r="WK18" s="41" t="str">
        <f>IF(SUM(VQ18:VT18)-VU18&gt;0,SUM(VQ18:VT18)-VU18,"")</f>
        <v/>
      </c>
      <c r="WL18" s="41" t="str">
        <f>IF(MAX(WH18,WK18)&gt;0,MAX(WH18,WK18),"")</f>
        <v/>
      </c>
      <c r="WM18" s="41" t="str">
        <f>IF(VX18&gt;0,VX18,"")</f>
        <v/>
      </c>
      <c r="WN18" s="41" t="str">
        <f>IF(VY18&gt;0,VY18,"")</f>
        <v/>
      </c>
      <c r="WO18" s="41" t="str">
        <f>IF(SUM(VV18:VY18)-VZ18&gt;0,SUM(VV18:VY18)-VZ18,"")</f>
        <v/>
      </c>
      <c r="WP18" s="41" t="str">
        <f>IF(WC18&gt;0,WC18,"")</f>
        <v/>
      </c>
      <c r="WQ18" s="41" t="str">
        <f>IF(WD18&gt;0,WD18,"")</f>
        <v/>
      </c>
      <c r="WR18" s="41" t="str">
        <f>IF(SUM(WA18:WD18)-WE18&gt;0,SUM(WA18:WD18)-WE18,"")</f>
        <v/>
      </c>
      <c r="WS18" s="41" t="str">
        <f>IF(SUM(WL18,WO18,WR18)&gt;0,SUM(WL18,WO18,WR18),"")</f>
        <v/>
      </c>
      <c r="WT18" s="27">
        <f>IF($CP18="P",CA18,(CA18+AZ18)/2)</f>
        <v>8.85</v>
      </c>
      <c r="WU18" s="27">
        <f>IF($CP18="P",CB18,(CB18+BA18)/2)</f>
        <v>5.4</v>
      </c>
      <c r="WV18" s="27">
        <f>IF($CP18="P",CC18,(CC18+BB18)/2)</f>
        <v>8.6999999999999993</v>
      </c>
      <c r="WW18" s="27">
        <f>IF($CP18="P",CD18,(CD18+BC18)/2)</f>
        <v>9.08</v>
      </c>
      <c r="WX18" s="27">
        <f>IF($CP18="P",CE18,(CE18+BD18)/2)</f>
        <v>0</v>
      </c>
      <c r="WY18" s="27">
        <f>IF($CP18="P",CF18,(CF18+BE18)/2)</f>
        <v>8.5</v>
      </c>
      <c r="WZ18" s="27">
        <f>IF($CP18="P",CG18,(CG18+BF18)/2)</f>
        <v>5</v>
      </c>
      <c r="XA18" s="27">
        <f>IF($CP18="P",CH18,(CH18+BG18)/2)</f>
        <v>7.9</v>
      </c>
      <c r="XB18" s="27">
        <f>IF($CP18="P",CI18,(CI18+BH18)/2)</f>
        <v>8.6549999999999994</v>
      </c>
      <c r="XC18" s="27">
        <f>IF($CP18="P",CJ18,(CJ18+BI18)/2)</f>
        <v>0</v>
      </c>
      <c r="XD18" s="27">
        <f>IF($CP18="P",CK18,(CK18+BJ18)/2)</f>
        <v>2.2000000000000002</v>
      </c>
      <c r="XE18" s="27">
        <f>IF($CP18="P",CL18,(CL18+BK18)/2)</f>
        <v>1.25</v>
      </c>
      <c r="XF18" s="27">
        <f>IF($CP18="P",CM18,(CM18+BL18)/2)</f>
        <v>2.5499999999999998</v>
      </c>
      <c r="XG18" s="27">
        <f>IF($CP18="P",CN18,(CN18+BM18)/2)</f>
        <v>3.19</v>
      </c>
      <c r="XH18" s="27">
        <f>IF($CP18="P",CO18,(CO18+BN18)/2)</f>
        <v>0</v>
      </c>
      <c r="XI18" s="29" t="s">
        <v>56</v>
      </c>
      <c r="XJ18" s="11">
        <f>IF(WV18&gt;0,WV18,"")</f>
        <v>8.6999999999999993</v>
      </c>
      <c r="XK18" s="11">
        <f>IF(WW18&gt;0,WW18,"")</f>
        <v>9.08</v>
      </c>
      <c r="XL18" s="11">
        <f>IF(SUM(WT18:WW18)-WX18&gt;0,SUM(WT18:WW18)-WX18,"")</f>
        <v>32.03</v>
      </c>
      <c r="XM18" s="11">
        <f>IF(XA18&gt;0,XA18,"")</f>
        <v>7.9</v>
      </c>
      <c r="XN18" s="11">
        <f>IF(XB18&gt;0,XB18,"")</f>
        <v>8.6549999999999994</v>
      </c>
      <c r="XO18" s="11">
        <f>IF(SUM(WY18:XB18)-XC18&gt;0,SUM(WY18:XB18)-XC18,"")</f>
        <v>30.055</v>
      </c>
      <c r="XP18" s="11">
        <f>IF(MAX(XL18,XO18)&gt;0,MAX(XL18,XO18),"")</f>
        <v>32.03</v>
      </c>
      <c r="XQ18" s="11">
        <f>IF(XF18&gt;0,XF18,"")</f>
        <v>2.5499999999999998</v>
      </c>
      <c r="XR18" s="11">
        <f>IF(XG18&gt;0,XG18,"")</f>
        <v>3.19</v>
      </c>
      <c r="XS18" s="11">
        <f>IF(SUM(XD18:XG18)-XH18&gt;0,SUM(XD18:XG18)-XH18,"")</f>
        <v>9.19</v>
      </c>
      <c r="XT18" s="11">
        <f>IF(SUM(XP18,XS18)&gt;0,SUM(XP18,XS18),"")</f>
        <v>41.22</v>
      </c>
    </row>
    <row r="19" spans="1:644" x14ac:dyDescent="0.2">
      <c r="A19" s="4" t="str" cm="1">
        <f t="array" ref="A19">IF(AND(H19&lt;&gt;"",H19&lt;&gt;"No DD"),SUMPRODUCT((H$4:H$26&lt;&gt;"")*(H$4:H$26&lt;&gt;"No DD")*(E$4:E$26&gt;E19))+1,IF(H19="No DD",SUMPRODUCT((H$4:H$26="No DD")*(E$4:E$26&gt;E19))+1+SUMPRODUCT((H$4:H$26&lt;&gt;"")*(H$4:H$26&lt;&gt;"No DD")),""))</f>
        <v/>
      </c>
      <c r="B19" s="5" t="s">
        <v>89</v>
      </c>
      <c r="C19" s="4" t="s">
        <v>3</v>
      </c>
      <c r="D19" s="4">
        <v>1988</v>
      </c>
      <c r="E19" s="9">
        <f>SUM(J19:V19)+SUM(J19:T19)*0.0000001+SUM(J19)*0.0000000000001</f>
        <v>193.88001938800531</v>
      </c>
      <c r="F19" s="3" t="str">
        <f>IF(OR(AND(AO19&gt;=AY$28,AO19&lt;&gt;"",AQ19&gt;=AY$32,AQ19&lt;&gt;"",AN19=""),AND(AR19&gt;=AY$28,AR19&lt;&gt;"",AT19&gt;=AY$32,AT19&lt;&gt;"",AN19=""),AND(AV19&gt;=AY$28,AV19&lt;&gt;"",AX19&gt;=AY$32,AX19&lt;&gt;"",AN19=""),AND(BP19&gt;=BZ$28,BP19&lt;&gt;"",BR19&gt;=BZ$32,BR19&lt;&gt;"",BO19=""),AND(BS19&gt;=BZ$28,BS19&lt;&gt;"",BU19&gt;=BZ$32,BU19&lt;&gt;"",BO19=""),AND(BW19&gt;=BZ$28,BW19&lt;&gt;"",BY19&gt;=BZ$32,BY19&lt;&gt;"",BO19=""),AND(CQ19&gt;=DA$28,CQ19&lt;&gt;"",CS19&gt;=DA$32,CS19&lt;&gt;"",CP19=""),AND(CT19&gt;=DA$28,CT19&lt;&gt;"",CV19&gt;=DA$32,CV19&lt;&gt;"",CP19=""),AND(CX19&gt;=DA$28,CX19&lt;&gt;"",CZ19&gt;=DA$32,CZ19&lt;&gt;"",CP19=""),AND(DX19&gt;=EK$28,DX19&lt;&gt;"",DZ19&gt;=EK$32,DZ19&lt;&gt;""),AND(EA19&gt;=EK$28,EA19&lt;&gt;"",EC19&gt;=EK$32,EC19&lt;&gt;""),AND(EE19&gt;=EK$28,EE19&lt;&gt;"",EG19&gt;=EK$32,EG19&lt;&gt;""),AND(EH19&gt;=EK$28,EH19&lt;&gt;"",EJ19&gt;=EK$32,EJ19&lt;&gt;""),AND(FF19&gt;=FS$28,FF19&lt;&gt;"",FH19&gt;=FS$32,FH19&lt;&gt;""),AND(FI19&gt;=FS$28,FI19&lt;&gt;"",FK19&gt;=FS$32,FK19&lt;&gt;""),AND(FM19&gt;=FS$28,FM19&lt;&gt;"",FO19&gt;=FS$32,FO19&lt;&gt;""),AND(FP19&gt;=FS$28,FP19&lt;&gt;"",FR19&gt;=FS$32,FR19&lt;&gt;""),AND(GN19&gt;=HA$28,GN19&lt;&gt;"",GP19&gt;=HA$32,GP19&lt;&gt;""),AND(GQ19&gt;=HA$28,GQ19&lt;&gt;"",GS19&gt;=HA$32,GS19&lt;&gt;""),AND(GU19&gt;=HA$28,GU19&lt;&gt;"",GW19&gt;=HA$32,GW19&lt;&gt;""),AND(GX19&gt;=HA$28,GX19&lt;&gt;"",GZ19&gt;=HA$32,GZ19&lt;&gt;""),AND(HV19&gt;=II$28,HV19&lt;&gt;"",HX19&gt;=II$32,HX19&lt;&gt;""),AND(HY19&gt;=II$28,HY19&lt;&gt;"",IA19&gt;=II$32,IA19&lt;&gt;""),AND(IC19&gt;=II$28,IC19&lt;&gt;"",IE19&gt;=II$32,IE19&lt;&gt;""),AND(IF19&gt;=II$28,IF19&lt;&gt;"",IH19&gt;=II$32,IH19&lt;&gt;""),AND(JD19&gt;=JQ$28,JD19&lt;&gt;"",JF19&gt;=JQ$32,JF19&lt;&gt;""),AND(JG19&gt;=JQ$28,JG19&lt;&gt;"",JI19&gt;=JQ$32,JI19&lt;&gt;""),AND(JK19&gt;=JQ$28,JK19&lt;&gt;"",JM19&gt;=JQ$32,JM19&lt;&gt;""),AND(JN19&gt;=JQ$28,JN19&lt;&gt;"",JP19&gt;=JQ$32,JP19&lt;&gt;""),AND(KL19&gt;=KY$28,KL19&lt;&gt;"",KN19&gt;=KY$32,KN19&lt;&gt;""),AND(KO19&gt;=KY$28,KO19&lt;&gt;"",KQ19&gt;=KY$32,KQ19&lt;&gt;""),AND(KS19&gt;=KY$28,KS19&lt;&gt;"",KU19&gt;=KY$32,KU19&lt;&gt;""),AND(KV19&gt;=KY$28,KV19&lt;&gt;"",KX19&gt;=KY$32,KX19&lt;&gt;""),AND(LT19&gt;=MG$28,LT19&lt;&gt;"",LV19&gt;=MG$32,LV19&lt;&gt;""),AND(LW19&gt;=MG$28,LW19&lt;&gt;"",LY19&gt;=MG$32,LY19&lt;&gt;""),AND(MA19&gt;=MG$28,MA19&lt;&gt;"",MC19&gt;=MG$32,MC19&lt;&gt;""),AND(MD19&gt;=MG$28,MD19&lt;&gt;"",MF19&gt;=MG$32,MF19&lt;&gt;""),AND(NB19&gt;=NO$28,NB19&lt;&gt;"",ND19&gt;=NO$32,ND19&lt;&gt;""),AND(NE19&gt;=NO$28,NE19&lt;&gt;"",NG19&gt;=NO$32,NG19&lt;&gt;""),AND(NI19&gt;=NO$28,NI19&lt;&gt;"",NK19&gt;=NO$32,NK19&lt;&gt;""),AND(NL19&gt;=NO$28,NL19&lt;&gt;"",NN19&gt;=NO$32,NN19&lt;&gt;""),AND(OJ19&gt;=OW$28,OJ19&lt;&gt;"",OL19&gt;=OW$32,OL19&lt;&gt;""),AND(OM19&gt;=OW$28,OM19&lt;&gt;"",OO19&gt;=OW$32,OO19&lt;&gt;""),AND(OQ19&gt;=OW$28,OQ19&lt;&gt;"",OS19&gt;=OW$32,OS19&lt;&gt;""),AND(OT19&gt;=OW$28,OT19&lt;&gt;"",OV19&gt;=OW$32,OV19&lt;&gt;""),AND(PR19&gt;=QE$28,PR19&lt;&gt;"",PT19&gt;=QE$32,PT19&lt;&gt;""),AND(PU19&gt;=QE$28,PU19&lt;&gt;"",PW19&gt;=QE$32,PW19&lt;&gt;""),AND(PY19&gt;=QE$28,PY19&lt;&gt;"",QA19&gt;=QE$32,QA19&lt;&gt;""),AND(QB19&gt;=QE$28,QB19&lt;&gt;"",QD19&gt;=QE$32,QD19&lt;&gt;""),AND(QZ19&gt;=RM$28,QZ19&lt;&gt;"",RB19&gt;=RM$32,RB19&lt;&gt;""),AND(RC19&gt;=RM$28,RC19&lt;&gt;"",RE19&gt;=RM$32,RE19&lt;&gt;""),AND(RG19&gt;=RM$28,RG19&lt;&gt;"",RI19&gt;=RM$32,RI19&lt;&gt;""),AND(RJ19&gt;=RM$28,RJ19&lt;&gt;"",RL19&gt;=RM$32,RL19&lt;&gt;""),AND(SH19&gt;=SU$28,SH19&lt;&gt;"",SJ19&gt;=SU$32,SJ19&lt;&gt;""),AND(SK19&gt;=SU$28,SK19&lt;&gt;"",SM19&gt;=SU$32,SM19&lt;&gt;""),AND(SO19&gt;=SU$28,SO19&lt;&gt;"",SQ19&gt;=SU$32,SQ19&lt;&gt;""),AND(SR19&gt;=SU$28,SR19&lt;&gt;"",ST19&gt;=SU$32,ST19&lt;&gt;""),AND(TP19&gt;=UC$28,TP19&lt;&gt;"",TR19&gt;=UC$32,TR19&lt;&gt;""),AND(TS19&gt;=UC$28,TS19&lt;&gt;"",TU19&gt;=UC$32,TU19&lt;&gt;""),AND(TW19&gt;=UC$28,TW19&lt;&gt;"",TY19&gt;=UC$32,TYY19&lt;&gt;""),AND(TZ19&gt;=UC$28,TZ19&lt;&gt;"",UB19&gt;=UC$32,UB19&lt;&gt;""),AND(UX19&gt;=VK$28,UX19&lt;&gt;"",UZ19&gt;=VK$32,UZ19&lt;&gt;""),AND(VA19&gt;=VK$28,VA19&lt;&gt;"",VC19&gt;=VK$32,VC19&lt;&gt;""),AND(VE19&gt;=VK$28,VE19&lt;&gt;"",VG19&gt;=VK$32,VG19&lt;&gt;""),AND(VH19&gt;=VK$28,VH19&lt;&gt;"",VJ19&gt;=VK$32,VJ19&lt;&gt;""),AND(WF19&gt;=WS$28,WF19&lt;&gt;"",WH19&gt;=WS$32,WH19&lt;&gt;""),AND(WI19&gt;=WS$28,WI19&lt;&gt;"",WK19&gt;=WS$32,WK19&lt;&gt;""),AND(WM19&gt;=WS$28,WM19&lt;&gt;"",WO19&gt;=WS$32,WO19&lt;&gt;""),AND(WP19&gt;=WS$28,WP19&lt;&gt;"",WR19&gt;=WS$32,WR19&lt;&gt;"")),"P","")</f>
        <v/>
      </c>
      <c r="G19" s="3" t="str">
        <f>IF(OR(AND(AQ19&gt;=AY$32,AQ19&lt;&gt;"",AN19=""),AND(AT19&gt;=AY$32,AT19&lt;&gt;"",AN19=""),AND(AX19&gt;=AY$32,AX19&lt;&gt;"",AN19=""),AND(BR19&gt;=BZ$32,BR19&lt;&gt;"",BO19=""),AND(BU19&gt;=BZ$32,BU19&lt;&gt;"",BO19=""),AND(BY19&gt;=BZ$32,BY19&lt;&gt;"",BO19=""),AND(CS19&gt;=DA$32,CS19&lt;&gt;"",CP19=""),AND(CV19&gt;=DA$32,CV19&lt;&gt;"",CP19=""),AND(CZ19&gt;=DA$32,CZ19&lt;&gt;"",CP19=""),AND(DZ19&gt;=EK$32,DZ19&lt;&gt;""),AND(EC19&gt;=EK$32,EC19&lt;&gt;""),AND(EG19&gt;=EK$32,EG19&lt;&gt;""),AND(EJ19&gt;=EK$32,EJ19&lt;&gt;""),AND(FH19&gt;=FS$32,FH19&lt;&gt;""),AND(FK19&gt;=FS$32,FK19&lt;&gt;""),AND(FO19&gt;=FS$32,FO19&lt;&gt;""),AND(FR19&gt;=FS$32,FR19&lt;&gt;""),AND(GP19&gt;=HA$32,GP19&lt;&gt;""),AND(GS19&gt;=HA$32,GS19&lt;&gt;""),AND(GW19&gt;=HA$32,GW19&lt;&gt;""),AND(GZ19&gt;=HA$32,GZ19&lt;&gt;""),AND(HX19&gt;=II$32,HX19&lt;&gt;""),AND(IA19&gt;=II$32,IA19&lt;&gt;""),AND(IE19&gt;=II$32,IE19&lt;&gt;""),AND(IH19&gt;=II$32,IH19&lt;&gt;""),AND(JF19&gt;=JQ$32,JF19&lt;&gt;""),AND(JI19&gt;=JQ$32,JI19&lt;&gt;""),AND(JM19&gt;=JQ$32,JM19&lt;&gt;""),AND(JP19&gt;=JQ$32,JP19&lt;&gt;""),AND(KN19&gt;=KY$32,KN19&lt;&gt;""),AND(KQ19&gt;=KY$32,KQ19&lt;&gt;""),AND(KU19&gt;=KY$32,KU19&lt;&gt;""),AND(KX19&gt;=KY$32,KX19&lt;&gt;""),AND(LV19&gt;=MG$32,LV19&lt;&gt;""),AND(LY19&gt;=MG$32,LY19&lt;&gt;""),AND(MC19&gt;=MG$32,MC19&lt;&gt;""),AND(MF19&gt;=MG$32,MF19&lt;&gt;""),AND(ND19&gt;=NO$32,ND19&lt;&gt;""),AND(NG19&gt;=NO$32,NG19&lt;&gt;""),AND(NK19&gt;=NO$32,NK19&lt;&gt;""),AND(NN19&gt;=NO$32,NN19&lt;&gt;""),AND(OL19&gt;=OW$32,OL19&lt;&gt;""),AND(OO19&gt;=OW$32,OO19&lt;&gt;""),AND(OS19&gt;=OW$32,OS19&lt;&gt;""),AND(OV19&gt;=OW$32,OV19&lt;&gt;""),AND(PT19&gt;=QE$32,PT19&lt;&gt;""),AND(PW19&gt;=QE$32,PW19&lt;&gt;""),AND(QA19&gt;=QE$32,QA19&lt;&gt;""),AND(QD19&gt;=QE$32,QD19&lt;&gt;""),AND(RB19&gt;=RM$32,RB19&lt;&gt;""),AND(RE19&gt;=RM$32,RE19&lt;&gt;""),AND(RI19&gt;=RM$32,RI19&lt;&gt;""),AND(RL19&gt;=RM$32,RL19&lt;&gt;""),AND(SJ19&gt;=SU$32,SJ19&lt;&gt;""),AND(SM19&gt;=SU$32,SM19&lt;&gt;""),AND(SQ19&gt;=SU$32,SQ19&lt;&gt;""),AND(ST19&gt;=SU$32,ST19&lt;&gt;""),AND(TR19&gt;=UC$32,TR19&lt;&gt;""),AND(TU19&gt;=UC$32,TU19&lt;&gt;""),AND(TY19&gt;=UC$32,TYY19&lt;&gt;""),AND(UB19&gt;=UC$32,UB19&lt;&gt;""),AND(UZ19&gt;=VK$32,UZ19&lt;&gt;""),AND(VC19&gt;=VK$32,VC19&lt;&gt;""),AND(VG19&gt;=VK$32,VG19&lt;&gt;""),AND(VJ19&gt;=VK$32,VJ19&lt;&gt;""),AND(WH19&gt;=WS$32,WH19&lt;&gt;""),AND(WK19&gt;=WS$32,WK19&lt;&gt;""),AND(WO19&gt;=WS$32,WO19&lt;&gt;""),AND(WR19&gt;=WS$32,WR19&lt;&gt;"")),"P","")</f>
        <v/>
      </c>
      <c r="H19" s="37" t="str">
        <f>IF(AND(G19="P",F19=""),"No DD",IF(OR(AND(AO19&gt;=AY$31,AO19&lt;&gt;"",AQ19&gt;=AY$35,AQ19&lt;&gt;"",AN19=""),AND(AR19&gt;=AY$31,AR19&lt;&gt;"",AT19&gt;=AY$35,AT19&lt;&gt;"",AN19=""),AND(AV19&gt;=AY$31,AV19&lt;&gt;"",AX19&gt;=AY$35,AX19&lt;&gt;"",AN19=""),AND(BP19&gt;=BZ$31,BP19&lt;&gt;"",BR19&gt;=BZ$35,BR19&lt;&gt;"",BO19=""),AND(BS19&gt;=BZ$31,BS19&lt;&gt;"",BU19&gt;=BZ$35,BU19&lt;&gt;"",BO19=""),AND(BW19&gt;=BZ$31,BW19&lt;&gt;"",BY19&gt;=BZ$35,BY19&lt;&gt;"",BO19=""),AND(CQ19&gt;=DA$31,CQ19&lt;&gt;"",CS19&gt;=DA$35,CS19&lt;&gt;"",CP19=""),AND(CT19&gt;=DA$31,CT19&lt;&gt;"",CV19&gt;=DA$35,CV19&lt;&gt;"",CP19=""),AND(CX19&gt;=DA$31,CX19&lt;&gt;"",CZ19&gt;=DA$35,CZ19&lt;&gt;"",CP19=""),AND(DX19&gt;=EK$31,DX19&lt;&gt;"",DZ19&gt;=EK$35,DZ19&lt;&gt;""),AND(EA19&gt;=EK$31,EA19&lt;&gt;"",EC19&gt;=EK$35,EC19&lt;&gt;""),AND(EE19&gt;=EK$31,EE19&lt;&gt;"",EG19&gt;=EK$35,EG19&lt;&gt;""),AND(EH19&gt;=EK$31,EH19&lt;&gt;"",EJ19&gt;=EK$35,EJ19&lt;&gt;""),AND(FF19&gt;=FS$31,FF19&lt;&gt;"",FH19&gt;=FS$35,FH19&lt;&gt;""),AND(FI19&gt;=FS$31,FI19&lt;&gt;"",FK19&gt;=FS$35,FK19&lt;&gt;""),AND(FM19&gt;=FS$31,FM19&lt;&gt;"",FO19&gt;=FS$35,FO19&lt;&gt;""),AND(FP19&gt;=FS$31,FP19&lt;&gt;"",FR19&gt;=FS$35,FR19&lt;&gt;""),AND(GN19&gt;=HA$31,GN19&lt;&gt;"",GP19&gt;=HA$35,GP19&lt;&gt;""),AND(GQ19&gt;=HA$31,GQ19&lt;&gt;"",GS19&gt;=HA$35,GS19&lt;&gt;""),AND(GU19&gt;=HA$31,GU19&lt;&gt;"",GW19&gt;=HA$35,GW19&lt;&gt;""),AND(GX19&gt;=HA$31,GX19&lt;&gt;"",GZ19&gt;=HA$35,GZ19&lt;&gt;""),AND(HV19&gt;=II$31,HV19&lt;&gt;"",HX19&gt;=II$35,HX19&lt;&gt;""),AND(HY19&gt;=II$31,HY19&lt;&gt;"",IA19&gt;=II$35,IA19&lt;&gt;""),AND(IC19&gt;=II$31,IC19&lt;&gt;"",IE19&gt;=II$35,IE19&lt;&gt;""),AND(IF19&gt;=II$31,IF19&lt;&gt;"",IH19&gt;=II$35,IH19&lt;&gt;""),AND(JD19&gt;=JQ$31,JD19&lt;&gt;"",JF19&gt;=JQ$35,JF19&lt;&gt;""),AND(JG19&gt;=JQ$31,JG19&lt;&gt;"",JI19&gt;=JQ$35,JI19&lt;&gt;""),AND(JK19&gt;=JQ$31,JK19&lt;&gt;"",JM19&gt;=JQ$35,JM19&lt;&gt;""),AND(JN19&gt;=JQ$31,JN19&lt;&gt;"",JP19&gt;=JQ$35,JP19&lt;&gt;""),AND(KL19&gt;=KY$31,KL19&lt;&gt;"",KN19&gt;=KY$35,KN19&lt;&gt;""),AND(KO19&gt;=KY$31,KO19&lt;&gt;"",KQ19&gt;=KY$35,KQ19&lt;&gt;""),AND(KS19&gt;=KY$31,KS19&lt;&gt;"",KU19&gt;=KY$35,KU19&lt;&gt;""),AND(KV19&gt;=KY$31,KV19&lt;&gt;"",KX19&gt;=KY$35,KX19&lt;&gt;""),AND(LT19&gt;=MG$31,LT19&lt;&gt;"",LV19&gt;=MG$35,LV19&lt;&gt;""),AND(LW19&gt;=MG$31,LW19&lt;&gt;"",LY19&gt;=MG$35,LY19&lt;&gt;""),AND(MA19&gt;=MG$31,MA19&lt;&gt;"",MC19&gt;=MG$35,MC19&lt;&gt;""),AND(MD19&gt;=MG$31,MD19&lt;&gt;"",MF19&gt;=MG$35,MF19&lt;&gt;""),AND(NB19&gt;=NO$31,NB19&lt;&gt;"",ND19&gt;=NO$35,ND19&lt;&gt;""),AND(NE19&gt;=NO$31,NE19&lt;&gt;"",NG19&gt;=NO$35,NG19&lt;&gt;""),AND(NI19&gt;=NO$31,NI19&lt;&gt;"",NK19&gt;=NO$35,NK19&lt;&gt;""),AND(NL19&gt;=NO$31,NL19&lt;&gt;"",NN19&gt;=NO$35,NN19&lt;&gt;""),AND(OJ19&gt;=OW$31,OJ19&lt;&gt;"",OL19&gt;=OW$35,OL19&lt;&gt;""),AND(OM19&gt;=OW$31,OM19&lt;&gt;"",OO19&gt;=OW$35,OO19&lt;&gt;""),AND(OQ19&gt;=OW$31,OQ19&lt;&gt;"",OS19&gt;=OW$35,OS19&lt;&gt;""),AND(OT19&gt;=OW$31,OT19&lt;&gt;"",OV19&gt;=OW$35,OV19&lt;&gt;""),AND(PR19&gt;=QE$31,PR19&lt;&gt;"",PT19&gt;=QE$35,PT19&lt;&gt;""),AND(PU19&gt;=QE$31,PU19&lt;&gt;"",PW19&gt;=QE$35,PW19&lt;&gt;""),AND(PY19&gt;=QE$31,PY19&lt;&gt;"",QA19&gt;=QE$35,QA19&lt;&gt;""),AND(QB19&gt;=QE$31,QB19&lt;&gt;"",QD19&gt;=QE$35,QD19&lt;&gt;""),AND(QZ19&gt;=RM$31,QZ19&lt;&gt;"",RB19&gt;=RM$35,RB19&lt;&gt;""),AND(RC19&gt;=RM$31,RC19&lt;&gt;"",RE19&gt;=RM$35,RE19&lt;&gt;""),AND(RG19&gt;=RM$31,RG19&lt;&gt;"",RI19&gt;=RM$35,RI19&lt;&gt;""),AND(RJ19&gt;=RM$31,RJ19&lt;&gt;"",RL19&gt;=RM$35,RL19&lt;&gt;""),AND(SH19&gt;=SU$31,SH19&lt;&gt;"",SJ19&gt;=SU$35,SJ19&lt;&gt;""),AND(SK19&gt;=SU$31,SK19&lt;&gt;"",SM19&gt;=SU$35,SM19&lt;&gt;""),AND(SO19&gt;=SU$31,SO19&lt;&gt;"",SQ19&gt;=SU$35,SQ19&lt;&gt;""),AND(SR19&gt;=SU$31,SR19&lt;&gt;"",ST19&gt;=SU$35,ST19&lt;&gt;""),AND(TP19&gt;=UC$31,TP19&lt;&gt;"",TR19&gt;=UC$35,TR19&lt;&gt;""),AND(TS19&gt;=UC$31,TS19&lt;&gt;"",TU19&gt;=UC$35,TU19&lt;&gt;""),AND(TW19&gt;=UC$31,TW19&lt;&gt;"",TY19&gt;=UC$355,TYY19&lt;&gt;""),AND(TZ19&gt;=UC$31,TZ19&lt;&gt;"",UB19&gt;=UC$35,UB19&lt;&gt;""),AND(UX19&gt;=VK$31,UX19&lt;&gt;"",UZ19&gt;=VK$35,UZ19&lt;&gt;""),AND(VA19&gt;=VK$31,VA19&lt;&gt;"",VC19&gt;=VK$35,VC19&lt;&gt;""),AND(VE19&gt;=VK$31,VE19&lt;&gt;"",VG19&gt;=VK$35,VG19&lt;&gt;""),AND(VH19&gt;=VK$31,VH19&lt;&gt;"",VJ19&gt;=VK$35,VJ19&lt;&gt;""),AND(WF19&gt;=WS$31,WF19&lt;&gt;"",WH19&gt;=WS$35,WH19&lt;&gt;""),AND(WI19&gt;=WS$31,WI19&lt;&gt;"",WK19&gt;=WS$35,WK19&lt;&gt;""),AND(WM19&gt;=WS$31,WM19&lt;&gt;"",WO19&gt;=WS$35,WO19&lt;&gt;""),AND(WP19&gt;=WS$31,WP19&lt;&gt;"",WR19&gt;=WS$35,WR19&lt;&gt;"")),"Merit",IF(OR(AND(AO19&gt;=AY$30,AO19&lt;&gt;"",AQ19&gt;=AY$34,AQ19&lt;&gt;"",AN19=""),AND(AR19&gt;=AY$30,AR19&lt;&gt;"",AT19&gt;=AY$34,AT19&lt;&gt;"",AN19=""),AND(AV19&gt;=AY$30,AV19&lt;&gt;"",AX19&gt;=AY$34,AX19&lt;&gt;"",AN19=""),AND(BP19&gt;=BZ$30,BP19&lt;&gt;"",BR19&gt;=BZ$34,BR19&lt;&gt;"",BO19=""),AND(BS19&gt;=BZ$30,BS19&lt;&gt;"",BU19&gt;=BZ$34,BU19&lt;&gt;"",BO19=""),AND(BW19&gt;=BZ$30,BW19&lt;&gt;"",BY19&gt;=BZ$34,BY19&lt;&gt;"",BO19=""),AND(CQ19&gt;=DA$30,CQ19&lt;&gt;"",CS19&gt;=DA$34,CS19&lt;&gt;"",CP19=""),AND(CT19&gt;=DA$30,CT19&lt;&gt;"",CV19&gt;=DA$34,CV19&lt;&gt;"",CP19=""),AND(CX19&gt;=DA$30,CX19&lt;&gt;"",CZ19&gt;=DA$34,CZ19&lt;&gt;"",CP19=""),AND(DX19&gt;=EK$30,DX19&lt;&gt;"",DZ19&gt;=EK$34,DZ19&lt;&gt;""),AND(EA19&gt;=EK$30,EA19&lt;&gt;"",EC19&gt;=EK$34,EC19&lt;&gt;""),AND(EE19&gt;=EK$30,EE19&lt;&gt;"",EG19&gt;=EK$34,EG19&lt;&gt;""),AND(EH19&gt;=EK$30,EH19&lt;&gt;"",EJ19&gt;=EK$34,EJ19&lt;&gt;""),AND(FF19&gt;=FS$30,FF19&lt;&gt;"",FH19&gt;=FS$34,FH19&lt;&gt;""),AND(FI19&gt;=FS$30,FI19&lt;&gt;"",FK19&gt;=FS$34,FK19&lt;&gt;""),AND(FM19&gt;=FS$30,FM19&lt;&gt;"",FO19&gt;=FS$34,FO19&lt;&gt;""),AND(FP19&gt;=FS$30,FP19&lt;&gt;"",FR19&gt;=FS$34,FR19&lt;&gt;""),AND(GN19&gt;=HA$30,GN19&lt;&gt;"",GP19&gt;=HA$34,GP19&lt;&gt;""),AND(GQ19&gt;=HA$30,GQ19&lt;&gt;"",GS19&gt;=HA$34,GS19&lt;&gt;""),AND(GU19&gt;=HA$30,GU19&lt;&gt;"",GW19&gt;=HA$34,GW19&lt;&gt;""),AND(GX19&gt;=HA$30,GX19&lt;&gt;"",GZ19&gt;=HA$34,GZ19&lt;&gt;""),AND(HV19&gt;=II$30,HV19&lt;&gt;"",HX19&gt;=II$34,HX19&lt;&gt;""),AND(HY19&gt;=II$30,HY19&lt;&gt;"",IA19&gt;=II$34,IA19&lt;&gt;""),AND(IC19&gt;=II$30,IC19&lt;&gt;"",IE19&gt;=II$34,IE19&lt;&gt;""),AND(IF19&gt;=II$30,IF19&lt;&gt;"",IH19&gt;=II$34,IH19&lt;&gt;""),AND(JD19&gt;=JQ$30,JD19&lt;&gt;"",JF19&gt;=JQ$34,JF19&lt;&gt;""),AND(JG19&gt;=JQ$30,JG19&lt;&gt;"",JI19&gt;=JQ$34,JI19&lt;&gt;""),AND(JK19&gt;=JQ$30,JK19&lt;&gt;"",JM19&gt;=JQ$34,JM19&lt;&gt;""),AND(JN19&gt;=JQ$30,JN19&lt;&gt;"",JP19&gt;=JQ$34,JP19&lt;&gt;""),AND(KL19&gt;=KY$30,KL19&lt;&gt;"",KN19&gt;=KY$34,KN19&lt;&gt;""),AND(KO19&gt;=KY$30,KO19&lt;&gt;"",KQ19&gt;=KY$34,KQ19&lt;&gt;""),AND(KS19&gt;=KY$30,KS19&lt;&gt;"",KU19&gt;=KY$34,KU19&lt;&gt;""),AND(KV19&gt;=KY$30,KV19&lt;&gt;"",KX19&gt;=KY$34,KX19&lt;&gt;""),AND(LT19&gt;=MG$30,LT19&lt;&gt;"",LV19&gt;=MG$34,LV19&lt;&gt;""),AND(LW19&gt;=MG$30,LW19&lt;&gt;"",LY19&gt;=MG$34,LY19&lt;&gt;""),AND(MA19&gt;=MG$30,MA19&lt;&gt;"",MC19&gt;=MG$34,MC19&lt;&gt;""),AND(MD19&gt;=MG$30,MD19&lt;&gt;"",MF19&gt;=MG$34,MF19&lt;&gt;""),AND(NB19&gt;=NO$30,NB19&lt;&gt;"",ND19&gt;=NO$34,ND19&lt;&gt;""),AND(NE19&gt;=NO$30,NE19&lt;&gt;"",NG19&gt;=NO$34,NG19&lt;&gt;""),AND(NI19&gt;=NO$30,NI19&lt;&gt;"",NK19&gt;=NO$34,NK19&lt;&gt;""),AND(NL19&gt;=NO$30,NL19&lt;&gt;"",NN19&gt;=NO$34,NN19&lt;&gt;""),AND(OJ19&gt;=OW$30,OJ19&lt;&gt;"",OL19&gt;=OW$34,OL19&lt;&gt;""),AND(OM19&gt;=OW$30,OM19&lt;&gt;"",OO19&gt;=OW$34,OO19&lt;&gt;""),AND(OQ19&gt;=OW$30,OQ19&lt;&gt;"",OS19&gt;=OW$34,OS19&lt;&gt;""),AND(OT19&gt;=OW$30,OT19&lt;&gt;"",OV19&gt;=OW$34,OV19&lt;&gt;""),AND(PR19&gt;=QE$30,PR19&lt;&gt;"",PT19&gt;=QE$34,PT19&lt;&gt;""),AND(PU19&gt;=QE$30,PU19&lt;&gt;"",PW19&gt;=QE$34,PW19&lt;&gt;""),AND(PY19&gt;=QE$30,PY19&lt;&gt;"",QA19&gt;=QE$34,QA19&lt;&gt;""),AND(QB19&gt;=QE$30,QB19&lt;&gt;"",QD19&gt;=QE$34,QD19&lt;&gt;""),AND(QZ19&gt;=RM$30,QZ19&lt;&gt;"",RB19&gt;=RM$34,RB19&lt;&gt;""),AND(RC19&gt;=RM$30,RC19&lt;&gt;"",RE19&gt;=RM$34,RE19&lt;&gt;""),AND(RG19&gt;=RM$30,RG19&lt;&gt;"",RI19&gt;=RM$34,RI19&lt;&gt;""),AND(RJ19&gt;=RM$30,RJ19&lt;&gt;"",RL19&gt;=RM$34,RL19&lt;&gt;""),AND(SH19&gt;=SU$30,SH19&lt;&gt;"",SJ19&gt;=SU$34,SJ19&lt;&gt;""),AND(SK19&gt;=SU$30,SK19&lt;&gt;"",SM19&gt;=SU$34,SM19&lt;&gt;""),AND(SO19&gt;=SU$30,SO19&lt;&gt;"",SQ19&gt;=SU$34,SQ19&lt;&gt;""),AND(SR19&gt;=SU$30,SR19&lt;&gt;"",ST19&gt;=SU$34,ST19&lt;&gt;""),AND(TP19&gt;=UC$30,TP19&lt;&gt;"",TR19&gt;=UC$34,TR19&lt;&gt;""),AND(TS19&gt;=UC$30,TS19&lt;&gt;"",TU19&gt;=UC$34,TU19&lt;&gt;""),AND(TW19&gt;=UC$30,TW19&lt;&gt;"",TY19&gt;=UC$34,TYY19&lt;&gt;""),AND(TZ19&gt;=UC$30,TZ19&lt;&gt;"",UB19&gt;=UC$34,UB19&lt;&gt;""),AND(UX19&gt;=VK$30,UX19&lt;&gt;"",UZ19&gt;=VK$34,UZ19&lt;&gt;""),AND(VA19&gt;=VK$30,VA19&lt;&gt;"",VC19&gt;=VK$34,VC19&lt;&gt;""),AND(VE19&gt;=VK$30,VE19&lt;&gt;"",VG19&gt;=VK$34,VG19&lt;&gt;""),AND(VH19&gt;=VK$30,VH19&lt;&gt;"",VJ19&gt;=VK$34,VJ19&lt;&gt;""),AND(WF19&gt;=WS$30,WF19&lt;&gt;"",WH19&gt;=WS$34,WH19&lt;&gt;""),AND(WI19&gt;=WS$30,WI19&lt;&gt;"",WK19&gt;=WS$34,WK19&lt;&gt;""),AND(WM19&gt;=WS$30,WM19&lt;&gt;"",WO19&gt;=WS$34,WO19&lt;&gt;""),AND(WP19&gt;=WS$30,WP19&lt;&gt;"",WR19&gt;=WS$34,WR19&lt;&gt;"")),"Excellence",IF(I19="P","Worlds Team",IF(F19="P","National Team","")))))</f>
        <v/>
      </c>
      <c r="I19" s="3" t="str">
        <f>IF(OR(AND(AO19&gt;=AY$29,AO19&lt;&gt;"",AQ19&gt;=AY$33,AQ19&lt;&gt;"",AN19=""),AND(AR19&gt;=AY$29,AR19&lt;&gt;"",AT19&gt;=AY$33,AT19&lt;&gt;"",AN19=""),AND(AV19&gt;=AY$29,AV19&lt;&gt;"",AX19&gt;=AY$33,AX19&lt;&gt;"",AN19=""),AND(BP19&gt;=BZ$29,BP19&lt;&gt;"",BR19&gt;=BZ$33,BR19&lt;&gt;"",BO19=""),AND(BS19&gt;=BZ$29,BS19&lt;&gt;"",BU19&gt;=BZ$33,BU19&lt;&gt;"",BO19=""),AND(BW19&gt;=BZ$29,BW19&lt;&gt;"",BY19&gt;=BZ$33,BY19&lt;&gt;"",BO19=""),AND(CQ19&gt;=DA$29,CQ19&lt;&gt;"",CS19&gt;=DA$33,CS19&lt;&gt;"",CP19=""),AND(CT19&gt;=DA$29,CT19&lt;&gt;"",CV19&gt;=DA$33,CV19&lt;&gt;"",CP19=""),AND(CX19&gt;=DA$29,CX19&lt;&gt;"",CZ19&gt;=DA$33,CZ19&lt;&gt;"",CP19=""),AND(DX19&gt;=EK$29,DX19&lt;&gt;"",DZ19&gt;=EK$33,DZ19&lt;&gt;""),AND(EA19&gt;=EK$29,EA19&lt;&gt;"",EC19&gt;=EK$33,EC19&lt;&gt;""),AND(EE19&gt;=EK$29,EE19&lt;&gt;"",EG19&gt;=EK$33,EG19&lt;&gt;""),AND(EH19&gt;=EK$29,EH19&lt;&gt;"",EJ19&gt;=EK$33,EJ19&lt;&gt;""),AND(FF19&gt;=FS$29,FF19&lt;&gt;"",FH19&gt;=FS$33,FH19&lt;&gt;""),AND(FI19&gt;=FS$29,FI19&lt;&gt;"",FK19&gt;=FS$33,FK19&lt;&gt;""),AND(FM19&gt;=FS$29,FM19&lt;&gt;"",FO19&gt;=FS$33,FO19&lt;&gt;""),AND(FP19&gt;=FS$29,FP19&lt;&gt;"",FR19&gt;=FS$33,FR19&lt;&gt;""),AND(GN19&gt;=HA$29,GN19&lt;&gt;"",GP19&gt;=HA$33,GP19&lt;&gt;""),AND(GQ19&gt;=HA$29,GQ19&lt;&gt;"",GS19&gt;=HA$33,GS19&lt;&gt;""),AND(GU19&gt;=HA$29,GU19&lt;&gt;"",GW19&gt;=HA$33,GW19&lt;&gt;""),AND(GX19&gt;=HA$29,GX19&lt;&gt;"",GZ19&gt;=HA$33,GZ19&lt;&gt;""),AND(HV19&gt;=II$29,HV19&lt;&gt;"",HX19&gt;=II$33,HX19&lt;&gt;""),AND(HY19&gt;=II$29,HY19&lt;&gt;"",IA19&gt;=II$33,IA19&lt;&gt;""),AND(IC19&gt;=II$29,IC19&lt;&gt;"",IE19&gt;=II$33,IE19&lt;&gt;""),AND(IF19&gt;=II$29,IF19&lt;&gt;"",IH19&gt;=II$33,IH19&lt;&gt;""),AND(JD19&gt;=JQ$29,JD19&lt;&gt;"",JF19&gt;=JQ$33,JF19&lt;&gt;""),AND(JG19&gt;=JQ$29,JG19&lt;&gt;"",JI19&gt;=JQ$33,JI19&lt;&gt;""),AND(JK19&gt;=JQ$29,JK19&lt;&gt;"",JM19&gt;=JQ$33,JM19&lt;&gt;""),AND(JN19&gt;=JQ$29,JN19&lt;&gt;"",JP19&gt;=JQ$33,JP19&lt;&gt;""),AND(KL19&gt;=KY$29,KL19&lt;&gt;"",KN19&gt;=KY$33,KN19&lt;&gt;""),AND(KO19&gt;=KY$29,KO19&lt;&gt;"",KQ19&gt;=KY$33,KQ19&lt;&gt;""),AND(KS19&gt;=KY$29,KS19&lt;&gt;"",KU19&gt;=KY$33,KU19&lt;&gt;""),AND(KV19&gt;=KY$29,KV19&lt;&gt;"",KX19&gt;=KY$33,KX19&lt;&gt;""),AND(LT19&gt;=MG$29,LT19&lt;&gt;"",LV19&gt;=MG$33,LV19&lt;&gt;""),AND(LW19&gt;=MG$29,LW19&lt;&gt;"",LY19&gt;=MG$33,LY19&lt;&gt;""),AND(MA19&gt;=MG$29,MA19&lt;&gt;"",MC19&gt;=MG$33,MC19&lt;&gt;""),AND(MD19&gt;=MG$29,MD19&lt;&gt;"",MF19&gt;=MG$33,MF19&lt;&gt;""),AND(NB19&gt;=NO$29,NB19&lt;&gt;"",ND19&gt;=NO$33,ND19&lt;&gt;""),AND(NE19&gt;=NO$29,NE19&lt;&gt;"",NG19&gt;=NO$33,NG19&lt;&gt;""),AND(NI19&gt;=NO$29,NI19&lt;&gt;"",NK19&gt;=NO$33,NK19&lt;&gt;""),AND(NL19&gt;=NO$29,NL19&lt;&gt;"",NN19&gt;=NO$33,NN19&lt;&gt;""),AND(OJ19&gt;=OW$29,OJ19&lt;&gt;"",OL19&gt;=OW$33,OL19&lt;&gt;""),AND(OM19&gt;=OW$29,OM19&lt;&gt;"",OO19&gt;=OW$33,OO19&lt;&gt;""),AND(OQ19&gt;=OW$29,OQ19&lt;&gt;"",OS19&gt;=OW$33,OS19&lt;&gt;""),AND(OT19&gt;=OW$29,OT19&lt;&gt;"",OV19&gt;=OW$33,OV19&lt;&gt;""),AND(PR19&gt;=QE$29,PR19&lt;&gt;"",PT19&gt;=QE$33,PT19&lt;&gt;""),AND(PU19&gt;=QE$29,PU19&lt;&gt;"",PW19&gt;=QE$33,PW19&lt;&gt;""),AND(PY19&gt;=QE$29,PY19&lt;&gt;"",QA19&gt;=QE$33,QA19&lt;&gt;""),AND(QB19&gt;=QE$29,QB19&lt;&gt;"",QD19&gt;=QE$33,QD19&lt;&gt;""),AND(QZ19&gt;=RM$29,QZ19&lt;&gt;"",RB19&gt;=RM$33,RB19&lt;&gt;""),AND(RC19&gt;=RM$29,RC19&lt;&gt;"",RE19&gt;=RM$33,RE19&lt;&gt;""),AND(RG19&gt;=RM$29,RG19&lt;&gt;"",RI19&gt;=RM$33,RI19&lt;&gt;""),AND(RJ19&gt;=RM$29,RJ19&lt;&gt;"",RL19&gt;=RM$33,RL19&lt;&gt;""),AND(SH19&gt;=SU$29,SH19&lt;&gt;"",SJ19&gt;=SU$33,SJ19&lt;&gt;""),AND(SK19&gt;=SU$29,SK19&lt;&gt;"",SM19&gt;=SU$33,SM19&lt;&gt;""),AND(SO19&gt;=SU$29,SO19&lt;&gt;"",SQ19&gt;=SU$33,SQ19&lt;&gt;""),AND(SR19&gt;=SU$29,SR19&lt;&gt;"",ST19&gt;=SU$33,ST19&lt;&gt;""),AND(TP19&gt;=UC$29,TP19&lt;&gt;"",TR19&gt;=UC$33,TR19&lt;&gt;""),AND(TS19&gt;=UC$29,TS19&lt;&gt;"",TU19&gt;=UC$33,TU19&lt;&gt;""),AND(TW19&gt;=UC$29,TW19&lt;&gt;"",TY19&gt;=UC$33,TYY19&lt;&gt;""),AND(TZ19&gt;=UC$29,TZ19&lt;&gt;"",UB19&gt;=UC$33,UB19&lt;&gt;""),AND(UX19&gt;=VK$29,UX19&lt;&gt;"",UZ19&gt;=VK$33,UZ19&lt;&gt;""),AND(VA19&gt;=VK$29,VA19&lt;&gt;"",VC19&gt;=VK$33,VC19&lt;&gt;""),AND(VE19&gt;=VK$29,VE19&lt;&gt;"",VG19&gt;=VK$33,VG19&lt;&gt;""),AND(VH19&gt;=VK$29,VH19&lt;&gt;"",VJ19&gt;=VK$33,VJ19&lt;&gt;""),AND(WF19&gt;=WS$29,WF19&lt;&gt;"",WH19&gt;=WS$33,WH19&lt;&gt;""),AND(WI19&gt;=WS$29,WI19&lt;&gt;"",WK19&gt;=WS$33,WK19&lt;&gt;""),AND(WM19&gt;=WS$29,WM19&lt;&gt;"",WO19&gt;=WS$33,WO19&lt;&gt;""),AND(WP19&gt;=WS$29,WP19&lt;&gt;"",WR19&gt;=WS$33,WR19&lt;&gt;"")),"P","")</f>
        <v/>
      </c>
      <c r="J19" s="8">
        <f>IF(COUNT(AQ19,AT19,BR19,BU19,CS19,CV19)&gt;0,LARGE((AQ19,AT19,BR19,BU19,CS19,CV19),1),0)</f>
        <v>52.900000000000006</v>
      </c>
      <c r="K19" s="8" t="str">
        <f>IF(J19="","",IF(OR(J19=CS19,J19=CV19),$CA$1,IF(OR(J19=BR19,J19=BU19),$AZ$1,IF(OR(J19=AQ19,J19=AT19),$Y$1,""))))</f>
        <v>2023 Domestic 3rd Trial</v>
      </c>
      <c r="L19" s="8">
        <f>IF(COUNT(AQ19,AT19,BR19,BU19,CS19,CV19)&gt;1,LARGE((AQ19,AT19,BR19,BU19,CS19,CV19),2),0)</f>
        <v>51.22</v>
      </c>
      <c r="M19" s="8" t="str">
        <f>IF(L19="","",IF(OR(L19=CS19,L19=CV19),$CA$1,IF(OR(L19=BR19,L19=BU19),$AZ$1,IF(OR(L19=AQ19,L19=AT19),$Y$1,""))))</f>
        <v>2023 Domestic 3rd Trial</v>
      </c>
      <c r="N19" s="8">
        <f>IF(COUNT(AQ19,AT19,BR19,BU19,CS19,CV19)&gt;2,LARGE((AQ19,AT19,BR19,BU19,CS19,CV19),3),0)</f>
        <v>47.86</v>
      </c>
      <c r="O19" s="8" t="str">
        <f>IF(N19="","",IF(OR(N19=CS19,N19=CV19),$CA$1,IF(OR(N19=BR19,N19=BU19),$AZ$1,IF(OR(N19=AQ19,N19=AT19),$Y$1,""))))</f>
        <v>2024 Nationals</v>
      </c>
      <c r="P19" s="8">
        <f>IF(MAX(AX19,BY19,CZ19)&gt;0,MAX(AX19,BY19,CZ19),0)</f>
        <v>11.08</v>
      </c>
      <c r="Q19" s="8" t="str">
        <f>IF(P19="","",IF(P19=CZ19,$CA$1,IF(P19=BY19,$AZ$1,IF(P19=AX19,$Y$1,""))))</f>
        <v>2023 Domestic 3rd Trial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,TP19,TS19,TW19,TZ19,UX19,VA19,VE19,VH19,WF19,WI19,WM19,WP19),0)</f>
        <v>15.4</v>
      </c>
      <c r="S19" s="8" t="str">
        <f>IF(R19=0,"",IF(OR(R19=CQ19,R19=CT19,R19=CX19),$CA$1,IF(OR(R19=BP19,R19=BS19,R19=BW19),$AZ$1,IF(OR(R19=AO19,R19=AR19,R19=AV19),$Y$1,IF(OR(R19=WF19,R19=WI19,R19=WM19,R19=WP19),$VL$1,IF(OR(R19=UX19,R19=VA19,R19=VE19,R19=VH19),$UD$1,IF(OR(R19=TP19,R19=TS19,R19=TW19,R19=TZ19),$SV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)))</f>
        <v>2023 Domestic 3rd Trial</v>
      </c>
      <c r="T19" s="8">
        <f>IF(MAX(IF(AO19&gt;=$AY$28,AP19,0),IF(AR19&gt;=$AY$28,AS19,0),IF(AV19&gt;=$AY$28,AW19,0),IF(BP19&gt;=$BZ$28,BQ19,0),IF(BS19&gt;=$BZ$28,BT19,0),IF(BW19&gt;=$BZ$28,BX19,0),IF(CQ19&gt;=$DA$28,CR19,0),IF(CT19&gt;=$DA$28,CU19,0),IF(CX19&gt;=$DA$28,CY19,0),IF(DX19&gt;=$EK$28,DY19,0),IF(EA19&gt;=$EK$28,EB19,0),IF(EE19&gt;=$EK$28,EF19,0),IF(EH19&gt;=$EK$28,EI19,0),IF(FF19&gt;=$FS$28,FG19,0),IF(FI19&gt;=$FS$28,FJ19,0),IF(FM19&gt;=$FS$28,FN19,0),IF(FP19&gt;=$FS$28,FQ19,0),IF(GN19&gt;=$HA$28,GO19,0),IF(GQ19&gt;=$HA$28,GR19,0),IF(GU19&gt;=$HA$28,GV19,0),IF(GX19&gt;=$HA$28,GY19,0),IF(HV19&gt;=$II$28,HW19,0),IF(HY19&gt;=$II$28,HZ19,0),IF(IC19&gt;=$II$28,ID19,0),IF(IF19&gt;=$II$28,IG19,0),IF(JD19&gt;=$JQ$28,JE19,0),IF(JG19&gt;=$JQ$28,JH19,0),IF(JK19&gt;=$JQ$28,JL19,0),IF(JN19&gt;=$JQ$28,JO19,0),IF(KL19&gt;=$KY$28,KM19,0),IF(KO19&gt;=$KY$28,KP19,0),IF(KS19&gt;=$KY$28,KT19,0),IF(KV19&gt;=$KY$28,KW19,0),IF(LT19&gt;=$MG$28,LU19,0),IF(LW19&gt;=$MG$28,LX19,0),IF(MA19&gt;=$MG$28,MB19,0),IF(MD19&gt;=$MG$28,ME19,0),IF(NB19&gt;=$NO$28,NC19,0),IF(NE19&gt;=$NO$28,NF19,0),IF(NI19&gt;=$NO$28,NJ19,0),IF(NL19&gt;=$NO$28,NM19,0),IF(OJ19&gt;=$OW$28,OK19,0),IF(OM19&gt;=$OW$28,ON19,0),IF(OQ19&gt;=$OW$28,OR19,0),IF(OT19&gt;=$OW$28,OU19,0),IF(PR19&gt;=$QE$28,PS19,0),IF(PU19&gt;=$QE$28,PV19,0),IF(PY19&gt;=$QE$28,PZ19,0),IF(QB19&gt;=$QE$28,QC19,0),IF(QZ19&gt;=$RM$28,RA19,0),IF(RC19&gt;=$RM$28,RD19,0),IF(RG19&gt;=$RM$28,RH19,0),IF(RJ19&gt;=$RM$28,RK19,0),IF(SH19&gt;=$SU$28,SI19,0),IF(SK19&gt;=$SU$28,SL19,0),IF(SO19&gt;=$SU$28,SP19,0),IF(SR19&gt;=$SU$28,SS19,0),IF(TP19&gt;=$UC$28,TQ19,0),IF(TS19&gt;=$UC$28,TT19,0),IF(TW19&gt;=$UC$28,TX19,0),IF(TZ19&gt;=$UC$28,UA19,0),IF(UX19&gt;=$VK$28,UY19,0),IF(VA19&gt;=$VK$28,VB19,0),IF(VE19&gt;=$VK$28,VF19,0),IF(VH19&gt;=$VK$28,VI19,0),IF(WF19&gt;=$WS$28,WG19,0),IF(WI19&gt;=$WS$28,WJ19,0),IF(WM19&gt;=$WS$28,WN19,0),IF(WP19&gt;=$WS$28,WQ19,0))&gt;0,MAX(IF(AO19&gt;=$AY$28,AP19,0),IF(AR19&gt;=$AY$28,AS19,0),IF(AV19&gt;=$AY$28,AW19,0),IF(BP19&gt;=$BZ$28,BQ19,0),IF(BS19&gt;=$BZ$28,BT19,0),IF(BW19&gt;=$BZ$28,BX19,0),IF(CQ19&gt;=$DA$28,CR19,0),IF(CT19&gt;=$DA$28,CU19,0),IF(CX19&gt;=$DA$28,CY19,0),IF(DX19&gt;=$EK$28,DY19,0),IF(EA19&gt;=$EK$28,EB19,0),IF(EE19&gt;=$EK$28,EF19,0),IF(EH19&gt;=$EK$28,EI19,0),IF(FF19&gt;=$FS$28,FG19,0),IF(FI19&gt;=$FS$28,FJ19,0),IF(FM19&gt;=$FS$28,FN19,0),IF(FP19&gt;=$FS$28,FQ19,0),IF(GN19&gt;=$HA$28,GO19,0),IF(GQ19&gt;=$HA$28,GR19,0),IF(GU19&gt;=$HA$28,GV19,0),IF(GX19&gt;=$HA$28,GY19,0),IF(HV19&gt;=$II$28,HW19,0),IF(HY19&gt;=$II$28,HZ19,0),IF(IC19&gt;=$II$28,ID19,0),IF(IF19&gt;=$II$28,IG19,0),IF(JD19&gt;=$JQ$28,JE19,0),IF(JG19&gt;=$JQ$28,JH19,0),IF(JK19&gt;=$JQ$28,JL19,0),IF(JN19&gt;=$JQ$28,JO19,0),IF(KL19&gt;=$KY$28,KM19,0),IF(KO19&gt;=$KY$28,KP19,0),IF(KS19&gt;=$KY$28,KT19,0),IF(KV19&gt;=$KY$28,KW19,0),IF(LT19&gt;=$MG$28,LU19,0),IF(LW19&gt;=$MG$28,LX19,0),IF(MA19&gt;=$MG$28,MB19,0),IF(MD19&gt;=$MG$28,ME19,0),IF(NB19&gt;=$NO$28,NC19,0),IF(NE19&gt;=$NO$28,NF19,0),IF(NI19&gt;=$NO$28,NJ19,0),IF(NL19&gt;=$NO$28,NM19,0),IF(OJ19&gt;=$OW$28,OK19,0),IF(OM19&gt;=$OW$28,ON19,0),IF(OQ19&gt;=$OW$28,OR19,0),IF(OT19&gt;=$OW$28,OU19,0),IF(PR19&gt;=$QE$28,PS19,0),IF(PU19&gt;=$QE$28,PV19,0),IF(PY19&gt;=$QE$28,PZ19,0),IF(QB19&gt;=$QE$28,QC19,0),IF(QZ19&gt;=$RM$28,RA19,0),IF(RC19&gt;=$RM$28,RD19,0),IF(RG19&gt;=$RM$28,RH19,0),IF(RJ19&gt;=$RM$28,RK19,0),IF(SH19&gt;=$SU$28,SI19,0),IF(SK19&gt;=$SU$28,SL19,0),IF(SO19&gt;=$SU$28,SP19,0),IF(SR19&gt;=$SU$28,SS19,0),IF(TP19&gt;=$UC$28,TQ19,0),IF(TS19&gt;=$UC$28,TT19,0),IF(TW19&gt;=$UC$28,TX19,0),IF(TZ19&gt;=$UC$28,UA19,0),IF(UX19&gt;=$VK$28,UY19,0),IF(VA19&gt;=$VK$28,VB19,0),IF(VE19&gt;=$VK$28,VF19,0),IF(VH19&gt;=$VK$28,VI19,0),IF(WF19&gt;=$WS$28,WG19,0),IF(WI19&gt;=$WS$28,WJ19,0),IF(WM19&gt;=$WS$28,WN19,0),IF(WP19&gt;=$WS$28,WQ19,0)),0)</f>
        <v>15.42</v>
      </c>
      <c r="U19" s="8" t="str">
        <f>IF(T19=0,"",IF(OR(T19=CR19,T19=CU19,T19=CY19),$CA$1,IF(OR(T19=BQ19,T19=BT19,T19=BX19),$AZ$1,IF(OR(T19=AP19,T19=AS19,T19=AW19),$Y$1,IF(OR(T19=WG19,T19=WJ19,T19=WN19,T19=WQ19),$VL$1,IF(OR(T19=UY19,T19=VB19,T19=VF19,T19=VI19),$UD$1,IF(OR(T19=TQ19,T19=TT19,T19=TX19,T19=UA19),$SV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)))</f>
        <v>2023 Domestic 3rd Trial</v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N19="",0,N19)=WL19,$VL$1,IF(V19+IF(N19="",0,N19)=VD19,$UD$1,IF(V19+IF(N19="",0,N19)=TV19,$SV$1,IF(V19+IF(N19="",0,N19)=SN19,$RN$1,IF(V19+IF(N19="",0,N19)=RF19,$QF$1,IF(V19+IF(N19="",0,N19)=PX19,$OX$1,IF(V19+IF(N19="",0,N19)=OP19,$NP$1,IF(V19+IF(N19="",0,N19)=NH19,$MH$1,IF(V19+IF(N19="",0,N19)=LZ19,$KZ$1,IF(V19+IF(N19="",0,N19)=KR19,$JR$1,IF(V19+IF(N19="",0,N19)=JJ19,$IJ$1,IF(V19+IF(N19="",0,N19)=IB19,$HB$1,IF(V19+IF(N19="",0,N19)=GT19,$FT$1,IF(V19+IF(N19="",0,N19)=FL19,$EL$1,IF(V19+IF(N19="",0,N19)=ED19,$DD$1))))))))))))))),IF(V19=DC19,IF(V19+IF(P19="",0,P19)=WO19,$VL$1,IF(V19+IF(P19="",0,P19)=VG19,$UD$1,IF(V19+IF(P19="",0,P19)=TY19,$SV$1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WR19,$VL$1,IF(V19+IF(P19="",0,P19)=VJ19,$UD$1,IF(V19+IF(P19="",0,P19)=UB19,$SV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))))))</f>
        <v/>
      </c>
      <c r="Y19" s="23">
        <v>13.2</v>
      </c>
      <c r="Z19" s="23">
        <v>9</v>
      </c>
      <c r="AA19" s="23">
        <v>15.4</v>
      </c>
      <c r="AB19" s="23">
        <v>15.3</v>
      </c>
      <c r="AC19" s="23">
        <v>0</v>
      </c>
      <c r="AD19" s="23">
        <v>11.9</v>
      </c>
      <c r="AE19" s="23">
        <v>8.5</v>
      </c>
      <c r="AF19" s="23">
        <v>15.4</v>
      </c>
      <c r="AG19" s="23">
        <v>15.42</v>
      </c>
      <c r="AH19" s="23">
        <v>0</v>
      </c>
      <c r="AI19" s="23">
        <v>2.8</v>
      </c>
      <c r="AJ19" s="23">
        <v>1.6</v>
      </c>
      <c r="AK19" s="23">
        <v>3.4</v>
      </c>
      <c r="AL19" s="23">
        <v>3.28</v>
      </c>
      <c r="AM19" s="23">
        <v>0</v>
      </c>
      <c r="AN19" s="28"/>
      <c r="AO19" s="39">
        <f>IF(AA19&gt;0,AA19,"")</f>
        <v>15.4</v>
      </c>
      <c r="AP19" s="39">
        <f>IF(AB19&gt;0,AB19,"")</f>
        <v>15.3</v>
      </c>
      <c r="AQ19" s="41">
        <f>IF(SUM(Y19:AB19)-AC19&gt;0,SUM(Y19:AB19)-AC19,"")</f>
        <v>52.900000000000006</v>
      </c>
      <c r="AR19" s="41">
        <f>IF(AF19&gt;0,AF19,"")</f>
        <v>15.4</v>
      </c>
      <c r="AS19" s="41">
        <f>IF(AG19&gt;0,AG19,"")</f>
        <v>15.42</v>
      </c>
      <c r="AT19" s="41">
        <f>IF(SUM(AD19:AG19)-AH19&gt;0,SUM(AD19:AG19)-AH19,"")</f>
        <v>51.22</v>
      </c>
      <c r="AU19" s="41">
        <f>IF(AQ19="","",MAX(AQ19,AT19))</f>
        <v>52.900000000000006</v>
      </c>
      <c r="AV19" s="41">
        <f>IF(AK19&gt;0,AK19,"")</f>
        <v>3.4</v>
      </c>
      <c r="AW19" s="41">
        <f>IF(AL19&gt;0,AL19,"")</f>
        <v>3.28</v>
      </c>
      <c r="AX19" s="41">
        <f>IF(SUM(AI19:AL19)-AM19&gt;0,SUM(AI19:AL19)-AM19,"")</f>
        <v>11.08</v>
      </c>
      <c r="AY19" s="41">
        <f>IF(SUM(AU19,AX19)&gt;0,SUM(AU19,AX19),"")</f>
        <v>63.980000000000004</v>
      </c>
      <c r="AZ19" s="27">
        <v>2.8</v>
      </c>
      <c r="BA19" s="27">
        <v>1.8</v>
      </c>
      <c r="BB19" s="27">
        <v>3.4</v>
      </c>
      <c r="BC19" s="27">
        <v>3.21</v>
      </c>
      <c r="BD19" s="27">
        <v>0</v>
      </c>
      <c r="BE19" s="27">
        <v>1.4</v>
      </c>
      <c r="BF19" s="27">
        <v>1</v>
      </c>
      <c r="BG19" s="27">
        <v>2</v>
      </c>
      <c r="BH19" s="27">
        <v>1.58</v>
      </c>
      <c r="BI19" s="27">
        <v>0</v>
      </c>
      <c r="BJ19" s="27"/>
      <c r="BK19" s="27"/>
      <c r="BL19" s="27"/>
      <c r="BM19" s="27"/>
      <c r="BN19" s="27"/>
      <c r="BO19" s="29"/>
      <c r="BP19" s="40">
        <f>IF(BB19&gt;0,BB19,"")</f>
        <v>3.4</v>
      </c>
      <c r="BQ19" s="40">
        <f>IF(BC19&gt;0,BC19,"")</f>
        <v>3.21</v>
      </c>
      <c r="BR19" s="11">
        <f>IF(SUM(AZ19:BC19)-BD19&gt;0,SUM(AZ19:BC19)-BD19,"")</f>
        <v>11.21</v>
      </c>
      <c r="BS19" s="11">
        <f>IF(BG19&gt;0,BG19,"")</f>
        <v>2</v>
      </c>
      <c r="BT19" s="11">
        <f>IF(BH19&gt;0,BH19,"")</f>
        <v>1.58</v>
      </c>
      <c r="BU19" s="11">
        <f>IF(SUM(BE19:BH19)-BI19&gt;0,SUM(BE19:BH19)-BI19,"")</f>
        <v>5.98</v>
      </c>
      <c r="BV19" s="11">
        <f>IF(BR19="","",MAX(BR19,BU19))</f>
        <v>11.21</v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>
        <f>IF(SUM(BV19,BY19)&gt;0,SUM(BV19,BY19),"")</f>
        <v>11.21</v>
      </c>
      <c r="CA19" s="23">
        <v>13.2</v>
      </c>
      <c r="CB19" s="23">
        <v>9.1999999999999993</v>
      </c>
      <c r="CC19" s="23">
        <v>12.6</v>
      </c>
      <c r="CD19" s="23">
        <v>13.76</v>
      </c>
      <c r="CE19" s="23">
        <v>0.9</v>
      </c>
      <c r="CF19" s="23">
        <v>5.5</v>
      </c>
      <c r="CG19" s="23">
        <v>3.8</v>
      </c>
      <c r="CH19" s="23">
        <v>6.3</v>
      </c>
      <c r="CI19" s="23">
        <v>6</v>
      </c>
      <c r="CJ19" s="23">
        <v>0</v>
      </c>
      <c r="CK19" s="23"/>
      <c r="CL19" s="23"/>
      <c r="CM19" s="23"/>
      <c r="CN19" s="23"/>
      <c r="CO19" s="23"/>
      <c r="CP19" s="28"/>
      <c r="CQ19" s="39">
        <f>IF(CC19&gt;0,CC19,"")</f>
        <v>12.6</v>
      </c>
      <c r="CR19" s="39">
        <f>IF(CD19&gt;0,CD19,"")</f>
        <v>13.76</v>
      </c>
      <c r="CS19" s="41">
        <f>IF(SUM(CA19:CD19)-CE19&gt;0,SUM(CA19:CD19)-CE19,"")</f>
        <v>47.86</v>
      </c>
      <c r="CT19" s="41">
        <f>IF(CH19&gt;0,CH19,"")</f>
        <v>6.3</v>
      </c>
      <c r="CU19" s="41">
        <f>IF(CI19&gt;0,CI19,"")</f>
        <v>6</v>
      </c>
      <c r="CV19" s="41">
        <f>IF(SUM(CF19:CI19)-CJ19&gt;0,SUM(CF19:CI19)-CJ19,"")</f>
        <v>21.6</v>
      </c>
      <c r="CW19" s="41">
        <f>IF(CS19="","",MAX(CS19,CV19))</f>
        <v>47.86</v>
      </c>
      <c r="CX19" s="41" t="str">
        <f>IF(CM19&gt;0,CM19,"")</f>
        <v/>
      </c>
      <c r="CY19" s="41" t="str">
        <f>IF(CN19&gt;0,CN19,"")</f>
        <v/>
      </c>
      <c r="CZ19" s="41" t="str">
        <f>IF(SUM(CK19:CN19)-CO19&gt;0,SUM(CK19:CN19)-CO19,"")</f>
        <v/>
      </c>
      <c r="DA19" s="41">
        <f>IF(SUM(CW19,CZ19)&gt;0,SUM(CW19,CZ19),"")</f>
        <v>47.86</v>
      </c>
      <c r="DB19" s="52" t="str">
        <f>IF(MAX(ED19,FL19,GT19,IB19,JJ19,KR19,LZ19,NH19,OP19,PX19,RF19,SN19,TV19,VD19,WL19)-IF(N19="",0,N19)&gt;0.001,MAX(ED19,FL19,GT19,IB19,JJ19,KR19,LZ19,NH19,OP19,PX19,RF19,SN19,TV19,VD19,WL19)-IF(N19="",0,N19),"")</f>
        <v/>
      </c>
      <c r="DC19" s="52" t="str">
        <f>IF(MAX(EG19,EJ19,FO19,FR19,GW19,GZ19,IE19,IH19,JM19,JP19,KU19,KX19,MC19,MF19,NK19,NN19,OS19,OV19,QA19,QD19,RI19,RL19,SQ19,ST19,TY19,UB19,VG19,VJ19,WO19,WR19)-IF(P19="",0,P19)&gt;0.001,MAX(EG19,EJ19,FO19,FR19,GW19,GZ19,IE19,IH19,JM19,JP19,KU19,KX19,MC19,MF19,NK19,NN19,OS19,OV19,QA19,QD19,RI19,RL19,SQ19,ST19,TY19,UB19,VG19,VJ19,WO19,WR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1" t="str">
        <f>IF(DF19&gt;0,DF19,"")</f>
        <v/>
      </c>
      <c r="DY19" s="41" t="str">
        <f>IF(DG19&gt;0,DG19,"")</f>
        <v/>
      </c>
      <c r="DZ19" s="41" t="str">
        <f>IF(SUM(DD19:DG19)-DH19&gt;0,SUM(DD19:DG19)-DH19,"")</f>
        <v/>
      </c>
      <c r="EA19" s="41" t="str">
        <f>IF(DK19&gt;0,DK19,"")</f>
        <v/>
      </c>
      <c r="EB19" s="41" t="str">
        <f>IF(DL19&gt;0,DL19,"")</f>
        <v/>
      </c>
      <c r="EC19" s="41" t="str">
        <f>IF(SUM(DI19:DL19)-DM19&gt;0,SUM(DI19:DL19)-DM19,"")</f>
        <v/>
      </c>
      <c r="ED19" s="41" t="str">
        <f>IF(MAX(DZ19,EC19)&gt;0,MAX(DZ19,EC19),"")</f>
        <v/>
      </c>
      <c r="EE19" s="41" t="str">
        <f>IF(DP19&gt;0,DP19,"")</f>
        <v/>
      </c>
      <c r="EF19" s="41" t="str">
        <f>IF(DQ19&gt;0,DQ19,"")</f>
        <v/>
      </c>
      <c r="EG19" s="41" t="str">
        <f>IF(SUM(DN19:DQ19)-DR19&gt;0,SUM(DN19:DQ19)-DR19,"")</f>
        <v/>
      </c>
      <c r="EH19" s="41" t="str">
        <f>IF(DU19&gt;0,DU19,"")</f>
        <v/>
      </c>
      <c r="EI19" s="41" t="str">
        <f>IF(DV19&gt;0,DV19,"")</f>
        <v/>
      </c>
      <c r="EJ19" s="41" t="str">
        <f>IF(SUM(DS19:DV19)-DW19&gt;0,SUM(DS19:DV19)-DW19,"")</f>
        <v/>
      </c>
      <c r="EK19" s="41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1" t="str">
        <f>IF(FV19&gt;0,FV19,"")</f>
        <v/>
      </c>
      <c r="GO19" s="41" t="str">
        <f>IF(FW19&gt;0,FW19,"")</f>
        <v/>
      </c>
      <c r="GP19" s="41" t="str">
        <f>IF(SUM(FT19:FW19)-FX19&gt;0,SUM(FT19:FW19)-FX19,"")</f>
        <v/>
      </c>
      <c r="GQ19" s="41" t="str">
        <f>IF(GA19&gt;0,GA19,"")</f>
        <v/>
      </c>
      <c r="GR19" s="41" t="str">
        <f>IF(GB19&gt;0,GB19,"")</f>
        <v/>
      </c>
      <c r="GS19" s="41" t="str">
        <f>IF(SUM(FY19:GB19)-GC19&gt;0,SUM(FY19:GB19)-GC19,"")</f>
        <v/>
      </c>
      <c r="GT19" s="41" t="str">
        <f>IF(MAX(GP19,GS19)&gt;0,MAX(GP19,GS19),"")</f>
        <v/>
      </c>
      <c r="GU19" s="41" t="str">
        <f>IF(GF19&gt;0,GF19,"")</f>
        <v/>
      </c>
      <c r="GV19" s="41" t="str">
        <f>IF(GG19&gt;0,GG19,"")</f>
        <v/>
      </c>
      <c r="GW19" s="41" t="str">
        <f>IF(SUM(GD19:GG19)-GH19&gt;0,SUM(GD19:GG19)-GH19,"")</f>
        <v/>
      </c>
      <c r="GX19" s="41" t="str">
        <f>IF(GK19&gt;0,GK19,"")</f>
        <v/>
      </c>
      <c r="GY19" s="41" t="str">
        <f>IF(GL19&gt;0,GL19,"")</f>
        <v/>
      </c>
      <c r="GZ19" s="41" t="str">
        <f>IF(SUM(GI19:GL19)-GM19&gt;0,SUM(GI19:GL19)-GM19,"")</f>
        <v/>
      </c>
      <c r="HA19" s="41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1" t="str">
        <f>IF(IL19&gt;0,IL19,"")</f>
        <v/>
      </c>
      <c r="JE19" s="41" t="str">
        <f>IF(IM19&gt;0,IM19,"")</f>
        <v/>
      </c>
      <c r="JF19" s="41" t="str">
        <f>IF(SUM(IJ19:IM19)-IN19&gt;0,SUM(IJ19:IM19)-IN19,"")</f>
        <v/>
      </c>
      <c r="JG19" s="41" t="str">
        <f>IF(IQ19&gt;0,IQ19,"")</f>
        <v/>
      </c>
      <c r="JH19" s="41" t="str">
        <f>IF(IR19&gt;0,IR19,"")</f>
        <v/>
      </c>
      <c r="JI19" s="41" t="str">
        <f>IF(SUM(IO19:IR19)-IS19&gt;0,SUM(IO19:IR19)-IS19,"")</f>
        <v/>
      </c>
      <c r="JJ19" s="41" t="str">
        <f>IF(MAX(JF19,JI19)&gt;0,MAX(JF19,JI19),"")</f>
        <v/>
      </c>
      <c r="JK19" s="41" t="str">
        <f>IF(IV19&gt;0,IV19,"")</f>
        <v/>
      </c>
      <c r="JL19" s="41" t="str">
        <f>IF(IW19&gt;0,IW19,"")</f>
        <v/>
      </c>
      <c r="JM19" s="41" t="str">
        <f>IF(SUM(IT19:IW19)-IX19&gt;0,SUM(IT19:IW19)-IX19,"")</f>
        <v/>
      </c>
      <c r="JN19" s="41" t="str">
        <f>IF(JA19&gt;0,JA19,"")</f>
        <v/>
      </c>
      <c r="JO19" s="41" t="str">
        <f>IF(JB19&gt;0,JB19,"")</f>
        <v/>
      </c>
      <c r="JP19" s="41" t="str">
        <f>IF(SUM(IY19:JB19)-JC19&gt;0,SUM(IY19:JB19)-JC19,"")</f>
        <v/>
      </c>
      <c r="JQ19" s="41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1" t="str">
        <f>IF(LB19&gt;0,LB19,"")</f>
        <v/>
      </c>
      <c r="LU19" s="41" t="str">
        <f>IF(LC19&gt;0,LC19,"")</f>
        <v/>
      </c>
      <c r="LV19" s="41" t="str">
        <f>IF(SUM(KZ19:LC19)-LD19&gt;0,SUM(KZ19:LC19)-LD19,"")</f>
        <v/>
      </c>
      <c r="LW19" s="41" t="str">
        <f>IF(LG19&gt;0,LG19,"")</f>
        <v/>
      </c>
      <c r="LX19" s="41" t="str">
        <f>IF(LH19&gt;0,LH19,"")</f>
        <v/>
      </c>
      <c r="LY19" s="41" t="str">
        <f>IF(SUM(LE19:LH19)-LI19&gt;0,SUM(LE19:LH19)-LI19,"")</f>
        <v/>
      </c>
      <c r="LZ19" s="41" t="str">
        <f>IF(MAX(LV19,LY19)&gt;0,MAX(LV19,LY19),"")</f>
        <v/>
      </c>
      <c r="MA19" s="41" t="str">
        <f>IF(LL19&gt;0,LL19,"")</f>
        <v/>
      </c>
      <c r="MB19" s="41" t="str">
        <f>IF(LM19&gt;0,LM19,"")</f>
        <v/>
      </c>
      <c r="MC19" s="41" t="str">
        <f>IF(SUM(LJ19:LM19)-LN19&gt;0,SUM(LJ19:LM19)-LN19,"")</f>
        <v/>
      </c>
      <c r="MD19" s="41" t="str">
        <f>IF(LQ19&gt;0,LQ19,"")</f>
        <v/>
      </c>
      <c r="ME19" s="41" t="str">
        <f>IF(LR19&gt;0,LR19,"")</f>
        <v/>
      </c>
      <c r="MF19" s="41" t="str">
        <f>IF(SUM(LO19:LR19)-LS19&gt;0,SUM(LO19:LR19)-LS19,"")</f>
        <v/>
      </c>
      <c r="MG19" s="41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1" t="str">
        <f>IF(NR19&gt;0,NR19,"")</f>
        <v/>
      </c>
      <c r="OK19" s="41" t="str">
        <f>IF(NS19&gt;0,NS19,"")</f>
        <v/>
      </c>
      <c r="OL19" s="41" t="str">
        <f>IF(SUM(NP19:NS19)-NT19&gt;0,SUM(NP19:NS19)-NT19,"")</f>
        <v/>
      </c>
      <c r="OM19" s="41" t="str">
        <f>IF(NW19&gt;0,NW19,"")</f>
        <v/>
      </c>
      <c r="ON19" s="41" t="str">
        <f>IF(NX19&gt;0,NX19,"")</f>
        <v/>
      </c>
      <c r="OO19" s="41" t="str">
        <f>IF(SUM(NU19:NX19)-NY19&gt;0,SUM(NU19:NX19)-NY19,"")</f>
        <v/>
      </c>
      <c r="OP19" s="41" t="str">
        <f>IF(MAX(OL19,OO19)&gt;0,MAX(OL19,OO19),"")</f>
        <v/>
      </c>
      <c r="OQ19" s="41" t="str">
        <f>IF(OB19&gt;0,OB19,"")</f>
        <v/>
      </c>
      <c r="OR19" s="41" t="str">
        <f>IF(OC19&gt;0,OC19,"")</f>
        <v/>
      </c>
      <c r="OS19" s="41" t="str">
        <f>IF(SUM(NZ19:OC19)-OD19&gt;0,SUM(NZ19:OC19)-OD19,"")</f>
        <v/>
      </c>
      <c r="OT19" s="41" t="str">
        <f>IF(OG19&gt;0,OG19,"")</f>
        <v/>
      </c>
      <c r="OU19" s="41" t="str">
        <f>IF(OH19&gt;0,OH19,"")</f>
        <v/>
      </c>
      <c r="OV19" s="41" t="str">
        <f>IF(SUM(OE19:OH19)-OI19&gt;0,SUM(OE19:OH19)-OI19,"")</f>
        <v/>
      </c>
      <c r="OW19" s="41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1" t="str">
        <f>IF(QH19&gt;0,QH19,"")</f>
        <v/>
      </c>
      <c r="RA19" s="41" t="str">
        <f>IF(QI19&gt;0,QI19,"")</f>
        <v/>
      </c>
      <c r="RB19" s="41" t="str">
        <f>IF(SUM(QF19:QI19)-QJ19&gt;0,SUM(QF19:QI19)-QJ19,"")</f>
        <v/>
      </c>
      <c r="RC19" s="41" t="str">
        <f>IF(QM19&gt;0,QM19,"")</f>
        <v/>
      </c>
      <c r="RD19" s="41" t="str">
        <f>IF(QN19&gt;0,QN19,"")</f>
        <v/>
      </c>
      <c r="RE19" s="41" t="str">
        <f>IF(SUM(QK19:QN19)-QO19&gt;0,SUM(QK19:QN19)-QO19,"")</f>
        <v/>
      </c>
      <c r="RF19" s="41" t="str">
        <f>IF(MAX(RB19,RE19)&gt;0,MAX(RB19,RE19),"")</f>
        <v/>
      </c>
      <c r="RG19" s="41" t="str">
        <f>IF(QR19&gt;0,QR19,"")</f>
        <v/>
      </c>
      <c r="RH19" s="41" t="str">
        <f>IF(QS19&gt;0,QS19,"")</f>
        <v/>
      </c>
      <c r="RI19" s="41" t="str">
        <f>IF(SUM(QP19:QS19)-QT19&gt;0,SUM(QP19:QS19)-QT19,"")</f>
        <v/>
      </c>
      <c r="RJ19" s="41" t="str">
        <f>IF(QW19&gt;0,QW19,"")</f>
        <v/>
      </c>
      <c r="RK19" s="41" t="str">
        <f>IF(QX19&gt;0,QX19,"")</f>
        <v/>
      </c>
      <c r="RL19" s="41" t="str">
        <f>IF(SUM(QU19:QX19)-QY19&gt;0,SUM(QU19:QX19)-QY19,"")</f>
        <v/>
      </c>
      <c r="RM19" s="41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17"/>
      <c r="TI19" s="17"/>
      <c r="TJ19" s="17"/>
      <c r="TK19" s="17"/>
      <c r="TL19" s="17"/>
      <c r="TM19" s="17"/>
      <c r="TN19" s="17"/>
      <c r="TO19" s="17"/>
      <c r="TP19" s="41" t="str">
        <f>IF(SX19&gt;0,SX19,"")</f>
        <v/>
      </c>
      <c r="TQ19" s="41" t="str">
        <f>IF(SY19&gt;0,SY19,"")</f>
        <v/>
      </c>
      <c r="TR19" s="41" t="str">
        <f>IF(SUM(SV19:SY19)-SZ19&gt;0,SUM(SV19:SY19)-SZ19,"")</f>
        <v/>
      </c>
      <c r="TS19" s="41" t="str">
        <f>IF(TC19&gt;0,TC19,"")</f>
        <v/>
      </c>
      <c r="TT19" s="41" t="str">
        <f>IF(TD19&gt;0,TD19,"")</f>
        <v/>
      </c>
      <c r="TU19" s="41" t="str">
        <f>IF(SUM(TA19:TD19)-TE19&gt;0,SUM(TA19:TD19)-TE19,"")</f>
        <v/>
      </c>
      <c r="TV19" s="41" t="str">
        <f>IF(MAX(TR19,TU19)&gt;0,MAX(TR19,TU19),"")</f>
        <v/>
      </c>
      <c r="TW19" s="41" t="str">
        <f>IF(TH19&gt;0,TH19,"")</f>
        <v/>
      </c>
      <c r="TX19" s="41" t="str">
        <f>IF(TI19&gt;0,TI19,"")</f>
        <v/>
      </c>
      <c r="TY19" s="41" t="str">
        <f>IF(SUM(TF19:TI19)-TJ19&gt;0,SUM(TF19:TI19)-TJ19,"")</f>
        <v/>
      </c>
      <c r="TZ19" s="41" t="str">
        <f>IF(TM19&gt;0,TM19,"")</f>
        <v/>
      </c>
      <c r="UA19" s="41" t="str">
        <f>IF(TN19&gt;0,TN19,"")</f>
        <v/>
      </c>
      <c r="UB19" s="41" t="str">
        <f>IF(SUM(TK19:TN19)-TO19&gt;0,SUM(TK19:TN19)-TO19,"")</f>
        <v/>
      </c>
      <c r="UC19" s="41" t="str">
        <f>IF(SUM(TV19,TY19,UB19)&gt;0,SUM(TV19,TY19,UB19),"")</f>
        <v/>
      </c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8"/>
      <c r="UQ19" s="18"/>
      <c r="UR19" s="18"/>
      <c r="US19" s="18"/>
      <c r="UT19" s="18"/>
      <c r="UU19" s="18"/>
      <c r="UV19" s="18"/>
      <c r="UW19" s="18"/>
      <c r="UX19" s="11" t="str">
        <f>IF(UF19&gt;0,UF19,"")</f>
        <v/>
      </c>
      <c r="UY19" s="11" t="str">
        <f>IF(UG19&gt;0,UG19,"")</f>
        <v/>
      </c>
      <c r="UZ19" s="11" t="str">
        <f>IF(SUM(UD19:UG19)-UH19&gt;0,SUM(UD19:UG19)-UH19,"")</f>
        <v/>
      </c>
      <c r="VA19" s="11" t="str">
        <f>IF(UK19&gt;0,UK19,"")</f>
        <v/>
      </c>
      <c r="VB19" s="11" t="str">
        <f>IF(UL19&gt;0,UL19,"")</f>
        <v/>
      </c>
      <c r="VC19" s="11" t="str">
        <f>IF(SUM(UI19:UL19)-UM19&gt;0,SUM(UI19:UL19)-UM19,"")</f>
        <v/>
      </c>
      <c r="VD19" s="11" t="str">
        <f>IF(MAX(UZ19,VC19)&gt;0,MAX(UZ19,VC19),"")</f>
        <v/>
      </c>
      <c r="VE19" s="11" t="str">
        <f>IF(UP19&gt;0,UP19,"")</f>
        <v/>
      </c>
      <c r="VF19" s="11" t="str">
        <f>IF(UQ19&gt;0,UQ19,"")</f>
        <v/>
      </c>
      <c r="VG19" s="11" t="str">
        <f>IF(SUM(UN19:UQ19)-UR19&gt;0,SUM(UN19:UQ19)-UR19,"")</f>
        <v/>
      </c>
      <c r="VH19" s="11" t="str">
        <f>IF(UU19&gt;0,UU19,"")</f>
        <v/>
      </c>
      <c r="VI19" s="11" t="str">
        <f>IF(UV19&gt;0,UV19,"")</f>
        <v/>
      </c>
      <c r="VJ19" s="11" t="str">
        <f>IF(SUM(US19:UV19)-UW19&gt;0,SUM(US19:UV19)-UW19,"")</f>
        <v/>
      </c>
      <c r="VK19" s="11" t="str">
        <f>IF(SUM(VD19,VG19,VJ19)&gt;0,SUM(VD19,VG19,VJ19),"")</f>
        <v/>
      </c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17"/>
      <c r="VY19" s="17"/>
      <c r="VZ19" s="17"/>
      <c r="WA19" s="17"/>
      <c r="WB19" s="17"/>
      <c r="WC19" s="17"/>
      <c r="WD19" s="17"/>
      <c r="WE19" s="17"/>
      <c r="WF19" s="41" t="str">
        <f>IF(VN19&gt;0,VN19,"")</f>
        <v/>
      </c>
      <c r="WG19" s="41" t="str">
        <f>IF(VO19&gt;0,VO19,"")</f>
        <v/>
      </c>
      <c r="WH19" s="41" t="str">
        <f>IF(SUM(VL19:VO19)-VP19&gt;0,SUM(VL19:VO19)-VP19,"")</f>
        <v/>
      </c>
      <c r="WI19" s="41" t="str">
        <f>IF(VS19&gt;0,VS19,"")</f>
        <v/>
      </c>
      <c r="WJ19" s="41" t="str">
        <f>IF(VT19&gt;0,VT19,"")</f>
        <v/>
      </c>
      <c r="WK19" s="41" t="str">
        <f>IF(SUM(VQ19:VT19)-VU19&gt;0,SUM(VQ19:VT19)-VU19,"")</f>
        <v/>
      </c>
      <c r="WL19" s="41" t="str">
        <f>IF(MAX(WH19,WK19)&gt;0,MAX(WH19,WK19),"")</f>
        <v/>
      </c>
      <c r="WM19" s="41" t="str">
        <f>IF(VX19&gt;0,VX19,"")</f>
        <v/>
      </c>
      <c r="WN19" s="41" t="str">
        <f>IF(VY19&gt;0,VY19,"")</f>
        <v/>
      </c>
      <c r="WO19" s="41" t="str">
        <f>IF(SUM(VV19:VY19)-VZ19&gt;0,SUM(VV19:VY19)-VZ19,"")</f>
        <v/>
      </c>
      <c r="WP19" s="41" t="str">
        <f>IF(WC19&gt;0,WC19,"")</f>
        <v/>
      </c>
      <c r="WQ19" s="41" t="str">
        <f>IF(WD19&gt;0,WD19,"")</f>
        <v/>
      </c>
      <c r="WR19" s="41" t="str">
        <f>IF(SUM(WA19:WD19)-WE19&gt;0,SUM(WA19:WD19)-WE19,"")</f>
        <v/>
      </c>
      <c r="WS19" s="41" t="str">
        <f>IF(SUM(WL19,WO19,WR19)&gt;0,SUM(WL19,WO19,WR19),"")</f>
        <v/>
      </c>
      <c r="WT19" s="27">
        <f>IF($CP19="P",CA19,(CA19+AZ19)/2)</f>
        <v>8</v>
      </c>
      <c r="WU19" s="27">
        <f>IF($CP19="P",CB19,(CB19+BA19)/2)</f>
        <v>5.5</v>
      </c>
      <c r="WV19" s="27">
        <f>IF($CP19="P",CC19,(CC19+BB19)/2)</f>
        <v>8</v>
      </c>
      <c r="WW19" s="27">
        <f>IF($CP19="P",CD19,(CD19+BC19)/2)</f>
        <v>8.4849999999999994</v>
      </c>
      <c r="WX19" s="27">
        <f>IF($CP19="P",CE19,(CE19+BD19)/2)</f>
        <v>0.45</v>
      </c>
      <c r="WY19" s="27">
        <f>IF($CP19="P",CF19,(CF19+BE19)/2)</f>
        <v>3.45</v>
      </c>
      <c r="WZ19" s="27">
        <f>IF($CP19="P",CG19,(CG19+BF19)/2)</f>
        <v>2.4</v>
      </c>
      <c r="XA19" s="27">
        <f>IF($CP19="P",CH19,(CH19+BG19)/2)</f>
        <v>4.1500000000000004</v>
      </c>
      <c r="XB19" s="27">
        <f>IF($CP19="P",CI19,(CI19+BH19)/2)</f>
        <v>3.79</v>
      </c>
      <c r="XC19" s="27">
        <f>IF($CP19="P",CJ19,(CJ19+BI19)/2)</f>
        <v>0</v>
      </c>
      <c r="XD19" s="27">
        <f>IF($CP19="P",CK19,(CK19+BJ19)/2)</f>
        <v>0</v>
      </c>
      <c r="XE19" s="27">
        <f>IF($CP19="P",CL19,(CL19+BK19)/2)</f>
        <v>0</v>
      </c>
      <c r="XF19" s="27">
        <f>IF($CP19="P",CM19,(CM19+BL19)/2)</f>
        <v>0</v>
      </c>
      <c r="XG19" s="27">
        <f>IF($CP19="P",CN19,(CN19+BM19)/2)</f>
        <v>0</v>
      </c>
      <c r="XH19" s="27">
        <f>IF($CP19="P",CO19,(CO19+BN19)/2)</f>
        <v>0</v>
      </c>
      <c r="XI19" s="29" t="s">
        <v>56</v>
      </c>
      <c r="XJ19" s="11">
        <f>IF(WV19&gt;0,WV19,"")</f>
        <v>8</v>
      </c>
      <c r="XK19" s="11">
        <f>IF(WW19&gt;0,WW19,"")</f>
        <v>8.4849999999999994</v>
      </c>
      <c r="XL19" s="11">
        <f>IF(SUM(WT19:WW19)-WX19&gt;0,SUM(WT19:WW19)-WX19,"")</f>
        <v>29.535</v>
      </c>
      <c r="XM19" s="11">
        <f>IF(XA19&gt;0,XA19,"")</f>
        <v>4.1500000000000004</v>
      </c>
      <c r="XN19" s="11">
        <f>IF(XB19&gt;0,XB19,"")</f>
        <v>3.79</v>
      </c>
      <c r="XO19" s="11">
        <f>IF(SUM(WY19:XB19)-XC19&gt;0,SUM(WY19:XB19)-XC19,"")</f>
        <v>13.79</v>
      </c>
      <c r="XP19" s="11">
        <f>IF(MAX(XL19,XO19)&gt;0,MAX(XL19,XO19),"")</f>
        <v>29.535</v>
      </c>
      <c r="XQ19" s="11" t="str">
        <f>IF(XF19&gt;0,XF19,"")</f>
        <v/>
      </c>
      <c r="XR19" s="11" t="str">
        <f>IF(XG19&gt;0,XG19,"")</f>
        <v/>
      </c>
      <c r="XS19" s="11" t="str">
        <f>IF(SUM(XD19:XG19)-XH19&gt;0,SUM(XD19:XG19)-XH19,"")</f>
        <v/>
      </c>
      <c r="XT19" s="11">
        <f>IF(SUM(XP19,XS19)&gt;0,SUM(XP19,XS19),"")</f>
        <v>29.535</v>
      </c>
    </row>
    <row r="20" spans="1:644" x14ac:dyDescent="0.2">
      <c r="A20" s="4" t="str" cm="1">
        <f t="array" ref="A20">IF(AND(H20&lt;&gt;"",H20&lt;&gt;"No DD"),SUMPRODUCT((H$4:H$26&lt;&gt;"")*(H$4:H$26&lt;&gt;"No DD")*(E$4:E$26&gt;E20))+1,IF(H20="No DD",SUMPRODUCT((H$4:H$26="No DD")*(E$4:E$26&gt;E20))+1+SUMPRODUCT((H$4:H$26&lt;&gt;"")*(H$4:H$26&lt;&gt;"No DD")),""))</f>
        <v/>
      </c>
      <c r="B20" s="5" t="s">
        <v>236</v>
      </c>
      <c r="C20" s="4" t="s">
        <v>3</v>
      </c>
      <c r="D20" s="4">
        <v>2002</v>
      </c>
      <c r="E20" s="9">
        <f>SUM(J20:V20)+SUM(J20:T20)*0.0000001+SUM(J20)*0.0000000000001</f>
        <v>189.95001899500528</v>
      </c>
      <c r="F20" s="3" t="str">
        <f>IF(OR(AND(AO20&gt;=AY$28,AO20&lt;&gt;"",AQ20&gt;=AY$32,AQ20&lt;&gt;"",AN20=""),AND(AR20&gt;=AY$28,AR20&lt;&gt;"",AT20&gt;=AY$32,AT20&lt;&gt;"",AN20=""),AND(AV20&gt;=AY$28,AV20&lt;&gt;"",AX20&gt;=AY$32,AX20&lt;&gt;"",AN20=""),AND(BP20&gt;=BZ$28,BP20&lt;&gt;"",BR20&gt;=BZ$32,BR20&lt;&gt;"",BO20=""),AND(BS20&gt;=BZ$28,BS20&lt;&gt;"",BU20&gt;=BZ$32,BU20&lt;&gt;"",BO20=""),AND(BW20&gt;=BZ$28,BW20&lt;&gt;"",BY20&gt;=BZ$32,BY20&lt;&gt;"",BO20=""),AND(CQ20&gt;=DA$28,CQ20&lt;&gt;"",CS20&gt;=DA$32,CS20&lt;&gt;"",CP20=""),AND(CT20&gt;=DA$28,CT20&lt;&gt;"",CV20&gt;=DA$32,CV20&lt;&gt;"",CP20=""),AND(CX20&gt;=DA$28,CX20&lt;&gt;"",CZ20&gt;=DA$32,CZ20&lt;&gt;"",CP20=""),AND(DX20&gt;=EK$28,DX20&lt;&gt;"",DZ20&gt;=EK$32,DZ20&lt;&gt;""),AND(EA20&gt;=EK$28,EA20&lt;&gt;"",EC20&gt;=EK$32,EC20&lt;&gt;""),AND(EE20&gt;=EK$28,EE20&lt;&gt;"",EG20&gt;=EK$32,EG20&lt;&gt;""),AND(EH20&gt;=EK$28,EH20&lt;&gt;"",EJ20&gt;=EK$32,EJ20&lt;&gt;""),AND(FF20&gt;=FS$28,FF20&lt;&gt;"",FH20&gt;=FS$32,FH20&lt;&gt;""),AND(FI20&gt;=FS$28,FI20&lt;&gt;"",FK20&gt;=FS$32,FK20&lt;&gt;""),AND(FM20&gt;=FS$28,FM20&lt;&gt;"",FO20&gt;=FS$32,FO20&lt;&gt;""),AND(FP20&gt;=FS$28,FP20&lt;&gt;"",FR20&gt;=FS$32,FR20&lt;&gt;""),AND(GN20&gt;=HA$28,GN20&lt;&gt;"",GP20&gt;=HA$32,GP20&lt;&gt;""),AND(GQ20&gt;=HA$28,GQ20&lt;&gt;"",GS20&gt;=HA$32,GS20&lt;&gt;""),AND(GU20&gt;=HA$28,GU20&lt;&gt;"",GW20&gt;=HA$32,GW20&lt;&gt;""),AND(GX20&gt;=HA$28,GX20&lt;&gt;"",GZ20&gt;=HA$32,GZ20&lt;&gt;""),AND(HV20&gt;=II$28,HV20&lt;&gt;"",HX20&gt;=II$32,HX20&lt;&gt;""),AND(HY20&gt;=II$28,HY20&lt;&gt;"",IA20&gt;=II$32,IA20&lt;&gt;""),AND(IC20&gt;=II$28,IC20&lt;&gt;"",IE20&gt;=II$32,IE20&lt;&gt;""),AND(IF20&gt;=II$28,IF20&lt;&gt;"",IH20&gt;=II$32,IH20&lt;&gt;""),AND(JD20&gt;=JQ$28,JD20&lt;&gt;"",JF20&gt;=JQ$32,JF20&lt;&gt;""),AND(JG20&gt;=JQ$28,JG20&lt;&gt;"",JI20&gt;=JQ$32,JI20&lt;&gt;""),AND(JK20&gt;=JQ$28,JK20&lt;&gt;"",JM20&gt;=JQ$32,JM20&lt;&gt;""),AND(JN20&gt;=JQ$28,JN20&lt;&gt;"",JP20&gt;=JQ$32,JP20&lt;&gt;""),AND(KL20&gt;=KY$28,KL20&lt;&gt;"",KN20&gt;=KY$32,KN20&lt;&gt;""),AND(KO20&gt;=KY$28,KO20&lt;&gt;"",KQ20&gt;=KY$32,KQ20&lt;&gt;""),AND(KS20&gt;=KY$28,KS20&lt;&gt;"",KU20&gt;=KY$32,KU20&lt;&gt;""),AND(KV20&gt;=KY$28,KV20&lt;&gt;"",KX20&gt;=KY$32,KX20&lt;&gt;""),AND(LT20&gt;=MG$28,LT20&lt;&gt;"",LV20&gt;=MG$32,LV20&lt;&gt;""),AND(LW20&gt;=MG$28,LW20&lt;&gt;"",LY20&gt;=MG$32,LY20&lt;&gt;""),AND(MA20&gt;=MG$28,MA20&lt;&gt;"",MC20&gt;=MG$32,MC20&lt;&gt;""),AND(MD20&gt;=MG$28,MD20&lt;&gt;"",MF20&gt;=MG$32,MF20&lt;&gt;""),AND(NB20&gt;=NO$28,NB20&lt;&gt;"",ND20&gt;=NO$32,ND20&lt;&gt;""),AND(NE20&gt;=NO$28,NE20&lt;&gt;"",NG20&gt;=NO$32,NG20&lt;&gt;""),AND(NI20&gt;=NO$28,NI20&lt;&gt;"",NK20&gt;=NO$32,NK20&lt;&gt;""),AND(NL20&gt;=NO$28,NL20&lt;&gt;"",NN20&gt;=NO$32,NN20&lt;&gt;""),AND(OJ20&gt;=OW$28,OJ20&lt;&gt;"",OL20&gt;=OW$32,OL20&lt;&gt;""),AND(OM20&gt;=OW$28,OM20&lt;&gt;"",OO20&gt;=OW$32,OO20&lt;&gt;""),AND(OQ20&gt;=OW$28,OQ20&lt;&gt;"",OS20&gt;=OW$32,OS20&lt;&gt;""),AND(OT20&gt;=OW$28,OT20&lt;&gt;"",OV20&gt;=OW$32,OV20&lt;&gt;""),AND(PR20&gt;=QE$28,PR20&lt;&gt;"",PT20&gt;=QE$32,PT20&lt;&gt;""),AND(PU20&gt;=QE$28,PU20&lt;&gt;"",PW20&gt;=QE$32,PW20&lt;&gt;""),AND(PY20&gt;=QE$28,PY20&lt;&gt;"",QA20&gt;=QE$32,QA20&lt;&gt;""),AND(QB20&gt;=QE$28,QB20&lt;&gt;"",QD20&gt;=QE$32,QD20&lt;&gt;""),AND(QZ20&gt;=RM$28,QZ20&lt;&gt;"",RB20&gt;=RM$32,RB20&lt;&gt;""),AND(RC20&gt;=RM$28,RC20&lt;&gt;"",RE20&gt;=RM$32,RE20&lt;&gt;""),AND(RG20&gt;=RM$28,RG20&lt;&gt;"",RI20&gt;=RM$32,RI20&lt;&gt;""),AND(RJ20&gt;=RM$28,RJ20&lt;&gt;"",RL20&gt;=RM$32,RL20&lt;&gt;""),AND(SH20&gt;=SU$28,SH20&lt;&gt;"",SJ20&gt;=SU$32,SJ20&lt;&gt;""),AND(SK20&gt;=SU$28,SK20&lt;&gt;"",SM20&gt;=SU$32,SM20&lt;&gt;""),AND(SO20&gt;=SU$28,SO20&lt;&gt;"",SQ20&gt;=SU$32,SQ20&lt;&gt;""),AND(SR20&gt;=SU$28,SR20&lt;&gt;"",ST20&gt;=SU$32,ST20&lt;&gt;""),AND(TP20&gt;=UC$28,TP20&lt;&gt;"",TR20&gt;=UC$32,TR20&lt;&gt;""),AND(TS20&gt;=UC$28,TS20&lt;&gt;"",TU20&gt;=UC$32,TU20&lt;&gt;""),AND(TW20&gt;=UC$28,TW20&lt;&gt;"",TY20&gt;=UC$32,TYY20&lt;&gt;""),AND(TZ20&gt;=UC$28,TZ20&lt;&gt;"",UB20&gt;=UC$32,UB20&lt;&gt;""),AND(UX20&gt;=VK$28,UX20&lt;&gt;"",UZ20&gt;=VK$32,UZ20&lt;&gt;""),AND(VA20&gt;=VK$28,VA20&lt;&gt;"",VC20&gt;=VK$32,VC20&lt;&gt;""),AND(VE20&gt;=VK$28,VE20&lt;&gt;"",VG20&gt;=VK$32,VG20&lt;&gt;""),AND(VH20&gt;=VK$28,VH20&lt;&gt;"",VJ20&gt;=VK$32,VJ20&lt;&gt;""),AND(WF20&gt;=WS$28,WF20&lt;&gt;"",WH20&gt;=WS$32,WH20&lt;&gt;""),AND(WI20&gt;=WS$28,WI20&lt;&gt;"",WK20&gt;=WS$32,WK20&lt;&gt;""),AND(WM20&gt;=WS$28,WM20&lt;&gt;"",WO20&gt;=WS$32,WO20&lt;&gt;""),AND(WP20&gt;=WS$28,WP20&lt;&gt;"",WR20&gt;=WS$32,WR20&lt;&gt;"")),"P","")</f>
        <v/>
      </c>
      <c r="G20" s="3" t="str">
        <f>IF(OR(AND(AQ20&gt;=AY$32,AQ20&lt;&gt;"",AN20=""),AND(AT20&gt;=AY$32,AT20&lt;&gt;"",AN20=""),AND(AX20&gt;=AY$32,AX20&lt;&gt;"",AN20=""),AND(BR20&gt;=BZ$32,BR20&lt;&gt;"",BO20=""),AND(BU20&gt;=BZ$32,BU20&lt;&gt;"",BO20=""),AND(BY20&gt;=BZ$32,BY20&lt;&gt;"",BO20=""),AND(CS20&gt;=DA$32,CS20&lt;&gt;"",CP20=""),AND(CV20&gt;=DA$32,CV20&lt;&gt;"",CP20=""),AND(CZ20&gt;=DA$32,CZ20&lt;&gt;"",CP20=""),AND(DZ20&gt;=EK$32,DZ20&lt;&gt;""),AND(EC20&gt;=EK$32,EC20&lt;&gt;""),AND(EG20&gt;=EK$32,EG20&lt;&gt;""),AND(EJ20&gt;=EK$32,EJ20&lt;&gt;""),AND(FH20&gt;=FS$32,FH20&lt;&gt;""),AND(FK20&gt;=FS$32,FK20&lt;&gt;""),AND(FO20&gt;=FS$32,FO20&lt;&gt;""),AND(FR20&gt;=FS$32,FR20&lt;&gt;""),AND(GP20&gt;=HA$32,GP20&lt;&gt;""),AND(GS20&gt;=HA$32,GS20&lt;&gt;""),AND(GW20&gt;=HA$32,GW20&lt;&gt;""),AND(GZ20&gt;=HA$32,GZ20&lt;&gt;""),AND(HX20&gt;=II$32,HX20&lt;&gt;""),AND(IA20&gt;=II$32,IA20&lt;&gt;""),AND(IE20&gt;=II$32,IE20&lt;&gt;""),AND(IH20&gt;=II$32,IH20&lt;&gt;""),AND(JF20&gt;=JQ$32,JF20&lt;&gt;""),AND(JI20&gt;=JQ$32,JI20&lt;&gt;""),AND(JM20&gt;=JQ$32,JM20&lt;&gt;""),AND(JP20&gt;=JQ$32,JP20&lt;&gt;""),AND(KN20&gt;=KY$32,KN20&lt;&gt;""),AND(KQ20&gt;=KY$32,KQ20&lt;&gt;""),AND(KU20&gt;=KY$32,KU20&lt;&gt;""),AND(KX20&gt;=KY$32,KX20&lt;&gt;""),AND(LV20&gt;=MG$32,LV20&lt;&gt;""),AND(LY20&gt;=MG$32,LY20&lt;&gt;""),AND(MC20&gt;=MG$32,MC20&lt;&gt;""),AND(MF20&gt;=MG$32,MF20&lt;&gt;""),AND(ND20&gt;=NO$32,ND20&lt;&gt;""),AND(NG20&gt;=NO$32,NG20&lt;&gt;""),AND(NK20&gt;=NO$32,NK20&lt;&gt;""),AND(NN20&gt;=NO$32,NN20&lt;&gt;""),AND(OL20&gt;=OW$32,OL20&lt;&gt;""),AND(OO20&gt;=OW$32,OO20&lt;&gt;""),AND(OS20&gt;=OW$32,OS20&lt;&gt;""),AND(OV20&gt;=OW$32,OV20&lt;&gt;""),AND(PT20&gt;=QE$32,PT20&lt;&gt;""),AND(PW20&gt;=QE$32,PW20&lt;&gt;""),AND(QA20&gt;=QE$32,QA20&lt;&gt;""),AND(QD20&gt;=QE$32,QD20&lt;&gt;""),AND(RB20&gt;=RM$32,RB20&lt;&gt;""),AND(RE20&gt;=RM$32,RE20&lt;&gt;""),AND(RI20&gt;=RM$32,RI20&lt;&gt;""),AND(RL20&gt;=RM$32,RL20&lt;&gt;""),AND(SJ20&gt;=SU$32,SJ20&lt;&gt;""),AND(SM20&gt;=SU$32,SM20&lt;&gt;""),AND(SQ20&gt;=SU$32,SQ20&lt;&gt;""),AND(ST20&gt;=SU$32,ST20&lt;&gt;""),AND(TR20&gt;=UC$32,TR20&lt;&gt;""),AND(TU20&gt;=UC$32,TU20&lt;&gt;""),AND(TY20&gt;=UC$32,TYY20&lt;&gt;""),AND(UB20&gt;=UC$32,UB20&lt;&gt;""),AND(UZ20&gt;=VK$32,UZ20&lt;&gt;""),AND(VC20&gt;=VK$32,VC20&lt;&gt;""),AND(VG20&gt;=VK$32,VG20&lt;&gt;""),AND(VJ20&gt;=VK$32,VJ20&lt;&gt;""),AND(WH20&gt;=WS$32,WH20&lt;&gt;""),AND(WK20&gt;=WS$32,WK20&lt;&gt;""),AND(WO20&gt;=WS$32,WO20&lt;&gt;""),AND(WR20&gt;=WS$32,WR20&lt;&gt;"")),"P","")</f>
        <v/>
      </c>
      <c r="H20" s="37" t="str">
        <f>IF(AND(G20="P",F20=""),"No DD",IF(OR(AND(AO20&gt;=AY$31,AO20&lt;&gt;"",AQ20&gt;=AY$35,AQ20&lt;&gt;"",AN20=""),AND(AR20&gt;=AY$31,AR20&lt;&gt;"",AT20&gt;=AY$35,AT20&lt;&gt;"",AN20=""),AND(AV20&gt;=AY$31,AV20&lt;&gt;"",AX20&gt;=AY$35,AX20&lt;&gt;"",AN20=""),AND(BP20&gt;=BZ$31,BP20&lt;&gt;"",BR20&gt;=BZ$35,BR20&lt;&gt;"",BO20=""),AND(BS20&gt;=BZ$31,BS20&lt;&gt;"",BU20&gt;=BZ$35,BU20&lt;&gt;"",BO20=""),AND(BW20&gt;=BZ$31,BW20&lt;&gt;"",BY20&gt;=BZ$35,BY20&lt;&gt;"",BO20=""),AND(CQ20&gt;=DA$31,CQ20&lt;&gt;"",CS20&gt;=DA$35,CS20&lt;&gt;"",CP20=""),AND(CT20&gt;=DA$31,CT20&lt;&gt;"",CV20&gt;=DA$35,CV20&lt;&gt;"",CP20=""),AND(CX20&gt;=DA$31,CX20&lt;&gt;"",CZ20&gt;=DA$35,CZ20&lt;&gt;"",CP20=""),AND(DX20&gt;=EK$31,DX20&lt;&gt;"",DZ20&gt;=EK$35,DZ20&lt;&gt;""),AND(EA20&gt;=EK$31,EA20&lt;&gt;"",EC20&gt;=EK$35,EC20&lt;&gt;""),AND(EE20&gt;=EK$31,EE20&lt;&gt;"",EG20&gt;=EK$35,EG20&lt;&gt;""),AND(EH20&gt;=EK$31,EH20&lt;&gt;"",EJ20&gt;=EK$35,EJ20&lt;&gt;""),AND(FF20&gt;=FS$31,FF20&lt;&gt;"",FH20&gt;=FS$35,FH20&lt;&gt;""),AND(FI20&gt;=FS$31,FI20&lt;&gt;"",FK20&gt;=FS$35,FK20&lt;&gt;""),AND(FM20&gt;=FS$31,FM20&lt;&gt;"",FO20&gt;=FS$35,FO20&lt;&gt;""),AND(FP20&gt;=FS$31,FP20&lt;&gt;"",FR20&gt;=FS$35,FR20&lt;&gt;""),AND(GN20&gt;=HA$31,GN20&lt;&gt;"",GP20&gt;=HA$35,GP20&lt;&gt;""),AND(GQ20&gt;=HA$31,GQ20&lt;&gt;"",GS20&gt;=HA$35,GS20&lt;&gt;""),AND(GU20&gt;=HA$31,GU20&lt;&gt;"",GW20&gt;=HA$35,GW20&lt;&gt;""),AND(GX20&gt;=HA$31,GX20&lt;&gt;"",GZ20&gt;=HA$35,GZ20&lt;&gt;""),AND(HV20&gt;=II$31,HV20&lt;&gt;"",HX20&gt;=II$35,HX20&lt;&gt;""),AND(HY20&gt;=II$31,HY20&lt;&gt;"",IA20&gt;=II$35,IA20&lt;&gt;""),AND(IC20&gt;=II$31,IC20&lt;&gt;"",IE20&gt;=II$35,IE20&lt;&gt;""),AND(IF20&gt;=II$31,IF20&lt;&gt;"",IH20&gt;=II$35,IH20&lt;&gt;""),AND(JD20&gt;=JQ$31,JD20&lt;&gt;"",JF20&gt;=JQ$35,JF20&lt;&gt;""),AND(JG20&gt;=JQ$31,JG20&lt;&gt;"",JI20&gt;=JQ$35,JI20&lt;&gt;""),AND(JK20&gt;=JQ$31,JK20&lt;&gt;"",JM20&gt;=JQ$35,JM20&lt;&gt;""),AND(JN20&gt;=JQ$31,JN20&lt;&gt;"",JP20&gt;=JQ$35,JP20&lt;&gt;""),AND(KL20&gt;=KY$31,KL20&lt;&gt;"",KN20&gt;=KY$35,KN20&lt;&gt;""),AND(KO20&gt;=KY$31,KO20&lt;&gt;"",KQ20&gt;=KY$35,KQ20&lt;&gt;""),AND(KS20&gt;=KY$31,KS20&lt;&gt;"",KU20&gt;=KY$35,KU20&lt;&gt;""),AND(KV20&gt;=KY$31,KV20&lt;&gt;"",KX20&gt;=KY$35,KX20&lt;&gt;""),AND(LT20&gt;=MG$31,LT20&lt;&gt;"",LV20&gt;=MG$35,LV20&lt;&gt;""),AND(LW20&gt;=MG$31,LW20&lt;&gt;"",LY20&gt;=MG$35,LY20&lt;&gt;""),AND(MA20&gt;=MG$31,MA20&lt;&gt;"",MC20&gt;=MG$35,MC20&lt;&gt;""),AND(MD20&gt;=MG$31,MD20&lt;&gt;"",MF20&gt;=MG$35,MF20&lt;&gt;""),AND(NB20&gt;=NO$31,NB20&lt;&gt;"",ND20&gt;=NO$35,ND20&lt;&gt;""),AND(NE20&gt;=NO$31,NE20&lt;&gt;"",NG20&gt;=NO$35,NG20&lt;&gt;""),AND(NI20&gt;=NO$31,NI20&lt;&gt;"",NK20&gt;=NO$35,NK20&lt;&gt;""),AND(NL20&gt;=NO$31,NL20&lt;&gt;"",NN20&gt;=NO$35,NN20&lt;&gt;""),AND(OJ20&gt;=OW$31,OJ20&lt;&gt;"",OL20&gt;=OW$35,OL20&lt;&gt;""),AND(OM20&gt;=OW$31,OM20&lt;&gt;"",OO20&gt;=OW$35,OO20&lt;&gt;""),AND(OQ20&gt;=OW$31,OQ20&lt;&gt;"",OS20&gt;=OW$35,OS20&lt;&gt;""),AND(OT20&gt;=OW$31,OT20&lt;&gt;"",OV20&gt;=OW$35,OV20&lt;&gt;""),AND(PR20&gt;=QE$31,PR20&lt;&gt;"",PT20&gt;=QE$35,PT20&lt;&gt;""),AND(PU20&gt;=QE$31,PU20&lt;&gt;"",PW20&gt;=QE$35,PW20&lt;&gt;""),AND(PY20&gt;=QE$31,PY20&lt;&gt;"",QA20&gt;=QE$35,QA20&lt;&gt;""),AND(QB20&gt;=QE$31,QB20&lt;&gt;"",QD20&gt;=QE$35,QD20&lt;&gt;""),AND(QZ20&gt;=RM$31,QZ20&lt;&gt;"",RB20&gt;=RM$35,RB20&lt;&gt;""),AND(RC20&gt;=RM$31,RC20&lt;&gt;"",RE20&gt;=RM$35,RE20&lt;&gt;""),AND(RG20&gt;=RM$31,RG20&lt;&gt;"",RI20&gt;=RM$35,RI20&lt;&gt;""),AND(RJ20&gt;=RM$31,RJ20&lt;&gt;"",RL20&gt;=RM$35,RL20&lt;&gt;""),AND(SH20&gt;=SU$31,SH20&lt;&gt;"",SJ20&gt;=SU$35,SJ20&lt;&gt;""),AND(SK20&gt;=SU$31,SK20&lt;&gt;"",SM20&gt;=SU$35,SM20&lt;&gt;""),AND(SO20&gt;=SU$31,SO20&lt;&gt;"",SQ20&gt;=SU$35,SQ20&lt;&gt;""),AND(SR20&gt;=SU$31,SR20&lt;&gt;"",ST20&gt;=SU$35,ST20&lt;&gt;""),AND(TP20&gt;=UC$31,TP20&lt;&gt;"",TR20&gt;=UC$35,TR20&lt;&gt;""),AND(TS20&gt;=UC$31,TS20&lt;&gt;"",TU20&gt;=UC$35,TU20&lt;&gt;""),AND(TW20&gt;=UC$31,TW20&lt;&gt;"",TY20&gt;=UC$355,TYY20&lt;&gt;""),AND(TZ20&gt;=UC$31,TZ20&lt;&gt;"",UB20&gt;=UC$35,UB20&lt;&gt;""),AND(UX20&gt;=VK$31,UX20&lt;&gt;"",UZ20&gt;=VK$35,UZ20&lt;&gt;""),AND(VA20&gt;=VK$31,VA20&lt;&gt;"",VC20&gt;=VK$35,VC20&lt;&gt;""),AND(VE20&gt;=VK$31,VE20&lt;&gt;"",VG20&gt;=VK$35,VG20&lt;&gt;""),AND(VH20&gt;=VK$31,VH20&lt;&gt;"",VJ20&gt;=VK$35,VJ20&lt;&gt;""),AND(WF20&gt;=WS$31,WF20&lt;&gt;"",WH20&gt;=WS$35,WH20&lt;&gt;""),AND(WI20&gt;=WS$31,WI20&lt;&gt;"",WK20&gt;=WS$35,WK20&lt;&gt;""),AND(WM20&gt;=WS$31,WM20&lt;&gt;"",WO20&gt;=WS$35,WO20&lt;&gt;""),AND(WP20&gt;=WS$31,WP20&lt;&gt;"",WR20&gt;=WS$35,WR20&lt;&gt;"")),"Merit",IF(OR(AND(AO20&gt;=AY$30,AO20&lt;&gt;"",AQ20&gt;=AY$34,AQ20&lt;&gt;"",AN20=""),AND(AR20&gt;=AY$30,AR20&lt;&gt;"",AT20&gt;=AY$34,AT20&lt;&gt;"",AN20=""),AND(AV20&gt;=AY$30,AV20&lt;&gt;"",AX20&gt;=AY$34,AX20&lt;&gt;"",AN20=""),AND(BP20&gt;=BZ$30,BP20&lt;&gt;"",BR20&gt;=BZ$34,BR20&lt;&gt;"",BO20=""),AND(BS20&gt;=BZ$30,BS20&lt;&gt;"",BU20&gt;=BZ$34,BU20&lt;&gt;"",BO20=""),AND(BW20&gt;=BZ$30,BW20&lt;&gt;"",BY20&gt;=BZ$34,BY20&lt;&gt;"",BO20=""),AND(CQ20&gt;=DA$30,CQ20&lt;&gt;"",CS20&gt;=DA$34,CS20&lt;&gt;"",CP20=""),AND(CT20&gt;=DA$30,CT20&lt;&gt;"",CV20&gt;=DA$34,CV20&lt;&gt;"",CP20=""),AND(CX20&gt;=DA$30,CX20&lt;&gt;"",CZ20&gt;=DA$34,CZ20&lt;&gt;"",CP20=""),AND(DX20&gt;=EK$30,DX20&lt;&gt;"",DZ20&gt;=EK$34,DZ20&lt;&gt;""),AND(EA20&gt;=EK$30,EA20&lt;&gt;"",EC20&gt;=EK$34,EC20&lt;&gt;""),AND(EE20&gt;=EK$30,EE20&lt;&gt;"",EG20&gt;=EK$34,EG20&lt;&gt;""),AND(EH20&gt;=EK$30,EH20&lt;&gt;"",EJ20&gt;=EK$34,EJ20&lt;&gt;""),AND(FF20&gt;=FS$30,FF20&lt;&gt;"",FH20&gt;=FS$34,FH20&lt;&gt;""),AND(FI20&gt;=FS$30,FI20&lt;&gt;"",FK20&gt;=FS$34,FK20&lt;&gt;""),AND(FM20&gt;=FS$30,FM20&lt;&gt;"",FO20&gt;=FS$34,FO20&lt;&gt;""),AND(FP20&gt;=FS$30,FP20&lt;&gt;"",FR20&gt;=FS$34,FR20&lt;&gt;""),AND(GN20&gt;=HA$30,GN20&lt;&gt;"",GP20&gt;=HA$34,GP20&lt;&gt;""),AND(GQ20&gt;=HA$30,GQ20&lt;&gt;"",GS20&gt;=HA$34,GS20&lt;&gt;""),AND(GU20&gt;=HA$30,GU20&lt;&gt;"",GW20&gt;=HA$34,GW20&lt;&gt;""),AND(GX20&gt;=HA$30,GX20&lt;&gt;"",GZ20&gt;=HA$34,GZ20&lt;&gt;""),AND(HV20&gt;=II$30,HV20&lt;&gt;"",HX20&gt;=II$34,HX20&lt;&gt;""),AND(HY20&gt;=II$30,HY20&lt;&gt;"",IA20&gt;=II$34,IA20&lt;&gt;""),AND(IC20&gt;=II$30,IC20&lt;&gt;"",IE20&gt;=II$34,IE20&lt;&gt;""),AND(IF20&gt;=II$30,IF20&lt;&gt;"",IH20&gt;=II$34,IH20&lt;&gt;""),AND(JD20&gt;=JQ$30,JD20&lt;&gt;"",JF20&gt;=JQ$34,JF20&lt;&gt;""),AND(JG20&gt;=JQ$30,JG20&lt;&gt;"",JI20&gt;=JQ$34,JI20&lt;&gt;""),AND(JK20&gt;=JQ$30,JK20&lt;&gt;"",JM20&gt;=JQ$34,JM20&lt;&gt;""),AND(JN20&gt;=JQ$30,JN20&lt;&gt;"",JP20&gt;=JQ$34,JP20&lt;&gt;""),AND(KL20&gt;=KY$30,KL20&lt;&gt;"",KN20&gt;=KY$34,KN20&lt;&gt;""),AND(KO20&gt;=KY$30,KO20&lt;&gt;"",KQ20&gt;=KY$34,KQ20&lt;&gt;""),AND(KS20&gt;=KY$30,KS20&lt;&gt;"",KU20&gt;=KY$34,KU20&lt;&gt;""),AND(KV20&gt;=KY$30,KV20&lt;&gt;"",KX20&gt;=KY$34,KX20&lt;&gt;""),AND(LT20&gt;=MG$30,LT20&lt;&gt;"",LV20&gt;=MG$34,LV20&lt;&gt;""),AND(LW20&gt;=MG$30,LW20&lt;&gt;"",LY20&gt;=MG$34,LY20&lt;&gt;""),AND(MA20&gt;=MG$30,MA20&lt;&gt;"",MC20&gt;=MG$34,MC20&lt;&gt;""),AND(MD20&gt;=MG$30,MD20&lt;&gt;"",MF20&gt;=MG$34,MF20&lt;&gt;""),AND(NB20&gt;=NO$30,NB20&lt;&gt;"",ND20&gt;=NO$34,ND20&lt;&gt;""),AND(NE20&gt;=NO$30,NE20&lt;&gt;"",NG20&gt;=NO$34,NG20&lt;&gt;""),AND(NI20&gt;=NO$30,NI20&lt;&gt;"",NK20&gt;=NO$34,NK20&lt;&gt;""),AND(NL20&gt;=NO$30,NL20&lt;&gt;"",NN20&gt;=NO$34,NN20&lt;&gt;""),AND(OJ20&gt;=OW$30,OJ20&lt;&gt;"",OL20&gt;=OW$34,OL20&lt;&gt;""),AND(OM20&gt;=OW$30,OM20&lt;&gt;"",OO20&gt;=OW$34,OO20&lt;&gt;""),AND(OQ20&gt;=OW$30,OQ20&lt;&gt;"",OS20&gt;=OW$34,OS20&lt;&gt;""),AND(OT20&gt;=OW$30,OT20&lt;&gt;"",OV20&gt;=OW$34,OV20&lt;&gt;""),AND(PR20&gt;=QE$30,PR20&lt;&gt;"",PT20&gt;=QE$34,PT20&lt;&gt;""),AND(PU20&gt;=QE$30,PU20&lt;&gt;"",PW20&gt;=QE$34,PW20&lt;&gt;""),AND(PY20&gt;=QE$30,PY20&lt;&gt;"",QA20&gt;=QE$34,QA20&lt;&gt;""),AND(QB20&gt;=QE$30,QB20&lt;&gt;"",QD20&gt;=QE$34,QD20&lt;&gt;""),AND(QZ20&gt;=RM$30,QZ20&lt;&gt;"",RB20&gt;=RM$34,RB20&lt;&gt;""),AND(RC20&gt;=RM$30,RC20&lt;&gt;"",RE20&gt;=RM$34,RE20&lt;&gt;""),AND(RG20&gt;=RM$30,RG20&lt;&gt;"",RI20&gt;=RM$34,RI20&lt;&gt;""),AND(RJ20&gt;=RM$30,RJ20&lt;&gt;"",RL20&gt;=RM$34,RL20&lt;&gt;""),AND(SH20&gt;=SU$30,SH20&lt;&gt;"",SJ20&gt;=SU$34,SJ20&lt;&gt;""),AND(SK20&gt;=SU$30,SK20&lt;&gt;"",SM20&gt;=SU$34,SM20&lt;&gt;""),AND(SO20&gt;=SU$30,SO20&lt;&gt;"",SQ20&gt;=SU$34,SQ20&lt;&gt;""),AND(SR20&gt;=SU$30,SR20&lt;&gt;"",ST20&gt;=SU$34,ST20&lt;&gt;""),AND(TP20&gt;=UC$30,TP20&lt;&gt;"",TR20&gt;=UC$34,TR20&lt;&gt;""),AND(TS20&gt;=UC$30,TS20&lt;&gt;"",TU20&gt;=UC$34,TU20&lt;&gt;""),AND(TW20&gt;=UC$30,TW20&lt;&gt;"",TY20&gt;=UC$34,TYY20&lt;&gt;""),AND(TZ20&gt;=UC$30,TZ20&lt;&gt;"",UB20&gt;=UC$34,UB20&lt;&gt;""),AND(UX20&gt;=VK$30,UX20&lt;&gt;"",UZ20&gt;=VK$34,UZ20&lt;&gt;""),AND(VA20&gt;=VK$30,VA20&lt;&gt;"",VC20&gt;=VK$34,VC20&lt;&gt;""),AND(VE20&gt;=VK$30,VE20&lt;&gt;"",VG20&gt;=VK$34,VG20&lt;&gt;""),AND(VH20&gt;=VK$30,VH20&lt;&gt;"",VJ20&gt;=VK$34,VJ20&lt;&gt;""),AND(WF20&gt;=WS$30,WF20&lt;&gt;"",WH20&gt;=WS$34,WH20&lt;&gt;""),AND(WI20&gt;=WS$30,WI20&lt;&gt;"",WK20&gt;=WS$34,WK20&lt;&gt;""),AND(WM20&gt;=WS$30,WM20&lt;&gt;"",WO20&gt;=WS$34,WO20&lt;&gt;""),AND(WP20&gt;=WS$30,WP20&lt;&gt;"",WR20&gt;=WS$34,WR20&lt;&gt;"")),"Excellence",IF(I20="P","Worlds Team",IF(F20="P","National Team","")))))</f>
        <v/>
      </c>
      <c r="I20" s="3" t="str">
        <f>IF(OR(AND(AO20&gt;=AY$29,AO20&lt;&gt;"",AQ20&gt;=AY$33,AQ20&lt;&gt;"",AN20=""),AND(AR20&gt;=AY$29,AR20&lt;&gt;"",AT20&gt;=AY$33,AT20&lt;&gt;"",AN20=""),AND(AV20&gt;=AY$29,AV20&lt;&gt;"",AX20&gt;=AY$33,AX20&lt;&gt;"",AN20=""),AND(BP20&gt;=BZ$29,BP20&lt;&gt;"",BR20&gt;=BZ$33,BR20&lt;&gt;"",BO20=""),AND(BS20&gt;=BZ$29,BS20&lt;&gt;"",BU20&gt;=BZ$33,BU20&lt;&gt;"",BO20=""),AND(BW20&gt;=BZ$29,BW20&lt;&gt;"",BY20&gt;=BZ$33,BY20&lt;&gt;"",BO20=""),AND(CQ20&gt;=DA$29,CQ20&lt;&gt;"",CS20&gt;=DA$33,CS20&lt;&gt;"",CP20=""),AND(CT20&gt;=DA$29,CT20&lt;&gt;"",CV20&gt;=DA$33,CV20&lt;&gt;"",CP20=""),AND(CX20&gt;=DA$29,CX20&lt;&gt;"",CZ20&gt;=DA$33,CZ20&lt;&gt;"",CP20=""),AND(DX20&gt;=EK$29,DX20&lt;&gt;"",DZ20&gt;=EK$33,DZ20&lt;&gt;""),AND(EA20&gt;=EK$29,EA20&lt;&gt;"",EC20&gt;=EK$33,EC20&lt;&gt;""),AND(EE20&gt;=EK$29,EE20&lt;&gt;"",EG20&gt;=EK$33,EG20&lt;&gt;""),AND(EH20&gt;=EK$29,EH20&lt;&gt;"",EJ20&gt;=EK$33,EJ20&lt;&gt;""),AND(FF20&gt;=FS$29,FF20&lt;&gt;"",FH20&gt;=FS$33,FH20&lt;&gt;""),AND(FI20&gt;=FS$29,FI20&lt;&gt;"",FK20&gt;=FS$33,FK20&lt;&gt;""),AND(FM20&gt;=FS$29,FM20&lt;&gt;"",FO20&gt;=FS$33,FO20&lt;&gt;""),AND(FP20&gt;=FS$29,FP20&lt;&gt;"",FR20&gt;=FS$33,FR20&lt;&gt;""),AND(GN20&gt;=HA$29,GN20&lt;&gt;"",GP20&gt;=HA$33,GP20&lt;&gt;""),AND(GQ20&gt;=HA$29,GQ20&lt;&gt;"",GS20&gt;=HA$33,GS20&lt;&gt;""),AND(GU20&gt;=HA$29,GU20&lt;&gt;"",GW20&gt;=HA$33,GW20&lt;&gt;""),AND(GX20&gt;=HA$29,GX20&lt;&gt;"",GZ20&gt;=HA$33,GZ20&lt;&gt;""),AND(HV20&gt;=II$29,HV20&lt;&gt;"",HX20&gt;=II$33,HX20&lt;&gt;""),AND(HY20&gt;=II$29,HY20&lt;&gt;"",IA20&gt;=II$33,IA20&lt;&gt;""),AND(IC20&gt;=II$29,IC20&lt;&gt;"",IE20&gt;=II$33,IE20&lt;&gt;""),AND(IF20&gt;=II$29,IF20&lt;&gt;"",IH20&gt;=II$33,IH20&lt;&gt;""),AND(JD20&gt;=JQ$29,JD20&lt;&gt;"",JF20&gt;=JQ$33,JF20&lt;&gt;""),AND(JG20&gt;=JQ$29,JG20&lt;&gt;"",JI20&gt;=JQ$33,JI20&lt;&gt;""),AND(JK20&gt;=JQ$29,JK20&lt;&gt;"",JM20&gt;=JQ$33,JM20&lt;&gt;""),AND(JN20&gt;=JQ$29,JN20&lt;&gt;"",JP20&gt;=JQ$33,JP20&lt;&gt;""),AND(KL20&gt;=KY$29,KL20&lt;&gt;"",KN20&gt;=KY$33,KN20&lt;&gt;""),AND(KO20&gt;=KY$29,KO20&lt;&gt;"",KQ20&gt;=KY$33,KQ20&lt;&gt;""),AND(KS20&gt;=KY$29,KS20&lt;&gt;"",KU20&gt;=KY$33,KU20&lt;&gt;""),AND(KV20&gt;=KY$29,KV20&lt;&gt;"",KX20&gt;=KY$33,KX20&lt;&gt;""),AND(LT20&gt;=MG$29,LT20&lt;&gt;"",LV20&gt;=MG$33,LV20&lt;&gt;""),AND(LW20&gt;=MG$29,LW20&lt;&gt;"",LY20&gt;=MG$33,LY20&lt;&gt;""),AND(MA20&gt;=MG$29,MA20&lt;&gt;"",MC20&gt;=MG$33,MC20&lt;&gt;""),AND(MD20&gt;=MG$29,MD20&lt;&gt;"",MF20&gt;=MG$33,MF20&lt;&gt;""),AND(NB20&gt;=NO$29,NB20&lt;&gt;"",ND20&gt;=NO$33,ND20&lt;&gt;""),AND(NE20&gt;=NO$29,NE20&lt;&gt;"",NG20&gt;=NO$33,NG20&lt;&gt;""),AND(NI20&gt;=NO$29,NI20&lt;&gt;"",NK20&gt;=NO$33,NK20&lt;&gt;""),AND(NL20&gt;=NO$29,NL20&lt;&gt;"",NN20&gt;=NO$33,NN20&lt;&gt;""),AND(OJ20&gt;=OW$29,OJ20&lt;&gt;"",OL20&gt;=OW$33,OL20&lt;&gt;""),AND(OM20&gt;=OW$29,OM20&lt;&gt;"",OO20&gt;=OW$33,OO20&lt;&gt;""),AND(OQ20&gt;=OW$29,OQ20&lt;&gt;"",OS20&gt;=OW$33,OS20&lt;&gt;""),AND(OT20&gt;=OW$29,OT20&lt;&gt;"",OV20&gt;=OW$33,OV20&lt;&gt;""),AND(PR20&gt;=QE$29,PR20&lt;&gt;"",PT20&gt;=QE$33,PT20&lt;&gt;""),AND(PU20&gt;=QE$29,PU20&lt;&gt;"",PW20&gt;=QE$33,PW20&lt;&gt;""),AND(PY20&gt;=QE$29,PY20&lt;&gt;"",QA20&gt;=QE$33,QA20&lt;&gt;""),AND(QB20&gt;=QE$29,QB20&lt;&gt;"",QD20&gt;=QE$33,QD20&lt;&gt;""),AND(QZ20&gt;=RM$29,QZ20&lt;&gt;"",RB20&gt;=RM$33,RB20&lt;&gt;""),AND(RC20&gt;=RM$29,RC20&lt;&gt;"",RE20&gt;=RM$33,RE20&lt;&gt;""),AND(RG20&gt;=RM$29,RG20&lt;&gt;"",RI20&gt;=RM$33,RI20&lt;&gt;""),AND(RJ20&gt;=RM$29,RJ20&lt;&gt;"",RL20&gt;=RM$33,RL20&lt;&gt;""),AND(SH20&gt;=SU$29,SH20&lt;&gt;"",SJ20&gt;=SU$33,SJ20&lt;&gt;""),AND(SK20&gt;=SU$29,SK20&lt;&gt;"",SM20&gt;=SU$33,SM20&lt;&gt;""),AND(SO20&gt;=SU$29,SO20&lt;&gt;"",SQ20&gt;=SU$33,SQ20&lt;&gt;""),AND(SR20&gt;=SU$29,SR20&lt;&gt;"",ST20&gt;=SU$33,ST20&lt;&gt;""),AND(TP20&gt;=UC$29,TP20&lt;&gt;"",TR20&gt;=UC$33,TR20&lt;&gt;""),AND(TS20&gt;=UC$29,TS20&lt;&gt;"",TU20&gt;=UC$33,TU20&lt;&gt;""),AND(TW20&gt;=UC$29,TW20&lt;&gt;"",TY20&gt;=UC$33,TYY20&lt;&gt;""),AND(TZ20&gt;=UC$29,TZ20&lt;&gt;"",UB20&gt;=UC$33,UB20&lt;&gt;""),AND(UX20&gt;=VK$29,UX20&lt;&gt;"",UZ20&gt;=VK$33,UZ20&lt;&gt;""),AND(VA20&gt;=VK$29,VA20&lt;&gt;"",VC20&gt;=VK$33,VC20&lt;&gt;""),AND(VE20&gt;=VK$29,VE20&lt;&gt;"",VG20&gt;=VK$33,VG20&lt;&gt;""),AND(VH20&gt;=VK$29,VH20&lt;&gt;"",VJ20&gt;=VK$33,VJ20&lt;&gt;""),AND(WF20&gt;=WS$29,WF20&lt;&gt;"",WH20&gt;=WS$33,WH20&lt;&gt;""),AND(WI20&gt;=WS$29,WI20&lt;&gt;"",WK20&gt;=WS$33,WK20&lt;&gt;""),AND(WM20&gt;=WS$29,WM20&lt;&gt;"",WO20&gt;=WS$33,WO20&lt;&gt;""),AND(WP20&gt;=WS$29,WP20&lt;&gt;"",WR20&gt;=WS$33,WR20&lt;&gt;"")),"P","")</f>
        <v/>
      </c>
      <c r="J20" s="8">
        <f>IF(COUNT(AQ20,AT20,BR20,BU20,CS20,CV20)&gt;0,LARGE((AQ20,AT20,BR20,BU20,CS20,CV20),1),0)</f>
        <v>52.800000000000004</v>
      </c>
      <c r="K20" s="8" t="str">
        <f>IF(J20="","",IF(OR(J20=CS20,J20=CV20),$CA$1,IF(OR(J20=BR20,J20=BU20),$AZ$1,IF(OR(J20=AQ20,J20=AT20),$Y$1,""))))</f>
        <v>2023 Domestic 3rd Trial</v>
      </c>
      <c r="L20" s="8">
        <f>IF(COUNT(AQ20,AT20,BR20,BU20,CS20,CV20)&gt;1,LARGE((AQ20,AT20,BR20,BU20,CS20,CV20),2),0)</f>
        <v>36.950000000000003</v>
      </c>
      <c r="M20" s="8" t="str">
        <f>IF(L20="","",IF(OR(L20=CS20,L20=CV20),$CA$1,IF(OR(L20=BR20,L20=BU20),$AZ$1,IF(OR(L20=AQ20,L20=AT20),$Y$1,""))))</f>
        <v>2023 Domestic 3rd Trial</v>
      </c>
      <c r="N20" s="8">
        <f>IF(COUNT(AQ20,AT20,BR20,BU20,CS20,CV20)&gt;2,LARGE((AQ20,AT20,BR20,BU20,CS20,CV20),3),0)</f>
        <v>35.410000000000004</v>
      </c>
      <c r="O20" s="8" t="str">
        <f>IF(N20="","",IF(OR(N20=CS20,N20=CV20),$CA$1,IF(OR(N20=BR20,N20=BU20),$AZ$1,IF(OR(N20=AQ20,N20=AT20),$Y$1,""))))</f>
        <v>2024 Elite Canada</v>
      </c>
      <c r="P20" s="8">
        <f>IF(MAX(AX20,BY20,CZ20)&gt;0,MAX(AX20,BY20,CZ20),0)</f>
        <v>51.19</v>
      </c>
      <c r="Q20" s="8" t="str">
        <f>IF(P20="","",IF(P20=CZ20,$CA$1,IF(P20=BY20,$AZ$1,IF(P20=AX20,$Y$1,""))))</f>
        <v>2023 Domestic 3rd Trial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,TP20,TS20,TW20,TZ20,UX20,VA20,VE20,VH20,WF20,WI20,WM20,WP20),0)</f>
        <v>13.6</v>
      </c>
      <c r="S20" s="8" t="str">
        <f>IF(R20=0,"",IF(OR(R20=CQ20,R20=CT20,R20=CX20),$CA$1,IF(OR(R20=BP20,R20=BS20,R20=BW20),$AZ$1,IF(OR(R20=AO20,R20=AR20,R20=AV20),$Y$1,IF(OR(R20=WF20,R20=WI20,R20=WM20,R20=WP20),$VL$1,IF(OR(R20=UX20,R20=VA20,R20=VE20,R20=VH20),$UD$1,IF(OR(R20=TP20,R20=TS20,R20=TW20,R20=TZ20),$SV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)))</f>
        <v>2023 Domestic 3rd Trial</v>
      </c>
      <c r="T20" s="8">
        <f>IF(MAX(IF(AO20&gt;=$AY$28,AP20,0),IF(AR20&gt;=$AY$28,AS20,0),IF(AV20&gt;=$AY$28,AW20,0),IF(BP20&gt;=$BZ$28,BQ20,0),IF(BS20&gt;=$BZ$28,BT20,0),IF(BW20&gt;=$BZ$28,BX20,0),IF(CQ20&gt;=$DA$28,CR20,0),IF(CT20&gt;=$DA$28,CU20,0),IF(CX20&gt;=$DA$28,CY20,0),IF(DX20&gt;=$EK$28,DY20,0),IF(EA20&gt;=$EK$28,EB20,0),IF(EE20&gt;=$EK$28,EF20,0),IF(EH20&gt;=$EK$28,EI20,0),IF(FF20&gt;=$FS$28,FG20,0),IF(FI20&gt;=$FS$28,FJ20,0),IF(FM20&gt;=$FS$28,FN20,0),IF(FP20&gt;=$FS$28,FQ20,0),IF(GN20&gt;=$HA$28,GO20,0),IF(GQ20&gt;=$HA$28,GR20,0),IF(GU20&gt;=$HA$28,GV20,0),IF(GX20&gt;=$HA$28,GY20,0),IF(HV20&gt;=$II$28,HW20,0),IF(HY20&gt;=$II$28,HZ20,0),IF(IC20&gt;=$II$28,ID20,0),IF(IF20&gt;=$II$28,IG20,0),IF(JD20&gt;=$JQ$28,JE20,0),IF(JG20&gt;=$JQ$28,JH20,0),IF(JK20&gt;=$JQ$28,JL20,0),IF(JN20&gt;=$JQ$28,JO20,0),IF(KL20&gt;=$KY$28,KM20,0),IF(KO20&gt;=$KY$28,KP20,0),IF(KS20&gt;=$KY$28,KT20,0),IF(KV20&gt;=$KY$28,KW20,0),IF(LT20&gt;=$MG$28,LU20,0),IF(LW20&gt;=$MG$28,LX20,0),IF(MA20&gt;=$MG$28,MB20,0),IF(MD20&gt;=$MG$28,ME20,0),IF(NB20&gt;=$NO$28,NC20,0),IF(NE20&gt;=$NO$28,NF20,0),IF(NI20&gt;=$NO$28,NJ20,0),IF(NL20&gt;=$NO$28,NM20,0),IF(OJ20&gt;=$OW$28,OK20,0),IF(OM20&gt;=$OW$28,ON20,0),IF(OQ20&gt;=$OW$28,OR20,0),IF(OT20&gt;=$OW$28,OU20,0),IF(PR20&gt;=$QE$28,PS20,0),IF(PU20&gt;=$QE$28,PV20,0),IF(PY20&gt;=$QE$28,PZ20,0),IF(QB20&gt;=$QE$28,QC20,0),IF(QZ20&gt;=$RM$28,RA20,0),IF(RC20&gt;=$RM$28,RD20,0),IF(RG20&gt;=$RM$28,RH20,0),IF(RJ20&gt;=$RM$28,RK20,0),IF(SH20&gt;=$SU$28,SI20,0),IF(SK20&gt;=$SU$28,SL20,0),IF(SO20&gt;=$SU$28,SP20,0),IF(SR20&gt;=$SU$28,SS20,0),IF(TP20&gt;=$UC$28,TQ20,0),IF(TS20&gt;=$UC$28,TT20,0),IF(TW20&gt;=$UC$28,TX20,0),IF(TZ20&gt;=$UC$28,UA20,0),IF(UX20&gt;=$VK$28,UY20,0),IF(VA20&gt;=$VK$28,VB20,0),IF(VE20&gt;=$VK$28,VF20,0),IF(VH20&gt;=$VK$28,VI20,0),IF(WF20&gt;=$WS$28,WG20,0),IF(WI20&gt;=$WS$28,WJ20,0),IF(WM20&gt;=$WS$28,WN20,0),IF(WP20&gt;=$WS$28,WQ20,0))&gt;0,MAX(IF(AO20&gt;=$AY$28,AP20,0),IF(AR20&gt;=$AY$28,AS20,0),IF(AV20&gt;=$AY$28,AW20,0),IF(BP20&gt;=$BZ$28,BQ20,0),IF(BS20&gt;=$BZ$28,BT20,0),IF(BW20&gt;=$BZ$28,BX20,0),IF(CQ20&gt;=$DA$28,CR20,0),IF(CT20&gt;=$DA$28,CU20,0),IF(CX20&gt;=$DA$28,CY20,0),IF(DX20&gt;=$EK$28,DY20,0),IF(EA20&gt;=$EK$28,EB20,0),IF(EE20&gt;=$EK$28,EF20,0),IF(EH20&gt;=$EK$28,EI20,0),IF(FF20&gt;=$FS$28,FG20,0),IF(FI20&gt;=$FS$28,FJ20,0),IF(FM20&gt;=$FS$28,FN20,0),IF(FP20&gt;=$FS$28,FQ20,0),IF(GN20&gt;=$HA$28,GO20,0),IF(GQ20&gt;=$HA$28,GR20,0),IF(GU20&gt;=$HA$28,GV20,0),IF(GX20&gt;=$HA$28,GY20,0),IF(HV20&gt;=$II$28,HW20,0),IF(HY20&gt;=$II$28,HZ20,0),IF(IC20&gt;=$II$28,ID20,0),IF(IF20&gt;=$II$28,IG20,0),IF(JD20&gt;=$JQ$28,JE20,0),IF(JG20&gt;=$JQ$28,JH20,0),IF(JK20&gt;=$JQ$28,JL20,0),IF(JN20&gt;=$JQ$28,JO20,0),IF(KL20&gt;=$KY$28,KM20,0),IF(KO20&gt;=$KY$28,KP20,0),IF(KS20&gt;=$KY$28,KT20,0),IF(KV20&gt;=$KY$28,KW20,0),IF(LT20&gt;=$MG$28,LU20,0),IF(LW20&gt;=$MG$28,LX20,0),IF(MA20&gt;=$MG$28,MB20,0),IF(MD20&gt;=$MG$28,ME20,0),IF(NB20&gt;=$NO$28,NC20,0),IF(NE20&gt;=$NO$28,NF20,0),IF(NI20&gt;=$NO$28,NJ20,0),IF(NL20&gt;=$NO$28,NM20,0),IF(OJ20&gt;=$OW$28,OK20,0),IF(OM20&gt;=$OW$28,ON20,0),IF(OQ20&gt;=$OW$28,OR20,0),IF(OT20&gt;=$OW$28,OU20,0),IF(PR20&gt;=$QE$28,PS20,0),IF(PU20&gt;=$QE$28,PV20,0),IF(PY20&gt;=$QE$28,PZ20,0),IF(QB20&gt;=$QE$28,QC20,0),IF(QZ20&gt;=$RM$28,RA20,0),IF(RC20&gt;=$RM$28,RD20,0),IF(RG20&gt;=$RM$28,RH20,0),IF(RJ20&gt;=$RM$28,RK20,0),IF(SH20&gt;=$SU$28,SI20,0),IF(SK20&gt;=$SU$28,SL20,0),IF(SO20&gt;=$SU$28,SP20,0),IF(SR20&gt;=$SU$28,SS20,0),IF(TP20&gt;=$UC$28,TQ20,0),IF(TS20&gt;=$UC$28,TT20,0),IF(TW20&gt;=$UC$28,TX20,0),IF(TZ20&gt;=$UC$28,UA20,0),IF(UX20&gt;=$VK$28,UY20,0),IF(VA20&gt;=$VK$28,VB20,0),IF(VE20&gt;=$VK$28,VF20,0),IF(VH20&gt;=$VK$28,VI20,0),IF(WF20&gt;=$WS$28,WG20,0),IF(WI20&gt;=$WS$28,WJ20,0),IF(WM20&gt;=$WS$28,WN20,0),IF(WP20&gt;=$WS$28,WQ20,0)),0)</f>
        <v>0</v>
      </c>
      <c r="U20" s="8" t="str">
        <f>IF(T20=0,"",IF(OR(T20=CR20,T20=CU20,T20=CY20),$CA$1,IF(OR(T20=BQ20,T20=BT20,T20=BX20),$AZ$1,IF(OR(T20=AP20,T20=AS20,T20=AW20),$Y$1,IF(OR(T20=WG20,T20=WJ20,T20=WN20,T20=WQ20),$VL$1,IF(OR(T20=UY20,T20=VB20,T20=VF20,T20=VI20),$UD$1,IF(OR(T20=TQ20,T20=TT20,T20=TX20,T20=UA20),$SV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N20="",0,N20)=WL20,$VL$1,IF(V20+IF(N20="",0,N20)=VD20,$UD$1,IF(V20+IF(N20="",0,N20)=TV20,$SV$1,IF(V20+IF(N20="",0,N20)=SN20,$RN$1,IF(V20+IF(N20="",0,N20)=RF20,$QF$1,IF(V20+IF(N20="",0,N20)=PX20,$OX$1,IF(V20+IF(N20="",0,N20)=OP20,$NP$1,IF(V20+IF(N20="",0,N20)=NH20,$MH$1,IF(V20+IF(N20="",0,N20)=LZ20,$KZ$1,IF(V20+IF(N20="",0,N20)=KR20,$JR$1,IF(V20+IF(N20="",0,N20)=JJ20,$IJ$1,IF(V20+IF(N20="",0,N20)=IB20,$HB$1,IF(V20+IF(N20="",0,N20)=GT20,$FT$1,IF(V20+IF(N20="",0,N20)=FL20,$EL$1,IF(V20+IF(N20="",0,N20)=ED20,$DD$1))))))))))))))),IF(V20=DC20,IF(V20+IF(P20="",0,P20)=WO20,$VL$1,IF(V20+IF(P20="",0,P20)=VG20,$UD$1,IF(V20+IF(P20="",0,P20)=TY20,$SV$1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WR20,$VL$1,IF(V20+IF(P20="",0,P20)=VJ20,$UD$1,IF(V20+IF(P20="",0,P20)=UB20,$SV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))))))</f>
        <v/>
      </c>
      <c r="Y20" s="23">
        <v>15</v>
      </c>
      <c r="Z20" s="23">
        <v>9.1</v>
      </c>
      <c r="AA20" s="23">
        <v>13.6</v>
      </c>
      <c r="AB20" s="23">
        <v>15.1</v>
      </c>
      <c r="AC20" s="23">
        <v>0</v>
      </c>
      <c r="AD20" s="23">
        <v>10.199999999999999</v>
      </c>
      <c r="AE20" s="23">
        <v>6.3</v>
      </c>
      <c r="AF20" s="23">
        <v>9.5</v>
      </c>
      <c r="AG20" s="23">
        <v>10.95</v>
      </c>
      <c r="AH20" s="23">
        <v>0</v>
      </c>
      <c r="AI20" s="23">
        <v>13.7</v>
      </c>
      <c r="AJ20" s="23">
        <v>8.6</v>
      </c>
      <c r="AK20" s="23">
        <v>13.6</v>
      </c>
      <c r="AL20" s="23">
        <v>15.29</v>
      </c>
      <c r="AM20" s="23">
        <v>0</v>
      </c>
      <c r="AN20" s="28"/>
      <c r="AO20" s="39">
        <f>IF(AA20&gt;0,AA20,"")</f>
        <v>13.6</v>
      </c>
      <c r="AP20" s="39">
        <f>IF(AB20&gt;0,AB20,"")</f>
        <v>15.1</v>
      </c>
      <c r="AQ20" s="41">
        <f>IF(SUM(Y20:AB20)-AC20&gt;0,SUM(Y20:AB20)-AC20,"")</f>
        <v>52.800000000000004</v>
      </c>
      <c r="AR20" s="41">
        <f>IF(AF20&gt;0,AF20,"")</f>
        <v>9.5</v>
      </c>
      <c r="AS20" s="41">
        <f>IF(AG20&gt;0,AG20,"")</f>
        <v>10.95</v>
      </c>
      <c r="AT20" s="41">
        <f>IF(SUM(AD20:AG20)-AH20&gt;0,SUM(AD20:AG20)-AH20,"")</f>
        <v>36.950000000000003</v>
      </c>
      <c r="AU20" s="41">
        <f>IF(AQ20="","",MAX(AQ20,AT20))</f>
        <v>52.800000000000004</v>
      </c>
      <c r="AV20" s="41">
        <f>IF(AK20&gt;0,AK20,"")</f>
        <v>13.6</v>
      </c>
      <c r="AW20" s="41">
        <f>IF(AL20&gt;0,AL20,"")</f>
        <v>15.29</v>
      </c>
      <c r="AX20" s="41">
        <f>IF(SUM(AI20:AL20)-AM20&gt;0,SUM(AI20:AL20)-AM20,"")</f>
        <v>51.19</v>
      </c>
      <c r="AY20" s="41">
        <f>IF(SUM(AU20,AX20)&gt;0,SUM(AU20,AX20),"")</f>
        <v>103.99000000000001</v>
      </c>
      <c r="AZ20" s="27">
        <v>9.5</v>
      </c>
      <c r="BA20" s="27">
        <v>6.6</v>
      </c>
      <c r="BB20" s="27">
        <v>9.3000000000000007</v>
      </c>
      <c r="BC20" s="27">
        <v>10.01</v>
      </c>
      <c r="BD20" s="27">
        <v>0</v>
      </c>
      <c r="BE20" s="27">
        <v>12.9</v>
      </c>
      <c r="BF20" s="27">
        <v>9</v>
      </c>
      <c r="BG20" s="27">
        <v>6.7</v>
      </c>
      <c r="BH20" s="27">
        <v>12.62</v>
      </c>
      <c r="BI20" s="27">
        <v>6.8</v>
      </c>
      <c r="BJ20" s="27"/>
      <c r="BK20" s="27"/>
      <c r="BL20" s="27"/>
      <c r="BM20" s="27"/>
      <c r="BN20" s="27"/>
      <c r="BO20" s="29"/>
      <c r="BP20" s="40">
        <f>IF(BB20&gt;0,BB20,"")</f>
        <v>9.3000000000000007</v>
      </c>
      <c r="BQ20" s="40">
        <f>IF(BC20&gt;0,BC20,"")</f>
        <v>10.01</v>
      </c>
      <c r="BR20" s="11">
        <f>IF(SUM(AZ20:BC20)-BD20&gt;0,SUM(AZ20:BC20)-BD20,"")</f>
        <v>35.410000000000004</v>
      </c>
      <c r="BS20" s="11">
        <f>IF(BG20&gt;0,BG20,"")</f>
        <v>6.7</v>
      </c>
      <c r="BT20" s="11">
        <f>IF(BH20&gt;0,BH20,"")</f>
        <v>12.62</v>
      </c>
      <c r="BU20" s="11">
        <f>IF(SUM(BE20:BH20)-BI20&gt;0,SUM(BE20:BH20)-BI20,"")</f>
        <v>34.42</v>
      </c>
      <c r="BV20" s="11">
        <f>IF(BR20="","",MAX(BR20,BU20))</f>
        <v>35.410000000000004</v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>
        <f>IF(SUM(BV20,BY20)&gt;0,SUM(BV20,BY20),"")</f>
        <v>35.410000000000004</v>
      </c>
      <c r="CA20" s="23">
        <v>2.6</v>
      </c>
      <c r="CB20" s="23">
        <v>1.7</v>
      </c>
      <c r="CC20" s="23">
        <v>3</v>
      </c>
      <c r="CD20" s="23">
        <v>3.02</v>
      </c>
      <c r="CE20" s="23">
        <v>0</v>
      </c>
      <c r="CF20" s="23">
        <v>7.8</v>
      </c>
      <c r="CG20" s="23">
        <v>5.5</v>
      </c>
      <c r="CH20" s="23">
        <v>7.9</v>
      </c>
      <c r="CI20" s="23">
        <v>8.6199999999999992</v>
      </c>
      <c r="CJ20" s="23">
        <v>0</v>
      </c>
      <c r="CK20" s="23"/>
      <c r="CL20" s="23"/>
      <c r="CM20" s="23"/>
      <c r="CN20" s="23"/>
      <c r="CO20" s="23"/>
      <c r="CP20" s="28"/>
      <c r="CQ20" s="39">
        <f>IF(CC20&gt;0,CC20,"")</f>
        <v>3</v>
      </c>
      <c r="CR20" s="39">
        <f>IF(CD20&gt;0,CD20,"")</f>
        <v>3.02</v>
      </c>
      <c r="CS20" s="41">
        <f>IF(SUM(CA20:CD20)-CE20&gt;0,SUM(CA20:CD20)-CE20,"")</f>
        <v>10.32</v>
      </c>
      <c r="CT20" s="41">
        <f>IF(CH20&gt;0,CH20,"")</f>
        <v>7.9</v>
      </c>
      <c r="CU20" s="41">
        <f>IF(CI20&gt;0,CI20,"")</f>
        <v>8.6199999999999992</v>
      </c>
      <c r="CV20" s="41">
        <f>IF(SUM(CF20:CI20)-CJ20&gt;0,SUM(CF20:CI20)-CJ20,"")</f>
        <v>29.82</v>
      </c>
      <c r="CW20" s="41">
        <f>IF(CS20="","",MAX(CS20,CV20))</f>
        <v>29.82</v>
      </c>
      <c r="CX20" s="41" t="str">
        <f>IF(CM20&gt;0,CM20,"")</f>
        <v/>
      </c>
      <c r="CY20" s="41" t="str">
        <f>IF(CN20&gt;0,CN20,"")</f>
        <v/>
      </c>
      <c r="CZ20" s="41" t="str">
        <f>IF(SUM(CK20:CN20)-CO20&gt;0,SUM(CK20:CN20)-CO20,"")</f>
        <v/>
      </c>
      <c r="DA20" s="41">
        <f>IF(SUM(CW20,CZ20)&gt;0,SUM(CW20,CZ20),"")</f>
        <v>29.82</v>
      </c>
      <c r="DB20" s="52" t="str">
        <f>IF(MAX(ED20,FL20,GT20,IB20,JJ20,KR20,LZ20,NH20,OP20,PX20,RF20,SN20,TV20,VD20,WL20)-IF(N20="",0,N20)&gt;0.001,MAX(ED20,FL20,GT20,IB20,JJ20,KR20,LZ20,NH20,OP20,PX20,RF20,SN20,TV20,VD20,WL20)-IF(N20="",0,N20),"")</f>
        <v/>
      </c>
      <c r="DC20" s="52" t="str">
        <f>IF(MAX(EG20,EJ20,FO20,FR20,GW20,GZ20,IE20,IH20,JM20,JP20,KU20,KX20,MC20,MF20,NK20,NN20,OS20,OV20,QA20,QD20,RI20,RL20,SQ20,ST20,TY20,UB20,VG20,VJ20,WO20,WR20)-IF(P20="",0,P20)&gt;0.001,MAX(EG20,EJ20,FO20,FR20,GW20,GZ20,IE20,IH20,JM20,JP20,KU20,KX20,MC20,MF20,NK20,NN20,OS20,OV20,QA20,QD20,RI20,RL20,SQ20,ST20,TY20,UB20,VG20,VJ20,WO20,WR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1" t="str">
        <f>IF(DF20&gt;0,DF20,"")</f>
        <v/>
      </c>
      <c r="DY20" s="41" t="str">
        <f>IF(DG20&gt;0,DG20,"")</f>
        <v/>
      </c>
      <c r="DZ20" s="41" t="str">
        <f>IF(SUM(DD20:DG20)-DH20&gt;0,SUM(DD20:DG20)-DH20,"")</f>
        <v/>
      </c>
      <c r="EA20" s="41" t="str">
        <f>IF(DK20&gt;0,DK20,"")</f>
        <v/>
      </c>
      <c r="EB20" s="41" t="str">
        <f>IF(DL20&gt;0,DL20,"")</f>
        <v/>
      </c>
      <c r="EC20" s="41" t="str">
        <f>IF(SUM(DI20:DL20)-DM20&gt;0,SUM(DI20:DL20)-DM20,"")</f>
        <v/>
      </c>
      <c r="ED20" s="41" t="str">
        <f>IF(MAX(DZ20,EC20)&gt;0,MAX(DZ20,EC20),"")</f>
        <v/>
      </c>
      <c r="EE20" s="41" t="str">
        <f>IF(DP20&gt;0,DP20,"")</f>
        <v/>
      </c>
      <c r="EF20" s="41" t="str">
        <f>IF(DQ20&gt;0,DQ20,"")</f>
        <v/>
      </c>
      <c r="EG20" s="41" t="str">
        <f>IF(SUM(DN20:DQ20)-DR20&gt;0,SUM(DN20:DQ20)-DR20,"")</f>
        <v/>
      </c>
      <c r="EH20" s="41" t="str">
        <f>IF(DU20&gt;0,DU20,"")</f>
        <v/>
      </c>
      <c r="EI20" s="41" t="str">
        <f>IF(DV20&gt;0,DV20,"")</f>
        <v/>
      </c>
      <c r="EJ20" s="41" t="str">
        <f>IF(SUM(DS20:DV20)-DW20&gt;0,SUM(DS20:DV20)-DW20,"")</f>
        <v/>
      </c>
      <c r="EK20" s="41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1" t="str">
        <f>IF(FV20&gt;0,FV20,"")</f>
        <v/>
      </c>
      <c r="GO20" s="41" t="str">
        <f>IF(FW20&gt;0,FW20,"")</f>
        <v/>
      </c>
      <c r="GP20" s="41" t="str">
        <f>IF(SUM(FT20:FW20)-FX20&gt;0,SUM(FT20:FW20)-FX20,"")</f>
        <v/>
      </c>
      <c r="GQ20" s="41" t="str">
        <f>IF(GA20&gt;0,GA20,"")</f>
        <v/>
      </c>
      <c r="GR20" s="41" t="str">
        <f>IF(GB20&gt;0,GB20,"")</f>
        <v/>
      </c>
      <c r="GS20" s="41" t="str">
        <f>IF(SUM(FY20:GB20)-GC20&gt;0,SUM(FY20:GB20)-GC20,"")</f>
        <v/>
      </c>
      <c r="GT20" s="41" t="str">
        <f>IF(MAX(GP20,GS20)&gt;0,MAX(GP20,GS20),"")</f>
        <v/>
      </c>
      <c r="GU20" s="41" t="str">
        <f>IF(GF20&gt;0,GF20,"")</f>
        <v/>
      </c>
      <c r="GV20" s="41" t="str">
        <f>IF(GG20&gt;0,GG20,"")</f>
        <v/>
      </c>
      <c r="GW20" s="41" t="str">
        <f>IF(SUM(GD20:GG20)-GH20&gt;0,SUM(GD20:GG20)-GH20,"")</f>
        <v/>
      </c>
      <c r="GX20" s="41" t="str">
        <f>IF(GK20&gt;0,GK20,"")</f>
        <v/>
      </c>
      <c r="GY20" s="41" t="str">
        <f>IF(GL20&gt;0,GL20,"")</f>
        <v/>
      </c>
      <c r="GZ20" s="41" t="str">
        <f>IF(SUM(GI20:GL20)-GM20&gt;0,SUM(GI20:GL20)-GM20,"")</f>
        <v/>
      </c>
      <c r="HA20" s="41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1" t="str">
        <f>IF(IL20&gt;0,IL20,"")</f>
        <v/>
      </c>
      <c r="JE20" s="41" t="str">
        <f>IF(IM20&gt;0,IM20,"")</f>
        <v/>
      </c>
      <c r="JF20" s="41" t="str">
        <f>IF(SUM(IJ20:IM20)-IN20&gt;0,SUM(IJ20:IM20)-IN20,"")</f>
        <v/>
      </c>
      <c r="JG20" s="41" t="str">
        <f>IF(IQ20&gt;0,IQ20,"")</f>
        <v/>
      </c>
      <c r="JH20" s="41" t="str">
        <f>IF(IR20&gt;0,IR20,"")</f>
        <v/>
      </c>
      <c r="JI20" s="41" t="str">
        <f>IF(SUM(IO20:IR20)-IS20&gt;0,SUM(IO20:IR20)-IS20,"")</f>
        <v/>
      </c>
      <c r="JJ20" s="41" t="str">
        <f>IF(MAX(JF20,JI20)&gt;0,MAX(JF20,JI20),"")</f>
        <v/>
      </c>
      <c r="JK20" s="41" t="str">
        <f>IF(IV20&gt;0,IV20,"")</f>
        <v/>
      </c>
      <c r="JL20" s="41" t="str">
        <f>IF(IW20&gt;0,IW20,"")</f>
        <v/>
      </c>
      <c r="JM20" s="41" t="str">
        <f>IF(SUM(IT20:IW20)-IX20&gt;0,SUM(IT20:IW20)-IX20,"")</f>
        <v/>
      </c>
      <c r="JN20" s="41" t="str">
        <f>IF(JA20&gt;0,JA20,"")</f>
        <v/>
      </c>
      <c r="JO20" s="41" t="str">
        <f>IF(JB20&gt;0,JB20,"")</f>
        <v/>
      </c>
      <c r="JP20" s="41" t="str">
        <f>IF(SUM(IY20:JB20)-JC20&gt;0,SUM(IY20:JB20)-JC20,"")</f>
        <v/>
      </c>
      <c r="JQ20" s="41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1" t="str">
        <f>IF(LB20&gt;0,LB20,"")</f>
        <v/>
      </c>
      <c r="LU20" s="41" t="str">
        <f>IF(LC20&gt;0,LC20,"")</f>
        <v/>
      </c>
      <c r="LV20" s="41" t="str">
        <f>IF(SUM(KZ20:LC20)-LD20&gt;0,SUM(KZ20:LC20)-LD20,"")</f>
        <v/>
      </c>
      <c r="LW20" s="41" t="str">
        <f>IF(LG20&gt;0,LG20,"")</f>
        <v/>
      </c>
      <c r="LX20" s="41" t="str">
        <f>IF(LH20&gt;0,LH20,"")</f>
        <v/>
      </c>
      <c r="LY20" s="41" t="str">
        <f>IF(SUM(LE20:LH20)-LI20&gt;0,SUM(LE20:LH20)-LI20,"")</f>
        <v/>
      </c>
      <c r="LZ20" s="41" t="str">
        <f>IF(MAX(LV20,LY20)&gt;0,MAX(LV20,LY20),"")</f>
        <v/>
      </c>
      <c r="MA20" s="41" t="str">
        <f>IF(LL20&gt;0,LL20,"")</f>
        <v/>
      </c>
      <c r="MB20" s="41" t="str">
        <f>IF(LM20&gt;0,LM20,"")</f>
        <v/>
      </c>
      <c r="MC20" s="41" t="str">
        <f>IF(SUM(LJ20:LM20)-LN20&gt;0,SUM(LJ20:LM20)-LN20,"")</f>
        <v/>
      </c>
      <c r="MD20" s="41" t="str">
        <f>IF(LQ20&gt;0,LQ20,"")</f>
        <v/>
      </c>
      <c r="ME20" s="41" t="str">
        <f>IF(LR20&gt;0,LR20,"")</f>
        <v/>
      </c>
      <c r="MF20" s="41" t="str">
        <f>IF(SUM(LO20:LR20)-LS20&gt;0,SUM(LO20:LR20)-LS20,"")</f>
        <v/>
      </c>
      <c r="MG20" s="41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1" t="str">
        <f>IF(NR20&gt;0,NR20,"")</f>
        <v/>
      </c>
      <c r="OK20" s="41" t="str">
        <f>IF(NS20&gt;0,NS20,"")</f>
        <v/>
      </c>
      <c r="OL20" s="41" t="str">
        <f>IF(SUM(NP20:NS20)-NT20&gt;0,SUM(NP20:NS20)-NT20,"")</f>
        <v/>
      </c>
      <c r="OM20" s="41" t="str">
        <f>IF(NW20&gt;0,NW20,"")</f>
        <v/>
      </c>
      <c r="ON20" s="41" t="str">
        <f>IF(NX20&gt;0,NX20,"")</f>
        <v/>
      </c>
      <c r="OO20" s="41" t="str">
        <f>IF(SUM(NU20:NX20)-NY20&gt;0,SUM(NU20:NX20)-NY20,"")</f>
        <v/>
      </c>
      <c r="OP20" s="41" t="str">
        <f>IF(MAX(OL20,OO20)&gt;0,MAX(OL20,OO20),"")</f>
        <v/>
      </c>
      <c r="OQ20" s="41" t="str">
        <f>IF(OB20&gt;0,OB20,"")</f>
        <v/>
      </c>
      <c r="OR20" s="41" t="str">
        <f>IF(OC20&gt;0,OC20,"")</f>
        <v/>
      </c>
      <c r="OS20" s="41" t="str">
        <f>IF(SUM(NZ20:OC20)-OD20&gt;0,SUM(NZ20:OC20)-OD20,"")</f>
        <v/>
      </c>
      <c r="OT20" s="41" t="str">
        <f>IF(OG20&gt;0,OG20,"")</f>
        <v/>
      </c>
      <c r="OU20" s="41" t="str">
        <f>IF(OH20&gt;0,OH20,"")</f>
        <v/>
      </c>
      <c r="OV20" s="41" t="str">
        <f>IF(SUM(OE20:OH20)-OI20&gt;0,SUM(OE20:OH20)-OI20,"")</f>
        <v/>
      </c>
      <c r="OW20" s="41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1" t="str">
        <f>IF(QH20&gt;0,QH20,"")</f>
        <v/>
      </c>
      <c r="RA20" s="41" t="str">
        <f>IF(QI20&gt;0,QI20,"")</f>
        <v/>
      </c>
      <c r="RB20" s="41" t="str">
        <f>IF(SUM(QF20:QI20)-QJ20&gt;0,SUM(QF20:QI20)-QJ20,"")</f>
        <v/>
      </c>
      <c r="RC20" s="41" t="str">
        <f>IF(QM20&gt;0,QM20,"")</f>
        <v/>
      </c>
      <c r="RD20" s="41" t="str">
        <f>IF(QN20&gt;0,QN20,"")</f>
        <v/>
      </c>
      <c r="RE20" s="41" t="str">
        <f>IF(SUM(QK20:QN20)-QO20&gt;0,SUM(QK20:QN20)-QO20,"")</f>
        <v/>
      </c>
      <c r="RF20" s="41" t="str">
        <f>IF(MAX(RB20,RE20)&gt;0,MAX(RB20,RE20),"")</f>
        <v/>
      </c>
      <c r="RG20" s="41" t="str">
        <f>IF(QR20&gt;0,QR20,"")</f>
        <v/>
      </c>
      <c r="RH20" s="41" t="str">
        <f>IF(QS20&gt;0,QS20,"")</f>
        <v/>
      </c>
      <c r="RI20" s="41" t="str">
        <f>IF(SUM(QP20:QS20)-QT20&gt;0,SUM(QP20:QS20)-QT20,"")</f>
        <v/>
      </c>
      <c r="RJ20" s="41" t="str">
        <f>IF(QW20&gt;0,QW20,"")</f>
        <v/>
      </c>
      <c r="RK20" s="41" t="str">
        <f>IF(QX20&gt;0,QX20,"")</f>
        <v/>
      </c>
      <c r="RL20" s="41" t="str">
        <f>IF(SUM(QU20:QX20)-QY20&gt;0,SUM(QU20:QX20)-QY20,"")</f>
        <v/>
      </c>
      <c r="RM20" s="41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17"/>
      <c r="TI20" s="17"/>
      <c r="TJ20" s="17"/>
      <c r="TK20" s="17"/>
      <c r="TL20" s="17"/>
      <c r="TM20" s="17"/>
      <c r="TN20" s="17"/>
      <c r="TO20" s="17"/>
      <c r="TP20" s="41" t="str">
        <f>IF(SX20&gt;0,SX20,"")</f>
        <v/>
      </c>
      <c r="TQ20" s="41" t="str">
        <f>IF(SY20&gt;0,SY20,"")</f>
        <v/>
      </c>
      <c r="TR20" s="41" t="str">
        <f>IF(SUM(SV20:SY20)-SZ20&gt;0,SUM(SV20:SY20)-SZ20,"")</f>
        <v/>
      </c>
      <c r="TS20" s="41" t="str">
        <f>IF(TC20&gt;0,TC20,"")</f>
        <v/>
      </c>
      <c r="TT20" s="41" t="str">
        <f>IF(TD20&gt;0,TD20,"")</f>
        <v/>
      </c>
      <c r="TU20" s="41" t="str">
        <f>IF(SUM(TA20:TD20)-TE20&gt;0,SUM(TA20:TD20)-TE20,"")</f>
        <v/>
      </c>
      <c r="TV20" s="41" t="str">
        <f>IF(MAX(TR20,TU20)&gt;0,MAX(TR20,TU20),"")</f>
        <v/>
      </c>
      <c r="TW20" s="41" t="str">
        <f>IF(TH20&gt;0,TH20,"")</f>
        <v/>
      </c>
      <c r="TX20" s="41" t="str">
        <f>IF(TI20&gt;0,TI20,"")</f>
        <v/>
      </c>
      <c r="TY20" s="41" t="str">
        <f>IF(SUM(TF20:TI20)-TJ20&gt;0,SUM(TF20:TI20)-TJ20,"")</f>
        <v/>
      </c>
      <c r="TZ20" s="41" t="str">
        <f>IF(TM20&gt;0,TM20,"")</f>
        <v/>
      </c>
      <c r="UA20" s="41" t="str">
        <f>IF(TN20&gt;0,TN20,"")</f>
        <v/>
      </c>
      <c r="UB20" s="41" t="str">
        <f>IF(SUM(TK20:TN20)-TO20&gt;0,SUM(TK20:TN20)-TO20,"")</f>
        <v/>
      </c>
      <c r="UC20" s="41" t="str">
        <f>IF(SUM(TV20,TY20,UB20)&gt;0,SUM(TV20,TY20,UB20),"")</f>
        <v/>
      </c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8"/>
      <c r="UQ20" s="18"/>
      <c r="UR20" s="18"/>
      <c r="US20" s="18"/>
      <c r="UT20" s="18"/>
      <c r="UU20" s="18"/>
      <c r="UV20" s="18"/>
      <c r="UW20" s="18"/>
      <c r="UX20" s="11" t="str">
        <f>IF(UF20&gt;0,UF20,"")</f>
        <v/>
      </c>
      <c r="UY20" s="11" t="str">
        <f>IF(UG20&gt;0,UG20,"")</f>
        <v/>
      </c>
      <c r="UZ20" s="11" t="str">
        <f>IF(SUM(UD20:UG20)-UH20&gt;0,SUM(UD20:UG20)-UH20,"")</f>
        <v/>
      </c>
      <c r="VA20" s="11" t="str">
        <f>IF(UK20&gt;0,UK20,"")</f>
        <v/>
      </c>
      <c r="VB20" s="11" t="str">
        <f>IF(UL20&gt;0,UL20,"")</f>
        <v/>
      </c>
      <c r="VC20" s="11" t="str">
        <f>IF(SUM(UI20:UL20)-UM20&gt;0,SUM(UI20:UL20)-UM20,"")</f>
        <v/>
      </c>
      <c r="VD20" s="11" t="str">
        <f>IF(MAX(UZ20,VC20)&gt;0,MAX(UZ20,VC20),"")</f>
        <v/>
      </c>
      <c r="VE20" s="11" t="str">
        <f>IF(UP20&gt;0,UP20,"")</f>
        <v/>
      </c>
      <c r="VF20" s="11" t="str">
        <f>IF(UQ20&gt;0,UQ20,"")</f>
        <v/>
      </c>
      <c r="VG20" s="11" t="str">
        <f>IF(SUM(UN20:UQ20)-UR20&gt;0,SUM(UN20:UQ20)-UR20,"")</f>
        <v/>
      </c>
      <c r="VH20" s="11" t="str">
        <f>IF(UU20&gt;0,UU20,"")</f>
        <v/>
      </c>
      <c r="VI20" s="11" t="str">
        <f>IF(UV20&gt;0,UV20,"")</f>
        <v/>
      </c>
      <c r="VJ20" s="11" t="str">
        <f>IF(SUM(US20:UV20)-UW20&gt;0,SUM(US20:UV20)-UW20,"")</f>
        <v/>
      </c>
      <c r="VK20" s="11" t="str">
        <f>IF(SUM(VD20,VG20,VJ20)&gt;0,SUM(VD20,VG20,VJ20),"")</f>
        <v/>
      </c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17"/>
      <c r="VY20" s="17"/>
      <c r="VZ20" s="17"/>
      <c r="WA20" s="17"/>
      <c r="WB20" s="17"/>
      <c r="WC20" s="17"/>
      <c r="WD20" s="17"/>
      <c r="WE20" s="17"/>
      <c r="WF20" s="41" t="str">
        <f>IF(VN20&gt;0,VN20,"")</f>
        <v/>
      </c>
      <c r="WG20" s="41" t="str">
        <f>IF(VO20&gt;0,VO20,"")</f>
        <v/>
      </c>
      <c r="WH20" s="41" t="str">
        <f>IF(SUM(VL20:VO20)-VP20&gt;0,SUM(VL20:VO20)-VP20,"")</f>
        <v/>
      </c>
      <c r="WI20" s="41" t="str">
        <f>IF(VS20&gt;0,VS20,"")</f>
        <v/>
      </c>
      <c r="WJ20" s="41" t="str">
        <f>IF(VT20&gt;0,VT20,"")</f>
        <v/>
      </c>
      <c r="WK20" s="41" t="str">
        <f>IF(SUM(VQ20:VT20)-VU20&gt;0,SUM(VQ20:VT20)-VU20,"")</f>
        <v/>
      </c>
      <c r="WL20" s="41" t="str">
        <f>IF(MAX(WH20,WK20)&gt;0,MAX(WH20,WK20),"")</f>
        <v/>
      </c>
      <c r="WM20" s="41" t="str">
        <f>IF(VX20&gt;0,VX20,"")</f>
        <v/>
      </c>
      <c r="WN20" s="41" t="str">
        <f>IF(VY20&gt;0,VY20,"")</f>
        <v/>
      </c>
      <c r="WO20" s="41" t="str">
        <f>IF(SUM(VV20:VY20)-VZ20&gt;0,SUM(VV20:VY20)-VZ20,"")</f>
        <v/>
      </c>
      <c r="WP20" s="41" t="str">
        <f>IF(WC20&gt;0,WC20,"")</f>
        <v/>
      </c>
      <c r="WQ20" s="41" t="str">
        <f>IF(WD20&gt;0,WD20,"")</f>
        <v/>
      </c>
      <c r="WR20" s="41" t="str">
        <f>IF(SUM(WA20:WD20)-WE20&gt;0,SUM(WA20:WD20)-WE20,"")</f>
        <v/>
      </c>
      <c r="WS20" s="41" t="str">
        <f>IF(SUM(WL20,WO20,WR20)&gt;0,SUM(WL20,WO20,WR20),"")</f>
        <v/>
      </c>
      <c r="WT20" s="27">
        <f>IF($CP20="P",CA20,(CA20+AZ20)/2)</f>
        <v>6.05</v>
      </c>
      <c r="WU20" s="27">
        <f>IF($CP20="P",CB20,(CB20+BA20)/2)</f>
        <v>4.1499999999999995</v>
      </c>
      <c r="WV20" s="27">
        <f>IF($CP20="P",CC20,(CC20+BB20)/2)</f>
        <v>6.15</v>
      </c>
      <c r="WW20" s="27">
        <f>IF($CP20="P",CD20,(CD20+BC20)/2)</f>
        <v>6.5149999999999997</v>
      </c>
      <c r="WX20" s="27">
        <f>IF($CP20="P",CE20,(CE20+BD20)/2)</f>
        <v>0</v>
      </c>
      <c r="WY20" s="27">
        <f>IF($CP20="P",CF20,(CF20+BE20)/2)</f>
        <v>10.35</v>
      </c>
      <c r="WZ20" s="27">
        <f>IF($CP20="P",CG20,(CG20+BF20)/2)</f>
        <v>7.25</v>
      </c>
      <c r="XA20" s="27">
        <f>IF($CP20="P",CH20,(CH20+BG20)/2)</f>
        <v>7.3000000000000007</v>
      </c>
      <c r="XB20" s="27">
        <f>IF($CP20="P",CI20,(CI20+BH20)/2)</f>
        <v>10.62</v>
      </c>
      <c r="XC20" s="27">
        <f>IF($CP20="P",CJ20,(CJ20+BI20)/2)</f>
        <v>3.4</v>
      </c>
      <c r="XD20" s="27">
        <f>IF($CP20="P",CK20,(CK20+BJ20)/2)</f>
        <v>0</v>
      </c>
      <c r="XE20" s="27">
        <f>IF($CP20="P",CL20,(CL20+BK20)/2)</f>
        <v>0</v>
      </c>
      <c r="XF20" s="27">
        <f>IF($CP20="P",CM20,(CM20+BL20)/2)</f>
        <v>0</v>
      </c>
      <c r="XG20" s="27">
        <f>IF($CP20="P",CN20,(CN20+BM20)/2)</f>
        <v>0</v>
      </c>
      <c r="XH20" s="27">
        <f>IF($CP20="P",CO20,(CO20+BN20)/2)</f>
        <v>0</v>
      </c>
      <c r="XI20" s="29" t="s">
        <v>56</v>
      </c>
      <c r="XJ20" s="11">
        <f>IF(WV20&gt;0,WV20,"")</f>
        <v>6.15</v>
      </c>
      <c r="XK20" s="11">
        <f>IF(WW20&gt;0,WW20,"")</f>
        <v>6.5149999999999997</v>
      </c>
      <c r="XL20" s="11">
        <f>IF(SUM(WT20:WW20)-WX20&gt;0,SUM(WT20:WW20)-WX20,"")</f>
        <v>22.865000000000002</v>
      </c>
      <c r="XM20" s="11">
        <f>IF(XA20&gt;0,XA20,"")</f>
        <v>7.3000000000000007</v>
      </c>
      <c r="XN20" s="11">
        <f>IF(XB20&gt;0,XB20,"")</f>
        <v>10.62</v>
      </c>
      <c r="XO20" s="11">
        <f>IF(SUM(WY20:XB20)-XC20&gt;0,SUM(WY20:XB20)-XC20,"")</f>
        <v>32.120000000000005</v>
      </c>
      <c r="XP20" s="11">
        <f>IF(MAX(XL20,XO20)&gt;0,MAX(XL20,XO20),"")</f>
        <v>32.120000000000005</v>
      </c>
      <c r="XQ20" s="11" t="str">
        <f>IF(XF20&gt;0,XF20,"")</f>
        <v/>
      </c>
      <c r="XR20" s="11" t="str">
        <f>IF(XG20&gt;0,XG20,"")</f>
        <v/>
      </c>
      <c r="XS20" s="11" t="str">
        <f>IF(SUM(XD20:XG20)-XH20&gt;0,SUM(XD20:XG20)-XH20,"")</f>
        <v/>
      </c>
      <c r="XT20" s="11">
        <f>IF(SUM(XP20,XS20)&gt;0,SUM(XP20,XS20),"")</f>
        <v>32.120000000000005</v>
      </c>
    </row>
    <row r="21" spans="1:644" x14ac:dyDescent="0.2">
      <c r="A21" s="4" t="str" cm="1">
        <f t="array" ref="A21">IF(AND(H21&lt;&gt;"",H21&lt;&gt;"No DD"),SUMPRODUCT((H$4:H$26&lt;&gt;"")*(H$4:H$26&lt;&gt;"No DD")*(E$4:E$26&gt;E21))+1,IF(H21="No DD",SUMPRODUCT((H$4:H$26="No DD")*(E$4:E$26&gt;E21))+1+SUMPRODUCT((H$4:H$26&lt;&gt;"")*(H$4:H$26&lt;&gt;"No DD")),""))</f>
        <v/>
      </c>
      <c r="B21" s="5" t="s">
        <v>76</v>
      </c>
      <c r="C21" s="4" t="s">
        <v>75</v>
      </c>
      <c r="D21" s="4">
        <v>2001</v>
      </c>
      <c r="E21" s="9">
        <f>SUM(J21:V21)+SUM(J21:T21)*0.0000001+SUM(J21)*0.0000000000001</f>
        <v>184.90001849000527</v>
      </c>
      <c r="F21" s="3" t="str">
        <f>IF(OR(AND(AO21&gt;=AY$28,AO21&lt;&gt;"",AQ21&gt;=AY$32,AQ21&lt;&gt;"",AN21=""),AND(AR21&gt;=AY$28,AR21&lt;&gt;"",AT21&gt;=AY$32,AT21&lt;&gt;"",AN21=""),AND(AV21&gt;=AY$28,AV21&lt;&gt;"",AX21&gt;=AY$32,AX21&lt;&gt;"",AN21=""),AND(BP21&gt;=BZ$28,BP21&lt;&gt;"",BR21&gt;=BZ$32,BR21&lt;&gt;"",BO21=""),AND(BS21&gt;=BZ$28,BS21&lt;&gt;"",BU21&gt;=BZ$32,BU21&lt;&gt;"",BO21=""),AND(BW21&gt;=BZ$28,BW21&lt;&gt;"",BY21&gt;=BZ$32,BY21&lt;&gt;"",BO21=""),AND(CQ21&gt;=DA$28,CQ21&lt;&gt;"",CS21&gt;=DA$32,CS21&lt;&gt;"",CP21=""),AND(CT21&gt;=DA$28,CT21&lt;&gt;"",CV21&gt;=DA$32,CV21&lt;&gt;"",CP21=""),AND(CX21&gt;=DA$28,CX21&lt;&gt;"",CZ21&gt;=DA$32,CZ21&lt;&gt;"",CP21=""),AND(DX21&gt;=EK$28,DX21&lt;&gt;"",DZ21&gt;=EK$32,DZ21&lt;&gt;""),AND(EA21&gt;=EK$28,EA21&lt;&gt;"",EC21&gt;=EK$32,EC21&lt;&gt;""),AND(EE21&gt;=EK$28,EE21&lt;&gt;"",EG21&gt;=EK$32,EG21&lt;&gt;""),AND(EH21&gt;=EK$28,EH21&lt;&gt;"",EJ21&gt;=EK$32,EJ21&lt;&gt;""),AND(FF21&gt;=FS$28,FF21&lt;&gt;"",FH21&gt;=FS$32,FH21&lt;&gt;""),AND(FI21&gt;=FS$28,FI21&lt;&gt;"",FK21&gt;=FS$32,FK21&lt;&gt;""),AND(FM21&gt;=FS$28,FM21&lt;&gt;"",FO21&gt;=FS$32,FO21&lt;&gt;""),AND(FP21&gt;=FS$28,FP21&lt;&gt;"",FR21&gt;=FS$32,FR21&lt;&gt;""),AND(GN21&gt;=HA$28,GN21&lt;&gt;"",GP21&gt;=HA$32,GP21&lt;&gt;""),AND(GQ21&gt;=HA$28,GQ21&lt;&gt;"",GS21&gt;=HA$32,GS21&lt;&gt;""),AND(GU21&gt;=HA$28,GU21&lt;&gt;"",GW21&gt;=HA$32,GW21&lt;&gt;""),AND(GX21&gt;=HA$28,GX21&lt;&gt;"",GZ21&gt;=HA$32,GZ21&lt;&gt;""),AND(HV21&gt;=II$28,HV21&lt;&gt;"",HX21&gt;=II$32,HX21&lt;&gt;""),AND(HY21&gt;=II$28,HY21&lt;&gt;"",IA21&gt;=II$32,IA21&lt;&gt;""),AND(IC21&gt;=II$28,IC21&lt;&gt;"",IE21&gt;=II$32,IE21&lt;&gt;""),AND(IF21&gt;=II$28,IF21&lt;&gt;"",IH21&gt;=II$32,IH21&lt;&gt;""),AND(JD21&gt;=JQ$28,JD21&lt;&gt;"",JF21&gt;=JQ$32,JF21&lt;&gt;""),AND(JG21&gt;=JQ$28,JG21&lt;&gt;"",JI21&gt;=JQ$32,JI21&lt;&gt;""),AND(JK21&gt;=JQ$28,JK21&lt;&gt;"",JM21&gt;=JQ$32,JM21&lt;&gt;""),AND(JN21&gt;=JQ$28,JN21&lt;&gt;"",JP21&gt;=JQ$32,JP21&lt;&gt;""),AND(KL21&gt;=KY$28,KL21&lt;&gt;"",KN21&gt;=KY$32,KN21&lt;&gt;""),AND(KO21&gt;=KY$28,KO21&lt;&gt;"",KQ21&gt;=KY$32,KQ21&lt;&gt;""),AND(KS21&gt;=KY$28,KS21&lt;&gt;"",KU21&gt;=KY$32,KU21&lt;&gt;""),AND(KV21&gt;=KY$28,KV21&lt;&gt;"",KX21&gt;=KY$32,KX21&lt;&gt;""),AND(LT21&gt;=MG$28,LT21&lt;&gt;"",LV21&gt;=MG$32,LV21&lt;&gt;""),AND(LW21&gt;=MG$28,LW21&lt;&gt;"",LY21&gt;=MG$32,LY21&lt;&gt;""),AND(MA21&gt;=MG$28,MA21&lt;&gt;"",MC21&gt;=MG$32,MC21&lt;&gt;""),AND(MD21&gt;=MG$28,MD21&lt;&gt;"",MF21&gt;=MG$32,MF21&lt;&gt;""),AND(NB21&gt;=NO$28,NB21&lt;&gt;"",ND21&gt;=NO$32,ND21&lt;&gt;""),AND(NE21&gt;=NO$28,NE21&lt;&gt;"",NG21&gt;=NO$32,NG21&lt;&gt;""),AND(NI21&gt;=NO$28,NI21&lt;&gt;"",NK21&gt;=NO$32,NK21&lt;&gt;""),AND(NL21&gt;=NO$28,NL21&lt;&gt;"",NN21&gt;=NO$32,NN21&lt;&gt;""),AND(OJ21&gt;=OW$28,OJ21&lt;&gt;"",OL21&gt;=OW$32,OL21&lt;&gt;""),AND(OM21&gt;=OW$28,OM21&lt;&gt;"",OO21&gt;=OW$32,OO21&lt;&gt;""),AND(OQ21&gt;=OW$28,OQ21&lt;&gt;"",OS21&gt;=OW$32,OS21&lt;&gt;""),AND(OT21&gt;=OW$28,OT21&lt;&gt;"",OV21&gt;=OW$32,OV21&lt;&gt;""),AND(PR21&gt;=QE$28,PR21&lt;&gt;"",PT21&gt;=QE$32,PT21&lt;&gt;""),AND(PU21&gt;=QE$28,PU21&lt;&gt;"",PW21&gt;=QE$32,PW21&lt;&gt;""),AND(PY21&gt;=QE$28,PY21&lt;&gt;"",QA21&gt;=QE$32,QA21&lt;&gt;""),AND(QB21&gt;=QE$28,QB21&lt;&gt;"",QD21&gt;=QE$32,QD21&lt;&gt;""),AND(QZ21&gt;=RM$28,QZ21&lt;&gt;"",RB21&gt;=RM$32,RB21&lt;&gt;""),AND(RC21&gt;=RM$28,RC21&lt;&gt;"",RE21&gt;=RM$32,RE21&lt;&gt;""),AND(RG21&gt;=RM$28,RG21&lt;&gt;"",RI21&gt;=RM$32,RI21&lt;&gt;""),AND(RJ21&gt;=RM$28,RJ21&lt;&gt;"",RL21&gt;=RM$32,RL21&lt;&gt;""),AND(SH21&gt;=SU$28,SH21&lt;&gt;"",SJ21&gt;=SU$32,SJ21&lt;&gt;""),AND(SK21&gt;=SU$28,SK21&lt;&gt;"",SM21&gt;=SU$32,SM21&lt;&gt;""),AND(SO21&gt;=SU$28,SO21&lt;&gt;"",SQ21&gt;=SU$32,SQ21&lt;&gt;""),AND(SR21&gt;=SU$28,SR21&lt;&gt;"",ST21&gt;=SU$32,ST21&lt;&gt;""),AND(TP21&gt;=UC$28,TP21&lt;&gt;"",TR21&gt;=UC$32,TR21&lt;&gt;""),AND(TS21&gt;=UC$28,TS21&lt;&gt;"",TU21&gt;=UC$32,TU21&lt;&gt;""),AND(TW21&gt;=UC$28,TW21&lt;&gt;"",TY21&gt;=UC$32,TYY21&lt;&gt;""),AND(TZ21&gt;=UC$28,TZ21&lt;&gt;"",UB21&gt;=UC$32,UB21&lt;&gt;""),AND(UX21&gt;=VK$28,UX21&lt;&gt;"",UZ21&gt;=VK$32,UZ21&lt;&gt;""),AND(VA21&gt;=VK$28,VA21&lt;&gt;"",VC21&gt;=VK$32,VC21&lt;&gt;""),AND(VE21&gt;=VK$28,VE21&lt;&gt;"",VG21&gt;=VK$32,VG21&lt;&gt;""),AND(VH21&gt;=VK$28,VH21&lt;&gt;"",VJ21&gt;=VK$32,VJ21&lt;&gt;""),AND(WF21&gt;=WS$28,WF21&lt;&gt;"",WH21&gt;=WS$32,WH21&lt;&gt;""),AND(WI21&gt;=WS$28,WI21&lt;&gt;"",WK21&gt;=WS$32,WK21&lt;&gt;""),AND(WM21&gt;=WS$28,WM21&lt;&gt;"",WO21&gt;=WS$32,WO21&lt;&gt;""),AND(WP21&gt;=WS$28,WP21&lt;&gt;"",WR21&gt;=WS$32,WR21&lt;&gt;"")),"P","")</f>
        <v/>
      </c>
      <c r="G21" s="3" t="str">
        <f>IF(OR(AND(AQ21&gt;=AY$32,AQ21&lt;&gt;"",AN21=""),AND(AT21&gt;=AY$32,AT21&lt;&gt;"",AN21=""),AND(AX21&gt;=AY$32,AX21&lt;&gt;"",AN21=""),AND(BR21&gt;=BZ$32,BR21&lt;&gt;"",BO21=""),AND(BU21&gt;=BZ$32,BU21&lt;&gt;"",BO21=""),AND(BY21&gt;=BZ$32,BY21&lt;&gt;"",BO21=""),AND(CS21&gt;=DA$32,CS21&lt;&gt;"",CP21=""),AND(CV21&gt;=DA$32,CV21&lt;&gt;"",CP21=""),AND(CZ21&gt;=DA$32,CZ21&lt;&gt;"",CP21=""),AND(DZ21&gt;=EK$32,DZ21&lt;&gt;""),AND(EC21&gt;=EK$32,EC21&lt;&gt;""),AND(EG21&gt;=EK$32,EG21&lt;&gt;""),AND(EJ21&gt;=EK$32,EJ21&lt;&gt;""),AND(FH21&gt;=FS$32,FH21&lt;&gt;""),AND(FK21&gt;=FS$32,FK21&lt;&gt;""),AND(FO21&gt;=FS$32,FO21&lt;&gt;""),AND(FR21&gt;=FS$32,FR21&lt;&gt;""),AND(GP21&gt;=HA$32,GP21&lt;&gt;""),AND(GS21&gt;=HA$32,GS21&lt;&gt;""),AND(GW21&gt;=HA$32,GW21&lt;&gt;""),AND(GZ21&gt;=HA$32,GZ21&lt;&gt;""),AND(HX21&gt;=II$32,HX21&lt;&gt;""),AND(IA21&gt;=II$32,IA21&lt;&gt;""),AND(IE21&gt;=II$32,IE21&lt;&gt;""),AND(IH21&gt;=II$32,IH21&lt;&gt;""),AND(JF21&gt;=JQ$32,JF21&lt;&gt;""),AND(JI21&gt;=JQ$32,JI21&lt;&gt;""),AND(JM21&gt;=JQ$32,JM21&lt;&gt;""),AND(JP21&gt;=JQ$32,JP21&lt;&gt;""),AND(KN21&gt;=KY$32,KN21&lt;&gt;""),AND(KQ21&gt;=KY$32,KQ21&lt;&gt;""),AND(KU21&gt;=KY$32,KU21&lt;&gt;""),AND(KX21&gt;=KY$32,KX21&lt;&gt;""),AND(LV21&gt;=MG$32,LV21&lt;&gt;""),AND(LY21&gt;=MG$32,LY21&lt;&gt;""),AND(MC21&gt;=MG$32,MC21&lt;&gt;""),AND(MF21&gt;=MG$32,MF21&lt;&gt;""),AND(ND21&gt;=NO$32,ND21&lt;&gt;""),AND(NG21&gt;=NO$32,NG21&lt;&gt;""),AND(NK21&gt;=NO$32,NK21&lt;&gt;""),AND(NN21&gt;=NO$32,NN21&lt;&gt;""),AND(OL21&gt;=OW$32,OL21&lt;&gt;""),AND(OO21&gt;=OW$32,OO21&lt;&gt;""),AND(OS21&gt;=OW$32,OS21&lt;&gt;""),AND(OV21&gt;=OW$32,OV21&lt;&gt;""),AND(PT21&gt;=QE$32,PT21&lt;&gt;""),AND(PW21&gt;=QE$32,PW21&lt;&gt;""),AND(QA21&gt;=QE$32,QA21&lt;&gt;""),AND(QD21&gt;=QE$32,QD21&lt;&gt;""),AND(RB21&gt;=RM$32,RB21&lt;&gt;""),AND(RE21&gt;=RM$32,RE21&lt;&gt;""),AND(RI21&gt;=RM$32,RI21&lt;&gt;""),AND(RL21&gt;=RM$32,RL21&lt;&gt;""),AND(SJ21&gt;=SU$32,SJ21&lt;&gt;""),AND(SM21&gt;=SU$32,SM21&lt;&gt;""),AND(SQ21&gt;=SU$32,SQ21&lt;&gt;""),AND(ST21&gt;=SU$32,ST21&lt;&gt;""),AND(TR21&gt;=UC$32,TR21&lt;&gt;""),AND(TU21&gt;=UC$32,TU21&lt;&gt;""),AND(TY21&gt;=UC$32,TYY21&lt;&gt;""),AND(UB21&gt;=UC$32,UB21&lt;&gt;""),AND(UZ21&gt;=VK$32,UZ21&lt;&gt;""),AND(VC21&gt;=VK$32,VC21&lt;&gt;""),AND(VG21&gt;=VK$32,VG21&lt;&gt;""),AND(VJ21&gt;=VK$32,VJ21&lt;&gt;""),AND(WH21&gt;=WS$32,WH21&lt;&gt;""),AND(WK21&gt;=WS$32,WK21&lt;&gt;""),AND(WO21&gt;=WS$32,WO21&lt;&gt;""),AND(WR21&gt;=WS$32,WR21&lt;&gt;"")),"P","")</f>
        <v/>
      </c>
      <c r="H21" s="37" t="str">
        <f>IF(AND(G21="P",F21=""),"No DD",IF(OR(AND(AO21&gt;=AY$31,AO21&lt;&gt;"",AQ21&gt;=AY$35,AQ21&lt;&gt;"",AN21=""),AND(AR21&gt;=AY$31,AR21&lt;&gt;"",AT21&gt;=AY$35,AT21&lt;&gt;"",AN21=""),AND(AV21&gt;=AY$31,AV21&lt;&gt;"",AX21&gt;=AY$35,AX21&lt;&gt;"",AN21=""),AND(BP21&gt;=BZ$31,BP21&lt;&gt;"",BR21&gt;=BZ$35,BR21&lt;&gt;"",BO21=""),AND(BS21&gt;=BZ$31,BS21&lt;&gt;"",BU21&gt;=BZ$35,BU21&lt;&gt;"",BO21=""),AND(BW21&gt;=BZ$31,BW21&lt;&gt;"",BY21&gt;=BZ$35,BY21&lt;&gt;"",BO21=""),AND(CQ21&gt;=DA$31,CQ21&lt;&gt;"",CS21&gt;=DA$35,CS21&lt;&gt;"",CP21=""),AND(CT21&gt;=DA$31,CT21&lt;&gt;"",CV21&gt;=DA$35,CV21&lt;&gt;"",CP21=""),AND(CX21&gt;=DA$31,CX21&lt;&gt;"",CZ21&gt;=DA$35,CZ21&lt;&gt;"",CP21=""),AND(DX21&gt;=EK$31,DX21&lt;&gt;"",DZ21&gt;=EK$35,DZ21&lt;&gt;""),AND(EA21&gt;=EK$31,EA21&lt;&gt;"",EC21&gt;=EK$35,EC21&lt;&gt;""),AND(EE21&gt;=EK$31,EE21&lt;&gt;"",EG21&gt;=EK$35,EG21&lt;&gt;""),AND(EH21&gt;=EK$31,EH21&lt;&gt;"",EJ21&gt;=EK$35,EJ21&lt;&gt;""),AND(FF21&gt;=FS$31,FF21&lt;&gt;"",FH21&gt;=FS$35,FH21&lt;&gt;""),AND(FI21&gt;=FS$31,FI21&lt;&gt;"",FK21&gt;=FS$35,FK21&lt;&gt;""),AND(FM21&gt;=FS$31,FM21&lt;&gt;"",FO21&gt;=FS$35,FO21&lt;&gt;""),AND(FP21&gt;=FS$31,FP21&lt;&gt;"",FR21&gt;=FS$35,FR21&lt;&gt;""),AND(GN21&gt;=HA$31,GN21&lt;&gt;"",GP21&gt;=HA$35,GP21&lt;&gt;""),AND(GQ21&gt;=HA$31,GQ21&lt;&gt;"",GS21&gt;=HA$35,GS21&lt;&gt;""),AND(GU21&gt;=HA$31,GU21&lt;&gt;"",GW21&gt;=HA$35,GW21&lt;&gt;""),AND(GX21&gt;=HA$31,GX21&lt;&gt;"",GZ21&gt;=HA$35,GZ21&lt;&gt;""),AND(HV21&gt;=II$31,HV21&lt;&gt;"",HX21&gt;=II$35,HX21&lt;&gt;""),AND(HY21&gt;=II$31,HY21&lt;&gt;"",IA21&gt;=II$35,IA21&lt;&gt;""),AND(IC21&gt;=II$31,IC21&lt;&gt;"",IE21&gt;=II$35,IE21&lt;&gt;""),AND(IF21&gt;=II$31,IF21&lt;&gt;"",IH21&gt;=II$35,IH21&lt;&gt;""),AND(JD21&gt;=JQ$31,JD21&lt;&gt;"",JF21&gt;=JQ$35,JF21&lt;&gt;""),AND(JG21&gt;=JQ$31,JG21&lt;&gt;"",JI21&gt;=JQ$35,JI21&lt;&gt;""),AND(JK21&gt;=JQ$31,JK21&lt;&gt;"",JM21&gt;=JQ$35,JM21&lt;&gt;""),AND(JN21&gt;=JQ$31,JN21&lt;&gt;"",JP21&gt;=JQ$35,JP21&lt;&gt;""),AND(KL21&gt;=KY$31,KL21&lt;&gt;"",KN21&gt;=KY$35,KN21&lt;&gt;""),AND(KO21&gt;=KY$31,KO21&lt;&gt;"",KQ21&gt;=KY$35,KQ21&lt;&gt;""),AND(KS21&gt;=KY$31,KS21&lt;&gt;"",KU21&gt;=KY$35,KU21&lt;&gt;""),AND(KV21&gt;=KY$31,KV21&lt;&gt;"",KX21&gt;=KY$35,KX21&lt;&gt;""),AND(LT21&gt;=MG$31,LT21&lt;&gt;"",LV21&gt;=MG$35,LV21&lt;&gt;""),AND(LW21&gt;=MG$31,LW21&lt;&gt;"",LY21&gt;=MG$35,LY21&lt;&gt;""),AND(MA21&gt;=MG$31,MA21&lt;&gt;"",MC21&gt;=MG$35,MC21&lt;&gt;""),AND(MD21&gt;=MG$31,MD21&lt;&gt;"",MF21&gt;=MG$35,MF21&lt;&gt;""),AND(NB21&gt;=NO$31,NB21&lt;&gt;"",ND21&gt;=NO$35,ND21&lt;&gt;""),AND(NE21&gt;=NO$31,NE21&lt;&gt;"",NG21&gt;=NO$35,NG21&lt;&gt;""),AND(NI21&gt;=NO$31,NI21&lt;&gt;"",NK21&gt;=NO$35,NK21&lt;&gt;""),AND(NL21&gt;=NO$31,NL21&lt;&gt;"",NN21&gt;=NO$35,NN21&lt;&gt;""),AND(OJ21&gt;=OW$31,OJ21&lt;&gt;"",OL21&gt;=OW$35,OL21&lt;&gt;""),AND(OM21&gt;=OW$31,OM21&lt;&gt;"",OO21&gt;=OW$35,OO21&lt;&gt;""),AND(OQ21&gt;=OW$31,OQ21&lt;&gt;"",OS21&gt;=OW$35,OS21&lt;&gt;""),AND(OT21&gt;=OW$31,OT21&lt;&gt;"",OV21&gt;=OW$35,OV21&lt;&gt;""),AND(PR21&gt;=QE$31,PR21&lt;&gt;"",PT21&gt;=QE$35,PT21&lt;&gt;""),AND(PU21&gt;=QE$31,PU21&lt;&gt;"",PW21&gt;=QE$35,PW21&lt;&gt;""),AND(PY21&gt;=QE$31,PY21&lt;&gt;"",QA21&gt;=QE$35,QA21&lt;&gt;""),AND(QB21&gt;=QE$31,QB21&lt;&gt;"",QD21&gt;=QE$35,QD21&lt;&gt;""),AND(QZ21&gt;=RM$31,QZ21&lt;&gt;"",RB21&gt;=RM$35,RB21&lt;&gt;""),AND(RC21&gt;=RM$31,RC21&lt;&gt;"",RE21&gt;=RM$35,RE21&lt;&gt;""),AND(RG21&gt;=RM$31,RG21&lt;&gt;"",RI21&gt;=RM$35,RI21&lt;&gt;""),AND(RJ21&gt;=RM$31,RJ21&lt;&gt;"",RL21&gt;=RM$35,RL21&lt;&gt;""),AND(SH21&gt;=SU$31,SH21&lt;&gt;"",SJ21&gt;=SU$35,SJ21&lt;&gt;""),AND(SK21&gt;=SU$31,SK21&lt;&gt;"",SM21&gt;=SU$35,SM21&lt;&gt;""),AND(SO21&gt;=SU$31,SO21&lt;&gt;"",SQ21&gt;=SU$35,SQ21&lt;&gt;""),AND(SR21&gt;=SU$31,SR21&lt;&gt;"",ST21&gt;=SU$35,ST21&lt;&gt;""),AND(TP21&gt;=UC$31,TP21&lt;&gt;"",TR21&gt;=UC$35,TR21&lt;&gt;""),AND(TS21&gt;=UC$31,TS21&lt;&gt;"",TU21&gt;=UC$35,TU21&lt;&gt;""),AND(TW21&gt;=UC$31,TW21&lt;&gt;"",TY21&gt;=UC$355,TYY21&lt;&gt;""),AND(TZ21&gt;=UC$31,TZ21&lt;&gt;"",UB21&gt;=UC$35,UB21&lt;&gt;""),AND(UX21&gt;=VK$31,UX21&lt;&gt;"",UZ21&gt;=VK$35,UZ21&lt;&gt;""),AND(VA21&gt;=VK$31,VA21&lt;&gt;"",VC21&gt;=VK$35,VC21&lt;&gt;""),AND(VE21&gt;=VK$31,VE21&lt;&gt;"",VG21&gt;=VK$35,VG21&lt;&gt;""),AND(VH21&gt;=VK$31,VH21&lt;&gt;"",VJ21&gt;=VK$35,VJ21&lt;&gt;""),AND(WF21&gt;=WS$31,WF21&lt;&gt;"",WH21&gt;=WS$35,WH21&lt;&gt;""),AND(WI21&gt;=WS$31,WI21&lt;&gt;"",WK21&gt;=WS$35,WK21&lt;&gt;""),AND(WM21&gt;=WS$31,WM21&lt;&gt;"",WO21&gt;=WS$35,WO21&lt;&gt;""),AND(WP21&gt;=WS$31,WP21&lt;&gt;"",WR21&gt;=WS$35,WR21&lt;&gt;"")),"Merit",IF(OR(AND(AO21&gt;=AY$30,AO21&lt;&gt;"",AQ21&gt;=AY$34,AQ21&lt;&gt;"",AN21=""),AND(AR21&gt;=AY$30,AR21&lt;&gt;"",AT21&gt;=AY$34,AT21&lt;&gt;"",AN21=""),AND(AV21&gt;=AY$30,AV21&lt;&gt;"",AX21&gt;=AY$34,AX21&lt;&gt;"",AN21=""),AND(BP21&gt;=BZ$30,BP21&lt;&gt;"",BR21&gt;=BZ$34,BR21&lt;&gt;"",BO21=""),AND(BS21&gt;=BZ$30,BS21&lt;&gt;"",BU21&gt;=BZ$34,BU21&lt;&gt;"",BO21=""),AND(BW21&gt;=BZ$30,BW21&lt;&gt;"",BY21&gt;=BZ$34,BY21&lt;&gt;"",BO21=""),AND(CQ21&gt;=DA$30,CQ21&lt;&gt;"",CS21&gt;=DA$34,CS21&lt;&gt;"",CP21=""),AND(CT21&gt;=DA$30,CT21&lt;&gt;"",CV21&gt;=DA$34,CV21&lt;&gt;"",CP21=""),AND(CX21&gt;=DA$30,CX21&lt;&gt;"",CZ21&gt;=DA$34,CZ21&lt;&gt;"",CP21=""),AND(DX21&gt;=EK$30,DX21&lt;&gt;"",DZ21&gt;=EK$34,DZ21&lt;&gt;""),AND(EA21&gt;=EK$30,EA21&lt;&gt;"",EC21&gt;=EK$34,EC21&lt;&gt;""),AND(EE21&gt;=EK$30,EE21&lt;&gt;"",EG21&gt;=EK$34,EG21&lt;&gt;""),AND(EH21&gt;=EK$30,EH21&lt;&gt;"",EJ21&gt;=EK$34,EJ21&lt;&gt;""),AND(FF21&gt;=FS$30,FF21&lt;&gt;"",FH21&gt;=FS$34,FH21&lt;&gt;""),AND(FI21&gt;=FS$30,FI21&lt;&gt;"",FK21&gt;=FS$34,FK21&lt;&gt;""),AND(FM21&gt;=FS$30,FM21&lt;&gt;"",FO21&gt;=FS$34,FO21&lt;&gt;""),AND(FP21&gt;=FS$30,FP21&lt;&gt;"",FR21&gt;=FS$34,FR21&lt;&gt;""),AND(GN21&gt;=HA$30,GN21&lt;&gt;"",GP21&gt;=HA$34,GP21&lt;&gt;""),AND(GQ21&gt;=HA$30,GQ21&lt;&gt;"",GS21&gt;=HA$34,GS21&lt;&gt;""),AND(GU21&gt;=HA$30,GU21&lt;&gt;"",GW21&gt;=HA$34,GW21&lt;&gt;""),AND(GX21&gt;=HA$30,GX21&lt;&gt;"",GZ21&gt;=HA$34,GZ21&lt;&gt;""),AND(HV21&gt;=II$30,HV21&lt;&gt;"",HX21&gt;=II$34,HX21&lt;&gt;""),AND(HY21&gt;=II$30,HY21&lt;&gt;"",IA21&gt;=II$34,IA21&lt;&gt;""),AND(IC21&gt;=II$30,IC21&lt;&gt;"",IE21&gt;=II$34,IE21&lt;&gt;""),AND(IF21&gt;=II$30,IF21&lt;&gt;"",IH21&gt;=II$34,IH21&lt;&gt;""),AND(JD21&gt;=JQ$30,JD21&lt;&gt;"",JF21&gt;=JQ$34,JF21&lt;&gt;""),AND(JG21&gt;=JQ$30,JG21&lt;&gt;"",JI21&gt;=JQ$34,JI21&lt;&gt;""),AND(JK21&gt;=JQ$30,JK21&lt;&gt;"",JM21&gt;=JQ$34,JM21&lt;&gt;""),AND(JN21&gt;=JQ$30,JN21&lt;&gt;"",JP21&gt;=JQ$34,JP21&lt;&gt;""),AND(KL21&gt;=KY$30,KL21&lt;&gt;"",KN21&gt;=KY$34,KN21&lt;&gt;""),AND(KO21&gt;=KY$30,KO21&lt;&gt;"",KQ21&gt;=KY$34,KQ21&lt;&gt;""),AND(KS21&gt;=KY$30,KS21&lt;&gt;"",KU21&gt;=KY$34,KU21&lt;&gt;""),AND(KV21&gt;=KY$30,KV21&lt;&gt;"",KX21&gt;=KY$34,KX21&lt;&gt;""),AND(LT21&gt;=MG$30,LT21&lt;&gt;"",LV21&gt;=MG$34,LV21&lt;&gt;""),AND(LW21&gt;=MG$30,LW21&lt;&gt;"",LY21&gt;=MG$34,LY21&lt;&gt;""),AND(MA21&gt;=MG$30,MA21&lt;&gt;"",MC21&gt;=MG$34,MC21&lt;&gt;""),AND(MD21&gt;=MG$30,MD21&lt;&gt;"",MF21&gt;=MG$34,MF21&lt;&gt;""),AND(NB21&gt;=NO$30,NB21&lt;&gt;"",ND21&gt;=NO$34,ND21&lt;&gt;""),AND(NE21&gt;=NO$30,NE21&lt;&gt;"",NG21&gt;=NO$34,NG21&lt;&gt;""),AND(NI21&gt;=NO$30,NI21&lt;&gt;"",NK21&gt;=NO$34,NK21&lt;&gt;""),AND(NL21&gt;=NO$30,NL21&lt;&gt;"",NN21&gt;=NO$34,NN21&lt;&gt;""),AND(OJ21&gt;=OW$30,OJ21&lt;&gt;"",OL21&gt;=OW$34,OL21&lt;&gt;""),AND(OM21&gt;=OW$30,OM21&lt;&gt;"",OO21&gt;=OW$34,OO21&lt;&gt;""),AND(OQ21&gt;=OW$30,OQ21&lt;&gt;"",OS21&gt;=OW$34,OS21&lt;&gt;""),AND(OT21&gt;=OW$30,OT21&lt;&gt;"",OV21&gt;=OW$34,OV21&lt;&gt;""),AND(PR21&gt;=QE$30,PR21&lt;&gt;"",PT21&gt;=QE$34,PT21&lt;&gt;""),AND(PU21&gt;=QE$30,PU21&lt;&gt;"",PW21&gt;=QE$34,PW21&lt;&gt;""),AND(PY21&gt;=QE$30,PY21&lt;&gt;"",QA21&gt;=QE$34,QA21&lt;&gt;""),AND(QB21&gt;=QE$30,QB21&lt;&gt;"",QD21&gt;=QE$34,QD21&lt;&gt;""),AND(QZ21&gt;=RM$30,QZ21&lt;&gt;"",RB21&gt;=RM$34,RB21&lt;&gt;""),AND(RC21&gt;=RM$30,RC21&lt;&gt;"",RE21&gt;=RM$34,RE21&lt;&gt;""),AND(RG21&gt;=RM$30,RG21&lt;&gt;"",RI21&gt;=RM$34,RI21&lt;&gt;""),AND(RJ21&gt;=RM$30,RJ21&lt;&gt;"",RL21&gt;=RM$34,RL21&lt;&gt;""),AND(SH21&gt;=SU$30,SH21&lt;&gt;"",SJ21&gt;=SU$34,SJ21&lt;&gt;""),AND(SK21&gt;=SU$30,SK21&lt;&gt;"",SM21&gt;=SU$34,SM21&lt;&gt;""),AND(SO21&gt;=SU$30,SO21&lt;&gt;"",SQ21&gt;=SU$34,SQ21&lt;&gt;""),AND(SR21&gt;=SU$30,SR21&lt;&gt;"",ST21&gt;=SU$34,ST21&lt;&gt;""),AND(TP21&gt;=UC$30,TP21&lt;&gt;"",TR21&gt;=UC$34,TR21&lt;&gt;""),AND(TS21&gt;=UC$30,TS21&lt;&gt;"",TU21&gt;=UC$34,TU21&lt;&gt;""),AND(TW21&gt;=UC$30,TW21&lt;&gt;"",TY21&gt;=UC$34,TYY21&lt;&gt;""),AND(TZ21&gt;=UC$30,TZ21&lt;&gt;"",UB21&gt;=UC$34,UB21&lt;&gt;""),AND(UX21&gt;=VK$30,UX21&lt;&gt;"",UZ21&gt;=VK$34,UZ21&lt;&gt;""),AND(VA21&gt;=VK$30,VA21&lt;&gt;"",VC21&gt;=VK$34,VC21&lt;&gt;""),AND(VE21&gt;=VK$30,VE21&lt;&gt;"",VG21&gt;=VK$34,VG21&lt;&gt;""),AND(VH21&gt;=VK$30,VH21&lt;&gt;"",VJ21&gt;=VK$34,VJ21&lt;&gt;""),AND(WF21&gt;=WS$30,WF21&lt;&gt;"",WH21&gt;=WS$34,WH21&lt;&gt;""),AND(WI21&gt;=WS$30,WI21&lt;&gt;"",WK21&gt;=WS$34,WK21&lt;&gt;""),AND(WM21&gt;=WS$30,WM21&lt;&gt;"",WO21&gt;=WS$34,WO21&lt;&gt;""),AND(WP21&gt;=WS$30,WP21&lt;&gt;"",WR21&gt;=WS$34,WR21&lt;&gt;"")),"Excellence",IF(I21="P","Worlds Team",IF(F21="P","National Team","")))))</f>
        <v/>
      </c>
      <c r="I21" s="3" t="str">
        <f>IF(OR(AND(AO21&gt;=AY$29,AO21&lt;&gt;"",AQ21&gt;=AY$33,AQ21&lt;&gt;"",AN21=""),AND(AR21&gt;=AY$29,AR21&lt;&gt;"",AT21&gt;=AY$33,AT21&lt;&gt;"",AN21=""),AND(AV21&gt;=AY$29,AV21&lt;&gt;"",AX21&gt;=AY$33,AX21&lt;&gt;"",AN21=""),AND(BP21&gt;=BZ$29,BP21&lt;&gt;"",BR21&gt;=BZ$33,BR21&lt;&gt;"",BO21=""),AND(BS21&gt;=BZ$29,BS21&lt;&gt;"",BU21&gt;=BZ$33,BU21&lt;&gt;"",BO21=""),AND(BW21&gt;=BZ$29,BW21&lt;&gt;"",BY21&gt;=BZ$33,BY21&lt;&gt;"",BO21=""),AND(CQ21&gt;=DA$29,CQ21&lt;&gt;"",CS21&gt;=DA$33,CS21&lt;&gt;"",CP21=""),AND(CT21&gt;=DA$29,CT21&lt;&gt;"",CV21&gt;=DA$33,CV21&lt;&gt;"",CP21=""),AND(CX21&gt;=DA$29,CX21&lt;&gt;"",CZ21&gt;=DA$33,CZ21&lt;&gt;"",CP21=""),AND(DX21&gt;=EK$29,DX21&lt;&gt;"",DZ21&gt;=EK$33,DZ21&lt;&gt;""),AND(EA21&gt;=EK$29,EA21&lt;&gt;"",EC21&gt;=EK$33,EC21&lt;&gt;""),AND(EE21&gt;=EK$29,EE21&lt;&gt;"",EG21&gt;=EK$33,EG21&lt;&gt;""),AND(EH21&gt;=EK$29,EH21&lt;&gt;"",EJ21&gt;=EK$33,EJ21&lt;&gt;""),AND(FF21&gt;=FS$29,FF21&lt;&gt;"",FH21&gt;=FS$33,FH21&lt;&gt;""),AND(FI21&gt;=FS$29,FI21&lt;&gt;"",FK21&gt;=FS$33,FK21&lt;&gt;""),AND(FM21&gt;=FS$29,FM21&lt;&gt;"",FO21&gt;=FS$33,FO21&lt;&gt;""),AND(FP21&gt;=FS$29,FP21&lt;&gt;"",FR21&gt;=FS$33,FR21&lt;&gt;""),AND(GN21&gt;=HA$29,GN21&lt;&gt;"",GP21&gt;=HA$33,GP21&lt;&gt;""),AND(GQ21&gt;=HA$29,GQ21&lt;&gt;"",GS21&gt;=HA$33,GS21&lt;&gt;""),AND(GU21&gt;=HA$29,GU21&lt;&gt;"",GW21&gt;=HA$33,GW21&lt;&gt;""),AND(GX21&gt;=HA$29,GX21&lt;&gt;"",GZ21&gt;=HA$33,GZ21&lt;&gt;""),AND(HV21&gt;=II$29,HV21&lt;&gt;"",HX21&gt;=II$33,HX21&lt;&gt;""),AND(HY21&gt;=II$29,HY21&lt;&gt;"",IA21&gt;=II$33,IA21&lt;&gt;""),AND(IC21&gt;=II$29,IC21&lt;&gt;"",IE21&gt;=II$33,IE21&lt;&gt;""),AND(IF21&gt;=II$29,IF21&lt;&gt;"",IH21&gt;=II$33,IH21&lt;&gt;""),AND(JD21&gt;=JQ$29,JD21&lt;&gt;"",JF21&gt;=JQ$33,JF21&lt;&gt;""),AND(JG21&gt;=JQ$29,JG21&lt;&gt;"",JI21&gt;=JQ$33,JI21&lt;&gt;""),AND(JK21&gt;=JQ$29,JK21&lt;&gt;"",JM21&gt;=JQ$33,JM21&lt;&gt;""),AND(JN21&gt;=JQ$29,JN21&lt;&gt;"",JP21&gt;=JQ$33,JP21&lt;&gt;""),AND(KL21&gt;=KY$29,KL21&lt;&gt;"",KN21&gt;=KY$33,KN21&lt;&gt;""),AND(KO21&gt;=KY$29,KO21&lt;&gt;"",KQ21&gt;=KY$33,KQ21&lt;&gt;""),AND(KS21&gt;=KY$29,KS21&lt;&gt;"",KU21&gt;=KY$33,KU21&lt;&gt;""),AND(KV21&gt;=KY$29,KV21&lt;&gt;"",KX21&gt;=KY$33,KX21&lt;&gt;""),AND(LT21&gt;=MG$29,LT21&lt;&gt;"",LV21&gt;=MG$33,LV21&lt;&gt;""),AND(LW21&gt;=MG$29,LW21&lt;&gt;"",LY21&gt;=MG$33,LY21&lt;&gt;""),AND(MA21&gt;=MG$29,MA21&lt;&gt;"",MC21&gt;=MG$33,MC21&lt;&gt;""),AND(MD21&gt;=MG$29,MD21&lt;&gt;"",MF21&gt;=MG$33,MF21&lt;&gt;""),AND(NB21&gt;=NO$29,NB21&lt;&gt;"",ND21&gt;=NO$33,ND21&lt;&gt;""),AND(NE21&gt;=NO$29,NE21&lt;&gt;"",NG21&gt;=NO$33,NG21&lt;&gt;""),AND(NI21&gt;=NO$29,NI21&lt;&gt;"",NK21&gt;=NO$33,NK21&lt;&gt;""),AND(NL21&gt;=NO$29,NL21&lt;&gt;"",NN21&gt;=NO$33,NN21&lt;&gt;""),AND(OJ21&gt;=OW$29,OJ21&lt;&gt;"",OL21&gt;=OW$33,OL21&lt;&gt;""),AND(OM21&gt;=OW$29,OM21&lt;&gt;"",OO21&gt;=OW$33,OO21&lt;&gt;""),AND(OQ21&gt;=OW$29,OQ21&lt;&gt;"",OS21&gt;=OW$33,OS21&lt;&gt;""),AND(OT21&gt;=OW$29,OT21&lt;&gt;"",OV21&gt;=OW$33,OV21&lt;&gt;""),AND(PR21&gt;=QE$29,PR21&lt;&gt;"",PT21&gt;=QE$33,PT21&lt;&gt;""),AND(PU21&gt;=QE$29,PU21&lt;&gt;"",PW21&gt;=QE$33,PW21&lt;&gt;""),AND(PY21&gt;=QE$29,PY21&lt;&gt;"",QA21&gt;=QE$33,QA21&lt;&gt;""),AND(QB21&gt;=QE$29,QB21&lt;&gt;"",QD21&gt;=QE$33,QD21&lt;&gt;""),AND(QZ21&gt;=RM$29,QZ21&lt;&gt;"",RB21&gt;=RM$33,RB21&lt;&gt;""),AND(RC21&gt;=RM$29,RC21&lt;&gt;"",RE21&gt;=RM$33,RE21&lt;&gt;""),AND(RG21&gt;=RM$29,RG21&lt;&gt;"",RI21&gt;=RM$33,RI21&lt;&gt;""),AND(RJ21&gt;=RM$29,RJ21&lt;&gt;"",RL21&gt;=RM$33,RL21&lt;&gt;""),AND(SH21&gt;=SU$29,SH21&lt;&gt;"",SJ21&gt;=SU$33,SJ21&lt;&gt;""),AND(SK21&gt;=SU$29,SK21&lt;&gt;"",SM21&gt;=SU$33,SM21&lt;&gt;""),AND(SO21&gt;=SU$29,SO21&lt;&gt;"",SQ21&gt;=SU$33,SQ21&lt;&gt;""),AND(SR21&gt;=SU$29,SR21&lt;&gt;"",ST21&gt;=SU$33,ST21&lt;&gt;""),AND(TP21&gt;=UC$29,TP21&lt;&gt;"",TR21&gt;=UC$33,TR21&lt;&gt;""),AND(TS21&gt;=UC$29,TS21&lt;&gt;"",TU21&gt;=UC$33,TU21&lt;&gt;""),AND(TW21&gt;=UC$29,TW21&lt;&gt;"",TY21&gt;=UC$33,TYY21&lt;&gt;""),AND(TZ21&gt;=UC$29,TZ21&lt;&gt;"",UB21&gt;=UC$33,UB21&lt;&gt;""),AND(UX21&gt;=VK$29,UX21&lt;&gt;"",UZ21&gt;=VK$33,UZ21&lt;&gt;""),AND(VA21&gt;=VK$29,VA21&lt;&gt;"",VC21&gt;=VK$33,VC21&lt;&gt;""),AND(VE21&gt;=VK$29,VE21&lt;&gt;"",VG21&gt;=VK$33,VG21&lt;&gt;""),AND(VH21&gt;=VK$29,VH21&lt;&gt;"",VJ21&gt;=VK$33,VJ21&lt;&gt;""),AND(WF21&gt;=WS$29,WF21&lt;&gt;"",WH21&gt;=WS$33,WH21&lt;&gt;""),AND(WI21&gt;=WS$29,WI21&lt;&gt;"",WK21&gt;=WS$33,WK21&lt;&gt;""),AND(WM21&gt;=WS$29,WM21&lt;&gt;"",WO21&gt;=WS$33,WO21&lt;&gt;""),AND(WP21&gt;=WS$29,WP21&lt;&gt;"",WR21&gt;=WS$33,WR21&lt;&gt;"")),"P","")</f>
        <v/>
      </c>
      <c r="J21" s="8">
        <f>IF(COUNT(AQ21,AT21,BR21,BU21,CS21,CV21)&gt;0,LARGE((AQ21,AT21,BR21,BU21,CS21,CV21),1),0)</f>
        <v>52.55</v>
      </c>
      <c r="K21" s="8" t="str">
        <f>IF(J21="","",IF(OR(J21=CS21,J21=CV21),$CA$1,IF(OR(J21=BR21,J21=BU21),$AZ$1,IF(OR(J21=AQ21,J21=AT21),$Y$1,""))))</f>
        <v>2024 Nationals</v>
      </c>
      <c r="L21" s="8">
        <f>IF(COUNT(AQ21,AT21,BR21,BU21,CS21,CV21)&gt;1,LARGE((AQ21,AT21,BR21,BU21,CS21,CV21),2),0)</f>
        <v>47.67</v>
      </c>
      <c r="M21" s="8" t="str">
        <f>IF(L21="","",IF(OR(L21=CS21,L21=CV21),$CA$1,IF(OR(L21=BR21,L21=BU21),$AZ$1,IF(OR(L21=AQ21,L21=AT21),$Y$1,""))))</f>
        <v>2024 Elite Canada</v>
      </c>
      <c r="N21" s="8">
        <f>IF(COUNT(AQ21,AT21,BR21,BU21,CS21,CV21)&gt;2,LARGE((AQ21,AT21,BR21,BU21,CS21,CV21),3),0)</f>
        <v>42.64</v>
      </c>
      <c r="O21" s="8" t="str">
        <f>IF(N21="","",IF(OR(N21=CS21,N21=CV21),$CA$1,IF(OR(N21=BR21,N21=BU21),$AZ$1,IF(OR(N21=AQ21,N21=AT21),$Y$1,""))))</f>
        <v>2024 Elite Canada</v>
      </c>
      <c r="P21" s="8">
        <f>IF(MAX(AX21,BY21,CZ21)&gt;0,MAX(AX21,BY21,CZ21),0)</f>
        <v>27.04</v>
      </c>
      <c r="Q21" s="8" t="str">
        <f>IF(P21="","",IF(P21=CZ21,$CA$1,IF(P21=BY21,$AZ$1,IF(P21=AX21,$Y$1,""))))</f>
        <v>2024 Nationals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,TP21,TS21,TW21,TZ21,UX21,VA21,VE21,VH21,WF21,WI21,WM21,WP21),0)</f>
        <v>15</v>
      </c>
      <c r="S21" s="8" t="str">
        <f>IF(R21=0,"",IF(OR(R21=CQ21,R21=CT21,R21=CX21),$CA$1,IF(OR(R21=BP21,R21=BS21,R21=BW21),$AZ$1,IF(OR(R21=AO21,R21=AR21,R21=AV21),$Y$1,IF(OR(R21=WF21,R21=WI21,R21=WM21,R21=WP21),$VL$1,IF(OR(R21=UX21,R21=VA21,R21=VE21,R21=VH21),$UD$1,IF(OR(R21=TP21,R21=TS21,R21=TW21,R21=TZ21),$SV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)))</f>
        <v>2024 Nationals</v>
      </c>
      <c r="T21" s="8">
        <f>IF(MAX(IF(AO21&gt;=$AY$28,AP21,0),IF(AR21&gt;=$AY$28,AS21,0),IF(AV21&gt;=$AY$28,AW21,0),IF(BP21&gt;=$BZ$28,BQ21,0),IF(BS21&gt;=$BZ$28,BT21,0),IF(BW21&gt;=$BZ$28,BX21,0),IF(CQ21&gt;=$DA$28,CR21,0),IF(CT21&gt;=$DA$28,CU21,0),IF(CX21&gt;=$DA$28,CY21,0),IF(DX21&gt;=$EK$28,DY21,0),IF(EA21&gt;=$EK$28,EB21,0),IF(EE21&gt;=$EK$28,EF21,0),IF(EH21&gt;=$EK$28,EI21,0),IF(FF21&gt;=$FS$28,FG21,0),IF(FI21&gt;=$FS$28,FJ21,0),IF(FM21&gt;=$FS$28,FN21,0),IF(FP21&gt;=$FS$28,FQ21,0),IF(GN21&gt;=$HA$28,GO21,0),IF(GQ21&gt;=$HA$28,GR21,0),IF(GU21&gt;=$HA$28,GV21,0),IF(GX21&gt;=$HA$28,GY21,0),IF(HV21&gt;=$II$28,HW21,0),IF(HY21&gt;=$II$28,HZ21,0),IF(IC21&gt;=$II$28,ID21,0),IF(IF21&gt;=$II$28,IG21,0),IF(JD21&gt;=$JQ$28,JE21,0),IF(JG21&gt;=$JQ$28,JH21,0),IF(JK21&gt;=$JQ$28,JL21,0),IF(JN21&gt;=$JQ$28,JO21,0),IF(KL21&gt;=$KY$28,KM21,0),IF(KO21&gt;=$KY$28,KP21,0),IF(KS21&gt;=$KY$28,KT21,0),IF(KV21&gt;=$KY$28,KW21,0),IF(LT21&gt;=$MG$28,LU21,0),IF(LW21&gt;=$MG$28,LX21,0),IF(MA21&gt;=$MG$28,MB21,0),IF(MD21&gt;=$MG$28,ME21,0),IF(NB21&gt;=$NO$28,NC21,0),IF(NE21&gt;=$NO$28,NF21,0),IF(NI21&gt;=$NO$28,NJ21,0),IF(NL21&gt;=$NO$28,NM21,0),IF(OJ21&gt;=$OW$28,OK21,0),IF(OM21&gt;=$OW$28,ON21,0),IF(OQ21&gt;=$OW$28,OR21,0),IF(OT21&gt;=$OW$28,OU21,0),IF(PR21&gt;=$QE$28,PS21,0),IF(PU21&gt;=$QE$28,PV21,0),IF(PY21&gt;=$QE$28,PZ21,0),IF(QB21&gt;=$QE$28,QC21,0),IF(QZ21&gt;=$RM$28,RA21,0),IF(RC21&gt;=$RM$28,RD21,0),IF(RG21&gt;=$RM$28,RH21,0),IF(RJ21&gt;=$RM$28,RK21,0),IF(SH21&gt;=$SU$28,SI21,0),IF(SK21&gt;=$SU$28,SL21,0),IF(SO21&gt;=$SU$28,SP21,0),IF(SR21&gt;=$SU$28,SS21,0),IF(TP21&gt;=$UC$28,TQ21,0),IF(TS21&gt;=$UC$28,TT21,0),IF(TW21&gt;=$UC$28,TX21,0),IF(TZ21&gt;=$UC$28,UA21,0),IF(UX21&gt;=$VK$28,UY21,0),IF(VA21&gt;=$VK$28,VB21,0),IF(VE21&gt;=$VK$28,VF21,0),IF(VH21&gt;=$VK$28,VI21,0),IF(WF21&gt;=$WS$28,WG21,0),IF(WI21&gt;=$WS$28,WJ21,0),IF(WM21&gt;=$WS$28,WN21,0),IF(WP21&gt;=$WS$28,WQ21,0))&gt;0,MAX(IF(AO21&gt;=$AY$28,AP21,0),IF(AR21&gt;=$AY$28,AS21,0),IF(AV21&gt;=$AY$28,AW21,0),IF(BP21&gt;=$BZ$28,BQ21,0),IF(BS21&gt;=$BZ$28,BT21,0),IF(BW21&gt;=$BZ$28,BX21,0),IF(CQ21&gt;=$DA$28,CR21,0),IF(CT21&gt;=$DA$28,CU21,0),IF(CX21&gt;=$DA$28,CY21,0),IF(DX21&gt;=$EK$28,DY21,0),IF(EA21&gt;=$EK$28,EB21,0),IF(EE21&gt;=$EK$28,EF21,0),IF(EH21&gt;=$EK$28,EI21,0),IF(FF21&gt;=$FS$28,FG21,0),IF(FI21&gt;=$FS$28,FJ21,0),IF(FM21&gt;=$FS$28,FN21,0),IF(FP21&gt;=$FS$28,FQ21,0),IF(GN21&gt;=$HA$28,GO21,0),IF(GQ21&gt;=$HA$28,GR21,0),IF(GU21&gt;=$HA$28,GV21,0),IF(GX21&gt;=$HA$28,GY21,0),IF(HV21&gt;=$II$28,HW21,0),IF(HY21&gt;=$II$28,HZ21,0),IF(IC21&gt;=$II$28,ID21,0),IF(IF21&gt;=$II$28,IG21,0),IF(JD21&gt;=$JQ$28,JE21,0),IF(JG21&gt;=$JQ$28,JH21,0),IF(JK21&gt;=$JQ$28,JL21,0),IF(JN21&gt;=$JQ$28,JO21,0),IF(KL21&gt;=$KY$28,KM21,0),IF(KO21&gt;=$KY$28,KP21,0),IF(KS21&gt;=$KY$28,KT21,0),IF(KV21&gt;=$KY$28,KW21,0),IF(LT21&gt;=$MG$28,LU21,0),IF(LW21&gt;=$MG$28,LX21,0),IF(MA21&gt;=$MG$28,MB21,0),IF(MD21&gt;=$MG$28,ME21,0),IF(NB21&gt;=$NO$28,NC21,0),IF(NE21&gt;=$NO$28,NF21,0),IF(NI21&gt;=$NO$28,NJ21,0),IF(NL21&gt;=$NO$28,NM21,0),IF(OJ21&gt;=$OW$28,OK21,0),IF(OM21&gt;=$OW$28,ON21,0),IF(OQ21&gt;=$OW$28,OR21,0),IF(OT21&gt;=$OW$28,OU21,0),IF(PR21&gt;=$QE$28,PS21,0),IF(PU21&gt;=$QE$28,PV21,0),IF(PY21&gt;=$QE$28,PZ21,0),IF(QB21&gt;=$QE$28,QC21,0),IF(QZ21&gt;=$RM$28,RA21,0),IF(RC21&gt;=$RM$28,RD21,0),IF(RG21&gt;=$RM$28,RH21,0),IF(RJ21&gt;=$RM$28,RK21,0),IF(SH21&gt;=$SU$28,SI21,0),IF(SK21&gt;=$SU$28,SL21,0),IF(SO21&gt;=$SU$28,SP21,0),IF(SR21&gt;=$SU$28,SS21,0),IF(TP21&gt;=$UC$28,TQ21,0),IF(TS21&gt;=$UC$28,TT21,0),IF(TW21&gt;=$UC$28,TX21,0),IF(TZ21&gt;=$UC$28,UA21,0),IF(UX21&gt;=$VK$28,UY21,0),IF(VA21&gt;=$VK$28,VB21,0),IF(VE21&gt;=$VK$28,VF21,0),IF(VH21&gt;=$VK$28,VI21,0),IF(WF21&gt;=$WS$28,WG21,0),IF(WI21&gt;=$WS$28,WJ21,0),IF(WM21&gt;=$WS$28,WN21,0),IF(WP21&gt;=$WS$28,WQ21,0)),0)</f>
        <v>0</v>
      </c>
      <c r="U21" s="8" t="str">
        <f>IF(T21=0,"",IF(OR(T21=CR21,T21=CU21,T21=CY21),$CA$1,IF(OR(T21=BQ21,T21=BT21,T21=BX21),$AZ$1,IF(OR(T21=AP21,T21=AS21,T21=AW21),$Y$1,IF(OR(T21=WG21,T21=WJ21,T21=WN21,T21=WQ21),$VL$1,IF(OR(T21=UY21,T21=VB21,T21=VF21,T21=VI21),$UD$1,IF(OR(T21=TQ21,T21=TT21,T21=TX21,T21=UA21),$SV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N21="",0,N21)=WL21,$VL$1,IF(V21+IF(N21="",0,N21)=VD21,$UD$1,IF(V21+IF(N21="",0,N21)=TV21,$SV$1,IF(V21+IF(N21="",0,N21)=SN21,$RN$1,IF(V21+IF(N21="",0,N21)=RF21,$QF$1,IF(V21+IF(N21="",0,N21)=PX21,$OX$1,IF(V21+IF(N21="",0,N21)=OP21,$NP$1,IF(V21+IF(N21="",0,N21)=NH21,$MH$1,IF(V21+IF(N21="",0,N21)=LZ21,$KZ$1,IF(V21+IF(N21="",0,N21)=KR21,$JR$1,IF(V21+IF(N21="",0,N21)=JJ21,$IJ$1,IF(V21+IF(N21="",0,N21)=IB21,$HB$1,IF(V21+IF(N21="",0,N21)=GT21,$FT$1,IF(V21+IF(N21="",0,N21)=FL21,$EL$1,IF(V21+IF(N21="",0,N21)=ED21,$DD$1))))))))))))))),IF(V21=DC21,IF(V21+IF(P21="",0,P21)=WO21,$VL$1,IF(V21+IF(P21="",0,P21)=VG21,$UD$1,IF(V21+IF(P21="",0,P21)=TY21,$SV$1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WR21,$VL$1,IF(V21+IF(P21="",0,P21)=VJ21,$UD$1,IF(V21+IF(P21="",0,P21)=UB21,$SV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))))))</f>
        <v/>
      </c>
      <c r="Y21" s="23">
        <v>8.75</v>
      </c>
      <c r="Z21" s="23">
        <v>5.35</v>
      </c>
      <c r="AA21" s="23">
        <v>9.0500000000000007</v>
      </c>
      <c r="AB21" s="23">
        <v>9.27</v>
      </c>
      <c r="AC21" s="23">
        <v>0</v>
      </c>
      <c r="AD21" s="23">
        <v>13.15</v>
      </c>
      <c r="AE21" s="23">
        <v>3.25</v>
      </c>
      <c r="AF21" s="23">
        <v>5.8</v>
      </c>
      <c r="AG21" s="23">
        <v>5.4950000000000001</v>
      </c>
      <c r="AH21" s="23">
        <v>0</v>
      </c>
      <c r="AI21" s="23">
        <v>0</v>
      </c>
      <c r="AJ21" s="23">
        <v>0</v>
      </c>
      <c r="AK21" s="23">
        <v>0</v>
      </c>
      <c r="AL21" s="23">
        <v>0</v>
      </c>
      <c r="AM21" s="23">
        <v>0</v>
      </c>
      <c r="AN21" s="28" t="s">
        <v>56</v>
      </c>
      <c r="AO21" s="39">
        <f>IF(AA21&gt;0,AA21,"")</f>
        <v>9.0500000000000007</v>
      </c>
      <c r="AP21" s="39">
        <f>IF(AB21&gt;0,AB21,"")</f>
        <v>9.27</v>
      </c>
      <c r="AQ21" s="41">
        <f>IF(SUM(Y21:AB21)-AC21&gt;0,SUM(Y21:AB21)-AC21,"")</f>
        <v>32.42</v>
      </c>
      <c r="AR21" s="41">
        <f>IF(AF21&gt;0,AF21,"")</f>
        <v>5.8</v>
      </c>
      <c r="AS21" s="41">
        <f>IF(AG21&gt;0,AG21,"")</f>
        <v>5.4950000000000001</v>
      </c>
      <c r="AT21" s="41">
        <f>IF(SUM(AD21:AG21)-AH21&gt;0,SUM(AD21:AG21)-AH21,"")</f>
        <v>27.695</v>
      </c>
      <c r="AU21" s="41">
        <f>IF(AQ21="","",MAX(AQ21,AT21))</f>
        <v>32.42</v>
      </c>
      <c r="AV21" s="41" t="str">
        <f>IF(AK21&gt;0,AK21,"")</f>
        <v/>
      </c>
      <c r="AW21" s="41" t="str">
        <f>IF(AL21&gt;0,AL21,"")</f>
        <v/>
      </c>
      <c r="AX21" s="41" t="str">
        <f>IF(SUM(AI21:AL21)-AM21&gt;0,SUM(AI21:AL21)-AM21,"")</f>
        <v/>
      </c>
      <c r="AY21" s="41">
        <f>IF(SUM(AU21,AX21)&gt;0,SUM(AU21,AX21),"")</f>
        <v>32.42</v>
      </c>
      <c r="AZ21" s="27">
        <v>13.1</v>
      </c>
      <c r="BA21" s="27">
        <v>9</v>
      </c>
      <c r="BB21" s="27">
        <v>12.5</v>
      </c>
      <c r="BC21" s="27">
        <v>14.07</v>
      </c>
      <c r="BD21" s="27">
        <v>1</v>
      </c>
      <c r="BE21" s="27">
        <v>11.9</v>
      </c>
      <c r="BF21" s="27">
        <v>8.1</v>
      </c>
      <c r="BG21" s="27">
        <v>9.9</v>
      </c>
      <c r="BH21" s="27">
        <v>12.74</v>
      </c>
      <c r="BI21" s="27">
        <v>0</v>
      </c>
      <c r="BJ21" s="27"/>
      <c r="BK21" s="27"/>
      <c r="BL21" s="27"/>
      <c r="BM21" s="27"/>
      <c r="BN21" s="27"/>
      <c r="BO21" s="29"/>
      <c r="BP21" s="40">
        <f>IF(BB21&gt;0,BB21,"")</f>
        <v>12.5</v>
      </c>
      <c r="BQ21" s="40">
        <f>IF(BC21&gt;0,BC21,"")</f>
        <v>14.07</v>
      </c>
      <c r="BR21" s="11">
        <f>IF(SUM(AZ21:BC21)-BD21&gt;0,SUM(AZ21:BC21)-BD21,"")</f>
        <v>47.67</v>
      </c>
      <c r="BS21" s="11">
        <f>IF(BG21&gt;0,BG21,"")</f>
        <v>9.9</v>
      </c>
      <c r="BT21" s="11">
        <f>IF(BH21&gt;0,BH21,"")</f>
        <v>12.74</v>
      </c>
      <c r="BU21" s="11">
        <f>IF(SUM(BE21:BH21)-BI21&gt;0,SUM(BE21:BH21)-BI21,"")</f>
        <v>42.64</v>
      </c>
      <c r="BV21" s="11">
        <f>IF(BR21="","",MAX(BR21,BU21))</f>
        <v>47.67</v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>
        <f>IF(SUM(BV21,BY21)&gt;0,SUM(BV21,BY21),"")</f>
        <v>47.67</v>
      </c>
      <c r="CA21" s="23">
        <v>14.4</v>
      </c>
      <c r="CB21" s="23">
        <v>8.5</v>
      </c>
      <c r="CC21" s="23">
        <v>15</v>
      </c>
      <c r="CD21" s="23">
        <v>14.65</v>
      </c>
      <c r="CE21" s="23">
        <v>0</v>
      </c>
      <c r="CF21" s="23">
        <v>1.4</v>
      </c>
      <c r="CG21" s="23">
        <v>0.9</v>
      </c>
      <c r="CH21" s="23">
        <v>2</v>
      </c>
      <c r="CI21" s="23">
        <v>1.6</v>
      </c>
      <c r="CJ21" s="23">
        <v>0</v>
      </c>
      <c r="CK21" s="23">
        <v>7.5</v>
      </c>
      <c r="CL21" s="23">
        <v>4.2</v>
      </c>
      <c r="CM21" s="23">
        <v>7.6</v>
      </c>
      <c r="CN21" s="23">
        <v>7.74</v>
      </c>
      <c r="CO21" s="23">
        <v>0</v>
      </c>
      <c r="CP21" s="28"/>
      <c r="CQ21" s="39">
        <f>IF(CC21&gt;0,CC21,"")</f>
        <v>15</v>
      </c>
      <c r="CR21" s="39">
        <f>IF(CD21&gt;0,CD21,"")</f>
        <v>14.65</v>
      </c>
      <c r="CS21" s="41">
        <f>IF(SUM(CA21:CD21)-CE21&gt;0,SUM(CA21:CD21)-CE21,"")</f>
        <v>52.55</v>
      </c>
      <c r="CT21" s="41">
        <f>IF(CH21&gt;0,CH21,"")</f>
        <v>2</v>
      </c>
      <c r="CU21" s="41">
        <f>IF(CI21&gt;0,CI21,"")</f>
        <v>1.6</v>
      </c>
      <c r="CV21" s="41">
        <f>IF(SUM(CF21:CI21)-CJ21&gt;0,SUM(CF21:CI21)-CJ21,"")</f>
        <v>5.9</v>
      </c>
      <c r="CW21" s="41">
        <f>IF(CS21="","",MAX(CS21,CV21))</f>
        <v>52.55</v>
      </c>
      <c r="CX21" s="41">
        <f>IF(CM21&gt;0,CM21,"")</f>
        <v>7.6</v>
      </c>
      <c r="CY21" s="41">
        <f>IF(CN21&gt;0,CN21,"")</f>
        <v>7.74</v>
      </c>
      <c r="CZ21" s="41">
        <f>IF(SUM(CK21:CN21)-CO21&gt;0,SUM(CK21:CN21)-CO21,"")</f>
        <v>27.04</v>
      </c>
      <c r="DA21" s="41">
        <f>IF(SUM(CW21,CZ21)&gt;0,SUM(CW21,CZ21),"")</f>
        <v>79.59</v>
      </c>
      <c r="DB21" s="52" t="str">
        <f>IF(MAX(ED21,FL21,GT21,IB21,JJ21,KR21,LZ21,NH21,OP21,PX21,RF21,SN21,TV21,VD21,WL21)-IF(N21="",0,N21)&gt;0.001,MAX(ED21,FL21,GT21,IB21,JJ21,KR21,LZ21,NH21,OP21,PX21,RF21,SN21,TV21,VD21,WL21)-IF(N21="",0,N21),"")</f>
        <v/>
      </c>
      <c r="DC21" s="52" t="str">
        <f>IF(MAX(EG21,EJ21,FO21,FR21,GW21,GZ21,IE21,IH21,JM21,JP21,KU21,KX21,MC21,MF21,NK21,NN21,OS21,OV21,QA21,QD21,RI21,RL21,SQ21,ST21,TY21,UB21,VG21,VJ21,WO21,WR21)-IF(P21="",0,P21)&gt;0.001,MAX(EG21,EJ21,FO21,FR21,GW21,GZ21,IE21,IH21,JM21,JP21,KU21,KX21,MC21,MF21,NK21,NN21,OS21,OV21,QA21,QD21,RI21,RL21,SQ21,ST21,TY21,UB21,VG21,VJ21,WO21,WR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1" t="str">
        <f>IF(DF21&gt;0,DF21,"")</f>
        <v/>
      </c>
      <c r="DY21" s="41" t="str">
        <f>IF(DG21&gt;0,DG21,"")</f>
        <v/>
      </c>
      <c r="DZ21" s="41" t="str">
        <f>IF(SUM(DD21:DG21)-DH21&gt;0,SUM(DD21:DG21)-DH21,"")</f>
        <v/>
      </c>
      <c r="EA21" s="41" t="str">
        <f>IF(DK21&gt;0,DK21,"")</f>
        <v/>
      </c>
      <c r="EB21" s="41" t="str">
        <f>IF(DL21&gt;0,DL21,"")</f>
        <v/>
      </c>
      <c r="EC21" s="41" t="str">
        <f>IF(SUM(DI21:DL21)-DM21&gt;0,SUM(DI21:DL21)-DM21,"")</f>
        <v/>
      </c>
      <c r="ED21" s="41" t="str">
        <f>IF(MAX(DZ21,EC21)&gt;0,MAX(DZ21,EC21),"")</f>
        <v/>
      </c>
      <c r="EE21" s="41" t="str">
        <f>IF(DP21&gt;0,DP21,"")</f>
        <v/>
      </c>
      <c r="EF21" s="41" t="str">
        <f>IF(DQ21&gt;0,DQ21,"")</f>
        <v/>
      </c>
      <c r="EG21" s="41" t="str">
        <f>IF(SUM(DN21:DQ21)-DR21&gt;0,SUM(DN21:DQ21)-DR21,"")</f>
        <v/>
      </c>
      <c r="EH21" s="41" t="str">
        <f>IF(DU21&gt;0,DU21,"")</f>
        <v/>
      </c>
      <c r="EI21" s="41" t="str">
        <f>IF(DV21&gt;0,DV21,"")</f>
        <v/>
      </c>
      <c r="EJ21" s="41" t="str">
        <f>IF(SUM(DS21:DV21)-DW21&gt;0,SUM(DS21:DV21)-DW21,"")</f>
        <v/>
      </c>
      <c r="EK21" s="41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1" t="str">
        <f>IF(FV21&gt;0,FV21,"")</f>
        <v/>
      </c>
      <c r="GO21" s="41" t="str">
        <f>IF(FW21&gt;0,FW21,"")</f>
        <v/>
      </c>
      <c r="GP21" s="41" t="str">
        <f>IF(SUM(FT21:FW21)-FX21&gt;0,SUM(FT21:FW21)-FX21,"")</f>
        <v/>
      </c>
      <c r="GQ21" s="41" t="str">
        <f>IF(GA21&gt;0,GA21,"")</f>
        <v/>
      </c>
      <c r="GR21" s="41" t="str">
        <f>IF(GB21&gt;0,GB21,"")</f>
        <v/>
      </c>
      <c r="GS21" s="41" t="str">
        <f>IF(SUM(FY21:GB21)-GC21&gt;0,SUM(FY21:GB21)-GC21,"")</f>
        <v/>
      </c>
      <c r="GT21" s="41" t="str">
        <f>IF(MAX(GP21,GS21)&gt;0,MAX(GP21,GS21),"")</f>
        <v/>
      </c>
      <c r="GU21" s="41" t="str">
        <f>IF(GF21&gt;0,GF21,"")</f>
        <v/>
      </c>
      <c r="GV21" s="41" t="str">
        <f>IF(GG21&gt;0,GG21,"")</f>
        <v/>
      </c>
      <c r="GW21" s="41" t="str">
        <f>IF(SUM(GD21:GG21)-GH21&gt;0,SUM(GD21:GG21)-GH21,"")</f>
        <v/>
      </c>
      <c r="GX21" s="41" t="str">
        <f>IF(GK21&gt;0,GK21,"")</f>
        <v/>
      </c>
      <c r="GY21" s="41" t="str">
        <f>IF(GL21&gt;0,GL21,"")</f>
        <v/>
      </c>
      <c r="GZ21" s="41" t="str">
        <f>IF(SUM(GI21:GL21)-GM21&gt;0,SUM(GI21:GL21)-GM21,"")</f>
        <v/>
      </c>
      <c r="HA21" s="41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1" t="str">
        <f>IF(IL21&gt;0,IL21,"")</f>
        <v/>
      </c>
      <c r="JE21" s="41" t="str">
        <f>IF(IM21&gt;0,IM21,"")</f>
        <v/>
      </c>
      <c r="JF21" s="41" t="str">
        <f>IF(SUM(IJ21:IM21)-IN21&gt;0,SUM(IJ21:IM21)-IN21,"")</f>
        <v/>
      </c>
      <c r="JG21" s="41" t="str">
        <f>IF(IQ21&gt;0,IQ21,"")</f>
        <v/>
      </c>
      <c r="JH21" s="41" t="str">
        <f>IF(IR21&gt;0,IR21,"")</f>
        <v/>
      </c>
      <c r="JI21" s="41" t="str">
        <f>IF(SUM(IO21:IR21)-IS21&gt;0,SUM(IO21:IR21)-IS21,"")</f>
        <v/>
      </c>
      <c r="JJ21" s="41" t="str">
        <f>IF(MAX(JF21,JI21)&gt;0,MAX(JF21,JI21),"")</f>
        <v/>
      </c>
      <c r="JK21" s="41" t="str">
        <f>IF(IV21&gt;0,IV21,"")</f>
        <v/>
      </c>
      <c r="JL21" s="41" t="str">
        <f>IF(IW21&gt;0,IW21,"")</f>
        <v/>
      </c>
      <c r="JM21" s="41" t="str">
        <f>IF(SUM(IT21:IW21)-IX21&gt;0,SUM(IT21:IW21)-IX21,"")</f>
        <v/>
      </c>
      <c r="JN21" s="41" t="str">
        <f>IF(JA21&gt;0,JA21,"")</f>
        <v/>
      </c>
      <c r="JO21" s="41" t="str">
        <f>IF(JB21&gt;0,JB21,"")</f>
        <v/>
      </c>
      <c r="JP21" s="41" t="str">
        <f>IF(SUM(IY21:JB21)-JC21&gt;0,SUM(IY21:JB21)-JC21,"")</f>
        <v/>
      </c>
      <c r="JQ21" s="41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1" t="str">
        <f>IF(LB21&gt;0,LB21,"")</f>
        <v/>
      </c>
      <c r="LU21" s="41" t="str">
        <f>IF(LC21&gt;0,LC21,"")</f>
        <v/>
      </c>
      <c r="LV21" s="41" t="str">
        <f>IF(SUM(KZ21:LC21)-LD21&gt;0,SUM(KZ21:LC21)-LD21,"")</f>
        <v/>
      </c>
      <c r="LW21" s="41" t="str">
        <f>IF(LG21&gt;0,LG21,"")</f>
        <v/>
      </c>
      <c r="LX21" s="41" t="str">
        <f>IF(LH21&gt;0,LH21,"")</f>
        <v/>
      </c>
      <c r="LY21" s="41" t="str">
        <f>IF(SUM(LE21:LH21)-LI21&gt;0,SUM(LE21:LH21)-LI21,"")</f>
        <v/>
      </c>
      <c r="LZ21" s="41" t="str">
        <f>IF(MAX(LV21,LY21)&gt;0,MAX(LV21,LY21),"")</f>
        <v/>
      </c>
      <c r="MA21" s="41" t="str">
        <f>IF(LL21&gt;0,LL21,"")</f>
        <v/>
      </c>
      <c r="MB21" s="41" t="str">
        <f>IF(LM21&gt;0,LM21,"")</f>
        <v/>
      </c>
      <c r="MC21" s="41" t="str">
        <f>IF(SUM(LJ21:LM21)-LN21&gt;0,SUM(LJ21:LM21)-LN21,"")</f>
        <v/>
      </c>
      <c r="MD21" s="41" t="str">
        <f>IF(LQ21&gt;0,LQ21,"")</f>
        <v/>
      </c>
      <c r="ME21" s="41" t="str">
        <f>IF(LR21&gt;0,LR21,"")</f>
        <v/>
      </c>
      <c r="MF21" s="41" t="str">
        <f>IF(SUM(LO21:LR21)-LS21&gt;0,SUM(LO21:LR21)-LS21,"")</f>
        <v/>
      </c>
      <c r="MG21" s="41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1" t="str">
        <f>IF(NR21&gt;0,NR21,"")</f>
        <v/>
      </c>
      <c r="OK21" s="41" t="str">
        <f>IF(NS21&gt;0,NS21,"")</f>
        <v/>
      </c>
      <c r="OL21" s="41" t="str">
        <f>IF(SUM(NP21:NS21)-NT21&gt;0,SUM(NP21:NS21)-NT21,"")</f>
        <v/>
      </c>
      <c r="OM21" s="41" t="str">
        <f>IF(NW21&gt;0,NW21,"")</f>
        <v/>
      </c>
      <c r="ON21" s="41" t="str">
        <f>IF(NX21&gt;0,NX21,"")</f>
        <v/>
      </c>
      <c r="OO21" s="41" t="str">
        <f>IF(SUM(NU21:NX21)-NY21&gt;0,SUM(NU21:NX21)-NY21,"")</f>
        <v/>
      </c>
      <c r="OP21" s="41" t="str">
        <f>IF(MAX(OL21,OO21)&gt;0,MAX(OL21,OO21),"")</f>
        <v/>
      </c>
      <c r="OQ21" s="41" t="str">
        <f>IF(OB21&gt;0,OB21,"")</f>
        <v/>
      </c>
      <c r="OR21" s="41" t="str">
        <f>IF(OC21&gt;0,OC21,"")</f>
        <v/>
      </c>
      <c r="OS21" s="41" t="str">
        <f>IF(SUM(NZ21:OC21)-OD21&gt;0,SUM(NZ21:OC21)-OD21,"")</f>
        <v/>
      </c>
      <c r="OT21" s="41" t="str">
        <f>IF(OG21&gt;0,OG21,"")</f>
        <v/>
      </c>
      <c r="OU21" s="41" t="str">
        <f>IF(OH21&gt;0,OH21,"")</f>
        <v/>
      </c>
      <c r="OV21" s="41" t="str">
        <f>IF(SUM(OE21:OH21)-OI21&gt;0,SUM(OE21:OH21)-OI21,"")</f>
        <v/>
      </c>
      <c r="OW21" s="41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1" t="str">
        <f>IF(QH21&gt;0,QH21,"")</f>
        <v/>
      </c>
      <c r="RA21" s="41" t="str">
        <f>IF(QI21&gt;0,QI21,"")</f>
        <v/>
      </c>
      <c r="RB21" s="41" t="str">
        <f>IF(SUM(QF21:QI21)-QJ21&gt;0,SUM(QF21:QI21)-QJ21,"")</f>
        <v/>
      </c>
      <c r="RC21" s="41" t="str">
        <f>IF(QM21&gt;0,QM21,"")</f>
        <v/>
      </c>
      <c r="RD21" s="41" t="str">
        <f>IF(QN21&gt;0,QN21,"")</f>
        <v/>
      </c>
      <c r="RE21" s="41" t="str">
        <f>IF(SUM(QK21:QN21)-QO21&gt;0,SUM(QK21:QN21)-QO21,"")</f>
        <v/>
      </c>
      <c r="RF21" s="41" t="str">
        <f>IF(MAX(RB21,RE21)&gt;0,MAX(RB21,RE21),"")</f>
        <v/>
      </c>
      <c r="RG21" s="41" t="str">
        <f>IF(QR21&gt;0,QR21,"")</f>
        <v/>
      </c>
      <c r="RH21" s="41" t="str">
        <f>IF(QS21&gt;0,QS21,"")</f>
        <v/>
      </c>
      <c r="RI21" s="41" t="str">
        <f>IF(SUM(QP21:QS21)-QT21&gt;0,SUM(QP21:QS21)-QT21,"")</f>
        <v/>
      </c>
      <c r="RJ21" s="41" t="str">
        <f>IF(QW21&gt;0,QW21,"")</f>
        <v/>
      </c>
      <c r="RK21" s="41" t="str">
        <f>IF(QX21&gt;0,QX21,"")</f>
        <v/>
      </c>
      <c r="RL21" s="41" t="str">
        <f>IF(SUM(QU21:QX21)-QY21&gt;0,SUM(QU21:QX21)-QY21,"")</f>
        <v/>
      </c>
      <c r="RM21" s="41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17"/>
      <c r="TI21" s="17"/>
      <c r="TJ21" s="17"/>
      <c r="TK21" s="17"/>
      <c r="TL21" s="17"/>
      <c r="TM21" s="17"/>
      <c r="TN21" s="17"/>
      <c r="TO21" s="17"/>
      <c r="TP21" s="41" t="str">
        <f>IF(SX21&gt;0,SX21,"")</f>
        <v/>
      </c>
      <c r="TQ21" s="41" t="str">
        <f>IF(SY21&gt;0,SY21,"")</f>
        <v/>
      </c>
      <c r="TR21" s="41" t="str">
        <f>IF(SUM(SV21:SY21)-SZ21&gt;0,SUM(SV21:SY21)-SZ21,"")</f>
        <v/>
      </c>
      <c r="TS21" s="41" t="str">
        <f>IF(TC21&gt;0,TC21,"")</f>
        <v/>
      </c>
      <c r="TT21" s="41" t="str">
        <f>IF(TD21&gt;0,TD21,"")</f>
        <v/>
      </c>
      <c r="TU21" s="41" t="str">
        <f>IF(SUM(TA21:TD21)-TE21&gt;0,SUM(TA21:TD21)-TE21,"")</f>
        <v/>
      </c>
      <c r="TV21" s="41" t="str">
        <f>IF(MAX(TR21,TU21)&gt;0,MAX(TR21,TU21),"")</f>
        <v/>
      </c>
      <c r="TW21" s="41" t="str">
        <f>IF(TH21&gt;0,TH21,"")</f>
        <v/>
      </c>
      <c r="TX21" s="41" t="str">
        <f>IF(TI21&gt;0,TI21,"")</f>
        <v/>
      </c>
      <c r="TY21" s="41" t="str">
        <f>IF(SUM(TF21:TI21)-TJ21&gt;0,SUM(TF21:TI21)-TJ21,"")</f>
        <v/>
      </c>
      <c r="TZ21" s="41" t="str">
        <f>IF(TM21&gt;0,TM21,"")</f>
        <v/>
      </c>
      <c r="UA21" s="41" t="str">
        <f>IF(TN21&gt;0,TN21,"")</f>
        <v/>
      </c>
      <c r="UB21" s="41" t="str">
        <f>IF(SUM(TK21:TN21)-TO21&gt;0,SUM(TK21:TN21)-TO21,"")</f>
        <v/>
      </c>
      <c r="UC21" s="41" t="str">
        <f>IF(SUM(TV21,TY21,UB21)&gt;0,SUM(TV21,TY21,UB21),"")</f>
        <v/>
      </c>
      <c r="UD21" s="18"/>
      <c r="UE21" s="18"/>
      <c r="UF21" s="18"/>
      <c r="UG21" s="18"/>
      <c r="UH21" s="18"/>
      <c r="UI21" s="18"/>
      <c r="UJ21" s="18"/>
      <c r="UK21" s="18"/>
      <c r="UL21" s="18"/>
      <c r="UM21" s="18"/>
      <c r="UN21" s="18"/>
      <c r="UO21" s="18"/>
      <c r="UP21" s="18"/>
      <c r="UQ21" s="18"/>
      <c r="UR21" s="18"/>
      <c r="US21" s="18"/>
      <c r="UT21" s="18"/>
      <c r="UU21" s="18"/>
      <c r="UV21" s="18"/>
      <c r="UW21" s="18"/>
      <c r="UX21" s="11" t="str">
        <f>IF(UF21&gt;0,UF21,"")</f>
        <v/>
      </c>
      <c r="UY21" s="11" t="str">
        <f>IF(UG21&gt;0,UG21,"")</f>
        <v/>
      </c>
      <c r="UZ21" s="11" t="str">
        <f>IF(SUM(UD21:UG21)-UH21&gt;0,SUM(UD21:UG21)-UH21,"")</f>
        <v/>
      </c>
      <c r="VA21" s="11" t="str">
        <f>IF(UK21&gt;0,UK21,"")</f>
        <v/>
      </c>
      <c r="VB21" s="11" t="str">
        <f>IF(UL21&gt;0,UL21,"")</f>
        <v/>
      </c>
      <c r="VC21" s="11" t="str">
        <f>IF(SUM(UI21:UL21)-UM21&gt;0,SUM(UI21:UL21)-UM21,"")</f>
        <v/>
      </c>
      <c r="VD21" s="11" t="str">
        <f>IF(MAX(UZ21,VC21)&gt;0,MAX(UZ21,VC21),"")</f>
        <v/>
      </c>
      <c r="VE21" s="11" t="str">
        <f>IF(UP21&gt;0,UP21,"")</f>
        <v/>
      </c>
      <c r="VF21" s="11" t="str">
        <f>IF(UQ21&gt;0,UQ21,"")</f>
        <v/>
      </c>
      <c r="VG21" s="11" t="str">
        <f>IF(SUM(UN21:UQ21)-UR21&gt;0,SUM(UN21:UQ21)-UR21,"")</f>
        <v/>
      </c>
      <c r="VH21" s="11" t="str">
        <f>IF(UU21&gt;0,UU21,"")</f>
        <v/>
      </c>
      <c r="VI21" s="11" t="str">
        <f>IF(UV21&gt;0,UV21,"")</f>
        <v/>
      </c>
      <c r="VJ21" s="11" t="str">
        <f>IF(SUM(US21:UV21)-UW21&gt;0,SUM(US21:UV21)-UW21,"")</f>
        <v/>
      </c>
      <c r="VK21" s="11" t="str">
        <f>IF(SUM(VD21,VG21,VJ21)&gt;0,SUM(VD21,VG21,VJ21),"")</f>
        <v/>
      </c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17"/>
      <c r="VY21" s="17"/>
      <c r="VZ21" s="17"/>
      <c r="WA21" s="17"/>
      <c r="WB21" s="17"/>
      <c r="WC21" s="17"/>
      <c r="WD21" s="17"/>
      <c r="WE21" s="17"/>
      <c r="WF21" s="41" t="str">
        <f>IF(VN21&gt;0,VN21,"")</f>
        <v/>
      </c>
      <c r="WG21" s="41" t="str">
        <f>IF(VO21&gt;0,VO21,"")</f>
        <v/>
      </c>
      <c r="WH21" s="41" t="str">
        <f>IF(SUM(VL21:VO21)-VP21&gt;0,SUM(VL21:VO21)-VP21,"")</f>
        <v/>
      </c>
      <c r="WI21" s="41" t="str">
        <f>IF(VS21&gt;0,VS21,"")</f>
        <v/>
      </c>
      <c r="WJ21" s="41" t="str">
        <f>IF(VT21&gt;0,VT21,"")</f>
        <v/>
      </c>
      <c r="WK21" s="41" t="str">
        <f>IF(SUM(VQ21:VT21)-VU21&gt;0,SUM(VQ21:VT21)-VU21,"")</f>
        <v/>
      </c>
      <c r="WL21" s="41" t="str">
        <f>IF(MAX(WH21,WK21)&gt;0,MAX(WH21,WK21),"")</f>
        <v/>
      </c>
      <c r="WM21" s="41" t="str">
        <f>IF(VX21&gt;0,VX21,"")</f>
        <v/>
      </c>
      <c r="WN21" s="41" t="str">
        <f>IF(VY21&gt;0,VY21,"")</f>
        <v/>
      </c>
      <c r="WO21" s="41" t="str">
        <f>IF(SUM(VV21:VY21)-VZ21&gt;0,SUM(VV21:VY21)-VZ21,"")</f>
        <v/>
      </c>
      <c r="WP21" s="41" t="str">
        <f>IF(WC21&gt;0,WC21,"")</f>
        <v/>
      </c>
      <c r="WQ21" s="41" t="str">
        <f>IF(WD21&gt;0,WD21,"")</f>
        <v/>
      </c>
      <c r="WR21" s="41" t="str">
        <f>IF(SUM(WA21:WD21)-WE21&gt;0,SUM(WA21:WD21)-WE21,"")</f>
        <v/>
      </c>
      <c r="WS21" s="41" t="str">
        <f>IF(SUM(WL21,WO21,WR21)&gt;0,SUM(WL21,WO21,WR21),"")</f>
        <v/>
      </c>
      <c r="WT21" s="27">
        <f>IF($CP21="P",CA21,(CA21+AZ21)/2)</f>
        <v>13.75</v>
      </c>
      <c r="WU21" s="27">
        <f>IF($CP21="P",CB21,(CB21+BA21)/2)</f>
        <v>8.75</v>
      </c>
      <c r="WV21" s="27">
        <f>IF($CP21="P",CC21,(CC21+BB21)/2)</f>
        <v>13.75</v>
      </c>
      <c r="WW21" s="27">
        <f>IF($CP21="P",CD21,(CD21+BC21)/2)</f>
        <v>14.36</v>
      </c>
      <c r="WX21" s="27">
        <f>IF($CP21="P",CE21,(CE21+BD21)/2)</f>
        <v>0.5</v>
      </c>
      <c r="WY21" s="27">
        <f>IF($CP21="P",CF21,(CF21+BE21)/2)</f>
        <v>6.65</v>
      </c>
      <c r="WZ21" s="27">
        <f>IF($CP21="P",CG21,(CG21+BF21)/2)</f>
        <v>4.5</v>
      </c>
      <c r="XA21" s="27">
        <f>IF($CP21="P",CH21,(CH21+BG21)/2)</f>
        <v>5.95</v>
      </c>
      <c r="XB21" s="27">
        <f>IF($CP21="P",CI21,(CI21+BH21)/2)</f>
        <v>7.17</v>
      </c>
      <c r="XC21" s="27">
        <f>IF($CP21="P",CJ21,(CJ21+BI21)/2)</f>
        <v>0</v>
      </c>
      <c r="XD21" s="27">
        <f>IF($CP21="P",CK21,(CK21+BJ21)/2)</f>
        <v>3.75</v>
      </c>
      <c r="XE21" s="27">
        <f>IF($CP21="P",CL21,(CL21+BK21)/2)</f>
        <v>2.1</v>
      </c>
      <c r="XF21" s="27">
        <f>IF($CP21="P",CM21,(CM21+BL21)/2)</f>
        <v>3.8</v>
      </c>
      <c r="XG21" s="27">
        <f>IF($CP21="P",CN21,(CN21+BM21)/2)</f>
        <v>3.87</v>
      </c>
      <c r="XH21" s="27">
        <f>IF($CP21="P",CO21,(CO21+BN21)/2)</f>
        <v>0</v>
      </c>
      <c r="XI21" s="29" t="s">
        <v>56</v>
      </c>
      <c r="XJ21" s="11">
        <f>IF(WV21&gt;0,WV21,"")</f>
        <v>13.75</v>
      </c>
      <c r="XK21" s="11">
        <f>IF(WW21&gt;0,WW21,"")</f>
        <v>14.36</v>
      </c>
      <c r="XL21" s="11">
        <f>IF(SUM(WT21:WW21)-WX21&gt;0,SUM(WT21:WW21)-WX21,"")</f>
        <v>50.11</v>
      </c>
      <c r="XM21" s="11">
        <f>IF(XA21&gt;0,XA21,"")</f>
        <v>5.95</v>
      </c>
      <c r="XN21" s="11">
        <f>IF(XB21&gt;0,XB21,"")</f>
        <v>7.17</v>
      </c>
      <c r="XO21" s="11">
        <f>IF(SUM(WY21:XB21)-XC21&gt;0,SUM(WY21:XB21)-XC21,"")</f>
        <v>24.270000000000003</v>
      </c>
      <c r="XP21" s="11">
        <f>IF(MAX(XL21,XO21)&gt;0,MAX(XL21,XO21),"")</f>
        <v>50.11</v>
      </c>
      <c r="XQ21" s="11">
        <f>IF(XF21&gt;0,XF21,"")</f>
        <v>3.8</v>
      </c>
      <c r="XR21" s="11">
        <f>IF(XG21&gt;0,XG21,"")</f>
        <v>3.87</v>
      </c>
      <c r="XS21" s="11">
        <f>IF(SUM(XD21:XG21)-XH21&gt;0,SUM(XD21:XG21)-XH21,"")</f>
        <v>13.52</v>
      </c>
      <c r="XT21" s="11">
        <f>IF(SUM(XP21,XS21)&gt;0,SUM(XP21,XS21),"")</f>
        <v>63.629999999999995</v>
      </c>
    </row>
    <row r="22" spans="1:644" x14ac:dyDescent="0.2">
      <c r="A22" s="4" t="str" cm="1">
        <f t="array" ref="A22">IF(AND(H22&lt;&gt;"",H22&lt;&gt;"No DD"),SUMPRODUCT((H$4:H$26&lt;&gt;"")*(H$4:H$26&lt;&gt;"No DD")*(E$4:E$26&gt;E22))+1,IF(H22="No DD",SUMPRODUCT((H$4:H$26="No DD")*(E$4:E$26&gt;E22))+1+SUMPRODUCT((H$4:H$26&lt;&gt;"")*(H$4:H$26&lt;&gt;"No DD")),""))</f>
        <v/>
      </c>
      <c r="B22" s="5" t="s">
        <v>237</v>
      </c>
      <c r="C22" s="4" t="s">
        <v>6</v>
      </c>
      <c r="D22" s="4">
        <v>1998</v>
      </c>
      <c r="E22" s="9">
        <f>SUM(J22:V22)+SUM(J22:T22)*0.0000001+SUM(J22)*0.0000000000001</f>
        <v>143.87001438700506</v>
      </c>
      <c r="F22" s="3" t="str">
        <f>IF(OR(AND(AO22&gt;=AY$28,AO22&lt;&gt;"",AQ22&gt;=AY$32,AQ22&lt;&gt;"",AN22=""),AND(AR22&gt;=AY$28,AR22&lt;&gt;"",AT22&gt;=AY$32,AT22&lt;&gt;"",AN22=""),AND(AV22&gt;=AY$28,AV22&lt;&gt;"",AX22&gt;=AY$32,AX22&lt;&gt;"",AN22=""),AND(BP22&gt;=BZ$28,BP22&lt;&gt;"",BR22&gt;=BZ$32,BR22&lt;&gt;"",BO22=""),AND(BS22&gt;=BZ$28,BS22&lt;&gt;"",BU22&gt;=BZ$32,BU22&lt;&gt;"",BO22=""),AND(BW22&gt;=BZ$28,BW22&lt;&gt;"",BY22&gt;=BZ$32,BY22&lt;&gt;"",BO22=""),AND(CQ22&gt;=DA$28,CQ22&lt;&gt;"",CS22&gt;=DA$32,CS22&lt;&gt;"",CP22=""),AND(CT22&gt;=DA$28,CT22&lt;&gt;"",CV22&gt;=DA$32,CV22&lt;&gt;"",CP22=""),AND(CX22&gt;=DA$28,CX22&lt;&gt;"",CZ22&gt;=DA$32,CZ22&lt;&gt;"",CP22=""),AND(DX22&gt;=EK$28,DX22&lt;&gt;"",DZ22&gt;=EK$32,DZ22&lt;&gt;""),AND(EA22&gt;=EK$28,EA22&lt;&gt;"",EC22&gt;=EK$32,EC22&lt;&gt;""),AND(EE22&gt;=EK$28,EE22&lt;&gt;"",EG22&gt;=EK$32,EG22&lt;&gt;""),AND(EH22&gt;=EK$28,EH22&lt;&gt;"",EJ22&gt;=EK$32,EJ22&lt;&gt;""),AND(FF22&gt;=FS$28,FF22&lt;&gt;"",FH22&gt;=FS$32,FH22&lt;&gt;""),AND(FI22&gt;=FS$28,FI22&lt;&gt;"",FK22&gt;=FS$32,FK22&lt;&gt;""),AND(FM22&gt;=FS$28,FM22&lt;&gt;"",FO22&gt;=FS$32,FO22&lt;&gt;""),AND(FP22&gt;=FS$28,FP22&lt;&gt;"",FR22&gt;=FS$32,FR22&lt;&gt;""),AND(GN22&gt;=HA$28,GN22&lt;&gt;"",GP22&gt;=HA$32,GP22&lt;&gt;""),AND(GQ22&gt;=HA$28,GQ22&lt;&gt;"",GS22&gt;=HA$32,GS22&lt;&gt;""),AND(GU22&gt;=HA$28,GU22&lt;&gt;"",GW22&gt;=HA$32,GW22&lt;&gt;""),AND(GX22&gt;=HA$28,GX22&lt;&gt;"",GZ22&gt;=HA$32,GZ22&lt;&gt;""),AND(HV22&gt;=II$28,HV22&lt;&gt;"",HX22&gt;=II$32,HX22&lt;&gt;""),AND(HY22&gt;=II$28,HY22&lt;&gt;"",IA22&gt;=II$32,IA22&lt;&gt;""),AND(IC22&gt;=II$28,IC22&lt;&gt;"",IE22&gt;=II$32,IE22&lt;&gt;""),AND(IF22&gt;=II$28,IF22&lt;&gt;"",IH22&gt;=II$32,IH22&lt;&gt;""),AND(JD22&gt;=JQ$28,JD22&lt;&gt;"",JF22&gt;=JQ$32,JF22&lt;&gt;""),AND(JG22&gt;=JQ$28,JG22&lt;&gt;"",JI22&gt;=JQ$32,JI22&lt;&gt;""),AND(JK22&gt;=JQ$28,JK22&lt;&gt;"",JM22&gt;=JQ$32,JM22&lt;&gt;""),AND(JN22&gt;=JQ$28,JN22&lt;&gt;"",JP22&gt;=JQ$32,JP22&lt;&gt;""),AND(KL22&gt;=KY$28,KL22&lt;&gt;"",KN22&gt;=KY$32,KN22&lt;&gt;""),AND(KO22&gt;=KY$28,KO22&lt;&gt;"",KQ22&gt;=KY$32,KQ22&lt;&gt;""),AND(KS22&gt;=KY$28,KS22&lt;&gt;"",KU22&gt;=KY$32,KU22&lt;&gt;""),AND(KV22&gt;=KY$28,KV22&lt;&gt;"",KX22&gt;=KY$32,KX22&lt;&gt;""),AND(LT22&gt;=MG$28,LT22&lt;&gt;"",LV22&gt;=MG$32,LV22&lt;&gt;""),AND(LW22&gt;=MG$28,LW22&lt;&gt;"",LY22&gt;=MG$32,LY22&lt;&gt;""),AND(MA22&gt;=MG$28,MA22&lt;&gt;"",MC22&gt;=MG$32,MC22&lt;&gt;""),AND(MD22&gt;=MG$28,MD22&lt;&gt;"",MF22&gt;=MG$32,MF22&lt;&gt;""),AND(NB22&gt;=NO$28,NB22&lt;&gt;"",ND22&gt;=NO$32,ND22&lt;&gt;""),AND(NE22&gt;=NO$28,NE22&lt;&gt;"",NG22&gt;=NO$32,NG22&lt;&gt;""),AND(NI22&gt;=NO$28,NI22&lt;&gt;"",NK22&gt;=NO$32,NK22&lt;&gt;""),AND(NL22&gt;=NO$28,NL22&lt;&gt;"",NN22&gt;=NO$32,NN22&lt;&gt;""),AND(OJ22&gt;=OW$28,OJ22&lt;&gt;"",OL22&gt;=OW$32,OL22&lt;&gt;""),AND(OM22&gt;=OW$28,OM22&lt;&gt;"",OO22&gt;=OW$32,OO22&lt;&gt;""),AND(OQ22&gt;=OW$28,OQ22&lt;&gt;"",OS22&gt;=OW$32,OS22&lt;&gt;""),AND(OT22&gt;=OW$28,OT22&lt;&gt;"",OV22&gt;=OW$32,OV22&lt;&gt;""),AND(PR22&gt;=QE$28,PR22&lt;&gt;"",PT22&gt;=QE$32,PT22&lt;&gt;""),AND(PU22&gt;=QE$28,PU22&lt;&gt;"",PW22&gt;=QE$32,PW22&lt;&gt;""),AND(PY22&gt;=QE$28,PY22&lt;&gt;"",QA22&gt;=QE$32,QA22&lt;&gt;""),AND(QB22&gt;=QE$28,QB22&lt;&gt;"",QD22&gt;=QE$32,QD22&lt;&gt;""),AND(QZ22&gt;=RM$28,QZ22&lt;&gt;"",RB22&gt;=RM$32,RB22&lt;&gt;""),AND(RC22&gt;=RM$28,RC22&lt;&gt;"",RE22&gt;=RM$32,RE22&lt;&gt;""),AND(RG22&gt;=RM$28,RG22&lt;&gt;"",RI22&gt;=RM$32,RI22&lt;&gt;""),AND(RJ22&gt;=RM$28,RJ22&lt;&gt;"",RL22&gt;=RM$32,RL22&lt;&gt;""),AND(SH22&gt;=SU$28,SH22&lt;&gt;"",SJ22&gt;=SU$32,SJ22&lt;&gt;""),AND(SK22&gt;=SU$28,SK22&lt;&gt;"",SM22&gt;=SU$32,SM22&lt;&gt;""),AND(SO22&gt;=SU$28,SO22&lt;&gt;"",SQ22&gt;=SU$32,SQ22&lt;&gt;""),AND(SR22&gt;=SU$28,SR22&lt;&gt;"",ST22&gt;=SU$32,ST22&lt;&gt;""),AND(TP22&gt;=UC$28,TP22&lt;&gt;"",TR22&gt;=UC$32,TR22&lt;&gt;""),AND(TS22&gt;=UC$28,TS22&lt;&gt;"",TU22&gt;=UC$32,TU22&lt;&gt;""),AND(TW22&gt;=UC$28,TW22&lt;&gt;"",TY22&gt;=UC$32,TYY22&lt;&gt;""),AND(TZ22&gt;=UC$28,TZ22&lt;&gt;"",UB22&gt;=UC$32,UB22&lt;&gt;""),AND(UX22&gt;=VK$28,UX22&lt;&gt;"",UZ22&gt;=VK$32,UZ22&lt;&gt;""),AND(VA22&gt;=VK$28,VA22&lt;&gt;"",VC22&gt;=VK$32,VC22&lt;&gt;""),AND(VE22&gt;=VK$28,VE22&lt;&gt;"",VG22&gt;=VK$32,VG22&lt;&gt;""),AND(VH22&gt;=VK$28,VH22&lt;&gt;"",VJ22&gt;=VK$32,VJ22&lt;&gt;""),AND(WF22&gt;=WS$28,WF22&lt;&gt;"",WH22&gt;=WS$32,WH22&lt;&gt;""),AND(WI22&gt;=WS$28,WI22&lt;&gt;"",WK22&gt;=WS$32,WK22&lt;&gt;""),AND(WM22&gt;=WS$28,WM22&lt;&gt;"",WO22&gt;=WS$32,WO22&lt;&gt;""),AND(WP22&gt;=WS$28,WP22&lt;&gt;"",WR22&gt;=WS$32,WR22&lt;&gt;"")),"P","")</f>
        <v/>
      </c>
      <c r="G22" s="3" t="str">
        <f>IF(OR(AND(AQ22&gt;=AY$32,AQ22&lt;&gt;"",AN22=""),AND(AT22&gt;=AY$32,AT22&lt;&gt;"",AN22=""),AND(AX22&gt;=AY$32,AX22&lt;&gt;"",AN22=""),AND(BR22&gt;=BZ$32,BR22&lt;&gt;"",BO22=""),AND(BU22&gt;=BZ$32,BU22&lt;&gt;"",BO22=""),AND(BY22&gt;=BZ$32,BY22&lt;&gt;"",BO22=""),AND(CS22&gt;=DA$32,CS22&lt;&gt;"",CP22=""),AND(CV22&gt;=DA$32,CV22&lt;&gt;"",CP22=""),AND(CZ22&gt;=DA$32,CZ22&lt;&gt;"",CP22=""),AND(DZ22&gt;=EK$32,DZ22&lt;&gt;""),AND(EC22&gt;=EK$32,EC22&lt;&gt;""),AND(EG22&gt;=EK$32,EG22&lt;&gt;""),AND(EJ22&gt;=EK$32,EJ22&lt;&gt;""),AND(FH22&gt;=FS$32,FH22&lt;&gt;""),AND(FK22&gt;=FS$32,FK22&lt;&gt;""),AND(FO22&gt;=FS$32,FO22&lt;&gt;""),AND(FR22&gt;=FS$32,FR22&lt;&gt;""),AND(GP22&gt;=HA$32,GP22&lt;&gt;""),AND(GS22&gt;=HA$32,GS22&lt;&gt;""),AND(GW22&gt;=HA$32,GW22&lt;&gt;""),AND(GZ22&gt;=HA$32,GZ22&lt;&gt;""),AND(HX22&gt;=II$32,HX22&lt;&gt;""),AND(IA22&gt;=II$32,IA22&lt;&gt;""),AND(IE22&gt;=II$32,IE22&lt;&gt;""),AND(IH22&gt;=II$32,IH22&lt;&gt;""),AND(JF22&gt;=JQ$32,JF22&lt;&gt;""),AND(JI22&gt;=JQ$32,JI22&lt;&gt;""),AND(JM22&gt;=JQ$32,JM22&lt;&gt;""),AND(JP22&gt;=JQ$32,JP22&lt;&gt;""),AND(KN22&gt;=KY$32,KN22&lt;&gt;""),AND(KQ22&gt;=KY$32,KQ22&lt;&gt;""),AND(KU22&gt;=KY$32,KU22&lt;&gt;""),AND(KX22&gt;=KY$32,KX22&lt;&gt;""),AND(LV22&gt;=MG$32,LV22&lt;&gt;""),AND(LY22&gt;=MG$32,LY22&lt;&gt;""),AND(MC22&gt;=MG$32,MC22&lt;&gt;""),AND(MF22&gt;=MG$32,MF22&lt;&gt;""),AND(ND22&gt;=NO$32,ND22&lt;&gt;""),AND(NG22&gt;=NO$32,NG22&lt;&gt;""),AND(NK22&gt;=NO$32,NK22&lt;&gt;""),AND(NN22&gt;=NO$32,NN22&lt;&gt;""),AND(OL22&gt;=OW$32,OL22&lt;&gt;""),AND(OO22&gt;=OW$32,OO22&lt;&gt;""),AND(OS22&gt;=OW$32,OS22&lt;&gt;""),AND(OV22&gt;=OW$32,OV22&lt;&gt;""),AND(PT22&gt;=QE$32,PT22&lt;&gt;""),AND(PW22&gt;=QE$32,PW22&lt;&gt;""),AND(QA22&gt;=QE$32,QA22&lt;&gt;""),AND(QD22&gt;=QE$32,QD22&lt;&gt;""),AND(RB22&gt;=RM$32,RB22&lt;&gt;""),AND(RE22&gt;=RM$32,RE22&lt;&gt;""),AND(RI22&gt;=RM$32,RI22&lt;&gt;""),AND(RL22&gt;=RM$32,RL22&lt;&gt;""),AND(SJ22&gt;=SU$32,SJ22&lt;&gt;""),AND(SM22&gt;=SU$32,SM22&lt;&gt;""),AND(SQ22&gt;=SU$32,SQ22&lt;&gt;""),AND(ST22&gt;=SU$32,ST22&lt;&gt;""),AND(TR22&gt;=UC$32,TR22&lt;&gt;""),AND(TU22&gt;=UC$32,TU22&lt;&gt;""),AND(TY22&gt;=UC$32,TYY22&lt;&gt;""),AND(UB22&gt;=UC$32,UB22&lt;&gt;""),AND(UZ22&gt;=VK$32,UZ22&lt;&gt;""),AND(VC22&gt;=VK$32,VC22&lt;&gt;""),AND(VG22&gt;=VK$32,VG22&lt;&gt;""),AND(VJ22&gt;=VK$32,VJ22&lt;&gt;""),AND(WH22&gt;=WS$32,WH22&lt;&gt;""),AND(WK22&gt;=WS$32,WK22&lt;&gt;""),AND(WO22&gt;=WS$32,WO22&lt;&gt;""),AND(WR22&gt;=WS$32,WR22&lt;&gt;"")),"P","")</f>
        <v/>
      </c>
      <c r="H22" s="37" t="str">
        <f>IF(AND(G22="P",F22=""),"No DD",IF(OR(AND(AO22&gt;=AY$31,AO22&lt;&gt;"",AQ22&gt;=AY$35,AQ22&lt;&gt;"",AN22=""),AND(AR22&gt;=AY$31,AR22&lt;&gt;"",AT22&gt;=AY$35,AT22&lt;&gt;"",AN22=""),AND(AV22&gt;=AY$31,AV22&lt;&gt;"",AX22&gt;=AY$35,AX22&lt;&gt;"",AN22=""),AND(BP22&gt;=BZ$31,BP22&lt;&gt;"",BR22&gt;=BZ$35,BR22&lt;&gt;"",BO22=""),AND(BS22&gt;=BZ$31,BS22&lt;&gt;"",BU22&gt;=BZ$35,BU22&lt;&gt;"",BO22=""),AND(BW22&gt;=BZ$31,BW22&lt;&gt;"",BY22&gt;=BZ$35,BY22&lt;&gt;"",BO22=""),AND(CQ22&gt;=DA$31,CQ22&lt;&gt;"",CS22&gt;=DA$35,CS22&lt;&gt;"",CP22=""),AND(CT22&gt;=DA$31,CT22&lt;&gt;"",CV22&gt;=DA$35,CV22&lt;&gt;"",CP22=""),AND(CX22&gt;=DA$31,CX22&lt;&gt;"",CZ22&gt;=DA$35,CZ22&lt;&gt;"",CP22=""),AND(DX22&gt;=EK$31,DX22&lt;&gt;"",DZ22&gt;=EK$35,DZ22&lt;&gt;""),AND(EA22&gt;=EK$31,EA22&lt;&gt;"",EC22&gt;=EK$35,EC22&lt;&gt;""),AND(EE22&gt;=EK$31,EE22&lt;&gt;"",EG22&gt;=EK$35,EG22&lt;&gt;""),AND(EH22&gt;=EK$31,EH22&lt;&gt;"",EJ22&gt;=EK$35,EJ22&lt;&gt;""),AND(FF22&gt;=FS$31,FF22&lt;&gt;"",FH22&gt;=FS$35,FH22&lt;&gt;""),AND(FI22&gt;=FS$31,FI22&lt;&gt;"",FK22&gt;=FS$35,FK22&lt;&gt;""),AND(FM22&gt;=FS$31,FM22&lt;&gt;"",FO22&gt;=FS$35,FO22&lt;&gt;""),AND(FP22&gt;=FS$31,FP22&lt;&gt;"",FR22&gt;=FS$35,FR22&lt;&gt;""),AND(GN22&gt;=HA$31,GN22&lt;&gt;"",GP22&gt;=HA$35,GP22&lt;&gt;""),AND(GQ22&gt;=HA$31,GQ22&lt;&gt;"",GS22&gt;=HA$35,GS22&lt;&gt;""),AND(GU22&gt;=HA$31,GU22&lt;&gt;"",GW22&gt;=HA$35,GW22&lt;&gt;""),AND(GX22&gt;=HA$31,GX22&lt;&gt;"",GZ22&gt;=HA$35,GZ22&lt;&gt;""),AND(HV22&gt;=II$31,HV22&lt;&gt;"",HX22&gt;=II$35,HX22&lt;&gt;""),AND(HY22&gt;=II$31,HY22&lt;&gt;"",IA22&gt;=II$35,IA22&lt;&gt;""),AND(IC22&gt;=II$31,IC22&lt;&gt;"",IE22&gt;=II$35,IE22&lt;&gt;""),AND(IF22&gt;=II$31,IF22&lt;&gt;"",IH22&gt;=II$35,IH22&lt;&gt;""),AND(JD22&gt;=JQ$31,JD22&lt;&gt;"",JF22&gt;=JQ$35,JF22&lt;&gt;""),AND(JG22&gt;=JQ$31,JG22&lt;&gt;"",JI22&gt;=JQ$35,JI22&lt;&gt;""),AND(JK22&gt;=JQ$31,JK22&lt;&gt;"",JM22&gt;=JQ$35,JM22&lt;&gt;""),AND(JN22&gt;=JQ$31,JN22&lt;&gt;"",JP22&gt;=JQ$35,JP22&lt;&gt;""),AND(KL22&gt;=KY$31,KL22&lt;&gt;"",KN22&gt;=KY$35,KN22&lt;&gt;""),AND(KO22&gt;=KY$31,KO22&lt;&gt;"",KQ22&gt;=KY$35,KQ22&lt;&gt;""),AND(KS22&gt;=KY$31,KS22&lt;&gt;"",KU22&gt;=KY$35,KU22&lt;&gt;""),AND(KV22&gt;=KY$31,KV22&lt;&gt;"",KX22&gt;=KY$35,KX22&lt;&gt;""),AND(LT22&gt;=MG$31,LT22&lt;&gt;"",LV22&gt;=MG$35,LV22&lt;&gt;""),AND(LW22&gt;=MG$31,LW22&lt;&gt;"",LY22&gt;=MG$35,LY22&lt;&gt;""),AND(MA22&gt;=MG$31,MA22&lt;&gt;"",MC22&gt;=MG$35,MC22&lt;&gt;""),AND(MD22&gt;=MG$31,MD22&lt;&gt;"",MF22&gt;=MG$35,MF22&lt;&gt;""),AND(NB22&gt;=NO$31,NB22&lt;&gt;"",ND22&gt;=NO$35,ND22&lt;&gt;""),AND(NE22&gt;=NO$31,NE22&lt;&gt;"",NG22&gt;=NO$35,NG22&lt;&gt;""),AND(NI22&gt;=NO$31,NI22&lt;&gt;"",NK22&gt;=NO$35,NK22&lt;&gt;""),AND(NL22&gt;=NO$31,NL22&lt;&gt;"",NN22&gt;=NO$35,NN22&lt;&gt;""),AND(OJ22&gt;=OW$31,OJ22&lt;&gt;"",OL22&gt;=OW$35,OL22&lt;&gt;""),AND(OM22&gt;=OW$31,OM22&lt;&gt;"",OO22&gt;=OW$35,OO22&lt;&gt;""),AND(OQ22&gt;=OW$31,OQ22&lt;&gt;"",OS22&gt;=OW$35,OS22&lt;&gt;""),AND(OT22&gt;=OW$31,OT22&lt;&gt;"",OV22&gt;=OW$35,OV22&lt;&gt;""),AND(PR22&gt;=QE$31,PR22&lt;&gt;"",PT22&gt;=QE$35,PT22&lt;&gt;""),AND(PU22&gt;=QE$31,PU22&lt;&gt;"",PW22&gt;=QE$35,PW22&lt;&gt;""),AND(PY22&gt;=QE$31,PY22&lt;&gt;"",QA22&gt;=QE$35,QA22&lt;&gt;""),AND(QB22&gt;=QE$31,QB22&lt;&gt;"",QD22&gt;=QE$35,QD22&lt;&gt;""),AND(QZ22&gt;=RM$31,QZ22&lt;&gt;"",RB22&gt;=RM$35,RB22&lt;&gt;""),AND(RC22&gt;=RM$31,RC22&lt;&gt;"",RE22&gt;=RM$35,RE22&lt;&gt;""),AND(RG22&gt;=RM$31,RG22&lt;&gt;"",RI22&gt;=RM$35,RI22&lt;&gt;""),AND(RJ22&gt;=RM$31,RJ22&lt;&gt;"",RL22&gt;=RM$35,RL22&lt;&gt;""),AND(SH22&gt;=SU$31,SH22&lt;&gt;"",SJ22&gt;=SU$35,SJ22&lt;&gt;""),AND(SK22&gt;=SU$31,SK22&lt;&gt;"",SM22&gt;=SU$35,SM22&lt;&gt;""),AND(SO22&gt;=SU$31,SO22&lt;&gt;"",SQ22&gt;=SU$35,SQ22&lt;&gt;""),AND(SR22&gt;=SU$31,SR22&lt;&gt;"",ST22&gt;=SU$35,ST22&lt;&gt;""),AND(TP22&gt;=UC$31,TP22&lt;&gt;"",TR22&gt;=UC$35,TR22&lt;&gt;""),AND(TS22&gt;=UC$31,TS22&lt;&gt;"",TU22&gt;=UC$35,TU22&lt;&gt;""),AND(TW22&gt;=UC$31,TW22&lt;&gt;"",TY22&gt;=UC$355,TYY22&lt;&gt;""),AND(TZ22&gt;=UC$31,TZ22&lt;&gt;"",UB22&gt;=UC$35,UB22&lt;&gt;""),AND(UX22&gt;=VK$31,UX22&lt;&gt;"",UZ22&gt;=VK$35,UZ22&lt;&gt;""),AND(VA22&gt;=VK$31,VA22&lt;&gt;"",VC22&gt;=VK$35,VC22&lt;&gt;""),AND(VE22&gt;=VK$31,VE22&lt;&gt;"",VG22&gt;=VK$35,VG22&lt;&gt;""),AND(VH22&gt;=VK$31,VH22&lt;&gt;"",VJ22&gt;=VK$35,VJ22&lt;&gt;""),AND(WF22&gt;=WS$31,WF22&lt;&gt;"",WH22&gt;=WS$35,WH22&lt;&gt;""),AND(WI22&gt;=WS$31,WI22&lt;&gt;"",WK22&gt;=WS$35,WK22&lt;&gt;""),AND(WM22&gt;=WS$31,WM22&lt;&gt;"",WO22&gt;=WS$35,WO22&lt;&gt;""),AND(WP22&gt;=WS$31,WP22&lt;&gt;"",WR22&gt;=WS$35,WR22&lt;&gt;"")),"Merit",IF(OR(AND(AO22&gt;=AY$30,AO22&lt;&gt;"",AQ22&gt;=AY$34,AQ22&lt;&gt;"",AN22=""),AND(AR22&gt;=AY$30,AR22&lt;&gt;"",AT22&gt;=AY$34,AT22&lt;&gt;"",AN22=""),AND(AV22&gt;=AY$30,AV22&lt;&gt;"",AX22&gt;=AY$34,AX22&lt;&gt;"",AN22=""),AND(BP22&gt;=BZ$30,BP22&lt;&gt;"",BR22&gt;=BZ$34,BR22&lt;&gt;"",BO22=""),AND(BS22&gt;=BZ$30,BS22&lt;&gt;"",BU22&gt;=BZ$34,BU22&lt;&gt;"",BO22=""),AND(BW22&gt;=BZ$30,BW22&lt;&gt;"",BY22&gt;=BZ$34,BY22&lt;&gt;"",BO22=""),AND(CQ22&gt;=DA$30,CQ22&lt;&gt;"",CS22&gt;=DA$34,CS22&lt;&gt;"",CP22=""),AND(CT22&gt;=DA$30,CT22&lt;&gt;"",CV22&gt;=DA$34,CV22&lt;&gt;"",CP22=""),AND(CX22&gt;=DA$30,CX22&lt;&gt;"",CZ22&gt;=DA$34,CZ22&lt;&gt;"",CP22=""),AND(DX22&gt;=EK$30,DX22&lt;&gt;"",DZ22&gt;=EK$34,DZ22&lt;&gt;""),AND(EA22&gt;=EK$30,EA22&lt;&gt;"",EC22&gt;=EK$34,EC22&lt;&gt;""),AND(EE22&gt;=EK$30,EE22&lt;&gt;"",EG22&gt;=EK$34,EG22&lt;&gt;""),AND(EH22&gt;=EK$30,EH22&lt;&gt;"",EJ22&gt;=EK$34,EJ22&lt;&gt;""),AND(FF22&gt;=FS$30,FF22&lt;&gt;"",FH22&gt;=FS$34,FH22&lt;&gt;""),AND(FI22&gt;=FS$30,FI22&lt;&gt;"",FK22&gt;=FS$34,FK22&lt;&gt;""),AND(FM22&gt;=FS$30,FM22&lt;&gt;"",FO22&gt;=FS$34,FO22&lt;&gt;""),AND(FP22&gt;=FS$30,FP22&lt;&gt;"",FR22&gt;=FS$34,FR22&lt;&gt;""),AND(GN22&gt;=HA$30,GN22&lt;&gt;"",GP22&gt;=HA$34,GP22&lt;&gt;""),AND(GQ22&gt;=HA$30,GQ22&lt;&gt;"",GS22&gt;=HA$34,GS22&lt;&gt;""),AND(GU22&gt;=HA$30,GU22&lt;&gt;"",GW22&gt;=HA$34,GW22&lt;&gt;""),AND(GX22&gt;=HA$30,GX22&lt;&gt;"",GZ22&gt;=HA$34,GZ22&lt;&gt;""),AND(HV22&gt;=II$30,HV22&lt;&gt;"",HX22&gt;=II$34,HX22&lt;&gt;""),AND(HY22&gt;=II$30,HY22&lt;&gt;"",IA22&gt;=II$34,IA22&lt;&gt;""),AND(IC22&gt;=II$30,IC22&lt;&gt;"",IE22&gt;=II$34,IE22&lt;&gt;""),AND(IF22&gt;=II$30,IF22&lt;&gt;"",IH22&gt;=II$34,IH22&lt;&gt;""),AND(JD22&gt;=JQ$30,JD22&lt;&gt;"",JF22&gt;=JQ$34,JF22&lt;&gt;""),AND(JG22&gt;=JQ$30,JG22&lt;&gt;"",JI22&gt;=JQ$34,JI22&lt;&gt;""),AND(JK22&gt;=JQ$30,JK22&lt;&gt;"",JM22&gt;=JQ$34,JM22&lt;&gt;""),AND(JN22&gt;=JQ$30,JN22&lt;&gt;"",JP22&gt;=JQ$34,JP22&lt;&gt;""),AND(KL22&gt;=KY$30,KL22&lt;&gt;"",KN22&gt;=KY$34,KN22&lt;&gt;""),AND(KO22&gt;=KY$30,KO22&lt;&gt;"",KQ22&gt;=KY$34,KQ22&lt;&gt;""),AND(KS22&gt;=KY$30,KS22&lt;&gt;"",KU22&gt;=KY$34,KU22&lt;&gt;""),AND(KV22&gt;=KY$30,KV22&lt;&gt;"",KX22&gt;=KY$34,KX22&lt;&gt;""),AND(LT22&gt;=MG$30,LT22&lt;&gt;"",LV22&gt;=MG$34,LV22&lt;&gt;""),AND(LW22&gt;=MG$30,LW22&lt;&gt;"",LY22&gt;=MG$34,LY22&lt;&gt;""),AND(MA22&gt;=MG$30,MA22&lt;&gt;"",MC22&gt;=MG$34,MC22&lt;&gt;""),AND(MD22&gt;=MG$30,MD22&lt;&gt;"",MF22&gt;=MG$34,MF22&lt;&gt;""),AND(NB22&gt;=NO$30,NB22&lt;&gt;"",ND22&gt;=NO$34,ND22&lt;&gt;""),AND(NE22&gt;=NO$30,NE22&lt;&gt;"",NG22&gt;=NO$34,NG22&lt;&gt;""),AND(NI22&gt;=NO$30,NI22&lt;&gt;"",NK22&gt;=NO$34,NK22&lt;&gt;""),AND(NL22&gt;=NO$30,NL22&lt;&gt;"",NN22&gt;=NO$34,NN22&lt;&gt;""),AND(OJ22&gt;=OW$30,OJ22&lt;&gt;"",OL22&gt;=OW$34,OL22&lt;&gt;""),AND(OM22&gt;=OW$30,OM22&lt;&gt;"",OO22&gt;=OW$34,OO22&lt;&gt;""),AND(OQ22&gt;=OW$30,OQ22&lt;&gt;"",OS22&gt;=OW$34,OS22&lt;&gt;""),AND(OT22&gt;=OW$30,OT22&lt;&gt;"",OV22&gt;=OW$34,OV22&lt;&gt;""),AND(PR22&gt;=QE$30,PR22&lt;&gt;"",PT22&gt;=QE$34,PT22&lt;&gt;""),AND(PU22&gt;=QE$30,PU22&lt;&gt;"",PW22&gt;=QE$34,PW22&lt;&gt;""),AND(PY22&gt;=QE$30,PY22&lt;&gt;"",QA22&gt;=QE$34,QA22&lt;&gt;""),AND(QB22&gt;=QE$30,QB22&lt;&gt;"",QD22&gt;=QE$34,QD22&lt;&gt;""),AND(QZ22&gt;=RM$30,QZ22&lt;&gt;"",RB22&gt;=RM$34,RB22&lt;&gt;""),AND(RC22&gt;=RM$30,RC22&lt;&gt;"",RE22&gt;=RM$34,RE22&lt;&gt;""),AND(RG22&gt;=RM$30,RG22&lt;&gt;"",RI22&gt;=RM$34,RI22&lt;&gt;""),AND(RJ22&gt;=RM$30,RJ22&lt;&gt;"",RL22&gt;=RM$34,RL22&lt;&gt;""),AND(SH22&gt;=SU$30,SH22&lt;&gt;"",SJ22&gt;=SU$34,SJ22&lt;&gt;""),AND(SK22&gt;=SU$30,SK22&lt;&gt;"",SM22&gt;=SU$34,SM22&lt;&gt;""),AND(SO22&gt;=SU$30,SO22&lt;&gt;"",SQ22&gt;=SU$34,SQ22&lt;&gt;""),AND(SR22&gt;=SU$30,SR22&lt;&gt;"",ST22&gt;=SU$34,ST22&lt;&gt;""),AND(TP22&gt;=UC$30,TP22&lt;&gt;"",TR22&gt;=UC$34,TR22&lt;&gt;""),AND(TS22&gt;=UC$30,TS22&lt;&gt;"",TU22&gt;=UC$34,TU22&lt;&gt;""),AND(TW22&gt;=UC$30,TW22&lt;&gt;"",TY22&gt;=UC$34,TYY22&lt;&gt;""),AND(TZ22&gt;=UC$30,TZ22&lt;&gt;"",UB22&gt;=UC$34,UB22&lt;&gt;""),AND(UX22&gt;=VK$30,UX22&lt;&gt;"",UZ22&gt;=VK$34,UZ22&lt;&gt;""),AND(VA22&gt;=VK$30,VA22&lt;&gt;"",VC22&gt;=VK$34,VC22&lt;&gt;""),AND(VE22&gt;=VK$30,VE22&lt;&gt;"",VG22&gt;=VK$34,VG22&lt;&gt;""),AND(VH22&gt;=VK$30,VH22&lt;&gt;"",VJ22&gt;=VK$34,VJ22&lt;&gt;""),AND(WF22&gt;=WS$30,WF22&lt;&gt;"",WH22&gt;=WS$34,WH22&lt;&gt;""),AND(WI22&gt;=WS$30,WI22&lt;&gt;"",WK22&gt;=WS$34,WK22&lt;&gt;""),AND(WM22&gt;=WS$30,WM22&lt;&gt;"",WO22&gt;=WS$34,WO22&lt;&gt;""),AND(WP22&gt;=WS$30,WP22&lt;&gt;"",WR22&gt;=WS$34,WR22&lt;&gt;"")),"Excellence",IF(I22="P","Worlds Team",IF(F22="P","National Team","")))))</f>
        <v/>
      </c>
      <c r="I22" s="3" t="str">
        <f>IF(OR(AND(AO22&gt;=AY$29,AO22&lt;&gt;"",AQ22&gt;=AY$33,AQ22&lt;&gt;"",AN22=""),AND(AR22&gt;=AY$29,AR22&lt;&gt;"",AT22&gt;=AY$33,AT22&lt;&gt;"",AN22=""),AND(AV22&gt;=AY$29,AV22&lt;&gt;"",AX22&gt;=AY$33,AX22&lt;&gt;"",AN22=""),AND(BP22&gt;=BZ$29,BP22&lt;&gt;"",BR22&gt;=BZ$33,BR22&lt;&gt;"",BO22=""),AND(BS22&gt;=BZ$29,BS22&lt;&gt;"",BU22&gt;=BZ$33,BU22&lt;&gt;"",BO22=""),AND(BW22&gt;=BZ$29,BW22&lt;&gt;"",BY22&gt;=BZ$33,BY22&lt;&gt;"",BO22=""),AND(CQ22&gt;=DA$29,CQ22&lt;&gt;"",CS22&gt;=DA$33,CS22&lt;&gt;"",CP22=""),AND(CT22&gt;=DA$29,CT22&lt;&gt;"",CV22&gt;=DA$33,CV22&lt;&gt;"",CP22=""),AND(CX22&gt;=DA$29,CX22&lt;&gt;"",CZ22&gt;=DA$33,CZ22&lt;&gt;"",CP22=""),AND(DX22&gt;=EK$29,DX22&lt;&gt;"",DZ22&gt;=EK$33,DZ22&lt;&gt;""),AND(EA22&gt;=EK$29,EA22&lt;&gt;"",EC22&gt;=EK$33,EC22&lt;&gt;""),AND(EE22&gt;=EK$29,EE22&lt;&gt;"",EG22&gt;=EK$33,EG22&lt;&gt;""),AND(EH22&gt;=EK$29,EH22&lt;&gt;"",EJ22&gt;=EK$33,EJ22&lt;&gt;""),AND(FF22&gt;=FS$29,FF22&lt;&gt;"",FH22&gt;=FS$33,FH22&lt;&gt;""),AND(FI22&gt;=FS$29,FI22&lt;&gt;"",FK22&gt;=FS$33,FK22&lt;&gt;""),AND(FM22&gt;=FS$29,FM22&lt;&gt;"",FO22&gt;=FS$33,FO22&lt;&gt;""),AND(FP22&gt;=FS$29,FP22&lt;&gt;"",FR22&gt;=FS$33,FR22&lt;&gt;""),AND(GN22&gt;=HA$29,GN22&lt;&gt;"",GP22&gt;=HA$33,GP22&lt;&gt;""),AND(GQ22&gt;=HA$29,GQ22&lt;&gt;"",GS22&gt;=HA$33,GS22&lt;&gt;""),AND(GU22&gt;=HA$29,GU22&lt;&gt;"",GW22&gt;=HA$33,GW22&lt;&gt;""),AND(GX22&gt;=HA$29,GX22&lt;&gt;"",GZ22&gt;=HA$33,GZ22&lt;&gt;""),AND(HV22&gt;=II$29,HV22&lt;&gt;"",HX22&gt;=II$33,HX22&lt;&gt;""),AND(HY22&gt;=II$29,HY22&lt;&gt;"",IA22&gt;=II$33,IA22&lt;&gt;""),AND(IC22&gt;=II$29,IC22&lt;&gt;"",IE22&gt;=II$33,IE22&lt;&gt;""),AND(IF22&gt;=II$29,IF22&lt;&gt;"",IH22&gt;=II$33,IH22&lt;&gt;""),AND(JD22&gt;=JQ$29,JD22&lt;&gt;"",JF22&gt;=JQ$33,JF22&lt;&gt;""),AND(JG22&gt;=JQ$29,JG22&lt;&gt;"",JI22&gt;=JQ$33,JI22&lt;&gt;""),AND(JK22&gt;=JQ$29,JK22&lt;&gt;"",JM22&gt;=JQ$33,JM22&lt;&gt;""),AND(JN22&gt;=JQ$29,JN22&lt;&gt;"",JP22&gt;=JQ$33,JP22&lt;&gt;""),AND(KL22&gt;=KY$29,KL22&lt;&gt;"",KN22&gt;=KY$33,KN22&lt;&gt;""),AND(KO22&gt;=KY$29,KO22&lt;&gt;"",KQ22&gt;=KY$33,KQ22&lt;&gt;""),AND(KS22&gt;=KY$29,KS22&lt;&gt;"",KU22&gt;=KY$33,KU22&lt;&gt;""),AND(KV22&gt;=KY$29,KV22&lt;&gt;"",KX22&gt;=KY$33,KX22&lt;&gt;""),AND(LT22&gt;=MG$29,LT22&lt;&gt;"",LV22&gt;=MG$33,LV22&lt;&gt;""),AND(LW22&gt;=MG$29,LW22&lt;&gt;"",LY22&gt;=MG$33,LY22&lt;&gt;""),AND(MA22&gt;=MG$29,MA22&lt;&gt;"",MC22&gt;=MG$33,MC22&lt;&gt;""),AND(MD22&gt;=MG$29,MD22&lt;&gt;"",MF22&gt;=MG$33,MF22&lt;&gt;""),AND(NB22&gt;=NO$29,NB22&lt;&gt;"",ND22&gt;=NO$33,ND22&lt;&gt;""),AND(NE22&gt;=NO$29,NE22&lt;&gt;"",NG22&gt;=NO$33,NG22&lt;&gt;""),AND(NI22&gt;=NO$29,NI22&lt;&gt;"",NK22&gt;=NO$33,NK22&lt;&gt;""),AND(NL22&gt;=NO$29,NL22&lt;&gt;"",NN22&gt;=NO$33,NN22&lt;&gt;""),AND(OJ22&gt;=OW$29,OJ22&lt;&gt;"",OL22&gt;=OW$33,OL22&lt;&gt;""),AND(OM22&gt;=OW$29,OM22&lt;&gt;"",OO22&gt;=OW$33,OO22&lt;&gt;""),AND(OQ22&gt;=OW$29,OQ22&lt;&gt;"",OS22&gt;=OW$33,OS22&lt;&gt;""),AND(OT22&gt;=OW$29,OT22&lt;&gt;"",OV22&gt;=OW$33,OV22&lt;&gt;""),AND(PR22&gt;=QE$29,PR22&lt;&gt;"",PT22&gt;=QE$33,PT22&lt;&gt;""),AND(PU22&gt;=QE$29,PU22&lt;&gt;"",PW22&gt;=QE$33,PW22&lt;&gt;""),AND(PY22&gt;=QE$29,PY22&lt;&gt;"",QA22&gt;=QE$33,QA22&lt;&gt;""),AND(QB22&gt;=QE$29,QB22&lt;&gt;"",QD22&gt;=QE$33,QD22&lt;&gt;""),AND(QZ22&gt;=RM$29,QZ22&lt;&gt;"",RB22&gt;=RM$33,RB22&lt;&gt;""),AND(RC22&gt;=RM$29,RC22&lt;&gt;"",RE22&gt;=RM$33,RE22&lt;&gt;""),AND(RG22&gt;=RM$29,RG22&lt;&gt;"",RI22&gt;=RM$33,RI22&lt;&gt;""),AND(RJ22&gt;=RM$29,RJ22&lt;&gt;"",RL22&gt;=RM$33,RL22&lt;&gt;""),AND(SH22&gt;=SU$29,SH22&lt;&gt;"",SJ22&gt;=SU$33,SJ22&lt;&gt;""),AND(SK22&gt;=SU$29,SK22&lt;&gt;"",SM22&gt;=SU$33,SM22&lt;&gt;""),AND(SO22&gt;=SU$29,SO22&lt;&gt;"",SQ22&gt;=SU$33,SQ22&lt;&gt;""),AND(SR22&gt;=SU$29,SR22&lt;&gt;"",ST22&gt;=SU$33,ST22&lt;&gt;""),AND(TP22&gt;=UC$29,TP22&lt;&gt;"",TR22&gt;=UC$33,TR22&lt;&gt;""),AND(TS22&gt;=UC$29,TS22&lt;&gt;"",TU22&gt;=UC$33,TU22&lt;&gt;""),AND(TW22&gt;=UC$29,TW22&lt;&gt;"",TY22&gt;=UC$33,TYY22&lt;&gt;""),AND(TZ22&gt;=UC$29,TZ22&lt;&gt;"",UB22&gt;=UC$33,UB22&lt;&gt;""),AND(UX22&gt;=VK$29,UX22&lt;&gt;"",UZ22&gt;=VK$33,UZ22&lt;&gt;""),AND(VA22&gt;=VK$29,VA22&lt;&gt;"",VC22&gt;=VK$33,VC22&lt;&gt;""),AND(VE22&gt;=VK$29,VE22&lt;&gt;"",VG22&gt;=VK$33,VG22&lt;&gt;""),AND(VH22&gt;=VK$29,VH22&lt;&gt;"",VJ22&gt;=VK$33,VJ22&lt;&gt;""),AND(WF22&gt;=WS$29,WF22&lt;&gt;"",WH22&gt;=WS$33,WH22&lt;&gt;""),AND(WI22&gt;=WS$29,WI22&lt;&gt;"",WK22&gt;=WS$33,WK22&lt;&gt;""),AND(WM22&gt;=WS$29,WM22&lt;&gt;"",WO22&gt;=WS$33,WO22&lt;&gt;""),AND(WP22&gt;=WS$29,WP22&lt;&gt;"",WR22&gt;=WS$33,WR22&lt;&gt;"")),"P","")</f>
        <v/>
      </c>
      <c r="J22" s="8">
        <f>IF(COUNT(AQ22,AT22,BR22,BU22,CS22,CV22)&gt;0,LARGE((AQ22,AT22,BR22,BU22,CS22,CV22),1),0)</f>
        <v>50.43</v>
      </c>
      <c r="K22" s="8" t="str">
        <f>IF(J22="","",IF(OR(J22=CS22,J22=CV22),$CA$1,IF(OR(J22=BR22,J22=BU22),$AZ$1,IF(OR(J22=AQ22,J22=AT22),$Y$1,""))))</f>
        <v>2024 Nationals</v>
      </c>
      <c r="L22" s="8">
        <f>IF(COUNT(AQ22,AT22,BR22,BU22,CS22,CV22)&gt;1,LARGE((AQ22,AT22,BR22,BU22,CS22,CV22),2),0)</f>
        <v>49.53</v>
      </c>
      <c r="M22" s="8" t="str">
        <f>IF(L22="","",IF(OR(L22=CS22,L22=CV22),$CA$1,IF(OR(L22=BR22,L22=BU22),$AZ$1,IF(OR(L22=AQ22,L22=AT22),$Y$1,""))))</f>
        <v>2024 Nationals</v>
      </c>
      <c r="N22" s="8">
        <f>IF(COUNT(AQ22,AT22,BR22,BU22,CS22,CV22)&gt;2,LARGE((AQ22,AT22,BR22,BU22,CS22,CV22),3),0)</f>
        <v>11.48</v>
      </c>
      <c r="O22" s="8" t="str">
        <f>IF(N22="","",IF(OR(N22=CS22,N22=CV22),$CA$1,IF(OR(N22=BR22,N22=BU22),$AZ$1,IF(OR(N22=AQ22,N22=AT22),$Y$1,""))))</f>
        <v>2024 Elite Canada</v>
      </c>
      <c r="P22" s="8">
        <f>IF(MAX(AX22,BY22,CZ22)&gt;0,MAX(AX22,BY22,CZ22),0)</f>
        <v>20.53</v>
      </c>
      <c r="Q22" s="8" t="str">
        <f>IF(P22="","",IF(P22=CZ22,$CA$1,IF(P22=BY22,$AZ$1,IF(P22=AX22,$Y$1,""))))</f>
        <v>2024 Nationals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,TP22,TS22,TW22,TZ22,UX22,VA22,VE22,VH22,WF22,WI22,WM22,WP22),0)</f>
        <v>11.9</v>
      </c>
      <c r="S22" s="8" t="str">
        <f>IF(R22=0,"",IF(OR(R22=CQ22,R22=CT22,R22=CX22),$CA$1,IF(OR(R22=BP22,R22=BS22,R22=BW22),$AZ$1,IF(OR(R22=AO22,R22=AR22,R22=AV22),$Y$1,IF(OR(R22=WF22,R22=WI22,R22=WM22,R22=WP22),$VL$1,IF(OR(R22=UX22,R22=VA22,R22=VE22,R22=VH22),$UD$1,IF(OR(R22=TP22,R22=TS22,R22=TW22,R22=TZ22),$SV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)))</f>
        <v>2024 Nationals</v>
      </c>
      <c r="T22" s="8">
        <f>IF(MAX(IF(AO22&gt;=$AY$28,AP22,0),IF(AR22&gt;=$AY$28,AS22,0),IF(AV22&gt;=$AY$28,AW22,0),IF(BP22&gt;=$BZ$28,BQ22,0),IF(BS22&gt;=$BZ$28,BT22,0),IF(BW22&gt;=$BZ$28,BX22,0),IF(CQ22&gt;=$DA$28,CR22,0),IF(CT22&gt;=$DA$28,CU22,0),IF(CX22&gt;=$DA$28,CY22,0),IF(DX22&gt;=$EK$28,DY22,0),IF(EA22&gt;=$EK$28,EB22,0),IF(EE22&gt;=$EK$28,EF22,0),IF(EH22&gt;=$EK$28,EI22,0),IF(FF22&gt;=$FS$28,FG22,0),IF(FI22&gt;=$FS$28,FJ22,0),IF(FM22&gt;=$FS$28,FN22,0),IF(FP22&gt;=$FS$28,FQ22,0),IF(GN22&gt;=$HA$28,GO22,0),IF(GQ22&gt;=$HA$28,GR22,0),IF(GU22&gt;=$HA$28,GV22,0),IF(GX22&gt;=$HA$28,GY22,0),IF(HV22&gt;=$II$28,HW22,0),IF(HY22&gt;=$II$28,HZ22,0),IF(IC22&gt;=$II$28,ID22,0),IF(IF22&gt;=$II$28,IG22,0),IF(JD22&gt;=$JQ$28,JE22,0),IF(JG22&gt;=$JQ$28,JH22,0),IF(JK22&gt;=$JQ$28,JL22,0),IF(JN22&gt;=$JQ$28,JO22,0),IF(KL22&gt;=$KY$28,KM22,0),IF(KO22&gt;=$KY$28,KP22,0),IF(KS22&gt;=$KY$28,KT22,0),IF(KV22&gt;=$KY$28,KW22,0),IF(LT22&gt;=$MG$28,LU22,0),IF(LW22&gt;=$MG$28,LX22,0),IF(MA22&gt;=$MG$28,MB22,0),IF(MD22&gt;=$MG$28,ME22,0),IF(NB22&gt;=$NO$28,NC22,0),IF(NE22&gt;=$NO$28,NF22,0),IF(NI22&gt;=$NO$28,NJ22,0),IF(NL22&gt;=$NO$28,NM22,0),IF(OJ22&gt;=$OW$28,OK22,0),IF(OM22&gt;=$OW$28,ON22,0),IF(OQ22&gt;=$OW$28,OR22,0),IF(OT22&gt;=$OW$28,OU22,0),IF(PR22&gt;=$QE$28,PS22,0),IF(PU22&gt;=$QE$28,PV22,0),IF(PY22&gt;=$QE$28,PZ22,0),IF(QB22&gt;=$QE$28,QC22,0),IF(QZ22&gt;=$RM$28,RA22,0),IF(RC22&gt;=$RM$28,RD22,0),IF(RG22&gt;=$RM$28,RH22,0),IF(RJ22&gt;=$RM$28,RK22,0),IF(SH22&gt;=$SU$28,SI22,0),IF(SK22&gt;=$SU$28,SL22,0),IF(SO22&gt;=$SU$28,SP22,0),IF(SR22&gt;=$SU$28,SS22,0),IF(TP22&gt;=$UC$28,TQ22,0),IF(TS22&gt;=$UC$28,TT22,0),IF(TW22&gt;=$UC$28,TX22,0),IF(TZ22&gt;=$UC$28,UA22,0),IF(UX22&gt;=$VK$28,UY22,0),IF(VA22&gt;=$VK$28,VB22,0),IF(VE22&gt;=$VK$28,VF22,0),IF(VH22&gt;=$VK$28,VI22,0),IF(WF22&gt;=$WS$28,WG22,0),IF(WI22&gt;=$WS$28,WJ22,0),IF(WM22&gt;=$WS$28,WN22,0),IF(WP22&gt;=$WS$28,WQ22,0))&gt;0,MAX(IF(AO22&gt;=$AY$28,AP22,0),IF(AR22&gt;=$AY$28,AS22,0),IF(AV22&gt;=$AY$28,AW22,0),IF(BP22&gt;=$BZ$28,BQ22,0),IF(BS22&gt;=$BZ$28,BT22,0),IF(BW22&gt;=$BZ$28,BX22,0),IF(CQ22&gt;=$DA$28,CR22,0),IF(CT22&gt;=$DA$28,CU22,0),IF(CX22&gt;=$DA$28,CY22,0),IF(DX22&gt;=$EK$28,DY22,0),IF(EA22&gt;=$EK$28,EB22,0),IF(EE22&gt;=$EK$28,EF22,0),IF(EH22&gt;=$EK$28,EI22,0),IF(FF22&gt;=$FS$28,FG22,0),IF(FI22&gt;=$FS$28,FJ22,0),IF(FM22&gt;=$FS$28,FN22,0),IF(FP22&gt;=$FS$28,FQ22,0),IF(GN22&gt;=$HA$28,GO22,0),IF(GQ22&gt;=$HA$28,GR22,0),IF(GU22&gt;=$HA$28,GV22,0),IF(GX22&gt;=$HA$28,GY22,0),IF(HV22&gt;=$II$28,HW22,0),IF(HY22&gt;=$II$28,HZ22,0),IF(IC22&gt;=$II$28,ID22,0),IF(IF22&gt;=$II$28,IG22,0),IF(JD22&gt;=$JQ$28,JE22,0),IF(JG22&gt;=$JQ$28,JH22,0),IF(JK22&gt;=$JQ$28,JL22,0),IF(JN22&gt;=$JQ$28,JO22,0),IF(KL22&gt;=$KY$28,KM22,0),IF(KO22&gt;=$KY$28,KP22,0),IF(KS22&gt;=$KY$28,KT22,0),IF(KV22&gt;=$KY$28,KW22,0),IF(LT22&gt;=$MG$28,LU22,0),IF(LW22&gt;=$MG$28,LX22,0),IF(MA22&gt;=$MG$28,MB22,0),IF(MD22&gt;=$MG$28,ME22,0),IF(NB22&gt;=$NO$28,NC22,0),IF(NE22&gt;=$NO$28,NF22,0),IF(NI22&gt;=$NO$28,NJ22,0),IF(NL22&gt;=$NO$28,NM22,0),IF(OJ22&gt;=$OW$28,OK22,0),IF(OM22&gt;=$OW$28,ON22,0),IF(OQ22&gt;=$OW$28,OR22,0),IF(OT22&gt;=$OW$28,OU22,0),IF(PR22&gt;=$QE$28,PS22,0),IF(PU22&gt;=$QE$28,PV22,0),IF(PY22&gt;=$QE$28,PZ22,0),IF(QB22&gt;=$QE$28,QC22,0),IF(QZ22&gt;=$RM$28,RA22,0),IF(RC22&gt;=$RM$28,RD22,0),IF(RG22&gt;=$RM$28,RH22,0),IF(RJ22&gt;=$RM$28,RK22,0),IF(SH22&gt;=$SU$28,SI22,0),IF(SK22&gt;=$SU$28,SL22,0),IF(SO22&gt;=$SU$28,SP22,0),IF(SR22&gt;=$SU$28,SS22,0),IF(TP22&gt;=$UC$28,TQ22,0),IF(TS22&gt;=$UC$28,TT22,0),IF(TW22&gt;=$UC$28,TX22,0),IF(TZ22&gt;=$UC$28,UA22,0),IF(UX22&gt;=$VK$28,UY22,0),IF(VA22&gt;=$VK$28,VB22,0),IF(VE22&gt;=$VK$28,VF22,0),IF(VH22&gt;=$VK$28,VI22,0),IF(WF22&gt;=$WS$28,WG22,0),IF(WI22&gt;=$WS$28,WJ22,0),IF(WM22&gt;=$WS$28,WN22,0),IF(WP22&gt;=$WS$28,WQ22,0)),0)</f>
        <v>0</v>
      </c>
      <c r="U22" s="8" t="str">
        <f>IF(T22=0,"",IF(OR(T22=CR22,T22=CU22,T22=CY22),$CA$1,IF(OR(T22=BQ22,T22=BT22,T22=BX22),$AZ$1,IF(OR(T22=AP22,T22=AS22,T22=AW22),$Y$1,IF(OR(T22=WG22,T22=WJ22,T22=WN22,T22=WQ22),$VL$1,IF(OR(T22=UY22,T22=VB22,T22=VF22,T22=VI22),$UD$1,IF(OR(T22=TQ22,T22=TT22,T22=TX22,T22=UA22),$SV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N22="",0,N22)=WL22,$VL$1,IF(V22+IF(N22="",0,N22)=VD22,$UD$1,IF(V22+IF(N22="",0,N22)=TV22,$SV$1,IF(V22+IF(N22="",0,N22)=SN22,$RN$1,IF(V22+IF(N22="",0,N22)=RF22,$QF$1,IF(V22+IF(N22="",0,N22)=PX22,$OX$1,IF(V22+IF(N22="",0,N22)=OP22,$NP$1,IF(V22+IF(N22="",0,N22)=NH22,$MH$1,IF(V22+IF(N22="",0,N22)=LZ22,$KZ$1,IF(V22+IF(N22="",0,N22)=KR22,$JR$1,IF(V22+IF(N22="",0,N22)=JJ22,$IJ$1,IF(V22+IF(N22="",0,N22)=IB22,$HB$1,IF(V22+IF(N22="",0,N22)=GT22,$FT$1,IF(V22+IF(N22="",0,N22)=FL22,$EL$1,IF(V22+IF(N22="",0,N22)=ED22,$DD$1))))))))))))))),IF(V22=DC22,IF(V22+IF(P22="",0,P22)=WO22,$VL$1,IF(V22+IF(P22="",0,P22)=VG22,$UD$1,IF(V22+IF(P22="",0,P22)=TY22,$SV$1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WR22,$VL$1,IF(V22+IF(P22="",0,P22)=VJ22,$UD$1,IF(V22+IF(P22="",0,P22)=UB22,$SV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))))))</f>
        <v/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8"/>
      <c r="AO22" s="39" t="str">
        <f>IF(AA22&gt;0,AA22,"")</f>
        <v/>
      </c>
      <c r="AP22" s="39" t="str">
        <f>IF(AB22&gt;0,AB22,"")</f>
        <v/>
      </c>
      <c r="AQ22" s="41" t="str">
        <f>IF(SUM(Y22:AB22)-AC22&gt;0,SUM(Y22:AB22)-AC22,"")</f>
        <v/>
      </c>
      <c r="AR22" s="41" t="str">
        <f>IF(AF22&gt;0,AF22,"")</f>
        <v/>
      </c>
      <c r="AS22" s="41" t="str">
        <f>IF(AG22&gt;0,AG22,"")</f>
        <v/>
      </c>
      <c r="AT22" s="41" t="str">
        <f>IF(SUM(AD22:AG22)-AH22&gt;0,SUM(AD22:AG22)-AH22,"")</f>
        <v/>
      </c>
      <c r="AU22" s="41" t="str">
        <f>IF(AQ22="","",MAX(AQ22,AT22))</f>
        <v/>
      </c>
      <c r="AV22" s="41" t="str">
        <f>IF(AK22&gt;0,AK22,"")</f>
        <v/>
      </c>
      <c r="AW22" s="41" t="str">
        <f>IF(AL22&gt;0,AL22,"")</f>
        <v/>
      </c>
      <c r="AX22" s="41" t="str">
        <f>IF(SUM(AI22:AL22)-AM22&gt;0,SUM(AI22:AL22)-AM22,"")</f>
        <v/>
      </c>
      <c r="AY22" s="41" t="str">
        <f>IF(SUM(AU22,AX22)&gt;0,SUM(AU22,AX22),"")</f>
        <v/>
      </c>
      <c r="AZ22" s="27">
        <v>3.3</v>
      </c>
      <c r="BA22" s="27">
        <v>1.8</v>
      </c>
      <c r="BB22" s="27">
        <v>3</v>
      </c>
      <c r="BC22" s="27">
        <v>3.38</v>
      </c>
      <c r="BD22" s="27">
        <v>0</v>
      </c>
      <c r="BE22" s="27">
        <v>0</v>
      </c>
      <c r="BF22" s="27">
        <v>0</v>
      </c>
      <c r="BG22" s="27">
        <v>0</v>
      </c>
      <c r="BH22" s="27">
        <v>0</v>
      </c>
      <c r="BI22" s="27">
        <v>0</v>
      </c>
      <c r="BJ22" s="27"/>
      <c r="BK22" s="27"/>
      <c r="BL22" s="27"/>
      <c r="BM22" s="27"/>
      <c r="BN22" s="27"/>
      <c r="BO22" s="29"/>
      <c r="BP22" s="40">
        <f>IF(BB22&gt;0,BB22,"")</f>
        <v>3</v>
      </c>
      <c r="BQ22" s="40">
        <f>IF(BC22&gt;0,BC22,"")</f>
        <v>3.38</v>
      </c>
      <c r="BR22" s="11">
        <f>IF(SUM(AZ22:BC22)-BD22&gt;0,SUM(AZ22:BC22)-BD22,"")</f>
        <v>11.48</v>
      </c>
      <c r="BS22" s="11" t="str">
        <f>IF(BG22&gt;0,BG22,"")</f>
        <v/>
      </c>
      <c r="BT22" s="11" t="str">
        <f>IF(BH22&gt;0,BH22,"")</f>
        <v/>
      </c>
      <c r="BU22" s="11" t="str">
        <f>IF(SUM(BE22:BH22)-BI22&gt;0,SUM(BE22:BH22)-BI22,"")</f>
        <v/>
      </c>
      <c r="BV22" s="11">
        <f>IF(BR22="","",MAX(BR22,BU22))</f>
        <v>11.48</v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>
        <f>IF(SUM(BV22,BY22)&gt;0,SUM(BV22,BY22),"")</f>
        <v>11.48</v>
      </c>
      <c r="CA22" s="23">
        <v>15.3</v>
      </c>
      <c r="CB22" s="23">
        <v>9.3000000000000007</v>
      </c>
      <c r="CC22" s="23">
        <v>11.9</v>
      </c>
      <c r="CD22" s="23">
        <v>15.53</v>
      </c>
      <c r="CE22" s="23">
        <v>1.6</v>
      </c>
      <c r="CF22" s="23">
        <v>14.8</v>
      </c>
      <c r="CG22" s="23">
        <v>9.3000000000000007</v>
      </c>
      <c r="CH22" s="23">
        <v>11.9</v>
      </c>
      <c r="CI22" s="23">
        <v>15.13</v>
      </c>
      <c r="CJ22" s="23">
        <v>1.6</v>
      </c>
      <c r="CK22" s="23">
        <v>5.8</v>
      </c>
      <c r="CL22" s="23">
        <v>3.5</v>
      </c>
      <c r="CM22" s="23">
        <v>5.2</v>
      </c>
      <c r="CN22" s="23">
        <v>6.23</v>
      </c>
      <c r="CO22" s="23">
        <v>0.2</v>
      </c>
      <c r="CP22" s="28"/>
      <c r="CQ22" s="39">
        <f>IF(CC22&gt;0,CC22,"")</f>
        <v>11.9</v>
      </c>
      <c r="CR22" s="39">
        <f>IF(CD22&gt;0,CD22,"")</f>
        <v>15.53</v>
      </c>
      <c r="CS22" s="41">
        <f>IF(SUM(CA22:CD22)-CE22&gt;0,SUM(CA22:CD22)-CE22,"")</f>
        <v>50.43</v>
      </c>
      <c r="CT22" s="41">
        <f>IF(CH22&gt;0,CH22,"")</f>
        <v>11.9</v>
      </c>
      <c r="CU22" s="41">
        <f>IF(CI22&gt;0,CI22,"")</f>
        <v>15.13</v>
      </c>
      <c r="CV22" s="41">
        <f>IF(SUM(CF22:CI22)-CJ22&gt;0,SUM(CF22:CI22)-CJ22,"")</f>
        <v>49.53</v>
      </c>
      <c r="CW22" s="41">
        <f>IF(CS22="","",MAX(CS22,CV22))</f>
        <v>50.43</v>
      </c>
      <c r="CX22" s="41">
        <f>IF(CM22&gt;0,CM22,"")</f>
        <v>5.2</v>
      </c>
      <c r="CY22" s="41">
        <f>IF(CN22&gt;0,CN22,"")</f>
        <v>6.23</v>
      </c>
      <c r="CZ22" s="41">
        <f>IF(SUM(CK22:CN22)-CO22&gt;0,SUM(CK22:CN22)-CO22,"")</f>
        <v>20.53</v>
      </c>
      <c r="DA22" s="41">
        <f>IF(SUM(CW22,CZ22)&gt;0,SUM(CW22,CZ22),"")</f>
        <v>70.960000000000008</v>
      </c>
      <c r="DB22" s="52" t="str">
        <f>IF(MAX(ED22,FL22,GT22,IB22,JJ22,KR22,LZ22,NH22,OP22,PX22,RF22,SN22,TV22,VD22,WL22)-IF(N22="",0,N22)&gt;0.001,MAX(ED22,FL22,GT22,IB22,JJ22,KR22,LZ22,NH22,OP22,PX22,RF22,SN22,TV22,VD22,WL22)-IF(N22="",0,N22),"")</f>
        <v/>
      </c>
      <c r="DC22" s="52" t="str">
        <f>IF(MAX(EG22,EJ22,FO22,FR22,GW22,GZ22,IE22,IH22,JM22,JP22,KU22,KX22,MC22,MF22,NK22,NN22,OS22,OV22,QA22,QD22,RI22,RL22,SQ22,ST22,TY22,UB22,VG22,VJ22,WO22,WR22)-IF(P22="",0,P22)&gt;0.001,MAX(EG22,EJ22,FO22,FR22,GW22,GZ22,IE22,IH22,JM22,JP22,KU22,KX22,MC22,MF22,NK22,NN22,OS22,OV22,QA22,QD22,RI22,RL22,SQ22,ST22,TY22,UB22,VG22,VJ22,WO22,WR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1" t="str">
        <f>IF(DF22&gt;0,DF22,"")</f>
        <v/>
      </c>
      <c r="DY22" s="41" t="str">
        <f>IF(DG22&gt;0,DG22,"")</f>
        <v/>
      </c>
      <c r="DZ22" s="41" t="str">
        <f>IF(SUM(DD22:DG22)-DH22&gt;0,SUM(DD22:DG22)-DH22,"")</f>
        <v/>
      </c>
      <c r="EA22" s="41" t="str">
        <f>IF(DK22&gt;0,DK22,"")</f>
        <v/>
      </c>
      <c r="EB22" s="41" t="str">
        <f>IF(DL22&gt;0,DL22,"")</f>
        <v/>
      </c>
      <c r="EC22" s="41" t="str">
        <f>IF(SUM(DI22:DL22)-DM22&gt;0,SUM(DI22:DL22)-DM22,"")</f>
        <v/>
      </c>
      <c r="ED22" s="41" t="str">
        <f>IF(MAX(DZ22,EC22)&gt;0,MAX(DZ22,EC22),"")</f>
        <v/>
      </c>
      <c r="EE22" s="41" t="str">
        <f>IF(DP22&gt;0,DP22,"")</f>
        <v/>
      </c>
      <c r="EF22" s="41" t="str">
        <f>IF(DQ22&gt;0,DQ22,"")</f>
        <v/>
      </c>
      <c r="EG22" s="41" t="str">
        <f>IF(SUM(DN22:DQ22)-DR22&gt;0,SUM(DN22:DQ22)-DR22,"")</f>
        <v/>
      </c>
      <c r="EH22" s="41" t="str">
        <f>IF(DU22&gt;0,DU22,"")</f>
        <v/>
      </c>
      <c r="EI22" s="41" t="str">
        <f>IF(DV22&gt;0,DV22,"")</f>
        <v/>
      </c>
      <c r="EJ22" s="41" t="str">
        <f>IF(SUM(DS22:DV22)-DW22&gt;0,SUM(DS22:DV22)-DW22,"")</f>
        <v/>
      </c>
      <c r="EK22" s="41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1" t="str">
        <f>IF(FV22&gt;0,FV22,"")</f>
        <v/>
      </c>
      <c r="GO22" s="41" t="str">
        <f>IF(FW22&gt;0,FW22,"")</f>
        <v/>
      </c>
      <c r="GP22" s="41" t="str">
        <f>IF(SUM(FT22:FW22)-FX22&gt;0,SUM(FT22:FW22)-FX22,"")</f>
        <v/>
      </c>
      <c r="GQ22" s="41" t="str">
        <f>IF(GA22&gt;0,GA22,"")</f>
        <v/>
      </c>
      <c r="GR22" s="41" t="str">
        <f>IF(GB22&gt;0,GB22,"")</f>
        <v/>
      </c>
      <c r="GS22" s="41" t="str">
        <f>IF(SUM(FY22:GB22)-GC22&gt;0,SUM(FY22:GB22)-GC22,"")</f>
        <v/>
      </c>
      <c r="GT22" s="41" t="str">
        <f>IF(MAX(GP22,GS22)&gt;0,MAX(GP22,GS22),"")</f>
        <v/>
      </c>
      <c r="GU22" s="41" t="str">
        <f>IF(GF22&gt;0,GF22,"")</f>
        <v/>
      </c>
      <c r="GV22" s="41" t="str">
        <f>IF(GG22&gt;0,GG22,"")</f>
        <v/>
      </c>
      <c r="GW22" s="41" t="str">
        <f>IF(SUM(GD22:GG22)-GH22&gt;0,SUM(GD22:GG22)-GH22,"")</f>
        <v/>
      </c>
      <c r="GX22" s="41" t="str">
        <f>IF(GK22&gt;0,GK22,"")</f>
        <v/>
      </c>
      <c r="GY22" s="41" t="str">
        <f>IF(GL22&gt;0,GL22,"")</f>
        <v/>
      </c>
      <c r="GZ22" s="41" t="str">
        <f>IF(SUM(GI22:GL22)-GM22&gt;0,SUM(GI22:GL22)-GM22,"")</f>
        <v/>
      </c>
      <c r="HA22" s="41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1" t="str">
        <f>IF(IL22&gt;0,IL22,"")</f>
        <v/>
      </c>
      <c r="JE22" s="41" t="str">
        <f>IF(IM22&gt;0,IM22,"")</f>
        <v/>
      </c>
      <c r="JF22" s="41" t="str">
        <f>IF(SUM(IJ22:IM22)-IN22&gt;0,SUM(IJ22:IM22)-IN22,"")</f>
        <v/>
      </c>
      <c r="JG22" s="41" t="str">
        <f>IF(IQ22&gt;0,IQ22,"")</f>
        <v/>
      </c>
      <c r="JH22" s="41" t="str">
        <f>IF(IR22&gt;0,IR22,"")</f>
        <v/>
      </c>
      <c r="JI22" s="41" t="str">
        <f>IF(SUM(IO22:IR22)-IS22&gt;0,SUM(IO22:IR22)-IS22,"")</f>
        <v/>
      </c>
      <c r="JJ22" s="41" t="str">
        <f>IF(MAX(JF22,JI22)&gt;0,MAX(JF22,JI22),"")</f>
        <v/>
      </c>
      <c r="JK22" s="41" t="str">
        <f>IF(IV22&gt;0,IV22,"")</f>
        <v/>
      </c>
      <c r="JL22" s="41" t="str">
        <f>IF(IW22&gt;0,IW22,"")</f>
        <v/>
      </c>
      <c r="JM22" s="41" t="str">
        <f>IF(SUM(IT22:IW22)-IX22&gt;0,SUM(IT22:IW22)-IX22,"")</f>
        <v/>
      </c>
      <c r="JN22" s="41" t="str">
        <f>IF(JA22&gt;0,JA22,"")</f>
        <v/>
      </c>
      <c r="JO22" s="41" t="str">
        <f>IF(JB22&gt;0,JB22,"")</f>
        <v/>
      </c>
      <c r="JP22" s="41" t="str">
        <f>IF(SUM(IY22:JB22)-JC22&gt;0,SUM(IY22:JB22)-JC22,"")</f>
        <v/>
      </c>
      <c r="JQ22" s="41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1" t="str">
        <f>IF(LB22&gt;0,LB22,"")</f>
        <v/>
      </c>
      <c r="LU22" s="41" t="str">
        <f>IF(LC22&gt;0,LC22,"")</f>
        <v/>
      </c>
      <c r="LV22" s="41" t="str">
        <f>IF(SUM(KZ22:LC22)-LD22&gt;0,SUM(KZ22:LC22)-LD22,"")</f>
        <v/>
      </c>
      <c r="LW22" s="41" t="str">
        <f>IF(LG22&gt;0,LG22,"")</f>
        <v/>
      </c>
      <c r="LX22" s="41" t="str">
        <f>IF(LH22&gt;0,LH22,"")</f>
        <v/>
      </c>
      <c r="LY22" s="41" t="str">
        <f>IF(SUM(LE22:LH22)-LI22&gt;0,SUM(LE22:LH22)-LI22,"")</f>
        <v/>
      </c>
      <c r="LZ22" s="41" t="str">
        <f>IF(MAX(LV22,LY22)&gt;0,MAX(LV22,LY22),"")</f>
        <v/>
      </c>
      <c r="MA22" s="41" t="str">
        <f>IF(LL22&gt;0,LL22,"")</f>
        <v/>
      </c>
      <c r="MB22" s="41" t="str">
        <f>IF(LM22&gt;0,LM22,"")</f>
        <v/>
      </c>
      <c r="MC22" s="41" t="str">
        <f>IF(SUM(LJ22:LM22)-LN22&gt;0,SUM(LJ22:LM22)-LN22,"")</f>
        <v/>
      </c>
      <c r="MD22" s="41" t="str">
        <f>IF(LQ22&gt;0,LQ22,"")</f>
        <v/>
      </c>
      <c r="ME22" s="41" t="str">
        <f>IF(LR22&gt;0,LR22,"")</f>
        <v/>
      </c>
      <c r="MF22" s="41" t="str">
        <f>IF(SUM(LO22:LR22)-LS22&gt;0,SUM(LO22:LR22)-LS22,"")</f>
        <v/>
      </c>
      <c r="MG22" s="41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1" t="str">
        <f>IF(NR22&gt;0,NR22,"")</f>
        <v/>
      </c>
      <c r="OK22" s="41" t="str">
        <f>IF(NS22&gt;0,NS22,"")</f>
        <v/>
      </c>
      <c r="OL22" s="41" t="str">
        <f>IF(SUM(NP22:NS22)-NT22&gt;0,SUM(NP22:NS22)-NT22,"")</f>
        <v/>
      </c>
      <c r="OM22" s="41" t="str">
        <f>IF(NW22&gt;0,NW22,"")</f>
        <v/>
      </c>
      <c r="ON22" s="41" t="str">
        <f>IF(NX22&gt;0,NX22,"")</f>
        <v/>
      </c>
      <c r="OO22" s="41" t="str">
        <f>IF(SUM(NU22:NX22)-NY22&gt;0,SUM(NU22:NX22)-NY22,"")</f>
        <v/>
      </c>
      <c r="OP22" s="41" t="str">
        <f>IF(MAX(OL22,OO22)&gt;0,MAX(OL22,OO22),"")</f>
        <v/>
      </c>
      <c r="OQ22" s="41" t="str">
        <f>IF(OB22&gt;0,OB22,"")</f>
        <v/>
      </c>
      <c r="OR22" s="41" t="str">
        <f>IF(OC22&gt;0,OC22,"")</f>
        <v/>
      </c>
      <c r="OS22" s="41" t="str">
        <f>IF(SUM(NZ22:OC22)-OD22&gt;0,SUM(NZ22:OC22)-OD22,"")</f>
        <v/>
      </c>
      <c r="OT22" s="41" t="str">
        <f>IF(OG22&gt;0,OG22,"")</f>
        <v/>
      </c>
      <c r="OU22" s="41" t="str">
        <f>IF(OH22&gt;0,OH22,"")</f>
        <v/>
      </c>
      <c r="OV22" s="41" t="str">
        <f>IF(SUM(OE22:OH22)-OI22&gt;0,SUM(OE22:OH22)-OI22,"")</f>
        <v/>
      </c>
      <c r="OW22" s="41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1" t="str">
        <f>IF(QH22&gt;0,QH22,"")</f>
        <v/>
      </c>
      <c r="RA22" s="41" t="str">
        <f>IF(QI22&gt;0,QI22,"")</f>
        <v/>
      </c>
      <c r="RB22" s="41" t="str">
        <f>IF(SUM(QF22:QI22)-QJ22&gt;0,SUM(QF22:QI22)-QJ22,"")</f>
        <v/>
      </c>
      <c r="RC22" s="41" t="str">
        <f>IF(QM22&gt;0,QM22,"")</f>
        <v/>
      </c>
      <c r="RD22" s="41" t="str">
        <f>IF(QN22&gt;0,QN22,"")</f>
        <v/>
      </c>
      <c r="RE22" s="41" t="str">
        <f>IF(SUM(QK22:QN22)-QO22&gt;0,SUM(QK22:QN22)-QO22,"")</f>
        <v/>
      </c>
      <c r="RF22" s="41" t="str">
        <f>IF(MAX(RB22,RE22)&gt;0,MAX(RB22,RE22),"")</f>
        <v/>
      </c>
      <c r="RG22" s="41" t="str">
        <f>IF(QR22&gt;0,QR22,"")</f>
        <v/>
      </c>
      <c r="RH22" s="41" t="str">
        <f>IF(QS22&gt;0,QS22,"")</f>
        <v/>
      </c>
      <c r="RI22" s="41" t="str">
        <f>IF(SUM(QP22:QS22)-QT22&gt;0,SUM(QP22:QS22)-QT22,"")</f>
        <v/>
      </c>
      <c r="RJ22" s="41" t="str">
        <f>IF(QW22&gt;0,QW22,"")</f>
        <v/>
      </c>
      <c r="RK22" s="41" t="str">
        <f>IF(QX22&gt;0,QX22,"")</f>
        <v/>
      </c>
      <c r="RL22" s="41" t="str">
        <f>IF(SUM(QU22:QX22)-QY22&gt;0,SUM(QU22:QX22)-QY22,"")</f>
        <v/>
      </c>
      <c r="RM22" s="41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17"/>
      <c r="SW22" s="17"/>
      <c r="SX22" s="17"/>
      <c r="SY22" s="17"/>
      <c r="SZ22" s="17"/>
      <c r="TA22" s="17"/>
      <c r="TB22" s="17"/>
      <c r="TC22" s="17"/>
      <c r="TD22" s="17"/>
      <c r="TE22" s="17"/>
      <c r="TF22" s="17"/>
      <c r="TG22" s="17"/>
      <c r="TH22" s="17"/>
      <c r="TI22" s="17"/>
      <c r="TJ22" s="17"/>
      <c r="TK22" s="17"/>
      <c r="TL22" s="17"/>
      <c r="TM22" s="17"/>
      <c r="TN22" s="17"/>
      <c r="TO22" s="17"/>
      <c r="TP22" s="41" t="str">
        <f>IF(SX22&gt;0,SX22,"")</f>
        <v/>
      </c>
      <c r="TQ22" s="41" t="str">
        <f>IF(SY22&gt;0,SY22,"")</f>
        <v/>
      </c>
      <c r="TR22" s="41" t="str">
        <f>IF(SUM(SV22:SY22)-SZ22&gt;0,SUM(SV22:SY22)-SZ22,"")</f>
        <v/>
      </c>
      <c r="TS22" s="41" t="str">
        <f>IF(TC22&gt;0,TC22,"")</f>
        <v/>
      </c>
      <c r="TT22" s="41" t="str">
        <f>IF(TD22&gt;0,TD22,"")</f>
        <v/>
      </c>
      <c r="TU22" s="41" t="str">
        <f>IF(SUM(TA22:TD22)-TE22&gt;0,SUM(TA22:TD22)-TE22,"")</f>
        <v/>
      </c>
      <c r="TV22" s="41" t="str">
        <f>IF(MAX(TR22,TU22)&gt;0,MAX(TR22,TU22),"")</f>
        <v/>
      </c>
      <c r="TW22" s="41" t="str">
        <f>IF(TH22&gt;0,TH22,"")</f>
        <v/>
      </c>
      <c r="TX22" s="41" t="str">
        <f>IF(TI22&gt;0,TI22,"")</f>
        <v/>
      </c>
      <c r="TY22" s="41" t="str">
        <f>IF(SUM(TF22:TI22)-TJ22&gt;0,SUM(TF22:TI22)-TJ22,"")</f>
        <v/>
      </c>
      <c r="TZ22" s="41" t="str">
        <f>IF(TM22&gt;0,TM22,"")</f>
        <v/>
      </c>
      <c r="UA22" s="41" t="str">
        <f>IF(TN22&gt;0,TN22,"")</f>
        <v/>
      </c>
      <c r="UB22" s="41" t="str">
        <f>IF(SUM(TK22:TN22)-TO22&gt;0,SUM(TK22:TN22)-TO22,"")</f>
        <v/>
      </c>
      <c r="UC22" s="41" t="str">
        <f>IF(SUM(TV22,TY22,UB22)&gt;0,SUM(TV22,TY22,UB22),"")</f>
        <v/>
      </c>
      <c r="UD22" s="18"/>
      <c r="UE22" s="18"/>
      <c r="UF22" s="18"/>
      <c r="UG22" s="18"/>
      <c r="UH22" s="18"/>
      <c r="UI22" s="18"/>
      <c r="UJ22" s="18"/>
      <c r="UK22" s="18"/>
      <c r="UL22" s="18"/>
      <c r="UM22" s="18"/>
      <c r="UN22" s="18"/>
      <c r="UO22" s="18"/>
      <c r="UP22" s="18"/>
      <c r="UQ22" s="18"/>
      <c r="UR22" s="18"/>
      <c r="US22" s="18"/>
      <c r="UT22" s="18"/>
      <c r="UU22" s="18"/>
      <c r="UV22" s="18"/>
      <c r="UW22" s="18"/>
      <c r="UX22" s="11" t="str">
        <f>IF(UF22&gt;0,UF22,"")</f>
        <v/>
      </c>
      <c r="UY22" s="11" t="str">
        <f>IF(UG22&gt;0,UG22,"")</f>
        <v/>
      </c>
      <c r="UZ22" s="11" t="str">
        <f>IF(SUM(UD22:UG22)-UH22&gt;0,SUM(UD22:UG22)-UH22,"")</f>
        <v/>
      </c>
      <c r="VA22" s="11" t="str">
        <f>IF(UK22&gt;0,UK22,"")</f>
        <v/>
      </c>
      <c r="VB22" s="11" t="str">
        <f>IF(UL22&gt;0,UL22,"")</f>
        <v/>
      </c>
      <c r="VC22" s="11" t="str">
        <f>IF(SUM(UI22:UL22)-UM22&gt;0,SUM(UI22:UL22)-UM22,"")</f>
        <v/>
      </c>
      <c r="VD22" s="11" t="str">
        <f>IF(MAX(UZ22,VC22)&gt;0,MAX(UZ22,VC22),"")</f>
        <v/>
      </c>
      <c r="VE22" s="11" t="str">
        <f>IF(UP22&gt;0,UP22,"")</f>
        <v/>
      </c>
      <c r="VF22" s="11" t="str">
        <f>IF(UQ22&gt;0,UQ22,"")</f>
        <v/>
      </c>
      <c r="VG22" s="11" t="str">
        <f>IF(SUM(UN22:UQ22)-UR22&gt;0,SUM(UN22:UQ22)-UR22,"")</f>
        <v/>
      </c>
      <c r="VH22" s="11" t="str">
        <f>IF(UU22&gt;0,UU22,"")</f>
        <v/>
      </c>
      <c r="VI22" s="11" t="str">
        <f>IF(UV22&gt;0,UV22,"")</f>
        <v/>
      </c>
      <c r="VJ22" s="11" t="str">
        <f>IF(SUM(US22:UV22)-UW22&gt;0,SUM(US22:UV22)-UW22,"")</f>
        <v/>
      </c>
      <c r="VK22" s="11" t="str">
        <f>IF(SUM(VD22,VG22,VJ22)&gt;0,SUM(VD22,VG22,VJ22),"")</f>
        <v/>
      </c>
      <c r="VL22" s="17"/>
      <c r="VM22" s="17"/>
      <c r="VN22" s="17"/>
      <c r="VO22" s="17"/>
      <c r="VP22" s="17"/>
      <c r="VQ22" s="17"/>
      <c r="VR22" s="17"/>
      <c r="VS22" s="17"/>
      <c r="VT22" s="17"/>
      <c r="VU22" s="17"/>
      <c r="VV22" s="17"/>
      <c r="VW22" s="17"/>
      <c r="VX22" s="17"/>
      <c r="VY22" s="17"/>
      <c r="VZ22" s="17"/>
      <c r="WA22" s="17"/>
      <c r="WB22" s="17"/>
      <c r="WC22" s="17"/>
      <c r="WD22" s="17"/>
      <c r="WE22" s="17"/>
      <c r="WF22" s="41" t="str">
        <f>IF(VN22&gt;0,VN22,"")</f>
        <v/>
      </c>
      <c r="WG22" s="41" t="str">
        <f>IF(VO22&gt;0,VO22,"")</f>
        <v/>
      </c>
      <c r="WH22" s="41" t="str">
        <f>IF(SUM(VL22:VO22)-VP22&gt;0,SUM(VL22:VO22)-VP22,"")</f>
        <v/>
      </c>
      <c r="WI22" s="41" t="str">
        <f>IF(VS22&gt;0,VS22,"")</f>
        <v/>
      </c>
      <c r="WJ22" s="41" t="str">
        <f>IF(VT22&gt;0,VT22,"")</f>
        <v/>
      </c>
      <c r="WK22" s="41" t="str">
        <f>IF(SUM(VQ22:VT22)-VU22&gt;0,SUM(VQ22:VT22)-VU22,"")</f>
        <v/>
      </c>
      <c r="WL22" s="41" t="str">
        <f>IF(MAX(WH22,WK22)&gt;0,MAX(WH22,WK22),"")</f>
        <v/>
      </c>
      <c r="WM22" s="41" t="str">
        <f>IF(VX22&gt;0,VX22,"")</f>
        <v/>
      </c>
      <c r="WN22" s="41" t="str">
        <f>IF(VY22&gt;0,VY22,"")</f>
        <v/>
      </c>
      <c r="WO22" s="41" t="str">
        <f>IF(SUM(VV22:VY22)-VZ22&gt;0,SUM(VV22:VY22)-VZ22,"")</f>
        <v/>
      </c>
      <c r="WP22" s="41" t="str">
        <f>IF(WC22&gt;0,WC22,"")</f>
        <v/>
      </c>
      <c r="WQ22" s="41" t="str">
        <f>IF(WD22&gt;0,WD22,"")</f>
        <v/>
      </c>
      <c r="WR22" s="41" t="str">
        <f>IF(SUM(WA22:WD22)-WE22&gt;0,SUM(WA22:WD22)-WE22,"")</f>
        <v/>
      </c>
      <c r="WS22" s="41" t="str">
        <f>IF(SUM(WL22,WO22,WR22)&gt;0,SUM(WL22,WO22,WR22),"")</f>
        <v/>
      </c>
      <c r="WT22" s="27">
        <f>IF($CP22="P",CA22,(CA22+AZ22)/2)</f>
        <v>9.3000000000000007</v>
      </c>
      <c r="WU22" s="27">
        <f>IF($CP22="P",CB22,(CB22+BA22)/2)</f>
        <v>5.5500000000000007</v>
      </c>
      <c r="WV22" s="27">
        <f>IF($CP22="P",CC22,(CC22+BB22)/2)</f>
        <v>7.45</v>
      </c>
      <c r="WW22" s="27">
        <f>IF($CP22="P",CD22,(CD22+BC22)/2)</f>
        <v>9.4550000000000001</v>
      </c>
      <c r="WX22" s="27">
        <f>IF($CP22="P",CE22,(CE22+BD22)/2)</f>
        <v>0.8</v>
      </c>
      <c r="WY22" s="27">
        <f>IF($CP22="P",CF22,(CF22+BE22)/2)</f>
        <v>7.4</v>
      </c>
      <c r="WZ22" s="27">
        <f>IF($CP22="P",CG22,(CG22+BF22)/2)</f>
        <v>4.6500000000000004</v>
      </c>
      <c r="XA22" s="27">
        <f>IF($CP22="P",CH22,(CH22+BG22)/2)</f>
        <v>5.95</v>
      </c>
      <c r="XB22" s="27">
        <f>IF($CP22="P",CI22,(CI22+BH22)/2)</f>
        <v>7.5650000000000004</v>
      </c>
      <c r="XC22" s="27">
        <f>IF($CP22="P",CJ22,(CJ22+BI22)/2)</f>
        <v>0.8</v>
      </c>
      <c r="XD22" s="27">
        <f>IF($CP22="P",CK22,(CK22+BJ22)/2)</f>
        <v>2.9</v>
      </c>
      <c r="XE22" s="27">
        <f>IF($CP22="P",CL22,(CL22+BK22)/2)</f>
        <v>1.75</v>
      </c>
      <c r="XF22" s="27">
        <f>IF($CP22="P",CM22,(CM22+BL22)/2)</f>
        <v>2.6</v>
      </c>
      <c r="XG22" s="27">
        <f>IF($CP22="P",CN22,(CN22+BM22)/2)</f>
        <v>3.1150000000000002</v>
      </c>
      <c r="XH22" s="27">
        <f>IF($CP22="P",CO22,(CO22+BN22)/2)</f>
        <v>0.1</v>
      </c>
      <c r="XI22" s="29" t="s">
        <v>56</v>
      </c>
      <c r="XJ22" s="11">
        <f>IF(WV22&gt;0,WV22,"")</f>
        <v>7.45</v>
      </c>
      <c r="XK22" s="11">
        <f>IF(WW22&gt;0,WW22,"")</f>
        <v>9.4550000000000001</v>
      </c>
      <c r="XL22" s="11">
        <f>IF(SUM(WT22:WW22)-WX22&gt;0,SUM(WT22:WW22)-WX22,"")</f>
        <v>30.955000000000002</v>
      </c>
      <c r="XM22" s="11">
        <f>IF(XA22&gt;0,XA22,"")</f>
        <v>5.95</v>
      </c>
      <c r="XN22" s="11">
        <f>IF(XB22&gt;0,XB22,"")</f>
        <v>7.5650000000000004</v>
      </c>
      <c r="XO22" s="11">
        <f>IF(SUM(WY22:XB22)-XC22&gt;0,SUM(WY22:XB22)-XC22,"")</f>
        <v>24.765000000000001</v>
      </c>
      <c r="XP22" s="11">
        <f>IF(MAX(XL22,XO22)&gt;0,MAX(XL22,XO22),"")</f>
        <v>30.955000000000002</v>
      </c>
      <c r="XQ22" s="11">
        <f>IF(XF22&gt;0,XF22,"")</f>
        <v>2.6</v>
      </c>
      <c r="XR22" s="11">
        <f>IF(XG22&gt;0,XG22,"")</f>
        <v>3.1150000000000002</v>
      </c>
      <c r="XS22" s="11">
        <f>IF(SUM(XD22:XG22)-XH22&gt;0,SUM(XD22:XG22)-XH22,"")</f>
        <v>10.265000000000001</v>
      </c>
      <c r="XT22" s="11">
        <f>IF(SUM(XP22,XS22)&gt;0,SUM(XP22,XS22),"")</f>
        <v>41.22</v>
      </c>
    </row>
    <row r="23" spans="1:644" x14ac:dyDescent="0.2">
      <c r="A23" s="4" t="str" cm="1">
        <f t="array" ref="A23">IF(AND(H23&lt;&gt;"",H23&lt;&gt;"No DD"),SUMPRODUCT((H$4:H$26&lt;&gt;"")*(H$4:H$26&lt;&gt;"No DD")*(E$4:E$26&gt;E23))+1,IF(H23="No DD",SUMPRODUCT((H$4:H$26="No DD")*(E$4:E$26&gt;E23))+1+SUMPRODUCT((H$4:H$26&lt;&gt;"")*(H$4:H$26&lt;&gt;"No DD")),""))</f>
        <v/>
      </c>
      <c r="B23" s="5" t="s">
        <v>32</v>
      </c>
      <c r="C23" s="4" t="s">
        <v>8</v>
      </c>
      <c r="D23" s="4">
        <v>1998</v>
      </c>
      <c r="E23" s="9">
        <f>SUM(J23:V23)+SUM(J23:T23)*0.0000001+SUM(J23)*0.0000000000001</f>
        <v>117.75001177500521</v>
      </c>
      <c r="F23" s="3" t="str">
        <f>IF(OR(AND(AO23&gt;=AY$28,AO23&lt;&gt;"",AQ23&gt;=AY$32,AQ23&lt;&gt;"",AN23=""),AND(AR23&gt;=AY$28,AR23&lt;&gt;"",AT23&gt;=AY$32,AT23&lt;&gt;"",AN23=""),AND(AV23&gt;=AY$28,AV23&lt;&gt;"",AX23&gt;=AY$32,AX23&lt;&gt;"",AN23=""),AND(BP23&gt;=BZ$28,BP23&lt;&gt;"",BR23&gt;=BZ$32,BR23&lt;&gt;"",BO23=""),AND(BS23&gt;=BZ$28,BS23&lt;&gt;"",BU23&gt;=BZ$32,BU23&lt;&gt;"",BO23=""),AND(BW23&gt;=BZ$28,BW23&lt;&gt;"",BY23&gt;=BZ$32,BY23&lt;&gt;"",BO23=""),AND(CQ23&gt;=DA$28,CQ23&lt;&gt;"",CS23&gt;=DA$32,CS23&lt;&gt;"",CP23=""),AND(CT23&gt;=DA$28,CT23&lt;&gt;"",CV23&gt;=DA$32,CV23&lt;&gt;"",CP23=""),AND(CX23&gt;=DA$28,CX23&lt;&gt;"",CZ23&gt;=DA$32,CZ23&lt;&gt;"",CP23=""),AND(DX23&gt;=EK$28,DX23&lt;&gt;"",DZ23&gt;=EK$32,DZ23&lt;&gt;""),AND(EA23&gt;=EK$28,EA23&lt;&gt;"",EC23&gt;=EK$32,EC23&lt;&gt;""),AND(EE23&gt;=EK$28,EE23&lt;&gt;"",EG23&gt;=EK$32,EG23&lt;&gt;""),AND(EH23&gt;=EK$28,EH23&lt;&gt;"",EJ23&gt;=EK$32,EJ23&lt;&gt;""),AND(FF23&gt;=FS$28,FF23&lt;&gt;"",FH23&gt;=FS$32,FH23&lt;&gt;""),AND(FI23&gt;=FS$28,FI23&lt;&gt;"",FK23&gt;=FS$32,FK23&lt;&gt;""),AND(FM23&gt;=FS$28,FM23&lt;&gt;"",FO23&gt;=FS$32,FO23&lt;&gt;""),AND(FP23&gt;=FS$28,FP23&lt;&gt;"",FR23&gt;=FS$32,FR23&lt;&gt;""),AND(GN23&gt;=HA$28,GN23&lt;&gt;"",GP23&gt;=HA$32,GP23&lt;&gt;""),AND(GQ23&gt;=HA$28,GQ23&lt;&gt;"",GS23&gt;=HA$32,GS23&lt;&gt;""),AND(GU23&gt;=HA$28,GU23&lt;&gt;"",GW23&gt;=HA$32,GW23&lt;&gt;""),AND(GX23&gt;=HA$28,GX23&lt;&gt;"",GZ23&gt;=HA$32,GZ23&lt;&gt;""),AND(HV23&gt;=II$28,HV23&lt;&gt;"",HX23&gt;=II$32,HX23&lt;&gt;""),AND(HY23&gt;=II$28,HY23&lt;&gt;"",IA23&gt;=II$32,IA23&lt;&gt;""),AND(IC23&gt;=II$28,IC23&lt;&gt;"",IE23&gt;=II$32,IE23&lt;&gt;""),AND(IF23&gt;=II$28,IF23&lt;&gt;"",IH23&gt;=II$32,IH23&lt;&gt;""),AND(JD23&gt;=JQ$28,JD23&lt;&gt;"",JF23&gt;=JQ$32,JF23&lt;&gt;""),AND(JG23&gt;=JQ$28,JG23&lt;&gt;"",JI23&gt;=JQ$32,JI23&lt;&gt;""),AND(JK23&gt;=JQ$28,JK23&lt;&gt;"",JM23&gt;=JQ$32,JM23&lt;&gt;""),AND(JN23&gt;=JQ$28,JN23&lt;&gt;"",JP23&gt;=JQ$32,JP23&lt;&gt;""),AND(KL23&gt;=KY$28,KL23&lt;&gt;"",KN23&gt;=KY$32,KN23&lt;&gt;""),AND(KO23&gt;=KY$28,KO23&lt;&gt;"",KQ23&gt;=KY$32,KQ23&lt;&gt;""),AND(KS23&gt;=KY$28,KS23&lt;&gt;"",KU23&gt;=KY$32,KU23&lt;&gt;""),AND(KV23&gt;=KY$28,KV23&lt;&gt;"",KX23&gt;=KY$32,KX23&lt;&gt;""),AND(LT23&gt;=MG$28,LT23&lt;&gt;"",LV23&gt;=MG$32,LV23&lt;&gt;""),AND(LW23&gt;=MG$28,LW23&lt;&gt;"",LY23&gt;=MG$32,LY23&lt;&gt;""),AND(MA23&gt;=MG$28,MA23&lt;&gt;"",MC23&gt;=MG$32,MC23&lt;&gt;""),AND(MD23&gt;=MG$28,MD23&lt;&gt;"",MF23&gt;=MG$32,MF23&lt;&gt;""),AND(NB23&gt;=NO$28,NB23&lt;&gt;"",ND23&gt;=NO$32,ND23&lt;&gt;""),AND(NE23&gt;=NO$28,NE23&lt;&gt;"",NG23&gt;=NO$32,NG23&lt;&gt;""),AND(NI23&gt;=NO$28,NI23&lt;&gt;"",NK23&gt;=NO$32,NK23&lt;&gt;""),AND(NL23&gt;=NO$28,NL23&lt;&gt;"",NN23&gt;=NO$32,NN23&lt;&gt;""),AND(OJ23&gt;=OW$28,OJ23&lt;&gt;"",OL23&gt;=OW$32,OL23&lt;&gt;""),AND(OM23&gt;=OW$28,OM23&lt;&gt;"",OO23&gt;=OW$32,OO23&lt;&gt;""),AND(OQ23&gt;=OW$28,OQ23&lt;&gt;"",OS23&gt;=OW$32,OS23&lt;&gt;""),AND(OT23&gt;=OW$28,OT23&lt;&gt;"",OV23&gt;=OW$32,OV23&lt;&gt;""),AND(PR23&gt;=QE$28,PR23&lt;&gt;"",PT23&gt;=QE$32,PT23&lt;&gt;""),AND(PU23&gt;=QE$28,PU23&lt;&gt;"",PW23&gt;=QE$32,PW23&lt;&gt;""),AND(PY23&gt;=QE$28,PY23&lt;&gt;"",QA23&gt;=QE$32,QA23&lt;&gt;""),AND(QB23&gt;=QE$28,QB23&lt;&gt;"",QD23&gt;=QE$32,QD23&lt;&gt;""),AND(QZ23&gt;=RM$28,QZ23&lt;&gt;"",RB23&gt;=RM$32,RB23&lt;&gt;""),AND(RC23&gt;=RM$28,RC23&lt;&gt;"",RE23&gt;=RM$32,RE23&lt;&gt;""),AND(RG23&gt;=RM$28,RG23&lt;&gt;"",RI23&gt;=RM$32,RI23&lt;&gt;""),AND(RJ23&gt;=RM$28,RJ23&lt;&gt;"",RL23&gt;=RM$32,RL23&lt;&gt;""),AND(SH23&gt;=SU$28,SH23&lt;&gt;"",SJ23&gt;=SU$32,SJ23&lt;&gt;""),AND(SK23&gt;=SU$28,SK23&lt;&gt;"",SM23&gt;=SU$32,SM23&lt;&gt;""),AND(SO23&gt;=SU$28,SO23&lt;&gt;"",SQ23&gt;=SU$32,SQ23&lt;&gt;""),AND(SR23&gt;=SU$28,SR23&lt;&gt;"",ST23&gt;=SU$32,ST23&lt;&gt;""),AND(TP23&gt;=UC$28,TP23&lt;&gt;"",TR23&gt;=UC$32,TR23&lt;&gt;""),AND(TS23&gt;=UC$28,TS23&lt;&gt;"",TU23&gt;=UC$32,TU23&lt;&gt;""),AND(TW23&gt;=UC$28,TW23&lt;&gt;"",TY23&gt;=UC$32,TYY23&lt;&gt;""),AND(TZ23&gt;=UC$28,TZ23&lt;&gt;"",UB23&gt;=UC$32,UB23&lt;&gt;""),AND(UX23&gt;=VK$28,UX23&lt;&gt;"",UZ23&gt;=VK$32,UZ23&lt;&gt;""),AND(VA23&gt;=VK$28,VA23&lt;&gt;"",VC23&gt;=VK$32,VC23&lt;&gt;""),AND(VE23&gt;=VK$28,VE23&lt;&gt;"",VG23&gt;=VK$32,VG23&lt;&gt;""),AND(VH23&gt;=VK$28,VH23&lt;&gt;"",VJ23&gt;=VK$32,VJ23&lt;&gt;""),AND(WF23&gt;=WS$28,WF23&lt;&gt;"",WH23&gt;=WS$32,WH23&lt;&gt;""),AND(WI23&gt;=WS$28,WI23&lt;&gt;"",WK23&gt;=WS$32,WK23&lt;&gt;""),AND(WM23&gt;=WS$28,WM23&lt;&gt;"",WO23&gt;=WS$32,WO23&lt;&gt;""),AND(WP23&gt;=WS$28,WP23&lt;&gt;"",WR23&gt;=WS$32,WR23&lt;&gt;"")),"P","")</f>
        <v/>
      </c>
      <c r="G23" s="3" t="str">
        <f>IF(OR(AND(AQ23&gt;=AY$32,AQ23&lt;&gt;"",AN23=""),AND(AT23&gt;=AY$32,AT23&lt;&gt;"",AN23=""),AND(AX23&gt;=AY$32,AX23&lt;&gt;"",AN23=""),AND(BR23&gt;=BZ$32,BR23&lt;&gt;"",BO23=""),AND(BU23&gt;=BZ$32,BU23&lt;&gt;"",BO23=""),AND(BY23&gt;=BZ$32,BY23&lt;&gt;"",BO23=""),AND(CS23&gt;=DA$32,CS23&lt;&gt;"",CP23=""),AND(CV23&gt;=DA$32,CV23&lt;&gt;"",CP23=""),AND(CZ23&gt;=DA$32,CZ23&lt;&gt;"",CP23=""),AND(DZ23&gt;=EK$32,DZ23&lt;&gt;""),AND(EC23&gt;=EK$32,EC23&lt;&gt;""),AND(EG23&gt;=EK$32,EG23&lt;&gt;""),AND(EJ23&gt;=EK$32,EJ23&lt;&gt;""),AND(FH23&gt;=FS$32,FH23&lt;&gt;""),AND(FK23&gt;=FS$32,FK23&lt;&gt;""),AND(FO23&gt;=FS$32,FO23&lt;&gt;""),AND(FR23&gt;=FS$32,FR23&lt;&gt;""),AND(GP23&gt;=HA$32,GP23&lt;&gt;""),AND(GS23&gt;=HA$32,GS23&lt;&gt;""),AND(GW23&gt;=HA$32,GW23&lt;&gt;""),AND(GZ23&gt;=HA$32,GZ23&lt;&gt;""),AND(HX23&gt;=II$32,HX23&lt;&gt;""),AND(IA23&gt;=II$32,IA23&lt;&gt;""),AND(IE23&gt;=II$32,IE23&lt;&gt;""),AND(IH23&gt;=II$32,IH23&lt;&gt;""),AND(JF23&gt;=JQ$32,JF23&lt;&gt;""),AND(JI23&gt;=JQ$32,JI23&lt;&gt;""),AND(JM23&gt;=JQ$32,JM23&lt;&gt;""),AND(JP23&gt;=JQ$32,JP23&lt;&gt;""),AND(KN23&gt;=KY$32,KN23&lt;&gt;""),AND(KQ23&gt;=KY$32,KQ23&lt;&gt;""),AND(KU23&gt;=KY$32,KU23&lt;&gt;""),AND(KX23&gt;=KY$32,KX23&lt;&gt;""),AND(LV23&gt;=MG$32,LV23&lt;&gt;""),AND(LY23&gt;=MG$32,LY23&lt;&gt;""),AND(MC23&gt;=MG$32,MC23&lt;&gt;""),AND(MF23&gt;=MG$32,MF23&lt;&gt;""),AND(ND23&gt;=NO$32,ND23&lt;&gt;""),AND(NG23&gt;=NO$32,NG23&lt;&gt;""),AND(NK23&gt;=NO$32,NK23&lt;&gt;""),AND(NN23&gt;=NO$32,NN23&lt;&gt;""),AND(OL23&gt;=OW$32,OL23&lt;&gt;""),AND(OO23&gt;=OW$32,OO23&lt;&gt;""),AND(OS23&gt;=OW$32,OS23&lt;&gt;""),AND(OV23&gt;=OW$32,OV23&lt;&gt;""),AND(PT23&gt;=QE$32,PT23&lt;&gt;""),AND(PW23&gt;=QE$32,PW23&lt;&gt;""),AND(QA23&gt;=QE$32,QA23&lt;&gt;""),AND(QD23&gt;=QE$32,QD23&lt;&gt;""),AND(RB23&gt;=RM$32,RB23&lt;&gt;""),AND(RE23&gt;=RM$32,RE23&lt;&gt;""),AND(RI23&gt;=RM$32,RI23&lt;&gt;""),AND(RL23&gt;=RM$32,RL23&lt;&gt;""),AND(SJ23&gt;=SU$32,SJ23&lt;&gt;""),AND(SM23&gt;=SU$32,SM23&lt;&gt;""),AND(SQ23&gt;=SU$32,SQ23&lt;&gt;""),AND(ST23&gt;=SU$32,ST23&lt;&gt;""),AND(TR23&gt;=UC$32,TR23&lt;&gt;""),AND(TU23&gt;=UC$32,TU23&lt;&gt;""),AND(TY23&gt;=UC$32,TYY23&lt;&gt;""),AND(UB23&gt;=UC$32,UB23&lt;&gt;""),AND(UZ23&gt;=VK$32,UZ23&lt;&gt;""),AND(VC23&gt;=VK$32,VC23&lt;&gt;""),AND(VG23&gt;=VK$32,VG23&lt;&gt;""),AND(VJ23&gt;=VK$32,VJ23&lt;&gt;""),AND(WH23&gt;=WS$32,WH23&lt;&gt;""),AND(WK23&gt;=WS$32,WK23&lt;&gt;""),AND(WO23&gt;=WS$32,WO23&lt;&gt;""),AND(WR23&gt;=WS$32,WR23&lt;&gt;"")),"P","")</f>
        <v/>
      </c>
      <c r="H23" s="37" t="str">
        <f>IF(AND(G23="P",F23=""),"No DD",IF(OR(AND(AO23&gt;=AY$31,AO23&lt;&gt;"",AQ23&gt;=AY$35,AQ23&lt;&gt;"",AN23=""),AND(AR23&gt;=AY$31,AR23&lt;&gt;"",AT23&gt;=AY$35,AT23&lt;&gt;"",AN23=""),AND(AV23&gt;=AY$31,AV23&lt;&gt;"",AX23&gt;=AY$35,AX23&lt;&gt;"",AN23=""),AND(BP23&gt;=BZ$31,BP23&lt;&gt;"",BR23&gt;=BZ$35,BR23&lt;&gt;"",BO23=""),AND(BS23&gt;=BZ$31,BS23&lt;&gt;"",BU23&gt;=BZ$35,BU23&lt;&gt;"",BO23=""),AND(BW23&gt;=BZ$31,BW23&lt;&gt;"",BY23&gt;=BZ$35,BY23&lt;&gt;"",BO23=""),AND(CQ23&gt;=DA$31,CQ23&lt;&gt;"",CS23&gt;=DA$35,CS23&lt;&gt;"",CP23=""),AND(CT23&gt;=DA$31,CT23&lt;&gt;"",CV23&gt;=DA$35,CV23&lt;&gt;"",CP23=""),AND(CX23&gt;=DA$31,CX23&lt;&gt;"",CZ23&gt;=DA$35,CZ23&lt;&gt;"",CP23=""),AND(DX23&gt;=EK$31,DX23&lt;&gt;"",DZ23&gt;=EK$35,DZ23&lt;&gt;""),AND(EA23&gt;=EK$31,EA23&lt;&gt;"",EC23&gt;=EK$35,EC23&lt;&gt;""),AND(EE23&gt;=EK$31,EE23&lt;&gt;"",EG23&gt;=EK$35,EG23&lt;&gt;""),AND(EH23&gt;=EK$31,EH23&lt;&gt;"",EJ23&gt;=EK$35,EJ23&lt;&gt;""),AND(FF23&gt;=FS$31,FF23&lt;&gt;"",FH23&gt;=FS$35,FH23&lt;&gt;""),AND(FI23&gt;=FS$31,FI23&lt;&gt;"",FK23&gt;=FS$35,FK23&lt;&gt;""),AND(FM23&gt;=FS$31,FM23&lt;&gt;"",FO23&gt;=FS$35,FO23&lt;&gt;""),AND(FP23&gt;=FS$31,FP23&lt;&gt;"",FR23&gt;=FS$35,FR23&lt;&gt;""),AND(GN23&gt;=HA$31,GN23&lt;&gt;"",GP23&gt;=HA$35,GP23&lt;&gt;""),AND(GQ23&gt;=HA$31,GQ23&lt;&gt;"",GS23&gt;=HA$35,GS23&lt;&gt;""),AND(GU23&gt;=HA$31,GU23&lt;&gt;"",GW23&gt;=HA$35,GW23&lt;&gt;""),AND(GX23&gt;=HA$31,GX23&lt;&gt;"",GZ23&gt;=HA$35,GZ23&lt;&gt;""),AND(HV23&gt;=II$31,HV23&lt;&gt;"",HX23&gt;=II$35,HX23&lt;&gt;""),AND(HY23&gt;=II$31,HY23&lt;&gt;"",IA23&gt;=II$35,IA23&lt;&gt;""),AND(IC23&gt;=II$31,IC23&lt;&gt;"",IE23&gt;=II$35,IE23&lt;&gt;""),AND(IF23&gt;=II$31,IF23&lt;&gt;"",IH23&gt;=II$35,IH23&lt;&gt;""),AND(JD23&gt;=JQ$31,JD23&lt;&gt;"",JF23&gt;=JQ$35,JF23&lt;&gt;""),AND(JG23&gt;=JQ$31,JG23&lt;&gt;"",JI23&gt;=JQ$35,JI23&lt;&gt;""),AND(JK23&gt;=JQ$31,JK23&lt;&gt;"",JM23&gt;=JQ$35,JM23&lt;&gt;""),AND(JN23&gt;=JQ$31,JN23&lt;&gt;"",JP23&gt;=JQ$35,JP23&lt;&gt;""),AND(KL23&gt;=KY$31,KL23&lt;&gt;"",KN23&gt;=KY$35,KN23&lt;&gt;""),AND(KO23&gt;=KY$31,KO23&lt;&gt;"",KQ23&gt;=KY$35,KQ23&lt;&gt;""),AND(KS23&gt;=KY$31,KS23&lt;&gt;"",KU23&gt;=KY$35,KU23&lt;&gt;""),AND(KV23&gt;=KY$31,KV23&lt;&gt;"",KX23&gt;=KY$35,KX23&lt;&gt;""),AND(LT23&gt;=MG$31,LT23&lt;&gt;"",LV23&gt;=MG$35,LV23&lt;&gt;""),AND(LW23&gt;=MG$31,LW23&lt;&gt;"",LY23&gt;=MG$35,LY23&lt;&gt;""),AND(MA23&gt;=MG$31,MA23&lt;&gt;"",MC23&gt;=MG$35,MC23&lt;&gt;""),AND(MD23&gt;=MG$31,MD23&lt;&gt;"",MF23&gt;=MG$35,MF23&lt;&gt;""),AND(NB23&gt;=NO$31,NB23&lt;&gt;"",ND23&gt;=NO$35,ND23&lt;&gt;""),AND(NE23&gt;=NO$31,NE23&lt;&gt;"",NG23&gt;=NO$35,NG23&lt;&gt;""),AND(NI23&gt;=NO$31,NI23&lt;&gt;"",NK23&gt;=NO$35,NK23&lt;&gt;""),AND(NL23&gt;=NO$31,NL23&lt;&gt;"",NN23&gt;=NO$35,NN23&lt;&gt;""),AND(OJ23&gt;=OW$31,OJ23&lt;&gt;"",OL23&gt;=OW$35,OL23&lt;&gt;""),AND(OM23&gt;=OW$31,OM23&lt;&gt;"",OO23&gt;=OW$35,OO23&lt;&gt;""),AND(OQ23&gt;=OW$31,OQ23&lt;&gt;"",OS23&gt;=OW$35,OS23&lt;&gt;""),AND(OT23&gt;=OW$31,OT23&lt;&gt;"",OV23&gt;=OW$35,OV23&lt;&gt;""),AND(PR23&gt;=QE$31,PR23&lt;&gt;"",PT23&gt;=QE$35,PT23&lt;&gt;""),AND(PU23&gt;=QE$31,PU23&lt;&gt;"",PW23&gt;=QE$35,PW23&lt;&gt;""),AND(PY23&gt;=QE$31,PY23&lt;&gt;"",QA23&gt;=QE$35,QA23&lt;&gt;""),AND(QB23&gt;=QE$31,QB23&lt;&gt;"",QD23&gt;=QE$35,QD23&lt;&gt;""),AND(QZ23&gt;=RM$31,QZ23&lt;&gt;"",RB23&gt;=RM$35,RB23&lt;&gt;""),AND(RC23&gt;=RM$31,RC23&lt;&gt;"",RE23&gt;=RM$35,RE23&lt;&gt;""),AND(RG23&gt;=RM$31,RG23&lt;&gt;"",RI23&gt;=RM$35,RI23&lt;&gt;""),AND(RJ23&gt;=RM$31,RJ23&lt;&gt;"",RL23&gt;=RM$35,RL23&lt;&gt;""),AND(SH23&gt;=SU$31,SH23&lt;&gt;"",SJ23&gt;=SU$35,SJ23&lt;&gt;""),AND(SK23&gt;=SU$31,SK23&lt;&gt;"",SM23&gt;=SU$35,SM23&lt;&gt;""),AND(SO23&gt;=SU$31,SO23&lt;&gt;"",SQ23&gt;=SU$35,SQ23&lt;&gt;""),AND(SR23&gt;=SU$31,SR23&lt;&gt;"",ST23&gt;=SU$35,ST23&lt;&gt;""),AND(TP23&gt;=UC$31,TP23&lt;&gt;"",TR23&gt;=UC$35,TR23&lt;&gt;""),AND(TS23&gt;=UC$31,TS23&lt;&gt;"",TU23&gt;=UC$35,TU23&lt;&gt;""),AND(TW23&gt;=UC$31,TW23&lt;&gt;"",TY23&gt;=UC$355,TYY23&lt;&gt;""),AND(TZ23&gt;=UC$31,TZ23&lt;&gt;"",UB23&gt;=UC$35,UB23&lt;&gt;""),AND(UX23&gt;=VK$31,UX23&lt;&gt;"",UZ23&gt;=VK$35,UZ23&lt;&gt;""),AND(VA23&gt;=VK$31,VA23&lt;&gt;"",VC23&gt;=VK$35,VC23&lt;&gt;""),AND(VE23&gt;=VK$31,VE23&lt;&gt;"",VG23&gt;=VK$35,VG23&lt;&gt;""),AND(VH23&gt;=VK$31,VH23&lt;&gt;"",VJ23&gt;=VK$35,VJ23&lt;&gt;""),AND(WF23&gt;=WS$31,WF23&lt;&gt;"",WH23&gt;=WS$35,WH23&lt;&gt;""),AND(WI23&gt;=WS$31,WI23&lt;&gt;"",WK23&gt;=WS$35,WK23&lt;&gt;""),AND(WM23&gt;=WS$31,WM23&lt;&gt;"",WO23&gt;=WS$35,WO23&lt;&gt;""),AND(WP23&gt;=WS$31,WP23&lt;&gt;"",WR23&gt;=WS$35,WR23&lt;&gt;"")),"Merit",IF(OR(AND(AO23&gt;=AY$30,AO23&lt;&gt;"",AQ23&gt;=AY$34,AQ23&lt;&gt;"",AN23=""),AND(AR23&gt;=AY$30,AR23&lt;&gt;"",AT23&gt;=AY$34,AT23&lt;&gt;"",AN23=""),AND(AV23&gt;=AY$30,AV23&lt;&gt;"",AX23&gt;=AY$34,AX23&lt;&gt;"",AN23=""),AND(BP23&gt;=BZ$30,BP23&lt;&gt;"",BR23&gt;=BZ$34,BR23&lt;&gt;"",BO23=""),AND(BS23&gt;=BZ$30,BS23&lt;&gt;"",BU23&gt;=BZ$34,BU23&lt;&gt;"",BO23=""),AND(BW23&gt;=BZ$30,BW23&lt;&gt;"",BY23&gt;=BZ$34,BY23&lt;&gt;"",BO23=""),AND(CQ23&gt;=DA$30,CQ23&lt;&gt;"",CS23&gt;=DA$34,CS23&lt;&gt;"",CP23=""),AND(CT23&gt;=DA$30,CT23&lt;&gt;"",CV23&gt;=DA$34,CV23&lt;&gt;"",CP23=""),AND(CX23&gt;=DA$30,CX23&lt;&gt;"",CZ23&gt;=DA$34,CZ23&lt;&gt;"",CP23=""),AND(DX23&gt;=EK$30,DX23&lt;&gt;"",DZ23&gt;=EK$34,DZ23&lt;&gt;""),AND(EA23&gt;=EK$30,EA23&lt;&gt;"",EC23&gt;=EK$34,EC23&lt;&gt;""),AND(EE23&gt;=EK$30,EE23&lt;&gt;"",EG23&gt;=EK$34,EG23&lt;&gt;""),AND(EH23&gt;=EK$30,EH23&lt;&gt;"",EJ23&gt;=EK$34,EJ23&lt;&gt;""),AND(FF23&gt;=FS$30,FF23&lt;&gt;"",FH23&gt;=FS$34,FH23&lt;&gt;""),AND(FI23&gt;=FS$30,FI23&lt;&gt;"",FK23&gt;=FS$34,FK23&lt;&gt;""),AND(FM23&gt;=FS$30,FM23&lt;&gt;"",FO23&gt;=FS$34,FO23&lt;&gt;""),AND(FP23&gt;=FS$30,FP23&lt;&gt;"",FR23&gt;=FS$34,FR23&lt;&gt;""),AND(GN23&gt;=HA$30,GN23&lt;&gt;"",GP23&gt;=HA$34,GP23&lt;&gt;""),AND(GQ23&gt;=HA$30,GQ23&lt;&gt;"",GS23&gt;=HA$34,GS23&lt;&gt;""),AND(GU23&gt;=HA$30,GU23&lt;&gt;"",GW23&gt;=HA$34,GW23&lt;&gt;""),AND(GX23&gt;=HA$30,GX23&lt;&gt;"",GZ23&gt;=HA$34,GZ23&lt;&gt;""),AND(HV23&gt;=II$30,HV23&lt;&gt;"",HX23&gt;=II$34,HX23&lt;&gt;""),AND(HY23&gt;=II$30,HY23&lt;&gt;"",IA23&gt;=II$34,IA23&lt;&gt;""),AND(IC23&gt;=II$30,IC23&lt;&gt;"",IE23&gt;=II$34,IE23&lt;&gt;""),AND(IF23&gt;=II$30,IF23&lt;&gt;"",IH23&gt;=II$34,IH23&lt;&gt;""),AND(JD23&gt;=JQ$30,JD23&lt;&gt;"",JF23&gt;=JQ$34,JF23&lt;&gt;""),AND(JG23&gt;=JQ$30,JG23&lt;&gt;"",JI23&gt;=JQ$34,JI23&lt;&gt;""),AND(JK23&gt;=JQ$30,JK23&lt;&gt;"",JM23&gt;=JQ$34,JM23&lt;&gt;""),AND(JN23&gt;=JQ$30,JN23&lt;&gt;"",JP23&gt;=JQ$34,JP23&lt;&gt;""),AND(KL23&gt;=KY$30,KL23&lt;&gt;"",KN23&gt;=KY$34,KN23&lt;&gt;""),AND(KO23&gt;=KY$30,KO23&lt;&gt;"",KQ23&gt;=KY$34,KQ23&lt;&gt;""),AND(KS23&gt;=KY$30,KS23&lt;&gt;"",KU23&gt;=KY$34,KU23&lt;&gt;""),AND(KV23&gt;=KY$30,KV23&lt;&gt;"",KX23&gt;=KY$34,KX23&lt;&gt;""),AND(LT23&gt;=MG$30,LT23&lt;&gt;"",LV23&gt;=MG$34,LV23&lt;&gt;""),AND(LW23&gt;=MG$30,LW23&lt;&gt;"",LY23&gt;=MG$34,LY23&lt;&gt;""),AND(MA23&gt;=MG$30,MA23&lt;&gt;"",MC23&gt;=MG$34,MC23&lt;&gt;""),AND(MD23&gt;=MG$30,MD23&lt;&gt;"",MF23&gt;=MG$34,MF23&lt;&gt;""),AND(NB23&gt;=NO$30,NB23&lt;&gt;"",ND23&gt;=NO$34,ND23&lt;&gt;""),AND(NE23&gt;=NO$30,NE23&lt;&gt;"",NG23&gt;=NO$34,NG23&lt;&gt;""),AND(NI23&gt;=NO$30,NI23&lt;&gt;"",NK23&gt;=NO$34,NK23&lt;&gt;""),AND(NL23&gt;=NO$30,NL23&lt;&gt;"",NN23&gt;=NO$34,NN23&lt;&gt;""),AND(OJ23&gt;=OW$30,OJ23&lt;&gt;"",OL23&gt;=OW$34,OL23&lt;&gt;""),AND(OM23&gt;=OW$30,OM23&lt;&gt;"",OO23&gt;=OW$34,OO23&lt;&gt;""),AND(OQ23&gt;=OW$30,OQ23&lt;&gt;"",OS23&gt;=OW$34,OS23&lt;&gt;""),AND(OT23&gt;=OW$30,OT23&lt;&gt;"",OV23&gt;=OW$34,OV23&lt;&gt;""),AND(PR23&gt;=QE$30,PR23&lt;&gt;"",PT23&gt;=QE$34,PT23&lt;&gt;""),AND(PU23&gt;=QE$30,PU23&lt;&gt;"",PW23&gt;=QE$34,PW23&lt;&gt;""),AND(PY23&gt;=QE$30,PY23&lt;&gt;"",QA23&gt;=QE$34,QA23&lt;&gt;""),AND(QB23&gt;=QE$30,QB23&lt;&gt;"",QD23&gt;=QE$34,QD23&lt;&gt;""),AND(QZ23&gt;=RM$30,QZ23&lt;&gt;"",RB23&gt;=RM$34,RB23&lt;&gt;""),AND(RC23&gt;=RM$30,RC23&lt;&gt;"",RE23&gt;=RM$34,RE23&lt;&gt;""),AND(RG23&gt;=RM$30,RG23&lt;&gt;"",RI23&gt;=RM$34,RI23&lt;&gt;""),AND(RJ23&gt;=RM$30,RJ23&lt;&gt;"",RL23&gt;=RM$34,RL23&lt;&gt;""),AND(SH23&gt;=SU$30,SH23&lt;&gt;"",SJ23&gt;=SU$34,SJ23&lt;&gt;""),AND(SK23&gt;=SU$30,SK23&lt;&gt;"",SM23&gt;=SU$34,SM23&lt;&gt;""),AND(SO23&gt;=SU$30,SO23&lt;&gt;"",SQ23&gt;=SU$34,SQ23&lt;&gt;""),AND(SR23&gt;=SU$30,SR23&lt;&gt;"",ST23&gt;=SU$34,ST23&lt;&gt;""),AND(TP23&gt;=UC$30,TP23&lt;&gt;"",TR23&gt;=UC$34,TR23&lt;&gt;""),AND(TS23&gt;=UC$30,TS23&lt;&gt;"",TU23&gt;=UC$34,TU23&lt;&gt;""),AND(TW23&gt;=UC$30,TW23&lt;&gt;"",TY23&gt;=UC$34,TYY23&lt;&gt;""),AND(TZ23&gt;=UC$30,TZ23&lt;&gt;"",UB23&gt;=UC$34,UB23&lt;&gt;""),AND(UX23&gt;=VK$30,UX23&lt;&gt;"",UZ23&gt;=VK$34,UZ23&lt;&gt;""),AND(VA23&gt;=VK$30,VA23&lt;&gt;"",VC23&gt;=VK$34,VC23&lt;&gt;""),AND(VE23&gt;=VK$30,VE23&lt;&gt;"",VG23&gt;=VK$34,VG23&lt;&gt;""),AND(VH23&gt;=VK$30,VH23&lt;&gt;"",VJ23&gt;=VK$34,VJ23&lt;&gt;""),AND(WF23&gt;=WS$30,WF23&lt;&gt;"",WH23&gt;=WS$34,WH23&lt;&gt;""),AND(WI23&gt;=WS$30,WI23&lt;&gt;"",WK23&gt;=WS$34,WK23&lt;&gt;""),AND(WM23&gt;=WS$30,WM23&lt;&gt;"",WO23&gt;=WS$34,WO23&lt;&gt;""),AND(WP23&gt;=WS$30,WP23&lt;&gt;"",WR23&gt;=WS$34,WR23&lt;&gt;"")),"Excellence",IF(I23="P","Worlds Team",IF(F23="P","National Team","")))))</f>
        <v/>
      </c>
      <c r="I23" s="3" t="str">
        <f>IF(OR(AND(AO23&gt;=AY$29,AO23&lt;&gt;"",AQ23&gt;=AY$33,AQ23&lt;&gt;"",AN23=""),AND(AR23&gt;=AY$29,AR23&lt;&gt;"",AT23&gt;=AY$33,AT23&lt;&gt;"",AN23=""),AND(AV23&gt;=AY$29,AV23&lt;&gt;"",AX23&gt;=AY$33,AX23&lt;&gt;"",AN23=""),AND(BP23&gt;=BZ$29,BP23&lt;&gt;"",BR23&gt;=BZ$33,BR23&lt;&gt;"",BO23=""),AND(BS23&gt;=BZ$29,BS23&lt;&gt;"",BU23&gt;=BZ$33,BU23&lt;&gt;"",BO23=""),AND(BW23&gt;=BZ$29,BW23&lt;&gt;"",BY23&gt;=BZ$33,BY23&lt;&gt;"",BO23=""),AND(CQ23&gt;=DA$29,CQ23&lt;&gt;"",CS23&gt;=DA$33,CS23&lt;&gt;"",CP23=""),AND(CT23&gt;=DA$29,CT23&lt;&gt;"",CV23&gt;=DA$33,CV23&lt;&gt;"",CP23=""),AND(CX23&gt;=DA$29,CX23&lt;&gt;"",CZ23&gt;=DA$33,CZ23&lt;&gt;"",CP23=""),AND(DX23&gt;=EK$29,DX23&lt;&gt;"",DZ23&gt;=EK$33,DZ23&lt;&gt;""),AND(EA23&gt;=EK$29,EA23&lt;&gt;"",EC23&gt;=EK$33,EC23&lt;&gt;""),AND(EE23&gt;=EK$29,EE23&lt;&gt;"",EG23&gt;=EK$33,EG23&lt;&gt;""),AND(EH23&gt;=EK$29,EH23&lt;&gt;"",EJ23&gt;=EK$33,EJ23&lt;&gt;""),AND(FF23&gt;=FS$29,FF23&lt;&gt;"",FH23&gt;=FS$33,FH23&lt;&gt;""),AND(FI23&gt;=FS$29,FI23&lt;&gt;"",FK23&gt;=FS$33,FK23&lt;&gt;""),AND(FM23&gt;=FS$29,FM23&lt;&gt;"",FO23&gt;=FS$33,FO23&lt;&gt;""),AND(FP23&gt;=FS$29,FP23&lt;&gt;"",FR23&gt;=FS$33,FR23&lt;&gt;""),AND(GN23&gt;=HA$29,GN23&lt;&gt;"",GP23&gt;=HA$33,GP23&lt;&gt;""),AND(GQ23&gt;=HA$29,GQ23&lt;&gt;"",GS23&gt;=HA$33,GS23&lt;&gt;""),AND(GU23&gt;=HA$29,GU23&lt;&gt;"",GW23&gt;=HA$33,GW23&lt;&gt;""),AND(GX23&gt;=HA$29,GX23&lt;&gt;"",GZ23&gt;=HA$33,GZ23&lt;&gt;""),AND(HV23&gt;=II$29,HV23&lt;&gt;"",HX23&gt;=II$33,HX23&lt;&gt;""),AND(HY23&gt;=II$29,HY23&lt;&gt;"",IA23&gt;=II$33,IA23&lt;&gt;""),AND(IC23&gt;=II$29,IC23&lt;&gt;"",IE23&gt;=II$33,IE23&lt;&gt;""),AND(IF23&gt;=II$29,IF23&lt;&gt;"",IH23&gt;=II$33,IH23&lt;&gt;""),AND(JD23&gt;=JQ$29,JD23&lt;&gt;"",JF23&gt;=JQ$33,JF23&lt;&gt;""),AND(JG23&gt;=JQ$29,JG23&lt;&gt;"",JI23&gt;=JQ$33,JI23&lt;&gt;""),AND(JK23&gt;=JQ$29,JK23&lt;&gt;"",JM23&gt;=JQ$33,JM23&lt;&gt;""),AND(JN23&gt;=JQ$29,JN23&lt;&gt;"",JP23&gt;=JQ$33,JP23&lt;&gt;""),AND(KL23&gt;=KY$29,KL23&lt;&gt;"",KN23&gt;=KY$33,KN23&lt;&gt;""),AND(KO23&gt;=KY$29,KO23&lt;&gt;"",KQ23&gt;=KY$33,KQ23&lt;&gt;""),AND(KS23&gt;=KY$29,KS23&lt;&gt;"",KU23&gt;=KY$33,KU23&lt;&gt;""),AND(KV23&gt;=KY$29,KV23&lt;&gt;"",KX23&gt;=KY$33,KX23&lt;&gt;""),AND(LT23&gt;=MG$29,LT23&lt;&gt;"",LV23&gt;=MG$33,LV23&lt;&gt;""),AND(LW23&gt;=MG$29,LW23&lt;&gt;"",LY23&gt;=MG$33,LY23&lt;&gt;""),AND(MA23&gt;=MG$29,MA23&lt;&gt;"",MC23&gt;=MG$33,MC23&lt;&gt;""),AND(MD23&gt;=MG$29,MD23&lt;&gt;"",MF23&gt;=MG$33,MF23&lt;&gt;""),AND(NB23&gt;=NO$29,NB23&lt;&gt;"",ND23&gt;=NO$33,ND23&lt;&gt;""),AND(NE23&gt;=NO$29,NE23&lt;&gt;"",NG23&gt;=NO$33,NG23&lt;&gt;""),AND(NI23&gt;=NO$29,NI23&lt;&gt;"",NK23&gt;=NO$33,NK23&lt;&gt;""),AND(NL23&gt;=NO$29,NL23&lt;&gt;"",NN23&gt;=NO$33,NN23&lt;&gt;""),AND(OJ23&gt;=OW$29,OJ23&lt;&gt;"",OL23&gt;=OW$33,OL23&lt;&gt;""),AND(OM23&gt;=OW$29,OM23&lt;&gt;"",OO23&gt;=OW$33,OO23&lt;&gt;""),AND(OQ23&gt;=OW$29,OQ23&lt;&gt;"",OS23&gt;=OW$33,OS23&lt;&gt;""),AND(OT23&gt;=OW$29,OT23&lt;&gt;"",OV23&gt;=OW$33,OV23&lt;&gt;""),AND(PR23&gt;=QE$29,PR23&lt;&gt;"",PT23&gt;=QE$33,PT23&lt;&gt;""),AND(PU23&gt;=QE$29,PU23&lt;&gt;"",PW23&gt;=QE$33,PW23&lt;&gt;""),AND(PY23&gt;=QE$29,PY23&lt;&gt;"",QA23&gt;=QE$33,QA23&lt;&gt;""),AND(QB23&gt;=QE$29,QB23&lt;&gt;"",QD23&gt;=QE$33,QD23&lt;&gt;""),AND(QZ23&gt;=RM$29,QZ23&lt;&gt;"",RB23&gt;=RM$33,RB23&lt;&gt;""),AND(RC23&gt;=RM$29,RC23&lt;&gt;"",RE23&gt;=RM$33,RE23&lt;&gt;""),AND(RG23&gt;=RM$29,RG23&lt;&gt;"",RI23&gt;=RM$33,RI23&lt;&gt;""),AND(RJ23&gt;=RM$29,RJ23&lt;&gt;"",RL23&gt;=RM$33,RL23&lt;&gt;""),AND(SH23&gt;=SU$29,SH23&lt;&gt;"",SJ23&gt;=SU$33,SJ23&lt;&gt;""),AND(SK23&gt;=SU$29,SK23&lt;&gt;"",SM23&gt;=SU$33,SM23&lt;&gt;""),AND(SO23&gt;=SU$29,SO23&lt;&gt;"",SQ23&gt;=SU$33,SQ23&lt;&gt;""),AND(SR23&gt;=SU$29,SR23&lt;&gt;"",ST23&gt;=SU$33,ST23&lt;&gt;""),AND(TP23&gt;=UC$29,TP23&lt;&gt;"",TR23&gt;=UC$33,TR23&lt;&gt;""),AND(TS23&gt;=UC$29,TS23&lt;&gt;"",TU23&gt;=UC$33,TU23&lt;&gt;""),AND(TW23&gt;=UC$29,TW23&lt;&gt;"",TY23&gt;=UC$33,TYY23&lt;&gt;""),AND(TZ23&gt;=UC$29,TZ23&lt;&gt;"",UB23&gt;=UC$33,UB23&lt;&gt;""),AND(UX23&gt;=VK$29,UX23&lt;&gt;"",UZ23&gt;=VK$33,UZ23&lt;&gt;""),AND(VA23&gt;=VK$29,VA23&lt;&gt;"",VC23&gt;=VK$33,VC23&lt;&gt;""),AND(VE23&gt;=VK$29,VE23&lt;&gt;"",VG23&gt;=VK$33,VG23&lt;&gt;""),AND(VH23&gt;=VK$29,VH23&lt;&gt;"",VJ23&gt;=VK$33,VJ23&lt;&gt;""),AND(WF23&gt;=WS$29,WF23&lt;&gt;"",WH23&gt;=WS$33,WH23&lt;&gt;""),AND(WI23&gt;=WS$29,WI23&lt;&gt;"",WK23&gt;=WS$33,WK23&lt;&gt;""),AND(WM23&gt;=WS$29,WM23&lt;&gt;"",WO23&gt;=WS$33,WO23&lt;&gt;""),AND(WP23&gt;=WS$29,WP23&lt;&gt;"",WR23&gt;=WS$33,WR23&lt;&gt;"")),"P","")</f>
        <v/>
      </c>
      <c r="J23" s="8">
        <f>IF(COUNT(AQ23,AT23,BR23,BU23,CS23,CV23)&gt;0,LARGE((AQ23,AT23,BR23,BU23,CS23,CV23),1),0)</f>
        <v>52.07</v>
      </c>
      <c r="K23" s="8" t="str">
        <f>IF(J23="","",IF(OR(J23=CS23,J23=CV23),$CA$1,IF(OR(J23=BR23,J23=BU23),$AZ$1,IF(OR(J23=AQ23,J23=AT23),$Y$1,""))))</f>
        <v>2023 Domestic 3rd Trial</v>
      </c>
      <c r="L23" s="8">
        <f>IF(COUNT(AQ23,AT23,BR23,BU23,CS23,CV23)&gt;1,LARGE((AQ23,AT23,BR23,BU23,CS23,CV23),2),0)</f>
        <v>51.88</v>
      </c>
      <c r="M23" s="8" t="str">
        <f>IF(L23="","",IF(OR(L23=CS23,L23=CV23),$CA$1,IF(OR(L23=BR23,L23=BU23),$AZ$1,IF(OR(L23=AQ23,L23=AT23),$Y$1,""))))</f>
        <v>2023 Domestic 3rd Trial</v>
      </c>
      <c r="N23" s="8">
        <f>IF(COUNT(AQ23,AT23,BR23,BU23,CS23,CV23)&gt;2,LARGE((AQ23,AT23,BR23,BU23,CS23,CV23),3),0)</f>
        <v>0</v>
      </c>
      <c r="O23" s="8" t="str">
        <f>IF(N23="","",IF(OR(N23=CS23,N23=CV23),$CA$1,IF(OR(N23=BR23,N23=BU23),$AZ$1,IF(OR(N23=AQ23,N23=AT23),$Y$1,""))))</f>
        <v/>
      </c>
      <c r="P23" s="8">
        <f>IF(MAX(AX23,BY23,CZ23)&gt;0,MAX(AX23,BY23,CZ23),0)</f>
        <v>0</v>
      </c>
      <c r="Q23" s="8" t="str">
        <f>IF(P23="","",IF(P23=CZ23,$CA$1,IF(P23=BY23,$AZ$1,IF(P23=AX23,$Y$1,""))))</f>
        <v/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,TP23,TS23,TW23,TZ23,UX23,VA23,VE23,VH23,WF23,WI23,WM23,WP23),0)</f>
        <v>13.8</v>
      </c>
      <c r="S23" s="8" t="str">
        <f>IF(R23=0,"",IF(OR(R23=CQ23,R23=CT23,R23=CX23),$CA$1,IF(OR(R23=BP23,R23=BS23,R23=BW23),$AZ$1,IF(OR(R23=AO23,R23=AR23,R23=AV23),$Y$1,IF(OR(R23=WF23,R23=WI23,R23=WM23,R23=WP23),$VL$1,IF(OR(R23=UX23,R23=VA23,R23=VE23,R23=VH23),$UD$1,IF(OR(R23=TP23,R23=TS23,R23=TW23,R23=TZ23),$SV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)))</f>
        <v>2023 Domestic 3rd Trial</v>
      </c>
      <c r="T23" s="8">
        <f>IF(MAX(IF(AO23&gt;=$AY$28,AP23,0),IF(AR23&gt;=$AY$28,AS23,0),IF(AV23&gt;=$AY$28,AW23,0),IF(BP23&gt;=$BZ$28,BQ23,0),IF(BS23&gt;=$BZ$28,BT23,0),IF(BW23&gt;=$BZ$28,BX23,0),IF(CQ23&gt;=$DA$28,CR23,0),IF(CT23&gt;=$DA$28,CU23,0),IF(CX23&gt;=$DA$28,CY23,0),IF(DX23&gt;=$EK$28,DY23,0),IF(EA23&gt;=$EK$28,EB23,0),IF(EE23&gt;=$EK$28,EF23,0),IF(EH23&gt;=$EK$28,EI23,0),IF(FF23&gt;=$FS$28,FG23,0),IF(FI23&gt;=$FS$28,FJ23,0),IF(FM23&gt;=$FS$28,FN23,0),IF(FP23&gt;=$FS$28,FQ23,0),IF(GN23&gt;=$HA$28,GO23,0),IF(GQ23&gt;=$HA$28,GR23,0),IF(GU23&gt;=$HA$28,GV23,0),IF(GX23&gt;=$HA$28,GY23,0),IF(HV23&gt;=$II$28,HW23,0),IF(HY23&gt;=$II$28,HZ23,0),IF(IC23&gt;=$II$28,ID23,0),IF(IF23&gt;=$II$28,IG23,0),IF(JD23&gt;=$JQ$28,JE23,0),IF(JG23&gt;=$JQ$28,JH23,0),IF(JK23&gt;=$JQ$28,JL23,0),IF(JN23&gt;=$JQ$28,JO23,0),IF(KL23&gt;=$KY$28,KM23,0),IF(KO23&gt;=$KY$28,KP23,0),IF(KS23&gt;=$KY$28,KT23,0),IF(KV23&gt;=$KY$28,KW23,0),IF(LT23&gt;=$MG$28,LU23,0),IF(LW23&gt;=$MG$28,LX23,0),IF(MA23&gt;=$MG$28,MB23,0),IF(MD23&gt;=$MG$28,ME23,0),IF(NB23&gt;=$NO$28,NC23,0),IF(NE23&gt;=$NO$28,NF23,0),IF(NI23&gt;=$NO$28,NJ23,0),IF(NL23&gt;=$NO$28,NM23,0),IF(OJ23&gt;=$OW$28,OK23,0),IF(OM23&gt;=$OW$28,ON23,0),IF(OQ23&gt;=$OW$28,OR23,0),IF(OT23&gt;=$OW$28,OU23,0),IF(PR23&gt;=$QE$28,PS23,0),IF(PU23&gt;=$QE$28,PV23,0),IF(PY23&gt;=$QE$28,PZ23,0),IF(QB23&gt;=$QE$28,QC23,0),IF(QZ23&gt;=$RM$28,RA23,0),IF(RC23&gt;=$RM$28,RD23,0),IF(RG23&gt;=$RM$28,RH23,0),IF(RJ23&gt;=$RM$28,RK23,0),IF(SH23&gt;=$SU$28,SI23,0),IF(SK23&gt;=$SU$28,SL23,0),IF(SO23&gt;=$SU$28,SP23,0),IF(SR23&gt;=$SU$28,SS23,0),IF(TP23&gt;=$UC$28,TQ23,0),IF(TS23&gt;=$UC$28,TT23,0),IF(TW23&gt;=$UC$28,TX23,0),IF(TZ23&gt;=$UC$28,UA23,0),IF(UX23&gt;=$VK$28,UY23,0),IF(VA23&gt;=$VK$28,VB23,0),IF(VE23&gt;=$VK$28,VF23,0),IF(VH23&gt;=$VK$28,VI23,0),IF(WF23&gt;=$WS$28,WG23,0),IF(WI23&gt;=$WS$28,WJ23,0),IF(WM23&gt;=$WS$28,WN23,0),IF(WP23&gt;=$WS$28,WQ23,0))&gt;0,MAX(IF(AO23&gt;=$AY$28,AP23,0),IF(AR23&gt;=$AY$28,AS23,0),IF(AV23&gt;=$AY$28,AW23,0),IF(BP23&gt;=$BZ$28,BQ23,0),IF(BS23&gt;=$BZ$28,BT23,0),IF(BW23&gt;=$BZ$28,BX23,0),IF(CQ23&gt;=$DA$28,CR23,0),IF(CT23&gt;=$DA$28,CU23,0),IF(CX23&gt;=$DA$28,CY23,0),IF(DX23&gt;=$EK$28,DY23,0),IF(EA23&gt;=$EK$28,EB23,0),IF(EE23&gt;=$EK$28,EF23,0),IF(EH23&gt;=$EK$28,EI23,0),IF(FF23&gt;=$FS$28,FG23,0),IF(FI23&gt;=$FS$28,FJ23,0),IF(FM23&gt;=$FS$28,FN23,0),IF(FP23&gt;=$FS$28,FQ23,0),IF(GN23&gt;=$HA$28,GO23,0),IF(GQ23&gt;=$HA$28,GR23,0),IF(GU23&gt;=$HA$28,GV23,0),IF(GX23&gt;=$HA$28,GY23,0),IF(HV23&gt;=$II$28,HW23,0),IF(HY23&gt;=$II$28,HZ23,0),IF(IC23&gt;=$II$28,ID23,0),IF(IF23&gt;=$II$28,IG23,0),IF(JD23&gt;=$JQ$28,JE23,0),IF(JG23&gt;=$JQ$28,JH23,0),IF(JK23&gt;=$JQ$28,JL23,0),IF(JN23&gt;=$JQ$28,JO23,0),IF(KL23&gt;=$KY$28,KM23,0),IF(KO23&gt;=$KY$28,KP23,0),IF(KS23&gt;=$KY$28,KT23,0),IF(KV23&gt;=$KY$28,KW23,0),IF(LT23&gt;=$MG$28,LU23,0),IF(LW23&gt;=$MG$28,LX23,0),IF(MA23&gt;=$MG$28,MB23,0),IF(MD23&gt;=$MG$28,ME23,0),IF(NB23&gt;=$NO$28,NC23,0),IF(NE23&gt;=$NO$28,NF23,0),IF(NI23&gt;=$NO$28,NJ23,0),IF(NL23&gt;=$NO$28,NM23,0),IF(OJ23&gt;=$OW$28,OK23,0),IF(OM23&gt;=$OW$28,ON23,0),IF(OQ23&gt;=$OW$28,OR23,0),IF(OT23&gt;=$OW$28,OU23,0),IF(PR23&gt;=$QE$28,PS23,0),IF(PU23&gt;=$QE$28,PV23,0),IF(PY23&gt;=$QE$28,PZ23,0),IF(QB23&gt;=$QE$28,QC23,0),IF(QZ23&gt;=$RM$28,RA23,0),IF(RC23&gt;=$RM$28,RD23,0),IF(RG23&gt;=$RM$28,RH23,0),IF(RJ23&gt;=$RM$28,RK23,0),IF(SH23&gt;=$SU$28,SI23,0),IF(SK23&gt;=$SU$28,SL23,0),IF(SO23&gt;=$SU$28,SP23,0),IF(SR23&gt;=$SU$28,SS23,0),IF(TP23&gt;=$UC$28,TQ23,0),IF(TS23&gt;=$UC$28,TT23,0),IF(TW23&gt;=$UC$28,TX23,0),IF(TZ23&gt;=$UC$28,UA23,0),IF(UX23&gt;=$VK$28,UY23,0),IF(VA23&gt;=$VK$28,VB23,0),IF(VE23&gt;=$VK$28,VF23,0),IF(VH23&gt;=$VK$28,VI23,0),IF(WF23&gt;=$WS$28,WG23,0),IF(WI23&gt;=$WS$28,WJ23,0),IF(WM23&gt;=$WS$28,WN23,0),IF(WP23&gt;=$WS$28,WQ23,0)),0)</f>
        <v>0</v>
      </c>
      <c r="U23" s="8" t="str">
        <f>IF(T23=0,"",IF(OR(T23=CR23,T23=CU23,T23=CY23),$CA$1,IF(OR(T23=BQ23,T23=BT23,T23=BX23),$AZ$1,IF(OR(T23=AP23,T23=AS23,T23=AW23),$Y$1,IF(OR(T23=WG23,T23=WJ23,T23=WN23,T23=WQ23),$VL$1,IF(OR(T23=UY23,T23=VB23,T23=VF23,T23=VI23),$UD$1,IF(OR(T23=TQ23,T23=TT23,T23=TX23,T23=UA23),$SV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N23="",0,N23)=WL23,$VL$1,IF(V23+IF(N23="",0,N23)=VD23,$UD$1,IF(V23+IF(N23="",0,N23)=TV23,$SV$1,IF(V23+IF(N23="",0,N23)=SN23,$RN$1,IF(V23+IF(N23="",0,N23)=RF23,$QF$1,IF(V23+IF(N23="",0,N23)=PX23,$OX$1,IF(V23+IF(N23="",0,N23)=OP23,$NP$1,IF(V23+IF(N23="",0,N23)=NH23,$MH$1,IF(V23+IF(N23="",0,N23)=LZ23,$KZ$1,IF(V23+IF(N23="",0,N23)=KR23,$JR$1,IF(V23+IF(N23="",0,N23)=JJ23,$IJ$1,IF(V23+IF(N23="",0,N23)=IB23,$HB$1,IF(V23+IF(N23="",0,N23)=GT23,$FT$1,IF(V23+IF(N23="",0,N23)=FL23,$EL$1,IF(V23+IF(N23="",0,N23)=ED23,$DD$1))))))))))))))),IF(V23=DC23,IF(V23+IF(P23="",0,P23)=WO23,$VL$1,IF(V23+IF(P23="",0,P23)=VG23,$UD$1,IF(V23+IF(P23="",0,P23)=TY23,$SV$1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WR23,$VL$1,IF(V23+IF(P23="",0,P23)=VJ23,$UD$1,IF(V23+IF(P23="",0,P23)=UB23,$SV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))))))</f>
        <v/>
      </c>
      <c r="Y23" s="23">
        <v>13.4</v>
      </c>
      <c r="Z23" s="23">
        <v>9.1</v>
      </c>
      <c r="AA23" s="23">
        <v>13.8</v>
      </c>
      <c r="AB23" s="23">
        <v>15.98</v>
      </c>
      <c r="AC23" s="23">
        <v>0.4</v>
      </c>
      <c r="AD23" s="23">
        <v>13.5</v>
      </c>
      <c r="AE23" s="23">
        <v>8.9</v>
      </c>
      <c r="AF23" s="23">
        <v>13.8</v>
      </c>
      <c r="AG23" s="23">
        <v>16.07</v>
      </c>
      <c r="AH23" s="23">
        <v>0.2</v>
      </c>
      <c r="AI23" s="23"/>
      <c r="AJ23" s="23"/>
      <c r="AK23" s="23"/>
      <c r="AL23" s="23"/>
      <c r="AM23" s="23"/>
      <c r="AN23" s="28"/>
      <c r="AO23" s="39">
        <f>IF(AA23&gt;0,AA23,"")</f>
        <v>13.8</v>
      </c>
      <c r="AP23" s="39">
        <f>IF(AB23&gt;0,AB23,"")</f>
        <v>15.98</v>
      </c>
      <c r="AQ23" s="41">
        <f>IF(SUM(Y23:AB23)-AC23&gt;0,SUM(Y23:AB23)-AC23,"")</f>
        <v>51.88</v>
      </c>
      <c r="AR23" s="41">
        <f>IF(AF23&gt;0,AF23,"")</f>
        <v>13.8</v>
      </c>
      <c r="AS23" s="41">
        <f>IF(AG23&gt;0,AG23,"")</f>
        <v>16.07</v>
      </c>
      <c r="AT23" s="41">
        <f>IF(SUM(AD23:AG23)-AH23&gt;0,SUM(AD23:AG23)-AH23,"")</f>
        <v>52.07</v>
      </c>
      <c r="AU23" s="41">
        <f>IF(AQ23="","",MAX(AQ23,AT23))</f>
        <v>52.07</v>
      </c>
      <c r="AV23" s="41" t="str">
        <f>IF(AK23&gt;0,AK23,"")</f>
        <v/>
      </c>
      <c r="AW23" s="41" t="str">
        <f>IF(AL23&gt;0,AL23,"")</f>
        <v/>
      </c>
      <c r="AX23" s="41" t="str">
        <f>IF(SUM(AI23:AL23)-AM23&gt;0,SUM(AI23:AL23)-AM23,"")</f>
        <v/>
      </c>
      <c r="AY23" s="41">
        <f>IF(SUM(AU23,AX23)&gt;0,SUM(AU23,AX23),"")</f>
        <v>52.07</v>
      </c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9"/>
      <c r="BP23" s="40" t="str">
        <f>IF(BB23&gt;0,BB23,"")</f>
        <v/>
      </c>
      <c r="BQ23" s="40" t="str">
        <f>IF(BC23&gt;0,BC23,"")</f>
        <v/>
      </c>
      <c r="BR23" s="11" t="str">
        <f>IF(SUM(AZ23:BC23)-BD23&gt;0,SUM(AZ23:BC23)-BD23,"")</f>
        <v/>
      </c>
      <c r="BS23" s="11" t="str">
        <f>IF(BG23&gt;0,BG23,"")</f>
        <v/>
      </c>
      <c r="BT23" s="11" t="str">
        <f>IF(BH23&gt;0,BH23,"")</f>
        <v/>
      </c>
      <c r="BU23" s="11" t="str">
        <f>IF(SUM(BE23:BH23)-BI23&gt;0,SUM(BE23:BH23)-BI23,"")</f>
        <v/>
      </c>
      <c r="BV23" s="11" t="str">
        <f>IF(BR23="","",MAX(BR23,BU23))</f>
        <v/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 t="str">
        <f>IF(SUM(BV23,BY23)&gt;0,SUM(BV23,BY23),"")</f>
        <v/>
      </c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8"/>
      <c r="CQ23" s="39" t="str">
        <f>IF(CC23&gt;0,CC23,"")</f>
        <v/>
      </c>
      <c r="CR23" s="39" t="str">
        <f>IF(CD23&gt;0,CD23,"")</f>
        <v/>
      </c>
      <c r="CS23" s="41" t="str">
        <f>IF(SUM(CA23:CD23)-CE23&gt;0,SUM(CA23:CD23)-CE23,"")</f>
        <v/>
      </c>
      <c r="CT23" s="41" t="str">
        <f>IF(CH23&gt;0,CH23,"")</f>
        <v/>
      </c>
      <c r="CU23" s="41" t="str">
        <f>IF(CI23&gt;0,CI23,"")</f>
        <v/>
      </c>
      <c r="CV23" s="41" t="str">
        <f>IF(SUM(CF23:CI23)-CJ23&gt;0,SUM(CF23:CI23)-CJ23,"")</f>
        <v/>
      </c>
      <c r="CW23" s="41" t="str">
        <f>IF(CS23="","",MAX(CS23,CV23))</f>
        <v/>
      </c>
      <c r="CX23" s="41" t="str">
        <f>IF(CM23&gt;0,CM23,"")</f>
        <v/>
      </c>
      <c r="CY23" s="41" t="str">
        <f>IF(CN23&gt;0,CN23,"")</f>
        <v/>
      </c>
      <c r="CZ23" s="41" t="str">
        <f>IF(SUM(CK23:CN23)-CO23&gt;0,SUM(CK23:CN23)-CO23,"")</f>
        <v/>
      </c>
      <c r="DA23" s="41" t="str">
        <f>IF(SUM(CW23,CZ23)&gt;0,SUM(CW23,CZ23),"")</f>
        <v/>
      </c>
      <c r="DB23" s="52" t="str">
        <f>IF(MAX(ED23,FL23,GT23,IB23,JJ23,KR23,LZ23,NH23,OP23,PX23,RF23,SN23,TV23,VD23,WL23)-IF(N23="",0,N23)&gt;0.001,MAX(ED23,FL23,GT23,IB23,JJ23,KR23,LZ23,NH23,OP23,PX23,RF23,SN23,TV23,VD23,WL23)-IF(N23="",0,N23),"")</f>
        <v/>
      </c>
      <c r="DC23" s="52" t="str">
        <f>IF(MAX(EG23,EJ23,FO23,FR23,GW23,GZ23,IE23,IH23,JM23,JP23,KU23,KX23,MC23,MF23,NK23,NN23,OS23,OV23,QA23,QD23,RI23,RL23,SQ23,ST23,TY23,UB23,VG23,VJ23,WO23,WR23)-IF(P23="",0,P23)&gt;0.001,MAX(EG23,EJ23,FO23,FR23,GW23,GZ23,IE23,IH23,JM23,JP23,KU23,KX23,MC23,MF23,NK23,NN23,OS23,OV23,QA23,QD23,RI23,RL23,SQ23,ST23,TY23,UB23,VG23,VJ23,WO23,WR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1" t="str">
        <f>IF(DF23&gt;0,DF23,"")</f>
        <v/>
      </c>
      <c r="DY23" s="41" t="str">
        <f>IF(DG23&gt;0,DG23,"")</f>
        <v/>
      </c>
      <c r="DZ23" s="41" t="str">
        <f>IF(SUM(DD23:DG23)-DH23&gt;0,SUM(DD23:DG23)-DH23,"")</f>
        <v/>
      </c>
      <c r="EA23" s="41" t="str">
        <f>IF(DK23&gt;0,DK23,"")</f>
        <v/>
      </c>
      <c r="EB23" s="41" t="str">
        <f>IF(DL23&gt;0,DL23,"")</f>
        <v/>
      </c>
      <c r="EC23" s="41" t="str">
        <f>IF(SUM(DI23:DL23)-DM23&gt;0,SUM(DI23:DL23)-DM23,"")</f>
        <v/>
      </c>
      <c r="ED23" s="41" t="str">
        <f>IF(MAX(DZ23,EC23)&gt;0,MAX(DZ23,EC23),"")</f>
        <v/>
      </c>
      <c r="EE23" s="41" t="str">
        <f>IF(DP23&gt;0,DP23,"")</f>
        <v/>
      </c>
      <c r="EF23" s="41" t="str">
        <f>IF(DQ23&gt;0,DQ23,"")</f>
        <v/>
      </c>
      <c r="EG23" s="41" t="str">
        <f>IF(SUM(DN23:DQ23)-DR23&gt;0,SUM(DN23:DQ23)-DR23,"")</f>
        <v/>
      </c>
      <c r="EH23" s="41" t="str">
        <f>IF(DU23&gt;0,DU23,"")</f>
        <v/>
      </c>
      <c r="EI23" s="41" t="str">
        <f>IF(DV23&gt;0,DV23,"")</f>
        <v/>
      </c>
      <c r="EJ23" s="41" t="str">
        <f>IF(SUM(DS23:DV23)-DW23&gt;0,SUM(DS23:DV23)-DW23,"")</f>
        <v/>
      </c>
      <c r="EK23" s="41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1" t="str">
        <f>IF(FV23&gt;0,FV23,"")</f>
        <v/>
      </c>
      <c r="GO23" s="41" t="str">
        <f>IF(FW23&gt;0,FW23,"")</f>
        <v/>
      </c>
      <c r="GP23" s="41" t="str">
        <f>IF(SUM(FT23:FW23)-FX23&gt;0,SUM(FT23:FW23)-FX23,"")</f>
        <v/>
      </c>
      <c r="GQ23" s="41" t="str">
        <f>IF(GA23&gt;0,GA23,"")</f>
        <v/>
      </c>
      <c r="GR23" s="41" t="str">
        <f>IF(GB23&gt;0,GB23,"")</f>
        <v/>
      </c>
      <c r="GS23" s="41" t="str">
        <f>IF(SUM(FY23:GB23)-GC23&gt;0,SUM(FY23:GB23)-GC23,"")</f>
        <v/>
      </c>
      <c r="GT23" s="41" t="str">
        <f>IF(MAX(GP23,GS23)&gt;0,MAX(GP23,GS23),"")</f>
        <v/>
      </c>
      <c r="GU23" s="41" t="str">
        <f>IF(GF23&gt;0,GF23,"")</f>
        <v/>
      </c>
      <c r="GV23" s="41" t="str">
        <f>IF(GG23&gt;0,GG23,"")</f>
        <v/>
      </c>
      <c r="GW23" s="41" t="str">
        <f>IF(SUM(GD23:GG23)-GH23&gt;0,SUM(GD23:GG23)-GH23,"")</f>
        <v/>
      </c>
      <c r="GX23" s="41" t="str">
        <f>IF(GK23&gt;0,GK23,"")</f>
        <v/>
      </c>
      <c r="GY23" s="41" t="str">
        <f>IF(GL23&gt;0,GL23,"")</f>
        <v/>
      </c>
      <c r="GZ23" s="41" t="str">
        <f>IF(SUM(GI23:GL23)-GM23&gt;0,SUM(GI23:GL23)-GM23,"")</f>
        <v/>
      </c>
      <c r="HA23" s="41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1" t="str">
        <f>IF(IL23&gt;0,IL23,"")</f>
        <v/>
      </c>
      <c r="JE23" s="41" t="str">
        <f>IF(IM23&gt;0,IM23,"")</f>
        <v/>
      </c>
      <c r="JF23" s="41" t="str">
        <f>IF(SUM(IJ23:IM23)-IN23&gt;0,SUM(IJ23:IM23)-IN23,"")</f>
        <v/>
      </c>
      <c r="JG23" s="41" t="str">
        <f>IF(IQ23&gt;0,IQ23,"")</f>
        <v/>
      </c>
      <c r="JH23" s="41" t="str">
        <f>IF(IR23&gt;0,IR23,"")</f>
        <v/>
      </c>
      <c r="JI23" s="41" t="str">
        <f>IF(SUM(IO23:IR23)-IS23&gt;0,SUM(IO23:IR23)-IS23,"")</f>
        <v/>
      </c>
      <c r="JJ23" s="41" t="str">
        <f>IF(MAX(JF23,JI23)&gt;0,MAX(JF23,JI23),"")</f>
        <v/>
      </c>
      <c r="JK23" s="41" t="str">
        <f>IF(IV23&gt;0,IV23,"")</f>
        <v/>
      </c>
      <c r="JL23" s="41" t="str">
        <f>IF(IW23&gt;0,IW23,"")</f>
        <v/>
      </c>
      <c r="JM23" s="41" t="str">
        <f>IF(SUM(IT23:IW23)-IX23&gt;0,SUM(IT23:IW23)-IX23,"")</f>
        <v/>
      </c>
      <c r="JN23" s="41" t="str">
        <f>IF(JA23&gt;0,JA23,"")</f>
        <v/>
      </c>
      <c r="JO23" s="41" t="str">
        <f>IF(JB23&gt;0,JB23,"")</f>
        <v/>
      </c>
      <c r="JP23" s="41" t="str">
        <f>IF(SUM(IY23:JB23)-JC23&gt;0,SUM(IY23:JB23)-JC23,"")</f>
        <v/>
      </c>
      <c r="JQ23" s="41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1" t="str">
        <f>IF(LB23&gt;0,LB23,"")</f>
        <v/>
      </c>
      <c r="LU23" s="41" t="str">
        <f>IF(LC23&gt;0,LC23,"")</f>
        <v/>
      </c>
      <c r="LV23" s="41" t="str">
        <f>IF(SUM(KZ23:LC23)-LD23&gt;0,SUM(KZ23:LC23)-LD23,"")</f>
        <v/>
      </c>
      <c r="LW23" s="41" t="str">
        <f>IF(LG23&gt;0,LG23,"")</f>
        <v/>
      </c>
      <c r="LX23" s="41" t="str">
        <f>IF(LH23&gt;0,LH23,"")</f>
        <v/>
      </c>
      <c r="LY23" s="41" t="str">
        <f>IF(SUM(LE23:LH23)-LI23&gt;0,SUM(LE23:LH23)-LI23,"")</f>
        <v/>
      </c>
      <c r="LZ23" s="41" t="str">
        <f>IF(MAX(LV23,LY23)&gt;0,MAX(LV23,LY23),"")</f>
        <v/>
      </c>
      <c r="MA23" s="41" t="str">
        <f>IF(LL23&gt;0,LL23,"")</f>
        <v/>
      </c>
      <c r="MB23" s="41" t="str">
        <f>IF(LM23&gt;0,LM23,"")</f>
        <v/>
      </c>
      <c r="MC23" s="41" t="str">
        <f>IF(SUM(LJ23:LM23)-LN23&gt;0,SUM(LJ23:LM23)-LN23,"")</f>
        <v/>
      </c>
      <c r="MD23" s="41" t="str">
        <f>IF(LQ23&gt;0,LQ23,"")</f>
        <v/>
      </c>
      <c r="ME23" s="41" t="str">
        <f>IF(LR23&gt;0,LR23,"")</f>
        <v/>
      </c>
      <c r="MF23" s="41" t="str">
        <f>IF(SUM(LO23:LR23)-LS23&gt;0,SUM(LO23:LR23)-LS23,"")</f>
        <v/>
      </c>
      <c r="MG23" s="41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1" t="str">
        <f>IF(NR23&gt;0,NR23,"")</f>
        <v/>
      </c>
      <c r="OK23" s="41" t="str">
        <f>IF(NS23&gt;0,NS23,"")</f>
        <v/>
      </c>
      <c r="OL23" s="41" t="str">
        <f>IF(SUM(NP23:NS23)-NT23&gt;0,SUM(NP23:NS23)-NT23,"")</f>
        <v/>
      </c>
      <c r="OM23" s="41" t="str">
        <f>IF(NW23&gt;0,NW23,"")</f>
        <v/>
      </c>
      <c r="ON23" s="41" t="str">
        <f>IF(NX23&gt;0,NX23,"")</f>
        <v/>
      </c>
      <c r="OO23" s="41" t="str">
        <f>IF(SUM(NU23:NX23)-NY23&gt;0,SUM(NU23:NX23)-NY23,"")</f>
        <v/>
      </c>
      <c r="OP23" s="41" t="str">
        <f>IF(MAX(OL23,OO23)&gt;0,MAX(OL23,OO23),"")</f>
        <v/>
      </c>
      <c r="OQ23" s="41" t="str">
        <f>IF(OB23&gt;0,OB23,"")</f>
        <v/>
      </c>
      <c r="OR23" s="41" t="str">
        <f>IF(OC23&gt;0,OC23,"")</f>
        <v/>
      </c>
      <c r="OS23" s="41" t="str">
        <f>IF(SUM(NZ23:OC23)-OD23&gt;0,SUM(NZ23:OC23)-OD23,"")</f>
        <v/>
      </c>
      <c r="OT23" s="41" t="str">
        <f>IF(OG23&gt;0,OG23,"")</f>
        <v/>
      </c>
      <c r="OU23" s="41" t="str">
        <f>IF(OH23&gt;0,OH23,"")</f>
        <v/>
      </c>
      <c r="OV23" s="41" t="str">
        <f>IF(SUM(OE23:OH23)-OI23&gt;0,SUM(OE23:OH23)-OI23,"")</f>
        <v/>
      </c>
      <c r="OW23" s="41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1" t="str">
        <f>IF(QH23&gt;0,QH23,"")</f>
        <v/>
      </c>
      <c r="RA23" s="41" t="str">
        <f>IF(QI23&gt;0,QI23,"")</f>
        <v/>
      </c>
      <c r="RB23" s="41" t="str">
        <f>IF(SUM(QF23:QI23)-QJ23&gt;0,SUM(QF23:QI23)-QJ23,"")</f>
        <v/>
      </c>
      <c r="RC23" s="41" t="str">
        <f>IF(QM23&gt;0,QM23,"")</f>
        <v/>
      </c>
      <c r="RD23" s="41" t="str">
        <f>IF(QN23&gt;0,QN23,"")</f>
        <v/>
      </c>
      <c r="RE23" s="41" t="str">
        <f>IF(SUM(QK23:QN23)-QO23&gt;0,SUM(QK23:QN23)-QO23,"")</f>
        <v/>
      </c>
      <c r="RF23" s="41" t="str">
        <f>IF(MAX(RB23,RE23)&gt;0,MAX(RB23,RE23),"")</f>
        <v/>
      </c>
      <c r="RG23" s="41" t="str">
        <f>IF(QR23&gt;0,QR23,"")</f>
        <v/>
      </c>
      <c r="RH23" s="41" t="str">
        <f>IF(QS23&gt;0,QS23,"")</f>
        <v/>
      </c>
      <c r="RI23" s="41" t="str">
        <f>IF(SUM(QP23:QS23)-QT23&gt;0,SUM(QP23:QS23)-QT23,"")</f>
        <v/>
      </c>
      <c r="RJ23" s="41" t="str">
        <f>IF(QW23&gt;0,QW23,"")</f>
        <v/>
      </c>
      <c r="RK23" s="41" t="str">
        <f>IF(QX23&gt;0,QX23,"")</f>
        <v/>
      </c>
      <c r="RL23" s="41" t="str">
        <f>IF(SUM(QU23:QX23)-QY23&gt;0,SUM(QU23:QX23)-QY23,"")</f>
        <v/>
      </c>
      <c r="RM23" s="41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17"/>
      <c r="SW23" s="17"/>
      <c r="SX23" s="17"/>
      <c r="SY23" s="17"/>
      <c r="SZ23" s="17"/>
      <c r="TA23" s="17"/>
      <c r="TB23" s="17"/>
      <c r="TC23" s="17"/>
      <c r="TD23" s="17"/>
      <c r="TE23" s="17"/>
      <c r="TF23" s="17"/>
      <c r="TG23" s="17"/>
      <c r="TH23" s="17"/>
      <c r="TI23" s="17"/>
      <c r="TJ23" s="17"/>
      <c r="TK23" s="17"/>
      <c r="TL23" s="17"/>
      <c r="TM23" s="17"/>
      <c r="TN23" s="17"/>
      <c r="TO23" s="17"/>
      <c r="TP23" s="41" t="str">
        <f>IF(SX23&gt;0,SX23,"")</f>
        <v/>
      </c>
      <c r="TQ23" s="41" t="str">
        <f>IF(SY23&gt;0,SY23,"")</f>
        <v/>
      </c>
      <c r="TR23" s="41" t="str">
        <f>IF(SUM(SV23:SY23)-SZ23&gt;0,SUM(SV23:SY23)-SZ23,"")</f>
        <v/>
      </c>
      <c r="TS23" s="41" t="str">
        <f>IF(TC23&gt;0,TC23,"")</f>
        <v/>
      </c>
      <c r="TT23" s="41" t="str">
        <f>IF(TD23&gt;0,TD23,"")</f>
        <v/>
      </c>
      <c r="TU23" s="41" t="str">
        <f>IF(SUM(TA23:TD23)-TE23&gt;0,SUM(TA23:TD23)-TE23,"")</f>
        <v/>
      </c>
      <c r="TV23" s="41" t="str">
        <f>IF(MAX(TR23,TU23)&gt;0,MAX(TR23,TU23),"")</f>
        <v/>
      </c>
      <c r="TW23" s="41" t="str">
        <f>IF(TH23&gt;0,TH23,"")</f>
        <v/>
      </c>
      <c r="TX23" s="41" t="str">
        <f>IF(TI23&gt;0,TI23,"")</f>
        <v/>
      </c>
      <c r="TY23" s="41" t="str">
        <f>IF(SUM(TF23:TI23)-TJ23&gt;0,SUM(TF23:TI23)-TJ23,"")</f>
        <v/>
      </c>
      <c r="TZ23" s="41" t="str">
        <f>IF(TM23&gt;0,TM23,"")</f>
        <v/>
      </c>
      <c r="UA23" s="41" t="str">
        <f>IF(TN23&gt;0,TN23,"")</f>
        <v/>
      </c>
      <c r="UB23" s="41" t="str">
        <f>IF(SUM(TK23:TN23)-TO23&gt;0,SUM(TK23:TN23)-TO23,"")</f>
        <v/>
      </c>
      <c r="UC23" s="41" t="str">
        <f>IF(SUM(TV23,TY23,UB23)&gt;0,SUM(TV23,TY23,UB23),"")</f>
        <v/>
      </c>
      <c r="UD23" s="18"/>
      <c r="UE23" s="18"/>
      <c r="UF23" s="18"/>
      <c r="UG23" s="18"/>
      <c r="UH23" s="18"/>
      <c r="UI23" s="18"/>
      <c r="UJ23" s="18"/>
      <c r="UK23" s="18"/>
      <c r="UL23" s="18"/>
      <c r="UM23" s="18"/>
      <c r="UN23" s="18"/>
      <c r="UO23" s="18"/>
      <c r="UP23" s="18"/>
      <c r="UQ23" s="18"/>
      <c r="UR23" s="18"/>
      <c r="US23" s="18"/>
      <c r="UT23" s="18"/>
      <c r="UU23" s="18"/>
      <c r="UV23" s="18"/>
      <c r="UW23" s="18"/>
      <c r="UX23" s="11" t="str">
        <f>IF(UF23&gt;0,UF23,"")</f>
        <v/>
      </c>
      <c r="UY23" s="11" t="str">
        <f>IF(UG23&gt;0,UG23,"")</f>
        <v/>
      </c>
      <c r="UZ23" s="11" t="str">
        <f>IF(SUM(UD23:UG23)-UH23&gt;0,SUM(UD23:UG23)-UH23,"")</f>
        <v/>
      </c>
      <c r="VA23" s="11" t="str">
        <f>IF(UK23&gt;0,UK23,"")</f>
        <v/>
      </c>
      <c r="VB23" s="11" t="str">
        <f>IF(UL23&gt;0,UL23,"")</f>
        <v/>
      </c>
      <c r="VC23" s="11" t="str">
        <f>IF(SUM(UI23:UL23)-UM23&gt;0,SUM(UI23:UL23)-UM23,"")</f>
        <v/>
      </c>
      <c r="VD23" s="11" t="str">
        <f>IF(MAX(UZ23,VC23)&gt;0,MAX(UZ23,VC23),"")</f>
        <v/>
      </c>
      <c r="VE23" s="11" t="str">
        <f>IF(UP23&gt;0,UP23,"")</f>
        <v/>
      </c>
      <c r="VF23" s="11" t="str">
        <f>IF(UQ23&gt;0,UQ23,"")</f>
        <v/>
      </c>
      <c r="VG23" s="11" t="str">
        <f>IF(SUM(UN23:UQ23)-UR23&gt;0,SUM(UN23:UQ23)-UR23,"")</f>
        <v/>
      </c>
      <c r="VH23" s="11" t="str">
        <f>IF(UU23&gt;0,UU23,"")</f>
        <v/>
      </c>
      <c r="VI23" s="11" t="str">
        <f>IF(UV23&gt;0,UV23,"")</f>
        <v/>
      </c>
      <c r="VJ23" s="11" t="str">
        <f>IF(SUM(US23:UV23)-UW23&gt;0,SUM(US23:UV23)-UW23,"")</f>
        <v/>
      </c>
      <c r="VK23" s="11" t="str">
        <f>IF(SUM(VD23,VG23,VJ23)&gt;0,SUM(VD23,VG23,VJ23),"")</f>
        <v/>
      </c>
      <c r="VL23" s="17"/>
      <c r="VM23" s="17"/>
      <c r="VN23" s="17"/>
      <c r="VO23" s="17"/>
      <c r="VP23" s="17"/>
      <c r="VQ23" s="17"/>
      <c r="VR23" s="17"/>
      <c r="VS23" s="17"/>
      <c r="VT23" s="17"/>
      <c r="VU23" s="17"/>
      <c r="VV23" s="17"/>
      <c r="VW23" s="17"/>
      <c r="VX23" s="17"/>
      <c r="VY23" s="17"/>
      <c r="VZ23" s="17"/>
      <c r="WA23" s="17"/>
      <c r="WB23" s="17"/>
      <c r="WC23" s="17"/>
      <c r="WD23" s="17"/>
      <c r="WE23" s="17"/>
      <c r="WF23" s="41" t="str">
        <f>IF(VN23&gt;0,VN23,"")</f>
        <v/>
      </c>
      <c r="WG23" s="41" t="str">
        <f>IF(VO23&gt;0,VO23,"")</f>
        <v/>
      </c>
      <c r="WH23" s="41" t="str">
        <f>IF(SUM(VL23:VO23)-VP23&gt;0,SUM(VL23:VO23)-VP23,"")</f>
        <v/>
      </c>
      <c r="WI23" s="41" t="str">
        <f>IF(VS23&gt;0,VS23,"")</f>
        <v/>
      </c>
      <c r="WJ23" s="41" t="str">
        <f>IF(VT23&gt;0,VT23,"")</f>
        <v/>
      </c>
      <c r="WK23" s="41" t="str">
        <f>IF(SUM(VQ23:VT23)-VU23&gt;0,SUM(VQ23:VT23)-VU23,"")</f>
        <v/>
      </c>
      <c r="WL23" s="41" t="str">
        <f>IF(MAX(WH23,WK23)&gt;0,MAX(WH23,WK23),"")</f>
        <v/>
      </c>
      <c r="WM23" s="41" t="str">
        <f>IF(VX23&gt;0,VX23,"")</f>
        <v/>
      </c>
      <c r="WN23" s="41" t="str">
        <f>IF(VY23&gt;0,VY23,"")</f>
        <v/>
      </c>
      <c r="WO23" s="41" t="str">
        <f>IF(SUM(VV23:VY23)-VZ23&gt;0,SUM(VV23:VY23)-VZ23,"")</f>
        <v/>
      </c>
      <c r="WP23" s="41" t="str">
        <f>IF(WC23&gt;0,WC23,"")</f>
        <v/>
      </c>
      <c r="WQ23" s="41" t="str">
        <f>IF(WD23&gt;0,WD23,"")</f>
        <v/>
      </c>
      <c r="WR23" s="41" t="str">
        <f>IF(SUM(WA23:WD23)-WE23&gt;0,SUM(WA23:WD23)-WE23,"")</f>
        <v/>
      </c>
      <c r="WS23" s="41" t="str">
        <f>IF(SUM(WL23,WO23,WR23)&gt;0,SUM(WL23,WO23,WR23),"")</f>
        <v/>
      </c>
      <c r="WT23" s="27">
        <f>IF($CP23="P",CA23,(CA23+AZ23)/2)</f>
        <v>0</v>
      </c>
      <c r="WU23" s="27">
        <f>IF($CP23="P",CB23,(CB23+BA23)/2)</f>
        <v>0</v>
      </c>
      <c r="WV23" s="27">
        <f>IF($CP23="P",CC23,(CC23+BB23)/2)</f>
        <v>0</v>
      </c>
      <c r="WW23" s="27">
        <f>IF($CP23="P",CD23,(CD23+BC23)/2)</f>
        <v>0</v>
      </c>
      <c r="WX23" s="27">
        <f>IF($CP23="P",CE23,(CE23+BD23)/2)</f>
        <v>0</v>
      </c>
      <c r="WY23" s="27">
        <f>IF($CP23="P",CF23,(CF23+BE23)/2)</f>
        <v>0</v>
      </c>
      <c r="WZ23" s="27">
        <f>IF($CP23="P",CG23,(CG23+BF23)/2)</f>
        <v>0</v>
      </c>
      <c r="XA23" s="27">
        <f>IF($CP23="P",CH23,(CH23+BG23)/2)</f>
        <v>0</v>
      </c>
      <c r="XB23" s="27">
        <f>IF($CP23="P",CI23,(CI23+BH23)/2)</f>
        <v>0</v>
      </c>
      <c r="XC23" s="27">
        <f>IF($CP23="P",CJ23,(CJ23+BI23)/2)</f>
        <v>0</v>
      </c>
      <c r="XD23" s="27">
        <f>IF($CP23="P",CK23,(CK23+BJ23)/2)</f>
        <v>0</v>
      </c>
      <c r="XE23" s="27">
        <f>IF($CP23="P",CL23,(CL23+BK23)/2)</f>
        <v>0</v>
      </c>
      <c r="XF23" s="27">
        <f>IF($CP23="P",CM23,(CM23+BL23)/2)</f>
        <v>0</v>
      </c>
      <c r="XG23" s="27">
        <f>IF($CP23="P",CN23,(CN23+BM23)/2)</f>
        <v>0</v>
      </c>
      <c r="XH23" s="27">
        <f>IF($CP23="P",CO23,(CO23+BN23)/2)</f>
        <v>0</v>
      </c>
      <c r="XI23" s="29" t="s">
        <v>56</v>
      </c>
      <c r="XJ23" s="11" t="str">
        <f>IF(WV23&gt;0,WV23,"")</f>
        <v/>
      </c>
      <c r="XK23" s="11" t="str">
        <f>IF(WW23&gt;0,WW23,"")</f>
        <v/>
      </c>
      <c r="XL23" s="11" t="str">
        <f>IF(SUM(WT23:WW23)-WX23&gt;0,SUM(WT23:WW23)-WX23,"")</f>
        <v/>
      </c>
      <c r="XM23" s="11" t="str">
        <f>IF(XA23&gt;0,XA23,"")</f>
        <v/>
      </c>
      <c r="XN23" s="11" t="str">
        <f>IF(XB23&gt;0,XB23,"")</f>
        <v/>
      </c>
      <c r="XO23" s="11" t="str">
        <f>IF(SUM(WY23:XB23)-XC23&gt;0,SUM(WY23:XB23)-XC23,"")</f>
        <v/>
      </c>
      <c r="XP23" s="11" t="str">
        <f>IF(MAX(XL23,XO23)&gt;0,MAX(XL23,XO23),"")</f>
        <v/>
      </c>
      <c r="XQ23" s="11" t="str">
        <f>IF(XF23&gt;0,XF23,"")</f>
        <v/>
      </c>
      <c r="XR23" s="11" t="str">
        <f>IF(XG23&gt;0,XG23,"")</f>
        <v/>
      </c>
      <c r="XS23" s="11" t="str">
        <f>IF(SUM(XD23:XG23)-XH23&gt;0,SUM(XD23:XG23)-XH23,"")</f>
        <v/>
      </c>
      <c r="XT23" s="11" t="str">
        <f>IF(SUM(XP23,XS23)&gt;0,SUM(XP23,XS23),"")</f>
        <v/>
      </c>
    </row>
    <row r="24" spans="1:644" x14ac:dyDescent="0.2">
      <c r="A24" s="4" t="str" cm="1">
        <f t="array" ref="A24">IF(AND(H24&lt;&gt;"",H24&lt;&gt;"No DD"),SUMPRODUCT((H$4:H$26&lt;&gt;"")*(H$4:H$26&lt;&gt;"No DD")*(E$4:E$26&gt;E24))+1,IF(H24="No DD",SUMPRODUCT((H$4:H$26="No DD")*(E$4:E$26&gt;E24))+1+SUMPRODUCT((H$4:H$26&lt;&gt;"")*(H$4:H$26&lt;&gt;"No DD")),""))</f>
        <v/>
      </c>
      <c r="B24" s="5" t="s">
        <v>68</v>
      </c>
      <c r="C24" s="4" t="s">
        <v>5</v>
      </c>
      <c r="D24" s="4">
        <v>1991</v>
      </c>
      <c r="E24" s="9">
        <f>SUM(J24:V24)+SUM(J24:T24)*0.0000001+SUM(J24)*0.0000000000001</f>
        <v>65.56000655600478</v>
      </c>
      <c r="F24" s="3" t="str">
        <f>IF(OR(AND(AO24&gt;=AY$28,AO24&lt;&gt;"",AQ24&gt;=AY$32,AQ24&lt;&gt;"",AN24=""),AND(AR24&gt;=AY$28,AR24&lt;&gt;"",AT24&gt;=AY$32,AT24&lt;&gt;"",AN24=""),AND(AV24&gt;=AY$28,AV24&lt;&gt;"",AX24&gt;=AY$32,AX24&lt;&gt;"",AN24=""),AND(BP24&gt;=BZ$28,BP24&lt;&gt;"",BR24&gt;=BZ$32,BR24&lt;&gt;"",BO24=""),AND(BS24&gt;=BZ$28,BS24&lt;&gt;"",BU24&gt;=BZ$32,BU24&lt;&gt;"",BO24=""),AND(BW24&gt;=BZ$28,BW24&lt;&gt;"",BY24&gt;=BZ$32,BY24&lt;&gt;"",BO24=""),AND(CQ24&gt;=DA$28,CQ24&lt;&gt;"",CS24&gt;=DA$32,CS24&lt;&gt;"",CP24=""),AND(CT24&gt;=DA$28,CT24&lt;&gt;"",CV24&gt;=DA$32,CV24&lt;&gt;"",CP24=""),AND(CX24&gt;=DA$28,CX24&lt;&gt;"",CZ24&gt;=DA$32,CZ24&lt;&gt;"",CP24=""),AND(DX24&gt;=EK$28,DX24&lt;&gt;"",DZ24&gt;=EK$32,DZ24&lt;&gt;""),AND(EA24&gt;=EK$28,EA24&lt;&gt;"",EC24&gt;=EK$32,EC24&lt;&gt;""),AND(EE24&gt;=EK$28,EE24&lt;&gt;"",EG24&gt;=EK$32,EG24&lt;&gt;""),AND(EH24&gt;=EK$28,EH24&lt;&gt;"",EJ24&gt;=EK$32,EJ24&lt;&gt;""),AND(FF24&gt;=FS$28,FF24&lt;&gt;"",FH24&gt;=FS$32,FH24&lt;&gt;""),AND(FI24&gt;=FS$28,FI24&lt;&gt;"",FK24&gt;=FS$32,FK24&lt;&gt;""),AND(FM24&gt;=FS$28,FM24&lt;&gt;"",FO24&gt;=FS$32,FO24&lt;&gt;""),AND(FP24&gt;=FS$28,FP24&lt;&gt;"",FR24&gt;=FS$32,FR24&lt;&gt;""),AND(GN24&gt;=HA$28,GN24&lt;&gt;"",GP24&gt;=HA$32,GP24&lt;&gt;""),AND(GQ24&gt;=HA$28,GQ24&lt;&gt;"",GS24&gt;=HA$32,GS24&lt;&gt;""),AND(GU24&gt;=HA$28,GU24&lt;&gt;"",GW24&gt;=HA$32,GW24&lt;&gt;""),AND(GX24&gt;=HA$28,GX24&lt;&gt;"",GZ24&gt;=HA$32,GZ24&lt;&gt;""),AND(HV24&gt;=II$28,HV24&lt;&gt;"",HX24&gt;=II$32,HX24&lt;&gt;""),AND(HY24&gt;=II$28,HY24&lt;&gt;"",IA24&gt;=II$32,IA24&lt;&gt;""),AND(IC24&gt;=II$28,IC24&lt;&gt;"",IE24&gt;=II$32,IE24&lt;&gt;""),AND(IF24&gt;=II$28,IF24&lt;&gt;"",IH24&gt;=II$32,IH24&lt;&gt;""),AND(JD24&gt;=JQ$28,JD24&lt;&gt;"",JF24&gt;=JQ$32,JF24&lt;&gt;""),AND(JG24&gt;=JQ$28,JG24&lt;&gt;"",JI24&gt;=JQ$32,JI24&lt;&gt;""),AND(JK24&gt;=JQ$28,JK24&lt;&gt;"",JM24&gt;=JQ$32,JM24&lt;&gt;""),AND(JN24&gt;=JQ$28,JN24&lt;&gt;"",JP24&gt;=JQ$32,JP24&lt;&gt;""),AND(KL24&gt;=KY$28,KL24&lt;&gt;"",KN24&gt;=KY$32,KN24&lt;&gt;""),AND(KO24&gt;=KY$28,KO24&lt;&gt;"",KQ24&gt;=KY$32,KQ24&lt;&gt;""),AND(KS24&gt;=KY$28,KS24&lt;&gt;"",KU24&gt;=KY$32,KU24&lt;&gt;""),AND(KV24&gt;=KY$28,KV24&lt;&gt;"",KX24&gt;=KY$32,KX24&lt;&gt;""),AND(LT24&gt;=MG$28,LT24&lt;&gt;"",LV24&gt;=MG$32,LV24&lt;&gt;""),AND(LW24&gt;=MG$28,LW24&lt;&gt;"",LY24&gt;=MG$32,LY24&lt;&gt;""),AND(MA24&gt;=MG$28,MA24&lt;&gt;"",MC24&gt;=MG$32,MC24&lt;&gt;""),AND(MD24&gt;=MG$28,MD24&lt;&gt;"",MF24&gt;=MG$32,MF24&lt;&gt;""),AND(NB24&gt;=NO$28,NB24&lt;&gt;"",ND24&gt;=NO$32,ND24&lt;&gt;""),AND(NE24&gt;=NO$28,NE24&lt;&gt;"",NG24&gt;=NO$32,NG24&lt;&gt;""),AND(NI24&gt;=NO$28,NI24&lt;&gt;"",NK24&gt;=NO$32,NK24&lt;&gt;""),AND(NL24&gt;=NO$28,NL24&lt;&gt;"",NN24&gt;=NO$32,NN24&lt;&gt;""),AND(OJ24&gt;=OW$28,OJ24&lt;&gt;"",OL24&gt;=OW$32,OL24&lt;&gt;""),AND(OM24&gt;=OW$28,OM24&lt;&gt;"",OO24&gt;=OW$32,OO24&lt;&gt;""),AND(OQ24&gt;=OW$28,OQ24&lt;&gt;"",OS24&gt;=OW$32,OS24&lt;&gt;""),AND(OT24&gt;=OW$28,OT24&lt;&gt;"",OV24&gt;=OW$32,OV24&lt;&gt;""),AND(PR24&gt;=QE$28,PR24&lt;&gt;"",PT24&gt;=QE$32,PT24&lt;&gt;""),AND(PU24&gt;=QE$28,PU24&lt;&gt;"",PW24&gt;=QE$32,PW24&lt;&gt;""),AND(PY24&gt;=QE$28,PY24&lt;&gt;"",QA24&gt;=QE$32,QA24&lt;&gt;""),AND(QB24&gt;=QE$28,QB24&lt;&gt;"",QD24&gt;=QE$32,QD24&lt;&gt;""),AND(QZ24&gt;=RM$28,QZ24&lt;&gt;"",RB24&gt;=RM$32,RB24&lt;&gt;""),AND(RC24&gt;=RM$28,RC24&lt;&gt;"",RE24&gt;=RM$32,RE24&lt;&gt;""),AND(RG24&gt;=RM$28,RG24&lt;&gt;"",RI24&gt;=RM$32,RI24&lt;&gt;""),AND(RJ24&gt;=RM$28,RJ24&lt;&gt;"",RL24&gt;=RM$32,RL24&lt;&gt;""),AND(SH24&gt;=SU$28,SH24&lt;&gt;"",SJ24&gt;=SU$32,SJ24&lt;&gt;""),AND(SK24&gt;=SU$28,SK24&lt;&gt;"",SM24&gt;=SU$32,SM24&lt;&gt;""),AND(SO24&gt;=SU$28,SO24&lt;&gt;"",SQ24&gt;=SU$32,SQ24&lt;&gt;""),AND(SR24&gt;=SU$28,SR24&lt;&gt;"",ST24&gt;=SU$32,ST24&lt;&gt;""),AND(TP24&gt;=UC$28,TP24&lt;&gt;"",TR24&gt;=UC$32,TR24&lt;&gt;""),AND(TS24&gt;=UC$28,TS24&lt;&gt;"",TU24&gt;=UC$32,TU24&lt;&gt;""),AND(TW24&gt;=UC$28,TW24&lt;&gt;"",TY24&gt;=UC$32,TYY24&lt;&gt;""),AND(TZ24&gt;=UC$28,TZ24&lt;&gt;"",UB24&gt;=UC$32,UB24&lt;&gt;""),AND(UX24&gt;=VK$28,UX24&lt;&gt;"",UZ24&gt;=VK$32,UZ24&lt;&gt;""),AND(VA24&gt;=VK$28,VA24&lt;&gt;"",VC24&gt;=VK$32,VC24&lt;&gt;""),AND(VE24&gt;=VK$28,VE24&lt;&gt;"",VG24&gt;=VK$32,VG24&lt;&gt;""),AND(VH24&gt;=VK$28,VH24&lt;&gt;"",VJ24&gt;=VK$32,VJ24&lt;&gt;""),AND(WF24&gt;=WS$28,WF24&lt;&gt;"",WH24&gt;=WS$32,WH24&lt;&gt;""),AND(WI24&gt;=WS$28,WI24&lt;&gt;"",WK24&gt;=WS$32,WK24&lt;&gt;""),AND(WM24&gt;=WS$28,WM24&lt;&gt;"",WO24&gt;=WS$32,WO24&lt;&gt;""),AND(WP24&gt;=WS$28,WP24&lt;&gt;"",WR24&gt;=WS$32,WR24&lt;&gt;"")),"P","")</f>
        <v/>
      </c>
      <c r="G24" s="3" t="str">
        <f>IF(OR(AND(AQ24&gt;=AY$32,AQ24&lt;&gt;"",AN24=""),AND(AT24&gt;=AY$32,AT24&lt;&gt;"",AN24=""),AND(AX24&gt;=AY$32,AX24&lt;&gt;"",AN24=""),AND(BR24&gt;=BZ$32,BR24&lt;&gt;"",BO24=""),AND(BU24&gt;=BZ$32,BU24&lt;&gt;"",BO24=""),AND(BY24&gt;=BZ$32,BY24&lt;&gt;"",BO24=""),AND(CS24&gt;=DA$32,CS24&lt;&gt;"",CP24=""),AND(CV24&gt;=DA$32,CV24&lt;&gt;"",CP24=""),AND(CZ24&gt;=DA$32,CZ24&lt;&gt;"",CP24=""),AND(DZ24&gt;=EK$32,DZ24&lt;&gt;""),AND(EC24&gt;=EK$32,EC24&lt;&gt;""),AND(EG24&gt;=EK$32,EG24&lt;&gt;""),AND(EJ24&gt;=EK$32,EJ24&lt;&gt;""),AND(FH24&gt;=FS$32,FH24&lt;&gt;""),AND(FK24&gt;=FS$32,FK24&lt;&gt;""),AND(FO24&gt;=FS$32,FO24&lt;&gt;""),AND(FR24&gt;=FS$32,FR24&lt;&gt;""),AND(GP24&gt;=HA$32,GP24&lt;&gt;""),AND(GS24&gt;=HA$32,GS24&lt;&gt;""),AND(GW24&gt;=HA$32,GW24&lt;&gt;""),AND(GZ24&gt;=HA$32,GZ24&lt;&gt;""),AND(HX24&gt;=II$32,HX24&lt;&gt;""),AND(IA24&gt;=II$32,IA24&lt;&gt;""),AND(IE24&gt;=II$32,IE24&lt;&gt;""),AND(IH24&gt;=II$32,IH24&lt;&gt;""),AND(JF24&gt;=JQ$32,JF24&lt;&gt;""),AND(JI24&gt;=JQ$32,JI24&lt;&gt;""),AND(JM24&gt;=JQ$32,JM24&lt;&gt;""),AND(JP24&gt;=JQ$32,JP24&lt;&gt;""),AND(KN24&gt;=KY$32,KN24&lt;&gt;""),AND(KQ24&gt;=KY$32,KQ24&lt;&gt;""),AND(KU24&gt;=KY$32,KU24&lt;&gt;""),AND(KX24&gt;=KY$32,KX24&lt;&gt;""),AND(LV24&gt;=MG$32,LV24&lt;&gt;""),AND(LY24&gt;=MG$32,LY24&lt;&gt;""),AND(MC24&gt;=MG$32,MC24&lt;&gt;""),AND(MF24&gt;=MG$32,MF24&lt;&gt;""),AND(ND24&gt;=NO$32,ND24&lt;&gt;""),AND(NG24&gt;=NO$32,NG24&lt;&gt;""),AND(NK24&gt;=NO$32,NK24&lt;&gt;""),AND(NN24&gt;=NO$32,NN24&lt;&gt;""),AND(OL24&gt;=OW$32,OL24&lt;&gt;""),AND(OO24&gt;=OW$32,OO24&lt;&gt;""),AND(OS24&gt;=OW$32,OS24&lt;&gt;""),AND(OV24&gt;=OW$32,OV24&lt;&gt;""),AND(PT24&gt;=QE$32,PT24&lt;&gt;""),AND(PW24&gt;=QE$32,PW24&lt;&gt;""),AND(QA24&gt;=QE$32,QA24&lt;&gt;""),AND(QD24&gt;=QE$32,QD24&lt;&gt;""),AND(RB24&gt;=RM$32,RB24&lt;&gt;""),AND(RE24&gt;=RM$32,RE24&lt;&gt;""),AND(RI24&gt;=RM$32,RI24&lt;&gt;""),AND(RL24&gt;=RM$32,RL24&lt;&gt;""),AND(SJ24&gt;=SU$32,SJ24&lt;&gt;""),AND(SM24&gt;=SU$32,SM24&lt;&gt;""),AND(SQ24&gt;=SU$32,SQ24&lt;&gt;""),AND(ST24&gt;=SU$32,ST24&lt;&gt;""),AND(TR24&gt;=UC$32,TR24&lt;&gt;""),AND(TU24&gt;=UC$32,TU24&lt;&gt;""),AND(TY24&gt;=UC$32,TYY24&lt;&gt;""),AND(UB24&gt;=UC$32,UB24&lt;&gt;""),AND(UZ24&gt;=VK$32,UZ24&lt;&gt;""),AND(VC24&gt;=VK$32,VC24&lt;&gt;""),AND(VG24&gt;=VK$32,VG24&lt;&gt;""),AND(VJ24&gt;=VK$32,VJ24&lt;&gt;""),AND(WH24&gt;=WS$32,WH24&lt;&gt;""),AND(WK24&gt;=WS$32,WK24&lt;&gt;""),AND(WO24&gt;=WS$32,WO24&lt;&gt;""),AND(WR24&gt;=WS$32,WR24&lt;&gt;"")),"P","")</f>
        <v/>
      </c>
      <c r="H24" s="37" t="str">
        <f>IF(AND(G24="P",F24=""),"No DD",IF(OR(AND(AO24&gt;=AY$31,AO24&lt;&gt;"",AQ24&gt;=AY$35,AQ24&lt;&gt;"",AN24=""),AND(AR24&gt;=AY$31,AR24&lt;&gt;"",AT24&gt;=AY$35,AT24&lt;&gt;"",AN24=""),AND(AV24&gt;=AY$31,AV24&lt;&gt;"",AX24&gt;=AY$35,AX24&lt;&gt;"",AN24=""),AND(BP24&gt;=BZ$31,BP24&lt;&gt;"",BR24&gt;=BZ$35,BR24&lt;&gt;"",BO24=""),AND(BS24&gt;=BZ$31,BS24&lt;&gt;"",BU24&gt;=BZ$35,BU24&lt;&gt;"",BO24=""),AND(BW24&gt;=BZ$31,BW24&lt;&gt;"",BY24&gt;=BZ$35,BY24&lt;&gt;"",BO24=""),AND(CQ24&gt;=DA$31,CQ24&lt;&gt;"",CS24&gt;=DA$35,CS24&lt;&gt;"",CP24=""),AND(CT24&gt;=DA$31,CT24&lt;&gt;"",CV24&gt;=DA$35,CV24&lt;&gt;"",CP24=""),AND(CX24&gt;=DA$31,CX24&lt;&gt;"",CZ24&gt;=DA$35,CZ24&lt;&gt;"",CP24=""),AND(DX24&gt;=EK$31,DX24&lt;&gt;"",DZ24&gt;=EK$35,DZ24&lt;&gt;""),AND(EA24&gt;=EK$31,EA24&lt;&gt;"",EC24&gt;=EK$35,EC24&lt;&gt;""),AND(EE24&gt;=EK$31,EE24&lt;&gt;"",EG24&gt;=EK$35,EG24&lt;&gt;""),AND(EH24&gt;=EK$31,EH24&lt;&gt;"",EJ24&gt;=EK$35,EJ24&lt;&gt;""),AND(FF24&gt;=FS$31,FF24&lt;&gt;"",FH24&gt;=FS$35,FH24&lt;&gt;""),AND(FI24&gt;=FS$31,FI24&lt;&gt;"",FK24&gt;=FS$35,FK24&lt;&gt;""),AND(FM24&gt;=FS$31,FM24&lt;&gt;"",FO24&gt;=FS$35,FO24&lt;&gt;""),AND(FP24&gt;=FS$31,FP24&lt;&gt;"",FR24&gt;=FS$35,FR24&lt;&gt;""),AND(GN24&gt;=HA$31,GN24&lt;&gt;"",GP24&gt;=HA$35,GP24&lt;&gt;""),AND(GQ24&gt;=HA$31,GQ24&lt;&gt;"",GS24&gt;=HA$35,GS24&lt;&gt;""),AND(GU24&gt;=HA$31,GU24&lt;&gt;"",GW24&gt;=HA$35,GW24&lt;&gt;""),AND(GX24&gt;=HA$31,GX24&lt;&gt;"",GZ24&gt;=HA$35,GZ24&lt;&gt;""),AND(HV24&gt;=II$31,HV24&lt;&gt;"",HX24&gt;=II$35,HX24&lt;&gt;""),AND(HY24&gt;=II$31,HY24&lt;&gt;"",IA24&gt;=II$35,IA24&lt;&gt;""),AND(IC24&gt;=II$31,IC24&lt;&gt;"",IE24&gt;=II$35,IE24&lt;&gt;""),AND(IF24&gt;=II$31,IF24&lt;&gt;"",IH24&gt;=II$35,IH24&lt;&gt;""),AND(JD24&gt;=JQ$31,JD24&lt;&gt;"",JF24&gt;=JQ$35,JF24&lt;&gt;""),AND(JG24&gt;=JQ$31,JG24&lt;&gt;"",JI24&gt;=JQ$35,JI24&lt;&gt;""),AND(JK24&gt;=JQ$31,JK24&lt;&gt;"",JM24&gt;=JQ$35,JM24&lt;&gt;""),AND(JN24&gt;=JQ$31,JN24&lt;&gt;"",JP24&gt;=JQ$35,JP24&lt;&gt;""),AND(KL24&gt;=KY$31,KL24&lt;&gt;"",KN24&gt;=KY$35,KN24&lt;&gt;""),AND(KO24&gt;=KY$31,KO24&lt;&gt;"",KQ24&gt;=KY$35,KQ24&lt;&gt;""),AND(KS24&gt;=KY$31,KS24&lt;&gt;"",KU24&gt;=KY$35,KU24&lt;&gt;""),AND(KV24&gt;=KY$31,KV24&lt;&gt;"",KX24&gt;=KY$35,KX24&lt;&gt;""),AND(LT24&gt;=MG$31,LT24&lt;&gt;"",LV24&gt;=MG$35,LV24&lt;&gt;""),AND(LW24&gt;=MG$31,LW24&lt;&gt;"",LY24&gt;=MG$35,LY24&lt;&gt;""),AND(MA24&gt;=MG$31,MA24&lt;&gt;"",MC24&gt;=MG$35,MC24&lt;&gt;""),AND(MD24&gt;=MG$31,MD24&lt;&gt;"",MF24&gt;=MG$35,MF24&lt;&gt;""),AND(NB24&gt;=NO$31,NB24&lt;&gt;"",ND24&gt;=NO$35,ND24&lt;&gt;""),AND(NE24&gt;=NO$31,NE24&lt;&gt;"",NG24&gt;=NO$35,NG24&lt;&gt;""),AND(NI24&gt;=NO$31,NI24&lt;&gt;"",NK24&gt;=NO$35,NK24&lt;&gt;""),AND(NL24&gt;=NO$31,NL24&lt;&gt;"",NN24&gt;=NO$35,NN24&lt;&gt;""),AND(OJ24&gt;=OW$31,OJ24&lt;&gt;"",OL24&gt;=OW$35,OL24&lt;&gt;""),AND(OM24&gt;=OW$31,OM24&lt;&gt;"",OO24&gt;=OW$35,OO24&lt;&gt;""),AND(OQ24&gt;=OW$31,OQ24&lt;&gt;"",OS24&gt;=OW$35,OS24&lt;&gt;""),AND(OT24&gt;=OW$31,OT24&lt;&gt;"",OV24&gt;=OW$35,OV24&lt;&gt;""),AND(PR24&gt;=QE$31,PR24&lt;&gt;"",PT24&gt;=QE$35,PT24&lt;&gt;""),AND(PU24&gt;=QE$31,PU24&lt;&gt;"",PW24&gt;=QE$35,PW24&lt;&gt;""),AND(PY24&gt;=QE$31,PY24&lt;&gt;"",QA24&gt;=QE$35,QA24&lt;&gt;""),AND(QB24&gt;=QE$31,QB24&lt;&gt;"",QD24&gt;=QE$35,QD24&lt;&gt;""),AND(QZ24&gt;=RM$31,QZ24&lt;&gt;"",RB24&gt;=RM$35,RB24&lt;&gt;""),AND(RC24&gt;=RM$31,RC24&lt;&gt;"",RE24&gt;=RM$35,RE24&lt;&gt;""),AND(RG24&gt;=RM$31,RG24&lt;&gt;"",RI24&gt;=RM$35,RI24&lt;&gt;""),AND(RJ24&gt;=RM$31,RJ24&lt;&gt;"",RL24&gt;=RM$35,RL24&lt;&gt;""),AND(SH24&gt;=SU$31,SH24&lt;&gt;"",SJ24&gt;=SU$35,SJ24&lt;&gt;""),AND(SK24&gt;=SU$31,SK24&lt;&gt;"",SM24&gt;=SU$35,SM24&lt;&gt;""),AND(SO24&gt;=SU$31,SO24&lt;&gt;"",SQ24&gt;=SU$35,SQ24&lt;&gt;""),AND(SR24&gt;=SU$31,SR24&lt;&gt;"",ST24&gt;=SU$35,ST24&lt;&gt;""),AND(TP24&gt;=UC$31,TP24&lt;&gt;"",TR24&gt;=UC$35,TR24&lt;&gt;""),AND(TS24&gt;=UC$31,TS24&lt;&gt;"",TU24&gt;=UC$35,TU24&lt;&gt;""),AND(TW24&gt;=UC$31,TW24&lt;&gt;"",TY24&gt;=UC$355,TYY24&lt;&gt;""),AND(TZ24&gt;=UC$31,TZ24&lt;&gt;"",UB24&gt;=UC$35,UB24&lt;&gt;""),AND(UX24&gt;=VK$31,UX24&lt;&gt;"",UZ24&gt;=VK$35,UZ24&lt;&gt;""),AND(VA24&gt;=VK$31,VA24&lt;&gt;"",VC24&gt;=VK$35,VC24&lt;&gt;""),AND(VE24&gt;=VK$31,VE24&lt;&gt;"",VG24&gt;=VK$35,VG24&lt;&gt;""),AND(VH24&gt;=VK$31,VH24&lt;&gt;"",VJ24&gt;=VK$35,VJ24&lt;&gt;""),AND(WF24&gt;=WS$31,WF24&lt;&gt;"",WH24&gt;=WS$35,WH24&lt;&gt;""),AND(WI24&gt;=WS$31,WI24&lt;&gt;"",WK24&gt;=WS$35,WK24&lt;&gt;""),AND(WM24&gt;=WS$31,WM24&lt;&gt;"",WO24&gt;=WS$35,WO24&lt;&gt;""),AND(WP24&gt;=WS$31,WP24&lt;&gt;"",WR24&gt;=WS$35,WR24&lt;&gt;"")),"Merit",IF(OR(AND(AO24&gt;=AY$30,AO24&lt;&gt;"",AQ24&gt;=AY$34,AQ24&lt;&gt;"",AN24=""),AND(AR24&gt;=AY$30,AR24&lt;&gt;"",AT24&gt;=AY$34,AT24&lt;&gt;"",AN24=""),AND(AV24&gt;=AY$30,AV24&lt;&gt;"",AX24&gt;=AY$34,AX24&lt;&gt;"",AN24=""),AND(BP24&gt;=BZ$30,BP24&lt;&gt;"",BR24&gt;=BZ$34,BR24&lt;&gt;"",BO24=""),AND(BS24&gt;=BZ$30,BS24&lt;&gt;"",BU24&gt;=BZ$34,BU24&lt;&gt;"",BO24=""),AND(BW24&gt;=BZ$30,BW24&lt;&gt;"",BY24&gt;=BZ$34,BY24&lt;&gt;"",BO24=""),AND(CQ24&gt;=DA$30,CQ24&lt;&gt;"",CS24&gt;=DA$34,CS24&lt;&gt;"",CP24=""),AND(CT24&gt;=DA$30,CT24&lt;&gt;"",CV24&gt;=DA$34,CV24&lt;&gt;"",CP24=""),AND(CX24&gt;=DA$30,CX24&lt;&gt;"",CZ24&gt;=DA$34,CZ24&lt;&gt;"",CP24=""),AND(DX24&gt;=EK$30,DX24&lt;&gt;"",DZ24&gt;=EK$34,DZ24&lt;&gt;""),AND(EA24&gt;=EK$30,EA24&lt;&gt;"",EC24&gt;=EK$34,EC24&lt;&gt;""),AND(EE24&gt;=EK$30,EE24&lt;&gt;"",EG24&gt;=EK$34,EG24&lt;&gt;""),AND(EH24&gt;=EK$30,EH24&lt;&gt;"",EJ24&gt;=EK$34,EJ24&lt;&gt;""),AND(FF24&gt;=FS$30,FF24&lt;&gt;"",FH24&gt;=FS$34,FH24&lt;&gt;""),AND(FI24&gt;=FS$30,FI24&lt;&gt;"",FK24&gt;=FS$34,FK24&lt;&gt;""),AND(FM24&gt;=FS$30,FM24&lt;&gt;"",FO24&gt;=FS$34,FO24&lt;&gt;""),AND(FP24&gt;=FS$30,FP24&lt;&gt;"",FR24&gt;=FS$34,FR24&lt;&gt;""),AND(GN24&gt;=HA$30,GN24&lt;&gt;"",GP24&gt;=HA$34,GP24&lt;&gt;""),AND(GQ24&gt;=HA$30,GQ24&lt;&gt;"",GS24&gt;=HA$34,GS24&lt;&gt;""),AND(GU24&gt;=HA$30,GU24&lt;&gt;"",GW24&gt;=HA$34,GW24&lt;&gt;""),AND(GX24&gt;=HA$30,GX24&lt;&gt;"",GZ24&gt;=HA$34,GZ24&lt;&gt;""),AND(HV24&gt;=II$30,HV24&lt;&gt;"",HX24&gt;=II$34,HX24&lt;&gt;""),AND(HY24&gt;=II$30,HY24&lt;&gt;"",IA24&gt;=II$34,IA24&lt;&gt;""),AND(IC24&gt;=II$30,IC24&lt;&gt;"",IE24&gt;=II$34,IE24&lt;&gt;""),AND(IF24&gt;=II$30,IF24&lt;&gt;"",IH24&gt;=II$34,IH24&lt;&gt;""),AND(JD24&gt;=JQ$30,JD24&lt;&gt;"",JF24&gt;=JQ$34,JF24&lt;&gt;""),AND(JG24&gt;=JQ$30,JG24&lt;&gt;"",JI24&gt;=JQ$34,JI24&lt;&gt;""),AND(JK24&gt;=JQ$30,JK24&lt;&gt;"",JM24&gt;=JQ$34,JM24&lt;&gt;""),AND(JN24&gt;=JQ$30,JN24&lt;&gt;"",JP24&gt;=JQ$34,JP24&lt;&gt;""),AND(KL24&gt;=KY$30,KL24&lt;&gt;"",KN24&gt;=KY$34,KN24&lt;&gt;""),AND(KO24&gt;=KY$30,KO24&lt;&gt;"",KQ24&gt;=KY$34,KQ24&lt;&gt;""),AND(KS24&gt;=KY$30,KS24&lt;&gt;"",KU24&gt;=KY$34,KU24&lt;&gt;""),AND(KV24&gt;=KY$30,KV24&lt;&gt;"",KX24&gt;=KY$34,KX24&lt;&gt;""),AND(LT24&gt;=MG$30,LT24&lt;&gt;"",LV24&gt;=MG$34,LV24&lt;&gt;""),AND(LW24&gt;=MG$30,LW24&lt;&gt;"",LY24&gt;=MG$34,LY24&lt;&gt;""),AND(MA24&gt;=MG$30,MA24&lt;&gt;"",MC24&gt;=MG$34,MC24&lt;&gt;""),AND(MD24&gt;=MG$30,MD24&lt;&gt;"",MF24&gt;=MG$34,MF24&lt;&gt;""),AND(NB24&gt;=NO$30,NB24&lt;&gt;"",ND24&gt;=NO$34,ND24&lt;&gt;""),AND(NE24&gt;=NO$30,NE24&lt;&gt;"",NG24&gt;=NO$34,NG24&lt;&gt;""),AND(NI24&gt;=NO$30,NI24&lt;&gt;"",NK24&gt;=NO$34,NK24&lt;&gt;""),AND(NL24&gt;=NO$30,NL24&lt;&gt;"",NN24&gt;=NO$34,NN24&lt;&gt;""),AND(OJ24&gt;=OW$30,OJ24&lt;&gt;"",OL24&gt;=OW$34,OL24&lt;&gt;""),AND(OM24&gt;=OW$30,OM24&lt;&gt;"",OO24&gt;=OW$34,OO24&lt;&gt;""),AND(OQ24&gt;=OW$30,OQ24&lt;&gt;"",OS24&gt;=OW$34,OS24&lt;&gt;""),AND(OT24&gt;=OW$30,OT24&lt;&gt;"",OV24&gt;=OW$34,OV24&lt;&gt;""),AND(PR24&gt;=QE$30,PR24&lt;&gt;"",PT24&gt;=QE$34,PT24&lt;&gt;""),AND(PU24&gt;=QE$30,PU24&lt;&gt;"",PW24&gt;=QE$34,PW24&lt;&gt;""),AND(PY24&gt;=QE$30,PY24&lt;&gt;"",QA24&gt;=QE$34,QA24&lt;&gt;""),AND(QB24&gt;=QE$30,QB24&lt;&gt;"",QD24&gt;=QE$34,QD24&lt;&gt;""),AND(QZ24&gt;=RM$30,QZ24&lt;&gt;"",RB24&gt;=RM$34,RB24&lt;&gt;""),AND(RC24&gt;=RM$30,RC24&lt;&gt;"",RE24&gt;=RM$34,RE24&lt;&gt;""),AND(RG24&gt;=RM$30,RG24&lt;&gt;"",RI24&gt;=RM$34,RI24&lt;&gt;""),AND(RJ24&gt;=RM$30,RJ24&lt;&gt;"",RL24&gt;=RM$34,RL24&lt;&gt;""),AND(SH24&gt;=SU$30,SH24&lt;&gt;"",SJ24&gt;=SU$34,SJ24&lt;&gt;""),AND(SK24&gt;=SU$30,SK24&lt;&gt;"",SM24&gt;=SU$34,SM24&lt;&gt;""),AND(SO24&gt;=SU$30,SO24&lt;&gt;"",SQ24&gt;=SU$34,SQ24&lt;&gt;""),AND(SR24&gt;=SU$30,SR24&lt;&gt;"",ST24&gt;=SU$34,ST24&lt;&gt;""),AND(TP24&gt;=UC$30,TP24&lt;&gt;"",TR24&gt;=UC$34,TR24&lt;&gt;""),AND(TS24&gt;=UC$30,TS24&lt;&gt;"",TU24&gt;=UC$34,TU24&lt;&gt;""),AND(TW24&gt;=UC$30,TW24&lt;&gt;"",TY24&gt;=UC$34,TYY24&lt;&gt;""),AND(TZ24&gt;=UC$30,TZ24&lt;&gt;"",UB24&gt;=UC$34,UB24&lt;&gt;""),AND(UX24&gt;=VK$30,UX24&lt;&gt;"",UZ24&gt;=VK$34,UZ24&lt;&gt;""),AND(VA24&gt;=VK$30,VA24&lt;&gt;"",VC24&gt;=VK$34,VC24&lt;&gt;""),AND(VE24&gt;=VK$30,VE24&lt;&gt;"",VG24&gt;=VK$34,VG24&lt;&gt;""),AND(VH24&gt;=VK$30,VH24&lt;&gt;"",VJ24&gt;=VK$34,VJ24&lt;&gt;""),AND(WF24&gt;=WS$30,WF24&lt;&gt;"",WH24&gt;=WS$34,WH24&lt;&gt;""),AND(WI24&gt;=WS$30,WI24&lt;&gt;"",WK24&gt;=WS$34,WK24&lt;&gt;""),AND(WM24&gt;=WS$30,WM24&lt;&gt;"",WO24&gt;=WS$34,WO24&lt;&gt;""),AND(WP24&gt;=WS$30,WP24&lt;&gt;"",WR24&gt;=WS$34,WR24&lt;&gt;"")),"Excellence",IF(I24="P","Worlds Team",IF(F24="P","National Team","")))))</f>
        <v/>
      </c>
      <c r="I24" s="3" t="str">
        <f>IF(OR(AND(AO24&gt;=AY$29,AO24&lt;&gt;"",AQ24&gt;=AY$33,AQ24&lt;&gt;"",AN24=""),AND(AR24&gt;=AY$29,AR24&lt;&gt;"",AT24&gt;=AY$33,AT24&lt;&gt;"",AN24=""),AND(AV24&gt;=AY$29,AV24&lt;&gt;"",AX24&gt;=AY$33,AX24&lt;&gt;"",AN24=""),AND(BP24&gt;=BZ$29,BP24&lt;&gt;"",BR24&gt;=BZ$33,BR24&lt;&gt;"",BO24=""),AND(BS24&gt;=BZ$29,BS24&lt;&gt;"",BU24&gt;=BZ$33,BU24&lt;&gt;"",BO24=""),AND(BW24&gt;=BZ$29,BW24&lt;&gt;"",BY24&gt;=BZ$33,BY24&lt;&gt;"",BO24=""),AND(CQ24&gt;=DA$29,CQ24&lt;&gt;"",CS24&gt;=DA$33,CS24&lt;&gt;"",CP24=""),AND(CT24&gt;=DA$29,CT24&lt;&gt;"",CV24&gt;=DA$33,CV24&lt;&gt;"",CP24=""),AND(CX24&gt;=DA$29,CX24&lt;&gt;"",CZ24&gt;=DA$33,CZ24&lt;&gt;"",CP24=""),AND(DX24&gt;=EK$29,DX24&lt;&gt;"",DZ24&gt;=EK$33,DZ24&lt;&gt;""),AND(EA24&gt;=EK$29,EA24&lt;&gt;"",EC24&gt;=EK$33,EC24&lt;&gt;""),AND(EE24&gt;=EK$29,EE24&lt;&gt;"",EG24&gt;=EK$33,EG24&lt;&gt;""),AND(EH24&gt;=EK$29,EH24&lt;&gt;"",EJ24&gt;=EK$33,EJ24&lt;&gt;""),AND(FF24&gt;=FS$29,FF24&lt;&gt;"",FH24&gt;=FS$33,FH24&lt;&gt;""),AND(FI24&gt;=FS$29,FI24&lt;&gt;"",FK24&gt;=FS$33,FK24&lt;&gt;""),AND(FM24&gt;=FS$29,FM24&lt;&gt;"",FO24&gt;=FS$33,FO24&lt;&gt;""),AND(FP24&gt;=FS$29,FP24&lt;&gt;"",FR24&gt;=FS$33,FR24&lt;&gt;""),AND(GN24&gt;=HA$29,GN24&lt;&gt;"",GP24&gt;=HA$33,GP24&lt;&gt;""),AND(GQ24&gt;=HA$29,GQ24&lt;&gt;"",GS24&gt;=HA$33,GS24&lt;&gt;""),AND(GU24&gt;=HA$29,GU24&lt;&gt;"",GW24&gt;=HA$33,GW24&lt;&gt;""),AND(GX24&gt;=HA$29,GX24&lt;&gt;"",GZ24&gt;=HA$33,GZ24&lt;&gt;""),AND(HV24&gt;=II$29,HV24&lt;&gt;"",HX24&gt;=II$33,HX24&lt;&gt;""),AND(HY24&gt;=II$29,HY24&lt;&gt;"",IA24&gt;=II$33,IA24&lt;&gt;""),AND(IC24&gt;=II$29,IC24&lt;&gt;"",IE24&gt;=II$33,IE24&lt;&gt;""),AND(IF24&gt;=II$29,IF24&lt;&gt;"",IH24&gt;=II$33,IH24&lt;&gt;""),AND(JD24&gt;=JQ$29,JD24&lt;&gt;"",JF24&gt;=JQ$33,JF24&lt;&gt;""),AND(JG24&gt;=JQ$29,JG24&lt;&gt;"",JI24&gt;=JQ$33,JI24&lt;&gt;""),AND(JK24&gt;=JQ$29,JK24&lt;&gt;"",JM24&gt;=JQ$33,JM24&lt;&gt;""),AND(JN24&gt;=JQ$29,JN24&lt;&gt;"",JP24&gt;=JQ$33,JP24&lt;&gt;""),AND(KL24&gt;=KY$29,KL24&lt;&gt;"",KN24&gt;=KY$33,KN24&lt;&gt;""),AND(KO24&gt;=KY$29,KO24&lt;&gt;"",KQ24&gt;=KY$33,KQ24&lt;&gt;""),AND(KS24&gt;=KY$29,KS24&lt;&gt;"",KU24&gt;=KY$33,KU24&lt;&gt;""),AND(KV24&gt;=KY$29,KV24&lt;&gt;"",KX24&gt;=KY$33,KX24&lt;&gt;""),AND(LT24&gt;=MG$29,LT24&lt;&gt;"",LV24&gt;=MG$33,LV24&lt;&gt;""),AND(LW24&gt;=MG$29,LW24&lt;&gt;"",LY24&gt;=MG$33,LY24&lt;&gt;""),AND(MA24&gt;=MG$29,MA24&lt;&gt;"",MC24&gt;=MG$33,MC24&lt;&gt;""),AND(MD24&gt;=MG$29,MD24&lt;&gt;"",MF24&gt;=MG$33,MF24&lt;&gt;""),AND(NB24&gt;=NO$29,NB24&lt;&gt;"",ND24&gt;=NO$33,ND24&lt;&gt;""),AND(NE24&gt;=NO$29,NE24&lt;&gt;"",NG24&gt;=NO$33,NG24&lt;&gt;""),AND(NI24&gt;=NO$29,NI24&lt;&gt;"",NK24&gt;=NO$33,NK24&lt;&gt;""),AND(NL24&gt;=NO$29,NL24&lt;&gt;"",NN24&gt;=NO$33,NN24&lt;&gt;""),AND(OJ24&gt;=OW$29,OJ24&lt;&gt;"",OL24&gt;=OW$33,OL24&lt;&gt;""),AND(OM24&gt;=OW$29,OM24&lt;&gt;"",OO24&gt;=OW$33,OO24&lt;&gt;""),AND(OQ24&gt;=OW$29,OQ24&lt;&gt;"",OS24&gt;=OW$33,OS24&lt;&gt;""),AND(OT24&gt;=OW$29,OT24&lt;&gt;"",OV24&gt;=OW$33,OV24&lt;&gt;""),AND(PR24&gt;=QE$29,PR24&lt;&gt;"",PT24&gt;=QE$33,PT24&lt;&gt;""),AND(PU24&gt;=QE$29,PU24&lt;&gt;"",PW24&gt;=QE$33,PW24&lt;&gt;""),AND(PY24&gt;=QE$29,PY24&lt;&gt;"",QA24&gt;=QE$33,QA24&lt;&gt;""),AND(QB24&gt;=QE$29,QB24&lt;&gt;"",QD24&gt;=QE$33,QD24&lt;&gt;""),AND(QZ24&gt;=RM$29,QZ24&lt;&gt;"",RB24&gt;=RM$33,RB24&lt;&gt;""),AND(RC24&gt;=RM$29,RC24&lt;&gt;"",RE24&gt;=RM$33,RE24&lt;&gt;""),AND(RG24&gt;=RM$29,RG24&lt;&gt;"",RI24&gt;=RM$33,RI24&lt;&gt;""),AND(RJ24&gt;=RM$29,RJ24&lt;&gt;"",RL24&gt;=RM$33,RL24&lt;&gt;""),AND(SH24&gt;=SU$29,SH24&lt;&gt;"",SJ24&gt;=SU$33,SJ24&lt;&gt;""),AND(SK24&gt;=SU$29,SK24&lt;&gt;"",SM24&gt;=SU$33,SM24&lt;&gt;""),AND(SO24&gt;=SU$29,SO24&lt;&gt;"",SQ24&gt;=SU$33,SQ24&lt;&gt;""),AND(SR24&gt;=SU$29,SR24&lt;&gt;"",ST24&gt;=SU$33,ST24&lt;&gt;""),AND(TP24&gt;=UC$29,TP24&lt;&gt;"",TR24&gt;=UC$33,TR24&lt;&gt;""),AND(TS24&gt;=UC$29,TS24&lt;&gt;"",TU24&gt;=UC$33,TU24&lt;&gt;""),AND(TW24&gt;=UC$29,TW24&lt;&gt;"",TY24&gt;=UC$33,TYY24&lt;&gt;""),AND(TZ24&gt;=UC$29,TZ24&lt;&gt;"",UB24&gt;=UC$33,UB24&lt;&gt;""),AND(UX24&gt;=VK$29,UX24&lt;&gt;"",UZ24&gt;=VK$33,UZ24&lt;&gt;""),AND(VA24&gt;=VK$29,VA24&lt;&gt;"",VC24&gt;=VK$33,VC24&lt;&gt;""),AND(VE24&gt;=VK$29,VE24&lt;&gt;"",VG24&gt;=VK$33,VG24&lt;&gt;""),AND(VH24&gt;=VK$29,VH24&lt;&gt;"",VJ24&gt;=VK$33,VJ24&lt;&gt;""),AND(WF24&gt;=WS$29,WF24&lt;&gt;"",WH24&gt;=WS$33,WH24&lt;&gt;""),AND(WI24&gt;=WS$29,WI24&lt;&gt;"",WK24&gt;=WS$33,WK24&lt;&gt;""),AND(WM24&gt;=WS$29,WM24&lt;&gt;"",WO24&gt;=WS$33,WO24&lt;&gt;""),AND(WP24&gt;=WS$29,WP24&lt;&gt;"",WR24&gt;=WS$33,WR24&lt;&gt;"")),"P","")</f>
        <v/>
      </c>
      <c r="J24" s="8">
        <f>IF(COUNT(AQ24,AT24,BR24,BU24,CS24,CV24)&gt;0,LARGE((AQ24,AT24,BR24,BU24,CS24,CV24),1),0)</f>
        <v>47.74</v>
      </c>
      <c r="K24" s="8" t="str">
        <f>IF(J24="","",IF(OR(J24=CS24,J24=CV24),$CA$1,IF(OR(J24=BR24,J24=BU24),$AZ$1,IF(OR(J24=AQ24,J24=AT24),$Y$1,""))))</f>
        <v>2024 Nationals</v>
      </c>
      <c r="L24" s="8">
        <f>IF(COUNT(AQ24,AT24,BR24,BU24,CS24,CV24)&gt;1,LARGE((AQ24,AT24,BR24,BU24,CS24,CV24),2),0)</f>
        <v>5.62</v>
      </c>
      <c r="M24" s="8" t="str">
        <f>IF(L24="","",IF(OR(L24=CS24,L24=CV24),$CA$1,IF(OR(L24=BR24,L24=BU24),$AZ$1,IF(OR(L24=AQ24,L24=AT24),$Y$1,""))))</f>
        <v>2024 Nationals</v>
      </c>
      <c r="N24" s="8">
        <f>IF(COUNT(AQ24,AT24,BR24,BU24,CS24,CV24)&gt;2,LARGE((AQ24,AT24,BR24,BU24,CS24,CV24),3),0)</f>
        <v>0</v>
      </c>
      <c r="O24" s="8" t="str">
        <f>IF(N24="","",IF(OR(N24=CS24,N24=CV24),$CA$1,IF(OR(N24=BR24,N24=BU24),$AZ$1,IF(OR(N24=AQ24,N24=AT24),$Y$1,""))))</f>
        <v/>
      </c>
      <c r="P24" s="8">
        <f>IF(MAX(AX24,BY24,CZ24)&gt;0,MAX(AX24,BY24,CZ24),0)</f>
        <v>0</v>
      </c>
      <c r="Q24" s="8" t="str">
        <f>IF(P24="","",IF(P24=CZ24,$CA$1,IF(P24=BY24,$AZ$1,IF(P24=AX24,$Y$1,""))))</f>
        <v/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,TP24,TS24,TW24,TZ24,UX24,VA24,VE24,VH24,WF24,WI24,WM24,WP24),0)</f>
        <v>12.2</v>
      </c>
      <c r="S24" s="8" t="str">
        <f>IF(R24=0,"",IF(OR(R24=CQ24,R24=CT24,R24=CX24),$CA$1,IF(OR(R24=BP24,R24=BS24,R24=BW24),$AZ$1,IF(OR(R24=AO24,R24=AR24,R24=AV24),$Y$1,IF(OR(R24=WF24,R24=WI24,R24=WM24,R24=WP24),$VL$1,IF(OR(R24=UX24,R24=VA24,R24=VE24,R24=VH24),$UD$1,IF(OR(R24=TP24,R24=TS24,R24=TW24,R24=TZ24),$SV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)))</f>
        <v>2024 Nationals</v>
      </c>
      <c r="T24" s="8">
        <f>IF(MAX(IF(AO24&gt;=$AY$28,AP24,0),IF(AR24&gt;=$AY$28,AS24,0),IF(AV24&gt;=$AY$28,AW24,0),IF(BP24&gt;=$BZ$28,BQ24,0),IF(BS24&gt;=$BZ$28,BT24,0),IF(BW24&gt;=$BZ$28,BX24,0),IF(CQ24&gt;=$DA$28,CR24,0),IF(CT24&gt;=$DA$28,CU24,0),IF(CX24&gt;=$DA$28,CY24,0),IF(DX24&gt;=$EK$28,DY24,0),IF(EA24&gt;=$EK$28,EB24,0),IF(EE24&gt;=$EK$28,EF24,0),IF(EH24&gt;=$EK$28,EI24,0),IF(FF24&gt;=$FS$28,FG24,0),IF(FI24&gt;=$FS$28,FJ24,0),IF(FM24&gt;=$FS$28,FN24,0),IF(FP24&gt;=$FS$28,FQ24,0),IF(GN24&gt;=$HA$28,GO24,0),IF(GQ24&gt;=$HA$28,GR24,0),IF(GU24&gt;=$HA$28,GV24,0),IF(GX24&gt;=$HA$28,GY24,0),IF(HV24&gt;=$II$28,HW24,0),IF(HY24&gt;=$II$28,HZ24,0),IF(IC24&gt;=$II$28,ID24,0),IF(IF24&gt;=$II$28,IG24,0),IF(JD24&gt;=$JQ$28,JE24,0),IF(JG24&gt;=$JQ$28,JH24,0),IF(JK24&gt;=$JQ$28,JL24,0),IF(JN24&gt;=$JQ$28,JO24,0),IF(KL24&gt;=$KY$28,KM24,0),IF(KO24&gt;=$KY$28,KP24,0),IF(KS24&gt;=$KY$28,KT24,0),IF(KV24&gt;=$KY$28,KW24,0),IF(LT24&gt;=$MG$28,LU24,0),IF(LW24&gt;=$MG$28,LX24,0),IF(MA24&gt;=$MG$28,MB24,0),IF(MD24&gt;=$MG$28,ME24,0),IF(NB24&gt;=$NO$28,NC24,0),IF(NE24&gt;=$NO$28,NF24,0),IF(NI24&gt;=$NO$28,NJ24,0),IF(NL24&gt;=$NO$28,NM24,0),IF(OJ24&gt;=$OW$28,OK24,0),IF(OM24&gt;=$OW$28,ON24,0),IF(OQ24&gt;=$OW$28,OR24,0),IF(OT24&gt;=$OW$28,OU24,0),IF(PR24&gt;=$QE$28,PS24,0),IF(PU24&gt;=$QE$28,PV24,0),IF(PY24&gt;=$QE$28,PZ24,0),IF(QB24&gt;=$QE$28,QC24,0),IF(QZ24&gt;=$RM$28,RA24,0),IF(RC24&gt;=$RM$28,RD24,0),IF(RG24&gt;=$RM$28,RH24,0),IF(RJ24&gt;=$RM$28,RK24,0),IF(SH24&gt;=$SU$28,SI24,0),IF(SK24&gt;=$SU$28,SL24,0),IF(SO24&gt;=$SU$28,SP24,0),IF(SR24&gt;=$SU$28,SS24,0),IF(TP24&gt;=$UC$28,TQ24,0),IF(TS24&gt;=$UC$28,TT24,0),IF(TW24&gt;=$UC$28,TX24,0),IF(TZ24&gt;=$UC$28,UA24,0),IF(UX24&gt;=$VK$28,UY24,0),IF(VA24&gt;=$VK$28,VB24,0),IF(VE24&gt;=$VK$28,VF24,0),IF(VH24&gt;=$VK$28,VI24,0),IF(WF24&gt;=$WS$28,WG24,0),IF(WI24&gt;=$WS$28,WJ24,0),IF(WM24&gt;=$WS$28,WN24,0),IF(WP24&gt;=$WS$28,WQ24,0))&gt;0,MAX(IF(AO24&gt;=$AY$28,AP24,0),IF(AR24&gt;=$AY$28,AS24,0),IF(AV24&gt;=$AY$28,AW24,0),IF(BP24&gt;=$BZ$28,BQ24,0),IF(BS24&gt;=$BZ$28,BT24,0),IF(BW24&gt;=$BZ$28,BX24,0),IF(CQ24&gt;=$DA$28,CR24,0),IF(CT24&gt;=$DA$28,CU24,0),IF(CX24&gt;=$DA$28,CY24,0),IF(DX24&gt;=$EK$28,DY24,0),IF(EA24&gt;=$EK$28,EB24,0),IF(EE24&gt;=$EK$28,EF24,0),IF(EH24&gt;=$EK$28,EI24,0),IF(FF24&gt;=$FS$28,FG24,0),IF(FI24&gt;=$FS$28,FJ24,0),IF(FM24&gt;=$FS$28,FN24,0),IF(FP24&gt;=$FS$28,FQ24,0),IF(GN24&gt;=$HA$28,GO24,0),IF(GQ24&gt;=$HA$28,GR24,0),IF(GU24&gt;=$HA$28,GV24,0),IF(GX24&gt;=$HA$28,GY24,0),IF(HV24&gt;=$II$28,HW24,0),IF(HY24&gt;=$II$28,HZ24,0),IF(IC24&gt;=$II$28,ID24,0),IF(IF24&gt;=$II$28,IG24,0),IF(JD24&gt;=$JQ$28,JE24,0),IF(JG24&gt;=$JQ$28,JH24,0),IF(JK24&gt;=$JQ$28,JL24,0),IF(JN24&gt;=$JQ$28,JO24,0),IF(KL24&gt;=$KY$28,KM24,0),IF(KO24&gt;=$KY$28,KP24,0),IF(KS24&gt;=$KY$28,KT24,0),IF(KV24&gt;=$KY$28,KW24,0),IF(LT24&gt;=$MG$28,LU24,0),IF(LW24&gt;=$MG$28,LX24,0),IF(MA24&gt;=$MG$28,MB24,0),IF(MD24&gt;=$MG$28,ME24,0),IF(NB24&gt;=$NO$28,NC24,0),IF(NE24&gt;=$NO$28,NF24,0),IF(NI24&gt;=$NO$28,NJ24,0),IF(NL24&gt;=$NO$28,NM24,0),IF(OJ24&gt;=$OW$28,OK24,0),IF(OM24&gt;=$OW$28,ON24,0),IF(OQ24&gt;=$OW$28,OR24,0),IF(OT24&gt;=$OW$28,OU24,0),IF(PR24&gt;=$QE$28,PS24,0),IF(PU24&gt;=$QE$28,PV24,0),IF(PY24&gt;=$QE$28,PZ24,0),IF(QB24&gt;=$QE$28,QC24,0),IF(QZ24&gt;=$RM$28,RA24,0),IF(RC24&gt;=$RM$28,RD24,0),IF(RG24&gt;=$RM$28,RH24,0),IF(RJ24&gt;=$RM$28,RK24,0),IF(SH24&gt;=$SU$28,SI24,0),IF(SK24&gt;=$SU$28,SL24,0),IF(SO24&gt;=$SU$28,SP24,0),IF(SR24&gt;=$SU$28,SS24,0),IF(TP24&gt;=$UC$28,TQ24,0),IF(TS24&gt;=$UC$28,TT24,0),IF(TW24&gt;=$UC$28,TX24,0),IF(TZ24&gt;=$UC$28,UA24,0),IF(UX24&gt;=$VK$28,UY24,0),IF(VA24&gt;=$VK$28,VB24,0),IF(VE24&gt;=$VK$28,VF24,0),IF(VH24&gt;=$VK$28,VI24,0),IF(WF24&gt;=$WS$28,WG24,0),IF(WI24&gt;=$WS$28,WJ24,0),IF(WM24&gt;=$WS$28,WN24,0),IF(WP24&gt;=$WS$28,WQ24,0)),0)</f>
        <v>0</v>
      </c>
      <c r="U24" s="8" t="str">
        <f>IF(T24=0,"",IF(OR(T24=CR24,T24=CU24,T24=CY24),$CA$1,IF(OR(T24=BQ24,T24=BT24,T24=BX24),$AZ$1,IF(OR(T24=AP24,T24=AS24,T24=AW24),$Y$1,IF(OR(T24=WG24,T24=WJ24,T24=WN24,T24=WQ24),$VL$1,IF(OR(T24=UY24,T24=VB24,T24=VF24,T24=VI24),$UD$1,IF(OR(T24=TQ24,T24=TT24,T24=TX24,T24=UA24),$SV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N24="",0,N24)=WL24,$VL$1,IF(V24+IF(N24="",0,N24)=VD24,$UD$1,IF(V24+IF(N24="",0,N24)=TV24,$SV$1,IF(V24+IF(N24="",0,N24)=SN24,$RN$1,IF(V24+IF(N24="",0,N24)=RF24,$QF$1,IF(V24+IF(N24="",0,N24)=PX24,$OX$1,IF(V24+IF(N24="",0,N24)=OP24,$NP$1,IF(V24+IF(N24="",0,N24)=NH24,$MH$1,IF(V24+IF(N24="",0,N24)=LZ24,$KZ$1,IF(V24+IF(N24="",0,N24)=KR24,$JR$1,IF(V24+IF(N24="",0,N24)=JJ24,$IJ$1,IF(V24+IF(N24="",0,N24)=IB24,$HB$1,IF(V24+IF(N24="",0,N24)=GT24,$FT$1,IF(V24+IF(N24="",0,N24)=FL24,$EL$1,IF(V24+IF(N24="",0,N24)=ED24,$DD$1))))))))))))))),IF(V24=DC24,IF(V24+IF(P24="",0,P24)=WO24,$VL$1,IF(V24+IF(P24="",0,P24)=VG24,$UD$1,IF(V24+IF(P24="",0,P24)=TY24,$SV$1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WR24,$VL$1,IF(V24+IF(P24="",0,P24)=VJ24,$UD$1,IF(V24+IF(P24="",0,P24)=UB24,$SV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))))))</f>
        <v/>
      </c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8"/>
      <c r="AO24" s="39" t="str">
        <f>IF(AA24&gt;0,AA24,"")</f>
        <v/>
      </c>
      <c r="AP24" s="39" t="str">
        <f>IF(AB24&gt;0,AB24,"")</f>
        <v/>
      </c>
      <c r="AQ24" s="41" t="str">
        <f>IF(SUM(Y24:AB24)-AC24&gt;0,SUM(Y24:AB24)-AC24,"")</f>
        <v/>
      </c>
      <c r="AR24" s="41" t="str">
        <f>IF(AF24&gt;0,AF24,"")</f>
        <v/>
      </c>
      <c r="AS24" s="41" t="str">
        <f>IF(AG24&gt;0,AG24,"")</f>
        <v/>
      </c>
      <c r="AT24" s="41" t="str">
        <f>IF(SUM(AD24:AG24)-AH24&gt;0,SUM(AD24:AG24)-AH24,"")</f>
        <v/>
      </c>
      <c r="AU24" s="41" t="str">
        <f>IF(AQ24="","",MAX(AQ24,AT24))</f>
        <v/>
      </c>
      <c r="AV24" s="41" t="str">
        <f>IF(AK24&gt;0,AK24,"")</f>
        <v/>
      </c>
      <c r="AW24" s="41" t="str">
        <f>IF(AL24&gt;0,AL24,"")</f>
        <v/>
      </c>
      <c r="AX24" s="41" t="str">
        <f>IF(SUM(AI24:AL24)-AM24&gt;0,SUM(AI24:AL24)-AM24,"")</f>
        <v/>
      </c>
      <c r="AY24" s="41" t="str">
        <f>IF(SUM(AU24,AX24)&gt;0,SUM(AU24,AX24),"")</f>
        <v/>
      </c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9"/>
      <c r="BP24" s="40" t="str">
        <f>IF(BB24&gt;0,BB24,"")</f>
        <v/>
      </c>
      <c r="BQ24" s="40" t="str">
        <f>IF(BC24&gt;0,BC24,"")</f>
        <v/>
      </c>
      <c r="BR24" s="11" t="str">
        <f>IF(SUM(AZ24:BC24)-BD24&gt;0,SUM(AZ24:BC24)-BD24,"")</f>
        <v/>
      </c>
      <c r="BS24" s="11" t="str">
        <f>IF(BG24&gt;0,BG24,"")</f>
        <v/>
      </c>
      <c r="BT24" s="11" t="str">
        <f>IF(BH24&gt;0,BH24,"")</f>
        <v/>
      </c>
      <c r="BU24" s="11" t="str">
        <f>IF(SUM(BE24:BH24)-BI24&gt;0,SUM(BE24:BH24)-BI24,"")</f>
        <v/>
      </c>
      <c r="BV24" s="11" t="str">
        <f>IF(BR24="","",MAX(BR24,BU24))</f>
        <v/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 t="str">
        <f>IF(SUM(BV24,BY24)&gt;0,SUM(BV24,BY24),"")</f>
        <v/>
      </c>
      <c r="CA24" s="23">
        <v>1.4</v>
      </c>
      <c r="CB24" s="23">
        <v>1</v>
      </c>
      <c r="CC24" s="23">
        <v>1.5</v>
      </c>
      <c r="CD24" s="23">
        <v>1.72</v>
      </c>
      <c r="CE24" s="23">
        <v>0</v>
      </c>
      <c r="CF24" s="23">
        <v>12.4</v>
      </c>
      <c r="CG24" s="23">
        <v>9.1999999999999993</v>
      </c>
      <c r="CH24" s="23">
        <v>12.2</v>
      </c>
      <c r="CI24" s="23">
        <v>15.24</v>
      </c>
      <c r="CJ24" s="23">
        <v>1.3</v>
      </c>
      <c r="CK24" s="23"/>
      <c r="CL24" s="23"/>
      <c r="CM24" s="23"/>
      <c r="CN24" s="23"/>
      <c r="CO24" s="23"/>
      <c r="CP24" s="28"/>
      <c r="CQ24" s="39">
        <f>IF(CC24&gt;0,CC24,"")</f>
        <v>1.5</v>
      </c>
      <c r="CR24" s="39">
        <f>IF(CD24&gt;0,CD24,"")</f>
        <v>1.72</v>
      </c>
      <c r="CS24" s="41">
        <f>IF(SUM(CA24:CD24)-CE24&gt;0,SUM(CA24:CD24)-CE24,"")</f>
        <v>5.62</v>
      </c>
      <c r="CT24" s="41">
        <f>IF(CH24&gt;0,CH24,"")</f>
        <v>12.2</v>
      </c>
      <c r="CU24" s="41">
        <f>IF(CI24&gt;0,CI24,"")</f>
        <v>15.24</v>
      </c>
      <c r="CV24" s="41">
        <f>IF(SUM(CF24:CI24)-CJ24&gt;0,SUM(CF24:CI24)-CJ24,"")</f>
        <v>47.74</v>
      </c>
      <c r="CW24" s="41">
        <f>IF(CS24="","",MAX(CS24,CV24))</f>
        <v>47.74</v>
      </c>
      <c r="CX24" s="41" t="str">
        <f>IF(CM24&gt;0,CM24,"")</f>
        <v/>
      </c>
      <c r="CY24" s="41" t="str">
        <f>IF(CN24&gt;0,CN24,"")</f>
        <v/>
      </c>
      <c r="CZ24" s="41" t="str">
        <f>IF(SUM(CK24:CN24)-CO24&gt;0,SUM(CK24:CN24)-CO24,"")</f>
        <v/>
      </c>
      <c r="DA24" s="41">
        <f>IF(SUM(CW24,CZ24)&gt;0,SUM(CW24,CZ24),"")</f>
        <v>47.74</v>
      </c>
      <c r="DB24" s="52" t="str">
        <f>IF(MAX(ED24,FL24,GT24,IB24,JJ24,KR24,LZ24,NH24,OP24,PX24,RF24,SN24,TV24,VD24,WL24)-IF(N24="",0,N24)&gt;0.001,MAX(ED24,FL24,GT24,IB24,JJ24,KR24,LZ24,NH24,OP24,PX24,RF24,SN24,TV24,VD24,WL24)-IF(N24="",0,N24),"")</f>
        <v/>
      </c>
      <c r="DC24" s="52" t="str">
        <f>IF(MAX(EG24,EJ24,FO24,FR24,GW24,GZ24,IE24,IH24,JM24,JP24,KU24,KX24,MC24,MF24,NK24,NN24,OS24,OV24,QA24,QD24,RI24,RL24,SQ24,ST24,TY24,UB24,VG24,VJ24,WO24,WR24)-IF(P24="",0,P24)&gt;0.001,MAX(EG24,EJ24,FO24,FR24,GW24,GZ24,IE24,IH24,JM24,JP24,KU24,KX24,MC24,MF24,NK24,NN24,OS24,OV24,QA24,QD24,RI24,RL24,SQ24,ST24,TY24,UB24,VG24,VJ24,WO24,WR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1" t="str">
        <f>IF(DF24&gt;0,DF24,"")</f>
        <v/>
      </c>
      <c r="DY24" s="41" t="str">
        <f>IF(DG24&gt;0,DG24,"")</f>
        <v/>
      </c>
      <c r="DZ24" s="41" t="str">
        <f>IF(SUM(DD24:DG24)-DH24&gt;0,SUM(DD24:DG24)-DH24,"")</f>
        <v/>
      </c>
      <c r="EA24" s="41" t="str">
        <f>IF(DK24&gt;0,DK24,"")</f>
        <v/>
      </c>
      <c r="EB24" s="41" t="str">
        <f>IF(DL24&gt;0,DL24,"")</f>
        <v/>
      </c>
      <c r="EC24" s="41" t="str">
        <f>IF(SUM(DI24:DL24)-DM24&gt;0,SUM(DI24:DL24)-DM24,"")</f>
        <v/>
      </c>
      <c r="ED24" s="41" t="str">
        <f>IF(MAX(DZ24,EC24)&gt;0,MAX(DZ24,EC24),"")</f>
        <v/>
      </c>
      <c r="EE24" s="41" t="str">
        <f>IF(DP24&gt;0,DP24,"")</f>
        <v/>
      </c>
      <c r="EF24" s="41" t="str">
        <f>IF(DQ24&gt;0,DQ24,"")</f>
        <v/>
      </c>
      <c r="EG24" s="41" t="str">
        <f>IF(SUM(DN24:DQ24)-DR24&gt;0,SUM(DN24:DQ24)-DR24,"")</f>
        <v/>
      </c>
      <c r="EH24" s="41" t="str">
        <f>IF(DU24&gt;0,DU24,"")</f>
        <v/>
      </c>
      <c r="EI24" s="41" t="str">
        <f>IF(DV24&gt;0,DV24,"")</f>
        <v/>
      </c>
      <c r="EJ24" s="41" t="str">
        <f>IF(SUM(DS24:DV24)-DW24&gt;0,SUM(DS24:DV24)-DW24,"")</f>
        <v/>
      </c>
      <c r="EK24" s="41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1" t="str">
        <f>IF(FV24&gt;0,FV24,"")</f>
        <v/>
      </c>
      <c r="GO24" s="41" t="str">
        <f>IF(FW24&gt;0,FW24,"")</f>
        <v/>
      </c>
      <c r="GP24" s="41" t="str">
        <f>IF(SUM(FT24:FW24)-FX24&gt;0,SUM(FT24:FW24)-FX24,"")</f>
        <v/>
      </c>
      <c r="GQ24" s="41" t="str">
        <f>IF(GA24&gt;0,GA24,"")</f>
        <v/>
      </c>
      <c r="GR24" s="41" t="str">
        <f>IF(GB24&gt;0,GB24,"")</f>
        <v/>
      </c>
      <c r="GS24" s="41" t="str">
        <f>IF(SUM(FY24:GB24)-GC24&gt;0,SUM(FY24:GB24)-GC24,"")</f>
        <v/>
      </c>
      <c r="GT24" s="41" t="str">
        <f>IF(MAX(GP24,GS24)&gt;0,MAX(GP24,GS24),"")</f>
        <v/>
      </c>
      <c r="GU24" s="41" t="str">
        <f>IF(GF24&gt;0,GF24,"")</f>
        <v/>
      </c>
      <c r="GV24" s="41" t="str">
        <f>IF(GG24&gt;0,GG24,"")</f>
        <v/>
      </c>
      <c r="GW24" s="41" t="str">
        <f>IF(SUM(GD24:GG24)-GH24&gt;0,SUM(GD24:GG24)-GH24,"")</f>
        <v/>
      </c>
      <c r="GX24" s="41" t="str">
        <f>IF(GK24&gt;0,GK24,"")</f>
        <v/>
      </c>
      <c r="GY24" s="41" t="str">
        <f>IF(GL24&gt;0,GL24,"")</f>
        <v/>
      </c>
      <c r="GZ24" s="41" t="str">
        <f>IF(SUM(GI24:GL24)-GM24&gt;0,SUM(GI24:GL24)-GM24,"")</f>
        <v/>
      </c>
      <c r="HA24" s="41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1" t="str">
        <f>IF(IL24&gt;0,IL24,"")</f>
        <v/>
      </c>
      <c r="JE24" s="41" t="str">
        <f>IF(IM24&gt;0,IM24,"")</f>
        <v/>
      </c>
      <c r="JF24" s="41" t="str">
        <f>IF(SUM(IJ24:IM24)-IN24&gt;0,SUM(IJ24:IM24)-IN24,"")</f>
        <v/>
      </c>
      <c r="JG24" s="41" t="str">
        <f>IF(IQ24&gt;0,IQ24,"")</f>
        <v/>
      </c>
      <c r="JH24" s="41" t="str">
        <f>IF(IR24&gt;0,IR24,"")</f>
        <v/>
      </c>
      <c r="JI24" s="41" t="str">
        <f>IF(SUM(IO24:IR24)-IS24&gt;0,SUM(IO24:IR24)-IS24,"")</f>
        <v/>
      </c>
      <c r="JJ24" s="41" t="str">
        <f>IF(MAX(JF24,JI24)&gt;0,MAX(JF24,JI24),"")</f>
        <v/>
      </c>
      <c r="JK24" s="41" t="str">
        <f>IF(IV24&gt;0,IV24,"")</f>
        <v/>
      </c>
      <c r="JL24" s="41" t="str">
        <f>IF(IW24&gt;0,IW24,"")</f>
        <v/>
      </c>
      <c r="JM24" s="41" t="str">
        <f>IF(SUM(IT24:IW24)-IX24&gt;0,SUM(IT24:IW24)-IX24,"")</f>
        <v/>
      </c>
      <c r="JN24" s="41" t="str">
        <f>IF(JA24&gt;0,JA24,"")</f>
        <v/>
      </c>
      <c r="JO24" s="41" t="str">
        <f>IF(JB24&gt;0,JB24,"")</f>
        <v/>
      </c>
      <c r="JP24" s="41" t="str">
        <f>IF(SUM(IY24:JB24)-JC24&gt;0,SUM(IY24:JB24)-JC24,"")</f>
        <v/>
      </c>
      <c r="JQ24" s="41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1" t="str">
        <f>IF(LB24&gt;0,LB24,"")</f>
        <v/>
      </c>
      <c r="LU24" s="41" t="str">
        <f>IF(LC24&gt;0,LC24,"")</f>
        <v/>
      </c>
      <c r="LV24" s="41" t="str">
        <f>IF(SUM(KZ24:LC24)-LD24&gt;0,SUM(KZ24:LC24)-LD24,"")</f>
        <v/>
      </c>
      <c r="LW24" s="41" t="str">
        <f>IF(LG24&gt;0,LG24,"")</f>
        <v/>
      </c>
      <c r="LX24" s="41" t="str">
        <f>IF(LH24&gt;0,LH24,"")</f>
        <v/>
      </c>
      <c r="LY24" s="41" t="str">
        <f>IF(SUM(LE24:LH24)-LI24&gt;0,SUM(LE24:LH24)-LI24,"")</f>
        <v/>
      </c>
      <c r="LZ24" s="41" t="str">
        <f>IF(MAX(LV24,LY24)&gt;0,MAX(LV24,LY24),"")</f>
        <v/>
      </c>
      <c r="MA24" s="41" t="str">
        <f>IF(LL24&gt;0,LL24,"")</f>
        <v/>
      </c>
      <c r="MB24" s="41" t="str">
        <f>IF(LM24&gt;0,LM24,"")</f>
        <v/>
      </c>
      <c r="MC24" s="41" t="str">
        <f>IF(SUM(LJ24:LM24)-LN24&gt;0,SUM(LJ24:LM24)-LN24,"")</f>
        <v/>
      </c>
      <c r="MD24" s="41" t="str">
        <f>IF(LQ24&gt;0,LQ24,"")</f>
        <v/>
      </c>
      <c r="ME24" s="41" t="str">
        <f>IF(LR24&gt;0,LR24,"")</f>
        <v/>
      </c>
      <c r="MF24" s="41" t="str">
        <f>IF(SUM(LO24:LR24)-LS24&gt;0,SUM(LO24:LR24)-LS24,"")</f>
        <v/>
      </c>
      <c r="MG24" s="41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1" t="str">
        <f>IF(NR24&gt;0,NR24,"")</f>
        <v/>
      </c>
      <c r="OK24" s="41" t="str">
        <f>IF(NS24&gt;0,NS24,"")</f>
        <v/>
      </c>
      <c r="OL24" s="41" t="str">
        <f>IF(SUM(NP24:NS24)-NT24&gt;0,SUM(NP24:NS24)-NT24,"")</f>
        <v/>
      </c>
      <c r="OM24" s="41" t="str">
        <f>IF(NW24&gt;0,NW24,"")</f>
        <v/>
      </c>
      <c r="ON24" s="41" t="str">
        <f>IF(NX24&gt;0,NX24,"")</f>
        <v/>
      </c>
      <c r="OO24" s="41" t="str">
        <f>IF(SUM(NU24:NX24)-NY24&gt;0,SUM(NU24:NX24)-NY24,"")</f>
        <v/>
      </c>
      <c r="OP24" s="41" t="str">
        <f>IF(MAX(OL24,OO24)&gt;0,MAX(OL24,OO24),"")</f>
        <v/>
      </c>
      <c r="OQ24" s="41" t="str">
        <f>IF(OB24&gt;0,OB24,"")</f>
        <v/>
      </c>
      <c r="OR24" s="41" t="str">
        <f>IF(OC24&gt;0,OC24,"")</f>
        <v/>
      </c>
      <c r="OS24" s="41" t="str">
        <f>IF(SUM(NZ24:OC24)-OD24&gt;0,SUM(NZ24:OC24)-OD24,"")</f>
        <v/>
      </c>
      <c r="OT24" s="41" t="str">
        <f>IF(OG24&gt;0,OG24,"")</f>
        <v/>
      </c>
      <c r="OU24" s="41" t="str">
        <f>IF(OH24&gt;0,OH24,"")</f>
        <v/>
      </c>
      <c r="OV24" s="41" t="str">
        <f>IF(SUM(OE24:OH24)-OI24&gt;0,SUM(OE24:OH24)-OI24,"")</f>
        <v/>
      </c>
      <c r="OW24" s="41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1" t="str">
        <f>IF(QH24&gt;0,QH24,"")</f>
        <v/>
      </c>
      <c r="RA24" s="41" t="str">
        <f>IF(QI24&gt;0,QI24,"")</f>
        <v/>
      </c>
      <c r="RB24" s="41" t="str">
        <f>IF(SUM(QF24:QI24)-QJ24&gt;0,SUM(QF24:QI24)-QJ24,"")</f>
        <v/>
      </c>
      <c r="RC24" s="41" t="str">
        <f>IF(QM24&gt;0,QM24,"")</f>
        <v/>
      </c>
      <c r="RD24" s="41" t="str">
        <f>IF(QN24&gt;0,QN24,"")</f>
        <v/>
      </c>
      <c r="RE24" s="41" t="str">
        <f>IF(SUM(QK24:QN24)-QO24&gt;0,SUM(QK24:QN24)-QO24,"")</f>
        <v/>
      </c>
      <c r="RF24" s="41" t="str">
        <f>IF(MAX(RB24,RE24)&gt;0,MAX(RB24,RE24),"")</f>
        <v/>
      </c>
      <c r="RG24" s="41" t="str">
        <f>IF(QR24&gt;0,QR24,"")</f>
        <v/>
      </c>
      <c r="RH24" s="41" t="str">
        <f>IF(QS24&gt;0,QS24,"")</f>
        <v/>
      </c>
      <c r="RI24" s="41" t="str">
        <f>IF(SUM(QP24:QS24)-QT24&gt;0,SUM(QP24:QS24)-QT24,"")</f>
        <v/>
      </c>
      <c r="RJ24" s="41" t="str">
        <f>IF(QW24&gt;0,QW24,"")</f>
        <v/>
      </c>
      <c r="RK24" s="41" t="str">
        <f>IF(QX24&gt;0,QX24,"")</f>
        <v/>
      </c>
      <c r="RL24" s="41" t="str">
        <f>IF(SUM(QU24:QX24)-QY24&gt;0,SUM(QU24:QX24)-QY24,"")</f>
        <v/>
      </c>
      <c r="RM24" s="41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17"/>
      <c r="SW24" s="17"/>
      <c r="SX24" s="17"/>
      <c r="SY24" s="17"/>
      <c r="SZ24" s="17"/>
      <c r="TA24" s="17"/>
      <c r="TB24" s="17"/>
      <c r="TC24" s="17"/>
      <c r="TD24" s="17"/>
      <c r="TE24" s="17"/>
      <c r="TF24" s="17"/>
      <c r="TG24" s="17"/>
      <c r="TH24" s="17"/>
      <c r="TI24" s="17"/>
      <c r="TJ24" s="17"/>
      <c r="TK24" s="17"/>
      <c r="TL24" s="17"/>
      <c r="TM24" s="17"/>
      <c r="TN24" s="17"/>
      <c r="TO24" s="17"/>
      <c r="TP24" s="41" t="str">
        <f>IF(SX24&gt;0,SX24,"")</f>
        <v/>
      </c>
      <c r="TQ24" s="41" t="str">
        <f>IF(SY24&gt;0,SY24,"")</f>
        <v/>
      </c>
      <c r="TR24" s="41" t="str">
        <f>IF(SUM(SV24:SY24)-SZ24&gt;0,SUM(SV24:SY24)-SZ24,"")</f>
        <v/>
      </c>
      <c r="TS24" s="41" t="str">
        <f>IF(TC24&gt;0,TC24,"")</f>
        <v/>
      </c>
      <c r="TT24" s="41" t="str">
        <f>IF(TD24&gt;0,TD24,"")</f>
        <v/>
      </c>
      <c r="TU24" s="41" t="str">
        <f>IF(SUM(TA24:TD24)-TE24&gt;0,SUM(TA24:TD24)-TE24,"")</f>
        <v/>
      </c>
      <c r="TV24" s="41" t="str">
        <f>IF(MAX(TR24,TU24)&gt;0,MAX(TR24,TU24),"")</f>
        <v/>
      </c>
      <c r="TW24" s="41" t="str">
        <f>IF(TH24&gt;0,TH24,"")</f>
        <v/>
      </c>
      <c r="TX24" s="41" t="str">
        <f>IF(TI24&gt;0,TI24,"")</f>
        <v/>
      </c>
      <c r="TY24" s="41" t="str">
        <f>IF(SUM(TF24:TI24)-TJ24&gt;0,SUM(TF24:TI24)-TJ24,"")</f>
        <v/>
      </c>
      <c r="TZ24" s="41" t="str">
        <f>IF(TM24&gt;0,TM24,"")</f>
        <v/>
      </c>
      <c r="UA24" s="41" t="str">
        <f>IF(TN24&gt;0,TN24,"")</f>
        <v/>
      </c>
      <c r="UB24" s="41" t="str">
        <f>IF(SUM(TK24:TN24)-TO24&gt;0,SUM(TK24:TN24)-TO24,"")</f>
        <v/>
      </c>
      <c r="UC24" s="41" t="str">
        <f>IF(SUM(TV24,TY24,UB24)&gt;0,SUM(TV24,TY24,UB24),"")</f>
        <v/>
      </c>
      <c r="UD24" s="18"/>
      <c r="UE24" s="18"/>
      <c r="UF24" s="18"/>
      <c r="UG24" s="18"/>
      <c r="UH24" s="18"/>
      <c r="UI24" s="18"/>
      <c r="UJ24" s="18"/>
      <c r="UK24" s="18"/>
      <c r="UL24" s="18"/>
      <c r="UM24" s="18"/>
      <c r="UN24" s="18"/>
      <c r="UO24" s="18"/>
      <c r="UP24" s="18"/>
      <c r="UQ24" s="18"/>
      <c r="UR24" s="18"/>
      <c r="US24" s="18"/>
      <c r="UT24" s="18"/>
      <c r="UU24" s="18"/>
      <c r="UV24" s="18"/>
      <c r="UW24" s="18"/>
      <c r="UX24" s="11" t="str">
        <f>IF(UF24&gt;0,UF24,"")</f>
        <v/>
      </c>
      <c r="UY24" s="11" t="str">
        <f>IF(UG24&gt;0,UG24,"")</f>
        <v/>
      </c>
      <c r="UZ24" s="11" t="str">
        <f>IF(SUM(UD24:UG24)-UH24&gt;0,SUM(UD24:UG24)-UH24,"")</f>
        <v/>
      </c>
      <c r="VA24" s="11" t="str">
        <f>IF(UK24&gt;0,UK24,"")</f>
        <v/>
      </c>
      <c r="VB24" s="11" t="str">
        <f>IF(UL24&gt;0,UL24,"")</f>
        <v/>
      </c>
      <c r="VC24" s="11" t="str">
        <f>IF(SUM(UI24:UL24)-UM24&gt;0,SUM(UI24:UL24)-UM24,"")</f>
        <v/>
      </c>
      <c r="VD24" s="11" t="str">
        <f>IF(MAX(UZ24,VC24)&gt;0,MAX(UZ24,VC24),"")</f>
        <v/>
      </c>
      <c r="VE24" s="11" t="str">
        <f>IF(UP24&gt;0,UP24,"")</f>
        <v/>
      </c>
      <c r="VF24" s="11" t="str">
        <f>IF(UQ24&gt;0,UQ24,"")</f>
        <v/>
      </c>
      <c r="VG24" s="11" t="str">
        <f>IF(SUM(UN24:UQ24)-UR24&gt;0,SUM(UN24:UQ24)-UR24,"")</f>
        <v/>
      </c>
      <c r="VH24" s="11" t="str">
        <f>IF(UU24&gt;0,UU24,"")</f>
        <v/>
      </c>
      <c r="VI24" s="11" t="str">
        <f>IF(UV24&gt;0,UV24,"")</f>
        <v/>
      </c>
      <c r="VJ24" s="11" t="str">
        <f>IF(SUM(US24:UV24)-UW24&gt;0,SUM(US24:UV24)-UW24,"")</f>
        <v/>
      </c>
      <c r="VK24" s="11" t="str">
        <f>IF(SUM(VD24,VG24,VJ24)&gt;0,SUM(VD24,VG24,VJ24),"")</f>
        <v/>
      </c>
      <c r="VL24" s="17"/>
      <c r="VM24" s="17"/>
      <c r="VN24" s="17"/>
      <c r="VO24" s="17"/>
      <c r="VP24" s="17"/>
      <c r="VQ24" s="17"/>
      <c r="VR24" s="17"/>
      <c r="VS24" s="17"/>
      <c r="VT24" s="17"/>
      <c r="VU24" s="17"/>
      <c r="VV24" s="17"/>
      <c r="VW24" s="17"/>
      <c r="VX24" s="17"/>
      <c r="VY24" s="17"/>
      <c r="VZ24" s="17"/>
      <c r="WA24" s="17"/>
      <c r="WB24" s="17"/>
      <c r="WC24" s="17"/>
      <c r="WD24" s="17"/>
      <c r="WE24" s="17"/>
      <c r="WF24" s="41" t="str">
        <f>IF(VN24&gt;0,VN24,"")</f>
        <v/>
      </c>
      <c r="WG24" s="41" t="str">
        <f>IF(VO24&gt;0,VO24,"")</f>
        <v/>
      </c>
      <c r="WH24" s="41" t="str">
        <f>IF(SUM(VL24:VO24)-VP24&gt;0,SUM(VL24:VO24)-VP24,"")</f>
        <v/>
      </c>
      <c r="WI24" s="41" t="str">
        <f>IF(VS24&gt;0,VS24,"")</f>
        <v/>
      </c>
      <c r="WJ24" s="41" t="str">
        <f>IF(VT24&gt;0,VT24,"")</f>
        <v/>
      </c>
      <c r="WK24" s="41" t="str">
        <f>IF(SUM(VQ24:VT24)-VU24&gt;0,SUM(VQ24:VT24)-VU24,"")</f>
        <v/>
      </c>
      <c r="WL24" s="41" t="str">
        <f>IF(MAX(WH24,WK24)&gt;0,MAX(WH24,WK24),"")</f>
        <v/>
      </c>
      <c r="WM24" s="41" t="str">
        <f>IF(VX24&gt;0,VX24,"")</f>
        <v/>
      </c>
      <c r="WN24" s="41" t="str">
        <f>IF(VY24&gt;0,VY24,"")</f>
        <v/>
      </c>
      <c r="WO24" s="41" t="str">
        <f>IF(SUM(VV24:VY24)-VZ24&gt;0,SUM(VV24:VY24)-VZ24,"")</f>
        <v/>
      </c>
      <c r="WP24" s="41" t="str">
        <f>IF(WC24&gt;0,WC24,"")</f>
        <v/>
      </c>
      <c r="WQ24" s="41" t="str">
        <f>IF(WD24&gt;0,WD24,"")</f>
        <v/>
      </c>
      <c r="WR24" s="41" t="str">
        <f>IF(SUM(WA24:WD24)-WE24&gt;0,SUM(WA24:WD24)-WE24,"")</f>
        <v/>
      </c>
      <c r="WS24" s="41" t="str">
        <f>IF(SUM(WL24,WO24,WR24)&gt;0,SUM(WL24,WO24,WR24),"")</f>
        <v/>
      </c>
      <c r="WT24" s="27">
        <f>IF($CP24="P",CA24,(CA24+AZ24)/2)</f>
        <v>0.7</v>
      </c>
      <c r="WU24" s="27">
        <f>IF($CP24="P",CB24,(CB24+BA24)/2)</f>
        <v>0.5</v>
      </c>
      <c r="WV24" s="27">
        <f>IF($CP24="P",CC24,(CC24+BB24)/2)</f>
        <v>0.75</v>
      </c>
      <c r="WW24" s="27">
        <f>IF($CP24="P",CD24,(CD24+BC24)/2)</f>
        <v>0.86</v>
      </c>
      <c r="WX24" s="27">
        <f>IF($CP24="P",CE24,(CE24+BD24)/2)</f>
        <v>0</v>
      </c>
      <c r="WY24" s="27">
        <f>IF($CP24="P",CF24,(CF24+BE24)/2)</f>
        <v>6.2</v>
      </c>
      <c r="WZ24" s="27">
        <f>IF($CP24="P",CG24,(CG24+BF24)/2)</f>
        <v>4.5999999999999996</v>
      </c>
      <c r="XA24" s="27">
        <f>IF($CP24="P",CH24,(CH24+BG24)/2)</f>
        <v>6.1</v>
      </c>
      <c r="XB24" s="27">
        <f>IF($CP24="P",CI24,(CI24+BH24)/2)</f>
        <v>7.62</v>
      </c>
      <c r="XC24" s="27">
        <f>IF($CP24="P",CJ24,(CJ24+BI24)/2)</f>
        <v>0.65</v>
      </c>
      <c r="XD24" s="27">
        <f>IF($CP24="P",CK24,(CK24+BJ24)/2)</f>
        <v>0</v>
      </c>
      <c r="XE24" s="27">
        <f>IF($CP24="P",CL24,(CL24+BK24)/2)</f>
        <v>0</v>
      </c>
      <c r="XF24" s="27">
        <f>IF($CP24="P",CM24,(CM24+BL24)/2)</f>
        <v>0</v>
      </c>
      <c r="XG24" s="27">
        <f>IF($CP24="P",CN24,(CN24+BM24)/2)</f>
        <v>0</v>
      </c>
      <c r="XH24" s="27">
        <f>IF($CP24="P",CO24,(CO24+BN24)/2)</f>
        <v>0</v>
      </c>
      <c r="XI24" s="29" t="s">
        <v>56</v>
      </c>
      <c r="XJ24" s="11">
        <f>IF(WV24&gt;0,WV24,"")</f>
        <v>0.75</v>
      </c>
      <c r="XK24" s="11">
        <f>IF(WW24&gt;0,WW24,"")</f>
        <v>0.86</v>
      </c>
      <c r="XL24" s="11">
        <f>IF(SUM(WT24:WW24)-WX24&gt;0,SUM(WT24:WW24)-WX24,"")</f>
        <v>2.81</v>
      </c>
      <c r="XM24" s="11">
        <f>IF(XA24&gt;0,XA24,"")</f>
        <v>6.1</v>
      </c>
      <c r="XN24" s="11">
        <f>IF(XB24&gt;0,XB24,"")</f>
        <v>7.62</v>
      </c>
      <c r="XO24" s="11">
        <f>IF(SUM(WY24:XB24)-XC24&gt;0,SUM(WY24:XB24)-XC24,"")</f>
        <v>23.87</v>
      </c>
      <c r="XP24" s="11">
        <f>IF(MAX(XL24,XO24)&gt;0,MAX(XL24,XO24),"")</f>
        <v>23.87</v>
      </c>
      <c r="XQ24" s="11" t="str">
        <f>IF(XF24&gt;0,XF24,"")</f>
        <v/>
      </c>
      <c r="XR24" s="11" t="str">
        <f>IF(XG24&gt;0,XG24,"")</f>
        <v/>
      </c>
      <c r="XS24" s="11" t="str">
        <f>IF(SUM(XD24:XG24)-XH24&gt;0,SUM(XD24:XG24)-XH24,"")</f>
        <v/>
      </c>
      <c r="XT24" s="11">
        <f>IF(SUM(XP24,XS24)&gt;0,SUM(XP24,XS24),"")</f>
        <v>23.87</v>
      </c>
    </row>
    <row r="25" spans="1:644" x14ac:dyDescent="0.2">
      <c r="A25" s="4" t="str" cm="1">
        <f t="array" ref="A25">IF(AND(H25&lt;&gt;"",H25&lt;&gt;"No DD"),SUMPRODUCT((H$4:H$26&lt;&gt;"")*(H$4:H$26&lt;&gt;"No DD")*(E$4:E$26&gt;E25))+1,IF(H25="No DD",SUMPRODUCT((H$4:H$26="No DD")*(E$4:E$26&gt;E25))+1+SUMPRODUCT((H$4:H$26&lt;&gt;"")*(H$4:H$26&lt;&gt;"No DD")),""))</f>
        <v/>
      </c>
      <c r="B25" s="5" t="s">
        <v>145</v>
      </c>
      <c r="C25" s="4" t="s">
        <v>5</v>
      </c>
      <c r="D25" s="4">
        <v>1993</v>
      </c>
      <c r="E25" s="9">
        <f>SUM(J25:V25)+SUM(J25:T25)*0.0000001+SUM(J25)*0.0000000000001</f>
        <v>58.140005814003182</v>
      </c>
      <c r="F25" s="3" t="str">
        <f>IF(OR(AND(AO25&gt;=AY$28,AO25&lt;&gt;"",AQ25&gt;=AY$32,AQ25&lt;&gt;"",AN25=""),AND(AR25&gt;=AY$28,AR25&lt;&gt;"",AT25&gt;=AY$32,AT25&lt;&gt;"",AN25=""),AND(AV25&gt;=AY$28,AV25&lt;&gt;"",AX25&gt;=AY$32,AX25&lt;&gt;"",AN25=""),AND(BP25&gt;=BZ$28,BP25&lt;&gt;"",BR25&gt;=BZ$32,BR25&lt;&gt;"",BO25=""),AND(BS25&gt;=BZ$28,BS25&lt;&gt;"",BU25&gt;=BZ$32,BU25&lt;&gt;"",BO25=""),AND(BW25&gt;=BZ$28,BW25&lt;&gt;"",BY25&gt;=BZ$32,BY25&lt;&gt;"",BO25=""),AND(CQ25&gt;=DA$28,CQ25&lt;&gt;"",CS25&gt;=DA$32,CS25&lt;&gt;"",CP25=""),AND(CT25&gt;=DA$28,CT25&lt;&gt;"",CV25&gt;=DA$32,CV25&lt;&gt;"",CP25=""),AND(CX25&gt;=DA$28,CX25&lt;&gt;"",CZ25&gt;=DA$32,CZ25&lt;&gt;"",CP25=""),AND(DX25&gt;=EK$28,DX25&lt;&gt;"",DZ25&gt;=EK$32,DZ25&lt;&gt;""),AND(EA25&gt;=EK$28,EA25&lt;&gt;"",EC25&gt;=EK$32,EC25&lt;&gt;""),AND(EE25&gt;=EK$28,EE25&lt;&gt;"",EG25&gt;=EK$32,EG25&lt;&gt;""),AND(EH25&gt;=EK$28,EH25&lt;&gt;"",EJ25&gt;=EK$32,EJ25&lt;&gt;""),AND(FF25&gt;=FS$28,FF25&lt;&gt;"",FH25&gt;=FS$32,FH25&lt;&gt;""),AND(FI25&gt;=FS$28,FI25&lt;&gt;"",FK25&gt;=FS$32,FK25&lt;&gt;""),AND(FM25&gt;=FS$28,FM25&lt;&gt;"",FO25&gt;=FS$32,FO25&lt;&gt;""),AND(FP25&gt;=FS$28,FP25&lt;&gt;"",FR25&gt;=FS$32,FR25&lt;&gt;""),AND(GN25&gt;=HA$28,GN25&lt;&gt;"",GP25&gt;=HA$32,GP25&lt;&gt;""),AND(GQ25&gt;=HA$28,GQ25&lt;&gt;"",GS25&gt;=HA$32,GS25&lt;&gt;""),AND(GU25&gt;=HA$28,GU25&lt;&gt;"",GW25&gt;=HA$32,GW25&lt;&gt;""),AND(GX25&gt;=HA$28,GX25&lt;&gt;"",GZ25&gt;=HA$32,GZ25&lt;&gt;""),AND(HV25&gt;=II$28,HV25&lt;&gt;"",HX25&gt;=II$32,HX25&lt;&gt;""),AND(HY25&gt;=II$28,HY25&lt;&gt;"",IA25&gt;=II$32,IA25&lt;&gt;""),AND(IC25&gt;=II$28,IC25&lt;&gt;"",IE25&gt;=II$32,IE25&lt;&gt;""),AND(IF25&gt;=II$28,IF25&lt;&gt;"",IH25&gt;=II$32,IH25&lt;&gt;""),AND(JD25&gt;=JQ$28,JD25&lt;&gt;"",JF25&gt;=JQ$32,JF25&lt;&gt;""),AND(JG25&gt;=JQ$28,JG25&lt;&gt;"",JI25&gt;=JQ$32,JI25&lt;&gt;""),AND(JK25&gt;=JQ$28,JK25&lt;&gt;"",JM25&gt;=JQ$32,JM25&lt;&gt;""),AND(JN25&gt;=JQ$28,JN25&lt;&gt;"",JP25&gt;=JQ$32,JP25&lt;&gt;""),AND(KL25&gt;=KY$28,KL25&lt;&gt;"",KN25&gt;=KY$32,KN25&lt;&gt;""),AND(KO25&gt;=KY$28,KO25&lt;&gt;"",KQ25&gt;=KY$32,KQ25&lt;&gt;""),AND(KS25&gt;=KY$28,KS25&lt;&gt;"",KU25&gt;=KY$32,KU25&lt;&gt;""),AND(KV25&gt;=KY$28,KV25&lt;&gt;"",KX25&gt;=KY$32,KX25&lt;&gt;""),AND(LT25&gt;=MG$28,LT25&lt;&gt;"",LV25&gt;=MG$32,LV25&lt;&gt;""),AND(LW25&gt;=MG$28,LW25&lt;&gt;"",LY25&gt;=MG$32,LY25&lt;&gt;""),AND(MA25&gt;=MG$28,MA25&lt;&gt;"",MC25&gt;=MG$32,MC25&lt;&gt;""),AND(MD25&gt;=MG$28,MD25&lt;&gt;"",MF25&gt;=MG$32,MF25&lt;&gt;""),AND(NB25&gt;=NO$28,NB25&lt;&gt;"",ND25&gt;=NO$32,ND25&lt;&gt;""),AND(NE25&gt;=NO$28,NE25&lt;&gt;"",NG25&gt;=NO$32,NG25&lt;&gt;""),AND(NI25&gt;=NO$28,NI25&lt;&gt;"",NK25&gt;=NO$32,NK25&lt;&gt;""),AND(NL25&gt;=NO$28,NL25&lt;&gt;"",NN25&gt;=NO$32,NN25&lt;&gt;""),AND(OJ25&gt;=OW$28,OJ25&lt;&gt;"",OL25&gt;=OW$32,OL25&lt;&gt;""),AND(OM25&gt;=OW$28,OM25&lt;&gt;"",OO25&gt;=OW$32,OO25&lt;&gt;""),AND(OQ25&gt;=OW$28,OQ25&lt;&gt;"",OS25&gt;=OW$32,OS25&lt;&gt;""),AND(OT25&gt;=OW$28,OT25&lt;&gt;"",OV25&gt;=OW$32,OV25&lt;&gt;""),AND(PR25&gt;=QE$28,PR25&lt;&gt;"",PT25&gt;=QE$32,PT25&lt;&gt;""),AND(PU25&gt;=QE$28,PU25&lt;&gt;"",PW25&gt;=QE$32,PW25&lt;&gt;""),AND(PY25&gt;=QE$28,PY25&lt;&gt;"",QA25&gt;=QE$32,QA25&lt;&gt;""),AND(QB25&gt;=QE$28,QB25&lt;&gt;"",QD25&gt;=QE$32,QD25&lt;&gt;""),AND(QZ25&gt;=RM$28,QZ25&lt;&gt;"",RB25&gt;=RM$32,RB25&lt;&gt;""),AND(RC25&gt;=RM$28,RC25&lt;&gt;"",RE25&gt;=RM$32,RE25&lt;&gt;""),AND(RG25&gt;=RM$28,RG25&lt;&gt;"",RI25&gt;=RM$32,RI25&lt;&gt;""),AND(RJ25&gt;=RM$28,RJ25&lt;&gt;"",RL25&gt;=RM$32,RL25&lt;&gt;""),AND(SH25&gt;=SU$28,SH25&lt;&gt;"",SJ25&gt;=SU$32,SJ25&lt;&gt;""),AND(SK25&gt;=SU$28,SK25&lt;&gt;"",SM25&gt;=SU$32,SM25&lt;&gt;""),AND(SO25&gt;=SU$28,SO25&lt;&gt;"",SQ25&gt;=SU$32,SQ25&lt;&gt;""),AND(SR25&gt;=SU$28,SR25&lt;&gt;"",ST25&gt;=SU$32,ST25&lt;&gt;""),AND(TP25&gt;=UC$28,TP25&lt;&gt;"",TR25&gt;=UC$32,TR25&lt;&gt;""),AND(TS25&gt;=UC$28,TS25&lt;&gt;"",TU25&gt;=UC$32,TU25&lt;&gt;""),AND(TW25&gt;=UC$28,TW25&lt;&gt;"",TY25&gt;=UC$32,TYY25&lt;&gt;""),AND(TZ25&gt;=UC$28,TZ25&lt;&gt;"",UB25&gt;=UC$32,UB25&lt;&gt;""),AND(UX25&gt;=VK$28,UX25&lt;&gt;"",UZ25&gt;=VK$32,UZ25&lt;&gt;""),AND(VA25&gt;=VK$28,VA25&lt;&gt;"",VC25&gt;=VK$32,VC25&lt;&gt;""),AND(VE25&gt;=VK$28,VE25&lt;&gt;"",VG25&gt;=VK$32,VG25&lt;&gt;""),AND(VH25&gt;=VK$28,VH25&lt;&gt;"",VJ25&gt;=VK$32,VJ25&lt;&gt;""),AND(WF25&gt;=WS$28,WF25&lt;&gt;"",WH25&gt;=WS$32,WH25&lt;&gt;""),AND(WI25&gt;=WS$28,WI25&lt;&gt;"",WK25&gt;=WS$32,WK25&lt;&gt;""),AND(WM25&gt;=WS$28,WM25&lt;&gt;"",WO25&gt;=WS$32,WO25&lt;&gt;""),AND(WP25&gt;=WS$28,WP25&lt;&gt;"",WR25&gt;=WS$32,WR25&lt;&gt;"")),"P","")</f>
        <v/>
      </c>
      <c r="G25" s="3" t="str">
        <f>IF(OR(AND(AQ25&gt;=AY$32,AQ25&lt;&gt;"",AN25=""),AND(AT25&gt;=AY$32,AT25&lt;&gt;"",AN25=""),AND(AX25&gt;=AY$32,AX25&lt;&gt;"",AN25=""),AND(BR25&gt;=BZ$32,BR25&lt;&gt;"",BO25=""),AND(BU25&gt;=BZ$32,BU25&lt;&gt;"",BO25=""),AND(BY25&gt;=BZ$32,BY25&lt;&gt;"",BO25=""),AND(CS25&gt;=DA$32,CS25&lt;&gt;"",CP25=""),AND(CV25&gt;=DA$32,CV25&lt;&gt;"",CP25=""),AND(CZ25&gt;=DA$32,CZ25&lt;&gt;"",CP25=""),AND(DZ25&gt;=EK$32,DZ25&lt;&gt;""),AND(EC25&gt;=EK$32,EC25&lt;&gt;""),AND(EG25&gt;=EK$32,EG25&lt;&gt;""),AND(EJ25&gt;=EK$32,EJ25&lt;&gt;""),AND(FH25&gt;=FS$32,FH25&lt;&gt;""),AND(FK25&gt;=FS$32,FK25&lt;&gt;""),AND(FO25&gt;=FS$32,FO25&lt;&gt;""),AND(FR25&gt;=FS$32,FR25&lt;&gt;""),AND(GP25&gt;=HA$32,GP25&lt;&gt;""),AND(GS25&gt;=HA$32,GS25&lt;&gt;""),AND(GW25&gt;=HA$32,GW25&lt;&gt;""),AND(GZ25&gt;=HA$32,GZ25&lt;&gt;""),AND(HX25&gt;=II$32,HX25&lt;&gt;""),AND(IA25&gt;=II$32,IA25&lt;&gt;""),AND(IE25&gt;=II$32,IE25&lt;&gt;""),AND(IH25&gt;=II$32,IH25&lt;&gt;""),AND(JF25&gt;=JQ$32,JF25&lt;&gt;""),AND(JI25&gt;=JQ$32,JI25&lt;&gt;""),AND(JM25&gt;=JQ$32,JM25&lt;&gt;""),AND(JP25&gt;=JQ$32,JP25&lt;&gt;""),AND(KN25&gt;=KY$32,KN25&lt;&gt;""),AND(KQ25&gt;=KY$32,KQ25&lt;&gt;""),AND(KU25&gt;=KY$32,KU25&lt;&gt;""),AND(KX25&gt;=KY$32,KX25&lt;&gt;""),AND(LV25&gt;=MG$32,LV25&lt;&gt;""),AND(LY25&gt;=MG$32,LY25&lt;&gt;""),AND(MC25&gt;=MG$32,MC25&lt;&gt;""),AND(MF25&gt;=MG$32,MF25&lt;&gt;""),AND(ND25&gt;=NO$32,ND25&lt;&gt;""),AND(NG25&gt;=NO$32,NG25&lt;&gt;""),AND(NK25&gt;=NO$32,NK25&lt;&gt;""),AND(NN25&gt;=NO$32,NN25&lt;&gt;""),AND(OL25&gt;=OW$32,OL25&lt;&gt;""),AND(OO25&gt;=OW$32,OO25&lt;&gt;""),AND(OS25&gt;=OW$32,OS25&lt;&gt;""),AND(OV25&gt;=OW$32,OV25&lt;&gt;""),AND(PT25&gt;=QE$32,PT25&lt;&gt;""),AND(PW25&gt;=QE$32,PW25&lt;&gt;""),AND(QA25&gt;=QE$32,QA25&lt;&gt;""),AND(QD25&gt;=QE$32,QD25&lt;&gt;""),AND(RB25&gt;=RM$32,RB25&lt;&gt;""),AND(RE25&gt;=RM$32,RE25&lt;&gt;""),AND(RI25&gt;=RM$32,RI25&lt;&gt;""),AND(RL25&gt;=RM$32,RL25&lt;&gt;""),AND(SJ25&gt;=SU$32,SJ25&lt;&gt;""),AND(SM25&gt;=SU$32,SM25&lt;&gt;""),AND(SQ25&gt;=SU$32,SQ25&lt;&gt;""),AND(ST25&gt;=SU$32,ST25&lt;&gt;""),AND(TR25&gt;=UC$32,TR25&lt;&gt;""),AND(TU25&gt;=UC$32,TU25&lt;&gt;""),AND(TY25&gt;=UC$32,TYY25&lt;&gt;""),AND(UB25&gt;=UC$32,UB25&lt;&gt;""),AND(UZ25&gt;=VK$32,UZ25&lt;&gt;""),AND(VC25&gt;=VK$32,VC25&lt;&gt;""),AND(VG25&gt;=VK$32,VG25&lt;&gt;""),AND(VJ25&gt;=VK$32,VJ25&lt;&gt;""),AND(WH25&gt;=WS$32,WH25&lt;&gt;""),AND(WK25&gt;=WS$32,WK25&lt;&gt;""),AND(WO25&gt;=WS$32,WO25&lt;&gt;""),AND(WR25&gt;=WS$32,WR25&lt;&gt;"")),"P","")</f>
        <v/>
      </c>
      <c r="H25" s="37" t="str">
        <f>IF(AND(G25="P",F25=""),"No DD",IF(OR(AND(AO25&gt;=AY$31,AO25&lt;&gt;"",AQ25&gt;=AY$35,AQ25&lt;&gt;"",AN25=""),AND(AR25&gt;=AY$31,AR25&lt;&gt;"",AT25&gt;=AY$35,AT25&lt;&gt;"",AN25=""),AND(AV25&gt;=AY$31,AV25&lt;&gt;"",AX25&gt;=AY$35,AX25&lt;&gt;"",AN25=""),AND(BP25&gt;=BZ$31,BP25&lt;&gt;"",BR25&gt;=BZ$35,BR25&lt;&gt;"",BO25=""),AND(BS25&gt;=BZ$31,BS25&lt;&gt;"",BU25&gt;=BZ$35,BU25&lt;&gt;"",BO25=""),AND(BW25&gt;=BZ$31,BW25&lt;&gt;"",BY25&gt;=BZ$35,BY25&lt;&gt;"",BO25=""),AND(CQ25&gt;=DA$31,CQ25&lt;&gt;"",CS25&gt;=DA$35,CS25&lt;&gt;"",CP25=""),AND(CT25&gt;=DA$31,CT25&lt;&gt;"",CV25&gt;=DA$35,CV25&lt;&gt;"",CP25=""),AND(CX25&gt;=DA$31,CX25&lt;&gt;"",CZ25&gt;=DA$35,CZ25&lt;&gt;"",CP25=""),AND(DX25&gt;=EK$31,DX25&lt;&gt;"",DZ25&gt;=EK$35,DZ25&lt;&gt;""),AND(EA25&gt;=EK$31,EA25&lt;&gt;"",EC25&gt;=EK$35,EC25&lt;&gt;""),AND(EE25&gt;=EK$31,EE25&lt;&gt;"",EG25&gt;=EK$35,EG25&lt;&gt;""),AND(EH25&gt;=EK$31,EH25&lt;&gt;"",EJ25&gt;=EK$35,EJ25&lt;&gt;""),AND(FF25&gt;=FS$31,FF25&lt;&gt;"",FH25&gt;=FS$35,FH25&lt;&gt;""),AND(FI25&gt;=FS$31,FI25&lt;&gt;"",FK25&gt;=FS$35,FK25&lt;&gt;""),AND(FM25&gt;=FS$31,FM25&lt;&gt;"",FO25&gt;=FS$35,FO25&lt;&gt;""),AND(FP25&gt;=FS$31,FP25&lt;&gt;"",FR25&gt;=FS$35,FR25&lt;&gt;""),AND(GN25&gt;=HA$31,GN25&lt;&gt;"",GP25&gt;=HA$35,GP25&lt;&gt;""),AND(GQ25&gt;=HA$31,GQ25&lt;&gt;"",GS25&gt;=HA$35,GS25&lt;&gt;""),AND(GU25&gt;=HA$31,GU25&lt;&gt;"",GW25&gt;=HA$35,GW25&lt;&gt;""),AND(GX25&gt;=HA$31,GX25&lt;&gt;"",GZ25&gt;=HA$35,GZ25&lt;&gt;""),AND(HV25&gt;=II$31,HV25&lt;&gt;"",HX25&gt;=II$35,HX25&lt;&gt;""),AND(HY25&gt;=II$31,HY25&lt;&gt;"",IA25&gt;=II$35,IA25&lt;&gt;""),AND(IC25&gt;=II$31,IC25&lt;&gt;"",IE25&gt;=II$35,IE25&lt;&gt;""),AND(IF25&gt;=II$31,IF25&lt;&gt;"",IH25&gt;=II$35,IH25&lt;&gt;""),AND(JD25&gt;=JQ$31,JD25&lt;&gt;"",JF25&gt;=JQ$35,JF25&lt;&gt;""),AND(JG25&gt;=JQ$31,JG25&lt;&gt;"",JI25&gt;=JQ$35,JI25&lt;&gt;""),AND(JK25&gt;=JQ$31,JK25&lt;&gt;"",JM25&gt;=JQ$35,JM25&lt;&gt;""),AND(JN25&gt;=JQ$31,JN25&lt;&gt;"",JP25&gt;=JQ$35,JP25&lt;&gt;""),AND(KL25&gt;=KY$31,KL25&lt;&gt;"",KN25&gt;=KY$35,KN25&lt;&gt;""),AND(KO25&gt;=KY$31,KO25&lt;&gt;"",KQ25&gt;=KY$35,KQ25&lt;&gt;""),AND(KS25&gt;=KY$31,KS25&lt;&gt;"",KU25&gt;=KY$35,KU25&lt;&gt;""),AND(KV25&gt;=KY$31,KV25&lt;&gt;"",KX25&gt;=KY$35,KX25&lt;&gt;""),AND(LT25&gt;=MG$31,LT25&lt;&gt;"",LV25&gt;=MG$35,LV25&lt;&gt;""),AND(LW25&gt;=MG$31,LW25&lt;&gt;"",LY25&gt;=MG$35,LY25&lt;&gt;""),AND(MA25&gt;=MG$31,MA25&lt;&gt;"",MC25&gt;=MG$35,MC25&lt;&gt;""),AND(MD25&gt;=MG$31,MD25&lt;&gt;"",MF25&gt;=MG$35,MF25&lt;&gt;""),AND(NB25&gt;=NO$31,NB25&lt;&gt;"",ND25&gt;=NO$35,ND25&lt;&gt;""),AND(NE25&gt;=NO$31,NE25&lt;&gt;"",NG25&gt;=NO$35,NG25&lt;&gt;""),AND(NI25&gt;=NO$31,NI25&lt;&gt;"",NK25&gt;=NO$35,NK25&lt;&gt;""),AND(NL25&gt;=NO$31,NL25&lt;&gt;"",NN25&gt;=NO$35,NN25&lt;&gt;""),AND(OJ25&gt;=OW$31,OJ25&lt;&gt;"",OL25&gt;=OW$35,OL25&lt;&gt;""),AND(OM25&gt;=OW$31,OM25&lt;&gt;"",OO25&gt;=OW$35,OO25&lt;&gt;""),AND(OQ25&gt;=OW$31,OQ25&lt;&gt;"",OS25&gt;=OW$35,OS25&lt;&gt;""),AND(OT25&gt;=OW$31,OT25&lt;&gt;"",OV25&gt;=OW$35,OV25&lt;&gt;""),AND(PR25&gt;=QE$31,PR25&lt;&gt;"",PT25&gt;=QE$35,PT25&lt;&gt;""),AND(PU25&gt;=QE$31,PU25&lt;&gt;"",PW25&gt;=QE$35,PW25&lt;&gt;""),AND(PY25&gt;=QE$31,PY25&lt;&gt;"",QA25&gt;=QE$35,QA25&lt;&gt;""),AND(QB25&gt;=QE$31,QB25&lt;&gt;"",QD25&gt;=QE$35,QD25&lt;&gt;""),AND(QZ25&gt;=RM$31,QZ25&lt;&gt;"",RB25&gt;=RM$35,RB25&lt;&gt;""),AND(RC25&gt;=RM$31,RC25&lt;&gt;"",RE25&gt;=RM$35,RE25&lt;&gt;""),AND(RG25&gt;=RM$31,RG25&lt;&gt;"",RI25&gt;=RM$35,RI25&lt;&gt;""),AND(RJ25&gt;=RM$31,RJ25&lt;&gt;"",RL25&gt;=RM$35,RL25&lt;&gt;""),AND(SH25&gt;=SU$31,SH25&lt;&gt;"",SJ25&gt;=SU$35,SJ25&lt;&gt;""),AND(SK25&gt;=SU$31,SK25&lt;&gt;"",SM25&gt;=SU$35,SM25&lt;&gt;""),AND(SO25&gt;=SU$31,SO25&lt;&gt;"",SQ25&gt;=SU$35,SQ25&lt;&gt;""),AND(SR25&gt;=SU$31,SR25&lt;&gt;"",ST25&gt;=SU$35,ST25&lt;&gt;""),AND(TP25&gt;=UC$31,TP25&lt;&gt;"",TR25&gt;=UC$35,TR25&lt;&gt;""),AND(TS25&gt;=UC$31,TS25&lt;&gt;"",TU25&gt;=UC$35,TU25&lt;&gt;""),AND(TW25&gt;=UC$31,TW25&lt;&gt;"",TY25&gt;=UC$355,TYY25&lt;&gt;""),AND(TZ25&gt;=UC$31,TZ25&lt;&gt;"",UB25&gt;=UC$35,UB25&lt;&gt;""),AND(UX25&gt;=VK$31,UX25&lt;&gt;"",UZ25&gt;=VK$35,UZ25&lt;&gt;""),AND(VA25&gt;=VK$31,VA25&lt;&gt;"",VC25&gt;=VK$35,VC25&lt;&gt;""),AND(VE25&gt;=VK$31,VE25&lt;&gt;"",VG25&gt;=VK$35,VG25&lt;&gt;""),AND(VH25&gt;=VK$31,VH25&lt;&gt;"",VJ25&gt;=VK$35,VJ25&lt;&gt;""),AND(WF25&gt;=WS$31,WF25&lt;&gt;"",WH25&gt;=WS$35,WH25&lt;&gt;""),AND(WI25&gt;=WS$31,WI25&lt;&gt;"",WK25&gt;=WS$35,WK25&lt;&gt;""),AND(WM25&gt;=WS$31,WM25&lt;&gt;"",WO25&gt;=WS$35,WO25&lt;&gt;""),AND(WP25&gt;=WS$31,WP25&lt;&gt;"",WR25&gt;=WS$35,WR25&lt;&gt;"")),"Merit",IF(OR(AND(AO25&gt;=AY$30,AO25&lt;&gt;"",AQ25&gt;=AY$34,AQ25&lt;&gt;"",AN25=""),AND(AR25&gt;=AY$30,AR25&lt;&gt;"",AT25&gt;=AY$34,AT25&lt;&gt;"",AN25=""),AND(AV25&gt;=AY$30,AV25&lt;&gt;"",AX25&gt;=AY$34,AX25&lt;&gt;"",AN25=""),AND(BP25&gt;=BZ$30,BP25&lt;&gt;"",BR25&gt;=BZ$34,BR25&lt;&gt;"",BO25=""),AND(BS25&gt;=BZ$30,BS25&lt;&gt;"",BU25&gt;=BZ$34,BU25&lt;&gt;"",BO25=""),AND(BW25&gt;=BZ$30,BW25&lt;&gt;"",BY25&gt;=BZ$34,BY25&lt;&gt;"",BO25=""),AND(CQ25&gt;=DA$30,CQ25&lt;&gt;"",CS25&gt;=DA$34,CS25&lt;&gt;"",CP25=""),AND(CT25&gt;=DA$30,CT25&lt;&gt;"",CV25&gt;=DA$34,CV25&lt;&gt;"",CP25=""),AND(CX25&gt;=DA$30,CX25&lt;&gt;"",CZ25&gt;=DA$34,CZ25&lt;&gt;"",CP25=""),AND(DX25&gt;=EK$30,DX25&lt;&gt;"",DZ25&gt;=EK$34,DZ25&lt;&gt;""),AND(EA25&gt;=EK$30,EA25&lt;&gt;"",EC25&gt;=EK$34,EC25&lt;&gt;""),AND(EE25&gt;=EK$30,EE25&lt;&gt;"",EG25&gt;=EK$34,EG25&lt;&gt;""),AND(EH25&gt;=EK$30,EH25&lt;&gt;"",EJ25&gt;=EK$34,EJ25&lt;&gt;""),AND(FF25&gt;=FS$30,FF25&lt;&gt;"",FH25&gt;=FS$34,FH25&lt;&gt;""),AND(FI25&gt;=FS$30,FI25&lt;&gt;"",FK25&gt;=FS$34,FK25&lt;&gt;""),AND(FM25&gt;=FS$30,FM25&lt;&gt;"",FO25&gt;=FS$34,FO25&lt;&gt;""),AND(FP25&gt;=FS$30,FP25&lt;&gt;"",FR25&gt;=FS$34,FR25&lt;&gt;""),AND(GN25&gt;=HA$30,GN25&lt;&gt;"",GP25&gt;=HA$34,GP25&lt;&gt;""),AND(GQ25&gt;=HA$30,GQ25&lt;&gt;"",GS25&gt;=HA$34,GS25&lt;&gt;""),AND(GU25&gt;=HA$30,GU25&lt;&gt;"",GW25&gt;=HA$34,GW25&lt;&gt;""),AND(GX25&gt;=HA$30,GX25&lt;&gt;"",GZ25&gt;=HA$34,GZ25&lt;&gt;""),AND(HV25&gt;=II$30,HV25&lt;&gt;"",HX25&gt;=II$34,HX25&lt;&gt;""),AND(HY25&gt;=II$30,HY25&lt;&gt;"",IA25&gt;=II$34,IA25&lt;&gt;""),AND(IC25&gt;=II$30,IC25&lt;&gt;"",IE25&gt;=II$34,IE25&lt;&gt;""),AND(IF25&gt;=II$30,IF25&lt;&gt;"",IH25&gt;=II$34,IH25&lt;&gt;""),AND(JD25&gt;=JQ$30,JD25&lt;&gt;"",JF25&gt;=JQ$34,JF25&lt;&gt;""),AND(JG25&gt;=JQ$30,JG25&lt;&gt;"",JI25&gt;=JQ$34,JI25&lt;&gt;""),AND(JK25&gt;=JQ$30,JK25&lt;&gt;"",JM25&gt;=JQ$34,JM25&lt;&gt;""),AND(JN25&gt;=JQ$30,JN25&lt;&gt;"",JP25&gt;=JQ$34,JP25&lt;&gt;""),AND(KL25&gt;=KY$30,KL25&lt;&gt;"",KN25&gt;=KY$34,KN25&lt;&gt;""),AND(KO25&gt;=KY$30,KO25&lt;&gt;"",KQ25&gt;=KY$34,KQ25&lt;&gt;""),AND(KS25&gt;=KY$30,KS25&lt;&gt;"",KU25&gt;=KY$34,KU25&lt;&gt;""),AND(KV25&gt;=KY$30,KV25&lt;&gt;"",KX25&gt;=KY$34,KX25&lt;&gt;""),AND(LT25&gt;=MG$30,LT25&lt;&gt;"",LV25&gt;=MG$34,LV25&lt;&gt;""),AND(LW25&gt;=MG$30,LW25&lt;&gt;"",LY25&gt;=MG$34,LY25&lt;&gt;""),AND(MA25&gt;=MG$30,MA25&lt;&gt;"",MC25&gt;=MG$34,MC25&lt;&gt;""),AND(MD25&gt;=MG$30,MD25&lt;&gt;"",MF25&gt;=MG$34,MF25&lt;&gt;""),AND(NB25&gt;=NO$30,NB25&lt;&gt;"",ND25&gt;=NO$34,ND25&lt;&gt;""),AND(NE25&gt;=NO$30,NE25&lt;&gt;"",NG25&gt;=NO$34,NG25&lt;&gt;""),AND(NI25&gt;=NO$30,NI25&lt;&gt;"",NK25&gt;=NO$34,NK25&lt;&gt;""),AND(NL25&gt;=NO$30,NL25&lt;&gt;"",NN25&gt;=NO$34,NN25&lt;&gt;""),AND(OJ25&gt;=OW$30,OJ25&lt;&gt;"",OL25&gt;=OW$34,OL25&lt;&gt;""),AND(OM25&gt;=OW$30,OM25&lt;&gt;"",OO25&gt;=OW$34,OO25&lt;&gt;""),AND(OQ25&gt;=OW$30,OQ25&lt;&gt;"",OS25&gt;=OW$34,OS25&lt;&gt;""),AND(OT25&gt;=OW$30,OT25&lt;&gt;"",OV25&gt;=OW$34,OV25&lt;&gt;""),AND(PR25&gt;=QE$30,PR25&lt;&gt;"",PT25&gt;=QE$34,PT25&lt;&gt;""),AND(PU25&gt;=QE$30,PU25&lt;&gt;"",PW25&gt;=QE$34,PW25&lt;&gt;""),AND(PY25&gt;=QE$30,PY25&lt;&gt;"",QA25&gt;=QE$34,QA25&lt;&gt;""),AND(QB25&gt;=QE$30,QB25&lt;&gt;"",QD25&gt;=QE$34,QD25&lt;&gt;""),AND(QZ25&gt;=RM$30,QZ25&lt;&gt;"",RB25&gt;=RM$34,RB25&lt;&gt;""),AND(RC25&gt;=RM$30,RC25&lt;&gt;"",RE25&gt;=RM$34,RE25&lt;&gt;""),AND(RG25&gt;=RM$30,RG25&lt;&gt;"",RI25&gt;=RM$34,RI25&lt;&gt;""),AND(RJ25&gt;=RM$30,RJ25&lt;&gt;"",RL25&gt;=RM$34,RL25&lt;&gt;""),AND(SH25&gt;=SU$30,SH25&lt;&gt;"",SJ25&gt;=SU$34,SJ25&lt;&gt;""),AND(SK25&gt;=SU$30,SK25&lt;&gt;"",SM25&gt;=SU$34,SM25&lt;&gt;""),AND(SO25&gt;=SU$30,SO25&lt;&gt;"",SQ25&gt;=SU$34,SQ25&lt;&gt;""),AND(SR25&gt;=SU$30,SR25&lt;&gt;"",ST25&gt;=SU$34,ST25&lt;&gt;""),AND(TP25&gt;=UC$30,TP25&lt;&gt;"",TR25&gt;=UC$34,TR25&lt;&gt;""),AND(TS25&gt;=UC$30,TS25&lt;&gt;"",TU25&gt;=UC$34,TU25&lt;&gt;""),AND(TW25&gt;=UC$30,TW25&lt;&gt;"",TY25&gt;=UC$34,TYY25&lt;&gt;""),AND(TZ25&gt;=UC$30,TZ25&lt;&gt;"",UB25&gt;=UC$34,UB25&lt;&gt;""),AND(UX25&gt;=VK$30,UX25&lt;&gt;"",UZ25&gt;=VK$34,UZ25&lt;&gt;""),AND(VA25&gt;=VK$30,VA25&lt;&gt;"",VC25&gt;=VK$34,VC25&lt;&gt;""),AND(VE25&gt;=VK$30,VE25&lt;&gt;"",VG25&gt;=VK$34,VG25&lt;&gt;""),AND(VH25&gt;=VK$30,VH25&lt;&gt;"",VJ25&gt;=VK$34,VJ25&lt;&gt;""),AND(WF25&gt;=WS$30,WF25&lt;&gt;"",WH25&gt;=WS$34,WH25&lt;&gt;""),AND(WI25&gt;=WS$30,WI25&lt;&gt;"",WK25&gt;=WS$34,WK25&lt;&gt;""),AND(WM25&gt;=WS$30,WM25&lt;&gt;"",WO25&gt;=WS$34,WO25&lt;&gt;""),AND(WP25&gt;=WS$30,WP25&lt;&gt;"",WR25&gt;=WS$34,WR25&lt;&gt;"")),"Excellence",IF(I25="P","Worlds Team",IF(F25="P","National Team","")))))</f>
        <v/>
      </c>
      <c r="I25" s="3" t="str">
        <f>IF(OR(AND(AO25&gt;=AY$29,AO25&lt;&gt;"",AQ25&gt;=AY$33,AQ25&lt;&gt;"",AN25=""),AND(AR25&gt;=AY$29,AR25&lt;&gt;"",AT25&gt;=AY$33,AT25&lt;&gt;"",AN25=""),AND(AV25&gt;=AY$29,AV25&lt;&gt;"",AX25&gt;=AY$33,AX25&lt;&gt;"",AN25=""),AND(BP25&gt;=BZ$29,BP25&lt;&gt;"",BR25&gt;=BZ$33,BR25&lt;&gt;"",BO25=""),AND(BS25&gt;=BZ$29,BS25&lt;&gt;"",BU25&gt;=BZ$33,BU25&lt;&gt;"",BO25=""),AND(BW25&gt;=BZ$29,BW25&lt;&gt;"",BY25&gt;=BZ$33,BY25&lt;&gt;"",BO25=""),AND(CQ25&gt;=DA$29,CQ25&lt;&gt;"",CS25&gt;=DA$33,CS25&lt;&gt;"",CP25=""),AND(CT25&gt;=DA$29,CT25&lt;&gt;"",CV25&gt;=DA$33,CV25&lt;&gt;"",CP25=""),AND(CX25&gt;=DA$29,CX25&lt;&gt;"",CZ25&gt;=DA$33,CZ25&lt;&gt;"",CP25=""),AND(DX25&gt;=EK$29,DX25&lt;&gt;"",DZ25&gt;=EK$33,DZ25&lt;&gt;""),AND(EA25&gt;=EK$29,EA25&lt;&gt;"",EC25&gt;=EK$33,EC25&lt;&gt;""),AND(EE25&gt;=EK$29,EE25&lt;&gt;"",EG25&gt;=EK$33,EG25&lt;&gt;""),AND(EH25&gt;=EK$29,EH25&lt;&gt;"",EJ25&gt;=EK$33,EJ25&lt;&gt;""),AND(FF25&gt;=FS$29,FF25&lt;&gt;"",FH25&gt;=FS$33,FH25&lt;&gt;""),AND(FI25&gt;=FS$29,FI25&lt;&gt;"",FK25&gt;=FS$33,FK25&lt;&gt;""),AND(FM25&gt;=FS$29,FM25&lt;&gt;"",FO25&gt;=FS$33,FO25&lt;&gt;""),AND(FP25&gt;=FS$29,FP25&lt;&gt;"",FR25&gt;=FS$33,FR25&lt;&gt;""),AND(GN25&gt;=HA$29,GN25&lt;&gt;"",GP25&gt;=HA$33,GP25&lt;&gt;""),AND(GQ25&gt;=HA$29,GQ25&lt;&gt;"",GS25&gt;=HA$33,GS25&lt;&gt;""),AND(GU25&gt;=HA$29,GU25&lt;&gt;"",GW25&gt;=HA$33,GW25&lt;&gt;""),AND(GX25&gt;=HA$29,GX25&lt;&gt;"",GZ25&gt;=HA$33,GZ25&lt;&gt;""),AND(HV25&gt;=II$29,HV25&lt;&gt;"",HX25&gt;=II$33,HX25&lt;&gt;""),AND(HY25&gt;=II$29,HY25&lt;&gt;"",IA25&gt;=II$33,IA25&lt;&gt;""),AND(IC25&gt;=II$29,IC25&lt;&gt;"",IE25&gt;=II$33,IE25&lt;&gt;""),AND(IF25&gt;=II$29,IF25&lt;&gt;"",IH25&gt;=II$33,IH25&lt;&gt;""),AND(JD25&gt;=JQ$29,JD25&lt;&gt;"",JF25&gt;=JQ$33,JF25&lt;&gt;""),AND(JG25&gt;=JQ$29,JG25&lt;&gt;"",JI25&gt;=JQ$33,JI25&lt;&gt;""),AND(JK25&gt;=JQ$29,JK25&lt;&gt;"",JM25&gt;=JQ$33,JM25&lt;&gt;""),AND(JN25&gt;=JQ$29,JN25&lt;&gt;"",JP25&gt;=JQ$33,JP25&lt;&gt;""),AND(KL25&gt;=KY$29,KL25&lt;&gt;"",KN25&gt;=KY$33,KN25&lt;&gt;""),AND(KO25&gt;=KY$29,KO25&lt;&gt;"",KQ25&gt;=KY$33,KQ25&lt;&gt;""),AND(KS25&gt;=KY$29,KS25&lt;&gt;"",KU25&gt;=KY$33,KU25&lt;&gt;""),AND(KV25&gt;=KY$29,KV25&lt;&gt;"",KX25&gt;=KY$33,KX25&lt;&gt;""),AND(LT25&gt;=MG$29,LT25&lt;&gt;"",LV25&gt;=MG$33,LV25&lt;&gt;""),AND(LW25&gt;=MG$29,LW25&lt;&gt;"",LY25&gt;=MG$33,LY25&lt;&gt;""),AND(MA25&gt;=MG$29,MA25&lt;&gt;"",MC25&gt;=MG$33,MC25&lt;&gt;""),AND(MD25&gt;=MG$29,MD25&lt;&gt;"",MF25&gt;=MG$33,MF25&lt;&gt;""),AND(NB25&gt;=NO$29,NB25&lt;&gt;"",ND25&gt;=NO$33,ND25&lt;&gt;""),AND(NE25&gt;=NO$29,NE25&lt;&gt;"",NG25&gt;=NO$33,NG25&lt;&gt;""),AND(NI25&gt;=NO$29,NI25&lt;&gt;"",NK25&gt;=NO$33,NK25&lt;&gt;""),AND(NL25&gt;=NO$29,NL25&lt;&gt;"",NN25&gt;=NO$33,NN25&lt;&gt;""),AND(OJ25&gt;=OW$29,OJ25&lt;&gt;"",OL25&gt;=OW$33,OL25&lt;&gt;""),AND(OM25&gt;=OW$29,OM25&lt;&gt;"",OO25&gt;=OW$33,OO25&lt;&gt;""),AND(OQ25&gt;=OW$29,OQ25&lt;&gt;"",OS25&gt;=OW$33,OS25&lt;&gt;""),AND(OT25&gt;=OW$29,OT25&lt;&gt;"",OV25&gt;=OW$33,OV25&lt;&gt;""),AND(PR25&gt;=QE$29,PR25&lt;&gt;"",PT25&gt;=QE$33,PT25&lt;&gt;""),AND(PU25&gt;=QE$29,PU25&lt;&gt;"",PW25&gt;=QE$33,PW25&lt;&gt;""),AND(PY25&gt;=QE$29,PY25&lt;&gt;"",QA25&gt;=QE$33,QA25&lt;&gt;""),AND(QB25&gt;=QE$29,QB25&lt;&gt;"",QD25&gt;=QE$33,QD25&lt;&gt;""),AND(QZ25&gt;=RM$29,QZ25&lt;&gt;"",RB25&gt;=RM$33,RB25&lt;&gt;""),AND(RC25&gt;=RM$29,RC25&lt;&gt;"",RE25&gt;=RM$33,RE25&lt;&gt;""),AND(RG25&gt;=RM$29,RG25&lt;&gt;"",RI25&gt;=RM$33,RI25&lt;&gt;""),AND(RJ25&gt;=RM$29,RJ25&lt;&gt;"",RL25&gt;=RM$33,RL25&lt;&gt;""),AND(SH25&gt;=SU$29,SH25&lt;&gt;"",SJ25&gt;=SU$33,SJ25&lt;&gt;""),AND(SK25&gt;=SU$29,SK25&lt;&gt;"",SM25&gt;=SU$33,SM25&lt;&gt;""),AND(SO25&gt;=SU$29,SO25&lt;&gt;"",SQ25&gt;=SU$33,SQ25&lt;&gt;""),AND(SR25&gt;=SU$29,SR25&lt;&gt;"",ST25&gt;=SU$33,ST25&lt;&gt;""),AND(TP25&gt;=UC$29,TP25&lt;&gt;"",TR25&gt;=UC$33,TR25&lt;&gt;""),AND(TS25&gt;=UC$29,TS25&lt;&gt;"",TU25&gt;=UC$33,TU25&lt;&gt;""),AND(TW25&gt;=UC$29,TW25&lt;&gt;"",TY25&gt;=UC$33,TYY25&lt;&gt;""),AND(TZ25&gt;=UC$29,TZ25&lt;&gt;"",UB25&gt;=UC$33,UB25&lt;&gt;""),AND(UX25&gt;=VK$29,UX25&lt;&gt;"",UZ25&gt;=VK$33,UZ25&lt;&gt;""),AND(VA25&gt;=VK$29,VA25&lt;&gt;"",VC25&gt;=VK$33,VC25&lt;&gt;""),AND(VE25&gt;=VK$29,VE25&lt;&gt;"",VG25&gt;=VK$33,VG25&lt;&gt;""),AND(VH25&gt;=VK$29,VH25&lt;&gt;"",VJ25&gt;=VK$33,VJ25&lt;&gt;""),AND(WF25&gt;=WS$29,WF25&lt;&gt;"",WH25&gt;=WS$33,WH25&lt;&gt;""),AND(WI25&gt;=WS$29,WI25&lt;&gt;"",WK25&gt;=WS$33,WK25&lt;&gt;""),AND(WM25&gt;=WS$29,WM25&lt;&gt;"",WO25&gt;=WS$33,WO25&lt;&gt;""),AND(WP25&gt;=WS$29,WP25&lt;&gt;"",WR25&gt;=WS$33,WR25&lt;&gt;"")),"P","")</f>
        <v/>
      </c>
      <c r="J25" s="8">
        <f>IF(COUNT(AQ25,AT25,BR25,BU25,CS25,CV25)&gt;0,LARGE((AQ25,AT25,BR25,BU25,CS25,CV25),1),0)</f>
        <v>31.810000000000002</v>
      </c>
      <c r="K25" s="8" t="str">
        <f>IF(J25="","",IF(OR(J25=CS25,J25=CV25),$CA$1,IF(OR(J25=BR25,J25=BU25),$AZ$1,IF(OR(J25=AQ25,J25=AT25),$Y$1,""))))</f>
        <v>2024 Nationals</v>
      </c>
      <c r="L25" s="8">
        <f>IF(COUNT(AQ25,AT25,BR25,BU25,CS25,CV25)&gt;1,LARGE((AQ25,AT25,BR25,BU25,CS25,CV25),2),0)</f>
        <v>10.010000000000002</v>
      </c>
      <c r="M25" s="8" t="str">
        <f>IF(L25="","",IF(OR(L25=CS25,L25=CV25),$CA$1,IF(OR(L25=BR25,L25=BU25),$AZ$1,IF(OR(L25=AQ25,L25=AT25),$Y$1,""))))</f>
        <v>2024 Elite Canada</v>
      </c>
      <c r="N25" s="8">
        <f>IF(COUNT(AQ25,AT25,BR25,BU25,CS25,CV25)&gt;2,LARGE((AQ25,AT25,BR25,BU25,CS25,CV25),3),0)</f>
        <v>9.52</v>
      </c>
      <c r="O25" s="8" t="str">
        <f>IF(N25="","",IF(OR(N25=CS25,N25=CV25),$CA$1,IF(OR(N25=BR25,N25=BU25),$AZ$1,IF(OR(N25=AQ25,N25=AT25),$Y$1,""))))</f>
        <v>2024 Nationals</v>
      </c>
      <c r="P25" s="8">
        <f>IF(MAX(AX25,BY25,CZ25)&gt;0,MAX(AX25,BY25,CZ25),0)</f>
        <v>0</v>
      </c>
      <c r="Q25" s="8" t="str">
        <f>IF(P25="","",IF(P25=CZ25,$CA$1,IF(P25=BY25,$AZ$1,IF(P25=AX25,$Y$1,""))))</f>
        <v/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,TP25,TS25,TW25,TZ25,UX25,VA25,VE25,VH25,WF25,WI25,WM25,WP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,TP25,TS25,TW25,TZ25,UX25,VA25,VE25,VH25,WF25,WI25,WM25,WP25),0)</f>
        <v>6.8</v>
      </c>
      <c r="S25" s="8" t="str">
        <f>IF(R25=0,"",IF(OR(R25=CQ25,R25=CT25,R25=CX25),$CA$1,IF(OR(R25=BP25,R25=BS25,R25=BW25),$AZ$1,IF(OR(R25=AO25,R25=AR25,R25=AV25),$Y$1,IF(OR(R25=WF25,R25=WI25,R25=WM25,R25=WP25),$VL$1,IF(OR(R25=UX25,R25=VA25,R25=VE25,R25=VH25),$UD$1,IF(OR(R25=TP25,R25=TS25,R25=TW25,R25=TZ25),$SV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)))</f>
        <v>2024 Nationals</v>
      </c>
      <c r="T25" s="8">
        <f>IF(MAX(IF(AO25&gt;=$AY$28,AP25,0),IF(AR25&gt;=$AY$28,AS25,0),IF(AV25&gt;=$AY$28,AW25,0),IF(BP25&gt;=$BZ$28,BQ25,0),IF(BS25&gt;=$BZ$28,BT25,0),IF(BW25&gt;=$BZ$28,BX25,0),IF(CQ25&gt;=$DA$28,CR25,0),IF(CT25&gt;=$DA$28,CU25,0),IF(CX25&gt;=$DA$28,CY25,0),IF(DX25&gt;=$EK$28,DY25,0),IF(EA25&gt;=$EK$28,EB25,0),IF(EE25&gt;=$EK$28,EF25,0),IF(EH25&gt;=$EK$28,EI25,0),IF(FF25&gt;=$FS$28,FG25,0),IF(FI25&gt;=$FS$28,FJ25,0),IF(FM25&gt;=$FS$28,FN25,0),IF(FP25&gt;=$FS$28,FQ25,0),IF(GN25&gt;=$HA$28,GO25,0),IF(GQ25&gt;=$HA$28,GR25,0),IF(GU25&gt;=$HA$28,GV25,0),IF(GX25&gt;=$HA$28,GY25,0),IF(HV25&gt;=$II$28,HW25,0),IF(HY25&gt;=$II$28,HZ25,0),IF(IC25&gt;=$II$28,ID25,0),IF(IF25&gt;=$II$28,IG25,0),IF(JD25&gt;=$JQ$28,JE25,0),IF(JG25&gt;=$JQ$28,JH25,0),IF(JK25&gt;=$JQ$28,JL25,0),IF(JN25&gt;=$JQ$28,JO25,0),IF(KL25&gt;=$KY$28,KM25,0),IF(KO25&gt;=$KY$28,KP25,0),IF(KS25&gt;=$KY$28,KT25,0),IF(KV25&gt;=$KY$28,KW25,0),IF(LT25&gt;=$MG$28,LU25,0),IF(LW25&gt;=$MG$28,LX25,0),IF(MA25&gt;=$MG$28,MB25,0),IF(MD25&gt;=$MG$28,ME25,0),IF(NB25&gt;=$NO$28,NC25,0),IF(NE25&gt;=$NO$28,NF25,0),IF(NI25&gt;=$NO$28,NJ25,0),IF(NL25&gt;=$NO$28,NM25,0),IF(OJ25&gt;=$OW$28,OK25,0),IF(OM25&gt;=$OW$28,ON25,0),IF(OQ25&gt;=$OW$28,OR25,0),IF(OT25&gt;=$OW$28,OU25,0),IF(PR25&gt;=$QE$28,PS25,0),IF(PU25&gt;=$QE$28,PV25,0),IF(PY25&gt;=$QE$28,PZ25,0),IF(QB25&gt;=$QE$28,QC25,0),IF(QZ25&gt;=$RM$28,RA25,0),IF(RC25&gt;=$RM$28,RD25,0),IF(RG25&gt;=$RM$28,RH25,0),IF(RJ25&gt;=$RM$28,RK25,0),IF(SH25&gt;=$SU$28,SI25,0),IF(SK25&gt;=$SU$28,SL25,0),IF(SO25&gt;=$SU$28,SP25,0),IF(SR25&gt;=$SU$28,SS25,0),IF(TP25&gt;=$UC$28,TQ25,0),IF(TS25&gt;=$UC$28,TT25,0),IF(TW25&gt;=$UC$28,TX25,0),IF(TZ25&gt;=$UC$28,UA25,0),IF(UX25&gt;=$VK$28,UY25,0),IF(VA25&gt;=$VK$28,VB25,0),IF(VE25&gt;=$VK$28,VF25,0),IF(VH25&gt;=$VK$28,VI25,0),IF(WF25&gt;=$WS$28,WG25,0),IF(WI25&gt;=$WS$28,WJ25,0),IF(WM25&gt;=$WS$28,WN25,0),IF(WP25&gt;=$WS$28,WQ25,0))&gt;0,MAX(IF(AO25&gt;=$AY$28,AP25,0),IF(AR25&gt;=$AY$28,AS25,0),IF(AV25&gt;=$AY$28,AW25,0),IF(BP25&gt;=$BZ$28,BQ25,0),IF(BS25&gt;=$BZ$28,BT25,0),IF(BW25&gt;=$BZ$28,BX25,0),IF(CQ25&gt;=$DA$28,CR25,0),IF(CT25&gt;=$DA$28,CU25,0),IF(CX25&gt;=$DA$28,CY25,0),IF(DX25&gt;=$EK$28,DY25,0),IF(EA25&gt;=$EK$28,EB25,0),IF(EE25&gt;=$EK$28,EF25,0),IF(EH25&gt;=$EK$28,EI25,0),IF(FF25&gt;=$FS$28,FG25,0),IF(FI25&gt;=$FS$28,FJ25,0),IF(FM25&gt;=$FS$28,FN25,0),IF(FP25&gt;=$FS$28,FQ25,0),IF(GN25&gt;=$HA$28,GO25,0),IF(GQ25&gt;=$HA$28,GR25,0),IF(GU25&gt;=$HA$28,GV25,0),IF(GX25&gt;=$HA$28,GY25,0),IF(HV25&gt;=$II$28,HW25,0),IF(HY25&gt;=$II$28,HZ25,0),IF(IC25&gt;=$II$28,ID25,0),IF(IF25&gt;=$II$28,IG25,0),IF(JD25&gt;=$JQ$28,JE25,0),IF(JG25&gt;=$JQ$28,JH25,0),IF(JK25&gt;=$JQ$28,JL25,0),IF(JN25&gt;=$JQ$28,JO25,0),IF(KL25&gt;=$KY$28,KM25,0),IF(KO25&gt;=$KY$28,KP25,0),IF(KS25&gt;=$KY$28,KT25,0),IF(KV25&gt;=$KY$28,KW25,0),IF(LT25&gt;=$MG$28,LU25,0),IF(LW25&gt;=$MG$28,LX25,0),IF(MA25&gt;=$MG$28,MB25,0),IF(MD25&gt;=$MG$28,ME25,0),IF(NB25&gt;=$NO$28,NC25,0),IF(NE25&gt;=$NO$28,NF25,0),IF(NI25&gt;=$NO$28,NJ25,0),IF(NL25&gt;=$NO$28,NM25,0),IF(OJ25&gt;=$OW$28,OK25,0),IF(OM25&gt;=$OW$28,ON25,0),IF(OQ25&gt;=$OW$28,OR25,0),IF(OT25&gt;=$OW$28,OU25,0),IF(PR25&gt;=$QE$28,PS25,0),IF(PU25&gt;=$QE$28,PV25,0),IF(PY25&gt;=$QE$28,PZ25,0),IF(QB25&gt;=$QE$28,QC25,0),IF(QZ25&gt;=$RM$28,RA25,0),IF(RC25&gt;=$RM$28,RD25,0),IF(RG25&gt;=$RM$28,RH25,0),IF(RJ25&gt;=$RM$28,RK25,0),IF(SH25&gt;=$SU$28,SI25,0),IF(SK25&gt;=$SU$28,SL25,0),IF(SO25&gt;=$SU$28,SP25,0),IF(SR25&gt;=$SU$28,SS25,0),IF(TP25&gt;=$UC$28,TQ25,0),IF(TS25&gt;=$UC$28,TT25,0),IF(TW25&gt;=$UC$28,TX25,0),IF(TZ25&gt;=$UC$28,UA25,0),IF(UX25&gt;=$VK$28,UY25,0),IF(VA25&gt;=$VK$28,VB25,0),IF(VE25&gt;=$VK$28,VF25,0),IF(VH25&gt;=$VK$28,VI25,0),IF(WF25&gt;=$WS$28,WG25,0),IF(WI25&gt;=$WS$28,WJ25,0),IF(WM25&gt;=$WS$28,WN25,0),IF(WP25&gt;=$WS$28,WQ25,0)),0)</f>
        <v>0</v>
      </c>
      <c r="U25" s="8" t="str">
        <f>IF(T25=0,"",IF(OR(T25=CR25,T25=CU25,T25=CY25),$CA$1,IF(OR(T25=BQ25,T25=BT25,T25=BX25),$AZ$1,IF(OR(T25=AP25,T25=AS25,T25=AW25),$Y$1,IF(OR(T25=WG25,T25=WJ25,T25=WN25,T25=WQ25),$VL$1,IF(OR(T25=UY25,T25=VB25,T25=VF25,T25=VI25),$UD$1,IF(OR(T25=TQ25,T25=TT25,T25=TX25,T25=UA25),$SV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N25="",0,N25)=WL25,$VL$1,IF(V25+IF(N25="",0,N25)=VD25,$UD$1,IF(V25+IF(N25="",0,N25)=TV25,$SV$1,IF(V25+IF(N25="",0,N25)=SN25,$RN$1,IF(V25+IF(N25="",0,N25)=RF25,$QF$1,IF(V25+IF(N25="",0,N25)=PX25,$OX$1,IF(V25+IF(N25="",0,N25)=OP25,$NP$1,IF(V25+IF(N25="",0,N25)=NH25,$MH$1,IF(V25+IF(N25="",0,N25)=LZ25,$KZ$1,IF(V25+IF(N25="",0,N25)=KR25,$JR$1,IF(V25+IF(N25="",0,N25)=JJ25,$IJ$1,IF(V25+IF(N25="",0,N25)=IB25,$HB$1,IF(V25+IF(N25="",0,N25)=GT25,$FT$1,IF(V25+IF(N25="",0,N25)=FL25,$EL$1,IF(V25+IF(N25="",0,N25)=ED25,$DD$1))))))))))))))),IF(V25=DC25,IF(V25+IF(P25="",0,P25)=WO25,$VL$1,IF(V25+IF(P25="",0,P25)=VG25,$UD$1,IF(V25+IF(P25="",0,P25)=TY25,$SV$1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WR25,$VL$1,IF(V25+IF(P25="",0,P25)=VJ25,$UD$1,IF(V25+IF(P25="",0,P25)=UB25,$SV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))))))</f>
        <v/>
      </c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8"/>
      <c r="AO25" s="39" t="str">
        <f>IF(AA25&gt;0,AA25,"")</f>
        <v/>
      </c>
      <c r="AP25" s="39" t="str">
        <f>IF(AB25&gt;0,AB25,"")</f>
        <v/>
      </c>
      <c r="AQ25" s="41" t="str">
        <f>IF(SUM(Y25:AB25)-AC25&gt;0,SUM(Y25:AB25)-AC25,"")</f>
        <v/>
      </c>
      <c r="AR25" s="41" t="str">
        <f>IF(AF25&gt;0,AF25,"")</f>
        <v/>
      </c>
      <c r="AS25" s="41" t="str">
        <f>IF(AG25&gt;0,AG25,"")</f>
        <v/>
      </c>
      <c r="AT25" s="41" t="str">
        <f>IF(SUM(AD25:AG25)-AH25&gt;0,SUM(AD25:AG25)-AH25,"")</f>
        <v/>
      </c>
      <c r="AU25" s="41" t="str">
        <f>IF(AQ25="","",MAX(AQ25,AT25))</f>
        <v/>
      </c>
      <c r="AV25" s="41" t="str">
        <f>IF(AK25&gt;0,AK25,"")</f>
        <v/>
      </c>
      <c r="AW25" s="41" t="str">
        <f>IF(AL25&gt;0,AL25,"")</f>
        <v/>
      </c>
      <c r="AX25" s="41" t="str">
        <f>IF(SUM(AI25:AL25)-AM25&gt;0,SUM(AI25:AL25)-AM25,"")</f>
        <v/>
      </c>
      <c r="AY25" s="41" t="str">
        <f>IF(SUM(AU25,AX25)&gt;0,SUM(AU25,AX25),"")</f>
        <v/>
      </c>
      <c r="AZ25" s="27">
        <v>1</v>
      </c>
      <c r="BA25" s="27">
        <v>1</v>
      </c>
      <c r="BB25" s="27">
        <v>1.7</v>
      </c>
      <c r="BC25" s="27">
        <v>1.66</v>
      </c>
      <c r="BD25" s="27">
        <v>0</v>
      </c>
      <c r="BE25" s="27">
        <v>2.2000000000000002</v>
      </c>
      <c r="BF25" s="27">
        <v>1.7</v>
      </c>
      <c r="BG25" s="27">
        <v>3.1</v>
      </c>
      <c r="BH25" s="27">
        <v>3.21</v>
      </c>
      <c r="BI25" s="27">
        <v>0.2</v>
      </c>
      <c r="BJ25" s="27"/>
      <c r="BK25" s="27"/>
      <c r="BL25" s="27"/>
      <c r="BM25" s="27"/>
      <c r="BN25" s="27"/>
      <c r="BO25" s="29"/>
      <c r="BP25" s="40">
        <f>IF(BB25&gt;0,BB25,"")</f>
        <v>1.7</v>
      </c>
      <c r="BQ25" s="40">
        <f>IF(BC25&gt;0,BC25,"")</f>
        <v>1.66</v>
      </c>
      <c r="BR25" s="11">
        <f>IF(SUM(AZ25:BC25)-BD25&gt;0,SUM(AZ25:BC25)-BD25,"")</f>
        <v>5.36</v>
      </c>
      <c r="BS25" s="11">
        <f>IF(BG25&gt;0,BG25,"")</f>
        <v>3.1</v>
      </c>
      <c r="BT25" s="11">
        <f>IF(BH25&gt;0,BH25,"")</f>
        <v>3.21</v>
      </c>
      <c r="BU25" s="11">
        <f>IF(SUM(BE25:BH25)-BI25&gt;0,SUM(BE25:BH25)-BI25,"")</f>
        <v>10.010000000000002</v>
      </c>
      <c r="BV25" s="11">
        <f>IF(BR25="","",MAX(BR25,BU25))</f>
        <v>10.010000000000002</v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>
        <f>IF(SUM(BV25,BY25)&gt;0,SUM(BV25,BY25),"")</f>
        <v>10.010000000000002</v>
      </c>
      <c r="CA25" s="23">
        <v>2.4</v>
      </c>
      <c r="CB25" s="23">
        <v>1.8</v>
      </c>
      <c r="CC25" s="23">
        <v>2.2999999999999998</v>
      </c>
      <c r="CD25" s="23">
        <v>3.02</v>
      </c>
      <c r="CE25" s="23">
        <v>0</v>
      </c>
      <c r="CF25" s="23">
        <v>8.6</v>
      </c>
      <c r="CG25" s="23">
        <v>6.1</v>
      </c>
      <c r="CH25" s="23">
        <v>6.8</v>
      </c>
      <c r="CI25" s="23">
        <v>10.31</v>
      </c>
      <c r="CJ25" s="23">
        <v>0</v>
      </c>
      <c r="CK25" s="23"/>
      <c r="CL25" s="23"/>
      <c r="CM25" s="23"/>
      <c r="CN25" s="23"/>
      <c r="CO25" s="23"/>
      <c r="CP25" s="28"/>
      <c r="CQ25" s="39">
        <f>IF(CC25&gt;0,CC25,"")</f>
        <v>2.2999999999999998</v>
      </c>
      <c r="CR25" s="39">
        <f>IF(CD25&gt;0,CD25,"")</f>
        <v>3.02</v>
      </c>
      <c r="CS25" s="41">
        <f>IF(SUM(CA25:CD25)-CE25&gt;0,SUM(CA25:CD25)-CE25,"")</f>
        <v>9.52</v>
      </c>
      <c r="CT25" s="41">
        <f>IF(CH25&gt;0,CH25,"")</f>
        <v>6.8</v>
      </c>
      <c r="CU25" s="41">
        <f>IF(CI25&gt;0,CI25,"")</f>
        <v>10.31</v>
      </c>
      <c r="CV25" s="41">
        <f>IF(SUM(CF25:CI25)-CJ25&gt;0,SUM(CF25:CI25)-CJ25,"")</f>
        <v>31.810000000000002</v>
      </c>
      <c r="CW25" s="41">
        <f>IF(CS25="","",MAX(CS25,CV25))</f>
        <v>31.810000000000002</v>
      </c>
      <c r="CX25" s="41" t="str">
        <f>IF(CM25&gt;0,CM25,"")</f>
        <v/>
      </c>
      <c r="CY25" s="41" t="str">
        <f>IF(CN25&gt;0,CN25,"")</f>
        <v/>
      </c>
      <c r="CZ25" s="41" t="str">
        <f>IF(SUM(CK25:CN25)-CO25&gt;0,SUM(CK25:CN25)-CO25,"")</f>
        <v/>
      </c>
      <c r="DA25" s="41">
        <f>IF(SUM(CW25,CZ25)&gt;0,SUM(CW25,CZ25),"")</f>
        <v>31.810000000000002</v>
      </c>
      <c r="DB25" s="52" t="str">
        <f>IF(MAX(ED25,FL25,GT25,IB25,JJ25,KR25,LZ25,NH25,OP25,PX25,RF25,SN25,TV25,VD25,WL25)-IF(N25="",0,N25)&gt;0.001,MAX(ED25,FL25,GT25,IB25,JJ25,KR25,LZ25,NH25,OP25,PX25,RF25,SN25,TV25,VD25,WL25)-IF(N25="",0,N25),"")</f>
        <v/>
      </c>
      <c r="DC25" s="52" t="str">
        <f>IF(MAX(EG25,EJ25,FO25,FR25,GW25,GZ25,IE25,IH25,JM25,JP25,KU25,KX25,MC25,MF25,NK25,NN25,OS25,OV25,QA25,QD25,RI25,RL25,SQ25,ST25,TY25,UB25,VG25,VJ25,WO25,WR25)-IF(P25="",0,P25)&gt;0.001,MAX(EG25,EJ25,FO25,FR25,GW25,GZ25,IE25,IH25,JM25,JP25,KU25,KX25,MC25,MF25,NK25,NN25,OS25,OV25,QA25,QD25,RI25,RL25,SQ25,ST25,TY25,UB25,VG25,VJ25,WO25,WR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1" t="str">
        <f>IF(DF25&gt;0,DF25,"")</f>
        <v/>
      </c>
      <c r="DY25" s="41" t="str">
        <f>IF(DG25&gt;0,DG25,"")</f>
        <v/>
      </c>
      <c r="DZ25" s="41" t="str">
        <f>IF(SUM(DD25:DG25)-DH25&gt;0,SUM(DD25:DG25)-DH25,"")</f>
        <v/>
      </c>
      <c r="EA25" s="41" t="str">
        <f>IF(DK25&gt;0,DK25,"")</f>
        <v/>
      </c>
      <c r="EB25" s="41" t="str">
        <f>IF(DL25&gt;0,DL25,"")</f>
        <v/>
      </c>
      <c r="EC25" s="41" t="str">
        <f>IF(SUM(DI25:DL25)-DM25&gt;0,SUM(DI25:DL25)-DM25,"")</f>
        <v/>
      </c>
      <c r="ED25" s="41" t="str">
        <f>IF(MAX(DZ25,EC25)&gt;0,MAX(DZ25,EC25),"")</f>
        <v/>
      </c>
      <c r="EE25" s="41" t="str">
        <f>IF(DP25&gt;0,DP25,"")</f>
        <v/>
      </c>
      <c r="EF25" s="41" t="str">
        <f>IF(DQ25&gt;0,DQ25,"")</f>
        <v/>
      </c>
      <c r="EG25" s="41" t="str">
        <f>IF(SUM(DN25:DQ25)-DR25&gt;0,SUM(DN25:DQ25)-DR25,"")</f>
        <v/>
      </c>
      <c r="EH25" s="41" t="str">
        <f>IF(DU25&gt;0,DU25,"")</f>
        <v/>
      </c>
      <c r="EI25" s="41" t="str">
        <f>IF(DV25&gt;0,DV25,"")</f>
        <v/>
      </c>
      <c r="EJ25" s="41" t="str">
        <f>IF(SUM(DS25:DV25)-DW25&gt;0,SUM(DS25:DV25)-DW25,"")</f>
        <v/>
      </c>
      <c r="EK25" s="41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1" t="str">
        <f>IF(FV25&gt;0,FV25,"")</f>
        <v/>
      </c>
      <c r="GO25" s="41" t="str">
        <f>IF(FW25&gt;0,FW25,"")</f>
        <v/>
      </c>
      <c r="GP25" s="41" t="str">
        <f>IF(SUM(FT25:FW25)-FX25&gt;0,SUM(FT25:FW25)-FX25,"")</f>
        <v/>
      </c>
      <c r="GQ25" s="41" t="str">
        <f>IF(GA25&gt;0,GA25,"")</f>
        <v/>
      </c>
      <c r="GR25" s="41" t="str">
        <f>IF(GB25&gt;0,GB25,"")</f>
        <v/>
      </c>
      <c r="GS25" s="41" t="str">
        <f>IF(SUM(FY25:GB25)-GC25&gt;0,SUM(FY25:GB25)-GC25,"")</f>
        <v/>
      </c>
      <c r="GT25" s="41" t="str">
        <f>IF(MAX(GP25,GS25)&gt;0,MAX(GP25,GS25),"")</f>
        <v/>
      </c>
      <c r="GU25" s="41" t="str">
        <f>IF(GF25&gt;0,GF25,"")</f>
        <v/>
      </c>
      <c r="GV25" s="41" t="str">
        <f>IF(GG25&gt;0,GG25,"")</f>
        <v/>
      </c>
      <c r="GW25" s="41" t="str">
        <f>IF(SUM(GD25:GG25)-GH25&gt;0,SUM(GD25:GG25)-GH25,"")</f>
        <v/>
      </c>
      <c r="GX25" s="41" t="str">
        <f>IF(GK25&gt;0,GK25,"")</f>
        <v/>
      </c>
      <c r="GY25" s="41" t="str">
        <f>IF(GL25&gt;0,GL25,"")</f>
        <v/>
      </c>
      <c r="GZ25" s="41" t="str">
        <f>IF(SUM(GI25:GL25)-GM25&gt;0,SUM(GI25:GL25)-GM25,"")</f>
        <v/>
      </c>
      <c r="HA25" s="41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1" t="str">
        <f>IF(IL25&gt;0,IL25,"")</f>
        <v/>
      </c>
      <c r="JE25" s="41" t="str">
        <f>IF(IM25&gt;0,IM25,"")</f>
        <v/>
      </c>
      <c r="JF25" s="41" t="str">
        <f>IF(SUM(IJ25:IM25)-IN25&gt;0,SUM(IJ25:IM25)-IN25,"")</f>
        <v/>
      </c>
      <c r="JG25" s="41" t="str">
        <f>IF(IQ25&gt;0,IQ25,"")</f>
        <v/>
      </c>
      <c r="JH25" s="41" t="str">
        <f>IF(IR25&gt;0,IR25,"")</f>
        <v/>
      </c>
      <c r="JI25" s="41" t="str">
        <f>IF(SUM(IO25:IR25)-IS25&gt;0,SUM(IO25:IR25)-IS25,"")</f>
        <v/>
      </c>
      <c r="JJ25" s="41" t="str">
        <f>IF(MAX(JF25,JI25)&gt;0,MAX(JF25,JI25),"")</f>
        <v/>
      </c>
      <c r="JK25" s="41" t="str">
        <f>IF(IV25&gt;0,IV25,"")</f>
        <v/>
      </c>
      <c r="JL25" s="41" t="str">
        <f>IF(IW25&gt;0,IW25,"")</f>
        <v/>
      </c>
      <c r="JM25" s="41" t="str">
        <f>IF(SUM(IT25:IW25)-IX25&gt;0,SUM(IT25:IW25)-IX25,"")</f>
        <v/>
      </c>
      <c r="JN25" s="41" t="str">
        <f>IF(JA25&gt;0,JA25,"")</f>
        <v/>
      </c>
      <c r="JO25" s="41" t="str">
        <f>IF(JB25&gt;0,JB25,"")</f>
        <v/>
      </c>
      <c r="JP25" s="41" t="str">
        <f>IF(SUM(IY25:JB25)-JC25&gt;0,SUM(IY25:JB25)-JC25,"")</f>
        <v/>
      </c>
      <c r="JQ25" s="41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1" t="str">
        <f>IF(LB25&gt;0,LB25,"")</f>
        <v/>
      </c>
      <c r="LU25" s="41" t="str">
        <f>IF(LC25&gt;0,LC25,"")</f>
        <v/>
      </c>
      <c r="LV25" s="41" t="str">
        <f>IF(SUM(KZ25:LC25)-LD25&gt;0,SUM(KZ25:LC25)-LD25,"")</f>
        <v/>
      </c>
      <c r="LW25" s="41" t="str">
        <f>IF(LG25&gt;0,LG25,"")</f>
        <v/>
      </c>
      <c r="LX25" s="41" t="str">
        <f>IF(LH25&gt;0,LH25,"")</f>
        <v/>
      </c>
      <c r="LY25" s="41" t="str">
        <f>IF(SUM(LE25:LH25)-LI25&gt;0,SUM(LE25:LH25)-LI25,"")</f>
        <v/>
      </c>
      <c r="LZ25" s="41" t="str">
        <f>IF(MAX(LV25,LY25)&gt;0,MAX(LV25,LY25),"")</f>
        <v/>
      </c>
      <c r="MA25" s="41" t="str">
        <f>IF(LL25&gt;0,LL25,"")</f>
        <v/>
      </c>
      <c r="MB25" s="41" t="str">
        <f>IF(LM25&gt;0,LM25,"")</f>
        <v/>
      </c>
      <c r="MC25" s="41" t="str">
        <f>IF(SUM(LJ25:LM25)-LN25&gt;0,SUM(LJ25:LM25)-LN25,"")</f>
        <v/>
      </c>
      <c r="MD25" s="41" t="str">
        <f>IF(LQ25&gt;0,LQ25,"")</f>
        <v/>
      </c>
      <c r="ME25" s="41" t="str">
        <f>IF(LR25&gt;0,LR25,"")</f>
        <v/>
      </c>
      <c r="MF25" s="41" t="str">
        <f>IF(SUM(LO25:LR25)-LS25&gt;0,SUM(LO25:LR25)-LS25,"")</f>
        <v/>
      </c>
      <c r="MG25" s="41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1" t="str">
        <f>IF(NR25&gt;0,NR25,"")</f>
        <v/>
      </c>
      <c r="OK25" s="41" t="str">
        <f>IF(NS25&gt;0,NS25,"")</f>
        <v/>
      </c>
      <c r="OL25" s="41" t="str">
        <f>IF(SUM(NP25:NS25)-NT25&gt;0,SUM(NP25:NS25)-NT25,"")</f>
        <v/>
      </c>
      <c r="OM25" s="41" t="str">
        <f>IF(NW25&gt;0,NW25,"")</f>
        <v/>
      </c>
      <c r="ON25" s="41" t="str">
        <f>IF(NX25&gt;0,NX25,"")</f>
        <v/>
      </c>
      <c r="OO25" s="41" t="str">
        <f>IF(SUM(NU25:NX25)-NY25&gt;0,SUM(NU25:NX25)-NY25,"")</f>
        <v/>
      </c>
      <c r="OP25" s="41" t="str">
        <f>IF(MAX(OL25,OO25)&gt;0,MAX(OL25,OO25),"")</f>
        <v/>
      </c>
      <c r="OQ25" s="41" t="str">
        <f>IF(OB25&gt;0,OB25,"")</f>
        <v/>
      </c>
      <c r="OR25" s="41" t="str">
        <f>IF(OC25&gt;0,OC25,"")</f>
        <v/>
      </c>
      <c r="OS25" s="41" t="str">
        <f>IF(SUM(NZ25:OC25)-OD25&gt;0,SUM(NZ25:OC25)-OD25,"")</f>
        <v/>
      </c>
      <c r="OT25" s="41" t="str">
        <f>IF(OG25&gt;0,OG25,"")</f>
        <v/>
      </c>
      <c r="OU25" s="41" t="str">
        <f>IF(OH25&gt;0,OH25,"")</f>
        <v/>
      </c>
      <c r="OV25" s="41" t="str">
        <f>IF(SUM(OE25:OH25)-OI25&gt;0,SUM(OE25:OH25)-OI25,"")</f>
        <v/>
      </c>
      <c r="OW25" s="41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1" t="str">
        <f>IF(QH25&gt;0,QH25,"")</f>
        <v/>
      </c>
      <c r="RA25" s="41" t="str">
        <f>IF(QI25&gt;0,QI25,"")</f>
        <v/>
      </c>
      <c r="RB25" s="41" t="str">
        <f>IF(SUM(QF25:QI25)-QJ25&gt;0,SUM(QF25:QI25)-QJ25,"")</f>
        <v/>
      </c>
      <c r="RC25" s="41" t="str">
        <f>IF(QM25&gt;0,QM25,"")</f>
        <v/>
      </c>
      <c r="RD25" s="41" t="str">
        <f>IF(QN25&gt;0,QN25,"")</f>
        <v/>
      </c>
      <c r="RE25" s="41" t="str">
        <f>IF(SUM(QK25:QN25)-QO25&gt;0,SUM(QK25:QN25)-QO25,"")</f>
        <v/>
      </c>
      <c r="RF25" s="41" t="str">
        <f>IF(MAX(RB25,RE25)&gt;0,MAX(RB25,RE25),"")</f>
        <v/>
      </c>
      <c r="RG25" s="41" t="str">
        <f>IF(QR25&gt;0,QR25,"")</f>
        <v/>
      </c>
      <c r="RH25" s="41" t="str">
        <f>IF(QS25&gt;0,QS25,"")</f>
        <v/>
      </c>
      <c r="RI25" s="41" t="str">
        <f>IF(SUM(QP25:QS25)-QT25&gt;0,SUM(QP25:QS25)-QT25,"")</f>
        <v/>
      </c>
      <c r="RJ25" s="41" t="str">
        <f>IF(QW25&gt;0,QW25,"")</f>
        <v/>
      </c>
      <c r="RK25" s="41" t="str">
        <f>IF(QX25&gt;0,QX25,"")</f>
        <v/>
      </c>
      <c r="RL25" s="41" t="str">
        <f>IF(SUM(QU25:QX25)-QY25&gt;0,SUM(QU25:QX25)-QY25,"")</f>
        <v/>
      </c>
      <c r="RM25" s="41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17"/>
      <c r="SW25" s="17"/>
      <c r="SX25" s="17"/>
      <c r="SY25" s="17"/>
      <c r="SZ25" s="17"/>
      <c r="TA25" s="17"/>
      <c r="TB25" s="17"/>
      <c r="TC25" s="17"/>
      <c r="TD25" s="17"/>
      <c r="TE25" s="17"/>
      <c r="TF25" s="17"/>
      <c r="TG25" s="17"/>
      <c r="TH25" s="17"/>
      <c r="TI25" s="17"/>
      <c r="TJ25" s="17"/>
      <c r="TK25" s="17"/>
      <c r="TL25" s="17"/>
      <c r="TM25" s="17"/>
      <c r="TN25" s="17"/>
      <c r="TO25" s="17"/>
      <c r="TP25" s="41" t="str">
        <f>IF(SX25&gt;0,SX25,"")</f>
        <v/>
      </c>
      <c r="TQ25" s="41" t="str">
        <f>IF(SY25&gt;0,SY25,"")</f>
        <v/>
      </c>
      <c r="TR25" s="41" t="str">
        <f>IF(SUM(SV25:SY25)-SZ25&gt;0,SUM(SV25:SY25)-SZ25,"")</f>
        <v/>
      </c>
      <c r="TS25" s="41" t="str">
        <f>IF(TC25&gt;0,TC25,"")</f>
        <v/>
      </c>
      <c r="TT25" s="41" t="str">
        <f>IF(TD25&gt;0,TD25,"")</f>
        <v/>
      </c>
      <c r="TU25" s="41" t="str">
        <f>IF(SUM(TA25:TD25)-TE25&gt;0,SUM(TA25:TD25)-TE25,"")</f>
        <v/>
      </c>
      <c r="TV25" s="41" t="str">
        <f>IF(MAX(TR25,TU25)&gt;0,MAX(TR25,TU25),"")</f>
        <v/>
      </c>
      <c r="TW25" s="41" t="str">
        <f>IF(TH25&gt;0,TH25,"")</f>
        <v/>
      </c>
      <c r="TX25" s="41" t="str">
        <f>IF(TI25&gt;0,TI25,"")</f>
        <v/>
      </c>
      <c r="TY25" s="41" t="str">
        <f>IF(SUM(TF25:TI25)-TJ25&gt;0,SUM(TF25:TI25)-TJ25,"")</f>
        <v/>
      </c>
      <c r="TZ25" s="41" t="str">
        <f>IF(TM25&gt;0,TM25,"")</f>
        <v/>
      </c>
      <c r="UA25" s="41" t="str">
        <f>IF(TN25&gt;0,TN25,"")</f>
        <v/>
      </c>
      <c r="UB25" s="41" t="str">
        <f>IF(SUM(TK25:TN25)-TO25&gt;0,SUM(TK25:TN25)-TO25,"")</f>
        <v/>
      </c>
      <c r="UC25" s="41" t="str">
        <f>IF(SUM(TV25,TY25,UB25)&gt;0,SUM(TV25,TY25,UB25),"")</f>
        <v/>
      </c>
      <c r="UD25" s="18"/>
      <c r="UE25" s="18"/>
      <c r="UF25" s="18"/>
      <c r="UG25" s="18"/>
      <c r="UH25" s="18"/>
      <c r="UI25" s="18"/>
      <c r="UJ25" s="18"/>
      <c r="UK25" s="18"/>
      <c r="UL25" s="18"/>
      <c r="UM25" s="18"/>
      <c r="UN25" s="18"/>
      <c r="UO25" s="18"/>
      <c r="UP25" s="18"/>
      <c r="UQ25" s="18"/>
      <c r="UR25" s="18"/>
      <c r="US25" s="18"/>
      <c r="UT25" s="18"/>
      <c r="UU25" s="18"/>
      <c r="UV25" s="18"/>
      <c r="UW25" s="18"/>
      <c r="UX25" s="11" t="str">
        <f>IF(UF25&gt;0,UF25,"")</f>
        <v/>
      </c>
      <c r="UY25" s="11" t="str">
        <f>IF(UG25&gt;0,UG25,"")</f>
        <v/>
      </c>
      <c r="UZ25" s="11" t="str">
        <f>IF(SUM(UD25:UG25)-UH25&gt;0,SUM(UD25:UG25)-UH25,"")</f>
        <v/>
      </c>
      <c r="VA25" s="11" t="str">
        <f>IF(UK25&gt;0,UK25,"")</f>
        <v/>
      </c>
      <c r="VB25" s="11" t="str">
        <f>IF(UL25&gt;0,UL25,"")</f>
        <v/>
      </c>
      <c r="VC25" s="11" t="str">
        <f>IF(SUM(UI25:UL25)-UM25&gt;0,SUM(UI25:UL25)-UM25,"")</f>
        <v/>
      </c>
      <c r="VD25" s="11" t="str">
        <f>IF(MAX(UZ25,VC25)&gt;0,MAX(UZ25,VC25),"")</f>
        <v/>
      </c>
      <c r="VE25" s="11" t="str">
        <f>IF(UP25&gt;0,UP25,"")</f>
        <v/>
      </c>
      <c r="VF25" s="11" t="str">
        <f>IF(UQ25&gt;0,UQ25,"")</f>
        <v/>
      </c>
      <c r="VG25" s="11" t="str">
        <f>IF(SUM(UN25:UQ25)-UR25&gt;0,SUM(UN25:UQ25)-UR25,"")</f>
        <v/>
      </c>
      <c r="VH25" s="11" t="str">
        <f>IF(UU25&gt;0,UU25,"")</f>
        <v/>
      </c>
      <c r="VI25" s="11" t="str">
        <f>IF(UV25&gt;0,UV25,"")</f>
        <v/>
      </c>
      <c r="VJ25" s="11" t="str">
        <f>IF(SUM(US25:UV25)-UW25&gt;0,SUM(US25:UV25)-UW25,"")</f>
        <v/>
      </c>
      <c r="VK25" s="11" t="str">
        <f>IF(SUM(VD25,VG25,VJ25)&gt;0,SUM(VD25,VG25,VJ25),"")</f>
        <v/>
      </c>
      <c r="VL25" s="17"/>
      <c r="VM25" s="17"/>
      <c r="VN25" s="17"/>
      <c r="VO25" s="17"/>
      <c r="VP25" s="17"/>
      <c r="VQ25" s="17"/>
      <c r="VR25" s="17"/>
      <c r="VS25" s="17"/>
      <c r="VT25" s="17"/>
      <c r="VU25" s="17"/>
      <c r="VV25" s="17"/>
      <c r="VW25" s="17"/>
      <c r="VX25" s="17"/>
      <c r="VY25" s="17"/>
      <c r="VZ25" s="17"/>
      <c r="WA25" s="17"/>
      <c r="WB25" s="17"/>
      <c r="WC25" s="17"/>
      <c r="WD25" s="17"/>
      <c r="WE25" s="17"/>
      <c r="WF25" s="41" t="str">
        <f>IF(VN25&gt;0,VN25,"")</f>
        <v/>
      </c>
      <c r="WG25" s="41" t="str">
        <f>IF(VO25&gt;0,VO25,"")</f>
        <v/>
      </c>
      <c r="WH25" s="41" t="str">
        <f>IF(SUM(VL25:VO25)-VP25&gt;0,SUM(VL25:VO25)-VP25,"")</f>
        <v/>
      </c>
      <c r="WI25" s="41" t="str">
        <f>IF(VS25&gt;0,VS25,"")</f>
        <v/>
      </c>
      <c r="WJ25" s="41" t="str">
        <f>IF(VT25&gt;0,VT25,"")</f>
        <v/>
      </c>
      <c r="WK25" s="41" t="str">
        <f>IF(SUM(VQ25:VT25)-VU25&gt;0,SUM(VQ25:VT25)-VU25,"")</f>
        <v/>
      </c>
      <c r="WL25" s="41" t="str">
        <f>IF(MAX(WH25,WK25)&gt;0,MAX(WH25,WK25),"")</f>
        <v/>
      </c>
      <c r="WM25" s="41" t="str">
        <f>IF(VX25&gt;0,VX25,"")</f>
        <v/>
      </c>
      <c r="WN25" s="41" t="str">
        <f>IF(VY25&gt;0,VY25,"")</f>
        <v/>
      </c>
      <c r="WO25" s="41" t="str">
        <f>IF(SUM(VV25:VY25)-VZ25&gt;0,SUM(VV25:VY25)-VZ25,"")</f>
        <v/>
      </c>
      <c r="WP25" s="41" t="str">
        <f>IF(WC25&gt;0,WC25,"")</f>
        <v/>
      </c>
      <c r="WQ25" s="41" t="str">
        <f>IF(WD25&gt;0,WD25,"")</f>
        <v/>
      </c>
      <c r="WR25" s="41" t="str">
        <f>IF(SUM(WA25:WD25)-WE25&gt;0,SUM(WA25:WD25)-WE25,"")</f>
        <v/>
      </c>
      <c r="WS25" s="41" t="str">
        <f>IF(SUM(WL25,WO25,WR25)&gt;0,SUM(WL25,WO25,WR25),"")</f>
        <v/>
      </c>
      <c r="WT25" s="27">
        <f>IF($CP25="P",CA25,(CA25+AZ25)/2)</f>
        <v>1.7</v>
      </c>
      <c r="WU25" s="27">
        <f>IF($CP25="P",CB25,(CB25+BA25)/2)</f>
        <v>1.4</v>
      </c>
      <c r="WV25" s="27">
        <f>IF($CP25="P",CC25,(CC25+BB25)/2)</f>
        <v>2</v>
      </c>
      <c r="WW25" s="27">
        <f>IF($CP25="P",CD25,(CD25+BC25)/2)</f>
        <v>2.34</v>
      </c>
      <c r="WX25" s="27">
        <f>IF($CP25="P",CE25,(CE25+BD25)/2)</f>
        <v>0</v>
      </c>
      <c r="WY25" s="27">
        <f>IF($CP25="P",CF25,(CF25+BE25)/2)</f>
        <v>5.4</v>
      </c>
      <c r="WZ25" s="27">
        <f>IF($CP25="P",CG25,(CG25+BF25)/2)</f>
        <v>3.9</v>
      </c>
      <c r="XA25" s="27">
        <f>IF($CP25="P",CH25,(CH25+BG25)/2)</f>
        <v>4.95</v>
      </c>
      <c r="XB25" s="27">
        <f>IF($CP25="P",CI25,(CI25+BH25)/2)</f>
        <v>6.76</v>
      </c>
      <c r="XC25" s="27">
        <f>IF($CP25="P",CJ25,(CJ25+BI25)/2)</f>
        <v>0.1</v>
      </c>
      <c r="XD25" s="27">
        <f>IF($CP25="P",CK25,(CK25+BJ25)/2)</f>
        <v>0</v>
      </c>
      <c r="XE25" s="27">
        <f>IF($CP25="P",CL25,(CL25+BK25)/2)</f>
        <v>0</v>
      </c>
      <c r="XF25" s="27">
        <f>IF($CP25="P",CM25,(CM25+BL25)/2)</f>
        <v>0</v>
      </c>
      <c r="XG25" s="27">
        <f>IF($CP25="P",CN25,(CN25+BM25)/2)</f>
        <v>0</v>
      </c>
      <c r="XH25" s="27">
        <f>IF($CP25="P",CO25,(CO25+BN25)/2)</f>
        <v>0</v>
      </c>
      <c r="XI25" s="29" t="s">
        <v>56</v>
      </c>
      <c r="XJ25" s="11">
        <f>IF(WV25&gt;0,WV25,"")</f>
        <v>2</v>
      </c>
      <c r="XK25" s="11">
        <f>IF(WW25&gt;0,WW25,"")</f>
        <v>2.34</v>
      </c>
      <c r="XL25" s="11">
        <f>IF(SUM(WT25:WW25)-WX25&gt;0,SUM(WT25:WW25)-WX25,"")</f>
        <v>7.4399999999999995</v>
      </c>
      <c r="XM25" s="11">
        <f>IF(XA25&gt;0,XA25,"")</f>
        <v>4.95</v>
      </c>
      <c r="XN25" s="11">
        <f>IF(XB25&gt;0,XB25,"")</f>
        <v>6.76</v>
      </c>
      <c r="XO25" s="11">
        <f>IF(SUM(WY25:XB25)-XC25&gt;0,SUM(WY25:XB25)-XC25,"")</f>
        <v>20.909999999999997</v>
      </c>
      <c r="XP25" s="11">
        <f>IF(MAX(XL25,XO25)&gt;0,MAX(XL25,XO25),"")</f>
        <v>20.909999999999997</v>
      </c>
      <c r="XQ25" s="11" t="str">
        <f>IF(XF25&gt;0,XF25,"")</f>
        <v/>
      </c>
      <c r="XR25" s="11" t="str">
        <f>IF(XG25&gt;0,XG25,"")</f>
        <v/>
      </c>
      <c r="XS25" s="11" t="str">
        <f>IF(SUM(XD25:XG25)-XH25&gt;0,SUM(XD25:XG25)-XH25,"")</f>
        <v/>
      </c>
      <c r="XT25" s="11">
        <f>IF(SUM(XP25,XS25)&gt;0,SUM(XP25,XS25),"")</f>
        <v>20.909999999999997</v>
      </c>
    </row>
    <row r="26" spans="1:644" x14ac:dyDescent="0.2">
      <c r="B26" s="5"/>
      <c r="D26" s="1"/>
    </row>
    <row r="27" spans="1:644" x14ac:dyDescent="0.2">
      <c r="G27" s="37"/>
      <c r="I27" s="37"/>
    </row>
    <row r="28" spans="1:644" x14ac:dyDescent="0.2">
      <c r="B28" s="24" t="s">
        <v>54</v>
      </c>
      <c r="C28" s="5"/>
      <c r="G28" s="3"/>
      <c r="AR28" s="42"/>
      <c r="AS28" s="42"/>
      <c r="AT28" s="42"/>
      <c r="AV28" s="33"/>
      <c r="AW28" s="33"/>
      <c r="AY28" s="43">
        <v>15.4</v>
      </c>
      <c r="BS28" s="42"/>
      <c r="BT28" s="42"/>
      <c r="BU28" s="42"/>
      <c r="BW28" s="33"/>
      <c r="BX28" s="33"/>
      <c r="BZ28" s="43">
        <v>15.4</v>
      </c>
      <c r="CT28" s="42"/>
      <c r="CU28" s="42"/>
      <c r="CV28" s="42"/>
      <c r="CX28" s="33"/>
      <c r="CY28" s="33"/>
      <c r="DA28" s="43">
        <v>15.4</v>
      </c>
      <c r="DX28" s="5"/>
      <c r="DY28" s="5"/>
      <c r="EH28" s="2"/>
      <c r="EI28" s="2"/>
      <c r="EK28" s="43">
        <v>15.4</v>
      </c>
      <c r="FF28" s="5"/>
      <c r="FG28" s="5"/>
      <c r="FP28" s="2"/>
      <c r="FQ28" s="2"/>
      <c r="FS28" s="43">
        <v>15.4</v>
      </c>
      <c r="GN28" s="5"/>
      <c r="GO28" s="5"/>
      <c r="GX28" s="2"/>
      <c r="GY28" s="2"/>
      <c r="HA28" s="43">
        <v>15.4</v>
      </c>
      <c r="HV28" s="5"/>
      <c r="HW28" s="5"/>
      <c r="IF28" s="2"/>
      <c r="IG28" s="2"/>
      <c r="II28" s="43">
        <v>15.4</v>
      </c>
      <c r="JD28" s="5"/>
      <c r="JE28" s="5"/>
      <c r="JN28" s="2"/>
      <c r="JO28" s="2"/>
      <c r="JQ28" s="43">
        <v>15.4</v>
      </c>
      <c r="KL28" s="5"/>
      <c r="KM28" s="5"/>
      <c r="KV28" s="2"/>
      <c r="KW28" s="2"/>
      <c r="KY28" s="43">
        <v>15.4</v>
      </c>
      <c r="LT28" s="5"/>
      <c r="LU28" s="5"/>
      <c r="MD28" s="2"/>
      <c r="ME28" s="2"/>
      <c r="MG28" s="43">
        <v>15.4</v>
      </c>
      <c r="NB28" s="5"/>
      <c r="NC28" s="5"/>
      <c r="NL28" s="2"/>
      <c r="NM28" s="2"/>
      <c r="NO28" s="43">
        <v>15.4</v>
      </c>
      <c r="OJ28" s="5"/>
      <c r="OK28" s="5"/>
      <c r="OT28" s="2"/>
      <c r="OU28" s="2"/>
      <c r="OW28" s="43">
        <v>15.4</v>
      </c>
      <c r="PR28" s="5"/>
      <c r="PS28" s="5"/>
      <c r="QB28" s="2"/>
      <c r="QC28" s="2"/>
      <c r="QE28" s="43">
        <v>15.4</v>
      </c>
      <c r="QZ28" s="5"/>
      <c r="RA28" s="5"/>
      <c r="RJ28" s="2"/>
      <c r="RK28" s="2"/>
      <c r="RM28" s="43">
        <v>15.4</v>
      </c>
      <c r="SH28" s="5"/>
      <c r="SI28" s="5"/>
      <c r="SR28" s="2"/>
      <c r="SS28" s="2"/>
      <c r="SU28" s="43">
        <v>15.4</v>
      </c>
      <c r="TP28" s="5"/>
      <c r="TQ28" s="5"/>
      <c r="TZ28" s="2"/>
      <c r="UA28" s="2"/>
      <c r="UC28" s="43">
        <v>15.4</v>
      </c>
      <c r="UX28" s="5"/>
      <c r="UY28" s="5"/>
      <c r="VH28" s="2"/>
      <c r="VI28" s="2"/>
      <c r="VK28" s="43">
        <v>15.4</v>
      </c>
      <c r="WF28" s="5"/>
      <c r="WG28" s="5"/>
      <c r="WP28" s="2"/>
      <c r="WQ28" s="2"/>
      <c r="WS28" s="43">
        <v>15.4</v>
      </c>
    </row>
    <row r="29" spans="1:644" x14ac:dyDescent="0.2">
      <c r="B29" s="31" t="s">
        <v>53</v>
      </c>
      <c r="C29" s="5"/>
      <c r="X29" s="2"/>
      <c r="AR29" s="42"/>
      <c r="AS29" s="42"/>
      <c r="AT29" s="42"/>
      <c r="AV29" s="33"/>
      <c r="AW29" s="33"/>
      <c r="AY29" s="44">
        <v>16</v>
      </c>
      <c r="BS29" s="42"/>
      <c r="BT29" s="42"/>
      <c r="BU29" s="42"/>
      <c r="BW29" s="33"/>
      <c r="BX29" s="33"/>
      <c r="BZ29" s="44">
        <v>16</v>
      </c>
      <c r="CT29" s="42"/>
      <c r="CU29" s="42"/>
      <c r="CV29" s="42"/>
      <c r="CX29" s="33"/>
      <c r="CY29" s="33"/>
      <c r="DA29" s="44">
        <v>16</v>
      </c>
      <c r="DX29" s="5"/>
      <c r="DY29" s="5"/>
      <c r="EH29" s="2"/>
      <c r="EI29" s="2"/>
      <c r="EK29" s="44">
        <v>16</v>
      </c>
      <c r="FF29" s="5"/>
      <c r="FG29" s="5"/>
      <c r="FP29" s="2"/>
      <c r="FQ29" s="2"/>
      <c r="FS29" s="44">
        <v>16</v>
      </c>
      <c r="GN29" s="5"/>
      <c r="GO29" s="5"/>
      <c r="GX29" s="2"/>
      <c r="GY29" s="2"/>
      <c r="HA29" s="44">
        <v>16</v>
      </c>
      <c r="HV29" s="5"/>
      <c r="HW29" s="5"/>
      <c r="IF29" s="2"/>
      <c r="IG29" s="2"/>
      <c r="II29" s="44">
        <v>16</v>
      </c>
      <c r="JD29" s="5"/>
      <c r="JE29" s="5"/>
      <c r="JN29" s="2"/>
      <c r="JO29" s="2"/>
      <c r="JQ29" s="44">
        <v>16</v>
      </c>
      <c r="KL29" s="5"/>
      <c r="KM29" s="5"/>
      <c r="KV29" s="2"/>
      <c r="KW29" s="2"/>
      <c r="KY29" s="44">
        <v>16</v>
      </c>
      <c r="LT29" s="5"/>
      <c r="LU29" s="5"/>
      <c r="MD29" s="2"/>
      <c r="ME29" s="2"/>
      <c r="MG29" s="44">
        <v>16</v>
      </c>
      <c r="NB29" s="5"/>
      <c r="NC29" s="5"/>
      <c r="NL29" s="2"/>
      <c r="NM29" s="2"/>
      <c r="NO29" s="44">
        <v>16</v>
      </c>
      <c r="OJ29" s="5"/>
      <c r="OK29" s="5"/>
      <c r="OT29" s="2"/>
      <c r="OU29" s="2"/>
      <c r="OW29" s="44">
        <v>16</v>
      </c>
      <c r="PR29" s="5"/>
      <c r="PS29" s="5"/>
      <c r="QB29" s="2"/>
      <c r="QC29" s="2"/>
      <c r="QE29" s="44">
        <v>16</v>
      </c>
      <c r="QZ29" s="5"/>
      <c r="RA29" s="5"/>
      <c r="RJ29" s="2"/>
      <c r="RK29" s="2"/>
      <c r="RM29" s="44">
        <v>16</v>
      </c>
      <c r="SH29" s="5"/>
      <c r="SI29" s="5"/>
      <c r="SR29" s="2"/>
      <c r="SS29" s="2"/>
      <c r="SU29" s="44">
        <v>16</v>
      </c>
      <c r="TP29" s="5"/>
      <c r="TQ29" s="5"/>
      <c r="TZ29" s="2"/>
      <c r="UA29" s="2"/>
      <c r="UC29" s="44">
        <v>16</v>
      </c>
      <c r="UX29" s="5"/>
      <c r="UY29" s="5"/>
      <c r="VH29" s="2"/>
      <c r="VI29" s="2"/>
      <c r="VK29" s="44">
        <v>16</v>
      </c>
      <c r="WF29" s="5"/>
      <c r="WG29" s="5"/>
      <c r="WP29" s="2"/>
      <c r="WQ29" s="2"/>
      <c r="WS29" s="44">
        <v>16</v>
      </c>
    </row>
    <row r="30" spans="1:644" x14ac:dyDescent="0.2">
      <c r="A30" s="5"/>
      <c r="B30" s="32" t="s">
        <v>66</v>
      </c>
      <c r="C30" s="5"/>
      <c r="E30" s="2"/>
      <c r="AR30" s="42"/>
      <c r="AS30" s="42"/>
      <c r="AT30" s="42"/>
      <c r="AU30" s="33"/>
      <c r="AV30" s="33"/>
      <c r="AW30" s="33"/>
      <c r="AX30" s="33"/>
      <c r="AY30" s="45">
        <v>16.2</v>
      </c>
      <c r="BS30" s="42"/>
      <c r="BT30" s="42"/>
      <c r="BU30" s="42"/>
      <c r="BW30" s="33"/>
      <c r="BX30" s="33"/>
      <c r="BZ30" s="45">
        <v>16.2</v>
      </c>
      <c r="CT30" s="42"/>
      <c r="CU30" s="42"/>
      <c r="CV30" s="42"/>
      <c r="CW30" s="33"/>
      <c r="CX30" s="33"/>
      <c r="CY30" s="33"/>
      <c r="CZ30" s="33"/>
      <c r="DA30" s="45">
        <v>16.2</v>
      </c>
      <c r="DX30" s="5"/>
      <c r="DY30" s="5"/>
      <c r="EH30" s="2"/>
      <c r="EI30" s="2"/>
      <c r="EK30" s="45">
        <v>16.2</v>
      </c>
      <c r="FF30" s="5"/>
      <c r="FG30" s="5"/>
      <c r="FP30" s="2"/>
      <c r="FQ30" s="2"/>
      <c r="FS30" s="45">
        <v>16.2</v>
      </c>
      <c r="GN30" s="5"/>
      <c r="GO30" s="5"/>
      <c r="GX30" s="2"/>
      <c r="GY30" s="2"/>
      <c r="HA30" s="45">
        <v>16.2</v>
      </c>
      <c r="HV30" s="5"/>
      <c r="HW30" s="5"/>
      <c r="IF30" s="2"/>
      <c r="IG30" s="2"/>
      <c r="II30" s="45">
        <v>16.2</v>
      </c>
      <c r="JD30" s="5"/>
      <c r="JE30" s="5"/>
      <c r="JN30" s="2"/>
      <c r="JO30" s="2"/>
      <c r="JQ30" s="45">
        <v>16.2</v>
      </c>
      <c r="KL30" s="5"/>
      <c r="KM30" s="5"/>
      <c r="KV30" s="2"/>
      <c r="KW30" s="2"/>
      <c r="KY30" s="45">
        <v>16.2</v>
      </c>
      <c r="LT30" s="5"/>
      <c r="LU30" s="5"/>
      <c r="MD30" s="2"/>
      <c r="ME30" s="2"/>
      <c r="MG30" s="45">
        <v>16.2</v>
      </c>
      <c r="NB30" s="5"/>
      <c r="NC30" s="5"/>
      <c r="NL30" s="2"/>
      <c r="NM30" s="2"/>
      <c r="NO30" s="45">
        <v>16.2</v>
      </c>
      <c r="OJ30" s="5"/>
      <c r="OK30" s="5"/>
      <c r="OT30" s="2"/>
      <c r="OU30" s="2"/>
      <c r="OW30" s="45">
        <v>16.2</v>
      </c>
      <c r="PR30" s="5"/>
      <c r="PS30" s="5"/>
      <c r="QB30" s="2"/>
      <c r="QC30" s="2"/>
      <c r="QE30" s="45">
        <v>16.2</v>
      </c>
      <c r="QZ30" s="5"/>
      <c r="RA30" s="5"/>
      <c r="RJ30" s="2"/>
      <c r="RK30" s="2"/>
      <c r="RM30" s="45">
        <v>16.2</v>
      </c>
      <c r="SH30" s="5"/>
      <c r="SI30" s="5"/>
      <c r="SR30" s="2"/>
      <c r="SS30" s="2"/>
      <c r="SU30" s="45">
        <v>16.2</v>
      </c>
      <c r="TP30" s="5"/>
      <c r="TQ30" s="5"/>
      <c r="TZ30" s="2"/>
      <c r="UA30" s="2"/>
      <c r="UC30" s="45">
        <v>16.2</v>
      </c>
      <c r="UX30" s="5"/>
      <c r="UY30" s="5"/>
      <c r="VH30" s="2"/>
      <c r="VI30" s="2"/>
      <c r="VK30" s="45">
        <v>16.2</v>
      </c>
      <c r="WF30" s="5"/>
      <c r="WG30" s="5"/>
      <c r="WP30" s="2"/>
      <c r="WQ30" s="2"/>
      <c r="WS30" s="45">
        <v>16.2</v>
      </c>
    </row>
    <row r="31" spans="1:644" x14ac:dyDescent="0.2">
      <c r="A31" s="5"/>
      <c r="B31" s="36" t="s">
        <v>79</v>
      </c>
      <c r="C31" s="5"/>
      <c r="E31" s="2"/>
      <c r="AR31" s="42"/>
      <c r="AS31" s="42"/>
      <c r="AT31" s="42"/>
      <c r="AU31" s="33"/>
      <c r="AV31" s="33"/>
      <c r="AW31" s="33"/>
      <c r="AX31" s="33"/>
      <c r="AY31" s="46">
        <v>17.100000000000001</v>
      </c>
      <c r="BS31" s="42"/>
      <c r="BT31" s="42"/>
      <c r="BU31" s="42"/>
      <c r="BW31" s="33"/>
      <c r="BX31" s="33"/>
      <c r="BZ31" s="46">
        <v>17.100000000000001</v>
      </c>
      <c r="CT31" s="42"/>
      <c r="CU31" s="42"/>
      <c r="CV31" s="42"/>
      <c r="CW31" s="33"/>
      <c r="CX31" s="33"/>
      <c r="CY31" s="33"/>
      <c r="CZ31" s="33"/>
      <c r="DA31" s="46">
        <v>17.100000000000001</v>
      </c>
      <c r="DX31" s="5"/>
      <c r="DY31" s="5"/>
      <c r="EH31" s="2"/>
      <c r="EI31" s="2"/>
      <c r="EK31" s="46">
        <v>17.100000000000001</v>
      </c>
      <c r="FF31" s="5"/>
      <c r="FG31" s="5"/>
      <c r="FP31" s="2"/>
      <c r="FQ31" s="2"/>
      <c r="FS31" s="46">
        <v>17.100000000000001</v>
      </c>
      <c r="GN31" s="5"/>
      <c r="GO31" s="5"/>
      <c r="GX31" s="2"/>
      <c r="GY31" s="2"/>
      <c r="HA31" s="46">
        <v>17.100000000000001</v>
      </c>
      <c r="HV31" s="5"/>
      <c r="HW31" s="5"/>
      <c r="IF31" s="2"/>
      <c r="IG31" s="2"/>
      <c r="II31" s="46">
        <v>17.100000000000001</v>
      </c>
      <c r="JD31" s="5"/>
      <c r="JE31" s="5"/>
      <c r="JN31" s="2"/>
      <c r="JO31" s="2"/>
      <c r="JQ31" s="46">
        <v>17.100000000000001</v>
      </c>
      <c r="KL31" s="5"/>
      <c r="KM31" s="5"/>
      <c r="KV31" s="2"/>
      <c r="KW31" s="2"/>
      <c r="KY31" s="46">
        <v>17.100000000000001</v>
      </c>
      <c r="LT31" s="5"/>
      <c r="LU31" s="5"/>
      <c r="MD31" s="2"/>
      <c r="ME31" s="2"/>
      <c r="MG31" s="46">
        <v>17.100000000000001</v>
      </c>
      <c r="NB31" s="5"/>
      <c r="NC31" s="5"/>
      <c r="NL31" s="2"/>
      <c r="NM31" s="2"/>
      <c r="NO31" s="46">
        <v>17.100000000000001</v>
      </c>
      <c r="OJ31" s="5"/>
      <c r="OK31" s="5"/>
      <c r="OT31" s="2"/>
      <c r="OU31" s="2"/>
      <c r="OW31" s="46">
        <v>17.100000000000001</v>
      </c>
      <c r="PR31" s="5"/>
      <c r="PS31" s="5"/>
      <c r="QB31" s="2"/>
      <c r="QC31" s="2"/>
      <c r="QE31" s="46">
        <v>17.100000000000001</v>
      </c>
      <c r="QZ31" s="5"/>
      <c r="RA31" s="5"/>
      <c r="RJ31" s="2"/>
      <c r="RK31" s="2"/>
      <c r="RM31" s="46">
        <v>17.100000000000001</v>
      </c>
      <c r="SH31" s="5"/>
      <c r="SI31" s="5"/>
      <c r="SR31" s="2"/>
      <c r="SS31" s="2"/>
      <c r="SU31" s="46">
        <v>17.100000000000001</v>
      </c>
      <c r="TP31" s="5"/>
      <c r="TQ31" s="5"/>
      <c r="TZ31" s="2"/>
      <c r="UA31" s="2"/>
      <c r="UC31" s="46">
        <v>17.100000000000001</v>
      </c>
      <c r="UX31" s="5"/>
      <c r="UY31" s="5"/>
      <c r="VH31" s="2"/>
      <c r="VI31" s="2"/>
      <c r="VK31" s="46">
        <v>17.100000000000001</v>
      </c>
      <c r="WF31" s="5"/>
      <c r="WG31" s="5"/>
      <c r="WP31" s="2"/>
      <c r="WQ31" s="2"/>
      <c r="WS31" s="46">
        <v>17.100000000000001</v>
      </c>
    </row>
    <row r="32" spans="1:644" x14ac:dyDescent="0.2">
      <c r="A32" s="5"/>
      <c r="B32" s="35" t="s">
        <v>51</v>
      </c>
      <c r="C32" s="5"/>
      <c r="P32" s="2"/>
      <c r="AR32" s="42"/>
      <c r="AS32" s="42"/>
      <c r="AT32" s="42"/>
      <c r="AU32" s="33"/>
      <c r="AV32" s="33"/>
      <c r="AW32" s="33"/>
      <c r="AX32" s="33"/>
      <c r="AY32" s="47">
        <v>54</v>
      </c>
      <c r="BS32" s="42"/>
      <c r="BT32" s="42"/>
      <c r="BU32" s="42"/>
      <c r="BW32" s="33"/>
      <c r="BX32" s="33"/>
      <c r="BZ32" s="47">
        <v>54</v>
      </c>
      <c r="CT32" s="42"/>
      <c r="CU32" s="42"/>
      <c r="CV32" s="42"/>
      <c r="CW32" s="33"/>
      <c r="CX32" s="33"/>
      <c r="CY32" s="33"/>
      <c r="CZ32" s="33"/>
      <c r="DA32" s="47">
        <v>54</v>
      </c>
      <c r="DX32" s="5"/>
      <c r="DY32" s="5"/>
      <c r="EH32" s="2"/>
      <c r="EI32" s="2"/>
      <c r="EK32" s="47">
        <v>54</v>
      </c>
      <c r="FF32" s="5"/>
      <c r="FG32" s="5"/>
      <c r="FP32" s="2"/>
      <c r="FQ32" s="2"/>
      <c r="FS32" s="47">
        <v>54</v>
      </c>
      <c r="GN32" s="5"/>
      <c r="GO32" s="5"/>
      <c r="GX32" s="2"/>
      <c r="GY32" s="2"/>
      <c r="HA32" s="47">
        <v>54</v>
      </c>
      <c r="HV32" s="5"/>
      <c r="HW32" s="5"/>
      <c r="IF32" s="2"/>
      <c r="IG32" s="2"/>
      <c r="II32" s="47">
        <v>54</v>
      </c>
      <c r="JD32" s="5"/>
      <c r="JE32" s="5"/>
      <c r="JN32" s="2"/>
      <c r="JO32" s="2"/>
      <c r="JQ32" s="47">
        <v>54</v>
      </c>
      <c r="KL32" s="5"/>
      <c r="KM32" s="5"/>
      <c r="KV32" s="2"/>
      <c r="KW32" s="2"/>
      <c r="KY32" s="47">
        <v>54</v>
      </c>
      <c r="LT32" s="5"/>
      <c r="LU32" s="5"/>
      <c r="MD32" s="2"/>
      <c r="ME32" s="2"/>
      <c r="MG32" s="47">
        <v>54</v>
      </c>
      <c r="NB32" s="5"/>
      <c r="NC32" s="5"/>
      <c r="NL32" s="2"/>
      <c r="NM32" s="2"/>
      <c r="NO32" s="47">
        <v>54</v>
      </c>
      <c r="OJ32" s="5"/>
      <c r="OK32" s="5"/>
      <c r="OT32" s="2"/>
      <c r="OU32" s="2"/>
      <c r="OW32" s="47">
        <v>54</v>
      </c>
      <c r="PR32" s="5"/>
      <c r="PS32" s="5"/>
      <c r="QB32" s="2"/>
      <c r="QC32" s="2"/>
      <c r="QE32" s="47">
        <v>54</v>
      </c>
      <c r="QZ32" s="5"/>
      <c r="RA32" s="5"/>
      <c r="RJ32" s="2"/>
      <c r="RK32" s="2"/>
      <c r="RM32" s="47">
        <v>54</v>
      </c>
      <c r="SH32" s="5"/>
      <c r="SI32" s="5"/>
      <c r="SR32" s="2"/>
      <c r="SS32" s="2"/>
      <c r="SU32" s="47">
        <v>54</v>
      </c>
      <c r="TP32" s="5"/>
      <c r="TQ32" s="5"/>
      <c r="TZ32" s="2"/>
      <c r="UA32" s="2"/>
      <c r="UC32" s="47">
        <v>54</v>
      </c>
      <c r="UX32" s="5"/>
      <c r="UY32" s="5"/>
      <c r="VH32" s="2"/>
      <c r="VI32" s="2"/>
      <c r="VK32" s="47">
        <v>54</v>
      </c>
      <c r="WF32" s="5"/>
      <c r="WG32" s="5"/>
      <c r="WP32" s="2"/>
      <c r="WQ32" s="2"/>
      <c r="WS32" s="47">
        <v>54</v>
      </c>
    </row>
    <row r="33" spans="1:617" x14ac:dyDescent="0.2">
      <c r="A33" s="5"/>
      <c r="B33" s="25" t="s">
        <v>52</v>
      </c>
      <c r="C33" s="5"/>
      <c r="P33" s="2"/>
      <c r="AR33" s="42"/>
      <c r="AS33" s="42"/>
      <c r="AT33" s="42"/>
      <c r="AU33" s="33"/>
      <c r="AV33" s="33"/>
      <c r="AW33" s="33"/>
      <c r="AX33" s="33"/>
      <c r="AY33" s="48">
        <v>56</v>
      </c>
      <c r="BS33" s="42"/>
      <c r="BT33" s="42"/>
      <c r="BU33" s="42"/>
      <c r="BW33" s="33"/>
      <c r="BX33" s="33"/>
      <c r="BZ33" s="48">
        <v>56</v>
      </c>
      <c r="CT33" s="42"/>
      <c r="CU33" s="42"/>
      <c r="CV33" s="42"/>
      <c r="CW33" s="33"/>
      <c r="CX33" s="33"/>
      <c r="CY33" s="33"/>
      <c r="CZ33" s="33"/>
      <c r="DA33" s="48">
        <v>56</v>
      </c>
      <c r="DX33" s="5"/>
      <c r="DY33" s="5"/>
      <c r="EH33" s="2"/>
      <c r="EI33" s="2"/>
      <c r="EK33" s="48">
        <v>56</v>
      </c>
      <c r="FF33" s="5"/>
      <c r="FG33" s="5"/>
      <c r="FP33" s="2"/>
      <c r="FQ33" s="2"/>
      <c r="FS33" s="48">
        <v>56</v>
      </c>
      <c r="GN33" s="5"/>
      <c r="GO33" s="5"/>
      <c r="GX33" s="2"/>
      <c r="GY33" s="2"/>
      <c r="HA33" s="48">
        <v>56</v>
      </c>
      <c r="HV33" s="5"/>
      <c r="HW33" s="5"/>
      <c r="IF33" s="2"/>
      <c r="IG33" s="2"/>
      <c r="II33" s="48">
        <v>56</v>
      </c>
      <c r="JD33" s="5"/>
      <c r="JE33" s="5"/>
      <c r="JN33" s="2"/>
      <c r="JO33" s="2"/>
      <c r="JQ33" s="48">
        <v>56</v>
      </c>
      <c r="KL33" s="5"/>
      <c r="KM33" s="5"/>
      <c r="KV33" s="2"/>
      <c r="KW33" s="2"/>
      <c r="KY33" s="48">
        <v>56</v>
      </c>
      <c r="LT33" s="5"/>
      <c r="LU33" s="5"/>
      <c r="MD33" s="2"/>
      <c r="ME33" s="2"/>
      <c r="MG33" s="48">
        <v>56</v>
      </c>
      <c r="NB33" s="5"/>
      <c r="NC33" s="5"/>
      <c r="NL33" s="2"/>
      <c r="NM33" s="2"/>
      <c r="NO33" s="48">
        <v>56</v>
      </c>
      <c r="OJ33" s="5"/>
      <c r="OK33" s="5"/>
      <c r="OT33" s="2"/>
      <c r="OU33" s="2"/>
      <c r="OW33" s="48">
        <v>56</v>
      </c>
      <c r="PR33" s="5"/>
      <c r="PS33" s="5"/>
      <c r="QB33" s="2"/>
      <c r="QC33" s="2"/>
      <c r="QE33" s="48">
        <v>56</v>
      </c>
      <c r="QZ33" s="5"/>
      <c r="RA33" s="5"/>
      <c r="RJ33" s="2"/>
      <c r="RK33" s="2"/>
      <c r="RM33" s="48">
        <v>56</v>
      </c>
      <c r="SH33" s="5"/>
      <c r="SI33" s="5"/>
      <c r="SR33" s="2"/>
      <c r="SS33" s="2"/>
      <c r="SU33" s="48">
        <v>56</v>
      </c>
      <c r="TP33" s="5"/>
      <c r="TQ33" s="5"/>
      <c r="TZ33" s="2"/>
      <c r="UA33" s="2"/>
      <c r="UC33" s="48">
        <v>56</v>
      </c>
      <c r="UX33" s="5"/>
      <c r="UY33" s="5"/>
      <c r="VH33" s="2"/>
      <c r="VI33" s="2"/>
      <c r="VK33" s="48">
        <v>56</v>
      </c>
      <c r="WF33" s="5"/>
      <c r="WG33" s="5"/>
      <c r="WP33" s="2"/>
      <c r="WQ33" s="2"/>
      <c r="WS33" s="48">
        <v>56</v>
      </c>
    </row>
    <row r="34" spans="1:617" x14ac:dyDescent="0.2">
      <c r="A34" s="5"/>
      <c r="B34" s="34" t="s">
        <v>65</v>
      </c>
      <c r="C34" s="5"/>
      <c r="AR34" s="42"/>
      <c r="AS34" s="42"/>
      <c r="AT34" s="42"/>
      <c r="AU34" s="33"/>
      <c r="AV34" s="33"/>
      <c r="AW34" s="33"/>
      <c r="AX34" s="33"/>
      <c r="AY34" s="49">
        <v>57</v>
      </c>
      <c r="BS34" s="42"/>
      <c r="BT34" s="42"/>
      <c r="BU34" s="42"/>
      <c r="BW34" s="33"/>
      <c r="BX34" s="33"/>
      <c r="BZ34" s="49">
        <v>57</v>
      </c>
      <c r="CT34" s="42"/>
      <c r="CU34" s="42"/>
      <c r="CV34" s="42"/>
      <c r="CW34" s="33"/>
      <c r="CX34" s="33"/>
      <c r="CY34" s="33"/>
      <c r="CZ34" s="33"/>
      <c r="DA34" s="49">
        <v>57</v>
      </c>
      <c r="DX34" s="5"/>
      <c r="DY34" s="5"/>
      <c r="EH34" s="2"/>
      <c r="EI34" s="2"/>
      <c r="EJ34" s="38"/>
      <c r="EK34" s="49">
        <v>57</v>
      </c>
      <c r="FF34" s="5"/>
      <c r="FG34" s="5"/>
      <c r="FP34" s="2"/>
      <c r="FQ34" s="2"/>
      <c r="FR34" s="38"/>
      <c r="FS34" s="49">
        <v>57</v>
      </c>
      <c r="GN34" s="5"/>
      <c r="GO34" s="5"/>
      <c r="GX34" s="2"/>
      <c r="GY34" s="2"/>
      <c r="GZ34" s="38"/>
      <c r="HA34" s="49">
        <v>57</v>
      </c>
      <c r="HV34" s="5"/>
      <c r="HW34" s="5"/>
      <c r="IF34" s="2"/>
      <c r="IG34" s="2"/>
      <c r="IH34" s="38"/>
      <c r="II34" s="49">
        <v>57</v>
      </c>
      <c r="JD34" s="5"/>
      <c r="JE34" s="5"/>
      <c r="JN34" s="2"/>
      <c r="JO34" s="2"/>
      <c r="JP34" s="38"/>
      <c r="JQ34" s="49">
        <v>57</v>
      </c>
      <c r="KL34" s="5"/>
      <c r="KM34" s="5"/>
      <c r="KV34" s="2"/>
      <c r="KW34" s="2"/>
      <c r="KX34" s="38"/>
      <c r="KY34" s="49">
        <v>57</v>
      </c>
      <c r="LT34" s="5"/>
      <c r="LU34" s="5"/>
      <c r="MD34" s="2"/>
      <c r="ME34" s="2"/>
      <c r="MF34" s="38"/>
      <c r="MG34" s="49">
        <v>57</v>
      </c>
      <c r="NB34" s="5"/>
      <c r="NC34" s="5"/>
      <c r="NL34" s="2"/>
      <c r="NM34" s="2"/>
      <c r="NN34" s="38"/>
      <c r="NO34" s="49">
        <v>57</v>
      </c>
      <c r="OJ34" s="5"/>
      <c r="OK34" s="5"/>
      <c r="OT34" s="2"/>
      <c r="OU34" s="2"/>
      <c r="OV34" s="38"/>
      <c r="OW34" s="49">
        <v>57</v>
      </c>
      <c r="PR34" s="5"/>
      <c r="PS34" s="5"/>
      <c r="QB34" s="2"/>
      <c r="QC34" s="2"/>
      <c r="QD34" s="38"/>
      <c r="QE34" s="49">
        <v>57</v>
      </c>
      <c r="QZ34" s="5"/>
      <c r="RA34" s="5"/>
      <c r="RJ34" s="2"/>
      <c r="RK34" s="2"/>
      <c r="RL34" s="38"/>
      <c r="RM34" s="49">
        <v>57</v>
      </c>
      <c r="SH34" s="5"/>
      <c r="SI34" s="5"/>
      <c r="SR34" s="2"/>
      <c r="SS34" s="2"/>
      <c r="ST34" s="38"/>
      <c r="SU34" s="49">
        <v>57</v>
      </c>
      <c r="TP34" s="5"/>
      <c r="TQ34" s="5"/>
      <c r="TZ34" s="2"/>
      <c r="UA34" s="2"/>
      <c r="UB34" s="38"/>
      <c r="UC34" s="49">
        <v>57</v>
      </c>
      <c r="UX34" s="5"/>
      <c r="UY34" s="5"/>
      <c r="VH34" s="2"/>
      <c r="VI34" s="2"/>
      <c r="VJ34" s="38"/>
      <c r="VK34" s="49">
        <v>57</v>
      </c>
      <c r="WF34" s="5"/>
      <c r="WG34" s="5"/>
      <c r="WP34" s="2"/>
      <c r="WQ34" s="2"/>
      <c r="WR34" s="38"/>
      <c r="WS34" s="49">
        <v>57</v>
      </c>
    </row>
    <row r="35" spans="1:617" x14ac:dyDescent="0.2">
      <c r="A35" s="5"/>
      <c r="B35" s="26" t="s">
        <v>35</v>
      </c>
      <c r="C35" s="5"/>
      <c r="P35" s="2"/>
      <c r="AR35" s="42"/>
      <c r="AS35" s="42"/>
      <c r="AT35" s="42"/>
      <c r="AU35" s="33"/>
      <c r="AV35" s="42"/>
      <c r="AW35" s="42"/>
      <c r="AX35" s="33"/>
      <c r="AY35" s="50">
        <v>59</v>
      </c>
      <c r="BS35" s="42"/>
      <c r="BT35" s="42"/>
      <c r="BU35" s="42"/>
      <c r="BW35" s="42"/>
      <c r="BX35" s="33"/>
      <c r="BZ35" s="50">
        <v>59</v>
      </c>
      <c r="CT35" s="42"/>
      <c r="CU35" s="42"/>
      <c r="CV35" s="42"/>
      <c r="CW35" s="33"/>
      <c r="CX35" s="42"/>
      <c r="CY35" s="33"/>
      <c r="CZ35" s="33"/>
      <c r="DA35" s="50">
        <v>59</v>
      </c>
      <c r="DX35" s="5"/>
      <c r="DY35" s="5"/>
      <c r="EH35" s="42"/>
      <c r="EI35" s="2"/>
      <c r="EK35" s="50">
        <v>59</v>
      </c>
      <c r="FF35" s="5"/>
      <c r="FG35" s="5"/>
      <c r="FP35" s="42"/>
      <c r="FQ35" s="2"/>
      <c r="FS35" s="50">
        <v>59</v>
      </c>
      <c r="GN35" s="5"/>
      <c r="GO35" s="5"/>
      <c r="GX35" s="2"/>
      <c r="GY35" s="2"/>
      <c r="HA35" s="50">
        <v>59</v>
      </c>
      <c r="HV35" s="5"/>
      <c r="HW35" s="5"/>
      <c r="IF35" s="42"/>
      <c r="IG35" s="2"/>
      <c r="II35" s="50">
        <v>59</v>
      </c>
      <c r="JD35" s="5"/>
      <c r="JE35" s="5"/>
      <c r="JN35" s="2"/>
      <c r="JO35" s="2"/>
      <c r="JQ35" s="50">
        <v>59</v>
      </c>
      <c r="KL35" s="5"/>
      <c r="KM35" s="5"/>
      <c r="KV35" s="2"/>
      <c r="KW35" s="2"/>
      <c r="KY35" s="50">
        <v>59</v>
      </c>
      <c r="LT35" s="5"/>
      <c r="LU35" s="5"/>
      <c r="MD35" s="2"/>
      <c r="ME35" s="2"/>
      <c r="MG35" s="50">
        <v>59</v>
      </c>
      <c r="NB35" s="5"/>
      <c r="NC35" s="5"/>
      <c r="NL35" s="2"/>
      <c r="NM35" s="2"/>
      <c r="NO35" s="50">
        <v>59</v>
      </c>
      <c r="OJ35" s="5"/>
      <c r="OK35" s="5"/>
      <c r="OT35" s="2"/>
      <c r="OU35" s="2"/>
      <c r="OW35" s="50">
        <v>59</v>
      </c>
      <c r="PR35" s="5"/>
      <c r="PS35" s="5"/>
      <c r="QB35" s="2"/>
      <c r="QC35" s="2"/>
      <c r="QE35" s="50">
        <v>59</v>
      </c>
      <c r="QZ35" s="5"/>
      <c r="RA35" s="5"/>
      <c r="RJ35" s="2"/>
      <c r="RK35" s="2"/>
      <c r="RM35" s="50">
        <v>59</v>
      </c>
      <c r="SH35" s="5"/>
      <c r="SI35" s="5"/>
      <c r="SR35" s="2"/>
      <c r="SS35" s="2"/>
      <c r="SU35" s="50">
        <v>59</v>
      </c>
      <c r="TP35" s="5"/>
      <c r="TQ35" s="5"/>
      <c r="TZ35" s="2"/>
      <c r="UA35" s="2"/>
      <c r="UC35" s="50">
        <v>59</v>
      </c>
      <c r="UX35" s="5"/>
      <c r="UY35" s="5"/>
      <c r="VH35" s="2"/>
      <c r="VI35" s="2"/>
      <c r="VK35" s="50">
        <v>59</v>
      </c>
      <c r="WF35" s="5"/>
      <c r="WG35" s="5"/>
      <c r="WP35" s="2"/>
      <c r="WQ35" s="2"/>
      <c r="WS35" s="50">
        <v>59</v>
      </c>
    </row>
    <row r="36" spans="1:617" x14ac:dyDescent="0.2">
      <c r="B36" s="30" t="s">
        <v>57</v>
      </c>
      <c r="C36" s="2"/>
      <c r="AU36" s="33"/>
      <c r="AX36" s="33"/>
      <c r="CW36" s="33"/>
      <c r="CZ36" s="33"/>
    </row>
    <row r="37" spans="1:617" x14ac:dyDescent="0.2">
      <c r="A37" s="5"/>
      <c r="B37" s="5"/>
      <c r="C37" s="20"/>
      <c r="AQ37" s="33"/>
      <c r="AR37" s="33"/>
      <c r="AS37" s="33"/>
      <c r="AT37" s="33"/>
      <c r="AU37" s="33"/>
      <c r="AX37" s="33"/>
      <c r="CS37" s="33"/>
      <c r="CT37" s="33"/>
      <c r="CU37" s="33"/>
      <c r="CV37" s="33"/>
      <c r="CW37" s="33"/>
      <c r="CZ37" s="33"/>
    </row>
    <row r="38" spans="1:617" ht="17" x14ac:dyDescent="0.2">
      <c r="A38" s="5"/>
      <c r="B38" s="5"/>
      <c r="C38" s="20"/>
      <c r="V38" s="10"/>
      <c r="W38" s="10"/>
      <c r="AQ38" s="33"/>
      <c r="AR38" s="33"/>
      <c r="AS38" s="33"/>
      <c r="AT38" s="33"/>
      <c r="AU38" s="33"/>
      <c r="AX38" s="33"/>
      <c r="CS38" s="33"/>
      <c r="CT38" s="33"/>
      <c r="CU38" s="33"/>
      <c r="CV38" s="33"/>
      <c r="CW38" s="33"/>
      <c r="CZ38" s="33"/>
    </row>
    <row r="39" spans="1:617" ht="17" x14ac:dyDescent="0.2">
      <c r="A39" s="5"/>
      <c r="B39" s="5"/>
      <c r="C39" s="20"/>
      <c r="V39" s="10"/>
      <c r="AQ39" s="33"/>
      <c r="AR39" s="33"/>
      <c r="AS39" s="33"/>
      <c r="AT39" s="33"/>
      <c r="AU39" s="33"/>
      <c r="AX39" s="33"/>
      <c r="CS39" s="33"/>
      <c r="CT39" s="33"/>
      <c r="CU39" s="33"/>
      <c r="CV39" s="33"/>
      <c r="CW39" s="33"/>
      <c r="CZ39" s="33"/>
    </row>
    <row r="40" spans="1:617" ht="17" x14ac:dyDescent="0.2">
      <c r="V40" s="10"/>
      <c r="W40" s="10"/>
      <c r="AQ40" s="33"/>
      <c r="AR40" s="33"/>
      <c r="AS40" s="33"/>
      <c r="AT40" s="33"/>
      <c r="AU40" s="33"/>
      <c r="AX40" s="33"/>
      <c r="CS40" s="33"/>
      <c r="CT40" s="33"/>
      <c r="CU40" s="33"/>
      <c r="CV40" s="33"/>
      <c r="CW40" s="33"/>
      <c r="CZ40" s="33"/>
    </row>
    <row r="41" spans="1:617" ht="17" x14ac:dyDescent="0.2">
      <c r="V41" s="10"/>
      <c r="W41" s="10"/>
      <c r="AQ41" s="33"/>
      <c r="AR41" s="33"/>
      <c r="AS41" s="33"/>
      <c r="AT41" s="33"/>
      <c r="AU41" s="33"/>
      <c r="AX41" s="33"/>
      <c r="CS41" s="33"/>
      <c r="CT41" s="33"/>
      <c r="CU41" s="33"/>
      <c r="CV41" s="33"/>
      <c r="CW41" s="33"/>
      <c r="CZ41" s="33"/>
    </row>
    <row r="42" spans="1:617" ht="17" x14ac:dyDescent="0.2">
      <c r="V42" s="10"/>
      <c r="W42" s="10"/>
      <c r="AQ42" s="33"/>
      <c r="AR42" s="33"/>
      <c r="AS42" s="33"/>
      <c r="AT42" s="33"/>
      <c r="AU42" s="33"/>
      <c r="AX42" s="33"/>
      <c r="CS42" s="33"/>
      <c r="CT42" s="33"/>
      <c r="CU42" s="33"/>
      <c r="CV42" s="33"/>
      <c r="CW42" s="33"/>
      <c r="CZ42" s="33"/>
    </row>
    <row r="43" spans="1:617" ht="17" x14ac:dyDescent="0.2">
      <c r="V43" s="10"/>
      <c r="W43" s="10"/>
      <c r="X43" s="10"/>
    </row>
    <row r="44" spans="1:617" ht="17" x14ac:dyDescent="0.2">
      <c r="V44" s="10"/>
      <c r="W44" s="10"/>
      <c r="X44" s="10"/>
    </row>
    <row r="45" spans="1:617" ht="17" x14ac:dyDescent="0.2">
      <c r="V45" s="10"/>
      <c r="W45" s="10"/>
      <c r="X45" s="10"/>
    </row>
    <row r="46" spans="1:617" ht="17" x14ac:dyDescent="0.2">
      <c r="V46" s="10"/>
      <c r="W46" s="10"/>
      <c r="X46" s="10"/>
    </row>
    <row r="47" spans="1:617" ht="17" x14ac:dyDescent="0.2">
      <c r="V47" s="10"/>
      <c r="W47" s="10"/>
      <c r="X47" s="10"/>
    </row>
    <row r="48" spans="1:617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  <row r="56" spans="22:24" ht="17" x14ac:dyDescent="0.2">
      <c r="V56" s="10"/>
      <c r="W56" s="10"/>
      <c r="X56" s="10"/>
    </row>
    <row r="57" spans="22:24" ht="17" x14ac:dyDescent="0.2">
      <c r="V57" s="10"/>
      <c r="W57" s="10"/>
      <c r="X57" s="10"/>
    </row>
  </sheetData>
  <sheetProtection sheet="1" formatCells="0" formatColumns="0" formatRows="0"/>
  <autoFilter ref="A1:XT1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25">
      <sortCondition descending="1" ref="F1:F26"/>
    </sortState>
  </autoFilter>
  <sortState xmlns:xlrd2="http://schemas.microsoft.com/office/spreadsheetml/2017/richdata2" ref="A1:Q3">
    <sortCondition ref="A1"/>
  </sortState>
  <mergeCells count="116">
    <mergeCell ref="VL1:WS1"/>
    <mergeCell ref="VL2:VP2"/>
    <mergeCell ref="VQ2:VU2"/>
    <mergeCell ref="VV2:VZ2"/>
    <mergeCell ref="WA2:WE2"/>
    <mergeCell ref="QU2:QY2"/>
    <mergeCell ref="RN2:RR2"/>
    <mergeCell ref="RS2:RW2"/>
    <mergeCell ref="RX2:SB2"/>
    <mergeCell ref="SC2:SG2"/>
    <mergeCell ref="SV1:UC1"/>
    <mergeCell ref="TK2:TO2"/>
    <mergeCell ref="SV2:SZ2"/>
    <mergeCell ref="TA2:TE2"/>
    <mergeCell ref="TF2:TJ2"/>
    <mergeCell ref="UD1:VK1"/>
    <mergeCell ref="UD2:UH2"/>
    <mergeCell ref="UI2:UM2"/>
    <mergeCell ref="UN2:UR2"/>
    <mergeCell ref="US2:UW2"/>
    <mergeCell ref="WT1:XT1"/>
    <mergeCell ref="RN1:SU1"/>
    <mergeCell ref="WY2:XC2"/>
    <mergeCell ref="WT2:WX2"/>
    <mergeCell ref="XD2:XH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</mergeCells>
  <conditionalFormatting sqref="H1:H1048576">
    <cfRule type="containsText" dxfId="909" priority="259" operator="containsText" text="No DD">
      <formula>NOT(ISERROR(SEARCH("No DD",H1)))</formula>
    </cfRule>
    <cfRule type="containsText" dxfId="908" priority="260" operator="containsText" text="Merit">
      <formula>NOT(ISERROR(SEARCH("Merit",H1)))</formula>
    </cfRule>
    <cfRule type="containsText" dxfId="907" priority="261" operator="containsText" text="Excellence">
      <formula>NOT(ISERROR(SEARCH("Excellence",H1)))</formula>
    </cfRule>
    <cfRule type="containsText" dxfId="906" priority="262" operator="containsText" text="Worlds Team">
      <formula>NOT(ISERROR(SEARCH("Worlds Team",H1)))</formula>
    </cfRule>
    <cfRule type="containsText" dxfId="905" priority="263" operator="containsText" text="National Team">
      <formula>NOT(ISERROR(SEARCH("National Team",H1)))</formula>
    </cfRule>
  </conditionalFormatting>
  <conditionalFormatting sqref="Y4:AY25">
    <cfRule type="expression" dxfId="904" priority="51305" stopIfTrue="1">
      <formula>IF($AN4&lt;&gt;"",1,0)</formula>
    </cfRule>
  </conditionalFormatting>
  <conditionalFormatting sqref="AZ4:BZ25">
    <cfRule type="expression" dxfId="903" priority="240" stopIfTrue="1">
      <formula>IF($BO4&lt;&gt;"",1,0)</formula>
    </cfRule>
  </conditionalFormatting>
  <conditionalFormatting sqref="CA4:DA25">
    <cfRule type="expression" dxfId="902" priority="236" stopIfTrue="1">
      <formula>IF($CP4&lt;&gt;"",1,0)</formula>
    </cfRule>
  </conditionalFormatting>
  <conditionalFormatting sqref="BW36:BW1048576 BP1:BP1048576 BS1:BS1048576 BW1:BW34">
    <cfRule type="cellIs" dxfId="901" priority="52662" operator="between">
      <formula>$BZ$31</formula>
      <formula>1000</formula>
    </cfRule>
    <cfRule type="cellIs" dxfId="900" priority="52663" operator="between">
      <formula>$BZ$30</formula>
      <formula>$BZ$31</formula>
    </cfRule>
    <cfRule type="cellIs" dxfId="899" priority="52664" operator="between">
      <formula>$BZ$29</formula>
      <formula>$BZ$30</formula>
    </cfRule>
    <cfRule type="cellIs" dxfId="898" priority="52665" operator="between">
      <formula>$BZ$28</formula>
      <formula>$BZ$29</formula>
    </cfRule>
  </conditionalFormatting>
  <conditionalFormatting sqref="CX36:CX1048576 CQ1:CQ1048576 CT1:CT1048576 CX1:CX34">
    <cfRule type="cellIs" dxfId="897" priority="51539" operator="between">
      <formula>$DA$31</formula>
      <formula>1000</formula>
    </cfRule>
    <cfRule type="cellIs" dxfId="896" priority="51540" operator="between">
      <formula>$DA$30</formula>
      <formula>$DA$31</formula>
    </cfRule>
    <cfRule type="cellIs" dxfId="895" priority="51541" operator="between">
      <formula>$DA$29</formula>
      <formula>$DA$30</formula>
    </cfRule>
    <cfRule type="cellIs" dxfId="894" priority="51542" operator="between">
      <formula>$DA$28</formula>
      <formula>$DA$29</formula>
    </cfRule>
  </conditionalFormatting>
  <conditionalFormatting sqref="EH36:EH1048576 DX1:DX1048576 EA1:EA1048576 EE1:EE1048576 EH1:EH34">
    <cfRule type="cellIs" dxfId="893" priority="52690" operator="between">
      <formula>$EK$31</formula>
      <formula>1000</formula>
    </cfRule>
    <cfRule type="cellIs" dxfId="892" priority="52691" operator="between">
      <formula>$EK$30</formula>
      <formula>$EK$31</formula>
    </cfRule>
    <cfRule type="cellIs" dxfId="891" priority="52692" operator="between">
      <formula>$EK$29</formula>
      <formula>$EK$30</formula>
    </cfRule>
    <cfRule type="cellIs" dxfId="890" priority="52693" operator="between">
      <formula>$EK$28</formula>
      <formula>$EK$29</formula>
    </cfRule>
  </conditionalFormatting>
  <conditionalFormatting sqref="FP36:FP1048576 FF1:FF1048576 FI1:FI1048576 FM1:FM1048576 FP1:FP34">
    <cfRule type="cellIs" dxfId="889" priority="220" operator="between">
      <formula>$FS$31</formula>
      <formula>1000</formula>
    </cfRule>
    <cfRule type="cellIs" dxfId="888" priority="221" operator="between">
      <formula>$FS$30</formula>
      <formula>$FS$31</formula>
    </cfRule>
    <cfRule type="cellIs" dxfId="887" priority="222" operator="between">
      <formula>$FS$29</formula>
      <formula>$FS$30</formula>
    </cfRule>
    <cfRule type="cellIs" dxfId="886" priority="223" operator="between">
      <formula>$FS$28</formula>
      <formula>$FS$29</formula>
    </cfRule>
  </conditionalFormatting>
  <conditionalFormatting sqref="IF36:IF1048576 HV1:HV1048576 HY1:HY1048576 IC1:IC1048576 IF1:IF34">
    <cfRule type="cellIs" dxfId="885" priority="188" operator="between">
      <formula>$II$31</formula>
      <formula>1000</formula>
    </cfRule>
    <cfRule type="cellIs" dxfId="884" priority="189" operator="between">
      <formula>$II$30</formula>
      <formula>$II$31</formula>
    </cfRule>
    <cfRule type="cellIs" dxfId="883" priority="190" operator="between">
      <formula>$II$29</formula>
      <formula>$II$30</formula>
    </cfRule>
    <cfRule type="cellIs" dxfId="882" priority="191" operator="between">
      <formula>$II$28</formula>
      <formula>$II$29</formula>
    </cfRule>
  </conditionalFormatting>
  <conditionalFormatting sqref="AW35 AO1:AO1048576 AR1:AR1048576 AV1:AV1048576">
    <cfRule type="cellIs" dxfId="881" priority="52" operator="between">
      <formula>$AY$31</formula>
      <formula>1000</formula>
    </cfRule>
    <cfRule type="cellIs" dxfId="880" priority="53" operator="between">
      <formula>$AY$30</formula>
      <formula>$AY$31</formula>
    </cfRule>
    <cfRule type="cellIs" dxfId="879" priority="54" operator="between">
      <formula>$AY$29</formula>
      <formula>$AY$30</formula>
    </cfRule>
    <cfRule type="cellIs" dxfId="878" priority="55" operator="between">
      <formula>$AY$28</formula>
      <formula>$AY$29</formula>
    </cfRule>
  </conditionalFormatting>
  <conditionalFormatting sqref="BW35">
    <cfRule type="cellIs" dxfId="877" priority="48" operator="between">
      <formula>$AY$31</formula>
      <formula>1000</formula>
    </cfRule>
    <cfRule type="cellIs" dxfId="876" priority="49" operator="between">
      <formula>$AY$30</formula>
      <formula>$AY$31</formula>
    </cfRule>
    <cfRule type="cellIs" dxfId="875" priority="50" operator="between">
      <formula>$AY$29</formula>
      <formula>$AY$30</formula>
    </cfRule>
    <cfRule type="cellIs" dxfId="874" priority="51" operator="between">
      <formula>$AY$28</formula>
      <formula>$AY$29</formula>
    </cfRule>
  </conditionalFormatting>
  <conditionalFormatting sqref="CX35">
    <cfRule type="cellIs" dxfId="873" priority="44" operator="between">
      <formula>$AY$31</formula>
      <formula>1000</formula>
    </cfRule>
    <cfRule type="cellIs" dxfId="872" priority="45" operator="between">
      <formula>$AY$30</formula>
      <formula>$AY$31</formula>
    </cfRule>
    <cfRule type="cellIs" dxfId="871" priority="46" operator="between">
      <formula>$AY$29</formula>
      <formula>$AY$30</formula>
    </cfRule>
    <cfRule type="cellIs" dxfId="870" priority="47" operator="between">
      <formula>$AY$28</formula>
      <formula>$AY$29</formula>
    </cfRule>
  </conditionalFormatting>
  <conditionalFormatting sqref="EH35">
    <cfRule type="cellIs" dxfId="869" priority="40" operator="between">
      <formula>$AY$31</formula>
      <formula>1000</formula>
    </cfRule>
    <cfRule type="cellIs" dxfId="868" priority="41" operator="between">
      <formula>$AY$30</formula>
      <formula>$AY$31</formula>
    </cfRule>
    <cfRule type="cellIs" dxfId="867" priority="42" operator="between">
      <formula>$AY$29</formula>
      <formula>$AY$30</formula>
    </cfRule>
    <cfRule type="cellIs" dxfId="866" priority="43" operator="between">
      <formula>$AY$28</formula>
      <formula>$AY$29</formula>
    </cfRule>
  </conditionalFormatting>
  <conditionalFormatting sqref="FP35">
    <cfRule type="cellIs" dxfId="865" priority="36" operator="between">
      <formula>$AY$31</formula>
      <formula>1000</formula>
    </cfRule>
    <cfRule type="cellIs" dxfId="864" priority="37" operator="between">
      <formula>$AY$30</formula>
      <formula>$AY$31</formula>
    </cfRule>
    <cfRule type="cellIs" dxfId="863" priority="38" operator="between">
      <formula>$AY$29</formula>
      <formula>$AY$30</formula>
    </cfRule>
    <cfRule type="cellIs" dxfId="862" priority="39" operator="between">
      <formula>$AY$28</formula>
      <formula>$AY$29</formula>
    </cfRule>
  </conditionalFormatting>
  <conditionalFormatting sqref="IF35">
    <cfRule type="cellIs" dxfId="861" priority="32" operator="between">
      <formula>$AY$31</formula>
      <formula>1000</formula>
    </cfRule>
    <cfRule type="cellIs" dxfId="860" priority="33" operator="between">
      <formula>$AY$30</formula>
      <formula>$AY$31</formula>
    </cfRule>
    <cfRule type="cellIs" dxfId="859" priority="34" operator="between">
      <formula>$AY$29</formula>
      <formula>$AY$30</formula>
    </cfRule>
    <cfRule type="cellIs" dxfId="858" priority="35" operator="between">
      <formula>$AY$28</formula>
      <formula>$AY$29</formula>
    </cfRule>
  </conditionalFormatting>
  <conditionalFormatting sqref="K1:K1048576 M1:M1048576 O1:O1048576 Q1:Q1048576 S1:S1048576 U1:U1048576">
    <cfRule type="expression" dxfId="857" priority="52681" stopIfTrue="1">
      <formula>IF(K1=$CA$1,1,0)</formula>
    </cfRule>
    <cfRule type="expression" dxfId="856" priority="52682">
      <formula>IF(K1=$AZ$1,1,0)</formula>
    </cfRule>
    <cfRule type="expression" dxfId="855" priority="52683">
      <formula>IF(K1=$Y$1,1,0)</formula>
    </cfRule>
  </conditionalFormatting>
  <conditionalFormatting sqref="A4:A1048576">
    <cfRule type="expression" dxfId="854" priority="31">
      <formula>AND(G4&lt;&gt;"",F4="")</formula>
    </cfRule>
    <cfRule type="expression" dxfId="853" priority="37593">
      <formula>IF(A4&gt;8,1,0)</formula>
    </cfRule>
  </conditionalFormatting>
  <conditionalFormatting sqref="CV1:CV1048576 AT1:AT1048576">
    <cfRule type="cellIs" dxfId="852" priority="96444" operator="between">
      <formula>AY$35</formula>
      <formula>1000</formula>
    </cfRule>
    <cfRule type="cellIs" dxfId="851" priority="96445" operator="between">
      <formula>AY$34</formula>
      <formula>AY$35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850" priority="96456" operator="between">
      <formula>EK$35</formula>
      <formula>1000</formula>
    </cfRule>
    <cfRule type="cellIs" dxfId="849" priority="96457" operator="between">
      <formula>EK$34</formula>
      <formula>EK$35</formula>
    </cfRule>
  </conditionalFormatting>
  <conditionalFormatting sqref="AQ1:AQ1048576 AT1:AT1048576 AX1:AX1048576">
    <cfRule type="cellIs" dxfId="848" priority="96528" operator="between">
      <formula>$AY$35</formula>
      <formula>1000</formula>
    </cfRule>
    <cfRule type="cellIs" dxfId="847" priority="96529" operator="between">
      <formula>$AY$34</formula>
      <formula>$AY$35</formula>
    </cfRule>
    <cfRule type="cellIs" dxfId="846" priority="96530" operator="between">
      <formula>$AY$33</formula>
      <formula>$AY$34</formula>
    </cfRule>
    <cfRule type="cellIs" dxfId="845" priority="96531" operator="between">
      <formula>$AY$32</formula>
      <formula>$AY$33</formula>
    </cfRule>
  </conditionalFormatting>
  <conditionalFormatting sqref="BR1:BR1048576 BU1:BU1048576 BY1:BY1048576">
    <cfRule type="cellIs" dxfId="844" priority="96564" operator="between">
      <formula>$BZ$35</formula>
      <formula>1000</formula>
    </cfRule>
    <cfRule type="cellIs" dxfId="843" priority="96565" operator="between">
      <formula>$BZ$34</formula>
      <formula>$BZ$35</formula>
    </cfRule>
    <cfRule type="cellIs" dxfId="842" priority="96566" operator="between">
      <formula>$BZ$33</formula>
      <formula>$BZ$34</formula>
    </cfRule>
    <cfRule type="cellIs" dxfId="841" priority="96567" operator="between">
      <formula>$BZ$32</formula>
      <formula>$BZ$33</formula>
    </cfRule>
  </conditionalFormatting>
  <conditionalFormatting sqref="CS1:CS1048576 CV1:CV1048576 CZ1:CZ1048576">
    <cfRule type="cellIs" dxfId="840" priority="96600" operator="between">
      <formula>$DA$35</formula>
      <formula>1000</formula>
    </cfRule>
    <cfRule type="cellIs" dxfId="839" priority="96601" operator="between">
      <formula>$DA$34</formula>
      <formula>$DA$35</formula>
    </cfRule>
    <cfRule type="cellIs" dxfId="838" priority="96602" operator="between">
      <formula>$DA$33</formula>
      <formula>$DA$34</formula>
    </cfRule>
    <cfRule type="cellIs" dxfId="837" priority="96603" operator="between">
      <formula>$DA$32</formula>
      <formula>$DA$33</formula>
    </cfRule>
  </conditionalFormatting>
  <conditionalFormatting sqref="NB1:NB1048576 NE1:NE1048576 NI1:NI1048576 NL1:NL1048576">
    <cfRule type="cellIs" dxfId="836" priority="96636" operator="between">
      <formula>$NO$28</formula>
      <formula>$NO$29</formula>
    </cfRule>
  </conditionalFormatting>
  <conditionalFormatting sqref="DZ1:DZ1048576 EC1:EC1048576 EG1:EG1048576 EJ1:EJ1048576">
    <cfRule type="cellIs" dxfId="835" priority="96648" operator="between">
      <formula>$EK$35</formula>
      <formula>1000</formula>
    </cfRule>
    <cfRule type="cellIs" dxfId="834" priority="96649" operator="between">
      <formula>$EK$34</formula>
      <formula>$EK$35</formula>
    </cfRule>
    <cfRule type="cellIs" dxfId="833" priority="96650" operator="between">
      <formula>$EK$33</formula>
      <formula>$EK$34</formula>
    </cfRule>
    <cfRule type="cellIs" dxfId="832" priority="96651" operator="between">
      <formula>$EK$32</formula>
      <formula>$EK$33</formula>
    </cfRule>
  </conditionalFormatting>
  <conditionalFormatting sqref="FH1:FH1048576 FK1:FK1048576 FO1:FO1048576 FR1:FR1048576">
    <cfRule type="cellIs" dxfId="831" priority="96696" operator="between">
      <formula>$FS$35</formula>
      <formula>1000</formula>
    </cfRule>
    <cfRule type="cellIs" dxfId="830" priority="96697" operator="between">
      <formula>$FS$34</formula>
      <formula>$FS$35</formula>
    </cfRule>
    <cfRule type="cellIs" dxfId="829" priority="96698" operator="between">
      <formula>$FS$33</formula>
      <formula>$FS$34</formula>
    </cfRule>
    <cfRule type="cellIs" dxfId="828" priority="96699" operator="between">
      <formula>$FS$32</formula>
      <formula>$FS$33</formula>
    </cfRule>
  </conditionalFormatting>
  <conditionalFormatting sqref="GN1:GN1048576 GQ1:GQ1048576 GU1:GU1048576 GX1:GX1048576">
    <cfRule type="cellIs" dxfId="827" priority="96744" operator="between">
      <formula>$HA$31</formula>
      <formula>1000</formula>
    </cfRule>
    <cfRule type="cellIs" dxfId="826" priority="96745" operator="between">
      <formula>$HA$30</formula>
      <formula>$HA$31</formula>
    </cfRule>
    <cfRule type="cellIs" dxfId="825" priority="96746" operator="between">
      <formula>$HA$29</formula>
      <formula>$HA$30</formula>
    </cfRule>
    <cfRule type="cellIs" dxfId="824" priority="96747" operator="between">
      <formula>$HA$28</formula>
      <formula>$HA$29</formula>
    </cfRule>
  </conditionalFormatting>
  <conditionalFormatting sqref="GP1:GP1048576 GS1:GS1048576 GW1:GW1048576 GZ1:GZ1048576">
    <cfRule type="cellIs" dxfId="823" priority="96792" operator="between">
      <formula>$HA$35</formula>
      <formula>1000</formula>
    </cfRule>
    <cfRule type="cellIs" dxfId="822" priority="96793" operator="between">
      <formula>$HA$34</formula>
      <formula>$HA$35</formula>
    </cfRule>
    <cfRule type="cellIs" dxfId="821" priority="96794" operator="between">
      <formula>$HA$33</formula>
      <formula>$HA$34</formula>
    </cfRule>
    <cfRule type="cellIs" dxfId="820" priority="96795" operator="between">
      <formula>$HA$32</formula>
      <formula>$HA$33</formula>
    </cfRule>
  </conditionalFormatting>
  <conditionalFormatting sqref="HX1:HX1048576 IA1:IA1048576 IE1:IE1048576 IH1:IH1048576">
    <cfRule type="cellIs" dxfId="819" priority="96840" operator="between">
      <formula>$II$35</formula>
      <formula>1000</formula>
    </cfRule>
    <cfRule type="cellIs" dxfId="818" priority="96841" operator="between">
      <formula>$II$34</formula>
      <formula>$II$35</formula>
    </cfRule>
    <cfRule type="cellIs" dxfId="817" priority="96842" operator="between">
      <formula>$II$33</formula>
      <formula>$II$34</formula>
    </cfRule>
    <cfRule type="cellIs" dxfId="816" priority="96843" operator="between">
      <formula>$II$32</formula>
      <formula>$II$33</formula>
    </cfRule>
  </conditionalFormatting>
  <conditionalFormatting sqref="JD1:JD1048576 JG1:JG1048576 JK1:JK1048576 JN1:JN1048576">
    <cfRule type="cellIs" dxfId="815" priority="96888" operator="between">
      <formula>$JQ$31</formula>
      <formula>1000</formula>
    </cfRule>
    <cfRule type="cellIs" dxfId="814" priority="96889" operator="between">
      <formula>$JQ$30</formula>
      <formula>$JQ$31</formula>
    </cfRule>
    <cfRule type="cellIs" dxfId="813" priority="96890" operator="between">
      <formula>$JQ$29</formula>
      <formula>$JQ$30</formula>
    </cfRule>
    <cfRule type="cellIs" dxfId="812" priority="96891" operator="between">
      <formula>$JQ$28</formula>
      <formula>$JQ$29</formula>
    </cfRule>
  </conditionalFormatting>
  <conditionalFormatting sqref="JF1:JF1048576 JI1:JI1048576 JM1:JM1048576 JP1:JP1048576">
    <cfRule type="cellIs" dxfId="811" priority="96936" operator="between">
      <formula>$JQ$35</formula>
      <formula>1000</formula>
    </cfRule>
    <cfRule type="cellIs" dxfId="810" priority="96937" operator="between">
      <formula>$JQ$34</formula>
      <formula>$JQ$35</formula>
    </cfRule>
    <cfRule type="cellIs" dxfId="809" priority="96938" operator="between">
      <formula>$JQ$33</formula>
      <formula>$JQ$34</formula>
    </cfRule>
    <cfRule type="cellIs" dxfId="808" priority="96939" operator="between">
      <formula>$JQ$32</formula>
      <formula>$JQ$33</formula>
    </cfRule>
  </conditionalFormatting>
  <conditionalFormatting sqref="KL1:KL1048576 KO1:KO1048576 KS1:KS1048576 KV1:KV1048576">
    <cfRule type="cellIs" dxfId="807" priority="96984" operator="between">
      <formula>$KY$31</formula>
      <formula>1000</formula>
    </cfRule>
    <cfRule type="cellIs" dxfId="806" priority="96985" operator="between">
      <formula>$KY$30</formula>
      <formula>$KY$31</formula>
    </cfRule>
    <cfRule type="cellIs" dxfId="805" priority="96986" operator="between">
      <formula>$KY$29</formula>
      <formula>$KY$30</formula>
    </cfRule>
    <cfRule type="cellIs" dxfId="804" priority="96987" operator="between">
      <formula>$KY$28</formula>
      <formula>$KY$29</formula>
    </cfRule>
  </conditionalFormatting>
  <conditionalFormatting sqref="KN1:KN1048576 KQ1:KQ1048576 KU1:KU1048576 KX1:KX1048576">
    <cfRule type="cellIs" dxfId="803" priority="97032" operator="between">
      <formula>$KY$35</formula>
      <formula>1000</formula>
    </cfRule>
    <cfRule type="cellIs" dxfId="802" priority="97033" operator="between">
      <formula>$KY$34</formula>
      <formula>$KY$35</formula>
    </cfRule>
    <cfRule type="cellIs" dxfId="801" priority="97034" operator="between">
      <formula>$KY$33</formula>
      <formula>$KY$34</formula>
    </cfRule>
    <cfRule type="cellIs" dxfId="800" priority="97035" operator="between">
      <formula>$KY$32</formula>
      <formula>$KY$33</formula>
    </cfRule>
  </conditionalFormatting>
  <conditionalFormatting sqref="LT1:LT1048576 LW1:LW1048576 MA1:MA1048576 MD1:MD1048576">
    <cfRule type="cellIs" dxfId="799" priority="97080" operator="between">
      <formula>$MG$31</formula>
      <formula>1000</formula>
    </cfRule>
    <cfRule type="cellIs" dxfId="798" priority="97081" operator="between">
      <formula>$MG$30</formula>
      <formula>$MG$31</formula>
    </cfRule>
    <cfRule type="cellIs" dxfId="797" priority="97082" operator="between">
      <formula>$MG$29</formula>
      <formula>$MG$30</formula>
    </cfRule>
    <cfRule type="cellIs" dxfId="796" priority="97083" operator="between">
      <formula>$MG$28</formula>
      <formula>$MG$29</formula>
    </cfRule>
  </conditionalFormatting>
  <conditionalFormatting sqref="LV1:LV1048576 LY1:LY1048576 MC1:MC1048576 MF1:MF1048576">
    <cfRule type="cellIs" dxfId="795" priority="97128" operator="between">
      <formula>$MG$35</formula>
      <formula>1000</formula>
    </cfRule>
    <cfRule type="cellIs" dxfId="794" priority="97129" operator="between">
      <formula>$MG$34</formula>
      <formula>$MG$35</formula>
    </cfRule>
    <cfRule type="cellIs" dxfId="793" priority="97130" operator="between">
      <formula>$MG$33</formula>
      <formula>$MG$34</formula>
    </cfRule>
    <cfRule type="cellIs" dxfId="792" priority="97131" operator="between">
      <formula>$MG$32</formula>
      <formula>$MG$33</formula>
    </cfRule>
  </conditionalFormatting>
  <conditionalFormatting sqref="NB1:NB1048576 NE1:NE1048576 NI1:NI1048576">
    <cfRule type="cellIs" dxfId="791" priority="97176" operator="between">
      <formula>$NO$31</formula>
      <formula>1000</formula>
    </cfRule>
    <cfRule type="cellIs" dxfId="790" priority="97177" operator="between">
      <formula>$NO$30</formula>
      <formula>$NO$31</formula>
    </cfRule>
    <cfRule type="cellIs" dxfId="789" priority="97178" operator="between">
      <formula>$NO$29</formula>
      <formula>$NO$30</formula>
    </cfRule>
  </conditionalFormatting>
  <conditionalFormatting sqref="ND1:ND1048576 NG1:NG1048576 NK1:NK1048576 NN1:NN1048576">
    <cfRule type="cellIs" dxfId="788" priority="97203" operator="between">
      <formula>$NO$35</formula>
      <formula>1000</formula>
    </cfRule>
    <cfRule type="cellIs" dxfId="787" priority="97204" operator="between">
      <formula>$NO$34</formula>
      <formula>$NO$35</formula>
    </cfRule>
    <cfRule type="cellIs" dxfId="786" priority="97205" operator="between">
      <formula>$NO$33</formula>
      <formula>$NO$34</formula>
    </cfRule>
    <cfRule type="cellIs" dxfId="785" priority="97206" operator="between">
      <formula>$NO$32</formula>
      <formula>$NO$33</formula>
    </cfRule>
  </conditionalFormatting>
  <conditionalFormatting sqref="OJ1:OJ1048576 OM1:OM1048576 OQ1:OQ1048576 OT1:OT1048576">
    <cfRule type="cellIs" dxfId="784" priority="97251" operator="between">
      <formula>$OW$31</formula>
      <formula>1000</formula>
    </cfRule>
    <cfRule type="cellIs" dxfId="783" priority="97252" operator="between">
      <formula>$OW$30</formula>
      <formula>$OW$31</formula>
    </cfRule>
    <cfRule type="cellIs" dxfId="782" priority="97253" operator="between">
      <formula>$OW$29</formula>
      <formula>$OW$30</formula>
    </cfRule>
    <cfRule type="cellIs" dxfId="781" priority="97254" operator="between">
      <formula>$OW$28</formula>
      <formula>$OW$29</formula>
    </cfRule>
  </conditionalFormatting>
  <conditionalFormatting sqref="OL1:OL1048576 OO1:OO1048576 OS1:OS1048576 OV1:OV1048576">
    <cfRule type="cellIs" dxfId="780" priority="97299" operator="between">
      <formula>$OW$35</formula>
      <formula>1000</formula>
    </cfRule>
    <cfRule type="cellIs" dxfId="779" priority="97300" operator="between">
      <formula>$OW$34</formula>
      <formula>$OW$35</formula>
    </cfRule>
    <cfRule type="cellIs" dxfId="778" priority="97301" operator="between">
      <formula>$OW$33</formula>
      <formula>$OW$34</formula>
    </cfRule>
    <cfRule type="cellIs" dxfId="777" priority="97302" operator="between">
      <formula>$OW$32</formula>
      <formula>$OW$33</formula>
    </cfRule>
  </conditionalFormatting>
  <conditionalFormatting sqref="PR1:PR1048576 PU1:PU1048576 PY1:PY1048576 QB1:QB1048576">
    <cfRule type="cellIs" dxfId="776" priority="97347" operator="between">
      <formula>$QE$31</formula>
      <formula>1000</formula>
    </cfRule>
    <cfRule type="cellIs" dxfId="775" priority="97348" operator="between">
      <formula>$QE$30</formula>
      <formula>$QE$31</formula>
    </cfRule>
    <cfRule type="cellIs" dxfId="774" priority="97349" operator="between">
      <formula>$QE$29</formula>
      <formula>$QE$30</formula>
    </cfRule>
    <cfRule type="cellIs" dxfId="773" priority="97350" operator="between">
      <formula>$QE$28</formula>
      <formula>$QE$29</formula>
    </cfRule>
  </conditionalFormatting>
  <conditionalFormatting sqref="PT1:PT1048576 PW1:PW1048576 QA1:QA1048576 QD1:QD1048576">
    <cfRule type="cellIs" dxfId="772" priority="97395" operator="between">
      <formula>$QE$35</formula>
      <formula>1000</formula>
    </cfRule>
    <cfRule type="cellIs" dxfId="771" priority="97396" operator="between">
      <formula>$QE$34</formula>
      <formula>$QE$35</formula>
    </cfRule>
    <cfRule type="cellIs" dxfId="770" priority="97397" operator="between">
      <formula>$QE$33</formula>
      <formula>$QE$34</formula>
    </cfRule>
    <cfRule type="cellIs" dxfId="769" priority="97398" operator="between">
      <formula>$QE$32</formula>
      <formula>$QE$33</formula>
    </cfRule>
  </conditionalFormatting>
  <conditionalFormatting sqref="QZ1:QZ1048576 RC1:RC1048576 RG1:RG1048576 RJ1:RJ1048576">
    <cfRule type="cellIs" dxfId="768" priority="97443" operator="between">
      <formula>$RM$31</formula>
      <formula>1000</formula>
    </cfRule>
    <cfRule type="cellIs" dxfId="767" priority="97444" operator="between">
      <formula>$RM$30</formula>
      <formula>$RM$31</formula>
    </cfRule>
    <cfRule type="cellIs" dxfId="766" priority="97445" operator="between">
      <formula>$RM$29</formula>
      <formula>$RM$30</formula>
    </cfRule>
    <cfRule type="cellIs" dxfId="765" priority="97446" operator="between">
      <formula>$RM$28</formula>
      <formula>$RM$29</formula>
    </cfRule>
  </conditionalFormatting>
  <conditionalFormatting sqref="RB1:RB1048576 RE1:RE1048576 RI1:RI1048576 RL1:RL1048576">
    <cfRule type="cellIs" dxfId="764" priority="97491" operator="between">
      <formula>$RM$35</formula>
      <formula>1000</formula>
    </cfRule>
    <cfRule type="cellIs" dxfId="763" priority="97492" operator="between">
      <formula>$RM$34</formula>
      <formula>$RM$35</formula>
    </cfRule>
    <cfRule type="cellIs" dxfId="762" priority="97493" operator="between">
      <formula>$RM$33</formula>
      <formula>$RM$34</formula>
    </cfRule>
    <cfRule type="cellIs" dxfId="761" priority="97494" operator="between">
      <formula>$RM$32</formula>
      <formula>$RM$33</formula>
    </cfRule>
  </conditionalFormatting>
  <conditionalFormatting sqref="SH1:SH1048576 SK1:SK1048576 SO1:SO1048576 SR1:SR1048576">
    <cfRule type="cellIs" dxfId="760" priority="97539" operator="between">
      <formula>$SU$31</formula>
      <formula>1000</formula>
    </cfRule>
    <cfRule type="cellIs" dxfId="759" priority="97540" operator="between">
      <formula>$SU$30</formula>
      <formula>$SU$31</formula>
    </cfRule>
    <cfRule type="cellIs" dxfId="758" priority="97541" operator="between">
      <formula>$SU$29</formula>
      <formula>$SU$30</formula>
    </cfRule>
    <cfRule type="cellIs" dxfId="757" priority="97542" operator="between">
      <formula>$SU$28</formula>
      <formula>$SU$29</formula>
    </cfRule>
  </conditionalFormatting>
  <conditionalFormatting sqref="SJ1:SJ1048576 SM1:SM1048576 SQ1:SQ1048576 ST1:ST1048576">
    <cfRule type="cellIs" dxfId="756" priority="97587" operator="between">
      <formula>$SU$35</formula>
      <formula>1000</formula>
    </cfRule>
    <cfRule type="cellIs" dxfId="755" priority="97588" operator="between">
      <formula>$SU$34</formula>
      <formula>$SU$35</formula>
    </cfRule>
    <cfRule type="cellIs" dxfId="754" priority="97589" operator="between">
      <formula>$SU$33</formula>
      <formula>$SU$34</formula>
    </cfRule>
    <cfRule type="cellIs" dxfId="753" priority="97590" operator="between">
      <formula>$SU$32</formula>
      <formula>$SU$33</formula>
    </cfRule>
  </conditionalFormatting>
  <conditionalFormatting sqref="TU1:TU35">
    <cfRule type="cellIs" dxfId="752" priority="29" operator="between">
      <formula>UC$35</formula>
      <formula>1000</formula>
    </cfRule>
    <cfRule type="cellIs" dxfId="751" priority="30" operator="between">
      <formula>UC$34</formula>
      <formula>UC$35</formula>
    </cfRule>
  </conditionalFormatting>
  <conditionalFormatting sqref="TP1:TP35 TS1:TS35 TW1:TW35 TZ1:TZ35">
    <cfRule type="cellIs" dxfId="750" priority="25" operator="between">
      <formula>$SU$31</formula>
      <formula>1000</formula>
    </cfRule>
    <cfRule type="cellIs" dxfId="749" priority="26" operator="between">
      <formula>$SU$30</formula>
      <formula>$SU$31</formula>
    </cfRule>
    <cfRule type="cellIs" dxfId="748" priority="27" operator="between">
      <formula>$SU$29</formula>
      <formula>$SU$30</formula>
    </cfRule>
    <cfRule type="cellIs" dxfId="747" priority="28" operator="between">
      <formula>$SU$28</formula>
      <formula>$SU$29</formula>
    </cfRule>
  </conditionalFormatting>
  <conditionalFormatting sqref="TR1:TR35 TU1:TU35 TY1:TY35 UB1:UB35">
    <cfRule type="cellIs" dxfId="746" priority="21" operator="between">
      <formula>$SU$35</formula>
      <formula>1000</formula>
    </cfRule>
    <cfRule type="cellIs" dxfId="745" priority="22" operator="between">
      <formula>$SU$34</formula>
      <formula>$SU$35</formula>
    </cfRule>
    <cfRule type="cellIs" dxfId="744" priority="23" operator="between">
      <formula>$SU$33</formula>
      <formula>$SU$34</formula>
    </cfRule>
    <cfRule type="cellIs" dxfId="743" priority="24" operator="between">
      <formula>$SU$32</formula>
      <formula>$SU$33</formula>
    </cfRule>
  </conditionalFormatting>
  <conditionalFormatting sqref="VC1:VC35">
    <cfRule type="cellIs" dxfId="742" priority="19" operator="between">
      <formula>VK$35</formula>
      <formula>1000</formula>
    </cfRule>
    <cfRule type="cellIs" dxfId="741" priority="20" operator="between">
      <formula>VK$34</formula>
      <formula>VK$35</formula>
    </cfRule>
  </conditionalFormatting>
  <conditionalFormatting sqref="UX1:UX35 VA1:VA35 VE1:VE35 VH1:VH35">
    <cfRule type="cellIs" dxfId="740" priority="15" operator="between">
      <formula>$SU$31</formula>
      <formula>1000</formula>
    </cfRule>
    <cfRule type="cellIs" dxfId="739" priority="16" operator="between">
      <formula>$SU$30</formula>
      <formula>$SU$31</formula>
    </cfRule>
    <cfRule type="cellIs" dxfId="738" priority="17" operator="between">
      <formula>$SU$29</formula>
      <formula>$SU$30</formula>
    </cfRule>
    <cfRule type="cellIs" dxfId="737" priority="18" operator="between">
      <formula>$SU$28</formula>
      <formula>$SU$29</formula>
    </cfRule>
  </conditionalFormatting>
  <conditionalFormatting sqref="UZ1:UZ35 VC1:VC35 VG1:VG35 VJ1:VJ35">
    <cfRule type="cellIs" dxfId="736" priority="11" operator="between">
      <formula>$SU$35</formula>
      <formula>1000</formula>
    </cfRule>
    <cfRule type="cellIs" dxfId="735" priority="12" operator="between">
      <formula>$SU$34</formula>
      <formula>$SU$35</formula>
    </cfRule>
    <cfRule type="cellIs" dxfId="734" priority="13" operator="between">
      <formula>$SU$33</formula>
      <formula>$SU$34</formula>
    </cfRule>
    <cfRule type="cellIs" dxfId="733" priority="14" operator="between">
      <formula>$SU$32</formula>
      <formula>$SU$33</formula>
    </cfRule>
  </conditionalFormatting>
  <conditionalFormatting sqref="WK1:WK35">
    <cfRule type="cellIs" dxfId="732" priority="9" operator="between">
      <formula>WS$35</formula>
      <formula>1000</formula>
    </cfRule>
    <cfRule type="cellIs" dxfId="731" priority="10" operator="between">
      <formula>WS$34</formula>
      <formula>WS$35</formula>
    </cfRule>
  </conditionalFormatting>
  <conditionalFormatting sqref="WF1:WF35 WI1:WI35 WM1:WM35 WP1:WP35">
    <cfRule type="cellIs" dxfId="730" priority="5" operator="between">
      <formula>$SU$31</formula>
      <formula>1000</formula>
    </cfRule>
    <cfRule type="cellIs" dxfId="729" priority="6" operator="between">
      <formula>$SU$30</formula>
      <formula>$SU$31</formula>
    </cfRule>
    <cfRule type="cellIs" dxfId="728" priority="7" operator="between">
      <formula>$SU$29</formula>
      <formula>$SU$30</formula>
    </cfRule>
    <cfRule type="cellIs" dxfId="727" priority="8" operator="between">
      <formula>$SU$28</formula>
      <formula>$SU$29</formula>
    </cfRule>
  </conditionalFormatting>
  <conditionalFormatting sqref="WH1:WH35 WK1:WK35 WO1:WO35 WR1:WR35">
    <cfRule type="cellIs" dxfId="726" priority="1" operator="between">
      <formula>$SU$35</formula>
      <formula>1000</formula>
    </cfRule>
    <cfRule type="cellIs" dxfId="725" priority="2" operator="between">
      <formula>$SU$34</formula>
      <formula>$SU$35</formula>
    </cfRule>
    <cfRule type="cellIs" dxfId="724" priority="3" operator="between">
      <formula>$SU$33</formula>
      <formula>$SU$34</formula>
    </cfRule>
    <cfRule type="cellIs" dxfId="723" priority="4" operator="between">
      <formula>$SU$32</formula>
      <formula>$SU$33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XT4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01" width="10.83203125" hidden="1" customWidth="1"/>
    <col min="502" max="515" width="10.83203125" customWidth="1"/>
    <col min="516" max="535" width="10.83203125" hidden="1" customWidth="1"/>
    <col min="536" max="549" width="10.83203125" customWidth="1"/>
    <col min="550" max="569" width="10.83203125" hidden="1" customWidth="1"/>
    <col min="570" max="583" width="10.83203125" customWidth="1"/>
    <col min="584" max="644" width="10.83203125" hidden="1" customWidth="1"/>
  </cols>
  <sheetData>
    <row r="1" spans="1:644" x14ac:dyDescent="0.2">
      <c r="A1" s="68" t="s">
        <v>1</v>
      </c>
      <c r="B1" s="68" t="s">
        <v>29</v>
      </c>
      <c r="C1" s="68" t="s">
        <v>0</v>
      </c>
      <c r="D1" s="68" t="s">
        <v>58</v>
      </c>
      <c r="E1" s="68" t="s">
        <v>2</v>
      </c>
      <c r="F1" s="69" t="s">
        <v>64</v>
      </c>
      <c r="G1" s="68" t="s">
        <v>11</v>
      </c>
      <c r="H1" s="68" t="s">
        <v>12</v>
      </c>
      <c r="I1" s="68" t="s">
        <v>86</v>
      </c>
      <c r="J1" s="74" t="s">
        <v>96</v>
      </c>
      <c r="K1" s="70" t="s">
        <v>33</v>
      </c>
      <c r="L1" s="74" t="s">
        <v>97</v>
      </c>
      <c r="M1" s="70" t="s">
        <v>33</v>
      </c>
      <c r="N1" s="74" t="s">
        <v>121</v>
      </c>
      <c r="O1" s="70" t="s">
        <v>33</v>
      </c>
      <c r="P1" s="70" t="s">
        <v>13</v>
      </c>
      <c r="Q1" s="70" t="s">
        <v>33</v>
      </c>
      <c r="R1" s="70" t="s">
        <v>98</v>
      </c>
      <c r="S1" s="70" t="s">
        <v>33</v>
      </c>
      <c r="T1" s="74" t="s">
        <v>99</v>
      </c>
      <c r="U1" s="70" t="s">
        <v>33</v>
      </c>
      <c r="V1" s="73" t="s">
        <v>14</v>
      </c>
      <c r="W1" s="70" t="s">
        <v>34</v>
      </c>
      <c r="X1" s="70" t="s">
        <v>33</v>
      </c>
      <c r="Y1" s="71" t="s">
        <v>205</v>
      </c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1"/>
      <c r="AY1" s="71"/>
      <c r="AZ1" s="76" t="s">
        <v>234</v>
      </c>
      <c r="BA1" s="76"/>
      <c r="BB1" s="76"/>
      <c r="BC1" s="76"/>
      <c r="BD1" s="76"/>
      <c r="BE1" s="76"/>
      <c r="BF1" s="76"/>
      <c r="BG1" s="76"/>
      <c r="BH1" s="76"/>
      <c r="BI1" s="76"/>
      <c r="BJ1" s="76"/>
      <c r="BK1" s="76"/>
      <c r="BL1" s="76"/>
      <c r="BM1" s="76"/>
      <c r="BN1" s="76"/>
      <c r="BO1" s="76"/>
      <c r="BP1" s="76"/>
      <c r="BQ1" s="76"/>
      <c r="BR1" s="76"/>
      <c r="BS1" s="76"/>
      <c r="BT1" s="76"/>
      <c r="BU1" s="76"/>
      <c r="BV1" s="76"/>
      <c r="BW1" s="76"/>
      <c r="BX1" s="76"/>
      <c r="BY1" s="76"/>
      <c r="BZ1" s="76"/>
      <c r="CA1" s="71" t="s">
        <v>275</v>
      </c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7" t="s">
        <v>14</v>
      </c>
      <c r="DC1" s="77"/>
      <c r="DD1" s="71" t="s">
        <v>267</v>
      </c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1"/>
      <c r="EJ1" s="71"/>
      <c r="EK1" s="71"/>
      <c r="EL1" s="76" t="s">
        <v>211</v>
      </c>
      <c r="EM1" s="76"/>
      <c r="EN1" s="76"/>
      <c r="EO1" s="76"/>
      <c r="EP1" s="76"/>
      <c r="EQ1" s="76"/>
      <c r="ER1" s="76"/>
      <c r="ES1" s="76"/>
      <c r="ET1" s="76"/>
      <c r="EU1" s="76"/>
      <c r="EV1" s="76"/>
      <c r="EW1" s="76"/>
      <c r="EX1" s="76"/>
      <c r="EY1" s="76"/>
      <c r="EZ1" s="76"/>
      <c r="FA1" s="76"/>
      <c r="FB1" s="76"/>
      <c r="FC1" s="76"/>
      <c r="FD1" s="76"/>
      <c r="FE1" s="76"/>
      <c r="FF1" s="76"/>
      <c r="FG1" s="76"/>
      <c r="FH1" s="76"/>
      <c r="FI1" s="76"/>
      <c r="FJ1" s="76"/>
      <c r="FK1" s="76"/>
      <c r="FL1" s="76"/>
      <c r="FM1" s="76"/>
      <c r="FN1" s="76"/>
      <c r="FO1" s="76"/>
      <c r="FP1" s="76"/>
      <c r="FQ1" s="76"/>
      <c r="FR1" s="76"/>
      <c r="FS1" s="76"/>
      <c r="FT1" s="71" t="s">
        <v>212</v>
      </c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1"/>
      <c r="GU1" s="71"/>
      <c r="GV1" s="71"/>
      <c r="GW1" s="71"/>
      <c r="GX1" s="71"/>
      <c r="GY1" s="71"/>
      <c r="GZ1" s="71"/>
      <c r="HA1" s="71"/>
      <c r="HB1" s="76" t="s">
        <v>214</v>
      </c>
      <c r="HC1" s="76"/>
      <c r="HD1" s="76"/>
      <c r="HE1" s="76"/>
      <c r="HF1" s="76"/>
      <c r="HG1" s="76"/>
      <c r="HH1" s="76"/>
      <c r="HI1" s="76"/>
      <c r="HJ1" s="76"/>
      <c r="HK1" s="76"/>
      <c r="HL1" s="76"/>
      <c r="HM1" s="76"/>
      <c r="HN1" s="76"/>
      <c r="HO1" s="76"/>
      <c r="HP1" s="76"/>
      <c r="HQ1" s="76"/>
      <c r="HR1" s="76"/>
      <c r="HS1" s="76"/>
      <c r="HT1" s="76"/>
      <c r="HU1" s="76"/>
      <c r="HV1" s="76"/>
      <c r="HW1" s="76"/>
      <c r="HX1" s="76"/>
      <c r="HY1" s="76"/>
      <c r="HZ1" s="76"/>
      <c r="IA1" s="76"/>
      <c r="IB1" s="76"/>
      <c r="IC1" s="76"/>
      <c r="ID1" s="76"/>
      <c r="IE1" s="76"/>
      <c r="IF1" s="76"/>
      <c r="IG1" s="76"/>
      <c r="IH1" s="76"/>
      <c r="II1" s="76"/>
      <c r="IJ1" s="71" t="s">
        <v>217</v>
      </c>
      <c r="IK1" s="71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1"/>
      <c r="JK1" s="71"/>
      <c r="JL1" s="71"/>
      <c r="JM1" s="71"/>
      <c r="JN1" s="71"/>
      <c r="JO1" s="71"/>
      <c r="JP1" s="71"/>
      <c r="JQ1" s="71"/>
      <c r="JR1" s="76" t="s">
        <v>218</v>
      </c>
      <c r="JS1" s="76"/>
      <c r="JT1" s="76"/>
      <c r="JU1" s="76"/>
      <c r="JV1" s="76"/>
      <c r="JW1" s="76"/>
      <c r="JX1" s="76"/>
      <c r="JY1" s="76"/>
      <c r="JZ1" s="76"/>
      <c r="KA1" s="76"/>
      <c r="KB1" s="76"/>
      <c r="KC1" s="76"/>
      <c r="KD1" s="76"/>
      <c r="KE1" s="76"/>
      <c r="KF1" s="76"/>
      <c r="KG1" s="76"/>
      <c r="KH1" s="76"/>
      <c r="KI1" s="76"/>
      <c r="KJ1" s="76"/>
      <c r="KK1" s="76"/>
      <c r="KL1" s="76"/>
      <c r="KM1" s="76"/>
      <c r="KN1" s="76"/>
      <c r="KO1" s="76"/>
      <c r="KP1" s="76"/>
      <c r="KQ1" s="76"/>
      <c r="KR1" s="76"/>
      <c r="KS1" s="76"/>
      <c r="KT1" s="76"/>
      <c r="KU1" s="76"/>
      <c r="KV1" s="76"/>
      <c r="KW1" s="76"/>
      <c r="KX1" s="76"/>
      <c r="KY1" s="76"/>
      <c r="KZ1" s="71" t="s">
        <v>230</v>
      </c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6" t="s">
        <v>231</v>
      </c>
      <c r="MI1" s="76"/>
      <c r="MJ1" s="76"/>
      <c r="MK1" s="76"/>
      <c r="ML1" s="76"/>
      <c r="MM1" s="76"/>
      <c r="MN1" s="76"/>
      <c r="MO1" s="76"/>
      <c r="MP1" s="76"/>
      <c r="MQ1" s="76"/>
      <c r="MR1" s="76"/>
      <c r="MS1" s="76"/>
      <c r="MT1" s="76"/>
      <c r="MU1" s="76"/>
      <c r="MV1" s="76"/>
      <c r="MW1" s="76"/>
      <c r="MX1" s="76"/>
      <c r="MY1" s="76"/>
      <c r="MZ1" s="76"/>
      <c r="NA1" s="76"/>
      <c r="NB1" s="76"/>
      <c r="NC1" s="76"/>
      <c r="ND1" s="76"/>
      <c r="NE1" s="76"/>
      <c r="NF1" s="76"/>
      <c r="NG1" s="76"/>
      <c r="NH1" s="76"/>
      <c r="NI1" s="76"/>
      <c r="NJ1" s="76"/>
      <c r="NK1" s="76"/>
      <c r="NL1" s="76"/>
      <c r="NM1" s="76"/>
      <c r="NN1" s="76"/>
      <c r="NO1" s="76"/>
      <c r="NP1" s="71" t="s">
        <v>263</v>
      </c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6" t="s">
        <v>268</v>
      </c>
      <c r="OY1" s="76"/>
      <c r="OZ1" s="76"/>
      <c r="PA1" s="76"/>
      <c r="PB1" s="76"/>
      <c r="PC1" s="76"/>
      <c r="PD1" s="76"/>
      <c r="PE1" s="76"/>
      <c r="PF1" s="76"/>
      <c r="PG1" s="76"/>
      <c r="PH1" s="76"/>
      <c r="PI1" s="76"/>
      <c r="PJ1" s="76"/>
      <c r="PK1" s="76"/>
      <c r="PL1" s="76"/>
      <c r="PM1" s="76"/>
      <c r="PN1" s="76"/>
      <c r="PO1" s="76"/>
      <c r="PP1" s="76"/>
      <c r="PQ1" s="76"/>
      <c r="PR1" s="76"/>
      <c r="PS1" s="76"/>
      <c r="PT1" s="76"/>
      <c r="PU1" s="76"/>
      <c r="PV1" s="76"/>
      <c r="PW1" s="76"/>
      <c r="PX1" s="76"/>
      <c r="PY1" s="76"/>
      <c r="PZ1" s="76"/>
      <c r="QA1" s="76"/>
      <c r="QB1" s="76"/>
      <c r="QC1" s="76"/>
      <c r="QD1" s="76"/>
      <c r="QE1" s="76"/>
      <c r="QF1" s="71" t="s">
        <v>266</v>
      </c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1"/>
      <c r="RH1" s="71"/>
      <c r="RI1" s="71"/>
      <c r="RJ1" s="71"/>
      <c r="RK1" s="71"/>
      <c r="RL1" s="71"/>
      <c r="RM1" s="71"/>
      <c r="RN1" s="76" t="s">
        <v>283</v>
      </c>
      <c r="RO1" s="76"/>
      <c r="RP1" s="76"/>
      <c r="RQ1" s="76"/>
      <c r="RR1" s="76"/>
      <c r="RS1" s="76"/>
      <c r="RT1" s="76"/>
      <c r="RU1" s="76"/>
      <c r="RV1" s="76"/>
      <c r="RW1" s="76"/>
      <c r="RX1" s="76"/>
      <c r="RY1" s="76"/>
      <c r="RZ1" s="76"/>
      <c r="SA1" s="76"/>
      <c r="SB1" s="76"/>
      <c r="SC1" s="76"/>
      <c r="SD1" s="76"/>
      <c r="SE1" s="76"/>
      <c r="SF1" s="76"/>
      <c r="SG1" s="76"/>
      <c r="SH1" s="76"/>
      <c r="SI1" s="76"/>
      <c r="SJ1" s="76"/>
      <c r="SK1" s="76"/>
      <c r="SL1" s="76"/>
      <c r="SM1" s="76"/>
      <c r="SN1" s="76"/>
      <c r="SO1" s="76"/>
      <c r="SP1" s="76"/>
      <c r="SQ1" s="76"/>
      <c r="SR1" s="76"/>
      <c r="SS1" s="76"/>
      <c r="ST1" s="76"/>
      <c r="SU1" s="76"/>
      <c r="SV1" s="71" t="s">
        <v>289</v>
      </c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1"/>
      <c r="TL1" s="71"/>
      <c r="TM1" s="71"/>
      <c r="TN1" s="71"/>
      <c r="TO1" s="71"/>
      <c r="TP1" s="71"/>
      <c r="TQ1" s="71"/>
      <c r="TR1" s="71"/>
      <c r="TS1" s="71"/>
      <c r="TT1" s="71"/>
      <c r="TU1" s="71"/>
      <c r="TV1" s="71"/>
      <c r="TW1" s="71"/>
      <c r="TX1" s="71"/>
      <c r="TY1" s="71"/>
      <c r="TZ1" s="71"/>
      <c r="UA1" s="71"/>
      <c r="UB1" s="71"/>
      <c r="UC1" s="71"/>
      <c r="UD1" s="76" t="s">
        <v>288</v>
      </c>
      <c r="UE1" s="76"/>
      <c r="UF1" s="76"/>
      <c r="UG1" s="76"/>
      <c r="UH1" s="76"/>
      <c r="UI1" s="76"/>
      <c r="UJ1" s="76"/>
      <c r="UK1" s="76"/>
      <c r="UL1" s="76"/>
      <c r="UM1" s="76"/>
      <c r="UN1" s="76"/>
      <c r="UO1" s="76"/>
      <c r="UP1" s="76"/>
      <c r="UQ1" s="76"/>
      <c r="UR1" s="76"/>
      <c r="US1" s="76"/>
      <c r="UT1" s="76"/>
      <c r="UU1" s="76"/>
      <c r="UV1" s="76"/>
      <c r="UW1" s="76"/>
      <c r="UX1" s="76"/>
      <c r="UY1" s="76"/>
      <c r="UZ1" s="76"/>
      <c r="VA1" s="76"/>
      <c r="VB1" s="76"/>
      <c r="VC1" s="76"/>
      <c r="VD1" s="76"/>
      <c r="VE1" s="76"/>
      <c r="VF1" s="76"/>
      <c r="VG1" s="76"/>
      <c r="VH1" s="76"/>
      <c r="VI1" s="76"/>
      <c r="VJ1" s="76"/>
      <c r="VK1" s="76"/>
      <c r="VL1" s="71"/>
      <c r="VM1" s="71"/>
      <c r="VN1" s="71"/>
      <c r="VO1" s="71"/>
      <c r="VP1" s="71"/>
      <c r="VQ1" s="71"/>
      <c r="VR1" s="71"/>
      <c r="VS1" s="71"/>
      <c r="VT1" s="71"/>
      <c r="VU1" s="71"/>
      <c r="VV1" s="71"/>
      <c r="VW1" s="71"/>
      <c r="VX1" s="71"/>
      <c r="VY1" s="71"/>
      <c r="VZ1" s="71"/>
      <c r="WA1" s="71"/>
      <c r="WB1" s="71"/>
      <c r="WC1" s="71"/>
      <c r="WD1" s="71"/>
      <c r="WE1" s="71"/>
      <c r="WF1" s="71"/>
      <c r="WG1" s="71"/>
      <c r="WH1" s="71"/>
      <c r="WI1" s="71"/>
      <c r="WJ1" s="71"/>
      <c r="WK1" s="71"/>
      <c r="WL1" s="71"/>
      <c r="WM1" s="71"/>
      <c r="WN1" s="71"/>
      <c r="WO1" s="71"/>
      <c r="WP1" s="71"/>
      <c r="WQ1" s="71"/>
      <c r="WR1" s="71"/>
      <c r="WS1" s="71"/>
      <c r="WT1" s="76" t="s">
        <v>67</v>
      </c>
      <c r="WU1" s="76"/>
      <c r="WV1" s="76"/>
      <c r="WW1" s="76"/>
      <c r="WX1" s="76"/>
      <c r="WY1" s="76"/>
      <c r="WZ1" s="76"/>
      <c r="XA1" s="76"/>
      <c r="XB1" s="76"/>
      <c r="XC1" s="76"/>
      <c r="XD1" s="76"/>
      <c r="XE1" s="76"/>
      <c r="XF1" s="76"/>
      <c r="XG1" s="76"/>
      <c r="XH1" s="76"/>
      <c r="XI1" s="76"/>
      <c r="XJ1" s="76"/>
      <c r="XK1" s="76"/>
      <c r="XL1" s="76"/>
      <c r="XM1" s="76"/>
      <c r="XN1" s="76"/>
      <c r="XO1" s="76"/>
      <c r="XP1" s="76"/>
      <c r="XQ1" s="76"/>
      <c r="XR1" s="76"/>
      <c r="XS1" s="76"/>
      <c r="XT1" s="76"/>
    </row>
    <row r="2" spans="1:644" x14ac:dyDescent="0.2">
      <c r="A2" s="68"/>
      <c r="B2" s="68"/>
      <c r="C2" s="68"/>
      <c r="D2" s="68"/>
      <c r="E2" s="68"/>
      <c r="F2" s="69"/>
      <c r="G2" s="68"/>
      <c r="H2" s="68"/>
      <c r="I2" s="68"/>
      <c r="J2" s="74"/>
      <c r="K2" s="70"/>
      <c r="L2" s="74"/>
      <c r="M2" s="70"/>
      <c r="N2" s="74"/>
      <c r="O2" s="70"/>
      <c r="P2" s="70"/>
      <c r="Q2" s="70"/>
      <c r="R2" s="70"/>
      <c r="S2" s="70"/>
      <c r="T2" s="74"/>
      <c r="U2" s="70"/>
      <c r="V2" s="73"/>
      <c r="W2" s="70"/>
      <c r="X2" s="70"/>
      <c r="Y2" s="72" t="s">
        <v>19</v>
      </c>
      <c r="Z2" s="72"/>
      <c r="AA2" s="72"/>
      <c r="AB2" s="72"/>
      <c r="AC2" s="72"/>
      <c r="AD2" s="72" t="s">
        <v>20</v>
      </c>
      <c r="AE2" s="72"/>
      <c r="AF2" s="72"/>
      <c r="AG2" s="72"/>
      <c r="AH2" s="72"/>
      <c r="AI2" s="72" t="s">
        <v>23</v>
      </c>
      <c r="AJ2" s="72"/>
      <c r="AK2" s="72"/>
      <c r="AL2" s="72"/>
      <c r="AM2" s="72"/>
      <c r="AN2" s="14"/>
      <c r="AO2" s="14" t="s">
        <v>100</v>
      </c>
      <c r="AP2" s="14" t="s">
        <v>101</v>
      </c>
      <c r="AQ2" s="14" t="s">
        <v>21</v>
      </c>
      <c r="AR2" s="14" t="s">
        <v>80</v>
      </c>
      <c r="AS2" s="14" t="s">
        <v>102</v>
      </c>
      <c r="AT2" s="14" t="s">
        <v>22</v>
      </c>
      <c r="AU2" s="14" t="s">
        <v>24</v>
      </c>
      <c r="AV2" s="14" t="s">
        <v>103</v>
      </c>
      <c r="AW2" s="14" t="s">
        <v>104</v>
      </c>
      <c r="AX2" s="14" t="s">
        <v>23</v>
      </c>
      <c r="AY2" s="14" t="s">
        <v>18</v>
      </c>
      <c r="AZ2" s="75" t="s">
        <v>19</v>
      </c>
      <c r="BA2" s="75"/>
      <c r="BB2" s="75"/>
      <c r="BC2" s="75"/>
      <c r="BD2" s="75"/>
      <c r="BE2" s="75" t="s">
        <v>20</v>
      </c>
      <c r="BF2" s="75"/>
      <c r="BG2" s="75"/>
      <c r="BH2" s="75"/>
      <c r="BI2" s="75"/>
      <c r="BJ2" s="75" t="s">
        <v>23</v>
      </c>
      <c r="BK2" s="75"/>
      <c r="BL2" s="75"/>
      <c r="BM2" s="75"/>
      <c r="BN2" s="75"/>
      <c r="BO2" s="13"/>
      <c r="BP2" s="13" t="s">
        <v>100</v>
      </c>
      <c r="BQ2" s="13" t="s">
        <v>101</v>
      </c>
      <c r="BR2" s="13" t="s">
        <v>21</v>
      </c>
      <c r="BS2" s="13" t="s">
        <v>80</v>
      </c>
      <c r="BT2" s="13" t="s">
        <v>102</v>
      </c>
      <c r="BU2" s="13" t="s">
        <v>22</v>
      </c>
      <c r="BV2" s="13" t="s">
        <v>24</v>
      </c>
      <c r="BW2" s="13" t="s">
        <v>103</v>
      </c>
      <c r="BX2" s="13" t="s">
        <v>104</v>
      </c>
      <c r="BY2" s="13" t="s">
        <v>23</v>
      </c>
      <c r="BZ2" s="13" t="s">
        <v>18</v>
      </c>
      <c r="CA2" s="72" t="s">
        <v>19</v>
      </c>
      <c r="CB2" s="72"/>
      <c r="CC2" s="72"/>
      <c r="CD2" s="72"/>
      <c r="CE2" s="72"/>
      <c r="CF2" s="72" t="s">
        <v>20</v>
      </c>
      <c r="CG2" s="72"/>
      <c r="CH2" s="72"/>
      <c r="CI2" s="72"/>
      <c r="CJ2" s="72"/>
      <c r="CK2" s="72" t="s">
        <v>23</v>
      </c>
      <c r="CL2" s="72"/>
      <c r="CM2" s="72"/>
      <c r="CN2" s="72"/>
      <c r="CO2" s="72"/>
      <c r="CP2" s="14"/>
      <c r="CQ2" s="14" t="s">
        <v>100</v>
      </c>
      <c r="CR2" s="14" t="s">
        <v>101</v>
      </c>
      <c r="CS2" s="14" t="s">
        <v>21</v>
      </c>
      <c r="CT2" s="14" t="s">
        <v>80</v>
      </c>
      <c r="CU2" s="14" t="s">
        <v>102</v>
      </c>
      <c r="CV2" s="14" t="s">
        <v>22</v>
      </c>
      <c r="CW2" s="14" t="s">
        <v>24</v>
      </c>
      <c r="CX2" s="14" t="s">
        <v>103</v>
      </c>
      <c r="CY2" s="14" t="s">
        <v>104</v>
      </c>
      <c r="CZ2" s="14" t="s">
        <v>23</v>
      </c>
      <c r="DA2" s="14" t="s">
        <v>18</v>
      </c>
      <c r="DB2" s="51" t="s">
        <v>24</v>
      </c>
      <c r="DC2" s="51" t="s">
        <v>23</v>
      </c>
      <c r="DD2" s="72" t="s">
        <v>19</v>
      </c>
      <c r="DE2" s="72"/>
      <c r="DF2" s="72"/>
      <c r="DG2" s="72"/>
      <c r="DH2" s="72"/>
      <c r="DI2" s="72" t="s">
        <v>20</v>
      </c>
      <c r="DJ2" s="72"/>
      <c r="DK2" s="72"/>
      <c r="DL2" s="72"/>
      <c r="DM2" s="72"/>
      <c r="DN2" s="72" t="s">
        <v>105</v>
      </c>
      <c r="DO2" s="72"/>
      <c r="DP2" s="72"/>
      <c r="DQ2" s="72"/>
      <c r="DR2" s="72"/>
      <c r="DS2" s="72" t="s">
        <v>23</v>
      </c>
      <c r="DT2" s="72"/>
      <c r="DU2" s="72"/>
      <c r="DV2" s="72"/>
      <c r="DW2" s="72"/>
      <c r="DX2" s="14" t="s">
        <v>100</v>
      </c>
      <c r="DY2" s="14" t="s">
        <v>101</v>
      </c>
      <c r="DZ2" s="14" t="s">
        <v>21</v>
      </c>
      <c r="EA2" s="14" t="s">
        <v>80</v>
      </c>
      <c r="EB2" s="14" t="s">
        <v>102</v>
      </c>
      <c r="EC2" s="14" t="s">
        <v>22</v>
      </c>
      <c r="ED2" s="14" t="s">
        <v>24</v>
      </c>
      <c r="EE2" s="14" t="s">
        <v>106</v>
      </c>
      <c r="EF2" s="14" t="s">
        <v>107</v>
      </c>
      <c r="EG2" s="14" t="s">
        <v>105</v>
      </c>
      <c r="EH2" s="14" t="s">
        <v>103</v>
      </c>
      <c r="EI2" s="14" t="s">
        <v>104</v>
      </c>
      <c r="EJ2" s="14" t="s">
        <v>23</v>
      </c>
      <c r="EK2" s="14" t="s">
        <v>18</v>
      </c>
      <c r="EL2" s="75" t="s">
        <v>19</v>
      </c>
      <c r="EM2" s="75"/>
      <c r="EN2" s="75"/>
      <c r="EO2" s="75"/>
      <c r="EP2" s="75"/>
      <c r="EQ2" s="75" t="s">
        <v>20</v>
      </c>
      <c r="ER2" s="75"/>
      <c r="ES2" s="75"/>
      <c r="ET2" s="75"/>
      <c r="EU2" s="75"/>
      <c r="EV2" s="75" t="s">
        <v>105</v>
      </c>
      <c r="EW2" s="75"/>
      <c r="EX2" s="75"/>
      <c r="EY2" s="75"/>
      <c r="EZ2" s="75"/>
      <c r="FA2" s="75" t="s">
        <v>23</v>
      </c>
      <c r="FB2" s="75"/>
      <c r="FC2" s="75"/>
      <c r="FD2" s="75"/>
      <c r="FE2" s="75"/>
      <c r="FF2" s="13" t="s">
        <v>100</v>
      </c>
      <c r="FG2" s="13" t="s">
        <v>101</v>
      </c>
      <c r="FH2" s="13" t="s">
        <v>21</v>
      </c>
      <c r="FI2" s="13" t="s">
        <v>80</v>
      </c>
      <c r="FJ2" s="13" t="s">
        <v>102</v>
      </c>
      <c r="FK2" s="13" t="s">
        <v>22</v>
      </c>
      <c r="FL2" s="13" t="s">
        <v>24</v>
      </c>
      <c r="FM2" s="13" t="s">
        <v>106</v>
      </c>
      <c r="FN2" s="13" t="s">
        <v>107</v>
      </c>
      <c r="FO2" s="13" t="s">
        <v>105</v>
      </c>
      <c r="FP2" s="13" t="s">
        <v>103</v>
      </c>
      <c r="FQ2" s="13" t="s">
        <v>104</v>
      </c>
      <c r="FR2" s="13" t="s">
        <v>23</v>
      </c>
      <c r="FS2" s="13" t="s">
        <v>18</v>
      </c>
      <c r="FT2" s="72" t="s">
        <v>19</v>
      </c>
      <c r="FU2" s="72"/>
      <c r="FV2" s="72"/>
      <c r="FW2" s="72"/>
      <c r="FX2" s="72"/>
      <c r="FY2" s="72" t="s">
        <v>20</v>
      </c>
      <c r="FZ2" s="72"/>
      <c r="GA2" s="72"/>
      <c r="GB2" s="72"/>
      <c r="GC2" s="72"/>
      <c r="GD2" s="72" t="s">
        <v>105</v>
      </c>
      <c r="GE2" s="72"/>
      <c r="GF2" s="72"/>
      <c r="GG2" s="72"/>
      <c r="GH2" s="72"/>
      <c r="GI2" s="72" t="s">
        <v>23</v>
      </c>
      <c r="GJ2" s="72"/>
      <c r="GK2" s="72"/>
      <c r="GL2" s="72"/>
      <c r="GM2" s="72"/>
      <c r="GN2" s="14" t="s">
        <v>100</v>
      </c>
      <c r="GO2" s="14" t="s">
        <v>101</v>
      </c>
      <c r="GP2" s="14" t="s">
        <v>21</v>
      </c>
      <c r="GQ2" s="14" t="s">
        <v>80</v>
      </c>
      <c r="GR2" s="14" t="s">
        <v>102</v>
      </c>
      <c r="GS2" s="14" t="s">
        <v>22</v>
      </c>
      <c r="GT2" s="14" t="s">
        <v>24</v>
      </c>
      <c r="GU2" s="14" t="s">
        <v>106</v>
      </c>
      <c r="GV2" s="14" t="s">
        <v>107</v>
      </c>
      <c r="GW2" s="14" t="s">
        <v>105</v>
      </c>
      <c r="GX2" s="14" t="s">
        <v>103</v>
      </c>
      <c r="GY2" s="14" t="s">
        <v>104</v>
      </c>
      <c r="GZ2" s="14" t="s">
        <v>23</v>
      </c>
      <c r="HA2" s="14" t="s">
        <v>18</v>
      </c>
      <c r="HB2" s="75" t="s">
        <v>19</v>
      </c>
      <c r="HC2" s="75"/>
      <c r="HD2" s="75"/>
      <c r="HE2" s="75"/>
      <c r="HF2" s="75"/>
      <c r="HG2" s="75" t="s">
        <v>20</v>
      </c>
      <c r="HH2" s="75"/>
      <c r="HI2" s="75"/>
      <c r="HJ2" s="75"/>
      <c r="HK2" s="75"/>
      <c r="HL2" s="75" t="s">
        <v>105</v>
      </c>
      <c r="HM2" s="75"/>
      <c r="HN2" s="75"/>
      <c r="HO2" s="75"/>
      <c r="HP2" s="75"/>
      <c r="HQ2" s="75" t="s">
        <v>23</v>
      </c>
      <c r="HR2" s="75"/>
      <c r="HS2" s="75"/>
      <c r="HT2" s="75"/>
      <c r="HU2" s="75"/>
      <c r="HV2" s="13" t="s">
        <v>100</v>
      </c>
      <c r="HW2" s="13" t="s">
        <v>101</v>
      </c>
      <c r="HX2" s="13" t="s">
        <v>21</v>
      </c>
      <c r="HY2" s="13" t="s">
        <v>80</v>
      </c>
      <c r="HZ2" s="13" t="s">
        <v>102</v>
      </c>
      <c r="IA2" s="13" t="s">
        <v>22</v>
      </c>
      <c r="IB2" s="13" t="s">
        <v>24</v>
      </c>
      <c r="IC2" s="13" t="s">
        <v>106</v>
      </c>
      <c r="ID2" s="13" t="s">
        <v>107</v>
      </c>
      <c r="IE2" s="13" t="s">
        <v>105</v>
      </c>
      <c r="IF2" s="13" t="s">
        <v>103</v>
      </c>
      <c r="IG2" s="13" t="s">
        <v>104</v>
      </c>
      <c r="IH2" s="13" t="s">
        <v>23</v>
      </c>
      <c r="II2" s="13" t="s">
        <v>18</v>
      </c>
      <c r="IJ2" s="72" t="s">
        <v>19</v>
      </c>
      <c r="IK2" s="72"/>
      <c r="IL2" s="72"/>
      <c r="IM2" s="72"/>
      <c r="IN2" s="72"/>
      <c r="IO2" s="72" t="s">
        <v>20</v>
      </c>
      <c r="IP2" s="72"/>
      <c r="IQ2" s="72"/>
      <c r="IR2" s="72"/>
      <c r="IS2" s="72"/>
      <c r="IT2" s="72" t="s">
        <v>105</v>
      </c>
      <c r="IU2" s="72"/>
      <c r="IV2" s="72"/>
      <c r="IW2" s="72"/>
      <c r="IX2" s="72"/>
      <c r="IY2" s="72" t="s">
        <v>23</v>
      </c>
      <c r="IZ2" s="72"/>
      <c r="JA2" s="72"/>
      <c r="JB2" s="72"/>
      <c r="JC2" s="72"/>
      <c r="JD2" s="14" t="s">
        <v>100</v>
      </c>
      <c r="JE2" s="14" t="s">
        <v>101</v>
      </c>
      <c r="JF2" s="14" t="s">
        <v>21</v>
      </c>
      <c r="JG2" s="14" t="s">
        <v>80</v>
      </c>
      <c r="JH2" s="14" t="s">
        <v>102</v>
      </c>
      <c r="JI2" s="14" t="s">
        <v>22</v>
      </c>
      <c r="JJ2" s="14" t="s">
        <v>24</v>
      </c>
      <c r="JK2" s="14" t="s">
        <v>106</v>
      </c>
      <c r="JL2" s="14" t="s">
        <v>107</v>
      </c>
      <c r="JM2" s="14" t="s">
        <v>105</v>
      </c>
      <c r="JN2" s="14" t="s">
        <v>103</v>
      </c>
      <c r="JO2" s="14" t="s">
        <v>104</v>
      </c>
      <c r="JP2" s="14" t="s">
        <v>23</v>
      </c>
      <c r="JQ2" s="14" t="s">
        <v>18</v>
      </c>
      <c r="JR2" s="75" t="s">
        <v>19</v>
      </c>
      <c r="JS2" s="75"/>
      <c r="JT2" s="75"/>
      <c r="JU2" s="75"/>
      <c r="JV2" s="75"/>
      <c r="JW2" s="75" t="s">
        <v>20</v>
      </c>
      <c r="JX2" s="75"/>
      <c r="JY2" s="75"/>
      <c r="JZ2" s="75"/>
      <c r="KA2" s="75"/>
      <c r="KB2" s="75" t="s">
        <v>105</v>
      </c>
      <c r="KC2" s="75"/>
      <c r="KD2" s="75"/>
      <c r="KE2" s="75"/>
      <c r="KF2" s="75"/>
      <c r="KG2" s="75" t="s">
        <v>23</v>
      </c>
      <c r="KH2" s="75"/>
      <c r="KI2" s="75"/>
      <c r="KJ2" s="75"/>
      <c r="KK2" s="75"/>
      <c r="KL2" s="13" t="s">
        <v>100</v>
      </c>
      <c r="KM2" s="13" t="s">
        <v>101</v>
      </c>
      <c r="KN2" s="13" t="s">
        <v>21</v>
      </c>
      <c r="KO2" s="13" t="s">
        <v>80</v>
      </c>
      <c r="KP2" s="13" t="s">
        <v>102</v>
      </c>
      <c r="KQ2" s="13" t="s">
        <v>22</v>
      </c>
      <c r="KR2" s="13" t="s">
        <v>24</v>
      </c>
      <c r="KS2" s="13" t="s">
        <v>106</v>
      </c>
      <c r="KT2" s="13" t="s">
        <v>107</v>
      </c>
      <c r="KU2" s="13" t="s">
        <v>105</v>
      </c>
      <c r="KV2" s="13" t="s">
        <v>103</v>
      </c>
      <c r="KW2" s="13" t="s">
        <v>104</v>
      </c>
      <c r="KX2" s="13" t="s">
        <v>23</v>
      </c>
      <c r="KY2" s="13" t="s">
        <v>18</v>
      </c>
      <c r="KZ2" s="72" t="s">
        <v>19</v>
      </c>
      <c r="LA2" s="72"/>
      <c r="LB2" s="72"/>
      <c r="LC2" s="72"/>
      <c r="LD2" s="72"/>
      <c r="LE2" s="72" t="s">
        <v>20</v>
      </c>
      <c r="LF2" s="72"/>
      <c r="LG2" s="72"/>
      <c r="LH2" s="72"/>
      <c r="LI2" s="72"/>
      <c r="LJ2" s="72" t="s">
        <v>105</v>
      </c>
      <c r="LK2" s="72"/>
      <c r="LL2" s="72"/>
      <c r="LM2" s="72"/>
      <c r="LN2" s="72"/>
      <c r="LO2" s="72" t="s">
        <v>23</v>
      </c>
      <c r="LP2" s="72"/>
      <c r="LQ2" s="72"/>
      <c r="LR2" s="72"/>
      <c r="LS2" s="72"/>
      <c r="LT2" s="14" t="s">
        <v>100</v>
      </c>
      <c r="LU2" s="14" t="s">
        <v>101</v>
      </c>
      <c r="LV2" s="14" t="s">
        <v>21</v>
      </c>
      <c r="LW2" s="14" t="s">
        <v>80</v>
      </c>
      <c r="LX2" s="14" t="s">
        <v>102</v>
      </c>
      <c r="LY2" s="14" t="s">
        <v>22</v>
      </c>
      <c r="LZ2" s="14" t="s">
        <v>24</v>
      </c>
      <c r="MA2" s="14" t="s">
        <v>106</v>
      </c>
      <c r="MB2" s="14" t="s">
        <v>107</v>
      </c>
      <c r="MC2" s="14" t="s">
        <v>105</v>
      </c>
      <c r="MD2" s="14" t="s">
        <v>103</v>
      </c>
      <c r="ME2" s="14" t="s">
        <v>104</v>
      </c>
      <c r="MF2" s="14" t="s">
        <v>23</v>
      </c>
      <c r="MG2" s="14" t="s">
        <v>18</v>
      </c>
      <c r="MH2" s="75" t="s">
        <v>19</v>
      </c>
      <c r="MI2" s="75"/>
      <c r="MJ2" s="75"/>
      <c r="MK2" s="75"/>
      <c r="ML2" s="75"/>
      <c r="MM2" s="75" t="s">
        <v>20</v>
      </c>
      <c r="MN2" s="75"/>
      <c r="MO2" s="75"/>
      <c r="MP2" s="75"/>
      <c r="MQ2" s="75"/>
      <c r="MR2" s="75" t="s">
        <v>105</v>
      </c>
      <c r="MS2" s="75"/>
      <c r="MT2" s="75"/>
      <c r="MU2" s="75"/>
      <c r="MV2" s="75"/>
      <c r="MW2" s="75" t="s">
        <v>23</v>
      </c>
      <c r="MX2" s="75"/>
      <c r="MY2" s="75"/>
      <c r="MZ2" s="75"/>
      <c r="NA2" s="75"/>
      <c r="NB2" s="13" t="s">
        <v>100</v>
      </c>
      <c r="NC2" s="13" t="s">
        <v>101</v>
      </c>
      <c r="ND2" s="13" t="s">
        <v>21</v>
      </c>
      <c r="NE2" s="13" t="s">
        <v>80</v>
      </c>
      <c r="NF2" s="13" t="s">
        <v>102</v>
      </c>
      <c r="NG2" s="13" t="s">
        <v>22</v>
      </c>
      <c r="NH2" s="13" t="s">
        <v>24</v>
      </c>
      <c r="NI2" s="13" t="s">
        <v>106</v>
      </c>
      <c r="NJ2" s="13" t="s">
        <v>107</v>
      </c>
      <c r="NK2" s="13" t="s">
        <v>105</v>
      </c>
      <c r="NL2" s="13" t="s">
        <v>103</v>
      </c>
      <c r="NM2" s="13" t="s">
        <v>104</v>
      </c>
      <c r="NN2" s="13" t="s">
        <v>23</v>
      </c>
      <c r="NO2" s="13" t="s">
        <v>18</v>
      </c>
      <c r="NP2" s="72" t="s">
        <v>19</v>
      </c>
      <c r="NQ2" s="72"/>
      <c r="NR2" s="72"/>
      <c r="NS2" s="72"/>
      <c r="NT2" s="72"/>
      <c r="NU2" s="72" t="s">
        <v>20</v>
      </c>
      <c r="NV2" s="72"/>
      <c r="NW2" s="72"/>
      <c r="NX2" s="72"/>
      <c r="NY2" s="72"/>
      <c r="NZ2" s="72" t="s">
        <v>105</v>
      </c>
      <c r="OA2" s="72"/>
      <c r="OB2" s="72"/>
      <c r="OC2" s="72"/>
      <c r="OD2" s="72"/>
      <c r="OE2" s="72" t="s">
        <v>23</v>
      </c>
      <c r="OF2" s="72"/>
      <c r="OG2" s="72"/>
      <c r="OH2" s="72"/>
      <c r="OI2" s="72"/>
      <c r="OJ2" s="14" t="s">
        <v>100</v>
      </c>
      <c r="OK2" s="14" t="s">
        <v>101</v>
      </c>
      <c r="OL2" s="14" t="s">
        <v>21</v>
      </c>
      <c r="OM2" s="14" t="s">
        <v>80</v>
      </c>
      <c r="ON2" s="14" t="s">
        <v>102</v>
      </c>
      <c r="OO2" s="14" t="s">
        <v>22</v>
      </c>
      <c r="OP2" s="14" t="s">
        <v>24</v>
      </c>
      <c r="OQ2" s="14" t="s">
        <v>106</v>
      </c>
      <c r="OR2" s="14" t="s">
        <v>107</v>
      </c>
      <c r="OS2" s="14" t="s">
        <v>105</v>
      </c>
      <c r="OT2" s="14" t="s">
        <v>103</v>
      </c>
      <c r="OU2" s="14" t="s">
        <v>104</v>
      </c>
      <c r="OV2" s="14" t="s">
        <v>23</v>
      </c>
      <c r="OW2" s="14" t="s">
        <v>18</v>
      </c>
      <c r="OX2" s="75" t="s">
        <v>19</v>
      </c>
      <c r="OY2" s="75"/>
      <c r="OZ2" s="75"/>
      <c r="PA2" s="75"/>
      <c r="PB2" s="75"/>
      <c r="PC2" s="75" t="s">
        <v>20</v>
      </c>
      <c r="PD2" s="75"/>
      <c r="PE2" s="75"/>
      <c r="PF2" s="75"/>
      <c r="PG2" s="75"/>
      <c r="PH2" s="75" t="s">
        <v>105</v>
      </c>
      <c r="PI2" s="75"/>
      <c r="PJ2" s="75"/>
      <c r="PK2" s="75"/>
      <c r="PL2" s="75"/>
      <c r="PM2" s="75" t="s">
        <v>23</v>
      </c>
      <c r="PN2" s="75"/>
      <c r="PO2" s="75"/>
      <c r="PP2" s="75"/>
      <c r="PQ2" s="75"/>
      <c r="PR2" s="13" t="s">
        <v>100</v>
      </c>
      <c r="PS2" s="13" t="s">
        <v>101</v>
      </c>
      <c r="PT2" s="13" t="s">
        <v>21</v>
      </c>
      <c r="PU2" s="13" t="s">
        <v>80</v>
      </c>
      <c r="PV2" s="13" t="s">
        <v>102</v>
      </c>
      <c r="PW2" s="13" t="s">
        <v>22</v>
      </c>
      <c r="PX2" s="13" t="s">
        <v>24</v>
      </c>
      <c r="PY2" s="13" t="s">
        <v>106</v>
      </c>
      <c r="PZ2" s="13" t="s">
        <v>107</v>
      </c>
      <c r="QA2" s="13" t="s">
        <v>105</v>
      </c>
      <c r="QB2" s="13" t="s">
        <v>103</v>
      </c>
      <c r="QC2" s="13" t="s">
        <v>104</v>
      </c>
      <c r="QD2" s="13" t="s">
        <v>23</v>
      </c>
      <c r="QE2" s="13" t="s">
        <v>18</v>
      </c>
      <c r="QF2" s="72" t="s">
        <v>19</v>
      </c>
      <c r="QG2" s="72"/>
      <c r="QH2" s="72"/>
      <c r="QI2" s="72"/>
      <c r="QJ2" s="72"/>
      <c r="QK2" s="72" t="s">
        <v>20</v>
      </c>
      <c r="QL2" s="72"/>
      <c r="QM2" s="72"/>
      <c r="QN2" s="72"/>
      <c r="QO2" s="72"/>
      <c r="QP2" s="72" t="s">
        <v>105</v>
      </c>
      <c r="QQ2" s="72"/>
      <c r="QR2" s="72"/>
      <c r="QS2" s="72"/>
      <c r="QT2" s="72"/>
      <c r="QU2" s="72" t="s">
        <v>23</v>
      </c>
      <c r="QV2" s="72"/>
      <c r="QW2" s="72"/>
      <c r="QX2" s="72"/>
      <c r="QY2" s="72"/>
      <c r="QZ2" s="14" t="s">
        <v>100</v>
      </c>
      <c r="RA2" s="14" t="s">
        <v>101</v>
      </c>
      <c r="RB2" s="14" t="s">
        <v>21</v>
      </c>
      <c r="RC2" s="14" t="s">
        <v>80</v>
      </c>
      <c r="RD2" s="14" t="s">
        <v>102</v>
      </c>
      <c r="RE2" s="14" t="s">
        <v>22</v>
      </c>
      <c r="RF2" s="14" t="s">
        <v>24</v>
      </c>
      <c r="RG2" s="14" t="s">
        <v>106</v>
      </c>
      <c r="RH2" s="14" t="s">
        <v>107</v>
      </c>
      <c r="RI2" s="14" t="s">
        <v>105</v>
      </c>
      <c r="RJ2" s="14" t="s">
        <v>103</v>
      </c>
      <c r="RK2" s="14" t="s">
        <v>104</v>
      </c>
      <c r="RL2" s="14" t="s">
        <v>23</v>
      </c>
      <c r="RM2" s="14" t="s">
        <v>18</v>
      </c>
      <c r="RN2" s="75" t="s">
        <v>19</v>
      </c>
      <c r="RO2" s="75"/>
      <c r="RP2" s="75"/>
      <c r="RQ2" s="75"/>
      <c r="RR2" s="75"/>
      <c r="RS2" s="75" t="s">
        <v>20</v>
      </c>
      <c r="RT2" s="75"/>
      <c r="RU2" s="75"/>
      <c r="RV2" s="75"/>
      <c r="RW2" s="75"/>
      <c r="RX2" s="75" t="s">
        <v>105</v>
      </c>
      <c r="RY2" s="75"/>
      <c r="RZ2" s="75"/>
      <c r="SA2" s="75"/>
      <c r="SB2" s="75"/>
      <c r="SC2" s="75" t="s">
        <v>23</v>
      </c>
      <c r="SD2" s="75"/>
      <c r="SE2" s="75"/>
      <c r="SF2" s="75"/>
      <c r="SG2" s="75"/>
      <c r="SH2" s="13" t="s">
        <v>100</v>
      </c>
      <c r="SI2" s="13" t="s">
        <v>101</v>
      </c>
      <c r="SJ2" s="13" t="s">
        <v>21</v>
      </c>
      <c r="SK2" s="13" t="s">
        <v>80</v>
      </c>
      <c r="SL2" s="13" t="s">
        <v>102</v>
      </c>
      <c r="SM2" s="13" t="s">
        <v>22</v>
      </c>
      <c r="SN2" s="13" t="s">
        <v>24</v>
      </c>
      <c r="SO2" s="13" t="s">
        <v>106</v>
      </c>
      <c r="SP2" s="13" t="s">
        <v>107</v>
      </c>
      <c r="SQ2" s="13" t="s">
        <v>105</v>
      </c>
      <c r="SR2" s="13" t="s">
        <v>103</v>
      </c>
      <c r="SS2" s="13" t="s">
        <v>104</v>
      </c>
      <c r="ST2" s="13" t="s">
        <v>23</v>
      </c>
      <c r="SU2" s="13" t="s">
        <v>18</v>
      </c>
      <c r="SV2" s="72" t="s">
        <v>19</v>
      </c>
      <c r="SW2" s="72"/>
      <c r="SX2" s="72"/>
      <c r="SY2" s="72"/>
      <c r="SZ2" s="72"/>
      <c r="TA2" s="72" t="s">
        <v>20</v>
      </c>
      <c r="TB2" s="72"/>
      <c r="TC2" s="72"/>
      <c r="TD2" s="72"/>
      <c r="TE2" s="72"/>
      <c r="TF2" s="72" t="s">
        <v>105</v>
      </c>
      <c r="TG2" s="72"/>
      <c r="TH2" s="72"/>
      <c r="TI2" s="72"/>
      <c r="TJ2" s="72"/>
      <c r="TK2" s="72" t="s">
        <v>23</v>
      </c>
      <c r="TL2" s="72"/>
      <c r="TM2" s="72"/>
      <c r="TN2" s="72"/>
      <c r="TO2" s="72"/>
      <c r="TP2" s="14" t="s">
        <v>100</v>
      </c>
      <c r="TQ2" s="14" t="s">
        <v>101</v>
      </c>
      <c r="TR2" s="14" t="s">
        <v>21</v>
      </c>
      <c r="TS2" s="14" t="s">
        <v>80</v>
      </c>
      <c r="TT2" s="14" t="s">
        <v>102</v>
      </c>
      <c r="TU2" s="14" t="s">
        <v>22</v>
      </c>
      <c r="TV2" s="14" t="s">
        <v>24</v>
      </c>
      <c r="TW2" s="14" t="s">
        <v>106</v>
      </c>
      <c r="TX2" s="14" t="s">
        <v>107</v>
      </c>
      <c r="TY2" s="14" t="s">
        <v>105</v>
      </c>
      <c r="TZ2" s="14" t="s">
        <v>103</v>
      </c>
      <c r="UA2" s="14" t="s">
        <v>104</v>
      </c>
      <c r="UB2" s="14" t="s">
        <v>23</v>
      </c>
      <c r="UC2" s="14" t="s">
        <v>18</v>
      </c>
      <c r="UD2" s="75" t="s">
        <v>19</v>
      </c>
      <c r="UE2" s="75"/>
      <c r="UF2" s="75"/>
      <c r="UG2" s="75"/>
      <c r="UH2" s="75"/>
      <c r="UI2" s="75" t="s">
        <v>20</v>
      </c>
      <c r="UJ2" s="75"/>
      <c r="UK2" s="75"/>
      <c r="UL2" s="75"/>
      <c r="UM2" s="75"/>
      <c r="UN2" s="75" t="s">
        <v>105</v>
      </c>
      <c r="UO2" s="75"/>
      <c r="UP2" s="75"/>
      <c r="UQ2" s="75"/>
      <c r="UR2" s="75"/>
      <c r="US2" s="75" t="s">
        <v>23</v>
      </c>
      <c r="UT2" s="75"/>
      <c r="UU2" s="75"/>
      <c r="UV2" s="75"/>
      <c r="UW2" s="75"/>
      <c r="UX2" s="13" t="s">
        <v>100</v>
      </c>
      <c r="UY2" s="13" t="s">
        <v>101</v>
      </c>
      <c r="UZ2" s="13" t="s">
        <v>21</v>
      </c>
      <c r="VA2" s="13" t="s">
        <v>80</v>
      </c>
      <c r="VB2" s="13" t="s">
        <v>102</v>
      </c>
      <c r="VC2" s="13" t="s">
        <v>22</v>
      </c>
      <c r="VD2" s="13" t="s">
        <v>24</v>
      </c>
      <c r="VE2" s="13" t="s">
        <v>106</v>
      </c>
      <c r="VF2" s="13" t="s">
        <v>107</v>
      </c>
      <c r="VG2" s="13" t="s">
        <v>105</v>
      </c>
      <c r="VH2" s="13" t="s">
        <v>103</v>
      </c>
      <c r="VI2" s="13" t="s">
        <v>104</v>
      </c>
      <c r="VJ2" s="13" t="s">
        <v>23</v>
      </c>
      <c r="VK2" s="13" t="s">
        <v>18</v>
      </c>
      <c r="VL2" s="72" t="s">
        <v>19</v>
      </c>
      <c r="VM2" s="72"/>
      <c r="VN2" s="72"/>
      <c r="VO2" s="72"/>
      <c r="VP2" s="72"/>
      <c r="VQ2" s="72" t="s">
        <v>20</v>
      </c>
      <c r="VR2" s="72"/>
      <c r="VS2" s="72"/>
      <c r="VT2" s="72"/>
      <c r="VU2" s="72"/>
      <c r="VV2" s="72" t="s">
        <v>105</v>
      </c>
      <c r="VW2" s="72"/>
      <c r="VX2" s="72"/>
      <c r="VY2" s="72"/>
      <c r="VZ2" s="72"/>
      <c r="WA2" s="72" t="s">
        <v>23</v>
      </c>
      <c r="WB2" s="72"/>
      <c r="WC2" s="72"/>
      <c r="WD2" s="72"/>
      <c r="WE2" s="72"/>
      <c r="WF2" s="14" t="s">
        <v>100</v>
      </c>
      <c r="WG2" s="14" t="s">
        <v>101</v>
      </c>
      <c r="WH2" s="14" t="s">
        <v>21</v>
      </c>
      <c r="WI2" s="14" t="s">
        <v>80</v>
      </c>
      <c r="WJ2" s="14" t="s">
        <v>102</v>
      </c>
      <c r="WK2" s="14" t="s">
        <v>22</v>
      </c>
      <c r="WL2" s="14" t="s">
        <v>24</v>
      </c>
      <c r="WM2" s="14" t="s">
        <v>106</v>
      </c>
      <c r="WN2" s="14" t="s">
        <v>107</v>
      </c>
      <c r="WO2" s="14" t="s">
        <v>105</v>
      </c>
      <c r="WP2" s="14" t="s">
        <v>103</v>
      </c>
      <c r="WQ2" s="14" t="s">
        <v>104</v>
      </c>
      <c r="WR2" s="14" t="s">
        <v>23</v>
      </c>
      <c r="WS2" s="14" t="s">
        <v>18</v>
      </c>
      <c r="WT2" s="75" t="s">
        <v>19</v>
      </c>
      <c r="WU2" s="75"/>
      <c r="WV2" s="75"/>
      <c r="WW2" s="75"/>
      <c r="WX2" s="75"/>
      <c r="WY2" s="75" t="s">
        <v>20</v>
      </c>
      <c r="WZ2" s="75"/>
      <c r="XA2" s="75"/>
      <c r="XB2" s="75"/>
      <c r="XC2" s="75"/>
      <c r="XD2" s="75" t="s">
        <v>23</v>
      </c>
      <c r="XE2" s="75"/>
      <c r="XF2" s="75"/>
      <c r="XG2" s="75"/>
      <c r="XH2" s="75"/>
      <c r="XI2" s="13"/>
      <c r="XJ2" s="13" t="s">
        <v>100</v>
      </c>
      <c r="XK2" s="13" t="s">
        <v>101</v>
      </c>
      <c r="XL2" s="13" t="s">
        <v>21</v>
      </c>
      <c r="XM2" s="13" t="s">
        <v>80</v>
      </c>
      <c r="XN2" s="13" t="s">
        <v>102</v>
      </c>
      <c r="XO2" s="13" t="s">
        <v>22</v>
      </c>
      <c r="XP2" s="13" t="s">
        <v>24</v>
      </c>
      <c r="XQ2" s="13" t="s">
        <v>103</v>
      </c>
      <c r="XR2" s="13" t="s">
        <v>104</v>
      </c>
      <c r="XS2" s="13" t="s">
        <v>23</v>
      </c>
      <c r="XT2" s="13" t="s">
        <v>18</v>
      </c>
    </row>
    <row r="3" spans="1:644" x14ac:dyDescent="0.2">
      <c r="A3" s="68"/>
      <c r="B3" s="68"/>
      <c r="C3" s="68"/>
      <c r="D3" s="68"/>
      <c r="E3" s="68"/>
      <c r="F3" s="69"/>
      <c r="G3" s="68"/>
      <c r="H3" s="68"/>
      <c r="I3" s="68"/>
      <c r="J3" s="74"/>
      <c r="K3" s="70"/>
      <c r="L3" s="74"/>
      <c r="M3" s="70"/>
      <c r="N3" s="74"/>
      <c r="O3" s="70"/>
      <c r="P3" s="70"/>
      <c r="Q3" s="70"/>
      <c r="R3" s="70"/>
      <c r="S3" s="70"/>
      <c r="T3" s="74"/>
      <c r="U3" s="70"/>
      <c r="V3" s="73"/>
      <c r="W3" s="70"/>
      <c r="X3" s="70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15</v>
      </c>
      <c r="TL3" s="14" t="s">
        <v>16</v>
      </c>
      <c r="TM3" s="14" t="s">
        <v>10</v>
      </c>
      <c r="TN3" s="14" t="s">
        <v>17</v>
      </c>
      <c r="TO3" s="14" t="s">
        <v>30</v>
      </c>
      <c r="TP3" s="6"/>
      <c r="TQ3" s="6"/>
      <c r="TR3" s="6"/>
      <c r="TS3" s="6"/>
      <c r="TT3" s="6"/>
      <c r="TU3" s="6"/>
      <c r="TV3" s="6"/>
      <c r="TW3" s="6"/>
      <c r="TX3" s="6"/>
      <c r="TY3" s="6"/>
      <c r="TZ3" s="6"/>
      <c r="UA3" s="6"/>
      <c r="UB3" s="6"/>
      <c r="UC3" s="6"/>
      <c r="UD3" s="13" t="s">
        <v>15</v>
      </c>
      <c r="UE3" s="13" t="s">
        <v>16</v>
      </c>
      <c r="UF3" s="13" t="s">
        <v>10</v>
      </c>
      <c r="UG3" s="13" t="s">
        <v>17</v>
      </c>
      <c r="UH3" s="13" t="s">
        <v>30</v>
      </c>
      <c r="UI3" s="13" t="s">
        <v>15</v>
      </c>
      <c r="UJ3" s="13" t="s">
        <v>16</v>
      </c>
      <c r="UK3" s="13" t="s">
        <v>10</v>
      </c>
      <c r="UL3" s="13" t="s">
        <v>17</v>
      </c>
      <c r="UM3" s="13" t="s">
        <v>30</v>
      </c>
      <c r="UN3" s="13" t="s">
        <v>15</v>
      </c>
      <c r="UO3" s="13" t="s">
        <v>16</v>
      </c>
      <c r="UP3" s="13" t="s">
        <v>10</v>
      </c>
      <c r="UQ3" s="13" t="s">
        <v>17</v>
      </c>
      <c r="UR3" s="13" t="s">
        <v>30</v>
      </c>
      <c r="US3" s="13" t="s">
        <v>15</v>
      </c>
      <c r="UT3" s="13" t="s">
        <v>16</v>
      </c>
      <c r="UU3" s="13" t="s">
        <v>10</v>
      </c>
      <c r="UV3" s="13" t="s">
        <v>17</v>
      </c>
      <c r="UW3" s="13" t="s">
        <v>30</v>
      </c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14" t="s">
        <v>15</v>
      </c>
      <c r="VM3" s="14" t="s">
        <v>16</v>
      </c>
      <c r="VN3" s="14" t="s">
        <v>10</v>
      </c>
      <c r="VO3" s="14" t="s">
        <v>17</v>
      </c>
      <c r="VP3" s="14" t="s">
        <v>30</v>
      </c>
      <c r="VQ3" s="14" t="s">
        <v>15</v>
      </c>
      <c r="VR3" s="14" t="s">
        <v>16</v>
      </c>
      <c r="VS3" s="14" t="s">
        <v>10</v>
      </c>
      <c r="VT3" s="14" t="s">
        <v>17</v>
      </c>
      <c r="VU3" s="14" t="s">
        <v>30</v>
      </c>
      <c r="VV3" s="14" t="s">
        <v>15</v>
      </c>
      <c r="VW3" s="14" t="s">
        <v>16</v>
      </c>
      <c r="VX3" s="14" t="s">
        <v>10</v>
      </c>
      <c r="VY3" s="14" t="s">
        <v>17</v>
      </c>
      <c r="VZ3" s="14" t="s">
        <v>30</v>
      </c>
      <c r="WA3" s="14" t="s">
        <v>15</v>
      </c>
      <c r="WB3" s="14" t="s">
        <v>16</v>
      </c>
      <c r="WC3" s="14" t="s">
        <v>10</v>
      </c>
      <c r="WD3" s="14" t="s">
        <v>17</v>
      </c>
      <c r="WE3" s="14" t="s">
        <v>30</v>
      </c>
      <c r="WF3" s="6"/>
      <c r="WG3" s="6"/>
      <c r="WH3" s="6"/>
      <c r="WI3" s="6"/>
      <c r="WJ3" s="6"/>
      <c r="WK3" s="6"/>
      <c r="WL3" s="6"/>
      <c r="WM3" s="6"/>
      <c r="WN3" s="6"/>
      <c r="WO3" s="6"/>
      <c r="WP3" s="6"/>
      <c r="WQ3" s="6"/>
      <c r="WR3" s="6"/>
      <c r="WS3" s="6"/>
      <c r="WT3" s="13" t="s">
        <v>15</v>
      </c>
      <c r="WU3" s="13" t="s">
        <v>16</v>
      </c>
      <c r="WV3" s="13" t="s">
        <v>10</v>
      </c>
      <c r="WW3" s="13" t="s">
        <v>17</v>
      </c>
      <c r="WX3" s="13" t="s">
        <v>30</v>
      </c>
      <c r="WY3" s="13" t="s">
        <v>15</v>
      </c>
      <c r="WZ3" s="13" t="s">
        <v>16</v>
      </c>
      <c r="XA3" s="13" t="s">
        <v>10</v>
      </c>
      <c r="XB3" s="13" t="s">
        <v>17</v>
      </c>
      <c r="XC3" s="13" t="s">
        <v>30</v>
      </c>
      <c r="XD3" s="13" t="s">
        <v>15</v>
      </c>
      <c r="XE3" s="13" t="s">
        <v>16</v>
      </c>
      <c r="XF3" s="13" t="s">
        <v>10</v>
      </c>
      <c r="XG3" s="13" t="s">
        <v>17</v>
      </c>
      <c r="XH3" s="13" t="s">
        <v>30</v>
      </c>
      <c r="XI3" s="13" t="s">
        <v>55</v>
      </c>
      <c r="XJ3" s="13"/>
      <c r="XK3" s="13"/>
      <c r="XL3" s="13"/>
      <c r="XM3" s="13"/>
      <c r="XN3" s="13"/>
      <c r="XO3" s="13"/>
      <c r="XP3" s="13"/>
      <c r="XQ3" s="13"/>
      <c r="XR3" s="13"/>
      <c r="XS3" s="13"/>
      <c r="XT3" s="13"/>
    </row>
    <row r="4" spans="1:644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25</v>
      </c>
      <c r="C4" s="4" t="s">
        <v>8</v>
      </c>
      <c r="D4" s="4">
        <v>1998</v>
      </c>
      <c r="E4" s="9">
        <f>SUM(J4:V4)+SUM(J4:T4)*0.0000001+SUM(J4)*0.0000000000001</f>
        <v>255.39002542300565</v>
      </c>
      <c r="F4" s="3" t="str">
        <f>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,AND(TP4&gt;=UC$20,TP4&lt;&gt;"",TR4&gt;=UC$24,TR4&lt;&gt;""),AND(TS4&gt;=UC$20,TS4&lt;&gt;"",TU4&gt;=UC$24,TU4&lt;&gt;""),AND(TW4&gt;=UC$20,TW4&lt;&gt;"",TY4&gt;=UC$24,TYY4&lt;&gt;""),AND(TZ4&gt;=UC$20,TZ4&lt;&gt;"",UB4&gt;=UC$24,UB4&lt;&gt;""),AND(UX4&gt;=VK$20,UX4&lt;&gt;"",UZ4&gt;=VK$24,UZ4&lt;&gt;""),AND(VA4&gt;=VK$20,VA4&lt;&gt;"",VC4&gt;=VK$24,VC4&lt;&gt;""),AND(VE4&gt;=VK$20,VE4&lt;&gt;"",VG4&gt;=VK$24,VG4&lt;&gt;""),AND(VH4&gt;=VK$20,VH4&lt;&gt;"",VJ4&gt;=VK$24,VJ4&lt;&gt;""),AND(WF4&gt;=WS$20,WF4&lt;&gt;"",WH4&gt;=WS$24,WH4&lt;&gt;""),AND(WI4&gt;=WS$20,WI4&lt;&gt;"",WK4&gt;=WS$24,WK4&lt;&gt;""),AND(WM4&gt;=WS$20,WM4&lt;&gt;"",WO4&gt;=WS$24,WO4&lt;&gt;""),AND(WP4&gt;=WS$20,WP4&lt;&gt;"",WR4&gt;=WS$24,WR4&lt;&gt;"")),"P","")</f>
        <v>P</v>
      </c>
      <c r="G4" s="3" t="str">
        <f>IF(OR(AND(AQ4&gt;=AY$24,AQ4&lt;&gt;"",AN4=""),AND(AT4&gt;=AY$24,AT4&lt;&gt;"",AN4=""),AND(AX4&gt;=AY$24,AX4&lt;&gt;"",AN4=""),AND(BR4&gt;=BZ$24,BR4&lt;&gt;"",BO4=""),AND(BU4&gt;=BZ$24,BU4&lt;&gt;"",BO4=""),AND(BY4&gt;=BZ$24,BY4&lt;&gt;"",BO4=""),AND(CS4&gt;=DA$24,CS4&lt;&gt;"",CP4=""),AND(CV4&gt;=DA$24,CV4&lt;&gt;"",CP4=""),AND(CZ4&gt;=DA$24,CZ4&lt;&gt;"",CP4=""),AND(DZ4&gt;=EK$24,DZ4&lt;&gt;""),AND(EC4&gt;=EK$24,EC4&lt;&gt;""),AND(EG4&gt;=EK$24,EG4&lt;&gt;""),AND(EJ4&gt;=EK$24,EJ4&lt;&gt;""),AND(FH4&gt;=FS$24,FH4&lt;&gt;""),AND(FK4&gt;=FS$24,FK4&lt;&gt;""),AND(FO4&gt;=FS$24,FO4&lt;&gt;""),AND(FR4&gt;=FS$24,FR4&lt;&gt;""),AND(GP4&gt;=HA$24,GP4&lt;&gt;""),AND(GS4&gt;=HA$24,GS4&lt;&gt;""),AND(GW4&gt;=HA$24,GW4&lt;&gt;""),AND(GZ4&gt;=HA$24,GZ4&lt;&gt;""),AND(HX4&gt;=II$24,HX4&lt;&gt;""),AND(IA4&gt;=II$24,IA4&lt;&gt;""),AND(IE4&gt;=II$24,IE4&lt;&gt;""),AND(IH4&gt;=II$24,IH4&lt;&gt;""),AND(JF4&gt;=JQ$24,JF4&lt;&gt;""),AND(JI4&gt;=JQ$24,JI4&lt;&gt;""),AND(JM4&gt;=JQ$24,JM4&lt;&gt;""),AND(JP4&gt;=JQ$24,JP4&lt;&gt;""),AND(KN4&gt;=KY$24,KN4&lt;&gt;""),AND(KQ4&gt;=KY$24,KQ4&lt;&gt;""),AND(KU4&gt;=KY$24,KU4&lt;&gt;""),AND(KX4&gt;=KY$24,KX4&lt;&gt;""),AND(LV4&gt;=MG$24,LV4&lt;&gt;""),AND(LY4&gt;=MG$24,LY4&lt;&gt;""),AND(MC4&gt;=MG$24,MC4&lt;&gt;""),AND(MF4&gt;=MG$24,MF4&lt;&gt;""),AND(ND4&gt;=NO$24,ND4&lt;&gt;""),AND(NG4&gt;=NO$24,NG4&lt;&gt;""),AND(NK4&gt;=NO$24,NK4&lt;&gt;""),AND(NN4&gt;=NO$24,NN4&lt;&gt;""),AND(OL4&gt;=OW$24,OL4&lt;&gt;""),AND(OO4&gt;=OW$24,OO4&lt;&gt;""),AND(OS4&gt;=OW$24,OS4&lt;&gt;""),AND(OV4&gt;=OW$24,OV4&lt;&gt;""),AND(PT4&gt;=QE$24,PT4&lt;&gt;""),AND(PW4&gt;=QE$24,PW4&lt;&gt;""),AND(QA4&gt;=QE$24,QA4&lt;&gt;""),AND(QD4&gt;=QE$24,QD4&lt;&gt;""),AND(RB4&gt;=RM$24,RB4&lt;&gt;""),AND(RE4&gt;=RM$24,RE4&lt;&gt;""),AND(RI4&gt;=RM$24,RI4&lt;&gt;""),AND(RL4&gt;=RM$24,RL4&lt;&gt;""),AND(SJ4&gt;=SU$24,SJ4&lt;&gt;""),AND(SM4&gt;=SU$24,SM4&lt;&gt;""),AND(SQ4&gt;=SU$24,SQ4&lt;&gt;""),AND(ST4&gt;=SU$24,ST4&lt;&gt;""),AND(TR4&gt;=UC$24,TR4&lt;&gt;""),AND(TU4&gt;=UC$24,TU4&lt;&gt;""),AND(TY4&gt;=UC$24,TYY4&lt;&gt;""),AND(UB4&gt;=UC$24,UB4&lt;&gt;""),AND(UZ4&gt;=VK$24,UZ4&lt;&gt;""),AND(VC4&gt;=VK$24,VC4&lt;&gt;""),AND(VG4&gt;=VK$24,VG4&lt;&gt;""),AND(VJ4&gt;=VK$24,VJ4&lt;&gt;""),AND(WH4&gt;=WS$24,WH4&lt;&gt;""),AND(WK4&gt;=WS$24,WK4&lt;&gt;""),AND(WO4&gt;=WS$24,WO4&lt;&gt;""),AND(WR4&gt;=WS$24,WR4&lt;&gt;"")),"P","")</f>
        <v>P</v>
      </c>
      <c r="H4" s="37" t="str">
        <f>IF(AND(G4="P",F4=""),"No DD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,AND(TP4&gt;=UC$23,TP4&lt;&gt;"",TR4&gt;=UC$27,TR4&lt;&gt;""),AND(TS4&gt;=UC$23,TS4&lt;&gt;"",TU4&gt;=UC$27,TU4&lt;&gt;""),AND(TW4&gt;=UC$23,TW4&lt;&gt;"",TY4&gt;=UC$347,TYY4&lt;&gt;""),AND(TZ4&gt;=UC$23,TZ4&lt;&gt;"",UB4&gt;=UC$27,UB4&lt;&gt;""),AND(UX4&gt;=VK$23,UX4&lt;&gt;"",UZ4&gt;=VK$27,UZ4&lt;&gt;""),AND(VA4&gt;=VK$23,VA4&lt;&gt;"",VC4&gt;=VK$27,VC4&lt;&gt;""),AND(VE4&gt;=VK$23,VE4&lt;&gt;"",VG4&gt;=VK$27,VG4&lt;&gt;""),AND(VH4&gt;=VK$23,VH4&lt;&gt;"",VJ4&gt;=VK$27,VJ4&lt;&gt;""),AND(WF4&gt;=WS$23,WF4&lt;&gt;"",WH4&gt;=WS$27,WH4&lt;&gt;""),AND(WI4&gt;=WS$23,WI4&lt;&gt;"",WK4&gt;=WS$27,WK4&lt;&gt;""),AND(WM4&gt;=WS$23,WM4&lt;&gt;"",WO4&gt;=WS$27,WO4&lt;&gt;""),AND(WP4&gt;=WS$23,WP4&lt;&gt;"",WR4&gt;=WS$27,WR4&lt;&gt;"")),"Merit",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,AND(TP4&gt;=UC$22,TP4&lt;&gt;"",TR4&gt;=UC$26,TR4&lt;&gt;""),AND(TS4&gt;=UC$22,TS4&lt;&gt;"",TU4&gt;=UC$26,TU4&lt;&gt;""),AND(TW4&gt;=UC$22,TW4&lt;&gt;"",TY4&gt;=UC$26,TYY4&lt;&gt;""),AND(TZ4&gt;=UC$22,TZ4&lt;&gt;"",UB4&gt;=UC$26,UB4&lt;&gt;""),AND(UX4&gt;=VK$22,UX4&lt;&gt;"",UZ4&gt;=VK$26,UZ4&lt;&gt;""),AND(VA4&gt;=VK$22,VA4&lt;&gt;"",VC4&gt;=VK$26,VC4&lt;&gt;""),AND(VE4&gt;=VK$22,VE4&lt;&gt;"",VG4&gt;=VK$26,VG4&lt;&gt;""),AND(VH4&gt;=VK$22,VH4&lt;&gt;"",VJ4&gt;=VK$26,VJ4&lt;&gt;""),AND(WF4&gt;=WS$22,WF4&lt;&gt;"",WH4&gt;=WS$26,WH4&lt;&gt;""),AND(WI4&gt;=WS$22,WI4&lt;&gt;"",WK4&gt;=WS$26,WK4&lt;&gt;""),AND(WM4&gt;=WS$22,WM4&lt;&gt;"",WO4&gt;=WS$26,WO4&lt;&gt;""),AND(WP4&gt;=WS$22,WP4&lt;&gt;"",WR4&gt;=WS$26,WR4&lt;&gt;"")),"Excellence",IF(I4="P","Worlds Team",IF(F4="P","National Team","")))))</f>
        <v>Merit</v>
      </c>
      <c r="I4" s="3" t="str">
        <f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,AND(TP4&gt;=UC$21,TP4&lt;&gt;"",TR4&gt;=UC$25,TR4&lt;&gt;""),AND(TS4&gt;=UC$21,TS4&lt;&gt;"",TU4&gt;=UC$25,TU4&lt;&gt;""),AND(TW4&gt;=UC$21,TW4&lt;&gt;"",TY4&gt;=UC$25,TYY4&lt;&gt;""),AND(TZ4&gt;=UC$21,TZ4&lt;&gt;"",UB4&gt;=UC$25,UB4&lt;&gt;""),AND(UX4&gt;=VK$21,UX4&lt;&gt;"",UZ4&gt;=VK$25,UZ4&lt;&gt;""),AND(VA4&gt;=VK$21,VA4&lt;&gt;"",VC4&gt;=VK$25,VC4&lt;&gt;""),AND(VE4&gt;=VK$21,VE4&lt;&gt;"",VG4&gt;=VK$25,VG4&lt;&gt;""),AND(VH4&gt;=VK$21,VH4&lt;&gt;"",VJ4&gt;=VK$25,VJ4&lt;&gt;""),AND(WF4&gt;=WS$21,WF4&lt;&gt;"",WH4&gt;=WS$25,WH4&lt;&gt;""),AND(WI4&gt;=WS$21,WI4&lt;&gt;"",WK4&gt;=WS$25,WK4&lt;&gt;""),AND(WM4&gt;=WS$21,WM4&lt;&gt;"",WO4&gt;=WS$25,WO4&lt;&gt;""),AND(WP4&gt;=WS$21,WP4&lt;&gt;"",WR4&gt;=WS$25,WR4&lt;&gt;"")),"P","")</f>
        <v>P</v>
      </c>
      <c r="J4" s="8">
        <f>IF(COUNT(AQ4,AT4,BR4,BU4,CS4,CV4)&gt;0,LARGE((AQ4,AT4,BR4,BU4,CS4,CV4),1),0)</f>
        <v>56.779999999999994</v>
      </c>
      <c r="K4" s="8" t="str">
        <f>IF(J4="","",IF(OR(J4=CS4,J4=CV4),$CA$1,IF(OR(J4=BR4,J4=BU4),$AZ$1,IF(OR(J4=AQ4,J4=AT4),$Y$1,""))))</f>
        <v>2024 Elite Canada</v>
      </c>
      <c r="L4" s="8">
        <f>IF(COUNT(AQ4,AT4,BR4,BU4,CS4,CV4)&gt;1,LARGE((AQ4,AT4,BR4,BU4,CS4,CV4),2),0)</f>
        <v>55.43</v>
      </c>
      <c r="M4" s="8" t="str">
        <f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55.18</v>
      </c>
      <c r="O4" s="8" t="str">
        <f>IF(N4="","",IF(OR(N4=CS4,N4=CV4),$CA$1,IF(OR(N4=BR4,N4=BU4),$AZ$1,IF(OR(N4=AQ4,N4=AT4),$Y$1,""))))</f>
        <v>2024 Nationals</v>
      </c>
      <c r="P4" s="8">
        <f>IF(MAX(AX4,BY4,CZ4)&gt;0,MAX(AX4,BY4,CZ4),0)</f>
        <v>56.23</v>
      </c>
      <c r="Q4" s="8" t="str">
        <f>IF(P4="","",IF(P4=CZ4,$CA$1,IF(P4=BY4,$AZ$1,IF(P4=AX4,$Y$1,""))))</f>
        <v>2024 Elite Canada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&gt;0,MAX(AO4,AR4,AV4,BP4,BS4,BW4,CQ4,CT4,CX4,DX4,EA4,EE4,EH4,FF4,FI4,FM4,FP4,GN4,GQ4,GU4,GX4,HV4,HY4,IC4,IF4,JD4,JG4,JK4,JN4,KL4,KO4,KS4,KV4,LT4,LW4,MA4,MD4,NB4,NE4,NI4,NL4,OJ4,OM4,OQ4,OT4,PR4,PU4,PY4,QB4,QZ4,RC4,RG4,RJ4,SH4,SK4,SO4,SR4,TP4,TS4,TW4,TZ4,UX4,VA4,VE4,VH4,WF4,WI4,WM4,WP4),0)</f>
        <v>15</v>
      </c>
      <c r="S4" s="8" t="str">
        <f>IF(R4=0,"",IF(OR(R4=CQ4,R4=CT4,R4=CX4),$CA$1,IF(OR(R4=BP4,R4=BS4,R4=BW4),$AZ$1,IF(OR(R4=AO4,R4=AR4,R4=AV4),$Y$1,IF(OR(R4=WF4,R4=WI4,R4=WM4,R4=WP4),$VL$1,IF(OR(R4=UX4,R4=VA4,R4=VE4,R4=VH4),$UD$1,IF(OR(R4=TP4,R4=TS4,R4=TW4,R4=TZ4),$SV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)))</f>
        <v>2024 World Cup POR (July 7)</v>
      </c>
      <c r="T4" s="8">
        <f>IF(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,IF(TP4&gt;=$UC$20,TQ4,0),IF(TS4&gt;=$UC$20,TT4,0),IF(TW4&gt;=$UC$20,TX4,0),IF(TZ4&gt;=$UC$20,UA4,0),IF(UX4&gt;=$VK$20,UY4,0),IF(VA4&gt;=$VK$20,VB4,0),IF(VE4&gt;=$VK$20,VF4,0),IF(VH4&gt;=$VK$20,VI4,0),IF(WF4&gt;=$WS$20,WG4,0),IF(WI4&gt;=$WS$20,WJ4,0),IF(WM4&gt;=$WS$20,WN4,0),IF(WP4&gt;=$WS$20,WQ4,0))&gt;0,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,IF(TP4&gt;=$UC$20,TQ4,0),IF(TS4&gt;=$UC$20,TT4,0),IF(TW4&gt;=$UC$20,TX4,0),IF(TZ4&gt;=$UC$20,UA4,0),IF(UX4&gt;=$VK$20,UY4,0),IF(VA4&gt;=$VK$20,VB4,0),IF(VE4&gt;=$VK$20,VF4,0),IF(VH4&gt;=$VK$20,VI4,0),IF(WF4&gt;=$WS$20,WG4,0),IF(WI4&gt;=$WS$20,WJ4,0),IF(WM4&gt;=$WS$20,WN4,0),IF(WP4&gt;=$WS$20,WQ4,0)),0)</f>
        <v>15.61</v>
      </c>
      <c r="U4" s="8" t="str">
        <f>IF(T4=0,"",IF(OR(T4=CR4,T4=CU4,T4=CY4),$CA$1,IF(OR(T4=BQ4,T4=BT4,T4=BX4),$AZ$1,IF(OR(T4=AP4,T4=AS4,T4=AW4),$Y$1,IF(OR(T4=WG4,T4=WJ4,T4=WN4,T4=WQ4),$VL$1,IF(OR(T4=UY4,T4=VB4,T4=VF4,T4=VI4),$UD$1,IF(OR(T4=TQ4,T4=TT4,T4=TX4,T4=UA4),$SV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)))</f>
        <v>2024 World Cup POR (July 7)</v>
      </c>
      <c r="V4" s="8">
        <f>IF(MAX(DB4,DC4)&gt;0,MAX(DB4,DC4),"")</f>
        <v>1.1600000000000037</v>
      </c>
      <c r="W4" s="11" t="str">
        <f>IF(V4="","",IF(V4=DB4,"("&amp;DB$2&amp;")",IF(V4=DC4,"("&amp;DC$2&amp;")")))</f>
        <v>(Prelim)</v>
      </c>
      <c r="X4" s="8" t="str">
        <f>IF(V4="","",IF(V4=DB4,IF(V4+IF(N4="",0,N4)=WL4,$VL$1,IF(V4+IF(N4="",0,N4)=VD4,$UD$1,IF(V4+IF(N4="",0,N4)=TV4,$SV$1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))),IF(V4=DC4,IF(V4+IF(P4="",0,P4)=WO4,$VL$1,IF(V4+IF(P4="",0,P4)=VG4,$UD$1,IF(V4+IF(P4="",0,P4)=TY4,$SV$1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WR4,$VL$1,IF(V4+IF(P4="",0,P4)=VJ4,$UD$1,IF(V4+IF(P4="",0,P4)=UB4,$SV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))))))</f>
        <v>2024 World Cup POR (July 7)</v>
      </c>
      <c r="Y4" s="23">
        <v>16.2</v>
      </c>
      <c r="Z4" s="23">
        <v>9.4</v>
      </c>
      <c r="AA4" s="23">
        <v>14.4</v>
      </c>
      <c r="AB4" s="23">
        <v>15.1</v>
      </c>
      <c r="AC4" s="23">
        <v>0</v>
      </c>
      <c r="AD4" s="23">
        <v>16.600000000000001</v>
      </c>
      <c r="AE4" s="23">
        <v>9.4</v>
      </c>
      <c r="AF4" s="23">
        <v>14.4</v>
      </c>
      <c r="AG4" s="23">
        <v>15.43</v>
      </c>
      <c r="AH4" s="23">
        <v>0.4</v>
      </c>
      <c r="AI4" s="23">
        <v>16</v>
      </c>
      <c r="AJ4" s="23">
        <v>9</v>
      </c>
      <c r="AK4" s="23">
        <v>14.4</v>
      </c>
      <c r="AL4" s="23">
        <v>15.36</v>
      </c>
      <c r="AM4" s="23">
        <v>0</v>
      </c>
      <c r="AN4" s="28"/>
      <c r="AO4" s="39">
        <f>IF(AA4&gt;0,AA4,"")</f>
        <v>14.4</v>
      </c>
      <c r="AP4" s="39">
        <f>IF(AB4&gt;0,AB4,"")</f>
        <v>15.1</v>
      </c>
      <c r="AQ4" s="41">
        <f>IF(SUM(Y4:AB4)-AC4&gt;0,SUM(Y4:AB4)-AC4,"")</f>
        <v>55.1</v>
      </c>
      <c r="AR4" s="41">
        <f>IF(AF4&gt;0,AF4,"")</f>
        <v>14.4</v>
      </c>
      <c r="AS4" s="41">
        <f>IF(AG4&gt;0,AG4,"")</f>
        <v>15.43</v>
      </c>
      <c r="AT4" s="41">
        <f>IF(SUM(AD4:AG4)-AH4&gt;0,SUM(AD4:AG4)-AH4,"")</f>
        <v>55.43</v>
      </c>
      <c r="AU4" s="41">
        <f>IF(AQ4="","",MAX(AQ4,AT4))</f>
        <v>55.43</v>
      </c>
      <c r="AV4" s="41">
        <f>IF(AK4&gt;0,AK4,"")</f>
        <v>14.4</v>
      </c>
      <c r="AW4" s="41">
        <f>IF(AL4&gt;0,AL4,"")</f>
        <v>15.36</v>
      </c>
      <c r="AX4" s="41">
        <f>IF(SUM(AI4:AL4)-AM4&gt;0,SUM(AI4:AL4)-AM4,"")</f>
        <v>54.76</v>
      </c>
      <c r="AY4" s="41">
        <f>IF(SUM(AU4,AX4)&gt;0,SUM(AU4,AX4),"")</f>
        <v>110.19</v>
      </c>
      <c r="AZ4" s="27">
        <v>16.8</v>
      </c>
      <c r="BA4" s="27">
        <v>9.5</v>
      </c>
      <c r="BB4" s="27">
        <v>14</v>
      </c>
      <c r="BC4" s="27">
        <v>14.84</v>
      </c>
      <c r="BD4" s="27">
        <v>0.2</v>
      </c>
      <c r="BE4" s="27">
        <v>17.7</v>
      </c>
      <c r="BF4" s="27">
        <v>9.6</v>
      </c>
      <c r="BG4" s="27">
        <v>14.4</v>
      </c>
      <c r="BH4" s="27">
        <v>15.08</v>
      </c>
      <c r="BI4" s="27">
        <v>0</v>
      </c>
      <c r="BJ4" s="27">
        <v>17.2</v>
      </c>
      <c r="BK4" s="27">
        <v>9.6</v>
      </c>
      <c r="BL4" s="27">
        <v>14.4</v>
      </c>
      <c r="BM4" s="27">
        <v>15.03</v>
      </c>
      <c r="BN4" s="27">
        <v>0</v>
      </c>
      <c r="BO4" s="29"/>
      <c r="BP4" s="40">
        <f>IF(BB4&gt;0,BB4,"")</f>
        <v>14</v>
      </c>
      <c r="BQ4" s="40">
        <f>IF(BC4&gt;0,BC4,"")</f>
        <v>14.84</v>
      </c>
      <c r="BR4" s="11">
        <f>IF(SUM(AZ4:BC4)-BD4&gt;0,SUM(AZ4:BC4)-BD4,"")</f>
        <v>54.94</v>
      </c>
      <c r="BS4" s="11">
        <f>IF(BG4&gt;0,BG4,"")</f>
        <v>14.4</v>
      </c>
      <c r="BT4" s="11">
        <f>IF(BH4&gt;0,BH4,"")</f>
        <v>15.08</v>
      </c>
      <c r="BU4" s="11">
        <f>IF(SUM(BE4:BH4)-BI4&gt;0,SUM(BE4:BH4)-BI4,"")</f>
        <v>56.779999999999994</v>
      </c>
      <c r="BV4" s="11">
        <f>IF(BR4="","",MAX(BR4,BU4))</f>
        <v>56.779999999999994</v>
      </c>
      <c r="BW4" s="11">
        <f>IF(BL4&gt;0,BL4,"")</f>
        <v>14.4</v>
      </c>
      <c r="BX4" s="11">
        <f>IF(BM4&gt;0,BM4,"")</f>
        <v>15.03</v>
      </c>
      <c r="BY4" s="11">
        <f>IF(SUM(BJ4:BM4)-BN4&gt;0,SUM(BJ4:BM4)-BN4,"")</f>
        <v>56.23</v>
      </c>
      <c r="BZ4" s="11">
        <f>IF(SUM(BV4,BY4)&gt;0,SUM(BV4,BY4),"")</f>
        <v>113.00999999999999</v>
      </c>
      <c r="CA4" s="23">
        <v>16.7</v>
      </c>
      <c r="CB4" s="23">
        <v>8.6</v>
      </c>
      <c r="CC4" s="23">
        <v>14.4</v>
      </c>
      <c r="CD4" s="23">
        <v>15.1</v>
      </c>
      <c r="CE4" s="23">
        <v>0</v>
      </c>
      <c r="CF4" s="23">
        <v>16.600000000000001</v>
      </c>
      <c r="CG4" s="23">
        <v>9</v>
      </c>
      <c r="CH4" s="23">
        <v>14.4</v>
      </c>
      <c r="CI4" s="23">
        <v>15.18</v>
      </c>
      <c r="CJ4" s="23">
        <v>0</v>
      </c>
      <c r="CK4" s="23">
        <v>16.7</v>
      </c>
      <c r="CL4" s="23">
        <v>8.9</v>
      </c>
      <c r="CM4" s="23">
        <v>14.6</v>
      </c>
      <c r="CN4" s="23">
        <v>14.87</v>
      </c>
      <c r="CO4" s="23">
        <v>0</v>
      </c>
      <c r="CP4" s="28"/>
      <c r="CQ4" s="39">
        <f>IF(CC4&gt;0,CC4,"")</f>
        <v>14.4</v>
      </c>
      <c r="CR4" s="39">
        <f>IF(CD4&gt;0,CD4,"")</f>
        <v>15.1</v>
      </c>
      <c r="CS4" s="41">
        <f>IF(SUM(CA4:CD4)-CE4&gt;0,SUM(CA4:CD4)-CE4,"")</f>
        <v>54.8</v>
      </c>
      <c r="CT4" s="41">
        <f>IF(CH4&gt;0,CH4,"")</f>
        <v>14.4</v>
      </c>
      <c r="CU4" s="41">
        <f>IF(CI4&gt;0,CI4,"")</f>
        <v>15.18</v>
      </c>
      <c r="CV4" s="41">
        <f>IF(SUM(CF4:CI4)-CJ4&gt;0,SUM(CF4:CI4)-CJ4,"")</f>
        <v>55.18</v>
      </c>
      <c r="CW4" s="41">
        <f>IF(CS4="","",MAX(CS4,CV4))</f>
        <v>55.18</v>
      </c>
      <c r="CX4" s="41">
        <f>IF(CM4&gt;0,CM4,"")</f>
        <v>14.6</v>
      </c>
      <c r="CY4" s="41">
        <f>IF(CN4&gt;0,CN4,"")</f>
        <v>14.87</v>
      </c>
      <c r="CZ4" s="41">
        <f>IF(SUM(CK4:CN4)-CO4&gt;0,SUM(CK4:CN4)-CO4,"")</f>
        <v>55.07</v>
      </c>
      <c r="DA4" s="41">
        <f>IF(SUM(CW4,CZ4)&gt;0,SUM(CW4,CZ4),"")</f>
        <v>110.25</v>
      </c>
      <c r="DB4" s="52">
        <f>IF(MAX(ED4,FL4,GT4,IB4,JJ4,KR4,LZ4,NH4,OP4,PX4,RF4,SN4,TV4,VD4,WWL4)-IF(N4="",0,N4)&gt;0.001,MAX(ED4,FL4,GT4,IB4,JJ4,KR4,LZ4,NH4,OP4,PX4,RF4,SN4,TV4,VD4,WL4)-IF(N4="",0,N4),"")</f>
        <v>1.1600000000000037</v>
      </c>
      <c r="DC4" s="52" t="str">
        <f>IF(MAX(EG4,EJ4,FO4,FR4,GW4,GZ4,IE4,IH4,JM4,JP4,KU4,KX4,MC4,MF4,NK4,NN4,OS4,OV4,QA4,QD4,RI4,RL4,SQ4,ST4,TY4,UB4,VG4,VJ4,WO4,WR4)-IF(P4="",0,P4)&gt;0.001,MAX(EG4,EJ4,FO4,FR4,GW4,GZ4,IE4,IH4,JM4,JP4,KU4,KX4,MC4,MF4,NK4,NN4,OS4,OV4,QA4,QD4,RI4,RL4,SQ4,ST4,TY4,UB4,VG4,VJ4,WO4,WR4)-IF(P4="",0,P4),"")</f>
        <v/>
      </c>
      <c r="DD4" s="17">
        <v>14.4</v>
      </c>
      <c r="DE4" s="17">
        <v>8.5</v>
      </c>
      <c r="DF4" s="17">
        <v>12.4</v>
      </c>
      <c r="DG4" s="17">
        <v>13.58</v>
      </c>
      <c r="DH4" s="17">
        <v>0</v>
      </c>
      <c r="DI4" s="17">
        <v>15.7</v>
      </c>
      <c r="DJ4" s="17">
        <v>9.6</v>
      </c>
      <c r="DK4" s="17">
        <v>14.4</v>
      </c>
      <c r="DL4" s="17">
        <v>14.84</v>
      </c>
      <c r="DM4" s="17">
        <v>0</v>
      </c>
      <c r="DN4" s="17">
        <v>16.3</v>
      </c>
      <c r="DO4" s="17">
        <v>9.4</v>
      </c>
      <c r="DP4" s="17">
        <v>14</v>
      </c>
      <c r="DQ4" s="17">
        <v>14.87</v>
      </c>
      <c r="DR4" s="17">
        <v>0</v>
      </c>
      <c r="DS4" s="17">
        <v>9.6</v>
      </c>
      <c r="DT4" s="17">
        <v>5.7</v>
      </c>
      <c r="DU4" s="17">
        <v>9.1999999999999993</v>
      </c>
      <c r="DV4" s="17">
        <v>9.2200000000000006</v>
      </c>
      <c r="DW4" s="17">
        <v>0.2</v>
      </c>
      <c r="DX4" s="41">
        <f>IF(DF4&gt;0,DF4,"")</f>
        <v>12.4</v>
      </c>
      <c r="DY4" s="41">
        <f>IF(DG4&gt;0,DG4,"")</f>
        <v>13.58</v>
      </c>
      <c r="DZ4" s="41">
        <f>IF(SUM(DD4:DG4)-DH4&gt;0,SUM(DD4:DG4)-DH4,"")</f>
        <v>48.879999999999995</v>
      </c>
      <c r="EA4" s="41">
        <f>IF(DK4&gt;0,DK4,"")</f>
        <v>14.4</v>
      </c>
      <c r="EB4" s="41">
        <f>IF(DL4&gt;0,DL4,"")</f>
        <v>14.84</v>
      </c>
      <c r="EC4" s="41">
        <f>IF(SUM(DI4:DL4)-DM4&gt;0,SUM(DI4:DL4)-DM4,"")</f>
        <v>54.539999999999992</v>
      </c>
      <c r="ED4" s="41">
        <f>IF(MAX(DZ4,EC4)&gt;0,MAX(DZ4,EC4),"")</f>
        <v>54.539999999999992</v>
      </c>
      <c r="EE4" s="41">
        <f>IF(DP4&gt;0,DP4,"")</f>
        <v>14</v>
      </c>
      <c r="EF4" s="41">
        <f>IF(DQ4&gt;0,DQ4,"")</f>
        <v>14.87</v>
      </c>
      <c r="EG4" s="41">
        <f>IF(SUM(DN4:DQ4)-DR4&gt;0,SUM(DN4:DQ4)-DR4,"")</f>
        <v>54.57</v>
      </c>
      <c r="EH4" s="41">
        <f>IF(DU4&gt;0,DU4,"")</f>
        <v>9.1999999999999993</v>
      </c>
      <c r="EI4" s="41">
        <f>IF(DV4&gt;0,DV4,"")</f>
        <v>9.2200000000000006</v>
      </c>
      <c r="EJ4" s="41">
        <f>IF(SUM(DS4:DV4)-DW4&gt;0,SUM(DS4:DV4)-DW4,"")</f>
        <v>33.519999999999996</v>
      </c>
      <c r="EK4" s="41">
        <f>IF(SUM(ED4,EG4,EJ4)&gt;0,SUM(ED4,EG4,EJ4),"")</f>
        <v>142.63</v>
      </c>
      <c r="EL4" s="18">
        <v>16.3</v>
      </c>
      <c r="EM4" s="18">
        <v>9.5</v>
      </c>
      <c r="EN4" s="18">
        <v>14.4</v>
      </c>
      <c r="EO4" s="18">
        <v>14.93</v>
      </c>
      <c r="EP4" s="18">
        <v>0</v>
      </c>
      <c r="EQ4" s="18">
        <v>15.6</v>
      </c>
      <c r="ER4" s="18">
        <v>9.6</v>
      </c>
      <c r="ES4" s="18">
        <v>15</v>
      </c>
      <c r="ET4" s="18">
        <v>14.92</v>
      </c>
      <c r="EU4" s="18">
        <v>0</v>
      </c>
      <c r="EV4" s="18">
        <v>15.7</v>
      </c>
      <c r="EW4" s="18">
        <v>9.6999999999999993</v>
      </c>
      <c r="EX4" s="18">
        <v>14.4</v>
      </c>
      <c r="EY4" s="18">
        <v>15.07</v>
      </c>
      <c r="EZ4" s="18">
        <v>0</v>
      </c>
      <c r="FA4" s="18">
        <v>15.6</v>
      </c>
      <c r="FB4" s="18">
        <v>9.4</v>
      </c>
      <c r="FC4" s="18">
        <v>14.4</v>
      </c>
      <c r="FD4" s="18">
        <v>15.27</v>
      </c>
      <c r="FE4" s="18">
        <v>0</v>
      </c>
      <c r="FF4" s="11">
        <f>IF(EN4&gt;0,EN4,"")</f>
        <v>14.4</v>
      </c>
      <c r="FG4" s="11">
        <f>IF(EO4&gt;0,EO4,"")</f>
        <v>14.93</v>
      </c>
      <c r="FH4" s="11">
        <f>IF(SUM(EL4:EO4)-EP4&gt;0,SUM(EL4:EO4)-EP4,"")</f>
        <v>55.13</v>
      </c>
      <c r="FI4" s="11">
        <f>IF(ES4&gt;0,ES4,"")</f>
        <v>15</v>
      </c>
      <c r="FJ4" s="11">
        <f>IF(ET4&gt;0,ET4,"")</f>
        <v>14.92</v>
      </c>
      <c r="FK4" s="11">
        <f>IF(SUM(EQ4:ET4)-EU4&gt;0,SUM(EQ4:ET4)-EU4,"")</f>
        <v>55.120000000000005</v>
      </c>
      <c r="FL4" s="11">
        <f>IF(MAX(FH4,FK4)&gt;0,MAX(FH4,FK4),"")</f>
        <v>55.13</v>
      </c>
      <c r="FM4" s="11">
        <f>IF(EX4&gt;0,EX4,"")</f>
        <v>14.4</v>
      </c>
      <c r="FN4" s="11">
        <f>IF(EY4&gt;0,EY4,"")</f>
        <v>15.07</v>
      </c>
      <c r="FO4" s="11">
        <f>IF(SUM(EV4:EY4)-EZ4&gt;0,SUM(EV4:EY4)-EZ4,"")</f>
        <v>54.87</v>
      </c>
      <c r="FP4" s="11">
        <f>IF(FC4&gt;0,FC4,"")</f>
        <v>14.4</v>
      </c>
      <c r="FQ4" s="11">
        <f>IF(FD4&gt;0,FD4,"")</f>
        <v>15.27</v>
      </c>
      <c r="FR4" s="11">
        <f>IF(SUM(FA4:FD4)-FE4&gt;0,SUM(FA4:FD4)-FE4,"")</f>
        <v>54.67</v>
      </c>
      <c r="FS4" s="11">
        <f>IF(SUM(FL4,FO4,FR4)&gt;0,SUM(FL4,FO4,FR4),"")</f>
        <v>164.67000000000002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1" t="str">
        <f>IF(FV4&gt;0,FV4,"")</f>
        <v/>
      </c>
      <c r="GO4" s="41" t="str">
        <f>IF(FW4&gt;0,FW4,"")</f>
        <v/>
      </c>
      <c r="GP4" s="41" t="str">
        <f>IF(SUM(FT4:FW4)-FX4&gt;0,SUM(FT4:FW4)-FX4,"")</f>
        <v/>
      </c>
      <c r="GQ4" s="41" t="str">
        <f>IF(GA4&gt;0,GA4,"")</f>
        <v/>
      </c>
      <c r="GR4" s="41" t="str">
        <f>IF(GB4&gt;0,GB4,"")</f>
        <v/>
      </c>
      <c r="GS4" s="41" t="str">
        <f>IF(SUM(FY4:GB4)-GC4&gt;0,SUM(FY4:GB4)-GC4,"")</f>
        <v/>
      </c>
      <c r="GT4" s="41" t="str">
        <f>IF(MAX(GP4,GS4)&gt;0,MAX(GP4,GS4),"")</f>
        <v/>
      </c>
      <c r="GU4" s="41" t="str">
        <f>IF(GF4&gt;0,GF4,"")</f>
        <v/>
      </c>
      <c r="GV4" s="41" t="str">
        <f>IF(GG4&gt;0,GG4,"")</f>
        <v/>
      </c>
      <c r="GW4" s="41" t="str">
        <f>IF(SUM(GD4:GG4)-GH4&gt;0,SUM(GD4:GG4)-GH4,"")</f>
        <v/>
      </c>
      <c r="GX4" s="41" t="str">
        <f>IF(GK4&gt;0,GK4,"")</f>
        <v/>
      </c>
      <c r="GY4" s="41" t="str">
        <f>IF(GL4&gt;0,GL4,"")</f>
        <v/>
      </c>
      <c r="GZ4" s="41" t="str">
        <f>IF(SUM(GI4:GL4)-GM4&gt;0,SUM(GI4:GL4)-GM4,"")</f>
        <v/>
      </c>
      <c r="HA4" s="41" t="str">
        <f>IF(SUM(GT4,GW4,GZ4)&gt;0,SUM(GT4,GW4,GZ4),"")</f>
        <v/>
      </c>
      <c r="HB4" s="18">
        <v>14.7</v>
      </c>
      <c r="HC4" s="18">
        <v>9.1</v>
      </c>
      <c r="HD4" s="18">
        <v>14.4</v>
      </c>
      <c r="HE4" s="18">
        <v>14.78</v>
      </c>
      <c r="HF4" s="18">
        <v>0</v>
      </c>
      <c r="HG4" s="18">
        <v>16.2</v>
      </c>
      <c r="HH4" s="18">
        <v>9.6</v>
      </c>
      <c r="HI4" s="18">
        <v>14.4</v>
      </c>
      <c r="HJ4" s="18">
        <v>15.24</v>
      </c>
      <c r="HK4" s="18">
        <v>0.2</v>
      </c>
      <c r="HL4" s="18">
        <v>15.8</v>
      </c>
      <c r="HM4" s="18">
        <v>9.8000000000000007</v>
      </c>
      <c r="HN4" s="18">
        <v>14.4</v>
      </c>
      <c r="HO4" s="18">
        <v>14.98</v>
      </c>
      <c r="HP4" s="18">
        <v>0</v>
      </c>
      <c r="HQ4" s="18">
        <v>16.100000000000001</v>
      </c>
      <c r="HR4" s="18">
        <v>9.4</v>
      </c>
      <c r="HS4" s="18">
        <v>14.4</v>
      </c>
      <c r="HT4" s="18">
        <v>15.22</v>
      </c>
      <c r="HU4" s="18">
        <v>0</v>
      </c>
      <c r="HV4" s="11">
        <f>IF(HD4&gt;0,HD4,"")</f>
        <v>14.4</v>
      </c>
      <c r="HW4" s="11">
        <f>IF(HE4&gt;0,HE4,"")</f>
        <v>14.78</v>
      </c>
      <c r="HX4" s="11">
        <f>IF(SUM(HB4:HE4)-HF4&gt;0,SUM(HB4:HE4)-HF4,"")</f>
        <v>52.98</v>
      </c>
      <c r="HY4" s="11">
        <f>IF(HI4&gt;0,HI4,"")</f>
        <v>14.4</v>
      </c>
      <c r="HZ4" s="11">
        <f>IF(HJ4&gt;0,HJ4,"")</f>
        <v>15.24</v>
      </c>
      <c r="IA4" s="11">
        <f>IF(SUM(HG4:HJ4)-HK4&gt;0,SUM(HG4:HJ4)-HK4,"")</f>
        <v>55.239999999999995</v>
      </c>
      <c r="IB4" s="11">
        <f>IF(MAX(HX4,IA4)&gt;0,MAX(HX4,IA4),"")</f>
        <v>55.239999999999995</v>
      </c>
      <c r="IC4" s="11">
        <f>IF(HN4&gt;0,HN4,"")</f>
        <v>14.4</v>
      </c>
      <c r="ID4" s="11">
        <f>IF(HO4&gt;0,HO4,"")</f>
        <v>14.98</v>
      </c>
      <c r="IE4" s="11">
        <f>IF(SUM(HL4:HO4)-HP4&gt;0,SUM(HL4:HO4)-HP4,"")</f>
        <v>54.980000000000004</v>
      </c>
      <c r="IF4" s="11">
        <f>IF(HS4&gt;0,HS4,"")</f>
        <v>14.4</v>
      </c>
      <c r="IG4" s="11">
        <f>IF(HT4&gt;0,HT4,"")</f>
        <v>15.22</v>
      </c>
      <c r="IH4" s="11">
        <f>IF(SUM(HQ4:HT4)-HU4&gt;0,SUM(HQ4:HT4)-HU4,"")</f>
        <v>55.12</v>
      </c>
      <c r="II4" s="11">
        <f>IF(SUM(IB4,IE4,IH4)&gt;0,SUM(IB4,IE4,IH4),"")</f>
        <v>165.34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>
        <v>15.3</v>
      </c>
      <c r="IU4" s="17">
        <v>9.4</v>
      </c>
      <c r="IV4" s="17">
        <v>14.4</v>
      </c>
      <c r="IW4" s="17">
        <v>14.84</v>
      </c>
      <c r="IX4" s="17">
        <v>0</v>
      </c>
      <c r="IY4" s="17">
        <v>16</v>
      </c>
      <c r="IZ4" s="17">
        <v>9.6</v>
      </c>
      <c r="JA4" s="17">
        <v>14.4</v>
      </c>
      <c r="JB4" s="17">
        <v>15.11</v>
      </c>
      <c r="JC4" s="17">
        <v>0</v>
      </c>
      <c r="JD4" s="41" t="str">
        <f>IF(IL4&gt;0,IL4,"")</f>
        <v/>
      </c>
      <c r="JE4" s="41" t="str">
        <f>IF(IM4&gt;0,IM4,"")</f>
        <v/>
      </c>
      <c r="JF4" s="41" t="str">
        <f>IF(SUM(IJ4:IM4)-IN4&gt;0,SUM(IJ4:IM4)-IN4,"")</f>
        <v/>
      </c>
      <c r="JG4" s="41" t="str">
        <f>IF(IQ4&gt;0,IQ4,"")</f>
        <v/>
      </c>
      <c r="JH4" s="41" t="str">
        <f>IF(IR4&gt;0,IR4,"")</f>
        <v/>
      </c>
      <c r="JI4" s="41" t="str">
        <f>IF(SUM(IO4:IR4)-IS4&gt;0,SUM(IO4:IR4)-IS4,"")</f>
        <v/>
      </c>
      <c r="JJ4" s="41" t="str">
        <f>IF(MAX(JF4,JI4)&gt;0,MAX(JF4,JI4),"")</f>
        <v/>
      </c>
      <c r="JK4" s="41">
        <f>IF(IV4&gt;0,IV4,"")</f>
        <v>14.4</v>
      </c>
      <c r="JL4" s="41">
        <f>IF(IW4&gt;0,IW4,"")</f>
        <v>14.84</v>
      </c>
      <c r="JM4" s="41">
        <f>IF(SUM(IT4:IW4)-IX4&gt;0,SUM(IT4:IW4)-IX4,"")</f>
        <v>53.94</v>
      </c>
      <c r="JN4" s="41">
        <f>IF(JA4&gt;0,JA4,"")</f>
        <v>14.4</v>
      </c>
      <c r="JO4" s="41">
        <f>IF(JB4&gt;0,JB4,"")</f>
        <v>15.11</v>
      </c>
      <c r="JP4" s="41">
        <f>IF(SUM(IY4:JB4)-JC4&gt;0,SUM(IY4:JB4)-JC4,"")</f>
        <v>55.11</v>
      </c>
      <c r="JQ4" s="41">
        <f>IF(SUM(JJ4,JM4,JP4)&gt;0,SUM(JJ4,JM4,JP4),"")</f>
        <v>109.05</v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>
        <v>15.2</v>
      </c>
      <c r="LA4" s="17">
        <v>9.8000000000000007</v>
      </c>
      <c r="LB4" s="17">
        <v>14.6</v>
      </c>
      <c r="LC4" s="17">
        <v>14.8</v>
      </c>
      <c r="LD4" s="17">
        <v>0</v>
      </c>
      <c r="LE4" s="17">
        <v>15</v>
      </c>
      <c r="LF4" s="17">
        <v>8.9</v>
      </c>
      <c r="LG4" s="17">
        <v>15</v>
      </c>
      <c r="LH4" s="17">
        <v>14.94</v>
      </c>
      <c r="LI4" s="17">
        <v>0</v>
      </c>
      <c r="LJ4" s="17">
        <v>15.1</v>
      </c>
      <c r="LK4" s="17">
        <v>9.6999999999999993</v>
      </c>
      <c r="LL4" s="17">
        <v>15</v>
      </c>
      <c r="LM4" s="17">
        <v>14.86</v>
      </c>
      <c r="LN4" s="17">
        <v>0</v>
      </c>
      <c r="LO4" s="17">
        <v>3.2</v>
      </c>
      <c r="LP4" s="17">
        <v>1.8</v>
      </c>
      <c r="LQ4" s="17">
        <v>3.2</v>
      </c>
      <c r="LR4" s="17">
        <v>3.24</v>
      </c>
      <c r="LS4" s="17">
        <v>0</v>
      </c>
      <c r="LT4" s="41">
        <f>IF(LB4&gt;0,LB4,"")</f>
        <v>14.6</v>
      </c>
      <c r="LU4" s="41">
        <f>IF(LC4&gt;0,LC4,"")</f>
        <v>14.8</v>
      </c>
      <c r="LV4" s="41">
        <f>IF(SUM(KZ4:LC4)-LD4&gt;0,SUM(KZ4:LC4)-LD4,"")</f>
        <v>54.400000000000006</v>
      </c>
      <c r="LW4" s="41">
        <f>IF(LG4&gt;0,LG4,"")</f>
        <v>15</v>
      </c>
      <c r="LX4" s="41">
        <f>IF(LH4&gt;0,LH4,"")</f>
        <v>14.94</v>
      </c>
      <c r="LY4" s="41">
        <f>IF(SUM(LE4:LH4)-LI4&gt;0,SUM(LE4:LH4)-LI4,"")</f>
        <v>53.839999999999996</v>
      </c>
      <c r="LZ4" s="41">
        <f>IF(MAX(LV4,LY4)&gt;0,MAX(LV4,LY4),"")</f>
        <v>54.400000000000006</v>
      </c>
      <c r="MA4" s="41">
        <f>IF(LL4&gt;0,LL4,"")</f>
        <v>15</v>
      </c>
      <c r="MB4" s="41">
        <f>IF(LM4&gt;0,LM4,"")</f>
        <v>14.86</v>
      </c>
      <c r="MC4" s="41">
        <f>IF(SUM(LJ4:LM4)-LN4&gt;0,SUM(LJ4:LM4)-LN4,"")</f>
        <v>54.66</v>
      </c>
      <c r="MD4" s="41">
        <f>IF(LQ4&gt;0,LQ4,"")</f>
        <v>3.2</v>
      </c>
      <c r="ME4" s="41">
        <f>IF(LR4&gt;0,LR4,"")</f>
        <v>3.24</v>
      </c>
      <c r="MF4" s="41">
        <f>IF(SUM(LO4:LR4)-LS4&gt;0,SUM(LO4:LR4)-LS4,"")</f>
        <v>11.44</v>
      </c>
      <c r="MG4" s="41">
        <f>IF(SUM(LZ4,MC4,MF4)&gt;0,SUM(LZ4,MC4,MF4),"")</f>
        <v>120.5</v>
      </c>
      <c r="MH4" s="18">
        <v>8</v>
      </c>
      <c r="MI4" s="18">
        <v>4.2</v>
      </c>
      <c r="MJ4" s="18">
        <v>5.9</v>
      </c>
      <c r="MK4" s="18">
        <v>7.62</v>
      </c>
      <c r="ML4" s="18">
        <v>0</v>
      </c>
      <c r="MM4" s="18">
        <v>15.6</v>
      </c>
      <c r="MN4" s="18">
        <v>9.1999999999999993</v>
      </c>
      <c r="MO4" s="18">
        <v>13</v>
      </c>
      <c r="MP4" s="18">
        <v>14.88</v>
      </c>
      <c r="MQ4" s="18">
        <v>0</v>
      </c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>
        <f>IF(MJ4&gt;0,MJ4,"")</f>
        <v>5.9</v>
      </c>
      <c r="NC4" s="11">
        <f>IF(MK4&gt;0,MK4,"")</f>
        <v>7.62</v>
      </c>
      <c r="ND4" s="11">
        <f>IF(SUM(MH4:MK4)-ML4&gt;0,SUM(MH4:MK4)-ML4,"")</f>
        <v>25.720000000000002</v>
      </c>
      <c r="NE4" s="11">
        <f>IF(MO4&gt;0,MO4,"")</f>
        <v>13</v>
      </c>
      <c r="NF4" s="11">
        <f>IF(MP4&gt;0,MP4,"")</f>
        <v>14.88</v>
      </c>
      <c r="NG4" s="11">
        <f>IF(SUM(MM4:MP4)-MQ4&gt;0,SUM(MM4:MP4)-MQ4,"")</f>
        <v>52.68</v>
      </c>
      <c r="NH4" s="11">
        <f>IF(MAX(ND4,NG4)&gt;0,MAX(ND4,NG4),"")</f>
        <v>52.68</v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>
        <f>IF(SUM(NH4,NK4,NN4)&gt;0,SUM(NH4,NK4,NN4),"")</f>
        <v>52.68</v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>IF(NR4&gt;0,NR4,"")</f>
        <v/>
      </c>
      <c r="OK4" s="41" t="str">
        <f>IF(NS4&gt;0,NS4,"")</f>
        <v/>
      </c>
      <c r="OL4" s="41" t="str">
        <f>IF(SUM(NP4:NS4)-NT4&gt;0,SUM(NP4:NS4)-NT4,"")</f>
        <v/>
      </c>
      <c r="OM4" s="41" t="str">
        <f>IF(NW4&gt;0,NW4,"")</f>
        <v/>
      </c>
      <c r="ON4" s="41" t="str">
        <f>IF(NX4&gt;0,NX4,"")</f>
        <v/>
      </c>
      <c r="OO4" s="41" t="str">
        <f>IF(SUM(NU4:NX4)-NY4&gt;0,SUM(NU4:NX4)-NY4,"")</f>
        <v/>
      </c>
      <c r="OP4" s="41" t="str">
        <f>IF(MAX(OL4,OO4)&gt;0,MAX(OL4,OO4),"")</f>
        <v/>
      </c>
      <c r="OQ4" s="41" t="str">
        <f>IF(OB4&gt;0,OB4,"")</f>
        <v/>
      </c>
      <c r="OR4" s="41" t="str">
        <f>IF(OC4&gt;0,OC4,"")</f>
        <v/>
      </c>
      <c r="OS4" s="41" t="str">
        <f>IF(SUM(NZ4:OC4)-OD4&gt;0,SUM(NZ4:OC4)-OD4,"")</f>
        <v/>
      </c>
      <c r="OT4" s="41" t="str">
        <f>IF(OG4&gt;0,OG4,"")</f>
        <v/>
      </c>
      <c r="OU4" s="41" t="str">
        <f>IF(OH4&gt;0,OH4,"")</f>
        <v/>
      </c>
      <c r="OV4" s="41" t="str">
        <f>IF(SUM(OE4:OH4)-OI4&gt;0,SUM(OE4:OH4)-OI4,"")</f>
        <v/>
      </c>
      <c r="OW4" s="41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>IF(QH4&gt;0,QH4,"")</f>
        <v/>
      </c>
      <c r="RA4" s="41" t="str">
        <f>IF(QI4&gt;0,QI4,"")</f>
        <v/>
      </c>
      <c r="RB4" s="41" t="str">
        <f>IF(SUM(QF4:QI4)-QJ4&gt;0,SUM(QF4:QI4)-QJ4,"")</f>
        <v/>
      </c>
      <c r="RC4" s="41" t="str">
        <f>IF(QM4&gt;0,QM4,"")</f>
        <v/>
      </c>
      <c r="RD4" s="41" t="str">
        <f>IF(QN4&gt;0,QN4,"")</f>
        <v/>
      </c>
      <c r="RE4" s="41" t="str">
        <f>IF(SUM(QK4:QN4)-QO4&gt;0,SUM(QK4:QN4)-QO4,"")</f>
        <v/>
      </c>
      <c r="RF4" s="41" t="str">
        <f>IF(MAX(RB4,RE4)&gt;0,MAX(RB4,RE4),"")</f>
        <v/>
      </c>
      <c r="RG4" s="41" t="str">
        <f>IF(QR4&gt;0,QR4,"")</f>
        <v/>
      </c>
      <c r="RH4" s="41" t="str">
        <f>IF(QS4&gt;0,QS4,"")</f>
        <v/>
      </c>
      <c r="RI4" s="41" t="str">
        <f>IF(SUM(QP4:QS4)-QT4&gt;0,SUM(QP4:QS4)-QT4,"")</f>
        <v/>
      </c>
      <c r="RJ4" s="41" t="str">
        <f>IF(QW4&gt;0,QW4,"")</f>
        <v/>
      </c>
      <c r="RK4" s="41" t="str">
        <f>IF(QX4&gt;0,QX4,"")</f>
        <v/>
      </c>
      <c r="RL4" s="41" t="str">
        <f>IF(SUM(QU4:QX4)-QY4&gt;0,SUM(QU4:QX4)-QY4,"")</f>
        <v/>
      </c>
      <c r="RM4" s="41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17"/>
      <c r="TI4" s="17"/>
      <c r="TJ4" s="17"/>
      <c r="TK4" s="17"/>
      <c r="TL4" s="17"/>
      <c r="TM4" s="17"/>
      <c r="TN4" s="17"/>
      <c r="TO4" s="17"/>
      <c r="TP4" s="41" t="str">
        <f>IF(SX4&gt;0,SX4,"")</f>
        <v/>
      </c>
      <c r="TQ4" s="41" t="str">
        <f>IF(SY4&gt;0,SY4,"")</f>
        <v/>
      </c>
      <c r="TR4" s="41" t="str">
        <f>IF(SUM(SV4:SY4)-SZ4&gt;0,SUM(SV4:SY4)-SZ4,"")</f>
        <v/>
      </c>
      <c r="TS4" s="41" t="str">
        <f>IF(TC4&gt;0,TC4,"")</f>
        <v/>
      </c>
      <c r="TT4" s="41" t="str">
        <f>IF(TD4&gt;0,TD4,"")</f>
        <v/>
      </c>
      <c r="TU4" s="41" t="str">
        <f>IF(SUM(TA4:TD4)-TE4&gt;0,SUM(TA4:TD4)-TE4,"")</f>
        <v/>
      </c>
      <c r="TV4" s="41" t="str">
        <f>IF(MAX(TR4,TU4)&gt;0,MAX(TR4,TU4),"")</f>
        <v/>
      </c>
      <c r="TW4" s="41" t="str">
        <f>IF(TH4&gt;0,TH4,"")</f>
        <v/>
      </c>
      <c r="TX4" s="41" t="str">
        <f>IF(TI4&gt;0,TI4,"")</f>
        <v/>
      </c>
      <c r="TY4" s="41" t="str">
        <f>IF(SUM(TF4:TI4)-TJ4&gt;0,SUM(TF4:TI4)-TJ4,"")</f>
        <v/>
      </c>
      <c r="TZ4" s="41" t="str">
        <f>IF(TM4&gt;0,TM4,"")</f>
        <v/>
      </c>
      <c r="UA4" s="41" t="str">
        <f>IF(TN4&gt;0,TN4,"")</f>
        <v/>
      </c>
      <c r="UB4" s="41" t="str">
        <f>IF(SUM(TK4:TN4)-TO4&gt;0,SUM(TK4:TN4)-TO4,"")</f>
        <v/>
      </c>
      <c r="UC4" s="41" t="str">
        <f>IF(SUM(TV4,TY4,UB4)&gt;0,SUM(TV4,TY4,UB4),"")</f>
        <v/>
      </c>
      <c r="UD4" s="18">
        <v>15.8</v>
      </c>
      <c r="UE4" s="18">
        <v>9.1</v>
      </c>
      <c r="UF4" s="18">
        <v>14.8</v>
      </c>
      <c r="UG4" s="18">
        <v>15.04</v>
      </c>
      <c r="UH4" s="18">
        <v>0</v>
      </c>
      <c r="UI4" s="18">
        <v>16.7</v>
      </c>
      <c r="UJ4" s="18">
        <v>9.6999999999999993</v>
      </c>
      <c r="UK4" s="18">
        <v>14.6</v>
      </c>
      <c r="UL4" s="18">
        <v>15.34</v>
      </c>
      <c r="UM4" s="18">
        <v>0</v>
      </c>
      <c r="UN4" s="18">
        <v>16.2</v>
      </c>
      <c r="UO4" s="18">
        <v>9.6999999999999993</v>
      </c>
      <c r="UP4" s="18">
        <v>15</v>
      </c>
      <c r="UQ4" s="18">
        <v>15.15</v>
      </c>
      <c r="UR4" s="18">
        <v>0</v>
      </c>
      <c r="US4" s="18">
        <v>16.399999999999999</v>
      </c>
      <c r="UT4" s="18">
        <v>9.1</v>
      </c>
      <c r="UU4" s="18">
        <v>14.4</v>
      </c>
      <c r="UV4" s="18">
        <v>15.61</v>
      </c>
      <c r="UW4" s="18">
        <v>0</v>
      </c>
      <c r="UX4" s="11">
        <f>IF(UF4&gt;0,UF4,"")</f>
        <v>14.8</v>
      </c>
      <c r="UY4" s="11">
        <f>IF(UG4&gt;0,UG4,"")</f>
        <v>15.04</v>
      </c>
      <c r="UZ4" s="11">
        <f>IF(SUM(UD4:UG4)-UH4&gt;0,SUM(UD4:UG4)-UH4,"")</f>
        <v>54.74</v>
      </c>
      <c r="VA4" s="11">
        <f>IF(UK4&gt;0,UK4,"")</f>
        <v>14.6</v>
      </c>
      <c r="VB4" s="11">
        <f>IF(UL4&gt;0,UL4,"")</f>
        <v>15.34</v>
      </c>
      <c r="VC4" s="11">
        <f>IF(SUM(UI4:UL4)-UM4&gt;0,SUM(UI4:UL4)-UM4,"")</f>
        <v>56.34</v>
      </c>
      <c r="VD4" s="11">
        <f>IF(MAX(UZ4,VC4)&gt;0,MAX(UZ4,VC4),"")</f>
        <v>56.34</v>
      </c>
      <c r="VE4" s="11">
        <f>IF(UP4&gt;0,UP4,"")</f>
        <v>15</v>
      </c>
      <c r="VF4" s="11">
        <f>IF(UQ4&gt;0,UQ4,"")</f>
        <v>15.15</v>
      </c>
      <c r="VG4" s="11">
        <f>IF(SUM(UN4:UQ4)-UR4&gt;0,SUM(UN4:UQ4)-UR4,"")</f>
        <v>56.05</v>
      </c>
      <c r="VH4" s="11">
        <f>IF(UU4&gt;0,UU4,"")</f>
        <v>14.4</v>
      </c>
      <c r="VI4" s="11">
        <f>IF(UV4&gt;0,UV4,"")</f>
        <v>15.61</v>
      </c>
      <c r="VJ4" s="11">
        <f>IF(SUM(US4:UV4)-UW4&gt;0,SUM(US4:UV4)-UW4,"")</f>
        <v>55.51</v>
      </c>
      <c r="VK4" s="11">
        <f>IF(SUM(VD4,VG4,VJ4)&gt;0,SUM(VD4,VG4,VJ4),"")</f>
        <v>167.9</v>
      </c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17"/>
      <c r="VY4" s="17"/>
      <c r="VZ4" s="17"/>
      <c r="WA4" s="17"/>
      <c r="WB4" s="17"/>
      <c r="WC4" s="17"/>
      <c r="WD4" s="17"/>
      <c r="WE4" s="17"/>
      <c r="WF4" s="41" t="str">
        <f>IF(VN4&gt;0,VN4,"")</f>
        <v/>
      </c>
      <c r="WG4" s="41" t="str">
        <f>IF(VO4&gt;0,VO4,"")</f>
        <v/>
      </c>
      <c r="WH4" s="41" t="str">
        <f>IF(SUM(VL4:VO4)-VP4&gt;0,SUM(VL4:VO4)-VP4,"")</f>
        <v/>
      </c>
      <c r="WI4" s="41" t="str">
        <f>IF(VS4&gt;0,VS4,"")</f>
        <v/>
      </c>
      <c r="WJ4" s="41" t="str">
        <f>IF(VT4&gt;0,VT4,"")</f>
        <v/>
      </c>
      <c r="WK4" s="41" t="str">
        <f>IF(SUM(VQ4:VT4)-VU4&gt;0,SUM(VQ4:VT4)-VU4,"")</f>
        <v/>
      </c>
      <c r="WL4" s="41" t="str">
        <f>IF(MAX(WH4,WK4)&gt;0,MAX(WH4,WK4),"")</f>
        <v/>
      </c>
      <c r="WM4" s="41" t="str">
        <f>IF(VX4&gt;0,VX4,"")</f>
        <v/>
      </c>
      <c r="WN4" s="41" t="str">
        <f>IF(VY4&gt;0,VY4,"")</f>
        <v/>
      </c>
      <c r="WO4" s="41" t="str">
        <f>IF(SUM(VV4:VY4)-VZ4&gt;0,SUM(VV4:VY4)-VZ4,"")</f>
        <v/>
      </c>
      <c r="WP4" s="41" t="str">
        <f>IF(WC4&gt;0,WC4,"")</f>
        <v/>
      </c>
      <c r="WQ4" s="41" t="str">
        <f>IF(WD4&gt;0,WD4,"")</f>
        <v/>
      </c>
      <c r="WR4" s="41" t="str">
        <f>IF(SUM(WA4:WD4)-WE4&gt;0,SUM(WA4:WD4)-WE4,"")</f>
        <v/>
      </c>
      <c r="WS4" s="41" t="str">
        <f>IF(SUM(WL4,WO4,WR4)&gt;0,SUM(WL4,WO4,WR4),"")</f>
        <v/>
      </c>
      <c r="WT4" s="27">
        <f>IF($CP4="P",CA4,(CA4+AZ4)/2)</f>
        <v>16.75</v>
      </c>
      <c r="WU4" s="27">
        <f>IF($CP4="P",CB4,(CB4+BA4)/2)</f>
        <v>9.0500000000000007</v>
      </c>
      <c r="WV4" s="27">
        <f>IF($CP4="P",CC4,(CC4+BB4)/2)</f>
        <v>14.2</v>
      </c>
      <c r="WW4" s="27">
        <f>IF($CP4="P",CD4,(CD4+BC4)/2)</f>
        <v>14.969999999999999</v>
      </c>
      <c r="WX4" s="27">
        <f>IF($CP4="P",CE4,(CE4+BD4)/2)</f>
        <v>0.1</v>
      </c>
      <c r="WY4" s="27">
        <f>IF($CP4="P",CF4,(CF4+BE4)/2)</f>
        <v>17.149999999999999</v>
      </c>
      <c r="WZ4" s="27">
        <f>IF($CP4="P",CG4,(CG4+BF4)/2)</f>
        <v>9.3000000000000007</v>
      </c>
      <c r="XA4" s="27">
        <f>IF($CP4="P",CH4,(CH4+BG4)/2)</f>
        <v>14.4</v>
      </c>
      <c r="XB4" s="27">
        <f>IF($CP4="P",CI4,(CI4+BH4)/2)</f>
        <v>15.129999999999999</v>
      </c>
      <c r="XC4" s="27">
        <f>IF($CP4="P",CJ4,(CJ4+BI4)/2)</f>
        <v>0</v>
      </c>
      <c r="XD4" s="27">
        <f>IF($CP4="P",CK4,(CK4+BJ4)/2)</f>
        <v>16.95</v>
      </c>
      <c r="XE4" s="27">
        <f>IF($CP4="P",CL4,(CL4+BK4)/2)</f>
        <v>9.25</v>
      </c>
      <c r="XF4" s="27">
        <f>IF($CP4="P",CM4,(CM4+BL4)/2)</f>
        <v>14.5</v>
      </c>
      <c r="XG4" s="27">
        <f>IF($CP4="P",CN4,(CN4+BM4)/2)</f>
        <v>14.95</v>
      </c>
      <c r="XH4" s="27">
        <f>IF($CP4="P",CO4,(CO4+BN4)/2)</f>
        <v>0</v>
      </c>
      <c r="XI4" s="29" t="s">
        <v>56</v>
      </c>
      <c r="XJ4" s="11">
        <f>IF(WV4&gt;0,WV4,"")</f>
        <v>14.2</v>
      </c>
      <c r="XK4" s="11">
        <f>IF(WW4&gt;0,WW4,"")</f>
        <v>14.969999999999999</v>
      </c>
      <c r="XL4" s="11">
        <f>IF(SUM(WT4:WW4)-WX4&gt;0,SUM(WT4:WW4)-WX4,"")</f>
        <v>54.87</v>
      </c>
      <c r="XM4" s="11">
        <f>IF(XA4&gt;0,XA4,"")</f>
        <v>14.4</v>
      </c>
      <c r="XN4" s="11">
        <f>IF(XB4&gt;0,XB4,"")</f>
        <v>15.129999999999999</v>
      </c>
      <c r="XO4" s="11">
        <f>IF(SUM(WY4:XB4)-XC4&gt;0,SUM(WY4:XB4)-XC4,"")</f>
        <v>55.980000000000004</v>
      </c>
      <c r="XP4" s="11">
        <f>IF(MAX(XL4,XO4)&gt;0,MAX(XL4,XO4),"")</f>
        <v>55.980000000000004</v>
      </c>
      <c r="XQ4" s="11">
        <f>IF(XF4&gt;0,XF4,"")</f>
        <v>14.5</v>
      </c>
      <c r="XR4" s="11">
        <f>IF(XG4&gt;0,XG4,"")</f>
        <v>14.95</v>
      </c>
      <c r="XS4" s="11">
        <f>IF(SUM(XD4:XG4)-XH4&gt;0,SUM(XD4:XG4)-XH4,"")</f>
        <v>55.650000000000006</v>
      </c>
      <c r="XT4" s="11">
        <f>IF(SUM(XP4,XS4)&gt;0,SUM(XP4,XS4),"")</f>
        <v>111.63000000000001</v>
      </c>
    </row>
    <row r="5" spans="1:644" x14ac:dyDescent="0.2">
      <c r="A5" s="4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>2</v>
      </c>
      <c r="B5" s="5" t="s">
        <v>28</v>
      </c>
      <c r="C5" s="4" t="s">
        <v>3</v>
      </c>
      <c r="D5" s="4">
        <v>1998</v>
      </c>
      <c r="E5" s="9">
        <f>SUM(J5:V5)+SUM(J5:T5)*0.0000001+SUM(J5)*0.0000000000001</f>
        <v>247.35002469500549</v>
      </c>
      <c r="F5" s="3" t="str">
        <f>IF(OR(AND(AO5&gt;=AY$20,AO5&lt;&gt;"",AQ5&gt;=AY$24,AQ5&lt;&gt;"",AN5=""),AND(AR5&gt;=AY$20,AR5&lt;&gt;"",AT5&gt;=AY$24,AT5&lt;&gt;"",AN5=""),AND(AV5&gt;=AY$20,AV5&lt;&gt;"",AX5&gt;=AY$24,AX5&lt;&gt;"",AN5=""),AND(BP5&gt;=BZ$20,BP5&lt;&gt;"",BR5&gt;=BZ$24,BR5&lt;&gt;"",BO5=""),AND(BS5&gt;=BZ$20,BS5&lt;&gt;"",BU5&gt;=BZ$24,BU5&lt;&gt;"",BO5=""),AND(BW5&gt;=BZ$20,BW5&lt;&gt;"",BY5&gt;=BZ$24,BY5&lt;&gt;"",BO5=""),AND(CQ5&gt;=DA$20,CQ5&lt;&gt;"",CS5&gt;=DA$24,CS5&lt;&gt;"",CP5=""),AND(CT5&gt;=DA$20,CT5&lt;&gt;"",CV5&gt;=DA$24,CV5&lt;&gt;"",CP5=""),AND(CX5&gt;=DA$20,CX5&lt;&gt;"",CZ5&gt;=DA$24,CZ5&lt;&gt;"",CP5=""),AND(DX5&gt;=EK$20,DX5&lt;&gt;"",DZ5&gt;=EK$24,DZ5&lt;&gt;""),AND(EA5&gt;=EK$20,EA5&lt;&gt;"",EC5&gt;=EK$24,EC5&lt;&gt;""),AND(EE5&gt;=EK$20,EE5&lt;&gt;"",EG5&gt;=EK$24,EG5&lt;&gt;""),AND(EH5&gt;=EK$20,EH5&lt;&gt;"",EJ5&gt;=EK$24,EJ5&lt;&gt;""),AND(FF5&gt;=FS$20,FF5&lt;&gt;"",FH5&gt;=FS$24,FH5&lt;&gt;""),AND(FI5&gt;=FS$20,FI5&lt;&gt;"",FK5&gt;=FS$24,FK5&lt;&gt;""),AND(FM5&gt;=FS$20,FM5&lt;&gt;"",FO5&gt;=FS$24,FO5&lt;&gt;""),AND(FP5&gt;=FS$20,FP5&lt;&gt;"",FR5&gt;=FS$24,FR5&lt;&gt;""),AND(GN5&gt;=HA$20,GN5&lt;&gt;"",GP5&gt;=HA$24,GP5&lt;&gt;""),AND(GQ5&gt;=HA$20,GQ5&lt;&gt;"",GS5&gt;=HA$24,GS5&lt;&gt;""),AND(GU5&gt;=HA$20,GU5&lt;&gt;"",GW5&gt;=HA$24,GW5&lt;&gt;""),AND(GX5&gt;=HA$20,GX5&lt;&gt;"",GZ5&gt;=HA$24,GZ5&lt;&gt;""),AND(HV5&gt;=II$20,HV5&lt;&gt;"",HX5&gt;=II$24,HX5&lt;&gt;""),AND(HY5&gt;=II$20,HY5&lt;&gt;"",IA5&gt;=II$24,IA5&lt;&gt;""),AND(IC5&gt;=II$20,IC5&lt;&gt;"",IE5&gt;=II$24,IE5&lt;&gt;""),AND(IF5&gt;=II$20,IF5&lt;&gt;"",IH5&gt;=II$24,IH5&lt;&gt;""),AND(JD5&gt;=JQ$20,JD5&lt;&gt;"",JF5&gt;=JQ$24,JF5&lt;&gt;""),AND(JG5&gt;=JQ$20,JG5&lt;&gt;"",JI5&gt;=JQ$24,JI5&lt;&gt;""),AND(JK5&gt;=JQ$20,JK5&lt;&gt;"",JM5&gt;=JQ$24,JM5&lt;&gt;""),AND(JN5&gt;=JQ$20,JN5&lt;&gt;"",JP5&gt;=JQ$24,JP5&lt;&gt;""),AND(KL5&gt;=KY$20,KL5&lt;&gt;"",KN5&gt;=KY$24,KN5&lt;&gt;""),AND(KO5&gt;=KY$20,KO5&lt;&gt;"",KQ5&gt;=KY$24,KQ5&lt;&gt;""),AND(KS5&gt;=KY$20,KS5&lt;&gt;"",KU5&gt;=KY$24,KU5&lt;&gt;""),AND(KV5&gt;=KY$20,KV5&lt;&gt;"",KX5&gt;=KY$24,KX5&lt;&gt;""),AND(LT5&gt;=MG$20,LT5&lt;&gt;"",LV5&gt;=MG$24,LV5&lt;&gt;""),AND(LW5&gt;=MG$20,LW5&lt;&gt;"",LY5&gt;=MG$24,LY5&lt;&gt;""),AND(MA5&gt;=MG$20,MA5&lt;&gt;"",MC5&gt;=MG$24,MC5&lt;&gt;""),AND(MD5&gt;=MG$20,MD5&lt;&gt;"",MF5&gt;=MG$24,MF5&lt;&gt;""),AND(NB5&gt;=NO$20,NB5&lt;&gt;"",ND5&gt;=NO$24,ND5&lt;&gt;""),AND(NE5&gt;=NO$20,NE5&lt;&gt;"",NG5&gt;=NO$24,NG5&lt;&gt;""),AND(NI5&gt;=NO$20,NI5&lt;&gt;"",NK5&gt;=NO$24,NK5&lt;&gt;""),AND(NL5&gt;=NO$20,NL5&lt;&gt;"",NN5&gt;=NO$24,NN5&lt;&gt;""),AND(OJ5&gt;=OW$20,OJ5&lt;&gt;"",OL5&gt;=OW$24,OL5&lt;&gt;""),AND(OM5&gt;=OW$20,OM5&lt;&gt;"",OO5&gt;=OW$24,OO5&lt;&gt;""),AND(OQ5&gt;=OW$20,OQ5&lt;&gt;"",OS5&gt;=OW$24,OS5&lt;&gt;""),AND(OT5&gt;=OW$20,OT5&lt;&gt;"",OV5&gt;=OW$24,OV5&lt;&gt;""),AND(PR5&gt;=QE$20,PR5&lt;&gt;"",PT5&gt;=QE$24,PT5&lt;&gt;""),AND(PU5&gt;=QE$20,PU5&lt;&gt;"",PW5&gt;=QE$24,PW5&lt;&gt;""),AND(PY5&gt;=QE$20,PY5&lt;&gt;"",QA5&gt;=QE$24,QA5&lt;&gt;""),AND(QB5&gt;=QE$20,QB5&lt;&gt;"",QD5&gt;=QE$24,QD5&lt;&gt;""),AND(QZ5&gt;=RM$20,QZ5&lt;&gt;"",RB5&gt;=RM$24,RB5&lt;&gt;""),AND(RC5&gt;=RM$20,RC5&lt;&gt;"",RE5&gt;=RM$24,RE5&lt;&gt;""),AND(RG5&gt;=RM$20,RG5&lt;&gt;"",RI5&gt;=RM$24,RI5&lt;&gt;""),AND(RJ5&gt;=RM$20,RJ5&lt;&gt;"",RL5&gt;=RM$24,RL5&lt;&gt;""),AND(SH5&gt;=SU$20,SH5&lt;&gt;"",SJ5&gt;=SU$24,SJ5&lt;&gt;""),AND(SK5&gt;=SU$20,SK5&lt;&gt;"",SM5&gt;=SU$24,SM5&lt;&gt;""),AND(SO5&gt;=SU$20,SO5&lt;&gt;"",SQ5&gt;=SU$24,SQ5&lt;&gt;""),AND(SR5&gt;=SU$20,SR5&lt;&gt;"",ST5&gt;=SU$24,ST5&lt;&gt;""),AND(TP5&gt;=UC$20,TP5&lt;&gt;"",TR5&gt;=UC$24,TR5&lt;&gt;""),AND(TS5&gt;=UC$20,TS5&lt;&gt;"",TU5&gt;=UC$24,TU5&lt;&gt;""),AND(TW5&gt;=UC$20,TW5&lt;&gt;"",TY5&gt;=UC$24,TYY5&lt;&gt;""),AND(TZ5&gt;=UC$20,TZ5&lt;&gt;"",UB5&gt;=UC$24,UB5&lt;&gt;""),AND(UX5&gt;=VK$20,UX5&lt;&gt;"",UZ5&gt;=VK$24,UZ5&lt;&gt;""),AND(VA5&gt;=VK$20,VA5&lt;&gt;"",VC5&gt;=VK$24,VC5&lt;&gt;""),AND(VE5&gt;=VK$20,VE5&lt;&gt;"",VG5&gt;=VK$24,VG5&lt;&gt;""),AND(VH5&gt;=VK$20,VH5&lt;&gt;"",VJ5&gt;=VK$24,VJ5&lt;&gt;""),AND(WF5&gt;=WS$20,WF5&lt;&gt;"",WH5&gt;=WS$24,WH5&lt;&gt;""),AND(WI5&gt;=WS$20,WI5&lt;&gt;"",WK5&gt;=WS$24,WK5&lt;&gt;""),AND(WM5&gt;=WS$20,WM5&lt;&gt;"",WO5&gt;=WS$24,WO5&lt;&gt;""),AND(WP5&gt;=WS$20,WP5&lt;&gt;"",WR5&gt;=WS$24,WR5&lt;&gt;"")),"P","")</f>
        <v>P</v>
      </c>
      <c r="G5" s="3" t="str">
        <f>IF(OR(AND(AQ5&gt;=AY$24,AQ5&lt;&gt;"",AN5=""),AND(AT5&gt;=AY$24,AT5&lt;&gt;"",AN5=""),AND(AX5&gt;=AY$24,AX5&lt;&gt;"",AN5=""),AND(BR5&gt;=BZ$24,BR5&lt;&gt;"",BO5=""),AND(BU5&gt;=BZ$24,BU5&lt;&gt;"",BO5=""),AND(BY5&gt;=BZ$24,BY5&lt;&gt;"",BO5=""),AND(CS5&gt;=DA$24,CS5&lt;&gt;"",CP5=""),AND(CV5&gt;=DA$24,CV5&lt;&gt;"",CP5=""),AND(CZ5&gt;=DA$24,CZ5&lt;&gt;"",CP5=""),AND(DZ5&gt;=EK$24,DZ5&lt;&gt;""),AND(EC5&gt;=EK$24,EC5&lt;&gt;""),AND(EG5&gt;=EK$24,EG5&lt;&gt;""),AND(EJ5&gt;=EK$24,EJ5&lt;&gt;""),AND(FH5&gt;=FS$24,FH5&lt;&gt;""),AND(FK5&gt;=FS$24,FK5&lt;&gt;""),AND(FO5&gt;=FS$24,FO5&lt;&gt;""),AND(FR5&gt;=FS$24,FR5&lt;&gt;""),AND(GP5&gt;=HA$24,GP5&lt;&gt;""),AND(GS5&gt;=HA$24,GS5&lt;&gt;""),AND(GW5&gt;=HA$24,GW5&lt;&gt;""),AND(GZ5&gt;=HA$24,GZ5&lt;&gt;""),AND(HX5&gt;=II$24,HX5&lt;&gt;""),AND(IA5&gt;=II$24,IA5&lt;&gt;""),AND(IE5&gt;=II$24,IE5&lt;&gt;""),AND(IH5&gt;=II$24,IH5&lt;&gt;""),AND(JF5&gt;=JQ$24,JF5&lt;&gt;""),AND(JI5&gt;=JQ$24,JI5&lt;&gt;""),AND(JM5&gt;=JQ$24,JM5&lt;&gt;""),AND(JP5&gt;=JQ$24,JP5&lt;&gt;""),AND(KN5&gt;=KY$24,KN5&lt;&gt;""),AND(KQ5&gt;=KY$24,KQ5&lt;&gt;""),AND(KU5&gt;=KY$24,KU5&lt;&gt;""),AND(KX5&gt;=KY$24,KX5&lt;&gt;""),AND(LV5&gt;=MG$24,LV5&lt;&gt;""),AND(LY5&gt;=MG$24,LY5&lt;&gt;""),AND(MC5&gt;=MG$24,MC5&lt;&gt;""),AND(MF5&gt;=MG$24,MF5&lt;&gt;""),AND(ND5&gt;=NO$24,ND5&lt;&gt;""),AND(NG5&gt;=NO$24,NG5&lt;&gt;""),AND(NK5&gt;=NO$24,NK5&lt;&gt;""),AND(NN5&gt;=NO$24,NN5&lt;&gt;""),AND(OL5&gt;=OW$24,OL5&lt;&gt;""),AND(OO5&gt;=OW$24,OO5&lt;&gt;""),AND(OS5&gt;=OW$24,OS5&lt;&gt;""),AND(OV5&gt;=OW$24,OV5&lt;&gt;""),AND(PT5&gt;=QE$24,PT5&lt;&gt;""),AND(PW5&gt;=QE$24,PW5&lt;&gt;""),AND(QA5&gt;=QE$24,QA5&lt;&gt;""),AND(QD5&gt;=QE$24,QD5&lt;&gt;""),AND(RB5&gt;=RM$24,RB5&lt;&gt;""),AND(RE5&gt;=RM$24,RE5&lt;&gt;""),AND(RI5&gt;=RM$24,RI5&lt;&gt;""),AND(RL5&gt;=RM$24,RL5&lt;&gt;""),AND(SJ5&gt;=SU$24,SJ5&lt;&gt;""),AND(SM5&gt;=SU$24,SM5&lt;&gt;""),AND(SQ5&gt;=SU$24,SQ5&lt;&gt;""),AND(ST5&gt;=SU$24,ST5&lt;&gt;""),AND(TR5&gt;=UC$24,TR5&lt;&gt;""),AND(TU5&gt;=UC$24,TU5&lt;&gt;""),AND(TY5&gt;=UC$24,TYY5&lt;&gt;""),AND(UB5&gt;=UC$24,UB5&lt;&gt;""),AND(UZ5&gt;=VK$24,UZ5&lt;&gt;""),AND(VC5&gt;=VK$24,VC5&lt;&gt;""),AND(VG5&gt;=VK$24,VG5&lt;&gt;""),AND(VJ5&gt;=VK$24,VJ5&lt;&gt;""),AND(WH5&gt;=WS$24,WH5&lt;&gt;""),AND(WK5&gt;=WS$24,WK5&lt;&gt;""),AND(WO5&gt;=WS$24,WO5&lt;&gt;""),AND(WR5&gt;=WS$24,WR5&lt;&gt;"")),"P","")</f>
        <v>P</v>
      </c>
      <c r="H5" s="37" t="str">
        <f>IF(AND(G5="P",F5=""),"No DD",IF(OR(AND(AO5&gt;=AY$23,AO5&lt;&gt;"",AQ5&gt;=AY$27,AQ5&lt;&gt;"",AN5=""),AND(AR5&gt;=AY$23,AR5&lt;&gt;"",AT5&gt;=AY$27,AT5&lt;&gt;"",AN5=""),AND(AV5&gt;=AY$23,AV5&lt;&gt;"",AX5&gt;=AY$27,AX5&lt;&gt;"",AN5=""),AND(BP5&gt;=BZ$23,BP5&lt;&gt;"",BR5&gt;=BZ$27,BR5&lt;&gt;"",BO5=""),AND(BS5&gt;=BZ$23,BS5&lt;&gt;"",BU5&gt;=BZ$27,BU5&lt;&gt;"",BO5=""),AND(BW5&gt;=BZ$23,BW5&lt;&gt;"",BY5&gt;=BZ$27,BY5&lt;&gt;"",BO5=""),AND(CQ5&gt;=DA$23,CQ5&lt;&gt;"",CS5&gt;=DA$27,CS5&lt;&gt;"",CP5=""),AND(CT5&gt;=DA$23,CT5&lt;&gt;"",CV5&gt;=DA$27,CV5&lt;&gt;"",CP5=""),AND(CX5&gt;=DA$23,CX5&lt;&gt;"",CZ5&gt;=DA$27,CZ5&lt;&gt;"",CP5=""),AND(DX5&gt;=EK$23,DX5&lt;&gt;"",DZ5&gt;=EK$27,DZ5&lt;&gt;""),AND(EA5&gt;=EK$23,EA5&lt;&gt;"",EC5&gt;=EK$27,EC5&lt;&gt;""),AND(EE5&gt;=EK$23,EE5&lt;&gt;"",EG5&gt;=EK$27,EG5&lt;&gt;""),AND(EH5&gt;=EK$23,EH5&lt;&gt;"",EJ5&gt;=EK$27,EJ5&lt;&gt;""),AND(FF5&gt;=FS$23,FF5&lt;&gt;"",FH5&gt;=FS$27,FH5&lt;&gt;""),AND(FI5&gt;=FS$23,FI5&lt;&gt;"",FK5&gt;=FS$27,FK5&lt;&gt;""),AND(FM5&gt;=FS$23,FM5&lt;&gt;"",FO5&gt;=FS$27,FO5&lt;&gt;""),AND(FP5&gt;=FS$23,FP5&lt;&gt;"",FR5&gt;=FS$27,FR5&lt;&gt;""),AND(GN5&gt;=HA$23,GN5&lt;&gt;"",GP5&gt;=HA$27,GP5&lt;&gt;""),AND(GQ5&gt;=HA$23,GQ5&lt;&gt;"",GS5&gt;=HA$27,GS5&lt;&gt;""),AND(GU5&gt;=HA$23,GU5&lt;&gt;"",GW5&gt;=HA$27,GW5&lt;&gt;""),AND(GX5&gt;=HA$23,GX5&lt;&gt;"",GZ5&gt;=HA$27,GZ5&lt;&gt;""),AND(HV5&gt;=II$23,HV5&lt;&gt;"",HX5&gt;=II$27,HX5&lt;&gt;""),AND(HY5&gt;=II$23,HY5&lt;&gt;"",IA5&gt;=II$27,IA5&lt;&gt;""),AND(IC5&gt;=II$23,IC5&lt;&gt;"",IE5&gt;=II$27,IE5&lt;&gt;""),AND(IF5&gt;=II$23,IF5&lt;&gt;"",IH5&gt;=II$27,IH5&lt;&gt;""),AND(JD5&gt;=JQ$23,JD5&lt;&gt;"",JF5&gt;=JQ$27,JF5&lt;&gt;""),AND(JG5&gt;=JQ$23,JG5&lt;&gt;"",JI5&gt;=JQ$27,JI5&lt;&gt;""),AND(JK5&gt;=JQ$23,JK5&lt;&gt;"",JM5&gt;=JQ$27,JM5&lt;&gt;""),AND(JN5&gt;=JQ$23,JN5&lt;&gt;"",JP5&gt;=JQ$27,JP5&lt;&gt;""),AND(KL5&gt;=KY$23,KL5&lt;&gt;"",KN5&gt;=KY$27,KN5&lt;&gt;""),AND(KO5&gt;=KY$23,KO5&lt;&gt;"",KQ5&gt;=KY$27,KQ5&lt;&gt;""),AND(KS5&gt;=KY$23,KS5&lt;&gt;"",KU5&gt;=KY$27,KU5&lt;&gt;""),AND(KV5&gt;=KY$23,KV5&lt;&gt;"",KX5&gt;=KY$27,KX5&lt;&gt;""),AND(LT5&gt;=MG$23,LT5&lt;&gt;"",LV5&gt;=MG$27,LV5&lt;&gt;""),AND(LW5&gt;=MG$23,LW5&lt;&gt;"",LY5&gt;=MG$27,LY5&lt;&gt;""),AND(MA5&gt;=MG$23,MA5&lt;&gt;"",MC5&gt;=MG$27,MC5&lt;&gt;""),AND(MD5&gt;=MG$23,MD5&lt;&gt;"",MF5&gt;=MG$27,MF5&lt;&gt;""),AND(NB5&gt;=NO$23,NB5&lt;&gt;"",ND5&gt;=NO$27,ND5&lt;&gt;""),AND(NE5&gt;=NO$23,NE5&lt;&gt;"",NG5&gt;=NO$27,NG5&lt;&gt;""),AND(NI5&gt;=NO$23,NI5&lt;&gt;"",NK5&gt;=NO$27,NK5&lt;&gt;""),AND(NL5&gt;=NO$23,NL5&lt;&gt;"",NN5&gt;=NO$27,NN5&lt;&gt;""),AND(OJ5&gt;=OW$23,OJ5&lt;&gt;"",OL5&gt;=OW$27,OL5&lt;&gt;""),AND(OM5&gt;=OW$23,OM5&lt;&gt;"",OO5&gt;=OW$27,OO5&lt;&gt;""),AND(OQ5&gt;=OW$23,OQ5&lt;&gt;"",OS5&gt;=OW$27,OS5&lt;&gt;""),AND(OT5&gt;=OW$23,OT5&lt;&gt;"",OV5&gt;=OW$27,OV5&lt;&gt;""),AND(PR5&gt;=QE$23,PR5&lt;&gt;"",PT5&gt;=QE$27,PT5&lt;&gt;""),AND(PU5&gt;=QE$23,PU5&lt;&gt;"",PW5&gt;=QE$27,PW5&lt;&gt;""),AND(PY5&gt;=QE$23,PY5&lt;&gt;"",QA5&gt;=QE$27,QA5&lt;&gt;""),AND(QB5&gt;=QE$23,QB5&lt;&gt;"",QD5&gt;=QE$27,QD5&lt;&gt;""),AND(QZ5&gt;=RM$23,QZ5&lt;&gt;"",RB5&gt;=RM$27,RB5&lt;&gt;""),AND(RC5&gt;=RM$23,RC5&lt;&gt;"",RE5&gt;=RM$27,RE5&lt;&gt;""),AND(RG5&gt;=RM$23,RG5&lt;&gt;"",RI5&gt;=RM$27,RI5&lt;&gt;""),AND(RJ5&gt;=RM$23,RJ5&lt;&gt;"",RL5&gt;=RM$27,RL5&lt;&gt;""),AND(SH5&gt;=SU$23,SH5&lt;&gt;"",SJ5&gt;=SU$27,SJ5&lt;&gt;""),AND(SK5&gt;=SU$23,SK5&lt;&gt;"",SM5&gt;=SU$27,SM5&lt;&gt;""),AND(SO5&gt;=SU$23,SO5&lt;&gt;"",SQ5&gt;=SU$27,SQ5&lt;&gt;""),AND(SR5&gt;=SU$23,SR5&lt;&gt;"",ST5&gt;=SU$27,ST5&lt;&gt;""),AND(TP5&gt;=UC$23,TP5&lt;&gt;"",TR5&gt;=UC$27,TR5&lt;&gt;""),AND(TS5&gt;=UC$23,TS5&lt;&gt;"",TU5&gt;=UC$27,TU5&lt;&gt;""),AND(TW5&gt;=UC$23,TW5&lt;&gt;"",TY5&gt;=UC$347,TYY5&lt;&gt;""),AND(TZ5&gt;=UC$23,TZ5&lt;&gt;"",UB5&gt;=UC$27,UB5&lt;&gt;""),AND(UX5&gt;=VK$23,UX5&lt;&gt;"",UZ5&gt;=VK$27,UZ5&lt;&gt;""),AND(VA5&gt;=VK$23,VA5&lt;&gt;"",VC5&gt;=VK$27,VC5&lt;&gt;""),AND(VE5&gt;=VK$23,VE5&lt;&gt;"",VG5&gt;=VK$27,VG5&lt;&gt;""),AND(VH5&gt;=VK$23,VH5&lt;&gt;"",VJ5&gt;=VK$27,VJ5&lt;&gt;""),AND(WF5&gt;=WS$23,WF5&lt;&gt;"",WH5&gt;=WS$27,WH5&lt;&gt;""),AND(WI5&gt;=WS$23,WI5&lt;&gt;"",WK5&gt;=WS$27,WK5&lt;&gt;""),AND(WM5&gt;=WS$23,WM5&lt;&gt;"",WO5&gt;=WS$27,WO5&lt;&gt;""),AND(WP5&gt;=WS$23,WP5&lt;&gt;"",WR5&gt;=WS$27,WR5&lt;&gt;"")),"Merit",IF(OR(AND(AO5&gt;=AY$22,AO5&lt;&gt;"",AQ5&gt;=AY$26,AQ5&lt;&gt;"",AN5=""),AND(AR5&gt;=AY$22,AR5&lt;&gt;"",AT5&gt;=AY$26,AT5&lt;&gt;"",AN5=""),AND(AV5&gt;=AY$22,AV5&lt;&gt;"",AX5&gt;=AY$26,AX5&lt;&gt;"",AN5=""),AND(BP5&gt;=BZ$22,BP5&lt;&gt;"",BR5&gt;=BZ$26,BR5&lt;&gt;"",BO5=""),AND(BS5&gt;=BZ$22,BS5&lt;&gt;"",BU5&gt;=BZ$26,BU5&lt;&gt;"",BO5=""),AND(BW5&gt;=BZ$22,BW5&lt;&gt;"",BY5&gt;=BZ$26,BY5&lt;&gt;"",BO5=""),AND(CQ5&gt;=DA$22,CQ5&lt;&gt;"",CS5&gt;=DA$26,CS5&lt;&gt;"",CP5=""),AND(CT5&gt;=DA$22,CT5&lt;&gt;"",CV5&gt;=DA$26,CV5&lt;&gt;"",CP5=""),AND(CX5&gt;=DA$22,CX5&lt;&gt;"",CZ5&gt;=DA$26,CZ5&lt;&gt;"",CP5=""),AND(DX5&gt;=EK$22,DX5&lt;&gt;"",DZ5&gt;=EK$26,DZ5&lt;&gt;""),AND(EA5&gt;=EK$22,EA5&lt;&gt;"",EC5&gt;=EK$26,EC5&lt;&gt;""),AND(EE5&gt;=EK$22,EE5&lt;&gt;"",EG5&gt;=EK$26,EG5&lt;&gt;""),AND(EH5&gt;=EK$22,EH5&lt;&gt;"",EJ5&gt;=EK$26,EJ5&lt;&gt;""),AND(FF5&gt;=FS$22,FF5&lt;&gt;"",FH5&gt;=FS$26,FH5&lt;&gt;""),AND(FI5&gt;=FS$22,FI5&lt;&gt;"",FK5&gt;=FS$26,FK5&lt;&gt;""),AND(FM5&gt;=FS$22,FM5&lt;&gt;"",FO5&gt;=FS$26,FO5&lt;&gt;""),AND(FP5&gt;=FS$22,FP5&lt;&gt;"",FR5&gt;=FS$26,FR5&lt;&gt;""),AND(GN5&gt;=HA$22,GN5&lt;&gt;"",GP5&gt;=HA$26,GP5&lt;&gt;""),AND(GQ5&gt;=HA$22,GQ5&lt;&gt;"",GS5&gt;=HA$26,GS5&lt;&gt;""),AND(GU5&gt;=HA$22,GU5&lt;&gt;"",GW5&gt;=HA$26,GW5&lt;&gt;""),AND(GX5&gt;=HA$22,GX5&lt;&gt;"",GZ5&gt;=HA$26,GZ5&lt;&gt;""),AND(HV5&gt;=II$22,HV5&lt;&gt;"",HX5&gt;=II$26,HX5&lt;&gt;""),AND(HY5&gt;=II$22,HY5&lt;&gt;"",IA5&gt;=II$26,IA5&lt;&gt;""),AND(IC5&gt;=II$22,IC5&lt;&gt;"",IE5&gt;=II$26,IE5&lt;&gt;""),AND(IF5&gt;=II$22,IF5&lt;&gt;"",IH5&gt;=II$26,IH5&lt;&gt;""),AND(JD5&gt;=JQ$22,JD5&lt;&gt;"",JF5&gt;=JQ$26,JF5&lt;&gt;""),AND(JG5&gt;=JQ$22,JG5&lt;&gt;"",JI5&gt;=JQ$26,JI5&lt;&gt;""),AND(JK5&gt;=JQ$22,JK5&lt;&gt;"",JM5&gt;=JQ$26,JM5&lt;&gt;""),AND(JN5&gt;=JQ$22,JN5&lt;&gt;"",JP5&gt;=JQ$26,JP5&lt;&gt;""),AND(KL5&gt;=KY$22,KL5&lt;&gt;"",KN5&gt;=KY$26,KN5&lt;&gt;""),AND(KO5&gt;=KY$22,KO5&lt;&gt;"",KQ5&gt;=KY$26,KQ5&lt;&gt;""),AND(KS5&gt;=KY$22,KS5&lt;&gt;"",KU5&gt;=KY$26,KU5&lt;&gt;""),AND(KV5&gt;=KY$22,KV5&lt;&gt;"",KX5&gt;=KY$26,KX5&lt;&gt;""),AND(LT5&gt;=MG$22,LT5&lt;&gt;"",LV5&gt;=MG$26,LV5&lt;&gt;""),AND(LW5&gt;=MG$22,LW5&lt;&gt;"",LY5&gt;=MG$26,LY5&lt;&gt;""),AND(MA5&gt;=MG$22,MA5&lt;&gt;"",MC5&gt;=MG$26,MC5&lt;&gt;""),AND(MD5&gt;=MG$22,MD5&lt;&gt;"",MF5&gt;=MG$26,MF5&lt;&gt;""),AND(NB5&gt;=NO$22,NB5&lt;&gt;"",ND5&gt;=NO$26,ND5&lt;&gt;""),AND(NE5&gt;=NO$22,NE5&lt;&gt;"",NG5&gt;=NO$26,NG5&lt;&gt;""),AND(NI5&gt;=NO$22,NI5&lt;&gt;"",NK5&gt;=NO$26,NK5&lt;&gt;""),AND(NL5&gt;=NO$22,NL5&lt;&gt;"",NN5&gt;=NO$26,NN5&lt;&gt;""),AND(OJ5&gt;=OW$22,OJ5&lt;&gt;"",OL5&gt;=OW$26,OL5&lt;&gt;""),AND(OM5&gt;=OW$22,OM5&lt;&gt;"",OO5&gt;=OW$26,OO5&lt;&gt;""),AND(OQ5&gt;=OW$22,OQ5&lt;&gt;"",OS5&gt;=OW$26,OS5&lt;&gt;""),AND(OT5&gt;=OW$22,OT5&lt;&gt;"",OV5&gt;=OW$26,OV5&lt;&gt;""),AND(PR5&gt;=QE$22,PR5&lt;&gt;"",PT5&gt;=QE$26,PT5&lt;&gt;""),AND(PU5&gt;=QE$22,PU5&lt;&gt;"",PW5&gt;=QE$26,PW5&lt;&gt;""),AND(PY5&gt;=QE$22,PY5&lt;&gt;"",QA5&gt;=QE$26,QA5&lt;&gt;""),AND(QB5&gt;=QE$22,QB5&lt;&gt;"",QD5&gt;=QE$26,QD5&lt;&gt;""),AND(QZ5&gt;=RM$22,QZ5&lt;&gt;"",RB5&gt;=RM$26,RB5&lt;&gt;""),AND(RC5&gt;=RM$22,RC5&lt;&gt;"",RE5&gt;=RM$26,RE5&lt;&gt;""),AND(RG5&gt;=RM$22,RG5&lt;&gt;"",RI5&gt;=RM$26,RI5&lt;&gt;""),AND(RJ5&gt;=RM$22,RJ5&lt;&gt;"",RL5&gt;=RM$26,RL5&lt;&gt;""),AND(SH5&gt;=SU$22,SH5&lt;&gt;"",SJ5&gt;=SU$26,SJ5&lt;&gt;""),AND(SK5&gt;=SU$22,SK5&lt;&gt;"",SM5&gt;=SU$26,SM5&lt;&gt;""),AND(SO5&gt;=SU$22,SO5&lt;&gt;"",SQ5&gt;=SU$26,SQ5&lt;&gt;""),AND(SR5&gt;=SU$22,SR5&lt;&gt;"",ST5&gt;=SU$26,ST5&lt;&gt;""),AND(TP5&gt;=UC$22,TP5&lt;&gt;"",TR5&gt;=UC$26,TR5&lt;&gt;""),AND(TS5&gt;=UC$22,TS5&lt;&gt;"",TU5&gt;=UC$26,TU5&lt;&gt;""),AND(TW5&gt;=UC$22,TW5&lt;&gt;"",TY5&gt;=UC$26,TYY5&lt;&gt;""),AND(TZ5&gt;=UC$22,TZ5&lt;&gt;"",UB5&gt;=UC$26,UB5&lt;&gt;""),AND(UX5&gt;=VK$22,UX5&lt;&gt;"",UZ5&gt;=VK$26,UZ5&lt;&gt;""),AND(VA5&gt;=VK$22,VA5&lt;&gt;"",VC5&gt;=VK$26,VC5&lt;&gt;""),AND(VE5&gt;=VK$22,VE5&lt;&gt;"",VG5&gt;=VK$26,VG5&lt;&gt;""),AND(VH5&gt;=VK$22,VH5&lt;&gt;"",VJ5&gt;=VK$26,VJ5&lt;&gt;""),AND(WF5&gt;=WS$22,WF5&lt;&gt;"",WH5&gt;=WS$26,WH5&lt;&gt;""),AND(WI5&gt;=WS$22,WI5&lt;&gt;"",WK5&gt;=WS$26,WK5&lt;&gt;""),AND(WM5&gt;=WS$22,WM5&lt;&gt;"",WO5&gt;=WS$26,WO5&lt;&gt;""),AND(WP5&gt;=WS$22,WP5&lt;&gt;"",WR5&gt;=WS$26,WR5&lt;&gt;"")),"Excellence",IF(I5="P","Worlds Team",IF(F5="P","National Team","")))))</f>
        <v>Merit</v>
      </c>
      <c r="I5" s="3" t="str">
        <f>IF(OR(AND(AO5&gt;=AY$21,AO5&lt;&gt;"",AQ5&gt;=AY$25,AQ5&lt;&gt;"",AN5=""),AND(AR5&gt;=AY$21,AR5&lt;&gt;"",AT5&gt;=AY$25,AT5&lt;&gt;"",AN5=""),AND(AV5&gt;=AY$21,AV5&lt;&gt;"",AX5&gt;=AY$25,AX5&lt;&gt;"",AN5=""),AND(BP5&gt;=BZ$21,BP5&lt;&gt;"",BR5&gt;=BZ$25,BR5&lt;&gt;"",BO5=""),AND(BS5&gt;=BZ$21,BS5&lt;&gt;"",BU5&gt;=BZ$25,BU5&lt;&gt;"",BO5=""),AND(BW5&gt;=BZ$21,BW5&lt;&gt;"",BY5&gt;=BZ$25,BY5&lt;&gt;"",BO5=""),AND(CQ5&gt;=DA$21,CQ5&lt;&gt;"",CS5&gt;=DA$25,CS5&lt;&gt;"",CP5=""),AND(CT5&gt;=DA$21,CT5&lt;&gt;"",CV5&gt;=DA$25,CV5&lt;&gt;"",CP5=""),AND(CX5&gt;=DA$21,CX5&lt;&gt;"",CZ5&gt;=DA$25,CZ5&lt;&gt;"",CP5=""),AND(DX5&gt;=EK$21,DX5&lt;&gt;"",DZ5&gt;=EK$25,DZ5&lt;&gt;""),AND(EA5&gt;=EK$21,EA5&lt;&gt;"",EC5&gt;=EK$25,EC5&lt;&gt;""),AND(EE5&gt;=EK$21,EE5&lt;&gt;"",EG5&gt;=EK$25,EG5&lt;&gt;""),AND(EH5&gt;=EK$21,EH5&lt;&gt;"",EJ5&gt;=EK$25,EJ5&lt;&gt;""),AND(FF5&gt;=FS$21,FF5&lt;&gt;"",FH5&gt;=FS$25,FH5&lt;&gt;""),AND(FI5&gt;=FS$21,FI5&lt;&gt;"",FK5&gt;=FS$25,FK5&lt;&gt;""),AND(FM5&gt;=FS$21,FM5&lt;&gt;"",FO5&gt;=FS$25,FO5&lt;&gt;""),AND(FP5&gt;=FS$21,FP5&lt;&gt;"",FR5&gt;=FS$25,FR5&lt;&gt;""),AND(GN5&gt;=HA$21,GN5&lt;&gt;"",GP5&gt;=HA$25,GP5&lt;&gt;""),AND(GQ5&gt;=HA$21,GQ5&lt;&gt;"",GS5&gt;=HA$25,GS5&lt;&gt;""),AND(GU5&gt;=HA$21,GU5&lt;&gt;"",GW5&gt;=HA$25,GW5&lt;&gt;""),AND(GX5&gt;=HA$21,GX5&lt;&gt;"",GZ5&gt;=HA$25,GZ5&lt;&gt;""),AND(HV5&gt;=II$21,HV5&lt;&gt;"",HX5&gt;=II$25,HX5&lt;&gt;""),AND(HY5&gt;=II$21,HY5&lt;&gt;"",IA5&gt;=II$25,IA5&lt;&gt;""),AND(IC5&gt;=II$21,IC5&lt;&gt;"",IE5&gt;=II$25,IE5&lt;&gt;""),AND(IF5&gt;=II$21,IF5&lt;&gt;"",IH5&gt;=II$25,IH5&lt;&gt;""),AND(JD5&gt;=JQ$21,JD5&lt;&gt;"",JF5&gt;=JQ$25,JF5&lt;&gt;""),AND(JG5&gt;=JQ$21,JG5&lt;&gt;"",JI5&gt;=JQ$25,JI5&lt;&gt;""),AND(JK5&gt;=JQ$21,JK5&lt;&gt;"",JM5&gt;=JQ$25,JM5&lt;&gt;""),AND(JN5&gt;=JQ$21,JN5&lt;&gt;"",JP5&gt;=JQ$25,JP5&lt;&gt;""),AND(KL5&gt;=KY$21,KL5&lt;&gt;"",KN5&gt;=KY$25,KN5&lt;&gt;""),AND(KO5&gt;=KY$21,KO5&lt;&gt;"",KQ5&gt;=KY$25,KQ5&lt;&gt;""),AND(KS5&gt;=KY$21,KS5&lt;&gt;"",KU5&gt;=KY$25,KU5&lt;&gt;""),AND(KV5&gt;=KY$21,KV5&lt;&gt;"",KX5&gt;=KY$25,KX5&lt;&gt;""),AND(LT5&gt;=MG$21,LT5&lt;&gt;"",LV5&gt;=MG$25,LV5&lt;&gt;""),AND(LW5&gt;=MG$21,LW5&lt;&gt;"",LY5&gt;=MG$25,LY5&lt;&gt;""),AND(MA5&gt;=MG$21,MA5&lt;&gt;"",MC5&gt;=MG$25,MC5&lt;&gt;""),AND(MD5&gt;=MG$21,MD5&lt;&gt;"",MF5&gt;=MG$25,MF5&lt;&gt;""),AND(NB5&gt;=NO$21,NB5&lt;&gt;"",ND5&gt;=NO$25,ND5&lt;&gt;""),AND(NE5&gt;=NO$21,NE5&lt;&gt;"",NG5&gt;=NO$25,NG5&lt;&gt;""),AND(NI5&gt;=NO$21,NI5&lt;&gt;"",NK5&gt;=NO$25,NK5&lt;&gt;""),AND(NL5&gt;=NO$21,NL5&lt;&gt;"",NN5&gt;=NO$25,NN5&lt;&gt;""),AND(OJ5&gt;=OW$21,OJ5&lt;&gt;"",OL5&gt;=OW$25,OL5&lt;&gt;""),AND(OM5&gt;=OW$21,OM5&lt;&gt;"",OO5&gt;=OW$25,OO5&lt;&gt;""),AND(OQ5&gt;=OW$21,OQ5&lt;&gt;"",OS5&gt;=OW$25,OS5&lt;&gt;""),AND(OT5&gt;=OW$21,OT5&lt;&gt;"",OV5&gt;=OW$25,OV5&lt;&gt;""),AND(PR5&gt;=QE$21,PR5&lt;&gt;"",PT5&gt;=QE$25,PT5&lt;&gt;""),AND(PU5&gt;=QE$21,PU5&lt;&gt;"",PW5&gt;=QE$25,PW5&lt;&gt;""),AND(PY5&gt;=QE$21,PY5&lt;&gt;"",QA5&gt;=QE$25,QA5&lt;&gt;""),AND(QB5&gt;=QE$21,QB5&lt;&gt;"",QD5&gt;=QE$25,QD5&lt;&gt;""),AND(QZ5&gt;=RM$21,QZ5&lt;&gt;"",RB5&gt;=RM$25,RB5&lt;&gt;""),AND(RC5&gt;=RM$21,RC5&lt;&gt;"",RE5&gt;=RM$25,RE5&lt;&gt;""),AND(RG5&gt;=RM$21,RG5&lt;&gt;"",RI5&gt;=RM$25,RI5&lt;&gt;""),AND(RJ5&gt;=RM$21,RJ5&lt;&gt;"",RL5&gt;=RM$25,RL5&lt;&gt;""),AND(SH5&gt;=SU$21,SH5&lt;&gt;"",SJ5&gt;=SU$25,SJ5&lt;&gt;""),AND(SK5&gt;=SU$21,SK5&lt;&gt;"",SM5&gt;=SU$25,SM5&lt;&gt;""),AND(SO5&gt;=SU$21,SO5&lt;&gt;"",SQ5&gt;=SU$25,SQ5&lt;&gt;""),AND(SR5&gt;=SU$21,SR5&lt;&gt;"",ST5&gt;=SU$25,ST5&lt;&gt;""),AND(TP5&gt;=UC$21,TP5&lt;&gt;"",TR5&gt;=UC$25,TR5&lt;&gt;""),AND(TS5&gt;=UC$21,TS5&lt;&gt;"",TU5&gt;=UC$25,TU5&lt;&gt;""),AND(TW5&gt;=UC$21,TW5&lt;&gt;"",TY5&gt;=UC$25,TYY5&lt;&gt;""),AND(TZ5&gt;=UC$21,TZ5&lt;&gt;"",UB5&gt;=UC$25,UB5&lt;&gt;""),AND(UX5&gt;=VK$21,UX5&lt;&gt;"",UZ5&gt;=VK$25,UZ5&lt;&gt;""),AND(VA5&gt;=VK$21,VA5&lt;&gt;"",VC5&gt;=VK$25,VC5&lt;&gt;""),AND(VE5&gt;=VK$21,VE5&lt;&gt;"",VG5&gt;=VK$25,VG5&lt;&gt;""),AND(VH5&gt;=VK$21,VH5&lt;&gt;"",VJ5&gt;=VK$25,VJ5&lt;&gt;""),AND(WF5&gt;=WS$21,WF5&lt;&gt;"",WH5&gt;=WS$25,WH5&lt;&gt;""),AND(WI5&gt;=WS$21,WI5&lt;&gt;"",WK5&gt;=WS$25,WK5&lt;&gt;""),AND(WM5&gt;=WS$21,WM5&lt;&gt;"",WO5&gt;=WS$25,WO5&lt;&gt;""),AND(WP5&gt;=WS$21,WP5&lt;&gt;"",WR5&gt;=WS$25,WR5&lt;&gt;"")),"P","")</f>
        <v>P</v>
      </c>
      <c r="J5" s="8">
        <f>IF(COUNT(AQ5,AT5,BR5,BU5,CS5,CV5)&gt;0,LARGE((AQ5,AT5,BR5,BU5,CS5,CV5),1),0)</f>
        <v>54.900000000000006</v>
      </c>
      <c r="K5" s="8" t="str">
        <f>IF(J5="","",IF(OR(J5=CS5,J5=CV5),$CA$1,IF(OR(J5=BR5,J5=BU5),$AZ$1,IF(OR(J5=AQ5,J5=AT5),$Y$1,""))))</f>
        <v>2023 Domestic 3rd Trial</v>
      </c>
      <c r="L5" s="8">
        <f>IF(COUNT(AQ5,AT5,BR5,BU5,CS5,CV5)&gt;1,LARGE((AQ5,AT5,BR5,BU5,CS5,CV5),2),0)</f>
        <v>54.37</v>
      </c>
      <c r="M5" s="8" t="str">
        <f>IF(L5="","",IF(OR(L5=CS5,L5=CV5),$CA$1,IF(OR(L5=BR5,L5=BU5),$AZ$1,IF(OR(L5=AQ5,L5=AT5),$Y$1,""))))</f>
        <v>2024 Elite Canada</v>
      </c>
      <c r="N5" s="8">
        <f>IF(COUNT(AQ5,AT5,BR5,BU5,CS5,CV5)&gt;2,LARGE((AQ5,AT5,BR5,BU5,CS5,CV5),3),0)</f>
        <v>53.61</v>
      </c>
      <c r="O5" s="8" t="str">
        <f>IF(N5="","",IF(OR(N5=CS5,N5=CV5),$CA$1,IF(OR(N5=BR5,N5=BU5),$AZ$1,IF(OR(N5=AQ5,N5=AT5),$Y$1,""))))</f>
        <v>2024 Elite Canada</v>
      </c>
      <c r="P5" s="8">
        <f>IF(MAX(AX5,BY5,CZ5)&gt;0,MAX(AX5,BY5,CZ5),0)</f>
        <v>54.57</v>
      </c>
      <c r="Q5" s="8" t="str">
        <f>IF(P5="","",IF(P5=CZ5,$CA$1,IF(P5=BY5,$AZ$1,IF(P5=AX5,$Y$1,""))))</f>
        <v>2024 Elite Canada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&gt;0,MAX(AO5,AR5,AV5,BP5,BS5,BW5,CQ5,CT5,CX5,DX5,EA5,EE5,EH5,FF5,FI5,FM5,FP5,GN5,GQ5,GU5,GX5,HV5,HY5,IC5,IF5,JD5,JG5,JK5,JN5,KL5,KO5,KS5,KV5,LT5,LW5,MA5,MD5,NB5,NE5,NI5,NL5,OJ5,OM5,OQ5,OT5,PR5,PU5,PY5,QB5,QZ5,RC5,RG5,RJ5,SH5,SK5,SO5,SR5,TP5,TS5,TW5,TZ5,UX5,VA5,VE5,VH5,WF5,WI5,WM5,WP5),0)</f>
        <v>14.2</v>
      </c>
      <c r="S5" s="8" t="str">
        <f>IF(R5=0,"",IF(OR(R5=CQ5,R5=CT5,R5=CX5),$CA$1,IF(OR(R5=BP5,R5=BS5,R5=BW5),$AZ$1,IF(OR(R5=AO5,R5=AR5,R5=AV5),$Y$1,IF(OR(R5=WF5,R5=WI5,R5=WM5,R5=WP5),$VL$1,IF(OR(R5=UX5,R5=VA5,R5=VE5,R5=VH5),$UD$1,IF(OR(R5=TP5,R5=TS5,R5=TW5,R5=TZ5),$SV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)))</f>
        <v>2024 Elite Canada</v>
      </c>
      <c r="T5" s="8">
        <f>IF(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,IF(TP5&gt;=$UC$20,TQ5,0),IF(TS5&gt;=$UC$20,TT5,0),IF(TW5&gt;=$UC$20,TX5,0),IF(TZ5&gt;=$UC$20,UA5,0),IF(UX5&gt;=$VK$20,UY5,0),IF(VA5&gt;=$VK$20,VB5,0),IF(VE5&gt;=$VK$20,VF5,0),IF(VH5&gt;=$VK$20,VI5,0),IF(WF5&gt;=$WS$20,WG5,0),IF(WI5&gt;=$WS$20,WJ5,0),IF(WM5&gt;=$WS$20,WN5,0),IF(WP5&gt;=$WS$20,WQ5,0))&gt;0,MAX(IF(AO5&gt;=$AY$20,AP5,0),IF(AR5&gt;=$AY$20,AS5,0),IF(AV5&gt;=$AY$20,AW5,0),IF(BP5&gt;=$BZ$20,BQ5,0),IF(BS5&gt;=$BZ$20,BT5,0),IF(BW5&gt;=$BZ$20,BX5,0),IF(CQ5&gt;=$DA$20,CR5,0),IF(CT5&gt;=$DA$20,CU5,0),IF(CX5&gt;=$DA$20,CY5,0),IF(DX5&gt;=$EK$20,DY5,0),IF(EA5&gt;=$EK$20,EB5,0),IF(EE5&gt;=$EK$20,EF5,0),IF(EH5&gt;=$EK$20,EI5,0),IF(FF5&gt;=$FS$20,FG5,0),IF(FI5&gt;=$FS$20,FJ5,0),IF(FM5&gt;=$FS$20,FN5,0),IF(FP5&gt;=$FS$20,FQ5,0),IF(GN5&gt;=$HA$20,GO5,0),IF(GQ5&gt;=$HA$20,GR5,0),IF(GU5&gt;=$HA$20,GV5,0),IF(GX5&gt;=$HA$20,GY5,0),IF(HV5&gt;=$II$20,HW5,0),IF(HY5&gt;=$II$20,HZ5,0),IF(IC5&gt;=$II$20,ID5,0),IF(IF5&gt;=$II$20,IG5,0),IF(JD5&gt;=$JQ$20,JE5,0),IF(JG5&gt;=$JQ$20,JH5,0),IF(JK5&gt;=$JQ$20,JL5,0),IF(JN5&gt;=$JQ$20,JO5,0),IF(KL5&gt;=$KY$20,KM5,0),IF(KO5&gt;=$KY$20,KP5,0),IF(KS5&gt;=$KY$20,KT5,0),IF(KV5&gt;=$KY$20,KW5,0),IF(LT5&gt;=$MG$20,LU5,0),IF(LW5&gt;=$MG$20,LX5,0),IF(MA5&gt;=$MG$20,MB5,0),IF(MD5&gt;=$MG$20,ME5,0),IF(NB5&gt;=$NO$20,NC5,0),IF(NE5&gt;=$NO$20,NF5,0),IF(NI5&gt;=$NO$20,NJ5,0),IF(NL5&gt;=$NO$20,NM5,0),IF(OJ5&gt;=$OW$20,OK5,0),IF(OM5&gt;=$OW$20,ON5,0),IF(OQ5&gt;=$OW$20,OR5,0),IF(OT5&gt;=$OW$20,OU5,0),IF(PR5&gt;=$QE$20,PS5,0),IF(PU5&gt;=$QE$20,PV5,0),IF(PY5&gt;=$QE$20,PZ5,0),IF(QB5&gt;=$QE$20,QC5,0),IF(QZ5&gt;=$RM$20,RA5,0),IF(RC5&gt;=$RM$20,RD5,0),IF(RG5&gt;=$RM$20,RH5,0),IF(RJ5&gt;=$RM$20,RK5,0),IF(SH5&gt;=$SU$20,SI5,0),IF(SK5&gt;=$SU$20,SL5,0),IF(SO5&gt;=$SU$20,SP5,0),IF(SR5&gt;=$SU$20,SS5,0),IF(TP5&gt;=$UC$20,TQ5,0),IF(TS5&gt;=$UC$20,TT5,0),IF(TW5&gt;=$UC$20,TX5,0),IF(TZ5&gt;=$UC$20,UA5,0),IF(UX5&gt;=$VK$20,UY5,0),IF(VA5&gt;=$VK$20,VB5,0),IF(VE5&gt;=$VK$20,VF5,0),IF(VH5&gt;=$VK$20,VI5,0),IF(WF5&gt;=$WS$20,WG5,0),IF(WI5&gt;=$WS$20,WJ5,0),IF(WM5&gt;=$WS$20,WN5,0),IF(WP5&gt;=$WS$20,WQ5,0)),0)</f>
        <v>15.3</v>
      </c>
      <c r="U5" s="8" t="str">
        <f>IF(T5=0,"",IF(OR(T5=CR5,T5=CU5,T5=CY5),$CA$1,IF(OR(T5=BQ5,T5=BT5,T5=BX5),$AZ$1,IF(OR(T5=AP5,T5=AS5,T5=AW5),$Y$1,IF(OR(T5=WG5,T5=WJ5,T5=WN5,T5=WQ5),$VL$1,IF(OR(T5=UY5,T5=VB5,T5=VF5,T5=VI5),$UD$1,IF(OR(T5=TQ5,T5=TT5,T5=TX5,T5=UA5),$SV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)))</f>
        <v>2023 Domestic 3rd Trial</v>
      </c>
      <c r="V5" s="8">
        <f>IF(MAX(DB5,DC5)&gt;0,MAX(DB5,DC5),"")</f>
        <v>0.39999999999999858</v>
      </c>
      <c r="W5" s="11" t="str">
        <f>IF(V5="","",IF(V5=DB5,"("&amp;DB$2&amp;")",IF(V5=DC5,"("&amp;DC$2&amp;")")))</f>
        <v>(Prelim)</v>
      </c>
      <c r="X5" s="8" t="str">
        <f>IF(V5="","",IF(V5=DB5,IF(V5+IF(N5="",0,N5)=WL5,$VL$1,IF(V5+IF(N5="",0,N5)=VD5,$UD$1,IF(V5+IF(N5="",0,N5)=TV5,$SV$1,IF(V5+IF(N5="",0,N5)=SN5,$RN$1,IF(V5+IF(N5="",0,N5)=RF5,$QF$1,IF(V5+IF(N5="",0,N5)=PX5,$OX$1,IF(V5+IF(N5="",0,N5)=OP5,$NP$1,IF(V5+IF(N5="",0,N5)=NH5,$MH$1,IF(V5+IF(N5="",0,N5)=LZ5,$KZ$1,IF(V5+IF(N5="",0,N5)=KR5,$JR$1,IF(V5+IF(N5="",0,N5)=JJ5,$IJ$1,IF(V5+IF(N5="",0,N5)=IB5,$HB$1,IF(V5+IF(N5="",0,N5)=GT5,$FT$1,IF(V5+IF(N5="",0,N5)=FL5,$EL$1,IF(V5+IF(N5="",0,N5)=ED5,$DD$1))))))))))))))),IF(V5=DC5,IF(V5+IF(P5="",0,P5)=WO5,$VL$1,IF(V5+IF(P5="",0,P5)=VG5,$UD$1,IF(V5+IF(P5="",0,P5)=TY5,$SV$1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WR5,$VL$1,IF(V5+IF(P5="",0,P5)=VJ5,$UD$1,IF(V5+IF(P5="",0,P5)=UB5,$SV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))))))</f>
        <v>2023 World Cup POR 2/USA (July 8/Aug 5)</v>
      </c>
      <c r="Y5" s="23">
        <v>16.100000000000001</v>
      </c>
      <c r="Z5" s="23">
        <v>9.3000000000000007</v>
      </c>
      <c r="AA5" s="23">
        <v>14.2</v>
      </c>
      <c r="AB5" s="23">
        <v>15.3</v>
      </c>
      <c r="AC5" s="23">
        <v>0</v>
      </c>
      <c r="AD5" s="23">
        <v>15.1</v>
      </c>
      <c r="AE5" s="23">
        <v>8.6999999999999993</v>
      </c>
      <c r="AF5" s="23">
        <v>14.2</v>
      </c>
      <c r="AG5" s="23">
        <v>15.25</v>
      </c>
      <c r="AH5" s="23">
        <v>0</v>
      </c>
      <c r="AI5" s="23">
        <v>15.1</v>
      </c>
      <c r="AJ5" s="23">
        <v>8.6</v>
      </c>
      <c r="AK5" s="23">
        <v>14.2</v>
      </c>
      <c r="AL5" s="23">
        <v>15.02</v>
      </c>
      <c r="AM5" s="23">
        <v>0</v>
      </c>
      <c r="AN5" s="28"/>
      <c r="AO5" s="39">
        <f>IF(AA5&gt;0,AA5,"")</f>
        <v>14.2</v>
      </c>
      <c r="AP5" s="39">
        <f>IF(AB5&gt;0,AB5,"")</f>
        <v>15.3</v>
      </c>
      <c r="AQ5" s="41">
        <f>IF(SUM(Y5:AB5)-AC5&gt;0,SUM(Y5:AB5)-AC5,"")</f>
        <v>54.900000000000006</v>
      </c>
      <c r="AR5" s="41">
        <f>IF(AF5&gt;0,AF5,"")</f>
        <v>14.2</v>
      </c>
      <c r="AS5" s="41">
        <f>IF(AG5&gt;0,AG5,"")</f>
        <v>15.25</v>
      </c>
      <c r="AT5" s="41">
        <f>IF(SUM(AD5:AG5)-AH5&gt;0,SUM(AD5:AG5)-AH5,"")</f>
        <v>53.25</v>
      </c>
      <c r="AU5" s="41">
        <f>IF(AQ5="","",MAX(AQ5,AT5))</f>
        <v>54.900000000000006</v>
      </c>
      <c r="AV5" s="41">
        <f>IF(AK5&gt;0,AK5,"")</f>
        <v>14.2</v>
      </c>
      <c r="AW5" s="41">
        <f>IF(AL5&gt;0,AL5,"")</f>
        <v>15.02</v>
      </c>
      <c r="AX5" s="41">
        <f>IF(SUM(AI5:AL5)-AM5&gt;0,SUM(AI5:AL5)-AM5,"")</f>
        <v>52.92</v>
      </c>
      <c r="AY5" s="41">
        <f>IF(SUM(AU5,AX5)&gt;0,SUM(AU5,AX5),"")</f>
        <v>107.82000000000001</v>
      </c>
      <c r="AZ5" s="27">
        <v>16</v>
      </c>
      <c r="BA5" s="27">
        <v>9.1999999999999993</v>
      </c>
      <c r="BB5" s="27">
        <v>14.2</v>
      </c>
      <c r="BC5" s="27">
        <v>14.97</v>
      </c>
      <c r="BD5" s="27">
        <v>0</v>
      </c>
      <c r="BE5" s="27">
        <v>15.8</v>
      </c>
      <c r="BF5" s="27">
        <v>8.8000000000000007</v>
      </c>
      <c r="BG5" s="27">
        <v>14</v>
      </c>
      <c r="BH5" s="27">
        <v>15.01</v>
      </c>
      <c r="BI5" s="27">
        <v>0</v>
      </c>
      <c r="BJ5" s="27">
        <v>16.399999999999999</v>
      </c>
      <c r="BK5" s="27">
        <v>9.4</v>
      </c>
      <c r="BL5" s="27">
        <v>14.2</v>
      </c>
      <c r="BM5" s="27">
        <v>14.57</v>
      </c>
      <c r="BN5" s="27">
        <v>0</v>
      </c>
      <c r="BO5" s="29"/>
      <c r="BP5" s="40">
        <f>IF(BB5&gt;0,BB5,"")</f>
        <v>14.2</v>
      </c>
      <c r="BQ5" s="40">
        <f>IF(BC5&gt;0,BC5,"")</f>
        <v>14.97</v>
      </c>
      <c r="BR5" s="11">
        <f>IF(SUM(AZ5:BC5)-BD5&gt;0,SUM(AZ5:BC5)-BD5,"")</f>
        <v>54.37</v>
      </c>
      <c r="BS5" s="11">
        <f>IF(BG5&gt;0,BG5,"")</f>
        <v>14</v>
      </c>
      <c r="BT5" s="11">
        <f>IF(BH5&gt;0,BH5,"")</f>
        <v>15.01</v>
      </c>
      <c r="BU5" s="11">
        <f>IF(SUM(BE5:BH5)-BI5&gt;0,SUM(BE5:BH5)-BI5,"")</f>
        <v>53.61</v>
      </c>
      <c r="BV5" s="11">
        <f>IF(BR5="","",MAX(BR5,BU5))</f>
        <v>54.37</v>
      </c>
      <c r="BW5" s="11">
        <f>IF(BL5&gt;0,BL5,"")</f>
        <v>14.2</v>
      </c>
      <c r="BX5" s="11">
        <f>IF(BM5&gt;0,BM5,"")</f>
        <v>14.57</v>
      </c>
      <c r="BY5" s="11">
        <f>IF(SUM(BJ5:BM5)-BN5&gt;0,SUM(BJ5:BM5)-BN5,"")</f>
        <v>54.57</v>
      </c>
      <c r="BZ5" s="11">
        <f>IF(SUM(BV5,BY5)&gt;0,SUM(BV5,BY5),"")</f>
        <v>108.94</v>
      </c>
      <c r="CA5" s="23">
        <v>15.5</v>
      </c>
      <c r="CB5" s="23">
        <v>9.3000000000000007</v>
      </c>
      <c r="CC5" s="23">
        <v>14</v>
      </c>
      <c r="CD5" s="23">
        <v>14.32</v>
      </c>
      <c r="CE5" s="23">
        <v>0</v>
      </c>
      <c r="CF5" s="23">
        <v>1.6</v>
      </c>
      <c r="CG5" s="23">
        <v>0.8</v>
      </c>
      <c r="CH5" s="23">
        <v>2</v>
      </c>
      <c r="CI5" s="23">
        <v>1.59</v>
      </c>
      <c r="CJ5" s="23">
        <v>0</v>
      </c>
      <c r="CK5" s="23">
        <v>3.2</v>
      </c>
      <c r="CL5" s="23">
        <v>1.8</v>
      </c>
      <c r="CM5" s="23">
        <v>3.2</v>
      </c>
      <c r="CN5" s="23">
        <v>3.11</v>
      </c>
      <c r="CO5" s="23">
        <v>0</v>
      </c>
      <c r="CP5" s="28"/>
      <c r="CQ5" s="39">
        <f>IF(CC5&gt;0,CC5,"")</f>
        <v>14</v>
      </c>
      <c r="CR5" s="39">
        <f>IF(CD5&gt;0,CD5,"")</f>
        <v>14.32</v>
      </c>
      <c r="CS5" s="41">
        <f>IF(SUM(CA5:CD5)-CE5&gt;0,SUM(CA5:CD5)-CE5,"")</f>
        <v>53.12</v>
      </c>
      <c r="CT5" s="41">
        <f>IF(CH5&gt;0,CH5,"")</f>
        <v>2</v>
      </c>
      <c r="CU5" s="41">
        <f>IF(CI5&gt;0,CI5,"")</f>
        <v>1.59</v>
      </c>
      <c r="CV5" s="41">
        <f>IF(SUM(CF5:CI5)-CJ5&gt;0,SUM(CF5:CI5)-CJ5,"")</f>
        <v>5.99</v>
      </c>
      <c r="CW5" s="41">
        <f>IF(CS5="","",MAX(CS5,CV5))</f>
        <v>53.12</v>
      </c>
      <c r="CX5" s="41">
        <f>IF(CM5&gt;0,CM5,"")</f>
        <v>3.2</v>
      </c>
      <c r="CY5" s="41">
        <f>IF(CN5&gt;0,CN5,"")</f>
        <v>3.11</v>
      </c>
      <c r="CZ5" s="41">
        <f>IF(SUM(CK5:CN5)-CO5&gt;0,SUM(CK5:CN5)-CO5,"")</f>
        <v>11.309999999999999</v>
      </c>
      <c r="DA5" s="41">
        <f>IF(SUM(CW5,CZ5)&gt;0,SUM(CW5,CZ5),"")</f>
        <v>64.429999999999993</v>
      </c>
      <c r="DB5" s="52">
        <f>IF(MAX(ED5,FL5,GT5,IB5,JJ5,KR5,LZ5,NH5,OP5,PX5,RF5,SN5,TV5,VD5,WWL5)-IF(N5="",0,N5)&gt;0.001,MAX(ED5,FL5,GT5,IB5,JJ5,KR5,LZ5,NH5,OP5,PX5,RF5,SN5,TV5,VD5,WL5)-IF(N5="",0,N5),"")</f>
        <v>0.39999999999999858</v>
      </c>
      <c r="DC5" s="52" t="str">
        <f>IF(MAX(EG5,EJ5,FO5,FR5,GW5,GZ5,IE5,IH5,JM5,JP5,KU5,KX5,MC5,MF5,NK5,NN5,OS5,OV5,QA5,QD5,RI5,RL5,SQ5,ST5,TY5,UB5,VG5,VJ5,WO5,WR5)-IF(P5="",0,P5)&gt;0.001,MAX(EG5,EJ5,FO5,FR5,GW5,GZ5,IE5,IH5,JM5,JP5,KU5,KX5,MC5,MF5,NK5,NN5,OS5,OV5,QA5,QD5,RI5,RL5,SQ5,ST5,TY5,UB5,VG5,VJ5,WO5,WR5)-IF(P5="",0,P5),"")</f>
        <v/>
      </c>
      <c r="DD5" s="17">
        <v>14.9</v>
      </c>
      <c r="DE5" s="17">
        <v>9</v>
      </c>
      <c r="DF5" s="17">
        <v>13.8</v>
      </c>
      <c r="DG5" s="17">
        <v>14.63</v>
      </c>
      <c r="DH5" s="17">
        <v>0</v>
      </c>
      <c r="DI5" s="17">
        <v>16</v>
      </c>
      <c r="DJ5" s="17">
        <v>9.1999999999999993</v>
      </c>
      <c r="DK5" s="17">
        <v>13.8</v>
      </c>
      <c r="DL5" s="17">
        <v>15.01</v>
      </c>
      <c r="DM5" s="17">
        <v>0</v>
      </c>
      <c r="DN5" s="17">
        <v>15</v>
      </c>
      <c r="DO5" s="17">
        <v>9.6</v>
      </c>
      <c r="DP5" s="17">
        <v>13.8</v>
      </c>
      <c r="DQ5" s="17">
        <v>14.59</v>
      </c>
      <c r="DR5" s="17">
        <v>0</v>
      </c>
      <c r="DS5" s="17"/>
      <c r="DT5" s="17"/>
      <c r="DU5" s="17"/>
      <c r="DV5" s="17"/>
      <c r="DW5" s="17"/>
      <c r="DX5" s="41">
        <f>IF(DF5&gt;0,DF5,"")</f>
        <v>13.8</v>
      </c>
      <c r="DY5" s="41">
        <f>IF(DG5&gt;0,DG5,"")</f>
        <v>14.63</v>
      </c>
      <c r="DZ5" s="41">
        <f>IF(SUM(DD5:DG5)-DH5&gt;0,SUM(DD5:DG5)-DH5,"")</f>
        <v>52.330000000000005</v>
      </c>
      <c r="EA5" s="41">
        <f>IF(DK5&gt;0,DK5,"")</f>
        <v>13.8</v>
      </c>
      <c r="EB5" s="41">
        <f>IF(DL5&gt;0,DL5,"")</f>
        <v>15.01</v>
      </c>
      <c r="EC5" s="41">
        <f>IF(SUM(DI5:DL5)-DM5&gt;0,SUM(DI5:DL5)-DM5,"")</f>
        <v>54.01</v>
      </c>
      <c r="ED5" s="41">
        <f>IF(MAX(DZ5,EC5)&gt;0,MAX(DZ5,EC5),"")</f>
        <v>54.01</v>
      </c>
      <c r="EE5" s="41">
        <f>IF(DP5&gt;0,DP5,"")</f>
        <v>13.8</v>
      </c>
      <c r="EF5" s="41">
        <f>IF(DQ5&gt;0,DQ5,"")</f>
        <v>14.59</v>
      </c>
      <c r="EG5" s="41">
        <f>IF(SUM(DN5:DQ5)-DR5&gt;0,SUM(DN5:DQ5)-DR5,"")</f>
        <v>52.990000000000009</v>
      </c>
      <c r="EH5" s="41" t="str">
        <f>IF(DU5&gt;0,DU5,"")</f>
        <v/>
      </c>
      <c r="EI5" s="41" t="str">
        <f>IF(DV5&gt;0,DV5,"")</f>
        <v/>
      </c>
      <c r="EJ5" s="41" t="str">
        <f>IF(SUM(DS5:DV5)-DW5&gt;0,SUM(DS5:DV5)-DW5,"")</f>
        <v/>
      </c>
      <c r="EK5" s="41">
        <f>IF(SUM(ED5,EG5,EJ5)&gt;0,SUM(ED5,EG5,EJ5),"")</f>
        <v>107</v>
      </c>
      <c r="EL5" s="18">
        <v>7</v>
      </c>
      <c r="EM5" s="18">
        <v>4.2</v>
      </c>
      <c r="EN5" s="18">
        <v>7.4</v>
      </c>
      <c r="EO5" s="18">
        <v>7.29</v>
      </c>
      <c r="EP5" s="18">
        <v>0.2</v>
      </c>
      <c r="EQ5" s="18">
        <v>13.9</v>
      </c>
      <c r="ER5" s="18">
        <v>8.9</v>
      </c>
      <c r="ES5" s="18">
        <v>13.8</v>
      </c>
      <c r="ET5" s="18">
        <v>13.96</v>
      </c>
      <c r="EU5" s="18">
        <v>0</v>
      </c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>IF(EN5&gt;0,EN5,"")</f>
        <v>7.4</v>
      </c>
      <c r="FG5" s="11">
        <f>IF(EO5&gt;0,EO5,"")</f>
        <v>7.29</v>
      </c>
      <c r="FH5" s="11">
        <f>IF(SUM(EL5:EO5)-EP5&gt;0,SUM(EL5:EO5)-EP5,"")</f>
        <v>25.69</v>
      </c>
      <c r="FI5" s="11">
        <f>IF(ES5&gt;0,ES5,"")</f>
        <v>13.8</v>
      </c>
      <c r="FJ5" s="11">
        <f>IF(ET5&gt;0,ET5,"")</f>
        <v>13.96</v>
      </c>
      <c r="FK5" s="11">
        <f>IF(SUM(EQ5:ET5)-EU5&gt;0,SUM(EQ5:ET5)-EU5,"")</f>
        <v>50.56</v>
      </c>
      <c r="FL5" s="11">
        <f>IF(MAX(FH5,FK5)&gt;0,MAX(FH5,FK5),"")</f>
        <v>50.56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50.56</v>
      </c>
      <c r="FT5" s="17">
        <v>6</v>
      </c>
      <c r="FU5" s="17">
        <v>3.8</v>
      </c>
      <c r="FV5" s="17">
        <v>6.1</v>
      </c>
      <c r="FW5" s="17">
        <v>6.16</v>
      </c>
      <c r="FX5" s="17">
        <v>0</v>
      </c>
      <c r="FY5" s="17">
        <v>14.6</v>
      </c>
      <c r="FZ5" s="17">
        <v>9.1999999999999993</v>
      </c>
      <c r="GA5" s="17">
        <v>14.2</v>
      </c>
      <c r="GB5" s="17">
        <v>14.5</v>
      </c>
      <c r="GC5" s="17">
        <v>0</v>
      </c>
      <c r="GD5" s="17"/>
      <c r="GE5" s="17"/>
      <c r="GF5" s="17"/>
      <c r="GG5" s="17"/>
      <c r="GH5" s="17"/>
      <c r="GI5" s="17">
        <v>13.9</v>
      </c>
      <c r="GJ5" s="17">
        <v>9</v>
      </c>
      <c r="GK5" s="17">
        <v>12.4</v>
      </c>
      <c r="GL5" s="17">
        <v>14.03</v>
      </c>
      <c r="GM5" s="17">
        <v>0</v>
      </c>
      <c r="GN5" s="41">
        <f>IF(FV5&gt;0,FV5,"")</f>
        <v>6.1</v>
      </c>
      <c r="GO5" s="41">
        <f>IF(FW5&gt;0,FW5,"")</f>
        <v>6.16</v>
      </c>
      <c r="GP5" s="41">
        <f>IF(SUM(FT5:FW5)-FX5&gt;0,SUM(FT5:FW5)-FX5,"")</f>
        <v>22.060000000000002</v>
      </c>
      <c r="GQ5" s="41">
        <f>IF(GA5&gt;0,GA5,"")</f>
        <v>14.2</v>
      </c>
      <c r="GR5" s="41">
        <f>IF(GB5&gt;0,GB5,"")</f>
        <v>14.5</v>
      </c>
      <c r="GS5" s="41">
        <f>IF(SUM(FY5:GB5)-GC5&gt;0,SUM(FY5:GB5)-GC5,"")</f>
        <v>52.5</v>
      </c>
      <c r="GT5" s="41">
        <f>IF(MAX(GP5,GS5)&gt;0,MAX(GP5,GS5),"")</f>
        <v>52.5</v>
      </c>
      <c r="GU5" s="41" t="str">
        <f>IF(GF5&gt;0,GF5,"")</f>
        <v/>
      </c>
      <c r="GV5" s="41" t="str">
        <f>IF(GG5&gt;0,GG5,"")</f>
        <v/>
      </c>
      <c r="GW5" s="41" t="str">
        <f>IF(SUM(GD5:GG5)-GH5&gt;0,SUM(GD5:GG5)-GH5,"")</f>
        <v/>
      </c>
      <c r="GX5" s="41">
        <f>IF(GK5&gt;0,GK5,"")</f>
        <v>12.4</v>
      </c>
      <c r="GY5" s="41">
        <f>IF(GL5&gt;0,GL5,"")</f>
        <v>14.03</v>
      </c>
      <c r="GZ5" s="41">
        <f>IF(SUM(GI5:GL5)-GM5&gt;0,SUM(GI5:GL5)-GM5,"")</f>
        <v>49.33</v>
      </c>
      <c r="HA5" s="41">
        <f>IF(SUM(GT5,GW5,GZ5)&gt;0,SUM(GT5,GW5,GZ5),"")</f>
        <v>101.83</v>
      </c>
      <c r="HB5" s="18">
        <v>13.1</v>
      </c>
      <c r="HC5" s="18">
        <v>9.1999999999999993</v>
      </c>
      <c r="HD5" s="18">
        <v>12.9</v>
      </c>
      <c r="HE5" s="18">
        <v>14.27</v>
      </c>
      <c r="HF5" s="18">
        <v>0.2</v>
      </c>
      <c r="HG5" s="18">
        <v>15</v>
      </c>
      <c r="HH5" s="18">
        <v>9.1999999999999993</v>
      </c>
      <c r="HI5" s="18">
        <v>14.2</v>
      </c>
      <c r="HJ5" s="18">
        <v>14.58</v>
      </c>
      <c r="HK5" s="18">
        <v>0.2</v>
      </c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>
        <f>IF(HD5&gt;0,HD5,"")</f>
        <v>12.9</v>
      </c>
      <c r="HW5" s="11">
        <f>IF(HE5&gt;0,HE5,"")</f>
        <v>14.27</v>
      </c>
      <c r="HX5" s="11">
        <f>IF(SUM(HB5:HE5)-HF5&gt;0,SUM(HB5:HE5)-HF5,"")</f>
        <v>49.269999999999996</v>
      </c>
      <c r="HY5" s="11">
        <f>IF(HI5&gt;0,HI5,"")</f>
        <v>14.2</v>
      </c>
      <c r="HZ5" s="11">
        <f>IF(HJ5&gt;0,HJ5,"")</f>
        <v>14.58</v>
      </c>
      <c r="IA5" s="11">
        <f>IF(SUM(HG5:HJ5)-HK5&gt;0,SUM(HG5:HJ5)-HK5,"")</f>
        <v>52.779999999999994</v>
      </c>
      <c r="IB5" s="11">
        <f>IF(MAX(HX5,IA5)&gt;0,MAX(HX5,IA5),"")</f>
        <v>52.779999999999994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>
        <f>IF(SUM(IB5,IE5,IH5)&gt;0,SUM(IB5,IE5,IH5),"")</f>
        <v>52.779999999999994</v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>
        <v>14.6</v>
      </c>
      <c r="IZ5" s="17">
        <v>9</v>
      </c>
      <c r="JA5" s="17">
        <v>14.2</v>
      </c>
      <c r="JB5" s="17">
        <v>14.5</v>
      </c>
      <c r="JC5" s="17">
        <v>0</v>
      </c>
      <c r="JD5" s="41" t="str">
        <f>IF(IL5&gt;0,IL5,"")</f>
        <v/>
      </c>
      <c r="JE5" s="41" t="str">
        <f>IF(IM5&gt;0,IM5,"")</f>
        <v/>
      </c>
      <c r="JF5" s="41" t="str">
        <f>IF(SUM(IJ5:IM5)-IN5&gt;0,SUM(IJ5:IM5)-IN5,"")</f>
        <v/>
      </c>
      <c r="JG5" s="41" t="str">
        <f>IF(IQ5&gt;0,IQ5,"")</f>
        <v/>
      </c>
      <c r="JH5" s="41" t="str">
        <f>IF(IR5&gt;0,IR5,"")</f>
        <v/>
      </c>
      <c r="JI5" s="41" t="str">
        <f>IF(SUM(IO5:IR5)-IS5&gt;0,SUM(IO5:IR5)-IS5,"")</f>
        <v/>
      </c>
      <c r="JJ5" s="41" t="str">
        <f>IF(MAX(JF5,JI5)&gt;0,MAX(JF5,JI5),"")</f>
        <v/>
      </c>
      <c r="JK5" s="41" t="str">
        <f>IF(IV5&gt;0,IV5,"")</f>
        <v/>
      </c>
      <c r="JL5" s="41" t="str">
        <f>IF(IW5&gt;0,IW5,"")</f>
        <v/>
      </c>
      <c r="JM5" s="41" t="str">
        <f>IF(SUM(IT5:IW5)-IX5&gt;0,SUM(IT5:IW5)-IX5,"")</f>
        <v/>
      </c>
      <c r="JN5" s="41">
        <f>IF(JA5&gt;0,JA5,"")</f>
        <v>14.2</v>
      </c>
      <c r="JO5" s="41">
        <f>IF(JB5&gt;0,JB5,"")</f>
        <v>14.5</v>
      </c>
      <c r="JP5" s="41">
        <f>IF(SUM(IY5:JB5)-JC5&gt;0,SUM(IY5:JB5)-JC5,"")</f>
        <v>52.3</v>
      </c>
      <c r="JQ5" s="41">
        <f>IF(SUM(JJ5,JM5,JP5)&gt;0,SUM(JJ5,JM5,JP5),"")</f>
        <v>52.3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>
        <v>4.5999999999999996</v>
      </c>
      <c r="LA5" s="17">
        <v>2.5</v>
      </c>
      <c r="LB5" s="17">
        <v>4.7</v>
      </c>
      <c r="LC5" s="17">
        <v>4.6500000000000004</v>
      </c>
      <c r="LD5" s="17">
        <v>0</v>
      </c>
      <c r="LE5" s="17">
        <v>4.4000000000000004</v>
      </c>
      <c r="LF5" s="17">
        <v>2.5</v>
      </c>
      <c r="LG5" s="17">
        <v>4.7</v>
      </c>
      <c r="LH5" s="17">
        <v>4.57</v>
      </c>
      <c r="LI5" s="17">
        <v>0</v>
      </c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>
        <f>IF(LB5&gt;0,LB5,"")</f>
        <v>4.7</v>
      </c>
      <c r="LU5" s="41">
        <f>IF(LC5&gt;0,LC5,"")</f>
        <v>4.6500000000000004</v>
      </c>
      <c r="LV5" s="41">
        <f>IF(SUM(KZ5:LC5)-LD5&gt;0,SUM(KZ5:LC5)-LD5,"")</f>
        <v>16.450000000000003</v>
      </c>
      <c r="LW5" s="41">
        <f>IF(LG5&gt;0,LG5,"")</f>
        <v>4.7</v>
      </c>
      <c r="LX5" s="41">
        <f>IF(LH5&gt;0,LH5,"")</f>
        <v>4.57</v>
      </c>
      <c r="LY5" s="41">
        <f>IF(SUM(LE5:LH5)-LI5&gt;0,SUM(LE5:LH5)-LI5,"")</f>
        <v>16.170000000000002</v>
      </c>
      <c r="LZ5" s="41">
        <f>IF(MAX(LV5,LY5)&gt;0,MAX(LV5,LY5),"")</f>
        <v>16.450000000000003</v>
      </c>
      <c r="MA5" s="41" t="str">
        <f>IF(LL5&gt;0,LL5,"")</f>
        <v/>
      </c>
      <c r="MB5" s="41" t="str">
        <f>IF(LM5&gt;0,LM5,"")</f>
        <v/>
      </c>
      <c r="MC5" s="41" t="str">
        <f>IF(SUM(LJ5:LM5)-LN5&gt;0,SUM(LJ5:LM5)-LN5,"")</f>
        <v/>
      </c>
      <c r="MD5" s="41" t="str">
        <f>IF(LQ5&gt;0,LQ5,"")</f>
        <v/>
      </c>
      <c r="ME5" s="41" t="str">
        <f>IF(LR5&gt;0,LR5,"")</f>
        <v/>
      </c>
      <c r="MF5" s="41" t="str">
        <f>IF(SUM(LO5:LR5)-LS5&gt;0,SUM(LO5:LR5)-LS5,"")</f>
        <v/>
      </c>
      <c r="MG5" s="41">
        <f>IF(SUM(LZ5,MC5,MF5)&gt;0,SUM(LZ5,MC5,MF5),"")</f>
        <v>16.450000000000003</v>
      </c>
      <c r="MH5" s="18">
        <v>14.1</v>
      </c>
      <c r="MI5" s="18">
        <v>9.4</v>
      </c>
      <c r="MJ5" s="18">
        <v>14.2</v>
      </c>
      <c r="MK5" s="18">
        <v>14.33</v>
      </c>
      <c r="ML5" s="18">
        <v>0</v>
      </c>
      <c r="MM5" s="18">
        <v>14.3</v>
      </c>
      <c r="MN5" s="18">
        <v>9.3000000000000007</v>
      </c>
      <c r="MO5" s="18">
        <v>14.2</v>
      </c>
      <c r="MP5" s="18">
        <v>14.19</v>
      </c>
      <c r="MQ5" s="18">
        <v>0</v>
      </c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>
        <f>IF(MJ5&gt;0,MJ5,"")</f>
        <v>14.2</v>
      </c>
      <c r="NC5" s="11">
        <f>IF(MK5&gt;0,MK5,"")</f>
        <v>14.33</v>
      </c>
      <c r="ND5" s="11">
        <f>IF(SUM(MH5:MK5)-ML5&gt;0,SUM(MH5:MK5)-ML5,"")</f>
        <v>52.03</v>
      </c>
      <c r="NE5" s="11">
        <f>IF(MO5&gt;0,MO5,"")</f>
        <v>14.2</v>
      </c>
      <c r="NF5" s="11">
        <f>IF(MP5&gt;0,MP5,"")</f>
        <v>14.19</v>
      </c>
      <c r="NG5" s="11">
        <f>IF(SUM(MM5:MP5)-MQ5&gt;0,SUM(MM5:MP5)-MQ5,"")</f>
        <v>51.989999999999995</v>
      </c>
      <c r="NH5" s="11">
        <f>IF(MAX(ND5,NG5)&gt;0,MAX(ND5,NG5),"")</f>
        <v>52.03</v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>
        <f>IF(SUM(NH5,NK5,NN5)&gt;0,SUM(NH5,NK5,NN5),"")</f>
        <v>52.03</v>
      </c>
      <c r="NP5" s="17">
        <v>3.1</v>
      </c>
      <c r="NQ5" s="17">
        <v>1.8</v>
      </c>
      <c r="NR5" s="17">
        <v>3.2</v>
      </c>
      <c r="NS5" s="17">
        <v>3.18</v>
      </c>
      <c r="NT5" s="17">
        <v>0</v>
      </c>
      <c r="NU5" s="17">
        <v>15.8</v>
      </c>
      <c r="NV5" s="17">
        <v>9</v>
      </c>
      <c r="NW5" s="17">
        <v>12.1</v>
      </c>
      <c r="NX5" s="17">
        <v>14.58</v>
      </c>
      <c r="NY5" s="17">
        <v>0</v>
      </c>
      <c r="NZ5" s="17"/>
      <c r="OA5" s="17"/>
      <c r="OB5" s="17"/>
      <c r="OC5" s="17"/>
      <c r="OD5" s="17"/>
      <c r="OE5" s="17">
        <v>3.2</v>
      </c>
      <c r="OF5" s="17">
        <v>1.7</v>
      </c>
      <c r="OG5" s="17">
        <v>3.2</v>
      </c>
      <c r="OH5" s="17">
        <v>3.21</v>
      </c>
      <c r="OI5" s="17">
        <v>0</v>
      </c>
      <c r="OJ5" s="41">
        <f>IF(NR5&gt;0,NR5,"")</f>
        <v>3.2</v>
      </c>
      <c r="OK5" s="41">
        <f>IF(NS5&gt;0,NS5,"")</f>
        <v>3.18</v>
      </c>
      <c r="OL5" s="41">
        <f>IF(SUM(NP5:NS5)-NT5&gt;0,SUM(NP5:NS5)-NT5,"")</f>
        <v>11.280000000000001</v>
      </c>
      <c r="OM5" s="41">
        <f>IF(NW5&gt;0,NW5,"")</f>
        <v>12.1</v>
      </c>
      <c r="ON5" s="41">
        <f>IF(NX5&gt;0,NX5,"")</f>
        <v>14.58</v>
      </c>
      <c r="OO5" s="41">
        <f>IF(SUM(NU5:NX5)-NY5&gt;0,SUM(NU5:NX5)-NY5,"")</f>
        <v>51.48</v>
      </c>
      <c r="OP5" s="41">
        <f>IF(MAX(OL5,OO5)&gt;0,MAX(OL5,OO5),"")</f>
        <v>51.48</v>
      </c>
      <c r="OQ5" s="41" t="str">
        <f>IF(OB5&gt;0,OB5,"")</f>
        <v/>
      </c>
      <c r="OR5" s="41" t="str">
        <f>IF(OC5&gt;0,OC5,"")</f>
        <v/>
      </c>
      <c r="OS5" s="41" t="str">
        <f>IF(SUM(NZ5:OC5)-OD5&gt;0,SUM(NZ5:OC5)-OD5,"")</f>
        <v/>
      </c>
      <c r="OT5" s="41">
        <f>IF(OG5&gt;0,OG5,"")</f>
        <v>3.2</v>
      </c>
      <c r="OU5" s="41">
        <f>IF(OH5&gt;0,OH5,"")</f>
        <v>3.21</v>
      </c>
      <c r="OV5" s="41">
        <f>IF(SUM(OE5:OH5)-OI5&gt;0,SUM(OE5:OH5)-OI5,"")</f>
        <v>11.310000000000002</v>
      </c>
      <c r="OW5" s="41">
        <f>IF(SUM(OP5,OS5,OV5)&gt;0,SUM(OP5,OS5,OV5),"")</f>
        <v>62.79</v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>IF(QH5&gt;0,QH5,"")</f>
        <v/>
      </c>
      <c r="RA5" s="41" t="str">
        <f>IF(QI5&gt;0,QI5,"")</f>
        <v/>
      </c>
      <c r="RB5" s="41" t="str">
        <f>IF(SUM(QF5:QI5)-QJ5&gt;0,SUM(QF5:QI5)-QJ5,"")</f>
        <v/>
      </c>
      <c r="RC5" s="41" t="str">
        <f>IF(QM5&gt;0,QM5,"")</f>
        <v/>
      </c>
      <c r="RD5" s="41" t="str">
        <f>IF(QN5&gt;0,QN5,"")</f>
        <v/>
      </c>
      <c r="RE5" s="41" t="str">
        <f>IF(SUM(QK5:QN5)-QO5&gt;0,SUM(QK5:QN5)-QO5,"")</f>
        <v/>
      </c>
      <c r="RF5" s="41" t="str">
        <f>IF(MAX(RB5,RE5)&gt;0,MAX(RB5,RE5),"")</f>
        <v/>
      </c>
      <c r="RG5" s="41" t="str">
        <f>IF(QR5&gt;0,QR5,"")</f>
        <v/>
      </c>
      <c r="RH5" s="41" t="str">
        <f>IF(QS5&gt;0,QS5,"")</f>
        <v/>
      </c>
      <c r="RI5" s="41" t="str">
        <f>IF(SUM(QP5:QS5)-QT5&gt;0,SUM(QP5:QS5)-QT5,"")</f>
        <v/>
      </c>
      <c r="RJ5" s="41" t="str">
        <f>IF(QW5&gt;0,QW5,"")</f>
        <v/>
      </c>
      <c r="RK5" s="41" t="str">
        <f>IF(QX5&gt;0,QX5,"")</f>
        <v/>
      </c>
      <c r="RL5" s="41" t="str">
        <f>IF(SUM(QU5:QX5)-QY5&gt;0,SUM(QU5:QX5)-QY5,"")</f>
        <v/>
      </c>
      <c r="RM5" s="41" t="str">
        <f>IF(SUM(RF5,RI5,RL5)&gt;0,SUM(RF5,RI5,RL5),"")</f>
        <v/>
      </c>
      <c r="RN5" s="18">
        <v>14.3</v>
      </c>
      <c r="RO5" s="18">
        <v>8.6</v>
      </c>
      <c r="RP5" s="18">
        <v>14.2</v>
      </c>
      <c r="RQ5" s="18">
        <v>14.46</v>
      </c>
      <c r="RR5" s="18">
        <v>0</v>
      </c>
      <c r="RS5" s="18">
        <v>14.6</v>
      </c>
      <c r="RT5" s="18">
        <v>9.1</v>
      </c>
      <c r="RU5" s="18">
        <v>14.2</v>
      </c>
      <c r="RV5" s="18">
        <v>14.58</v>
      </c>
      <c r="RW5" s="18">
        <v>0</v>
      </c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>
        <f>IF(RP5&gt;0,RP5,"")</f>
        <v>14.2</v>
      </c>
      <c r="SI5" s="11">
        <f>IF(RQ5&gt;0,RQ5,"")</f>
        <v>14.46</v>
      </c>
      <c r="SJ5" s="11">
        <f>IF(SUM(RN5:RQ5)-RR5&gt;0,SUM(RN5:RQ5)-RR5,"")</f>
        <v>51.559999999999995</v>
      </c>
      <c r="SK5" s="11">
        <f>IF(RU5&gt;0,RU5,"")</f>
        <v>14.2</v>
      </c>
      <c r="SL5" s="11">
        <f>IF(RV5&gt;0,RV5,"")</f>
        <v>14.58</v>
      </c>
      <c r="SM5" s="11">
        <f>IF(SUM(RS5:RV5)-RW5&gt;0,SUM(RS5:RV5)-RW5,"")</f>
        <v>52.48</v>
      </c>
      <c r="SN5" s="11">
        <f>IF(MAX(SJ5,SM5)&gt;0,MAX(SJ5,SM5),"")</f>
        <v>52.48</v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>
        <f>IF(SUM(SN5,SQ5,ST5)&gt;0,SUM(SN5,SQ5,ST5),"")</f>
        <v>52.48</v>
      </c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17"/>
      <c r="TI5" s="17"/>
      <c r="TJ5" s="17"/>
      <c r="TK5" s="17"/>
      <c r="TL5" s="17"/>
      <c r="TM5" s="17"/>
      <c r="TN5" s="17"/>
      <c r="TO5" s="17"/>
      <c r="TP5" s="41" t="str">
        <f>IF(SX5&gt;0,SX5,"")</f>
        <v/>
      </c>
      <c r="TQ5" s="41" t="str">
        <f>IF(SY5&gt;0,SY5,"")</f>
        <v/>
      </c>
      <c r="TR5" s="41" t="str">
        <f>IF(SUM(SV5:SY5)-SZ5&gt;0,SUM(SV5:SY5)-SZ5,"")</f>
        <v/>
      </c>
      <c r="TS5" s="41" t="str">
        <f>IF(TC5&gt;0,TC5,"")</f>
        <v/>
      </c>
      <c r="TT5" s="41" t="str">
        <f>IF(TD5&gt;0,TD5,"")</f>
        <v/>
      </c>
      <c r="TU5" s="41" t="str">
        <f>IF(SUM(TA5:TD5)-TE5&gt;0,SUM(TA5:TD5)-TE5,"")</f>
        <v/>
      </c>
      <c r="TV5" s="41" t="str">
        <f>IF(MAX(TR5,TU5)&gt;0,MAX(TR5,TU5),"")</f>
        <v/>
      </c>
      <c r="TW5" s="41" t="str">
        <f>IF(TH5&gt;0,TH5,"")</f>
        <v/>
      </c>
      <c r="TX5" s="41" t="str">
        <f>IF(TI5&gt;0,TI5,"")</f>
        <v/>
      </c>
      <c r="TY5" s="41" t="str">
        <f>IF(SUM(TF5:TI5)-TJ5&gt;0,SUM(TF5:TI5)-TJ5,"")</f>
        <v/>
      </c>
      <c r="TZ5" s="41" t="str">
        <f>IF(TM5&gt;0,TM5,"")</f>
        <v/>
      </c>
      <c r="UA5" s="41" t="str">
        <f>IF(TN5&gt;0,TN5,"")</f>
        <v/>
      </c>
      <c r="UB5" s="41" t="str">
        <f>IF(SUM(TK5:TN5)-TO5&gt;0,SUM(TK5:TN5)-TO5,"")</f>
        <v/>
      </c>
      <c r="UC5" s="41" t="str">
        <f>IF(SUM(TV5,TY5,UB5)&gt;0,SUM(TV5,TY5,UB5),"")</f>
        <v/>
      </c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8"/>
      <c r="UQ5" s="18"/>
      <c r="UR5" s="18"/>
      <c r="US5" s="18"/>
      <c r="UT5" s="18"/>
      <c r="UU5" s="18"/>
      <c r="UV5" s="18"/>
      <c r="UW5" s="18"/>
      <c r="UX5" s="11" t="str">
        <f>IF(UF5&gt;0,UF5,"")</f>
        <v/>
      </c>
      <c r="UY5" s="11" t="str">
        <f>IF(UG5&gt;0,UG5,"")</f>
        <v/>
      </c>
      <c r="UZ5" s="11" t="str">
        <f>IF(SUM(UD5:UG5)-UH5&gt;0,SUM(UD5:UG5)-UH5,"")</f>
        <v/>
      </c>
      <c r="VA5" s="11" t="str">
        <f>IF(UK5&gt;0,UK5,"")</f>
        <v/>
      </c>
      <c r="VB5" s="11" t="str">
        <f>IF(UL5&gt;0,UL5,"")</f>
        <v/>
      </c>
      <c r="VC5" s="11" t="str">
        <f>IF(SUM(UI5:UL5)-UM5&gt;0,SUM(UI5:UL5)-UM5,"")</f>
        <v/>
      </c>
      <c r="VD5" s="11" t="str">
        <f>IF(MAX(UZ5,VC5)&gt;0,MAX(UZ5,VC5),"")</f>
        <v/>
      </c>
      <c r="VE5" s="11" t="str">
        <f>IF(UP5&gt;0,UP5,"")</f>
        <v/>
      </c>
      <c r="VF5" s="11" t="str">
        <f>IF(UQ5&gt;0,UQ5,"")</f>
        <v/>
      </c>
      <c r="VG5" s="11" t="str">
        <f>IF(SUM(UN5:UQ5)-UR5&gt;0,SUM(UN5:UQ5)-UR5,"")</f>
        <v/>
      </c>
      <c r="VH5" s="11" t="str">
        <f>IF(UU5&gt;0,UU5,"")</f>
        <v/>
      </c>
      <c r="VI5" s="11" t="str">
        <f>IF(UV5&gt;0,UV5,"")</f>
        <v/>
      </c>
      <c r="VJ5" s="11" t="str">
        <f>IF(SUM(US5:UV5)-UW5&gt;0,SUM(US5:UV5)-UW5,"")</f>
        <v/>
      </c>
      <c r="VK5" s="11" t="str">
        <f>IF(SUM(VD5,VG5,VJ5)&gt;0,SUM(VD5,VG5,VJ5),"")</f>
        <v/>
      </c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17"/>
      <c r="VY5" s="17"/>
      <c r="VZ5" s="17"/>
      <c r="WA5" s="17"/>
      <c r="WB5" s="17"/>
      <c r="WC5" s="17"/>
      <c r="WD5" s="17"/>
      <c r="WE5" s="17"/>
      <c r="WF5" s="41" t="str">
        <f>IF(VN5&gt;0,VN5,"")</f>
        <v/>
      </c>
      <c r="WG5" s="41" t="str">
        <f>IF(VO5&gt;0,VO5,"")</f>
        <v/>
      </c>
      <c r="WH5" s="41" t="str">
        <f>IF(SUM(VL5:VO5)-VP5&gt;0,SUM(VL5:VO5)-VP5,"")</f>
        <v/>
      </c>
      <c r="WI5" s="41" t="str">
        <f>IF(VS5&gt;0,VS5,"")</f>
        <v/>
      </c>
      <c r="WJ5" s="41" t="str">
        <f>IF(VT5&gt;0,VT5,"")</f>
        <v/>
      </c>
      <c r="WK5" s="41" t="str">
        <f>IF(SUM(VQ5:VT5)-VU5&gt;0,SUM(VQ5:VT5)-VU5,"")</f>
        <v/>
      </c>
      <c r="WL5" s="41" t="str">
        <f>IF(MAX(WH5,WK5)&gt;0,MAX(WH5,WK5),"")</f>
        <v/>
      </c>
      <c r="WM5" s="41" t="str">
        <f>IF(VX5&gt;0,VX5,"")</f>
        <v/>
      </c>
      <c r="WN5" s="41" t="str">
        <f>IF(VY5&gt;0,VY5,"")</f>
        <v/>
      </c>
      <c r="WO5" s="41" t="str">
        <f>IF(SUM(VV5:VY5)-VZ5&gt;0,SUM(VV5:VY5)-VZ5,"")</f>
        <v/>
      </c>
      <c r="WP5" s="41" t="str">
        <f>IF(WC5&gt;0,WC5,"")</f>
        <v/>
      </c>
      <c r="WQ5" s="41" t="str">
        <f>IF(WD5&gt;0,WD5,"")</f>
        <v/>
      </c>
      <c r="WR5" s="41" t="str">
        <f>IF(SUM(WA5:WD5)-WE5&gt;0,SUM(WA5:WD5)-WE5,"")</f>
        <v/>
      </c>
      <c r="WS5" s="41" t="str">
        <f>IF(SUM(WL5,WO5,WR5)&gt;0,SUM(WL5,WO5,WR5),"")</f>
        <v/>
      </c>
      <c r="WT5" s="27">
        <f>IF($CP5="P",CA5,(CA5+AZ5)/2)</f>
        <v>15.75</v>
      </c>
      <c r="WU5" s="27">
        <f>IF($CP5="P",CB5,(CB5+BA5)/2)</f>
        <v>9.25</v>
      </c>
      <c r="WV5" s="27">
        <f>IF($CP5="P",CC5,(CC5+BB5)/2)</f>
        <v>14.1</v>
      </c>
      <c r="WW5" s="27">
        <f>IF($CP5="P",CD5,(CD5+BC5)/2)</f>
        <v>14.645</v>
      </c>
      <c r="WX5" s="27">
        <f>IF($CP5="P",CE5,(CE5+BD5)/2)</f>
        <v>0</v>
      </c>
      <c r="WY5" s="27">
        <f>IF($CP5="P",CF5,(CF5+BE5)/2)</f>
        <v>8.7000000000000011</v>
      </c>
      <c r="WZ5" s="27">
        <f>IF($CP5="P",CG5,(CG5+BF5)/2)</f>
        <v>4.8000000000000007</v>
      </c>
      <c r="XA5" s="27">
        <f>IF($CP5="P",CH5,(CH5+BG5)/2)</f>
        <v>8</v>
      </c>
      <c r="XB5" s="27">
        <f>IF($CP5="P",CI5,(CI5+BH5)/2)</f>
        <v>8.3000000000000007</v>
      </c>
      <c r="XC5" s="27">
        <f>IF($CP5="P",CJ5,(CJ5+BI5)/2)</f>
        <v>0</v>
      </c>
      <c r="XD5" s="27">
        <f>IF($CP5="P",CK5,(CK5+BJ5)/2)</f>
        <v>9.7999999999999989</v>
      </c>
      <c r="XE5" s="27">
        <f>IF($CP5="P",CL5,(CL5+BK5)/2)</f>
        <v>5.6000000000000005</v>
      </c>
      <c r="XF5" s="27">
        <f>IF($CP5="P",CM5,(CM5+BL5)/2)</f>
        <v>8.6999999999999993</v>
      </c>
      <c r="XG5" s="27">
        <f>IF($CP5="P",CN5,(CN5+BM5)/2)</f>
        <v>8.84</v>
      </c>
      <c r="XH5" s="27">
        <f>IF($CP5="P",CO5,(CO5+BN5)/2)</f>
        <v>0</v>
      </c>
      <c r="XI5" s="29" t="s">
        <v>56</v>
      </c>
      <c r="XJ5" s="11">
        <f>IF(WV5&gt;0,WV5,"")</f>
        <v>14.1</v>
      </c>
      <c r="XK5" s="11">
        <f>IF(WW5&gt;0,WW5,"")</f>
        <v>14.645</v>
      </c>
      <c r="XL5" s="11">
        <f>IF(SUM(WT5:WW5)-WX5&gt;0,SUM(WT5:WW5)-WX5,"")</f>
        <v>53.745000000000005</v>
      </c>
      <c r="XM5" s="11">
        <f>IF(XA5&gt;0,XA5,"")</f>
        <v>8</v>
      </c>
      <c r="XN5" s="11">
        <f>IF(XB5&gt;0,XB5,"")</f>
        <v>8.3000000000000007</v>
      </c>
      <c r="XO5" s="11">
        <f>IF(SUM(WY5:XB5)-XC5&gt;0,SUM(WY5:XB5)-XC5,"")</f>
        <v>29.8</v>
      </c>
      <c r="XP5" s="11">
        <f>IF(MAX(XL5,XO5)&gt;0,MAX(XL5,XO5),"")</f>
        <v>53.745000000000005</v>
      </c>
      <c r="XQ5" s="11">
        <f>IF(XF5&gt;0,XF5,"")</f>
        <v>8.6999999999999993</v>
      </c>
      <c r="XR5" s="11">
        <f>IF(XG5&gt;0,XG5,"")</f>
        <v>8.84</v>
      </c>
      <c r="XS5" s="11">
        <f>IF(SUM(XD5:XG5)-XH5&gt;0,SUM(XD5:XG5)-XH5,"")</f>
        <v>32.94</v>
      </c>
      <c r="XT5" s="11">
        <f>IF(SUM(XP5,XS5)&gt;0,SUM(XP5,XS5),"")</f>
        <v>86.685000000000002</v>
      </c>
    </row>
    <row r="6" spans="1:644" x14ac:dyDescent="0.2">
      <c r="A6" s="4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>3</v>
      </c>
      <c r="B6" s="5" t="s">
        <v>26</v>
      </c>
      <c r="C6" s="4" t="s">
        <v>8</v>
      </c>
      <c r="D6" s="4">
        <v>1997</v>
      </c>
      <c r="E6" s="9">
        <f>SUM(J6:V6)+SUM(J6:T6)*0.0000001+SUM(J6)*0.0000000000001</f>
        <v>243.87002426700533</v>
      </c>
      <c r="F6" s="3" t="str">
        <f>IF(OR(AND(AO6&gt;=AY$20,AO6&lt;&gt;"",AQ6&gt;=AY$24,AQ6&lt;&gt;"",AN6=""),AND(AR6&gt;=AY$20,AR6&lt;&gt;"",AT6&gt;=AY$24,AT6&lt;&gt;"",AN6=""),AND(AV6&gt;=AY$20,AV6&lt;&gt;"",AX6&gt;=AY$24,AX6&lt;&gt;"",AN6=""),AND(BP6&gt;=BZ$20,BP6&lt;&gt;"",BR6&gt;=BZ$24,BR6&lt;&gt;"",BO6=""),AND(BS6&gt;=BZ$20,BS6&lt;&gt;"",BU6&gt;=BZ$24,BU6&lt;&gt;"",BO6=""),AND(BW6&gt;=BZ$20,BW6&lt;&gt;"",BY6&gt;=BZ$24,BY6&lt;&gt;"",BO6=""),AND(CQ6&gt;=DA$20,CQ6&lt;&gt;"",CS6&gt;=DA$24,CS6&lt;&gt;"",CP6=""),AND(CT6&gt;=DA$20,CT6&lt;&gt;"",CV6&gt;=DA$24,CV6&lt;&gt;"",CP6=""),AND(CX6&gt;=DA$20,CX6&lt;&gt;"",CZ6&gt;=DA$24,CZ6&lt;&gt;"",CP6=""),AND(DX6&gt;=EK$20,DX6&lt;&gt;"",DZ6&gt;=EK$24,DZ6&lt;&gt;""),AND(EA6&gt;=EK$20,EA6&lt;&gt;"",EC6&gt;=EK$24,EC6&lt;&gt;""),AND(EE6&gt;=EK$20,EE6&lt;&gt;"",EG6&gt;=EK$24,EG6&lt;&gt;""),AND(EH6&gt;=EK$20,EH6&lt;&gt;"",EJ6&gt;=EK$24,EJ6&lt;&gt;""),AND(FF6&gt;=FS$20,FF6&lt;&gt;"",FH6&gt;=FS$24,FH6&lt;&gt;""),AND(FI6&gt;=FS$20,FI6&lt;&gt;"",FK6&gt;=FS$24,FK6&lt;&gt;""),AND(FM6&gt;=FS$20,FM6&lt;&gt;"",FO6&gt;=FS$24,FO6&lt;&gt;""),AND(FP6&gt;=FS$20,FP6&lt;&gt;"",FR6&gt;=FS$24,FR6&lt;&gt;""),AND(GN6&gt;=HA$20,GN6&lt;&gt;"",GP6&gt;=HA$24,GP6&lt;&gt;""),AND(GQ6&gt;=HA$20,GQ6&lt;&gt;"",GS6&gt;=HA$24,GS6&lt;&gt;""),AND(GU6&gt;=HA$20,GU6&lt;&gt;"",GW6&gt;=HA$24,GW6&lt;&gt;""),AND(GX6&gt;=HA$20,GX6&lt;&gt;"",GZ6&gt;=HA$24,GZ6&lt;&gt;""),AND(HV6&gt;=II$20,HV6&lt;&gt;"",HX6&gt;=II$24,HX6&lt;&gt;""),AND(HY6&gt;=II$20,HY6&lt;&gt;"",IA6&gt;=II$24,IA6&lt;&gt;""),AND(IC6&gt;=II$20,IC6&lt;&gt;"",IE6&gt;=II$24,IE6&lt;&gt;""),AND(IF6&gt;=II$20,IF6&lt;&gt;"",IH6&gt;=II$24,IH6&lt;&gt;""),AND(JD6&gt;=JQ$20,JD6&lt;&gt;"",JF6&gt;=JQ$24,JF6&lt;&gt;""),AND(JG6&gt;=JQ$20,JG6&lt;&gt;"",JI6&gt;=JQ$24,JI6&lt;&gt;""),AND(JK6&gt;=JQ$20,JK6&lt;&gt;"",JM6&gt;=JQ$24,JM6&lt;&gt;""),AND(JN6&gt;=JQ$20,JN6&lt;&gt;"",JP6&gt;=JQ$24,JP6&lt;&gt;""),AND(KL6&gt;=KY$20,KL6&lt;&gt;"",KN6&gt;=KY$24,KN6&lt;&gt;""),AND(KO6&gt;=KY$20,KO6&lt;&gt;"",KQ6&gt;=KY$24,KQ6&lt;&gt;""),AND(KS6&gt;=KY$20,KS6&lt;&gt;"",KU6&gt;=KY$24,KU6&lt;&gt;""),AND(KV6&gt;=KY$20,KV6&lt;&gt;"",KX6&gt;=KY$24,KX6&lt;&gt;""),AND(LT6&gt;=MG$20,LT6&lt;&gt;"",LV6&gt;=MG$24,LV6&lt;&gt;""),AND(LW6&gt;=MG$20,LW6&lt;&gt;"",LY6&gt;=MG$24,LY6&lt;&gt;""),AND(MA6&gt;=MG$20,MA6&lt;&gt;"",MC6&gt;=MG$24,MC6&lt;&gt;""),AND(MD6&gt;=MG$20,MD6&lt;&gt;"",MF6&gt;=MG$24,MF6&lt;&gt;""),AND(NB6&gt;=NO$20,NB6&lt;&gt;"",ND6&gt;=NO$24,ND6&lt;&gt;""),AND(NE6&gt;=NO$20,NE6&lt;&gt;"",NG6&gt;=NO$24,NG6&lt;&gt;""),AND(NI6&gt;=NO$20,NI6&lt;&gt;"",NK6&gt;=NO$24,NK6&lt;&gt;""),AND(NL6&gt;=NO$20,NL6&lt;&gt;"",NN6&gt;=NO$24,NN6&lt;&gt;""),AND(OJ6&gt;=OW$20,OJ6&lt;&gt;"",OL6&gt;=OW$24,OL6&lt;&gt;""),AND(OM6&gt;=OW$20,OM6&lt;&gt;"",OO6&gt;=OW$24,OO6&lt;&gt;""),AND(OQ6&gt;=OW$20,OQ6&lt;&gt;"",OS6&gt;=OW$24,OS6&lt;&gt;""),AND(OT6&gt;=OW$20,OT6&lt;&gt;"",OV6&gt;=OW$24,OV6&lt;&gt;""),AND(PR6&gt;=QE$20,PR6&lt;&gt;"",PT6&gt;=QE$24,PT6&lt;&gt;""),AND(PU6&gt;=QE$20,PU6&lt;&gt;"",PW6&gt;=QE$24,PW6&lt;&gt;""),AND(PY6&gt;=QE$20,PY6&lt;&gt;"",QA6&gt;=QE$24,QA6&lt;&gt;""),AND(QB6&gt;=QE$20,QB6&lt;&gt;"",QD6&gt;=QE$24,QD6&lt;&gt;""),AND(QZ6&gt;=RM$20,QZ6&lt;&gt;"",RB6&gt;=RM$24,RB6&lt;&gt;""),AND(RC6&gt;=RM$20,RC6&lt;&gt;"",RE6&gt;=RM$24,RE6&lt;&gt;""),AND(RG6&gt;=RM$20,RG6&lt;&gt;"",RI6&gt;=RM$24,RI6&lt;&gt;""),AND(RJ6&gt;=RM$20,RJ6&lt;&gt;"",RL6&gt;=RM$24,RL6&lt;&gt;""),AND(SH6&gt;=SU$20,SH6&lt;&gt;"",SJ6&gt;=SU$24,SJ6&lt;&gt;""),AND(SK6&gt;=SU$20,SK6&lt;&gt;"",SM6&gt;=SU$24,SM6&lt;&gt;""),AND(SO6&gt;=SU$20,SO6&lt;&gt;"",SQ6&gt;=SU$24,SQ6&lt;&gt;""),AND(SR6&gt;=SU$20,SR6&lt;&gt;"",ST6&gt;=SU$24,ST6&lt;&gt;""),AND(TP6&gt;=UC$20,TP6&lt;&gt;"",TR6&gt;=UC$24,TR6&lt;&gt;""),AND(TS6&gt;=UC$20,TS6&lt;&gt;"",TU6&gt;=UC$24,TU6&lt;&gt;""),AND(TW6&gt;=UC$20,TW6&lt;&gt;"",TY6&gt;=UC$24,TYY6&lt;&gt;""),AND(TZ6&gt;=UC$20,TZ6&lt;&gt;"",UB6&gt;=UC$24,UB6&lt;&gt;""),AND(UX6&gt;=VK$20,UX6&lt;&gt;"",UZ6&gt;=VK$24,UZ6&lt;&gt;""),AND(VA6&gt;=VK$20,VA6&lt;&gt;"",VC6&gt;=VK$24,VC6&lt;&gt;""),AND(VE6&gt;=VK$20,VE6&lt;&gt;"",VG6&gt;=VK$24,VG6&lt;&gt;""),AND(VH6&gt;=VK$20,VH6&lt;&gt;"",VJ6&gt;=VK$24,VJ6&lt;&gt;""),AND(WF6&gt;=WS$20,WF6&lt;&gt;"",WH6&gt;=WS$24,WH6&lt;&gt;""),AND(WI6&gt;=WS$20,WI6&lt;&gt;"",WK6&gt;=WS$24,WK6&lt;&gt;""),AND(WM6&gt;=WS$20,WM6&lt;&gt;"",WO6&gt;=WS$24,WO6&lt;&gt;""),AND(WP6&gt;=WS$20,WP6&lt;&gt;"",WR6&gt;=WS$24,WR6&lt;&gt;"")),"P","")</f>
        <v>P</v>
      </c>
      <c r="G6" s="3" t="str">
        <f>IF(OR(AND(AQ6&gt;=AY$24,AQ6&lt;&gt;"",AN6=""),AND(AT6&gt;=AY$24,AT6&lt;&gt;"",AN6=""),AND(AX6&gt;=AY$24,AX6&lt;&gt;"",AN6=""),AND(BR6&gt;=BZ$24,BR6&lt;&gt;"",BO6=""),AND(BU6&gt;=BZ$24,BU6&lt;&gt;"",BO6=""),AND(BY6&gt;=BZ$24,BY6&lt;&gt;"",BO6=""),AND(CS6&gt;=DA$24,CS6&lt;&gt;"",CP6=""),AND(CV6&gt;=DA$24,CV6&lt;&gt;"",CP6=""),AND(CZ6&gt;=DA$24,CZ6&lt;&gt;"",CP6=""),AND(DZ6&gt;=EK$24,DZ6&lt;&gt;""),AND(EC6&gt;=EK$24,EC6&lt;&gt;""),AND(EG6&gt;=EK$24,EG6&lt;&gt;""),AND(EJ6&gt;=EK$24,EJ6&lt;&gt;""),AND(FH6&gt;=FS$24,FH6&lt;&gt;""),AND(FK6&gt;=FS$24,FK6&lt;&gt;""),AND(FO6&gt;=FS$24,FO6&lt;&gt;""),AND(FR6&gt;=FS$24,FR6&lt;&gt;""),AND(GP6&gt;=HA$24,GP6&lt;&gt;""),AND(GS6&gt;=HA$24,GS6&lt;&gt;""),AND(GW6&gt;=HA$24,GW6&lt;&gt;""),AND(GZ6&gt;=HA$24,GZ6&lt;&gt;""),AND(HX6&gt;=II$24,HX6&lt;&gt;""),AND(IA6&gt;=II$24,IA6&lt;&gt;""),AND(IE6&gt;=II$24,IE6&lt;&gt;""),AND(IH6&gt;=II$24,IH6&lt;&gt;""),AND(JF6&gt;=JQ$24,JF6&lt;&gt;""),AND(JI6&gt;=JQ$24,JI6&lt;&gt;""),AND(JM6&gt;=JQ$24,JM6&lt;&gt;""),AND(JP6&gt;=JQ$24,JP6&lt;&gt;""),AND(KN6&gt;=KY$24,KN6&lt;&gt;""),AND(KQ6&gt;=KY$24,KQ6&lt;&gt;""),AND(KU6&gt;=KY$24,KU6&lt;&gt;""),AND(KX6&gt;=KY$24,KX6&lt;&gt;""),AND(LV6&gt;=MG$24,LV6&lt;&gt;""),AND(LY6&gt;=MG$24,LY6&lt;&gt;""),AND(MC6&gt;=MG$24,MC6&lt;&gt;""),AND(MF6&gt;=MG$24,MF6&lt;&gt;""),AND(ND6&gt;=NO$24,ND6&lt;&gt;""),AND(NG6&gt;=NO$24,NG6&lt;&gt;""),AND(NK6&gt;=NO$24,NK6&lt;&gt;""),AND(NN6&gt;=NO$24,NN6&lt;&gt;""),AND(OL6&gt;=OW$24,OL6&lt;&gt;""),AND(OO6&gt;=OW$24,OO6&lt;&gt;""),AND(OS6&gt;=OW$24,OS6&lt;&gt;""),AND(OV6&gt;=OW$24,OV6&lt;&gt;""),AND(PT6&gt;=QE$24,PT6&lt;&gt;""),AND(PW6&gt;=QE$24,PW6&lt;&gt;""),AND(QA6&gt;=QE$24,QA6&lt;&gt;""),AND(QD6&gt;=QE$24,QD6&lt;&gt;""),AND(RB6&gt;=RM$24,RB6&lt;&gt;""),AND(RE6&gt;=RM$24,RE6&lt;&gt;""),AND(RI6&gt;=RM$24,RI6&lt;&gt;""),AND(RL6&gt;=RM$24,RL6&lt;&gt;""),AND(SJ6&gt;=SU$24,SJ6&lt;&gt;""),AND(SM6&gt;=SU$24,SM6&lt;&gt;""),AND(SQ6&gt;=SU$24,SQ6&lt;&gt;""),AND(ST6&gt;=SU$24,ST6&lt;&gt;""),AND(TR6&gt;=UC$24,TR6&lt;&gt;""),AND(TU6&gt;=UC$24,TU6&lt;&gt;""),AND(TY6&gt;=UC$24,TYY6&lt;&gt;""),AND(UB6&gt;=UC$24,UB6&lt;&gt;""),AND(UZ6&gt;=VK$24,UZ6&lt;&gt;""),AND(VC6&gt;=VK$24,VC6&lt;&gt;""),AND(VG6&gt;=VK$24,VG6&lt;&gt;""),AND(VJ6&gt;=VK$24,VJ6&lt;&gt;""),AND(WH6&gt;=WS$24,WH6&lt;&gt;""),AND(WK6&gt;=WS$24,WK6&lt;&gt;""),AND(WO6&gt;=WS$24,WO6&lt;&gt;""),AND(WR6&gt;=WS$24,WR6&lt;&gt;"")),"P","")</f>
        <v>P</v>
      </c>
      <c r="H6" s="37" t="str">
        <f>IF(AND(G6="P",F6=""),"No DD",IF(OR(AND(AO6&gt;=AY$23,AO6&lt;&gt;"",AQ6&gt;=AY$27,AQ6&lt;&gt;"",AN6=""),AND(AR6&gt;=AY$23,AR6&lt;&gt;"",AT6&gt;=AY$27,AT6&lt;&gt;"",AN6=""),AND(AV6&gt;=AY$23,AV6&lt;&gt;"",AX6&gt;=AY$27,AX6&lt;&gt;"",AN6=""),AND(BP6&gt;=BZ$23,BP6&lt;&gt;"",BR6&gt;=BZ$27,BR6&lt;&gt;"",BO6=""),AND(BS6&gt;=BZ$23,BS6&lt;&gt;"",BU6&gt;=BZ$27,BU6&lt;&gt;"",BO6=""),AND(BW6&gt;=BZ$23,BW6&lt;&gt;"",BY6&gt;=BZ$27,BY6&lt;&gt;"",BO6=""),AND(CQ6&gt;=DA$23,CQ6&lt;&gt;"",CS6&gt;=DA$27,CS6&lt;&gt;"",CP6=""),AND(CT6&gt;=DA$23,CT6&lt;&gt;"",CV6&gt;=DA$27,CV6&lt;&gt;"",CP6=""),AND(CX6&gt;=DA$23,CX6&lt;&gt;"",CZ6&gt;=DA$27,CZ6&lt;&gt;"",CP6=""),AND(DX6&gt;=EK$23,DX6&lt;&gt;"",DZ6&gt;=EK$27,DZ6&lt;&gt;""),AND(EA6&gt;=EK$23,EA6&lt;&gt;"",EC6&gt;=EK$27,EC6&lt;&gt;""),AND(EE6&gt;=EK$23,EE6&lt;&gt;"",EG6&gt;=EK$27,EG6&lt;&gt;""),AND(EH6&gt;=EK$23,EH6&lt;&gt;"",EJ6&gt;=EK$27,EJ6&lt;&gt;""),AND(FF6&gt;=FS$23,FF6&lt;&gt;"",FH6&gt;=FS$27,FH6&lt;&gt;""),AND(FI6&gt;=FS$23,FI6&lt;&gt;"",FK6&gt;=FS$27,FK6&lt;&gt;""),AND(FM6&gt;=FS$23,FM6&lt;&gt;"",FO6&gt;=FS$27,FO6&lt;&gt;""),AND(FP6&gt;=FS$23,FP6&lt;&gt;"",FR6&gt;=FS$27,FR6&lt;&gt;""),AND(GN6&gt;=HA$23,GN6&lt;&gt;"",GP6&gt;=HA$27,GP6&lt;&gt;""),AND(GQ6&gt;=HA$23,GQ6&lt;&gt;"",GS6&gt;=HA$27,GS6&lt;&gt;""),AND(GU6&gt;=HA$23,GU6&lt;&gt;"",GW6&gt;=HA$27,GW6&lt;&gt;""),AND(GX6&gt;=HA$23,GX6&lt;&gt;"",GZ6&gt;=HA$27,GZ6&lt;&gt;""),AND(HV6&gt;=II$23,HV6&lt;&gt;"",HX6&gt;=II$27,HX6&lt;&gt;""),AND(HY6&gt;=II$23,HY6&lt;&gt;"",IA6&gt;=II$27,IA6&lt;&gt;""),AND(IC6&gt;=II$23,IC6&lt;&gt;"",IE6&gt;=II$27,IE6&lt;&gt;""),AND(IF6&gt;=II$23,IF6&lt;&gt;"",IH6&gt;=II$27,IH6&lt;&gt;""),AND(JD6&gt;=JQ$23,JD6&lt;&gt;"",JF6&gt;=JQ$27,JF6&lt;&gt;""),AND(JG6&gt;=JQ$23,JG6&lt;&gt;"",JI6&gt;=JQ$27,JI6&lt;&gt;""),AND(JK6&gt;=JQ$23,JK6&lt;&gt;"",JM6&gt;=JQ$27,JM6&lt;&gt;""),AND(JN6&gt;=JQ$23,JN6&lt;&gt;"",JP6&gt;=JQ$27,JP6&lt;&gt;""),AND(KL6&gt;=KY$23,KL6&lt;&gt;"",KN6&gt;=KY$27,KN6&lt;&gt;""),AND(KO6&gt;=KY$23,KO6&lt;&gt;"",KQ6&gt;=KY$27,KQ6&lt;&gt;""),AND(KS6&gt;=KY$23,KS6&lt;&gt;"",KU6&gt;=KY$27,KU6&lt;&gt;""),AND(KV6&gt;=KY$23,KV6&lt;&gt;"",KX6&gt;=KY$27,KX6&lt;&gt;""),AND(LT6&gt;=MG$23,LT6&lt;&gt;"",LV6&gt;=MG$27,LV6&lt;&gt;""),AND(LW6&gt;=MG$23,LW6&lt;&gt;"",LY6&gt;=MG$27,LY6&lt;&gt;""),AND(MA6&gt;=MG$23,MA6&lt;&gt;"",MC6&gt;=MG$27,MC6&lt;&gt;""),AND(MD6&gt;=MG$23,MD6&lt;&gt;"",MF6&gt;=MG$27,MF6&lt;&gt;""),AND(NB6&gt;=NO$23,NB6&lt;&gt;"",ND6&gt;=NO$27,ND6&lt;&gt;""),AND(NE6&gt;=NO$23,NE6&lt;&gt;"",NG6&gt;=NO$27,NG6&lt;&gt;""),AND(NI6&gt;=NO$23,NI6&lt;&gt;"",NK6&gt;=NO$27,NK6&lt;&gt;""),AND(NL6&gt;=NO$23,NL6&lt;&gt;"",NN6&gt;=NO$27,NN6&lt;&gt;""),AND(OJ6&gt;=OW$23,OJ6&lt;&gt;"",OL6&gt;=OW$27,OL6&lt;&gt;""),AND(OM6&gt;=OW$23,OM6&lt;&gt;"",OO6&gt;=OW$27,OO6&lt;&gt;""),AND(OQ6&gt;=OW$23,OQ6&lt;&gt;"",OS6&gt;=OW$27,OS6&lt;&gt;""),AND(OT6&gt;=OW$23,OT6&lt;&gt;"",OV6&gt;=OW$27,OV6&lt;&gt;""),AND(PR6&gt;=QE$23,PR6&lt;&gt;"",PT6&gt;=QE$27,PT6&lt;&gt;""),AND(PU6&gt;=QE$23,PU6&lt;&gt;"",PW6&gt;=QE$27,PW6&lt;&gt;""),AND(PY6&gt;=QE$23,PY6&lt;&gt;"",QA6&gt;=QE$27,QA6&lt;&gt;""),AND(QB6&gt;=QE$23,QB6&lt;&gt;"",QD6&gt;=QE$27,QD6&lt;&gt;""),AND(QZ6&gt;=RM$23,QZ6&lt;&gt;"",RB6&gt;=RM$27,RB6&lt;&gt;""),AND(RC6&gt;=RM$23,RC6&lt;&gt;"",RE6&gt;=RM$27,RE6&lt;&gt;""),AND(RG6&gt;=RM$23,RG6&lt;&gt;"",RI6&gt;=RM$27,RI6&lt;&gt;""),AND(RJ6&gt;=RM$23,RJ6&lt;&gt;"",RL6&gt;=RM$27,RL6&lt;&gt;""),AND(SH6&gt;=SU$23,SH6&lt;&gt;"",SJ6&gt;=SU$27,SJ6&lt;&gt;""),AND(SK6&gt;=SU$23,SK6&lt;&gt;"",SM6&gt;=SU$27,SM6&lt;&gt;""),AND(SO6&gt;=SU$23,SO6&lt;&gt;"",SQ6&gt;=SU$27,SQ6&lt;&gt;""),AND(SR6&gt;=SU$23,SR6&lt;&gt;"",ST6&gt;=SU$27,ST6&lt;&gt;""),AND(TP6&gt;=UC$23,TP6&lt;&gt;"",TR6&gt;=UC$27,TR6&lt;&gt;""),AND(TS6&gt;=UC$23,TS6&lt;&gt;"",TU6&gt;=UC$27,TU6&lt;&gt;""),AND(TW6&gt;=UC$23,TW6&lt;&gt;"",TY6&gt;=UC$347,TYY6&lt;&gt;""),AND(TZ6&gt;=UC$23,TZ6&lt;&gt;"",UB6&gt;=UC$27,UB6&lt;&gt;""),AND(UX6&gt;=VK$23,UX6&lt;&gt;"",UZ6&gt;=VK$27,UZ6&lt;&gt;""),AND(VA6&gt;=VK$23,VA6&lt;&gt;"",VC6&gt;=VK$27,VC6&lt;&gt;""),AND(VE6&gt;=VK$23,VE6&lt;&gt;"",VG6&gt;=VK$27,VG6&lt;&gt;""),AND(VH6&gt;=VK$23,VH6&lt;&gt;"",VJ6&gt;=VK$27,VJ6&lt;&gt;""),AND(WF6&gt;=WS$23,WF6&lt;&gt;"",WH6&gt;=WS$27,WH6&lt;&gt;""),AND(WI6&gt;=WS$23,WI6&lt;&gt;"",WK6&gt;=WS$27,WK6&lt;&gt;""),AND(WM6&gt;=WS$23,WM6&lt;&gt;"",WO6&gt;=WS$27,WO6&lt;&gt;""),AND(WP6&gt;=WS$23,WP6&lt;&gt;"",WR6&gt;=WS$27,WR6&lt;&gt;"")),"Merit",IF(OR(AND(AO6&gt;=AY$22,AO6&lt;&gt;"",AQ6&gt;=AY$26,AQ6&lt;&gt;"",AN6=""),AND(AR6&gt;=AY$22,AR6&lt;&gt;"",AT6&gt;=AY$26,AT6&lt;&gt;"",AN6=""),AND(AV6&gt;=AY$22,AV6&lt;&gt;"",AX6&gt;=AY$26,AX6&lt;&gt;"",AN6=""),AND(BP6&gt;=BZ$22,BP6&lt;&gt;"",BR6&gt;=BZ$26,BR6&lt;&gt;"",BO6=""),AND(BS6&gt;=BZ$22,BS6&lt;&gt;"",BU6&gt;=BZ$26,BU6&lt;&gt;"",BO6=""),AND(BW6&gt;=BZ$22,BW6&lt;&gt;"",BY6&gt;=BZ$26,BY6&lt;&gt;"",BO6=""),AND(CQ6&gt;=DA$22,CQ6&lt;&gt;"",CS6&gt;=DA$26,CS6&lt;&gt;"",CP6=""),AND(CT6&gt;=DA$22,CT6&lt;&gt;"",CV6&gt;=DA$26,CV6&lt;&gt;"",CP6=""),AND(CX6&gt;=DA$22,CX6&lt;&gt;"",CZ6&gt;=DA$26,CZ6&lt;&gt;"",CP6=""),AND(DX6&gt;=EK$22,DX6&lt;&gt;"",DZ6&gt;=EK$26,DZ6&lt;&gt;""),AND(EA6&gt;=EK$22,EA6&lt;&gt;"",EC6&gt;=EK$26,EC6&lt;&gt;""),AND(EE6&gt;=EK$22,EE6&lt;&gt;"",EG6&gt;=EK$26,EG6&lt;&gt;""),AND(EH6&gt;=EK$22,EH6&lt;&gt;"",EJ6&gt;=EK$26,EJ6&lt;&gt;""),AND(FF6&gt;=FS$22,FF6&lt;&gt;"",FH6&gt;=FS$26,FH6&lt;&gt;""),AND(FI6&gt;=FS$22,FI6&lt;&gt;"",FK6&gt;=FS$26,FK6&lt;&gt;""),AND(FM6&gt;=FS$22,FM6&lt;&gt;"",FO6&gt;=FS$26,FO6&lt;&gt;""),AND(FP6&gt;=FS$22,FP6&lt;&gt;"",FR6&gt;=FS$26,FR6&lt;&gt;""),AND(GN6&gt;=HA$22,GN6&lt;&gt;"",GP6&gt;=HA$26,GP6&lt;&gt;""),AND(GQ6&gt;=HA$22,GQ6&lt;&gt;"",GS6&gt;=HA$26,GS6&lt;&gt;""),AND(GU6&gt;=HA$22,GU6&lt;&gt;"",GW6&gt;=HA$26,GW6&lt;&gt;""),AND(GX6&gt;=HA$22,GX6&lt;&gt;"",GZ6&gt;=HA$26,GZ6&lt;&gt;""),AND(HV6&gt;=II$22,HV6&lt;&gt;"",HX6&gt;=II$26,HX6&lt;&gt;""),AND(HY6&gt;=II$22,HY6&lt;&gt;"",IA6&gt;=II$26,IA6&lt;&gt;""),AND(IC6&gt;=II$22,IC6&lt;&gt;"",IE6&gt;=II$26,IE6&lt;&gt;""),AND(IF6&gt;=II$22,IF6&lt;&gt;"",IH6&gt;=II$26,IH6&lt;&gt;""),AND(JD6&gt;=JQ$22,JD6&lt;&gt;"",JF6&gt;=JQ$26,JF6&lt;&gt;""),AND(JG6&gt;=JQ$22,JG6&lt;&gt;"",JI6&gt;=JQ$26,JI6&lt;&gt;""),AND(JK6&gt;=JQ$22,JK6&lt;&gt;"",JM6&gt;=JQ$26,JM6&lt;&gt;""),AND(JN6&gt;=JQ$22,JN6&lt;&gt;"",JP6&gt;=JQ$26,JP6&lt;&gt;""),AND(KL6&gt;=KY$22,KL6&lt;&gt;"",KN6&gt;=KY$26,KN6&lt;&gt;""),AND(KO6&gt;=KY$22,KO6&lt;&gt;"",KQ6&gt;=KY$26,KQ6&lt;&gt;""),AND(KS6&gt;=KY$22,KS6&lt;&gt;"",KU6&gt;=KY$26,KU6&lt;&gt;""),AND(KV6&gt;=KY$22,KV6&lt;&gt;"",KX6&gt;=KY$26,KX6&lt;&gt;""),AND(LT6&gt;=MG$22,LT6&lt;&gt;"",LV6&gt;=MG$26,LV6&lt;&gt;""),AND(LW6&gt;=MG$22,LW6&lt;&gt;"",LY6&gt;=MG$26,LY6&lt;&gt;""),AND(MA6&gt;=MG$22,MA6&lt;&gt;"",MC6&gt;=MG$26,MC6&lt;&gt;""),AND(MD6&gt;=MG$22,MD6&lt;&gt;"",MF6&gt;=MG$26,MF6&lt;&gt;""),AND(NB6&gt;=NO$22,NB6&lt;&gt;"",ND6&gt;=NO$26,ND6&lt;&gt;""),AND(NE6&gt;=NO$22,NE6&lt;&gt;"",NG6&gt;=NO$26,NG6&lt;&gt;""),AND(NI6&gt;=NO$22,NI6&lt;&gt;"",NK6&gt;=NO$26,NK6&lt;&gt;""),AND(NL6&gt;=NO$22,NL6&lt;&gt;"",NN6&gt;=NO$26,NN6&lt;&gt;""),AND(OJ6&gt;=OW$22,OJ6&lt;&gt;"",OL6&gt;=OW$26,OL6&lt;&gt;""),AND(OM6&gt;=OW$22,OM6&lt;&gt;"",OO6&gt;=OW$26,OO6&lt;&gt;""),AND(OQ6&gt;=OW$22,OQ6&lt;&gt;"",OS6&gt;=OW$26,OS6&lt;&gt;""),AND(OT6&gt;=OW$22,OT6&lt;&gt;"",OV6&gt;=OW$26,OV6&lt;&gt;""),AND(PR6&gt;=QE$22,PR6&lt;&gt;"",PT6&gt;=QE$26,PT6&lt;&gt;""),AND(PU6&gt;=QE$22,PU6&lt;&gt;"",PW6&gt;=QE$26,PW6&lt;&gt;""),AND(PY6&gt;=QE$22,PY6&lt;&gt;"",QA6&gt;=QE$26,QA6&lt;&gt;""),AND(QB6&gt;=QE$22,QB6&lt;&gt;"",QD6&gt;=QE$26,QD6&lt;&gt;""),AND(QZ6&gt;=RM$22,QZ6&lt;&gt;"",RB6&gt;=RM$26,RB6&lt;&gt;""),AND(RC6&gt;=RM$22,RC6&lt;&gt;"",RE6&gt;=RM$26,RE6&lt;&gt;""),AND(RG6&gt;=RM$22,RG6&lt;&gt;"",RI6&gt;=RM$26,RI6&lt;&gt;""),AND(RJ6&gt;=RM$22,RJ6&lt;&gt;"",RL6&gt;=RM$26,RL6&lt;&gt;""),AND(SH6&gt;=SU$22,SH6&lt;&gt;"",SJ6&gt;=SU$26,SJ6&lt;&gt;""),AND(SK6&gt;=SU$22,SK6&lt;&gt;"",SM6&gt;=SU$26,SM6&lt;&gt;""),AND(SO6&gt;=SU$22,SO6&lt;&gt;"",SQ6&gt;=SU$26,SQ6&lt;&gt;""),AND(SR6&gt;=SU$22,SR6&lt;&gt;"",ST6&gt;=SU$26,ST6&lt;&gt;""),AND(TP6&gt;=UC$22,TP6&lt;&gt;"",TR6&gt;=UC$26,TR6&lt;&gt;""),AND(TS6&gt;=UC$22,TS6&lt;&gt;"",TU6&gt;=UC$26,TU6&lt;&gt;""),AND(TW6&gt;=UC$22,TW6&lt;&gt;"",TY6&gt;=UC$26,TYY6&lt;&gt;""),AND(TZ6&gt;=UC$22,TZ6&lt;&gt;"",UB6&gt;=UC$26,UB6&lt;&gt;""),AND(UX6&gt;=VK$22,UX6&lt;&gt;"",UZ6&gt;=VK$26,UZ6&lt;&gt;""),AND(VA6&gt;=VK$22,VA6&lt;&gt;"",VC6&gt;=VK$26,VC6&lt;&gt;""),AND(VE6&gt;=VK$22,VE6&lt;&gt;"",VG6&gt;=VK$26,VG6&lt;&gt;""),AND(VH6&gt;=VK$22,VH6&lt;&gt;"",VJ6&gt;=VK$26,VJ6&lt;&gt;""),AND(WF6&gt;=WS$22,WF6&lt;&gt;"",WH6&gt;=WS$26,WH6&lt;&gt;""),AND(WI6&gt;=WS$22,WI6&lt;&gt;"",WK6&gt;=WS$26,WK6&lt;&gt;""),AND(WM6&gt;=WS$22,WM6&lt;&gt;"",WO6&gt;=WS$26,WO6&lt;&gt;""),AND(WP6&gt;=WS$22,WP6&lt;&gt;"",WR6&gt;=WS$26,WR6&lt;&gt;"")),"Excellence",IF(I6="P","Worlds Team",IF(F6="P","National Team","")))))</f>
        <v>Merit</v>
      </c>
      <c r="I6" s="3" t="str">
        <f>IF(OR(AND(AO6&gt;=AY$21,AO6&lt;&gt;"",AQ6&gt;=AY$25,AQ6&lt;&gt;"",AN6=""),AND(AR6&gt;=AY$21,AR6&lt;&gt;"",AT6&gt;=AY$25,AT6&lt;&gt;"",AN6=""),AND(AV6&gt;=AY$21,AV6&lt;&gt;"",AX6&gt;=AY$25,AX6&lt;&gt;"",AN6=""),AND(BP6&gt;=BZ$21,BP6&lt;&gt;"",BR6&gt;=BZ$25,BR6&lt;&gt;"",BO6=""),AND(BS6&gt;=BZ$21,BS6&lt;&gt;"",BU6&gt;=BZ$25,BU6&lt;&gt;"",BO6=""),AND(BW6&gt;=BZ$21,BW6&lt;&gt;"",BY6&gt;=BZ$25,BY6&lt;&gt;"",BO6=""),AND(CQ6&gt;=DA$21,CQ6&lt;&gt;"",CS6&gt;=DA$25,CS6&lt;&gt;"",CP6=""),AND(CT6&gt;=DA$21,CT6&lt;&gt;"",CV6&gt;=DA$25,CV6&lt;&gt;"",CP6=""),AND(CX6&gt;=DA$21,CX6&lt;&gt;"",CZ6&gt;=DA$25,CZ6&lt;&gt;"",CP6=""),AND(DX6&gt;=EK$21,DX6&lt;&gt;"",DZ6&gt;=EK$25,DZ6&lt;&gt;""),AND(EA6&gt;=EK$21,EA6&lt;&gt;"",EC6&gt;=EK$25,EC6&lt;&gt;""),AND(EE6&gt;=EK$21,EE6&lt;&gt;"",EG6&gt;=EK$25,EG6&lt;&gt;""),AND(EH6&gt;=EK$21,EH6&lt;&gt;"",EJ6&gt;=EK$25,EJ6&lt;&gt;""),AND(FF6&gt;=FS$21,FF6&lt;&gt;"",FH6&gt;=FS$25,FH6&lt;&gt;""),AND(FI6&gt;=FS$21,FI6&lt;&gt;"",FK6&gt;=FS$25,FK6&lt;&gt;""),AND(FM6&gt;=FS$21,FM6&lt;&gt;"",FO6&gt;=FS$25,FO6&lt;&gt;""),AND(FP6&gt;=FS$21,FP6&lt;&gt;"",FR6&gt;=FS$25,FR6&lt;&gt;""),AND(GN6&gt;=HA$21,GN6&lt;&gt;"",GP6&gt;=HA$25,GP6&lt;&gt;""),AND(GQ6&gt;=HA$21,GQ6&lt;&gt;"",GS6&gt;=HA$25,GS6&lt;&gt;""),AND(GU6&gt;=HA$21,GU6&lt;&gt;"",GW6&gt;=HA$25,GW6&lt;&gt;""),AND(GX6&gt;=HA$21,GX6&lt;&gt;"",GZ6&gt;=HA$25,GZ6&lt;&gt;""),AND(HV6&gt;=II$21,HV6&lt;&gt;"",HX6&gt;=II$25,HX6&lt;&gt;""),AND(HY6&gt;=II$21,HY6&lt;&gt;"",IA6&gt;=II$25,IA6&lt;&gt;""),AND(IC6&gt;=II$21,IC6&lt;&gt;"",IE6&gt;=II$25,IE6&lt;&gt;""),AND(IF6&gt;=II$21,IF6&lt;&gt;"",IH6&gt;=II$25,IH6&lt;&gt;""),AND(JD6&gt;=JQ$21,JD6&lt;&gt;"",JF6&gt;=JQ$25,JF6&lt;&gt;""),AND(JG6&gt;=JQ$21,JG6&lt;&gt;"",JI6&gt;=JQ$25,JI6&lt;&gt;""),AND(JK6&gt;=JQ$21,JK6&lt;&gt;"",JM6&gt;=JQ$25,JM6&lt;&gt;""),AND(JN6&gt;=JQ$21,JN6&lt;&gt;"",JP6&gt;=JQ$25,JP6&lt;&gt;""),AND(KL6&gt;=KY$21,KL6&lt;&gt;"",KN6&gt;=KY$25,KN6&lt;&gt;""),AND(KO6&gt;=KY$21,KO6&lt;&gt;"",KQ6&gt;=KY$25,KQ6&lt;&gt;""),AND(KS6&gt;=KY$21,KS6&lt;&gt;"",KU6&gt;=KY$25,KU6&lt;&gt;""),AND(KV6&gt;=KY$21,KV6&lt;&gt;"",KX6&gt;=KY$25,KX6&lt;&gt;""),AND(LT6&gt;=MG$21,LT6&lt;&gt;"",LV6&gt;=MG$25,LV6&lt;&gt;""),AND(LW6&gt;=MG$21,LW6&lt;&gt;"",LY6&gt;=MG$25,LY6&lt;&gt;""),AND(MA6&gt;=MG$21,MA6&lt;&gt;"",MC6&gt;=MG$25,MC6&lt;&gt;""),AND(MD6&gt;=MG$21,MD6&lt;&gt;"",MF6&gt;=MG$25,MF6&lt;&gt;""),AND(NB6&gt;=NO$21,NB6&lt;&gt;"",ND6&gt;=NO$25,ND6&lt;&gt;""),AND(NE6&gt;=NO$21,NE6&lt;&gt;"",NG6&gt;=NO$25,NG6&lt;&gt;""),AND(NI6&gt;=NO$21,NI6&lt;&gt;"",NK6&gt;=NO$25,NK6&lt;&gt;""),AND(NL6&gt;=NO$21,NL6&lt;&gt;"",NN6&gt;=NO$25,NN6&lt;&gt;""),AND(OJ6&gt;=OW$21,OJ6&lt;&gt;"",OL6&gt;=OW$25,OL6&lt;&gt;""),AND(OM6&gt;=OW$21,OM6&lt;&gt;"",OO6&gt;=OW$25,OO6&lt;&gt;""),AND(OQ6&gt;=OW$21,OQ6&lt;&gt;"",OS6&gt;=OW$25,OS6&lt;&gt;""),AND(OT6&gt;=OW$21,OT6&lt;&gt;"",OV6&gt;=OW$25,OV6&lt;&gt;""),AND(PR6&gt;=QE$21,PR6&lt;&gt;"",PT6&gt;=QE$25,PT6&lt;&gt;""),AND(PU6&gt;=QE$21,PU6&lt;&gt;"",PW6&gt;=QE$25,PW6&lt;&gt;""),AND(PY6&gt;=QE$21,PY6&lt;&gt;"",QA6&gt;=QE$25,QA6&lt;&gt;""),AND(QB6&gt;=QE$21,QB6&lt;&gt;"",QD6&gt;=QE$25,QD6&lt;&gt;""),AND(QZ6&gt;=RM$21,QZ6&lt;&gt;"",RB6&gt;=RM$25,RB6&lt;&gt;""),AND(RC6&gt;=RM$21,RC6&lt;&gt;"",RE6&gt;=RM$25,RE6&lt;&gt;""),AND(RG6&gt;=RM$21,RG6&lt;&gt;"",RI6&gt;=RM$25,RI6&lt;&gt;""),AND(RJ6&gt;=RM$21,RJ6&lt;&gt;"",RL6&gt;=RM$25,RL6&lt;&gt;""),AND(SH6&gt;=SU$21,SH6&lt;&gt;"",SJ6&gt;=SU$25,SJ6&lt;&gt;""),AND(SK6&gt;=SU$21,SK6&lt;&gt;"",SM6&gt;=SU$25,SM6&lt;&gt;""),AND(SO6&gt;=SU$21,SO6&lt;&gt;"",SQ6&gt;=SU$25,SQ6&lt;&gt;""),AND(SR6&gt;=SU$21,SR6&lt;&gt;"",ST6&gt;=SU$25,ST6&lt;&gt;""),AND(TP6&gt;=UC$21,TP6&lt;&gt;"",TR6&gt;=UC$25,TR6&lt;&gt;""),AND(TS6&gt;=UC$21,TS6&lt;&gt;"",TU6&gt;=UC$25,TU6&lt;&gt;""),AND(TW6&gt;=UC$21,TW6&lt;&gt;"",TY6&gt;=UC$25,TYY6&lt;&gt;""),AND(TZ6&gt;=UC$21,TZ6&lt;&gt;"",UB6&gt;=UC$25,UB6&lt;&gt;""),AND(UX6&gt;=VK$21,UX6&lt;&gt;"",UZ6&gt;=VK$25,UZ6&lt;&gt;""),AND(VA6&gt;=VK$21,VA6&lt;&gt;"",VC6&gt;=VK$25,VC6&lt;&gt;""),AND(VE6&gt;=VK$21,VE6&lt;&gt;"",VG6&gt;=VK$25,VG6&lt;&gt;""),AND(VH6&gt;=VK$21,VH6&lt;&gt;"",VJ6&gt;=VK$25,VJ6&lt;&gt;""),AND(WF6&gt;=WS$21,WF6&lt;&gt;"",WH6&gt;=WS$25,WH6&lt;&gt;""),AND(WI6&gt;=WS$21,WI6&lt;&gt;"",WK6&gt;=WS$25,WK6&lt;&gt;""),AND(WM6&gt;=WS$21,WM6&lt;&gt;"",WO6&gt;=WS$25,WO6&lt;&gt;""),AND(WP6&gt;=WS$21,WP6&lt;&gt;"",WR6&gt;=WS$25,WR6&lt;&gt;"")),"P","")</f>
        <v>P</v>
      </c>
      <c r="J6" s="8">
        <f>IF(COUNT(AQ6,AT6,BR6,BU6,CS6,CV6)&gt;0,LARGE((AQ6,AT6,BR6,BU6,CS6,CV6),1),0)</f>
        <v>53.55</v>
      </c>
      <c r="K6" s="8" t="str">
        <f>IF(J6="","",IF(OR(J6=CS6,J6=CV6),$CA$1,IF(OR(J6=BR6,J6=BU6),$AZ$1,IF(OR(J6=AQ6,J6=AT6),$Y$1,""))))</f>
        <v>2023 Domestic 3rd Trial</v>
      </c>
      <c r="L6" s="8">
        <f>IF(COUNT(AQ6,AT6,BR6,BU6,CS6,CV6)&gt;1,LARGE((AQ6,AT6,BR6,BU6,CS6,CV6),2),0)</f>
        <v>53.019999999999996</v>
      </c>
      <c r="M6" s="8" t="str">
        <f>IF(L6="","",IF(OR(L6=CS6,L6=CV6),$CA$1,IF(OR(L6=BR6,L6=BU6),$AZ$1,IF(OR(L6=AQ6,L6=AT6),$Y$1,""))))</f>
        <v>2024 Elite Canada</v>
      </c>
      <c r="N6" s="8">
        <f>IF(COUNT(AQ6,AT6,BR6,BU6,CS6,CV6)&gt;2,LARGE((AQ6,AT6,BR6,BU6,CS6,CV6),3),0)</f>
        <v>52.92</v>
      </c>
      <c r="O6" s="8" t="str">
        <f>IF(N6="","",IF(OR(N6=CS6,N6=CV6),$CA$1,IF(OR(N6=BR6,N6=BU6),$AZ$1,IF(OR(N6=AQ6,N6=AT6),$Y$1,""))))</f>
        <v>2024 Nationals</v>
      </c>
      <c r="P6" s="8">
        <f>IF(MAX(AX6,BY6,CZ6)&gt;0,MAX(AX6,BY6,CZ6),0)</f>
        <v>53.460000000000008</v>
      </c>
      <c r="Q6" s="8" t="str">
        <f>IF(P6="","",IF(P6=CZ6,$CA$1,IF(P6=BY6,$AZ$1,IF(P6=AX6,$Y$1,""))))</f>
        <v>2024 Nationals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&gt;0,MAX(AO6,AR6,AV6,BP6,BS6,BW6,CQ6,CT6,CX6,DX6,EA6,EE6,EH6,FF6,FI6,FM6,FP6,GN6,GQ6,GU6,GX6,HV6,HY6,IC6,IF6,JD6,JG6,JK6,JN6,KL6,KO6,KS6,KV6,LT6,LW6,MA6,MD6,NB6,NE6,NI6,NL6,OJ6,OM6,OQ6,OT6,PR6,PU6,PY6,QB6,QZ6,RC6,RG6,RJ6,SH6,SK6,SO6,SR6,TP6,TS6,TW6,TZ6,UX6,VA6,VE6,VH6,WF6,WI6,WM6,WP6),0)</f>
        <v>14.4</v>
      </c>
      <c r="S6" s="8" t="str">
        <f>IF(R6=0,"",IF(OR(R6=CQ6,R6=CT6,R6=CX6),$CA$1,IF(OR(R6=BP6,R6=BS6,R6=BW6),$AZ$1,IF(OR(R6=AO6,R6=AR6,R6=AV6),$Y$1,IF(OR(R6=WF6,R6=WI6,R6=WM6,R6=WP6),$VL$1,IF(OR(R6=UX6,R6=VA6,R6=VE6,R6=VH6),$UD$1,IF(OR(R6=TP6,R6=TS6,R6=TW6,R6=TZ6),$SV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)))</f>
        <v>2023 World Cup POR 2/USA (July 8/Aug 5)</v>
      </c>
      <c r="T6" s="8">
        <f>IF(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,IF(TP6&gt;=$UC$20,TQ6,0),IF(TS6&gt;=$UC$20,TT6,0),IF(TW6&gt;=$UC$20,TX6,0),IF(TZ6&gt;=$UC$20,UA6,0),IF(UX6&gt;=$VK$20,UY6,0),IF(VA6&gt;=$VK$20,VB6,0),IF(VE6&gt;=$VK$20,VF6,0),IF(VH6&gt;=$VK$20,VI6,0),IF(WF6&gt;=$WS$20,WG6,0),IF(WI6&gt;=$WS$20,WJ6,0),IF(WM6&gt;=$WS$20,WN6,0),IF(WP6&gt;=$WS$20,WQ6,0))&gt;0,MAX(IF(AO6&gt;=$AY$20,AP6,0),IF(AR6&gt;=$AY$20,AS6,0),IF(AV6&gt;=$AY$20,AW6,0),IF(BP6&gt;=$BZ$20,BQ6,0),IF(BS6&gt;=$BZ$20,BT6,0),IF(BW6&gt;=$BZ$20,BX6,0),IF(CQ6&gt;=$DA$20,CR6,0),IF(CT6&gt;=$DA$20,CU6,0),IF(CX6&gt;=$DA$20,CY6,0),IF(DX6&gt;=$EK$20,DY6,0),IF(EA6&gt;=$EK$20,EB6,0),IF(EE6&gt;=$EK$20,EF6,0),IF(EH6&gt;=$EK$20,EI6,0),IF(FF6&gt;=$FS$20,FG6,0),IF(FI6&gt;=$FS$20,FJ6,0),IF(FM6&gt;=$FS$20,FN6,0),IF(FP6&gt;=$FS$20,FQ6,0),IF(GN6&gt;=$HA$20,GO6,0),IF(GQ6&gt;=$HA$20,GR6,0),IF(GU6&gt;=$HA$20,GV6,0),IF(GX6&gt;=$HA$20,GY6,0),IF(HV6&gt;=$II$20,HW6,0),IF(HY6&gt;=$II$20,HZ6,0),IF(IC6&gt;=$II$20,ID6,0),IF(IF6&gt;=$II$20,IG6,0),IF(JD6&gt;=$JQ$20,JE6,0),IF(JG6&gt;=$JQ$20,JH6,0),IF(JK6&gt;=$JQ$20,JL6,0),IF(JN6&gt;=$JQ$20,JO6,0),IF(KL6&gt;=$KY$20,KM6,0),IF(KO6&gt;=$KY$20,KP6,0),IF(KS6&gt;=$KY$20,KT6,0),IF(KV6&gt;=$KY$20,KW6,0),IF(LT6&gt;=$MG$20,LU6,0),IF(LW6&gt;=$MG$20,LX6,0),IF(MA6&gt;=$MG$20,MB6,0),IF(MD6&gt;=$MG$20,ME6,0),IF(NB6&gt;=$NO$20,NC6,0),IF(NE6&gt;=$NO$20,NF6,0),IF(NI6&gt;=$NO$20,NJ6,0),IF(NL6&gt;=$NO$20,NM6,0),IF(OJ6&gt;=$OW$20,OK6,0),IF(OM6&gt;=$OW$20,ON6,0),IF(OQ6&gt;=$OW$20,OR6,0),IF(OT6&gt;=$OW$20,OU6,0),IF(PR6&gt;=$QE$20,PS6,0),IF(PU6&gt;=$QE$20,PV6,0),IF(PY6&gt;=$QE$20,PZ6,0),IF(QB6&gt;=$QE$20,QC6,0),IF(QZ6&gt;=$RM$20,RA6,0),IF(RC6&gt;=$RM$20,RD6,0),IF(RG6&gt;=$RM$20,RH6,0),IF(RJ6&gt;=$RM$20,RK6,0),IF(SH6&gt;=$SU$20,SI6,0),IF(SK6&gt;=$SU$20,SL6,0),IF(SO6&gt;=$SU$20,SP6,0),IF(SR6&gt;=$SU$20,SS6,0),IF(TP6&gt;=$UC$20,TQ6,0),IF(TS6&gt;=$UC$20,TT6,0),IF(TW6&gt;=$UC$20,TX6,0),IF(TZ6&gt;=$UC$20,UA6,0),IF(UX6&gt;=$VK$20,UY6,0),IF(VA6&gt;=$VK$20,VB6,0),IF(VE6&gt;=$VK$20,VF6,0),IF(VH6&gt;=$VK$20,VI6,0),IF(WF6&gt;=$WS$20,WG6,0),IF(WI6&gt;=$WS$20,WJ6,0),IF(WM6&gt;=$WS$20,WN6,0),IF(WP6&gt;=$WS$20,WQ6,0)),0)</f>
        <v>15.32</v>
      </c>
      <c r="U6" s="8" t="str">
        <f>IF(T6=0,"",IF(OR(T6=CR6,T6=CU6,T6=CY6),$CA$1,IF(OR(T6=BQ6,T6=BT6,T6=BX6),$AZ$1,IF(OR(T6=AP6,T6=AS6,T6=AW6),$Y$1,IF(OR(T6=WG6,T6=WJ6,T6=WN6,T6=WQ6),$VL$1,IF(OR(T6=UY6,T6=VB6,T6=VF6,T6=VI6),$UD$1,IF(OR(T6=TQ6,T6=TT6,T6=TX6,T6=UA6),$SV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)))</f>
        <v>2024 Elite Canada</v>
      </c>
      <c r="V6" s="8">
        <f>IF(MAX(DB6,DC6)&gt;0,MAX(DB6,DC6),"")</f>
        <v>1.1999999999999957</v>
      </c>
      <c r="W6" s="11" t="str">
        <f>IF(V6="","",IF(V6=DB6,"("&amp;DB$2&amp;")",IF(V6=DC6,"("&amp;DC$2&amp;")")))</f>
        <v>(Prelim)</v>
      </c>
      <c r="X6" s="8" t="str">
        <f>IF(V6="","",IF(V6=DB6,IF(V6+IF(N6="",0,N6)=WL6,$VL$1,IF(V6+IF(N6="",0,N6)=VD6,$UD$1,IF(V6+IF(N6="",0,N6)=TV6,$SV$1,IF(V6+IF(N6="",0,N6)=SN6,$RN$1,IF(V6+IF(N6="",0,N6)=RF6,$QF$1,IF(V6+IF(N6="",0,N6)=PX6,$OX$1,IF(V6+IF(N6="",0,N6)=OP6,$NP$1,IF(V6+IF(N6="",0,N6)=NH6,$MH$1,IF(V6+IF(N6="",0,N6)=LZ6,$KZ$1,IF(V6+IF(N6="",0,N6)=KR6,$JR$1,IF(V6+IF(N6="",0,N6)=JJ6,$IJ$1,IF(V6+IF(N6="",0,N6)=IB6,$HB$1,IF(V6+IF(N6="",0,N6)=GT6,$FT$1,IF(V6+IF(N6="",0,N6)=FL6,$EL$1,IF(V6+IF(N6="",0,N6)=ED6,$DD$1))))))))))))))),IF(V6=DC6,IF(V6+IF(P6="",0,P6)=WO6,$VL$1,IF(V6+IF(P6="",0,P6)=VG6,$UD$1,IF(V6+IF(P6="",0,P6)=TY6,$SV$1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WR6,$VL$1,IF(V6+IF(P6="",0,P6)=VJ6,$UD$1,IF(V6+IF(P6="",0,P6)=UB6,$SV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))))))</f>
        <v>2023 World Cup POR 2/USA (July 8/Aug 5)</v>
      </c>
      <c r="Y6" s="23">
        <v>15.4</v>
      </c>
      <c r="Z6" s="23">
        <v>9.1</v>
      </c>
      <c r="AA6" s="23">
        <v>14</v>
      </c>
      <c r="AB6" s="23">
        <v>15.05</v>
      </c>
      <c r="AC6" s="23">
        <v>0</v>
      </c>
      <c r="AD6" s="23">
        <v>4.8</v>
      </c>
      <c r="AE6" s="23">
        <v>2.8</v>
      </c>
      <c r="AF6" s="23">
        <v>4.9000000000000004</v>
      </c>
      <c r="AG6" s="23">
        <v>4.9800000000000004</v>
      </c>
      <c r="AH6" s="23">
        <v>0</v>
      </c>
      <c r="AI6" s="23">
        <v>15.6</v>
      </c>
      <c r="AJ6" s="23">
        <v>8.8000000000000007</v>
      </c>
      <c r="AK6" s="23">
        <v>13.2</v>
      </c>
      <c r="AL6" s="23">
        <v>15.2</v>
      </c>
      <c r="AM6" s="23">
        <v>0</v>
      </c>
      <c r="AN6" s="28"/>
      <c r="AO6" s="39">
        <f>IF(AA6&gt;0,AA6,"")</f>
        <v>14</v>
      </c>
      <c r="AP6" s="39">
        <f>IF(AB6&gt;0,AB6,"")</f>
        <v>15.05</v>
      </c>
      <c r="AQ6" s="41">
        <f>IF(SUM(Y6:AB6)-AC6&gt;0,SUM(Y6:AB6)-AC6,"")</f>
        <v>53.55</v>
      </c>
      <c r="AR6" s="41">
        <f>IF(AF6&gt;0,AF6,"")</f>
        <v>4.9000000000000004</v>
      </c>
      <c r="AS6" s="41">
        <f>IF(AG6&gt;0,AG6,"")</f>
        <v>4.9800000000000004</v>
      </c>
      <c r="AT6" s="41">
        <f>IF(SUM(AD6:AG6)-AH6&gt;0,SUM(AD6:AG6)-AH6,"")</f>
        <v>17.48</v>
      </c>
      <c r="AU6" s="41">
        <f>IF(AQ6="","",MAX(AQ6,AT6))</f>
        <v>53.55</v>
      </c>
      <c r="AV6" s="41">
        <f>IF(AK6&gt;0,AK6,"")</f>
        <v>13.2</v>
      </c>
      <c r="AW6" s="41">
        <f>IF(AL6&gt;0,AL6,"")</f>
        <v>15.2</v>
      </c>
      <c r="AX6" s="41">
        <f>IF(SUM(AI6:AL6)-AM6&gt;0,SUM(AI6:AL6)-AM6,"")</f>
        <v>52.8</v>
      </c>
      <c r="AY6" s="41">
        <f>IF(SUM(AU6,AX6)&gt;0,SUM(AU6,AX6),"")</f>
        <v>106.35</v>
      </c>
      <c r="AZ6" s="27">
        <v>1.4</v>
      </c>
      <c r="BA6" s="27">
        <v>1</v>
      </c>
      <c r="BB6" s="27">
        <v>2</v>
      </c>
      <c r="BC6" s="27">
        <v>1.67</v>
      </c>
      <c r="BD6" s="27">
        <v>0.2</v>
      </c>
      <c r="BE6" s="27">
        <v>16.399999999999999</v>
      </c>
      <c r="BF6" s="27">
        <v>9.1999999999999993</v>
      </c>
      <c r="BG6" s="27">
        <v>12.1</v>
      </c>
      <c r="BH6" s="27">
        <v>15.32</v>
      </c>
      <c r="BI6" s="27">
        <v>0</v>
      </c>
      <c r="BJ6" s="27">
        <v>16.7</v>
      </c>
      <c r="BK6" s="27">
        <v>9.1</v>
      </c>
      <c r="BL6" s="27">
        <v>11.8</v>
      </c>
      <c r="BM6" s="27">
        <v>15.23</v>
      </c>
      <c r="BN6" s="27">
        <v>0.2</v>
      </c>
      <c r="BO6" s="29"/>
      <c r="BP6" s="40">
        <f>IF(BB6&gt;0,BB6,"")</f>
        <v>2</v>
      </c>
      <c r="BQ6" s="40">
        <f>IF(BC6&gt;0,BC6,"")</f>
        <v>1.67</v>
      </c>
      <c r="BR6" s="11">
        <f>IF(SUM(AZ6:BC6)-BD6&gt;0,SUM(AZ6:BC6)-BD6,"")</f>
        <v>5.87</v>
      </c>
      <c r="BS6" s="11">
        <f>IF(BG6&gt;0,BG6,"")</f>
        <v>12.1</v>
      </c>
      <c r="BT6" s="11">
        <f>IF(BH6&gt;0,BH6,"")</f>
        <v>15.32</v>
      </c>
      <c r="BU6" s="11">
        <f>IF(SUM(BE6:BH6)-BI6&gt;0,SUM(BE6:BH6)-BI6,"")</f>
        <v>53.019999999999996</v>
      </c>
      <c r="BV6" s="11">
        <f>IF(BR6="","",MAX(BR6,BU6))</f>
        <v>53.019999999999996</v>
      </c>
      <c r="BW6" s="11">
        <f>IF(BL6&gt;0,BL6,"")</f>
        <v>11.8</v>
      </c>
      <c r="BX6" s="11">
        <f>IF(BM6&gt;0,BM6,"")</f>
        <v>15.23</v>
      </c>
      <c r="BY6" s="11">
        <f>IF(SUM(BJ6:BM6)-BN6&gt;0,SUM(BJ6:BM6)-BN6,"")</f>
        <v>52.629999999999995</v>
      </c>
      <c r="BZ6" s="11">
        <f>IF(SUM(BV6,BY6)&gt;0,SUM(BV6,BY6),"")</f>
        <v>105.64999999999999</v>
      </c>
      <c r="CA6" s="23">
        <v>3.2</v>
      </c>
      <c r="CB6" s="23">
        <v>1.7</v>
      </c>
      <c r="CC6" s="23">
        <v>3.2</v>
      </c>
      <c r="CD6" s="23">
        <v>3.31</v>
      </c>
      <c r="CE6" s="23">
        <v>0</v>
      </c>
      <c r="CF6" s="23">
        <v>15.3</v>
      </c>
      <c r="CG6" s="23">
        <v>9.1</v>
      </c>
      <c r="CH6" s="23">
        <v>13.8</v>
      </c>
      <c r="CI6" s="23">
        <v>14.72</v>
      </c>
      <c r="CJ6" s="23">
        <v>0</v>
      </c>
      <c r="CK6" s="23">
        <v>16.3</v>
      </c>
      <c r="CL6" s="23">
        <v>8.8000000000000007</v>
      </c>
      <c r="CM6" s="23">
        <v>13.8</v>
      </c>
      <c r="CN6" s="23">
        <v>14.56</v>
      </c>
      <c r="CO6" s="23">
        <v>0</v>
      </c>
      <c r="CP6" s="28"/>
      <c r="CQ6" s="39">
        <f>IF(CC6&gt;0,CC6,"")</f>
        <v>3.2</v>
      </c>
      <c r="CR6" s="39">
        <f>IF(CD6&gt;0,CD6,"")</f>
        <v>3.31</v>
      </c>
      <c r="CS6" s="41">
        <f>IF(SUM(CA6:CD6)-CE6&gt;0,SUM(CA6:CD6)-CE6,"")</f>
        <v>11.410000000000002</v>
      </c>
      <c r="CT6" s="41">
        <f>IF(CH6&gt;0,CH6,"")</f>
        <v>13.8</v>
      </c>
      <c r="CU6" s="41">
        <f>IF(CI6&gt;0,CI6,"")</f>
        <v>14.72</v>
      </c>
      <c r="CV6" s="41">
        <f>IF(SUM(CF6:CI6)-CJ6&gt;0,SUM(CF6:CI6)-CJ6,"")</f>
        <v>52.92</v>
      </c>
      <c r="CW6" s="41">
        <f>IF(CS6="","",MAX(CS6,CV6))</f>
        <v>52.92</v>
      </c>
      <c r="CX6" s="41">
        <f>IF(CM6&gt;0,CM6,"")</f>
        <v>13.8</v>
      </c>
      <c r="CY6" s="41">
        <f>IF(CN6&gt;0,CN6,"")</f>
        <v>14.56</v>
      </c>
      <c r="CZ6" s="41">
        <f>IF(SUM(CK6:CN6)-CO6&gt;0,SUM(CK6:CN6)-CO6,"")</f>
        <v>53.460000000000008</v>
      </c>
      <c r="DA6" s="41">
        <f>IF(SUM(CW6,CZ6)&gt;0,SUM(CW6,CZ6),"")</f>
        <v>106.38000000000001</v>
      </c>
      <c r="DB6" s="52">
        <f>IF(MAX(ED6,FL6,GT6,IB6,JJ6,KR6,LZ6,NH6,OP6,PX6,RF6,SN6,TV6,VD6,WWL6)-IF(N6="",0,N6)&gt;0.001,MAX(ED6,FL6,GT6,IB6,JJ6,KR6,LZ6,NH6,OP6,PX6,RF6,SN6,TV6,VD6,WL6)-IF(N6="",0,N6),"")</f>
        <v>1.1999999999999957</v>
      </c>
      <c r="DC6" s="52">
        <f>IF(MAX(EG6,EJ6,FO6,FR6,GW6,GZ6,IE6,IH6,JM6,JP6,KU6,KX6,MC6,MF6,NK6,NN6,OS6,OV6,QA6,QD6,RI6,RL6,SQ6,ST6,TY6,UB6,VG6,VJ6,WO6,WR6)-IF(P6="",0,P6)&gt;0.001,MAX(EG6,EJ6,FO6,FR6,GW6,GZ6,IE6,IH6,JM6,JP6,KU6,KX6,MC6,MF6,NK6,NN6,OS6,OV6,QA6,QD6,RI6,RL6,SQ6,ST6,TY6,UB6,VG6,VJ6,WO6,WR6)-IF(P6="",0,P6),"")</f>
        <v>0.3399999999999892</v>
      </c>
      <c r="DD6" s="17">
        <v>15.4</v>
      </c>
      <c r="DE6" s="17">
        <v>9.1999999999999993</v>
      </c>
      <c r="DF6" s="17">
        <v>14.4</v>
      </c>
      <c r="DG6" s="17">
        <v>15.32</v>
      </c>
      <c r="DH6" s="17">
        <v>0.2</v>
      </c>
      <c r="DI6" s="17">
        <v>3.2</v>
      </c>
      <c r="DJ6" s="17">
        <v>1.9</v>
      </c>
      <c r="DK6" s="17">
        <v>3.2</v>
      </c>
      <c r="DL6" s="17">
        <v>3.31</v>
      </c>
      <c r="DM6" s="17">
        <v>0</v>
      </c>
      <c r="DN6" s="17">
        <v>15.2</v>
      </c>
      <c r="DO6" s="17">
        <v>9.3000000000000007</v>
      </c>
      <c r="DP6" s="17">
        <v>14</v>
      </c>
      <c r="DQ6" s="17">
        <v>15.3</v>
      </c>
      <c r="DR6" s="17">
        <v>0</v>
      </c>
      <c r="DS6" s="17"/>
      <c r="DT6" s="17"/>
      <c r="DU6" s="17"/>
      <c r="DV6" s="17"/>
      <c r="DW6" s="17"/>
      <c r="DX6" s="41">
        <f>IF(DF6&gt;0,DF6,"")</f>
        <v>14.4</v>
      </c>
      <c r="DY6" s="41">
        <f>IF(DG6&gt;0,DG6,"")</f>
        <v>15.32</v>
      </c>
      <c r="DZ6" s="41">
        <f>IF(SUM(DD6:DG6)-DH6&gt;0,SUM(DD6:DG6)-DH6,"")</f>
        <v>54.12</v>
      </c>
      <c r="EA6" s="41">
        <f>IF(DK6&gt;0,DK6,"")</f>
        <v>3.2</v>
      </c>
      <c r="EB6" s="41">
        <f>IF(DL6&gt;0,DL6,"")</f>
        <v>3.31</v>
      </c>
      <c r="EC6" s="41">
        <f>IF(SUM(DI6:DL6)-DM6&gt;0,SUM(DI6:DL6)-DM6,"")</f>
        <v>11.610000000000001</v>
      </c>
      <c r="ED6" s="41">
        <f>IF(MAX(DZ6,EC6)&gt;0,MAX(DZ6,EC6),"")</f>
        <v>54.12</v>
      </c>
      <c r="EE6" s="41">
        <f>IF(DP6&gt;0,DP6,"")</f>
        <v>14</v>
      </c>
      <c r="EF6" s="41">
        <f>IF(DQ6&gt;0,DQ6,"")</f>
        <v>15.3</v>
      </c>
      <c r="EG6" s="41">
        <f>IF(SUM(DN6:DQ6)-DR6&gt;0,SUM(DN6:DQ6)-DR6,"")</f>
        <v>53.8</v>
      </c>
      <c r="EH6" s="41" t="str">
        <f>IF(DU6&gt;0,DU6,"")</f>
        <v/>
      </c>
      <c r="EI6" s="41" t="str">
        <f>IF(DV6&gt;0,DV6,"")</f>
        <v/>
      </c>
      <c r="EJ6" s="41" t="str">
        <f>IF(SUM(DS6:DV6)-DW6&gt;0,SUM(DS6:DV6)-DW6,"")</f>
        <v/>
      </c>
      <c r="EK6" s="41">
        <f>IF(SUM(ED6,EG6,EJ6)&gt;0,SUM(ED6,EG6,EJ6),"")</f>
        <v>107.91999999999999</v>
      </c>
      <c r="EL6" s="18">
        <v>15.2</v>
      </c>
      <c r="EM6" s="18">
        <v>9.1</v>
      </c>
      <c r="EN6" s="18">
        <v>14</v>
      </c>
      <c r="EO6" s="18">
        <v>14.88</v>
      </c>
      <c r="EP6" s="18">
        <v>0</v>
      </c>
      <c r="EQ6" s="18">
        <v>15.6</v>
      </c>
      <c r="ER6" s="18">
        <v>9.4</v>
      </c>
      <c r="ES6" s="18">
        <v>12.3</v>
      </c>
      <c r="ET6" s="18">
        <v>14.97</v>
      </c>
      <c r="EU6" s="18">
        <v>0</v>
      </c>
      <c r="EV6" s="18">
        <v>15</v>
      </c>
      <c r="EW6" s="18">
        <v>9.5</v>
      </c>
      <c r="EX6" s="18">
        <v>14.2</v>
      </c>
      <c r="EY6" s="18">
        <v>14.94</v>
      </c>
      <c r="EZ6" s="18">
        <v>0</v>
      </c>
      <c r="FA6" s="18"/>
      <c r="FB6" s="18"/>
      <c r="FC6" s="18"/>
      <c r="FD6" s="18"/>
      <c r="FE6" s="18"/>
      <c r="FF6" s="11">
        <f>IF(EN6&gt;0,EN6,"")</f>
        <v>14</v>
      </c>
      <c r="FG6" s="11">
        <f>IF(EO6&gt;0,EO6,"")</f>
        <v>14.88</v>
      </c>
      <c r="FH6" s="11">
        <f>IF(SUM(EL6:EO6)-EP6&gt;0,SUM(EL6:EO6)-EP6,"")</f>
        <v>53.18</v>
      </c>
      <c r="FI6" s="11">
        <f>IF(ES6&gt;0,ES6,"")</f>
        <v>12.3</v>
      </c>
      <c r="FJ6" s="11">
        <f>IF(ET6&gt;0,ET6,"")</f>
        <v>14.97</v>
      </c>
      <c r="FK6" s="11">
        <f>IF(SUM(EQ6:ET6)-EU6&gt;0,SUM(EQ6:ET6)-EU6,"")</f>
        <v>52.269999999999996</v>
      </c>
      <c r="FL6" s="11">
        <f>IF(MAX(FH6,FK6)&gt;0,MAX(FH6,FK6),"")</f>
        <v>53.18</v>
      </c>
      <c r="FM6" s="11">
        <f>IF(EX6&gt;0,EX6,"")</f>
        <v>14.2</v>
      </c>
      <c r="FN6" s="11">
        <f>IF(EY6&gt;0,EY6,"")</f>
        <v>14.94</v>
      </c>
      <c r="FO6" s="11">
        <f>IF(SUM(EV6:EY6)-EZ6&gt;0,SUM(EV6:EY6)-EZ6,"")</f>
        <v>53.64</v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106.82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 t="str">
        <f>IF(FV6&gt;0,FV6,"")</f>
        <v/>
      </c>
      <c r="GO6" s="41" t="str">
        <f>IF(FW6&gt;0,FW6,"")</f>
        <v/>
      </c>
      <c r="GP6" s="41" t="str">
        <f>IF(SUM(FT6:FW6)-FX6&gt;0,SUM(FT6:FW6)-FX6,"")</f>
        <v/>
      </c>
      <c r="GQ6" s="41" t="str">
        <f>IF(GA6&gt;0,GA6,"")</f>
        <v/>
      </c>
      <c r="GR6" s="41" t="str">
        <f>IF(GB6&gt;0,GB6,"")</f>
        <v/>
      </c>
      <c r="GS6" s="41" t="str">
        <f>IF(SUM(FY6:GB6)-GC6&gt;0,SUM(FY6:GB6)-GC6,"")</f>
        <v/>
      </c>
      <c r="GT6" s="41" t="str">
        <f>IF(MAX(GP6,GS6)&gt;0,MAX(GP6,GS6),"")</f>
        <v/>
      </c>
      <c r="GU6" s="41" t="str">
        <f>IF(GF6&gt;0,GF6,"")</f>
        <v/>
      </c>
      <c r="GV6" s="41" t="str">
        <f>IF(GG6&gt;0,GG6,"")</f>
        <v/>
      </c>
      <c r="GW6" s="41" t="str">
        <f>IF(SUM(GD6:GG6)-GH6&gt;0,SUM(GD6:GG6)-GH6,"")</f>
        <v/>
      </c>
      <c r="GX6" s="41" t="str">
        <f>IF(GK6&gt;0,GK6,"")</f>
        <v/>
      </c>
      <c r="GY6" s="41" t="str">
        <f>IF(GL6&gt;0,GL6,"")</f>
        <v/>
      </c>
      <c r="GZ6" s="41" t="str">
        <f>IF(SUM(GI6:GL6)-GM6&gt;0,SUM(GI6:GL6)-GM6,"")</f>
        <v/>
      </c>
      <c r="HA6" s="41" t="str">
        <f>IF(SUM(GT6,GW6,GZ6)&gt;0,SUM(GT6,GW6,GZ6),"")</f>
        <v/>
      </c>
      <c r="HB6" s="18">
        <v>15</v>
      </c>
      <c r="HC6" s="18">
        <v>9.3000000000000007</v>
      </c>
      <c r="HD6" s="18">
        <v>13.2</v>
      </c>
      <c r="HE6" s="18">
        <v>14.93</v>
      </c>
      <c r="HF6" s="18">
        <v>0</v>
      </c>
      <c r="HG6" s="18">
        <v>14.6</v>
      </c>
      <c r="HH6" s="18">
        <v>9.3000000000000007</v>
      </c>
      <c r="HI6" s="18">
        <v>13.6</v>
      </c>
      <c r="HJ6" s="18">
        <v>14.81</v>
      </c>
      <c r="HK6" s="18">
        <v>0</v>
      </c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>
        <f>IF(HD6&gt;0,HD6,"")</f>
        <v>13.2</v>
      </c>
      <c r="HW6" s="11">
        <f>IF(HE6&gt;0,HE6,"")</f>
        <v>14.93</v>
      </c>
      <c r="HX6" s="11">
        <f>IF(SUM(HB6:HE6)-HF6&gt;0,SUM(HB6:HE6)-HF6,"")</f>
        <v>52.43</v>
      </c>
      <c r="HY6" s="11">
        <f>IF(HI6&gt;0,HI6,"")</f>
        <v>13.6</v>
      </c>
      <c r="HZ6" s="11">
        <f>IF(HJ6&gt;0,HJ6,"")</f>
        <v>14.81</v>
      </c>
      <c r="IA6" s="11">
        <f>IF(SUM(HG6:HJ6)-HK6&gt;0,SUM(HG6:HJ6)-HK6,"")</f>
        <v>52.31</v>
      </c>
      <c r="IB6" s="11">
        <f>IF(MAX(HX6,IA6)&gt;0,MAX(HX6,IA6),"")</f>
        <v>52.43</v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>
        <f>IF(SUM(IB6,IE6,IH6)&gt;0,SUM(IB6,IE6,IH6),"")</f>
        <v>52.43</v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>
        <v>10.9</v>
      </c>
      <c r="IZ6" s="17">
        <v>6</v>
      </c>
      <c r="JA6" s="17">
        <v>9.3000000000000007</v>
      </c>
      <c r="JB6" s="17">
        <v>10.82</v>
      </c>
      <c r="JC6" s="17">
        <v>0</v>
      </c>
      <c r="JD6" s="41" t="str">
        <f>IF(IL6&gt;0,IL6,"")</f>
        <v/>
      </c>
      <c r="JE6" s="41" t="str">
        <f>IF(IM6&gt;0,IM6,"")</f>
        <v/>
      </c>
      <c r="JF6" s="41" t="str">
        <f>IF(SUM(IJ6:IM6)-IN6&gt;0,SUM(IJ6:IM6)-IN6,"")</f>
        <v/>
      </c>
      <c r="JG6" s="41" t="str">
        <f>IF(IQ6&gt;0,IQ6,"")</f>
        <v/>
      </c>
      <c r="JH6" s="41" t="str">
        <f>IF(IR6&gt;0,IR6,"")</f>
        <v/>
      </c>
      <c r="JI6" s="41" t="str">
        <f>IF(SUM(IO6:IR6)-IS6&gt;0,SUM(IO6:IR6)-IS6,"")</f>
        <v/>
      </c>
      <c r="JJ6" s="41" t="str">
        <f>IF(MAX(JF6,JI6)&gt;0,MAX(JF6,JI6),"")</f>
        <v/>
      </c>
      <c r="JK6" s="41" t="str">
        <f>IF(IV6&gt;0,IV6,"")</f>
        <v/>
      </c>
      <c r="JL6" s="41" t="str">
        <f>IF(IW6&gt;0,IW6,"")</f>
        <v/>
      </c>
      <c r="JM6" s="41" t="str">
        <f>IF(SUM(IT6:IW6)-IX6&gt;0,SUM(IT6:IW6)-IX6,"")</f>
        <v/>
      </c>
      <c r="JN6" s="41">
        <f>IF(JA6&gt;0,JA6,"")</f>
        <v>9.3000000000000007</v>
      </c>
      <c r="JO6" s="41">
        <f>IF(JB6&gt;0,JB6,"")</f>
        <v>10.82</v>
      </c>
      <c r="JP6" s="41">
        <f>IF(SUM(IY6:JB6)-JC6&gt;0,SUM(IY6:JB6)-JC6,"")</f>
        <v>37.019999999999996</v>
      </c>
      <c r="JQ6" s="41">
        <f>IF(SUM(JJ6,JM6,JP6)&gt;0,SUM(JJ6,JM6,JP6),"")</f>
        <v>37.019999999999996</v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>
        <v>15.2</v>
      </c>
      <c r="LA6" s="17">
        <v>9.5</v>
      </c>
      <c r="LB6" s="17">
        <v>13</v>
      </c>
      <c r="LC6" s="17">
        <v>15.1</v>
      </c>
      <c r="LD6" s="17">
        <v>0</v>
      </c>
      <c r="LE6" s="17">
        <v>15.1</v>
      </c>
      <c r="LF6" s="17">
        <v>9.1</v>
      </c>
      <c r="LG6" s="17">
        <v>10.3</v>
      </c>
      <c r="LH6" s="17">
        <v>15.22</v>
      </c>
      <c r="LI6" s="17">
        <v>0</v>
      </c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>
        <f>IF(LB6&gt;0,LB6,"")</f>
        <v>13</v>
      </c>
      <c r="LU6" s="41">
        <f>IF(LC6&gt;0,LC6,"")</f>
        <v>15.1</v>
      </c>
      <c r="LV6" s="41">
        <f>IF(SUM(KZ6:LC6)-LD6&gt;0,SUM(KZ6:LC6)-LD6,"")</f>
        <v>52.800000000000004</v>
      </c>
      <c r="LW6" s="41">
        <f>IF(LG6&gt;0,LG6,"")</f>
        <v>10.3</v>
      </c>
      <c r="LX6" s="41">
        <f>IF(LH6&gt;0,LH6,"")</f>
        <v>15.22</v>
      </c>
      <c r="LY6" s="41">
        <f>IF(SUM(LE6:LH6)-LI6&gt;0,SUM(LE6:LH6)-LI6,"")</f>
        <v>49.72</v>
      </c>
      <c r="LZ6" s="41">
        <f>IF(MAX(LV6,LY6)&gt;0,MAX(LV6,LY6),"")</f>
        <v>52.800000000000004</v>
      </c>
      <c r="MA6" s="41" t="str">
        <f>IF(LL6&gt;0,LL6,"")</f>
        <v/>
      </c>
      <c r="MB6" s="41" t="str">
        <f>IF(LM6&gt;0,LM6,"")</f>
        <v/>
      </c>
      <c r="MC6" s="41" t="str">
        <f>IF(SUM(LJ6:LM6)-LN6&gt;0,SUM(LJ6:LM6)-LN6,"")</f>
        <v/>
      </c>
      <c r="MD6" s="41" t="str">
        <f>IF(LQ6&gt;0,LQ6,"")</f>
        <v/>
      </c>
      <c r="ME6" s="41" t="str">
        <f>IF(LR6&gt;0,LR6,"")</f>
        <v/>
      </c>
      <c r="MF6" s="41" t="str">
        <f>IF(SUM(LO6:LR6)-LS6&gt;0,SUM(LO6:LR6)-LS6,"")</f>
        <v/>
      </c>
      <c r="MG6" s="41">
        <f>IF(SUM(LZ6,MC6,MF6)&gt;0,SUM(LZ6,MC6,MF6),"")</f>
        <v>52.800000000000004</v>
      </c>
      <c r="MH6" s="18">
        <v>15.1</v>
      </c>
      <c r="MI6" s="18">
        <v>9.5</v>
      </c>
      <c r="MJ6" s="18">
        <v>13.8</v>
      </c>
      <c r="MK6" s="18">
        <v>15.16</v>
      </c>
      <c r="ML6" s="18">
        <v>0</v>
      </c>
      <c r="MM6" s="18">
        <v>14.4</v>
      </c>
      <c r="MN6" s="18">
        <v>8.8000000000000007</v>
      </c>
      <c r="MO6" s="18">
        <v>11.9</v>
      </c>
      <c r="MP6" s="18">
        <v>15.04</v>
      </c>
      <c r="MQ6" s="18">
        <v>0</v>
      </c>
      <c r="MR6" s="18">
        <v>14.8</v>
      </c>
      <c r="MS6" s="18">
        <v>9</v>
      </c>
      <c r="MT6" s="18">
        <v>12.8</v>
      </c>
      <c r="MU6" s="18">
        <v>15.11</v>
      </c>
      <c r="MV6" s="18">
        <v>0</v>
      </c>
      <c r="MW6" s="18"/>
      <c r="MX6" s="18"/>
      <c r="MY6" s="18"/>
      <c r="MZ6" s="18"/>
      <c r="NA6" s="18"/>
      <c r="NB6" s="11">
        <f>IF(MJ6&gt;0,MJ6,"")</f>
        <v>13.8</v>
      </c>
      <c r="NC6" s="11">
        <f>IF(MK6&gt;0,MK6,"")</f>
        <v>15.16</v>
      </c>
      <c r="ND6" s="11">
        <f>IF(SUM(MH6:MK6)-ML6&gt;0,SUM(MH6:MK6)-ML6,"")</f>
        <v>53.56</v>
      </c>
      <c r="NE6" s="11">
        <f>IF(MO6&gt;0,MO6,"")</f>
        <v>11.9</v>
      </c>
      <c r="NF6" s="11">
        <f>IF(MP6&gt;0,MP6,"")</f>
        <v>15.04</v>
      </c>
      <c r="NG6" s="11">
        <f>IF(SUM(MM6:MP6)-MQ6&gt;0,SUM(MM6:MP6)-MQ6,"")</f>
        <v>50.14</v>
      </c>
      <c r="NH6" s="11">
        <f>IF(MAX(ND6,NG6)&gt;0,MAX(ND6,NG6),"")</f>
        <v>53.56</v>
      </c>
      <c r="NI6" s="11">
        <f>IF(MT6&gt;0,MT6,"")</f>
        <v>12.8</v>
      </c>
      <c r="NJ6" s="11">
        <f>IF(MU6&gt;0,MU6,"")</f>
        <v>15.11</v>
      </c>
      <c r="NK6" s="11">
        <f>IF(SUM(MR6:MU6)-MV6&gt;0,SUM(MR6:MU6)-MV6,"")</f>
        <v>51.71</v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>
        <f>IF(SUM(NH6,NK6,NN6)&gt;0,SUM(NH6,NK6,NN6),"")</f>
        <v>105.27000000000001</v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1" t="str">
        <f>IF(NR6&gt;0,NR6,"")</f>
        <v/>
      </c>
      <c r="OK6" s="41" t="str">
        <f>IF(NS6&gt;0,NS6,"")</f>
        <v/>
      </c>
      <c r="OL6" s="41" t="str">
        <f>IF(SUM(NP6:NS6)-NT6&gt;0,SUM(NP6:NS6)-NT6,"")</f>
        <v/>
      </c>
      <c r="OM6" s="41" t="str">
        <f>IF(NW6&gt;0,NW6,"")</f>
        <v/>
      </c>
      <c r="ON6" s="41" t="str">
        <f>IF(NX6&gt;0,NX6,"")</f>
        <v/>
      </c>
      <c r="OO6" s="41" t="str">
        <f>IF(SUM(NU6:NX6)-NY6&gt;0,SUM(NU6:NX6)-NY6,"")</f>
        <v/>
      </c>
      <c r="OP6" s="41" t="str">
        <f>IF(MAX(OL6,OO6)&gt;0,MAX(OL6,OO6),"")</f>
        <v/>
      </c>
      <c r="OQ6" s="41" t="str">
        <f>IF(OB6&gt;0,OB6,"")</f>
        <v/>
      </c>
      <c r="OR6" s="41" t="str">
        <f>IF(OC6&gt;0,OC6,"")</f>
        <v/>
      </c>
      <c r="OS6" s="41" t="str">
        <f>IF(SUM(NZ6:OC6)-OD6&gt;0,SUM(NZ6:OC6)-OD6,"")</f>
        <v/>
      </c>
      <c r="OT6" s="41" t="str">
        <f>IF(OG6&gt;0,OG6,"")</f>
        <v/>
      </c>
      <c r="OU6" s="41" t="str">
        <f>IF(OH6&gt;0,OH6,"")</f>
        <v/>
      </c>
      <c r="OV6" s="41" t="str">
        <f>IF(SUM(OE6:OH6)-OI6&gt;0,SUM(OE6:OH6)-OI6,"")</f>
        <v/>
      </c>
      <c r="OW6" s="41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1" t="str">
        <f>IF(QH6&gt;0,QH6,"")</f>
        <v/>
      </c>
      <c r="RA6" s="41" t="str">
        <f>IF(QI6&gt;0,QI6,"")</f>
        <v/>
      </c>
      <c r="RB6" s="41" t="str">
        <f>IF(SUM(QF6:QI6)-QJ6&gt;0,SUM(QF6:QI6)-QJ6,"")</f>
        <v/>
      </c>
      <c r="RC6" s="41" t="str">
        <f>IF(QM6&gt;0,QM6,"")</f>
        <v/>
      </c>
      <c r="RD6" s="41" t="str">
        <f>IF(QN6&gt;0,QN6,"")</f>
        <v/>
      </c>
      <c r="RE6" s="41" t="str">
        <f>IF(SUM(QK6:QN6)-QO6&gt;0,SUM(QK6:QN6)-QO6,"")</f>
        <v/>
      </c>
      <c r="RF6" s="41" t="str">
        <f>IF(MAX(RB6,RE6)&gt;0,MAX(RB6,RE6),"")</f>
        <v/>
      </c>
      <c r="RG6" s="41" t="str">
        <f>IF(QR6&gt;0,QR6,"")</f>
        <v/>
      </c>
      <c r="RH6" s="41" t="str">
        <f>IF(QS6&gt;0,QS6,"")</f>
        <v/>
      </c>
      <c r="RI6" s="41" t="str">
        <f>IF(SUM(QP6:QS6)-QT6&gt;0,SUM(QP6:QS6)-QT6,"")</f>
        <v/>
      </c>
      <c r="RJ6" s="41" t="str">
        <f>IF(QW6&gt;0,QW6,"")</f>
        <v/>
      </c>
      <c r="RK6" s="41" t="str">
        <f>IF(QX6&gt;0,QX6,"")</f>
        <v/>
      </c>
      <c r="RL6" s="41" t="str">
        <f>IF(SUM(QU6:QX6)-QY6&gt;0,SUM(QU6:QX6)-QY6,"")</f>
        <v/>
      </c>
      <c r="RM6" s="41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17"/>
      <c r="TI6" s="17"/>
      <c r="TJ6" s="17"/>
      <c r="TK6" s="17"/>
      <c r="TL6" s="17"/>
      <c r="TM6" s="17"/>
      <c r="TN6" s="17"/>
      <c r="TO6" s="17"/>
      <c r="TP6" s="41" t="str">
        <f>IF(SX6&gt;0,SX6,"")</f>
        <v/>
      </c>
      <c r="TQ6" s="41" t="str">
        <f>IF(SY6&gt;0,SY6,"")</f>
        <v/>
      </c>
      <c r="TR6" s="41" t="str">
        <f>IF(SUM(SV6:SY6)-SZ6&gt;0,SUM(SV6:SY6)-SZ6,"")</f>
        <v/>
      </c>
      <c r="TS6" s="41" t="str">
        <f>IF(TC6&gt;0,TC6,"")</f>
        <v/>
      </c>
      <c r="TT6" s="41" t="str">
        <f>IF(TD6&gt;0,TD6,"")</f>
        <v/>
      </c>
      <c r="TU6" s="41" t="str">
        <f>IF(SUM(TA6:TD6)-TE6&gt;0,SUM(TA6:TD6)-TE6,"")</f>
        <v/>
      </c>
      <c r="TV6" s="41" t="str">
        <f>IF(MAX(TR6,TU6)&gt;0,MAX(TR6,TU6),"")</f>
        <v/>
      </c>
      <c r="TW6" s="41" t="str">
        <f>IF(TH6&gt;0,TH6,"")</f>
        <v/>
      </c>
      <c r="TX6" s="41" t="str">
        <f>IF(TI6&gt;0,TI6,"")</f>
        <v/>
      </c>
      <c r="TY6" s="41" t="str">
        <f>IF(SUM(TF6:TI6)-TJ6&gt;0,SUM(TF6:TI6)-TJ6,"")</f>
        <v/>
      </c>
      <c r="TZ6" s="41" t="str">
        <f>IF(TM6&gt;0,TM6,"")</f>
        <v/>
      </c>
      <c r="UA6" s="41" t="str">
        <f>IF(TN6&gt;0,TN6,"")</f>
        <v/>
      </c>
      <c r="UB6" s="41" t="str">
        <f>IF(SUM(TK6:TN6)-TO6&gt;0,SUM(TK6:TN6)-TO6,"")</f>
        <v/>
      </c>
      <c r="UC6" s="41" t="str">
        <f>IF(SUM(TV6,TY6,UB6)&gt;0,SUM(TV6,TY6,UB6),"")</f>
        <v/>
      </c>
      <c r="UD6" s="18">
        <v>1.6</v>
      </c>
      <c r="UE6" s="18">
        <v>1</v>
      </c>
      <c r="UF6" s="18">
        <v>2</v>
      </c>
      <c r="UG6" s="18">
        <v>1.69</v>
      </c>
      <c r="UH6" s="18">
        <v>0</v>
      </c>
      <c r="UI6" s="18">
        <v>15.2</v>
      </c>
      <c r="UJ6" s="18">
        <v>9.4</v>
      </c>
      <c r="UK6" s="18">
        <v>13.6</v>
      </c>
      <c r="UL6" s="18">
        <v>15.18</v>
      </c>
      <c r="UM6" s="18">
        <v>0</v>
      </c>
      <c r="UN6" s="18">
        <v>15.4</v>
      </c>
      <c r="UO6" s="18">
        <v>9</v>
      </c>
      <c r="UP6" s="18">
        <v>12</v>
      </c>
      <c r="UQ6" s="18">
        <v>15.06</v>
      </c>
      <c r="UR6" s="18">
        <v>0</v>
      </c>
      <c r="US6" s="18"/>
      <c r="UT6" s="18"/>
      <c r="UU6" s="18"/>
      <c r="UV6" s="18"/>
      <c r="UW6" s="18"/>
      <c r="UX6" s="11">
        <f>IF(UF6&gt;0,UF6,"")</f>
        <v>2</v>
      </c>
      <c r="UY6" s="11">
        <f>IF(UG6&gt;0,UG6,"")</f>
        <v>1.69</v>
      </c>
      <c r="UZ6" s="11">
        <f>IF(SUM(UD6:UG6)-UH6&gt;0,SUM(UD6:UG6)-UH6,"")</f>
        <v>6.2899999999999991</v>
      </c>
      <c r="VA6" s="11">
        <f>IF(UK6&gt;0,UK6,"")</f>
        <v>13.6</v>
      </c>
      <c r="VB6" s="11">
        <f>IF(UL6&gt;0,UL6,"")</f>
        <v>15.18</v>
      </c>
      <c r="VC6" s="11">
        <f>IF(SUM(UI6:UL6)-UM6&gt;0,SUM(UI6:UL6)-UM6,"")</f>
        <v>53.38</v>
      </c>
      <c r="VD6" s="11">
        <f>IF(MAX(UZ6,VC6)&gt;0,MAX(UZ6,VC6),"")</f>
        <v>53.38</v>
      </c>
      <c r="VE6" s="11">
        <f>IF(UP6&gt;0,UP6,"")</f>
        <v>12</v>
      </c>
      <c r="VF6" s="11">
        <f>IF(UQ6&gt;0,UQ6,"")</f>
        <v>15.06</v>
      </c>
      <c r="VG6" s="11">
        <f>IF(SUM(UN6:UQ6)-UR6&gt;0,SUM(UN6:UQ6)-UR6,"")</f>
        <v>51.46</v>
      </c>
      <c r="VH6" s="11" t="str">
        <f>IF(UU6&gt;0,UU6,"")</f>
        <v/>
      </c>
      <c r="VI6" s="11" t="str">
        <f>IF(UV6&gt;0,UV6,"")</f>
        <v/>
      </c>
      <c r="VJ6" s="11" t="str">
        <f>IF(SUM(US6:UV6)-UW6&gt;0,SUM(US6:UV6)-UW6,"")</f>
        <v/>
      </c>
      <c r="VK6" s="11">
        <f>IF(SUM(VD6,VG6,VJ6)&gt;0,SUM(VD6,VG6,VJ6),"")</f>
        <v>104.84</v>
      </c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17"/>
      <c r="VY6" s="17"/>
      <c r="VZ6" s="17"/>
      <c r="WA6" s="17"/>
      <c r="WB6" s="17"/>
      <c r="WC6" s="17"/>
      <c r="WD6" s="17"/>
      <c r="WE6" s="17"/>
      <c r="WF6" s="41" t="str">
        <f>IF(VN6&gt;0,VN6,"")</f>
        <v/>
      </c>
      <c r="WG6" s="41" t="str">
        <f>IF(VO6&gt;0,VO6,"")</f>
        <v/>
      </c>
      <c r="WH6" s="41" t="str">
        <f>IF(SUM(VL6:VO6)-VP6&gt;0,SUM(VL6:VO6)-VP6,"")</f>
        <v/>
      </c>
      <c r="WI6" s="41" t="str">
        <f>IF(VS6&gt;0,VS6,"")</f>
        <v/>
      </c>
      <c r="WJ6" s="41" t="str">
        <f>IF(VT6&gt;0,VT6,"")</f>
        <v/>
      </c>
      <c r="WK6" s="41" t="str">
        <f>IF(SUM(VQ6:VT6)-VU6&gt;0,SUM(VQ6:VT6)-VU6,"")</f>
        <v/>
      </c>
      <c r="WL6" s="41" t="str">
        <f>IF(MAX(WH6,WK6)&gt;0,MAX(WH6,WK6),"")</f>
        <v/>
      </c>
      <c r="WM6" s="41" t="str">
        <f>IF(VX6&gt;0,VX6,"")</f>
        <v/>
      </c>
      <c r="WN6" s="41" t="str">
        <f>IF(VY6&gt;0,VY6,"")</f>
        <v/>
      </c>
      <c r="WO6" s="41" t="str">
        <f>IF(SUM(VV6:VY6)-VZ6&gt;0,SUM(VV6:VY6)-VZ6,"")</f>
        <v/>
      </c>
      <c r="WP6" s="41" t="str">
        <f>IF(WC6&gt;0,WC6,"")</f>
        <v/>
      </c>
      <c r="WQ6" s="41" t="str">
        <f>IF(WD6&gt;0,WD6,"")</f>
        <v/>
      </c>
      <c r="WR6" s="41" t="str">
        <f>IF(SUM(WA6:WD6)-WE6&gt;0,SUM(WA6:WD6)-WE6,"")</f>
        <v/>
      </c>
      <c r="WS6" s="41" t="str">
        <f>IF(SUM(WL6,WO6,WR6)&gt;0,SUM(WL6,WO6,WR6),"")</f>
        <v/>
      </c>
      <c r="WT6" s="27">
        <f>IF($CP6="P",CA6,(CA6+AZ6)/2)</f>
        <v>2.2999999999999998</v>
      </c>
      <c r="WU6" s="27">
        <f>IF($CP6="P",CB6,(CB6+BA6)/2)</f>
        <v>1.35</v>
      </c>
      <c r="WV6" s="27">
        <f>IF($CP6="P",CC6,(CC6+BB6)/2)</f>
        <v>2.6</v>
      </c>
      <c r="WW6" s="27">
        <f>IF($CP6="P",CD6,(CD6+BC6)/2)</f>
        <v>2.4900000000000002</v>
      </c>
      <c r="WX6" s="27">
        <f>IF($CP6="P",CE6,(CE6+BD6)/2)</f>
        <v>0.1</v>
      </c>
      <c r="WY6" s="27">
        <f>IF($CP6="P",CF6,(CF6+BE6)/2)</f>
        <v>15.85</v>
      </c>
      <c r="WZ6" s="27">
        <f>IF($CP6="P",CG6,(CG6+BF6)/2)</f>
        <v>9.1499999999999986</v>
      </c>
      <c r="XA6" s="27">
        <f>IF($CP6="P",CH6,(CH6+BG6)/2)</f>
        <v>12.95</v>
      </c>
      <c r="XB6" s="27">
        <f>IF($CP6="P",CI6,(CI6+BH6)/2)</f>
        <v>15.02</v>
      </c>
      <c r="XC6" s="27">
        <f>IF($CP6="P",CJ6,(CJ6+BI6)/2)</f>
        <v>0</v>
      </c>
      <c r="XD6" s="27">
        <f>IF($CP6="P",CK6,(CK6+BJ6)/2)</f>
        <v>16.5</v>
      </c>
      <c r="XE6" s="27">
        <f>IF($CP6="P",CL6,(CL6+BK6)/2)</f>
        <v>8.9499999999999993</v>
      </c>
      <c r="XF6" s="27">
        <f>IF($CP6="P",CM6,(CM6+BL6)/2)</f>
        <v>12.8</v>
      </c>
      <c r="XG6" s="27">
        <f>IF($CP6="P",CN6,(CN6+BM6)/2)</f>
        <v>14.895</v>
      </c>
      <c r="XH6" s="27">
        <f>IF($CP6="P",CO6,(CO6+BN6)/2)</f>
        <v>0.1</v>
      </c>
      <c r="XI6" s="29" t="s">
        <v>56</v>
      </c>
      <c r="XJ6" s="11">
        <f>IF(WV6&gt;0,WV6,"")</f>
        <v>2.6</v>
      </c>
      <c r="XK6" s="11">
        <f>IF(WW6&gt;0,WW6,"")</f>
        <v>2.4900000000000002</v>
      </c>
      <c r="XL6" s="11">
        <f>IF(SUM(WT6:WW6)-WX6&gt;0,SUM(WT6:WW6)-WX6,"")</f>
        <v>8.64</v>
      </c>
      <c r="XM6" s="11">
        <f>IF(XA6&gt;0,XA6,"")</f>
        <v>12.95</v>
      </c>
      <c r="XN6" s="11">
        <f>IF(XB6&gt;0,XB6,"")</f>
        <v>15.02</v>
      </c>
      <c r="XO6" s="11">
        <f>IF(SUM(WY6:XB6)-XC6&gt;0,SUM(WY6:XB6)-XC6,"")</f>
        <v>52.97</v>
      </c>
      <c r="XP6" s="11">
        <f>IF(MAX(XL6,XO6)&gt;0,MAX(XL6,XO6),"")</f>
        <v>52.97</v>
      </c>
      <c r="XQ6" s="11">
        <f>IF(XF6&gt;0,XF6,"")</f>
        <v>12.8</v>
      </c>
      <c r="XR6" s="11">
        <f>IF(XG6&gt;0,XG6,"")</f>
        <v>14.895</v>
      </c>
      <c r="XS6" s="11">
        <f>IF(SUM(XD6:XG6)-XH6&gt;0,SUM(XD6:XG6)-XH6,"")</f>
        <v>53.044999999999995</v>
      </c>
      <c r="XT6" s="11">
        <f>IF(SUM(XP6,XS6)&gt;0,SUM(XP6,XS6),"")</f>
        <v>106.01499999999999</v>
      </c>
    </row>
    <row r="7" spans="1:644" x14ac:dyDescent="0.2">
      <c r="A7" s="4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>4</v>
      </c>
      <c r="B7" s="5" t="s">
        <v>147</v>
      </c>
      <c r="C7" s="4" t="s">
        <v>3</v>
      </c>
      <c r="D7" s="4">
        <v>2004</v>
      </c>
      <c r="E7" s="9">
        <f>SUM(J7:V7)+SUM(J7:T7)*0.0000001+SUM(J7)*0.0000000000001</f>
        <v>240.89002390100529</v>
      </c>
      <c r="F7" s="3" t="str">
        <f>IF(OR(AND(AO7&gt;=AY$20,AO7&lt;&gt;"",AQ7&gt;=AY$24,AQ7&lt;&gt;"",AN7=""),AND(AR7&gt;=AY$20,AR7&lt;&gt;"",AT7&gt;=AY$24,AT7&lt;&gt;"",AN7=""),AND(AV7&gt;=AY$20,AV7&lt;&gt;"",AX7&gt;=AY$24,AX7&lt;&gt;"",AN7=""),AND(BP7&gt;=BZ$20,BP7&lt;&gt;"",BR7&gt;=BZ$24,BR7&lt;&gt;"",BO7=""),AND(BS7&gt;=BZ$20,BS7&lt;&gt;"",BU7&gt;=BZ$24,BU7&lt;&gt;"",BO7=""),AND(BW7&gt;=BZ$20,BW7&lt;&gt;"",BY7&gt;=BZ$24,BY7&lt;&gt;"",BO7=""),AND(CQ7&gt;=DA$20,CQ7&lt;&gt;"",CS7&gt;=DA$24,CS7&lt;&gt;"",CP7=""),AND(CT7&gt;=DA$20,CT7&lt;&gt;"",CV7&gt;=DA$24,CV7&lt;&gt;"",CP7=""),AND(CX7&gt;=DA$20,CX7&lt;&gt;"",CZ7&gt;=DA$24,CZ7&lt;&gt;"",CP7=""),AND(DX7&gt;=EK$20,DX7&lt;&gt;"",DZ7&gt;=EK$24,DZ7&lt;&gt;""),AND(EA7&gt;=EK$20,EA7&lt;&gt;"",EC7&gt;=EK$24,EC7&lt;&gt;""),AND(EE7&gt;=EK$20,EE7&lt;&gt;"",EG7&gt;=EK$24,EG7&lt;&gt;""),AND(EH7&gt;=EK$20,EH7&lt;&gt;"",EJ7&gt;=EK$24,EJ7&lt;&gt;""),AND(FF7&gt;=FS$20,FF7&lt;&gt;"",FH7&gt;=FS$24,FH7&lt;&gt;""),AND(FI7&gt;=FS$20,FI7&lt;&gt;"",FK7&gt;=FS$24,FK7&lt;&gt;""),AND(FM7&gt;=FS$20,FM7&lt;&gt;"",FO7&gt;=FS$24,FO7&lt;&gt;""),AND(FP7&gt;=FS$20,FP7&lt;&gt;"",FR7&gt;=FS$24,FR7&lt;&gt;""),AND(GN7&gt;=HA$20,GN7&lt;&gt;"",GP7&gt;=HA$24,GP7&lt;&gt;""),AND(GQ7&gt;=HA$20,GQ7&lt;&gt;"",GS7&gt;=HA$24,GS7&lt;&gt;""),AND(GU7&gt;=HA$20,GU7&lt;&gt;"",GW7&gt;=HA$24,GW7&lt;&gt;""),AND(GX7&gt;=HA$20,GX7&lt;&gt;"",GZ7&gt;=HA$24,GZ7&lt;&gt;""),AND(HV7&gt;=II$20,HV7&lt;&gt;"",HX7&gt;=II$24,HX7&lt;&gt;""),AND(HY7&gt;=II$20,HY7&lt;&gt;"",IA7&gt;=II$24,IA7&lt;&gt;""),AND(IC7&gt;=II$20,IC7&lt;&gt;"",IE7&gt;=II$24,IE7&lt;&gt;""),AND(IF7&gt;=II$20,IF7&lt;&gt;"",IH7&gt;=II$24,IH7&lt;&gt;""),AND(JD7&gt;=JQ$20,JD7&lt;&gt;"",JF7&gt;=JQ$24,JF7&lt;&gt;""),AND(JG7&gt;=JQ$20,JG7&lt;&gt;"",JI7&gt;=JQ$24,JI7&lt;&gt;""),AND(JK7&gt;=JQ$20,JK7&lt;&gt;"",JM7&gt;=JQ$24,JM7&lt;&gt;""),AND(JN7&gt;=JQ$20,JN7&lt;&gt;"",JP7&gt;=JQ$24,JP7&lt;&gt;""),AND(KL7&gt;=KY$20,KL7&lt;&gt;"",KN7&gt;=KY$24,KN7&lt;&gt;""),AND(KO7&gt;=KY$20,KO7&lt;&gt;"",KQ7&gt;=KY$24,KQ7&lt;&gt;""),AND(KS7&gt;=KY$20,KS7&lt;&gt;"",KU7&gt;=KY$24,KU7&lt;&gt;""),AND(KV7&gt;=KY$20,KV7&lt;&gt;"",KX7&gt;=KY$24,KX7&lt;&gt;""),AND(LT7&gt;=MG$20,LT7&lt;&gt;"",LV7&gt;=MG$24,LV7&lt;&gt;""),AND(LW7&gt;=MG$20,LW7&lt;&gt;"",LY7&gt;=MG$24,LY7&lt;&gt;""),AND(MA7&gt;=MG$20,MA7&lt;&gt;"",MC7&gt;=MG$24,MC7&lt;&gt;""),AND(MD7&gt;=MG$20,MD7&lt;&gt;"",MF7&gt;=MG$24,MF7&lt;&gt;""),AND(NB7&gt;=NO$20,NB7&lt;&gt;"",ND7&gt;=NO$24,ND7&lt;&gt;""),AND(NE7&gt;=NO$20,NE7&lt;&gt;"",NG7&gt;=NO$24,NG7&lt;&gt;""),AND(NI7&gt;=NO$20,NI7&lt;&gt;"",NK7&gt;=NO$24,NK7&lt;&gt;""),AND(NL7&gt;=NO$20,NL7&lt;&gt;"",NN7&gt;=NO$24,NN7&lt;&gt;""),AND(OJ7&gt;=OW$20,OJ7&lt;&gt;"",OL7&gt;=OW$24,OL7&lt;&gt;""),AND(OM7&gt;=OW$20,OM7&lt;&gt;"",OO7&gt;=OW$24,OO7&lt;&gt;""),AND(OQ7&gt;=OW$20,OQ7&lt;&gt;"",OS7&gt;=OW$24,OS7&lt;&gt;""),AND(OT7&gt;=OW$20,OT7&lt;&gt;"",OV7&gt;=OW$24,OV7&lt;&gt;""),AND(PR7&gt;=QE$20,PR7&lt;&gt;"",PT7&gt;=QE$24,PT7&lt;&gt;""),AND(PU7&gt;=QE$20,PU7&lt;&gt;"",PW7&gt;=QE$24,PW7&lt;&gt;""),AND(PY7&gt;=QE$20,PY7&lt;&gt;"",QA7&gt;=QE$24,QA7&lt;&gt;""),AND(QB7&gt;=QE$20,QB7&lt;&gt;"",QD7&gt;=QE$24,QD7&lt;&gt;""),AND(QZ7&gt;=RM$20,QZ7&lt;&gt;"",RB7&gt;=RM$24,RB7&lt;&gt;""),AND(RC7&gt;=RM$20,RC7&lt;&gt;"",RE7&gt;=RM$24,RE7&lt;&gt;""),AND(RG7&gt;=RM$20,RG7&lt;&gt;"",RI7&gt;=RM$24,RI7&lt;&gt;""),AND(RJ7&gt;=RM$20,RJ7&lt;&gt;"",RL7&gt;=RM$24,RL7&lt;&gt;""),AND(SH7&gt;=SU$20,SH7&lt;&gt;"",SJ7&gt;=SU$24,SJ7&lt;&gt;""),AND(SK7&gt;=SU$20,SK7&lt;&gt;"",SM7&gt;=SU$24,SM7&lt;&gt;""),AND(SO7&gt;=SU$20,SO7&lt;&gt;"",SQ7&gt;=SU$24,SQ7&lt;&gt;""),AND(SR7&gt;=SU$20,SR7&lt;&gt;"",ST7&gt;=SU$24,ST7&lt;&gt;""),AND(TP7&gt;=UC$20,TP7&lt;&gt;"",TR7&gt;=UC$24,TR7&lt;&gt;""),AND(TS7&gt;=UC$20,TS7&lt;&gt;"",TU7&gt;=UC$24,TU7&lt;&gt;""),AND(TW7&gt;=UC$20,TW7&lt;&gt;"",TY7&gt;=UC$24,TYY7&lt;&gt;""),AND(TZ7&gt;=UC$20,TZ7&lt;&gt;"",UB7&gt;=UC$24,UB7&lt;&gt;""),AND(UX7&gt;=VK$20,UX7&lt;&gt;"",UZ7&gt;=VK$24,UZ7&lt;&gt;""),AND(VA7&gt;=VK$20,VA7&lt;&gt;"",VC7&gt;=VK$24,VC7&lt;&gt;""),AND(VE7&gt;=VK$20,VE7&lt;&gt;"",VG7&gt;=VK$24,VG7&lt;&gt;""),AND(VH7&gt;=VK$20,VH7&lt;&gt;"",VJ7&gt;=VK$24,VJ7&lt;&gt;""),AND(WF7&gt;=WS$20,WF7&lt;&gt;"",WH7&gt;=WS$24,WH7&lt;&gt;""),AND(WI7&gt;=WS$20,WI7&lt;&gt;"",WK7&gt;=WS$24,WK7&lt;&gt;""),AND(WM7&gt;=WS$20,WM7&lt;&gt;"",WO7&gt;=WS$24,WO7&lt;&gt;""),AND(WP7&gt;=WS$20,WP7&lt;&gt;"",WR7&gt;=WS$24,WR7&lt;&gt;"")),"P","")</f>
        <v>P</v>
      </c>
      <c r="G7" s="3" t="str">
        <f>IF(OR(AND(AQ7&gt;=AY$24,AQ7&lt;&gt;"",AN7=""),AND(AT7&gt;=AY$24,AT7&lt;&gt;"",AN7=""),AND(AX7&gt;=AY$24,AX7&lt;&gt;"",AN7=""),AND(BR7&gt;=BZ$24,BR7&lt;&gt;"",BO7=""),AND(BU7&gt;=BZ$24,BU7&lt;&gt;"",BO7=""),AND(BY7&gt;=BZ$24,BY7&lt;&gt;"",BO7=""),AND(CS7&gt;=DA$24,CS7&lt;&gt;"",CP7=""),AND(CV7&gt;=DA$24,CV7&lt;&gt;"",CP7=""),AND(CZ7&gt;=DA$24,CZ7&lt;&gt;"",CP7=""),AND(DZ7&gt;=EK$24,DZ7&lt;&gt;""),AND(EC7&gt;=EK$24,EC7&lt;&gt;""),AND(EG7&gt;=EK$24,EG7&lt;&gt;""),AND(EJ7&gt;=EK$24,EJ7&lt;&gt;""),AND(FH7&gt;=FS$24,FH7&lt;&gt;""),AND(FK7&gt;=FS$24,FK7&lt;&gt;""),AND(FO7&gt;=FS$24,FO7&lt;&gt;""),AND(FR7&gt;=FS$24,FR7&lt;&gt;""),AND(GP7&gt;=HA$24,GP7&lt;&gt;""),AND(GS7&gt;=HA$24,GS7&lt;&gt;""),AND(GW7&gt;=HA$24,GW7&lt;&gt;""),AND(GZ7&gt;=HA$24,GZ7&lt;&gt;""),AND(HX7&gt;=II$24,HX7&lt;&gt;""),AND(IA7&gt;=II$24,IA7&lt;&gt;""),AND(IE7&gt;=II$24,IE7&lt;&gt;""),AND(IH7&gt;=II$24,IH7&lt;&gt;""),AND(JF7&gt;=JQ$24,JF7&lt;&gt;""),AND(JI7&gt;=JQ$24,JI7&lt;&gt;""),AND(JM7&gt;=JQ$24,JM7&lt;&gt;""),AND(JP7&gt;=JQ$24,JP7&lt;&gt;""),AND(KN7&gt;=KY$24,KN7&lt;&gt;""),AND(KQ7&gt;=KY$24,KQ7&lt;&gt;""),AND(KU7&gt;=KY$24,KU7&lt;&gt;""),AND(KX7&gt;=KY$24,KX7&lt;&gt;""),AND(LV7&gt;=MG$24,LV7&lt;&gt;""),AND(LY7&gt;=MG$24,LY7&lt;&gt;""),AND(MC7&gt;=MG$24,MC7&lt;&gt;""),AND(MF7&gt;=MG$24,MF7&lt;&gt;""),AND(ND7&gt;=NO$24,ND7&lt;&gt;""),AND(NG7&gt;=NO$24,NG7&lt;&gt;""),AND(NK7&gt;=NO$24,NK7&lt;&gt;""),AND(NN7&gt;=NO$24,NN7&lt;&gt;""),AND(OL7&gt;=OW$24,OL7&lt;&gt;""),AND(OO7&gt;=OW$24,OO7&lt;&gt;""),AND(OS7&gt;=OW$24,OS7&lt;&gt;""),AND(OV7&gt;=OW$24,OV7&lt;&gt;""),AND(PT7&gt;=QE$24,PT7&lt;&gt;""),AND(PW7&gt;=QE$24,PW7&lt;&gt;""),AND(QA7&gt;=QE$24,QA7&lt;&gt;""),AND(QD7&gt;=QE$24,QD7&lt;&gt;""),AND(RB7&gt;=RM$24,RB7&lt;&gt;""),AND(RE7&gt;=RM$24,RE7&lt;&gt;""),AND(RI7&gt;=RM$24,RI7&lt;&gt;""),AND(RL7&gt;=RM$24,RL7&lt;&gt;""),AND(SJ7&gt;=SU$24,SJ7&lt;&gt;""),AND(SM7&gt;=SU$24,SM7&lt;&gt;""),AND(SQ7&gt;=SU$24,SQ7&lt;&gt;""),AND(ST7&gt;=SU$24,ST7&lt;&gt;""),AND(TR7&gt;=UC$24,TR7&lt;&gt;""),AND(TU7&gt;=UC$24,TU7&lt;&gt;""),AND(TY7&gt;=UC$24,TYY7&lt;&gt;""),AND(UB7&gt;=UC$24,UB7&lt;&gt;""),AND(UZ7&gt;=VK$24,UZ7&lt;&gt;""),AND(VC7&gt;=VK$24,VC7&lt;&gt;""),AND(VG7&gt;=VK$24,VG7&lt;&gt;""),AND(VJ7&gt;=VK$24,VJ7&lt;&gt;""),AND(WH7&gt;=WS$24,WH7&lt;&gt;""),AND(WK7&gt;=WS$24,WK7&lt;&gt;""),AND(WO7&gt;=WS$24,WO7&lt;&gt;""),AND(WR7&gt;=WS$24,WR7&lt;&gt;"")),"P","")</f>
        <v>P</v>
      </c>
      <c r="H7" s="37" t="str">
        <f>IF(AND(G7="P",F7=""),"No DD",IF(OR(AND(AO7&gt;=AY$23,AO7&lt;&gt;"",AQ7&gt;=AY$27,AQ7&lt;&gt;"",AN7=""),AND(AR7&gt;=AY$23,AR7&lt;&gt;"",AT7&gt;=AY$27,AT7&lt;&gt;"",AN7=""),AND(AV7&gt;=AY$23,AV7&lt;&gt;"",AX7&gt;=AY$27,AX7&lt;&gt;"",AN7=""),AND(BP7&gt;=BZ$23,BP7&lt;&gt;"",BR7&gt;=BZ$27,BR7&lt;&gt;"",BO7=""),AND(BS7&gt;=BZ$23,BS7&lt;&gt;"",BU7&gt;=BZ$27,BU7&lt;&gt;"",BO7=""),AND(BW7&gt;=BZ$23,BW7&lt;&gt;"",BY7&gt;=BZ$27,BY7&lt;&gt;"",BO7=""),AND(CQ7&gt;=DA$23,CQ7&lt;&gt;"",CS7&gt;=DA$27,CS7&lt;&gt;"",CP7=""),AND(CT7&gt;=DA$23,CT7&lt;&gt;"",CV7&gt;=DA$27,CV7&lt;&gt;"",CP7=""),AND(CX7&gt;=DA$23,CX7&lt;&gt;"",CZ7&gt;=DA$27,CZ7&lt;&gt;"",CP7=""),AND(DX7&gt;=EK$23,DX7&lt;&gt;"",DZ7&gt;=EK$27,DZ7&lt;&gt;""),AND(EA7&gt;=EK$23,EA7&lt;&gt;"",EC7&gt;=EK$27,EC7&lt;&gt;""),AND(EE7&gt;=EK$23,EE7&lt;&gt;"",EG7&gt;=EK$27,EG7&lt;&gt;""),AND(EH7&gt;=EK$23,EH7&lt;&gt;"",EJ7&gt;=EK$27,EJ7&lt;&gt;""),AND(FF7&gt;=FS$23,FF7&lt;&gt;"",FH7&gt;=FS$27,FH7&lt;&gt;""),AND(FI7&gt;=FS$23,FI7&lt;&gt;"",FK7&gt;=FS$27,FK7&lt;&gt;""),AND(FM7&gt;=FS$23,FM7&lt;&gt;"",FO7&gt;=FS$27,FO7&lt;&gt;""),AND(FP7&gt;=FS$23,FP7&lt;&gt;"",FR7&gt;=FS$27,FR7&lt;&gt;""),AND(GN7&gt;=HA$23,GN7&lt;&gt;"",GP7&gt;=HA$27,GP7&lt;&gt;""),AND(GQ7&gt;=HA$23,GQ7&lt;&gt;"",GS7&gt;=HA$27,GS7&lt;&gt;""),AND(GU7&gt;=HA$23,GU7&lt;&gt;"",GW7&gt;=HA$27,GW7&lt;&gt;""),AND(GX7&gt;=HA$23,GX7&lt;&gt;"",GZ7&gt;=HA$27,GZ7&lt;&gt;""),AND(HV7&gt;=II$23,HV7&lt;&gt;"",HX7&gt;=II$27,HX7&lt;&gt;""),AND(HY7&gt;=II$23,HY7&lt;&gt;"",IA7&gt;=II$27,IA7&lt;&gt;""),AND(IC7&gt;=II$23,IC7&lt;&gt;"",IE7&gt;=II$27,IE7&lt;&gt;""),AND(IF7&gt;=II$23,IF7&lt;&gt;"",IH7&gt;=II$27,IH7&lt;&gt;""),AND(JD7&gt;=JQ$23,JD7&lt;&gt;"",JF7&gt;=JQ$27,JF7&lt;&gt;""),AND(JG7&gt;=JQ$23,JG7&lt;&gt;"",JI7&gt;=JQ$27,JI7&lt;&gt;""),AND(JK7&gt;=JQ$23,JK7&lt;&gt;"",JM7&gt;=JQ$27,JM7&lt;&gt;""),AND(JN7&gt;=JQ$23,JN7&lt;&gt;"",JP7&gt;=JQ$27,JP7&lt;&gt;""),AND(KL7&gt;=KY$23,KL7&lt;&gt;"",KN7&gt;=KY$27,KN7&lt;&gt;""),AND(KO7&gt;=KY$23,KO7&lt;&gt;"",KQ7&gt;=KY$27,KQ7&lt;&gt;""),AND(KS7&gt;=KY$23,KS7&lt;&gt;"",KU7&gt;=KY$27,KU7&lt;&gt;""),AND(KV7&gt;=KY$23,KV7&lt;&gt;"",KX7&gt;=KY$27,KX7&lt;&gt;""),AND(LT7&gt;=MG$23,LT7&lt;&gt;"",LV7&gt;=MG$27,LV7&lt;&gt;""),AND(LW7&gt;=MG$23,LW7&lt;&gt;"",LY7&gt;=MG$27,LY7&lt;&gt;""),AND(MA7&gt;=MG$23,MA7&lt;&gt;"",MC7&gt;=MG$27,MC7&lt;&gt;""),AND(MD7&gt;=MG$23,MD7&lt;&gt;"",MF7&gt;=MG$27,MF7&lt;&gt;""),AND(NB7&gt;=NO$23,NB7&lt;&gt;"",ND7&gt;=NO$27,ND7&lt;&gt;""),AND(NE7&gt;=NO$23,NE7&lt;&gt;"",NG7&gt;=NO$27,NG7&lt;&gt;""),AND(NI7&gt;=NO$23,NI7&lt;&gt;"",NK7&gt;=NO$27,NK7&lt;&gt;""),AND(NL7&gt;=NO$23,NL7&lt;&gt;"",NN7&gt;=NO$27,NN7&lt;&gt;""),AND(OJ7&gt;=OW$23,OJ7&lt;&gt;"",OL7&gt;=OW$27,OL7&lt;&gt;""),AND(OM7&gt;=OW$23,OM7&lt;&gt;"",OO7&gt;=OW$27,OO7&lt;&gt;""),AND(OQ7&gt;=OW$23,OQ7&lt;&gt;"",OS7&gt;=OW$27,OS7&lt;&gt;""),AND(OT7&gt;=OW$23,OT7&lt;&gt;"",OV7&gt;=OW$27,OV7&lt;&gt;""),AND(PR7&gt;=QE$23,PR7&lt;&gt;"",PT7&gt;=QE$27,PT7&lt;&gt;""),AND(PU7&gt;=QE$23,PU7&lt;&gt;"",PW7&gt;=QE$27,PW7&lt;&gt;""),AND(PY7&gt;=QE$23,PY7&lt;&gt;"",QA7&gt;=QE$27,QA7&lt;&gt;""),AND(QB7&gt;=QE$23,QB7&lt;&gt;"",QD7&gt;=QE$27,QD7&lt;&gt;""),AND(QZ7&gt;=RM$23,QZ7&lt;&gt;"",RB7&gt;=RM$27,RB7&lt;&gt;""),AND(RC7&gt;=RM$23,RC7&lt;&gt;"",RE7&gt;=RM$27,RE7&lt;&gt;""),AND(RG7&gt;=RM$23,RG7&lt;&gt;"",RI7&gt;=RM$27,RI7&lt;&gt;""),AND(RJ7&gt;=RM$23,RJ7&lt;&gt;"",RL7&gt;=RM$27,RL7&lt;&gt;""),AND(SH7&gt;=SU$23,SH7&lt;&gt;"",SJ7&gt;=SU$27,SJ7&lt;&gt;""),AND(SK7&gt;=SU$23,SK7&lt;&gt;"",SM7&gt;=SU$27,SM7&lt;&gt;""),AND(SO7&gt;=SU$23,SO7&lt;&gt;"",SQ7&gt;=SU$27,SQ7&lt;&gt;""),AND(SR7&gt;=SU$23,SR7&lt;&gt;"",ST7&gt;=SU$27,ST7&lt;&gt;""),AND(TP7&gt;=UC$23,TP7&lt;&gt;"",TR7&gt;=UC$27,TR7&lt;&gt;""),AND(TS7&gt;=UC$23,TS7&lt;&gt;"",TU7&gt;=UC$27,TU7&lt;&gt;""),AND(TW7&gt;=UC$23,TW7&lt;&gt;"",TY7&gt;=UC$347,TYY7&lt;&gt;""),AND(TZ7&gt;=UC$23,TZ7&lt;&gt;"",UB7&gt;=UC$27,UB7&lt;&gt;""),AND(UX7&gt;=VK$23,UX7&lt;&gt;"",UZ7&gt;=VK$27,UZ7&lt;&gt;""),AND(VA7&gt;=VK$23,VA7&lt;&gt;"",VC7&gt;=VK$27,VC7&lt;&gt;""),AND(VE7&gt;=VK$23,VE7&lt;&gt;"",VG7&gt;=VK$27,VG7&lt;&gt;""),AND(VH7&gt;=VK$23,VH7&lt;&gt;"",VJ7&gt;=VK$27,VJ7&lt;&gt;""),AND(WF7&gt;=WS$23,WF7&lt;&gt;"",WH7&gt;=WS$27,WH7&lt;&gt;""),AND(WI7&gt;=WS$23,WI7&lt;&gt;"",WK7&gt;=WS$27,WK7&lt;&gt;""),AND(WM7&gt;=WS$23,WM7&lt;&gt;"",WO7&gt;=WS$27,WO7&lt;&gt;""),AND(WP7&gt;=WS$23,WP7&lt;&gt;"",WR7&gt;=WS$27,WR7&lt;&gt;"")),"Merit",IF(OR(AND(AO7&gt;=AY$22,AO7&lt;&gt;"",AQ7&gt;=AY$26,AQ7&lt;&gt;"",AN7=""),AND(AR7&gt;=AY$22,AR7&lt;&gt;"",AT7&gt;=AY$26,AT7&lt;&gt;"",AN7=""),AND(AV7&gt;=AY$22,AV7&lt;&gt;"",AX7&gt;=AY$26,AX7&lt;&gt;"",AN7=""),AND(BP7&gt;=BZ$22,BP7&lt;&gt;"",BR7&gt;=BZ$26,BR7&lt;&gt;"",BO7=""),AND(BS7&gt;=BZ$22,BS7&lt;&gt;"",BU7&gt;=BZ$26,BU7&lt;&gt;"",BO7=""),AND(BW7&gt;=BZ$22,BW7&lt;&gt;"",BY7&gt;=BZ$26,BY7&lt;&gt;"",BO7=""),AND(CQ7&gt;=DA$22,CQ7&lt;&gt;"",CS7&gt;=DA$26,CS7&lt;&gt;"",CP7=""),AND(CT7&gt;=DA$22,CT7&lt;&gt;"",CV7&gt;=DA$26,CV7&lt;&gt;"",CP7=""),AND(CX7&gt;=DA$22,CX7&lt;&gt;"",CZ7&gt;=DA$26,CZ7&lt;&gt;"",CP7=""),AND(DX7&gt;=EK$22,DX7&lt;&gt;"",DZ7&gt;=EK$26,DZ7&lt;&gt;""),AND(EA7&gt;=EK$22,EA7&lt;&gt;"",EC7&gt;=EK$26,EC7&lt;&gt;""),AND(EE7&gt;=EK$22,EE7&lt;&gt;"",EG7&gt;=EK$26,EG7&lt;&gt;""),AND(EH7&gt;=EK$22,EH7&lt;&gt;"",EJ7&gt;=EK$26,EJ7&lt;&gt;""),AND(FF7&gt;=FS$22,FF7&lt;&gt;"",FH7&gt;=FS$26,FH7&lt;&gt;""),AND(FI7&gt;=FS$22,FI7&lt;&gt;"",FK7&gt;=FS$26,FK7&lt;&gt;""),AND(FM7&gt;=FS$22,FM7&lt;&gt;"",FO7&gt;=FS$26,FO7&lt;&gt;""),AND(FP7&gt;=FS$22,FP7&lt;&gt;"",FR7&gt;=FS$26,FR7&lt;&gt;""),AND(GN7&gt;=HA$22,GN7&lt;&gt;"",GP7&gt;=HA$26,GP7&lt;&gt;""),AND(GQ7&gt;=HA$22,GQ7&lt;&gt;"",GS7&gt;=HA$26,GS7&lt;&gt;""),AND(GU7&gt;=HA$22,GU7&lt;&gt;"",GW7&gt;=HA$26,GW7&lt;&gt;""),AND(GX7&gt;=HA$22,GX7&lt;&gt;"",GZ7&gt;=HA$26,GZ7&lt;&gt;""),AND(HV7&gt;=II$22,HV7&lt;&gt;"",HX7&gt;=II$26,HX7&lt;&gt;""),AND(HY7&gt;=II$22,HY7&lt;&gt;"",IA7&gt;=II$26,IA7&lt;&gt;""),AND(IC7&gt;=II$22,IC7&lt;&gt;"",IE7&gt;=II$26,IE7&lt;&gt;""),AND(IF7&gt;=II$22,IF7&lt;&gt;"",IH7&gt;=II$26,IH7&lt;&gt;""),AND(JD7&gt;=JQ$22,JD7&lt;&gt;"",JF7&gt;=JQ$26,JF7&lt;&gt;""),AND(JG7&gt;=JQ$22,JG7&lt;&gt;"",JI7&gt;=JQ$26,JI7&lt;&gt;""),AND(JK7&gt;=JQ$22,JK7&lt;&gt;"",JM7&gt;=JQ$26,JM7&lt;&gt;""),AND(JN7&gt;=JQ$22,JN7&lt;&gt;"",JP7&gt;=JQ$26,JP7&lt;&gt;""),AND(KL7&gt;=KY$22,KL7&lt;&gt;"",KN7&gt;=KY$26,KN7&lt;&gt;""),AND(KO7&gt;=KY$22,KO7&lt;&gt;"",KQ7&gt;=KY$26,KQ7&lt;&gt;""),AND(KS7&gt;=KY$22,KS7&lt;&gt;"",KU7&gt;=KY$26,KU7&lt;&gt;""),AND(KV7&gt;=KY$22,KV7&lt;&gt;"",KX7&gt;=KY$26,KX7&lt;&gt;""),AND(LT7&gt;=MG$22,LT7&lt;&gt;"",LV7&gt;=MG$26,LV7&lt;&gt;""),AND(LW7&gt;=MG$22,LW7&lt;&gt;"",LY7&gt;=MG$26,LY7&lt;&gt;""),AND(MA7&gt;=MG$22,MA7&lt;&gt;"",MC7&gt;=MG$26,MC7&lt;&gt;""),AND(MD7&gt;=MG$22,MD7&lt;&gt;"",MF7&gt;=MG$26,MF7&lt;&gt;""),AND(NB7&gt;=NO$22,NB7&lt;&gt;"",ND7&gt;=NO$26,ND7&lt;&gt;""),AND(NE7&gt;=NO$22,NE7&lt;&gt;"",NG7&gt;=NO$26,NG7&lt;&gt;""),AND(NI7&gt;=NO$22,NI7&lt;&gt;"",NK7&gt;=NO$26,NK7&lt;&gt;""),AND(NL7&gt;=NO$22,NL7&lt;&gt;"",NN7&gt;=NO$26,NN7&lt;&gt;""),AND(OJ7&gt;=OW$22,OJ7&lt;&gt;"",OL7&gt;=OW$26,OL7&lt;&gt;""),AND(OM7&gt;=OW$22,OM7&lt;&gt;"",OO7&gt;=OW$26,OO7&lt;&gt;""),AND(OQ7&gt;=OW$22,OQ7&lt;&gt;"",OS7&gt;=OW$26,OS7&lt;&gt;""),AND(OT7&gt;=OW$22,OT7&lt;&gt;"",OV7&gt;=OW$26,OV7&lt;&gt;""),AND(PR7&gt;=QE$22,PR7&lt;&gt;"",PT7&gt;=QE$26,PT7&lt;&gt;""),AND(PU7&gt;=QE$22,PU7&lt;&gt;"",PW7&gt;=QE$26,PW7&lt;&gt;""),AND(PY7&gt;=QE$22,PY7&lt;&gt;"",QA7&gt;=QE$26,QA7&lt;&gt;""),AND(QB7&gt;=QE$22,QB7&lt;&gt;"",QD7&gt;=QE$26,QD7&lt;&gt;""),AND(QZ7&gt;=RM$22,QZ7&lt;&gt;"",RB7&gt;=RM$26,RB7&lt;&gt;""),AND(RC7&gt;=RM$22,RC7&lt;&gt;"",RE7&gt;=RM$26,RE7&lt;&gt;""),AND(RG7&gt;=RM$22,RG7&lt;&gt;"",RI7&gt;=RM$26,RI7&lt;&gt;""),AND(RJ7&gt;=RM$22,RJ7&lt;&gt;"",RL7&gt;=RM$26,RL7&lt;&gt;""),AND(SH7&gt;=SU$22,SH7&lt;&gt;"",SJ7&gt;=SU$26,SJ7&lt;&gt;""),AND(SK7&gt;=SU$22,SK7&lt;&gt;"",SM7&gt;=SU$26,SM7&lt;&gt;""),AND(SO7&gt;=SU$22,SO7&lt;&gt;"",SQ7&gt;=SU$26,SQ7&lt;&gt;""),AND(SR7&gt;=SU$22,SR7&lt;&gt;"",ST7&gt;=SU$26,ST7&lt;&gt;""),AND(TP7&gt;=UC$22,TP7&lt;&gt;"",TR7&gt;=UC$26,TR7&lt;&gt;""),AND(TS7&gt;=UC$22,TS7&lt;&gt;"",TU7&gt;=UC$26,TU7&lt;&gt;""),AND(TW7&gt;=UC$22,TW7&lt;&gt;"",TY7&gt;=UC$26,TYY7&lt;&gt;""),AND(TZ7&gt;=UC$22,TZ7&lt;&gt;"",UB7&gt;=UC$26,UB7&lt;&gt;""),AND(UX7&gt;=VK$22,UX7&lt;&gt;"",UZ7&gt;=VK$26,UZ7&lt;&gt;""),AND(VA7&gt;=VK$22,VA7&lt;&gt;"",VC7&gt;=VK$26,VC7&lt;&gt;""),AND(VE7&gt;=VK$22,VE7&lt;&gt;"",VG7&gt;=VK$26,VG7&lt;&gt;""),AND(VH7&gt;=VK$22,VH7&lt;&gt;"",VJ7&gt;=VK$26,VJ7&lt;&gt;""),AND(WF7&gt;=WS$22,WF7&lt;&gt;"",WH7&gt;=WS$26,WH7&lt;&gt;""),AND(WI7&gt;=WS$22,WI7&lt;&gt;"",WK7&gt;=WS$26,WK7&lt;&gt;""),AND(WM7&gt;=WS$22,WM7&lt;&gt;"",WO7&gt;=WS$26,WO7&lt;&gt;""),AND(WP7&gt;=WS$22,WP7&lt;&gt;"",WR7&gt;=WS$26,WR7&lt;&gt;"")),"Excellence",IF(I7="P","Worlds Team",IF(F7="P","National Team","")))))</f>
        <v>Excellence</v>
      </c>
      <c r="I7" s="3" t="str">
        <f>IF(OR(AND(AO7&gt;=AY$21,AO7&lt;&gt;"",AQ7&gt;=AY$25,AQ7&lt;&gt;"",AN7=""),AND(AR7&gt;=AY$21,AR7&lt;&gt;"",AT7&gt;=AY$25,AT7&lt;&gt;"",AN7=""),AND(AV7&gt;=AY$21,AV7&lt;&gt;"",AX7&gt;=AY$25,AX7&lt;&gt;"",AN7=""),AND(BP7&gt;=BZ$21,BP7&lt;&gt;"",BR7&gt;=BZ$25,BR7&lt;&gt;"",BO7=""),AND(BS7&gt;=BZ$21,BS7&lt;&gt;"",BU7&gt;=BZ$25,BU7&lt;&gt;"",BO7=""),AND(BW7&gt;=BZ$21,BW7&lt;&gt;"",BY7&gt;=BZ$25,BY7&lt;&gt;"",BO7=""),AND(CQ7&gt;=DA$21,CQ7&lt;&gt;"",CS7&gt;=DA$25,CS7&lt;&gt;"",CP7=""),AND(CT7&gt;=DA$21,CT7&lt;&gt;"",CV7&gt;=DA$25,CV7&lt;&gt;"",CP7=""),AND(CX7&gt;=DA$21,CX7&lt;&gt;"",CZ7&gt;=DA$25,CZ7&lt;&gt;"",CP7=""),AND(DX7&gt;=EK$21,DX7&lt;&gt;"",DZ7&gt;=EK$25,DZ7&lt;&gt;""),AND(EA7&gt;=EK$21,EA7&lt;&gt;"",EC7&gt;=EK$25,EC7&lt;&gt;""),AND(EE7&gt;=EK$21,EE7&lt;&gt;"",EG7&gt;=EK$25,EG7&lt;&gt;""),AND(EH7&gt;=EK$21,EH7&lt;&gt;"",EJ7&gt;=EK$25,EJ7&lt;&gt;""),AND(FF7&gt;=FS$21,FF7&lt;&gt;"",FH7&gt;=FS$25,FH7&lt;&gt;""),AND(FI7&gt;=FS$21,FI7&lt;&gt;"",FK7&gt;=FS$25,FK7&lt;&gt;""),AND(FM7&gt;=FS$21,FM7&lt;&gt;"",FO7&gt;=FS$25,FO7&lt;&gt;""),AND(FP7&gt;=FS$21,FP7&lt;&gt;"",FR7&gt;=FS$25,FR7&lt;&gt;""),AND(GN7&gt;=HA$21,GN7&lt;&gt;"",GP7&gt;=HA$25,GP7&lt;&gt;""),AND(GQ7&gt;=HA$21,GQ7&lt;&gt;"",GS7&gt;=HA$25,GS7&lt;&gt;""),AND(GU7&gt;=HA$21,GU7&lt;&gt;"",GW7&gt;=HA$25,GW7&lt;&gt;""),AND(GX7&gt;=HA$21,GX7&lt;&gt;"",GZ7&gt;=HA$25,GZ7&lt;&gt;""),AND(HV7&gt;=II$21,HV7&lt;&gt;"",HX7&gt;=II$25,HX7&lt;&gt;""),AND(HY7&gt;=II$21,HY7&lt;&gt;"",IA7&gt;=II$25,IA7&lt;&gt;""),AND(IC7&gt;=II$21,IC7&lt;&gt;"",IE7&gt;=II$25,IE7&lt;&gt;""),AND(IF7&gt;=II$21,IF7&lt;&gt;"",IH7&gt;=II$25,IH7&lt;&gt;""),AND(JD7&gt;=JQ$21,JD7&lt;&gt;"",JF7&gt;=JQ$25,JF7&lt;&gt;""),AND(JG7&gt;=JQ$21,JG7&lt;&gt;"",JI7&gt;=JQ$25,JI7&lt;&gt;""),AND(JK7&gt;=JQ$21,JK7&lt;&gt;"",JM7&gt;=JQ$25,JM7&lt;&gt;""),AND(JN7&gt;=JQ$21,JN7&lt;&gt;"",JP7&gt;=JQ$25,JP7&lt;&gt;""),AND(KL7&gt;=KY$21,KL7&lt;&gt;"",KN7&gt;=KY$25,KN7&lt;&gt;""),AND(KO7&gt;=KY$21,KO7&lt;&gt;"",KQ7&gt;=KY$25,KQ7&lt;&gt;""),AND(KS7&gt;=KY$21,KS7&lt;&gt;"",KU7&gt;=KY$25,KU7&lt;&gt;""),AND(KV7&gt;=KY$21,KV7&lt;&gt;"",KX7&gt;=KY$25,KX7&lt;&gt;""),AND(LT7&gt;=MG$21,LT7&lt;&gt;"",LV7&gt;=MG$25,LV7&lt;&gt;""),AND(LW7&gt;=MG$21,LW7&lt;&gt;"",LY7&gt;=MG$25,LY7&lt;&gt;""),AND(MA7&gt;=MG$21,MA7&lt;&gt;"",MC7&gt;=MG$25,MC7&lt;&gt;""),AND(MD7&gt;=MG$21,MD7&lt;&gt;"",MF7&gt;=MG$25,MF7&lt;&gt;""),AND(NB7&gt;=NO$21,NB7&lt;&gt;"",ND7&gt;=NO$25,ND7&lt;&gt;""),AND(NE7&gt;=NO$21,NE7&lt;&gt;"",NG7&gt;=NO$25,NG7&lt;&gt;""),AND(NI7&gt;=NO$21,NI7&lt;&gt;"",NK7&gt;=NO$25,NK7&lt;&gt;""),AND(NL7&gt;=NO$21,NL7&lt;&gt;"",NN7&gt;=NO$25,NN7&lt;&gt;""),AND(OJ7&gt;=OW$21,OJ7&lt;&gt;"",OL7&gt;=OW$25,OL7&lt;&gt;""),AND(OM7&gt;=OW$21,OM7&lt;&gt;"",OO7&gt;=OW$25,OO7&lt;&gt;""),AND(OQ7&gt;=OW$21,OQ7&lt;&gt;"",OS7&gt;=OW$25,OS7&lt;&gt;""),AND(OT7&gt;=OW$21,OT7&lt;&gt;"",OV7&gt;=OW$25,OV7&lt;&gt;""),AND(PR7&gt;=QE$21,PR7&lt;&gt;"",PT7&gt;=QE$25,PT7&lt;&gt;""),AND(PU7&gt;=QE$21,PU7&lt;&gt;"",PW7&gt;=QE$25,PW7&lt;&gt;""),AND(PY7&gt;=QE$21,PY7&lt;&gt;"",QA7&gt;=QE$25,QA7&lt;&gt;""),AND(QB7&gt;=QE$21,QB7&lt;&gt;"",QD7&gt;=QE$25,QD7&lt;&gt;""),AND(QZ7&gt;=RM$21,QZ7&lt;&gt;"",RB7&gt;=RM$25,RB7&lt;&gt;""),AND(RC7&gt;=RM$21,RC7&lt;&gt;"",RE7&gt;=RM$25,RE7&lt;&gt;""),AND(RG7&gt;=RM$21,RG7&lt;&gt;"",RI7&gt;=RM$25,RI7&lt;&gt;""),AND(RJ7&gt;=RM$21,RJ7&lt;&gt;"",RL7&gt;=RM$25,RL7&lt;&gt;""),AND(SH7&gt;=SU$21,SH7&lt;&gt;"",SJ7&gt;=SU$25,SJ7&lt;&gt;""),AND(SK7&gt;=SU$21,SK7&lt;&gt;"",SM7&gt;=SU$25,SM7&lt;&gt;""),AND(SO7&gt;=SU$21,SO7&lt;&gt;"",SQ7&gt;=SU$25,SQ7&lt;&gt;""),AND(SR7&gt;=SU$21,SR7&lt;&gt;"",ST7&gt;=SU$25,ST7&lt;&gt;""),AND(TP7&gt;=UC$21,TP7&lt;&gt;"",TR7&gt;=UC$25,TR7&lt;&gt;""),AND(TS7&gt;=UC$21,TS7&lt;&gt;"",TU7&gt;=UC$25,TU7&lt;&gt;""),AND(TW7&gt;=UC$21,TW7&lt;&gt;"",TY7&gt;=UC$25,TYY7&lt;&gt;""),AND(TZ7&gt;=UC$21,TZ7&lt;&gt;"",UB7&gt;=UC$25,UB7&lt;&gt;""),AND(UX7&gt;=VK$21,UX7&lt;&gt;"",UZ7&gt;=VK$25,UZ7&lt;&gt;""),AND(VA7&gt;=VK$21,VA7&lt;&gt;"",VC7&gt;=VK$25,VC7&lt;&gt;""),AND(VE7&gt;=VK$21,VE7&lt;&gt;"",VG7&gt;=VK$25,VG7&lt;&gt;""),AND(VH7&gt;=VK$21,VH7&lt;&gt;"",VJ7&gt;=VK$25,VJ7&lt;&gt;""),AND(WF7&gt;=WS$21,WF7&lt;&gt;"",WH7&gt;=WS$25,WH7&lt;&gt;""),AND(WI7&gt;=WS$21,WI7&lt;&gt;"",WK7&gt;=WS$25,WK7&lt;&gt;""),AND(WM7&gt;=WS$21,WM7&lt;&gt;"",WO7&gt;=WS$25,WO7&lt;&gt;""),AND(WP7&gt;=WS$21,WP7&lt;&gt;"",WR7&gt;=WS$25,WR7&lt;&gt;"")),"P","")</f>
        <v>P</v>
      </c>
      <c r="J7" s="8">
        <f>IF(COUNT(AQ7,AT7,BR7,BU7,CS7,CV7)&gt;0,LARGE((AQ7,AT7,BR7,BU7,CS7,CV7),1),0)</f>
        <v>53.07</v>
      </c>
      <c r="K7" s="8" t="str">
        <f>IF(J7="","",IF(OR(J7=CS7,J7=CV7),$CA$1,IF(OR(J7=BR7,J7=BU7),$AZ$1,IF(OR(J7=AQ7,J7=AT7),$Y$1,""))))</f>
        <v>2024 Nationals</v>
      </c>
      <c r="L7" s="8">
        <f>IF(COUNT(AQ7,AT7,BR7,BU7,CS7,CV7)&gt;1,LARGE((AQ7,AT7,BR7,BU7,CS7,CV7),2),0)</f>
        <v>52.349999999999994</v>
      </c>
      <c r="M7" s="8" t="str">
        <f>IF(L7="","",IF(OR(L7=CS7,L7=CV7),$CA$1,IF(OR(L7=BR7,L7=BU7),$AZ$1,IF(OR(L7=AQ7,L7=AT7),$Y$1,""))))</f>
        <v>2023 Domestic 3rd Trial</v>
      </c>
      <c r="N7" s="8">
        <f>IF(COUNT(AQ7,AT7,BR7,BU7,CS7,CV7)&gt;2,LARGE((AQ7,AT7,BR7,BU7,CS7,CV7),3),0)</f>
        <v>52.29</v>
      </c>
      <c r="O7" s="8" t="str">
        <f>IF(N7="","",IF(OR(N7=CS7,N7=CV7),$CA$1,IF(OR(N7=BR7,N7=BU7),$AZ$1,IF(OR(N7=AQ7,N7=AT7),$Y$1,""))))</f>
        <v>2024 Nationals</v>
      </c>
      <c r="P7" s="8">
        <f>IF(MAX(AX7,BY7,CZ7)&gt;0,MAX(AX7,BY7,CZ7),0)</f>
        <v>51.83</v>
      </c>
      <c r="Q7" s="8" t="str">
        <f>IF(P7="","",IF(P7=CZ7,$CA$1,IF(P7=BY7,$AZ$1,IF(P7=AX7,$Y$1,""))))</f>
        <v>2024 Elite Canada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&gt;0,MAX(AO7,AR7,AV7,BP7,BS7,BW7,CQ7,CT7,CX7,DX7,EA7,EE7,EH7,FF7,FI7,FM7,FP7,GN7,GQ7,GU7,GX7,HV7,HY7,IC7,IF7,JD7,JG7,JK7,JN7,KL7,KO7,KS7,KV7,LT7,LW7,MA7,MD7,NB7,NE7,NI7,NL7,OJ7,OM7,OQ7,OT7,PR7,PU7,PY7,QB7,QZ7,RC7,RG7,RJ7,SH7,SK7,SO7,SR7,TP7,TS7,TW7,TZ7,UX7,VA7,VE7,VH7,WF7,WI7,WM7,WP7),0)</f>
        <v>14</v>
      </c>
      <c r="S7" s="8" t="str">
        <f>IF(R7=0,"",IF(OR(R7=CQ7,R7=CT7,R7=CX7),$CA$1,IF(OR(R7=BP7,R7=BS7,R7=BW7),$AZ$1,IF(OR(R7=AO7,R7=AR7,R7=AV7),$Y$1,IF(OR(R7=WF7,R7=WI7,R7=WM7,R7=WP7),$VL$1,IF(OR(R7=UX7,R7=VA7,R7=VE7,R7=VH7),$UD$1,IF(OR(R7=TP7,R7=TS7,R7=TW7,R7=TZ7),$SV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)))</f>
        <v>2024 Elite Canada</v>
      </c>
      <c r="T7" s="8">
        <f>IF(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,IF(TP7&gt;=$UC$20,TQ7,0),IF(TS7&gt;=$UC$20,TT7,0),IF(TW7&gt;=$UC$20,TX7,0),IF(TZ7&gt;=$UC$20,UA7,0),IF(UX7&gt;=$VK$20,UY7,0),IF(VA7&gt;=$VK$20,VB7,0),IF(VE7&gt;=$VK$20,VF7,0),IF(VH7&gt;=$VK$20,VI7,0),IF(WF7&gt;=$WS$20,WG7,0),IF(WI7&gt;=$WS$20,WJ7,0),IF(WM7&gt;=$WS$20,WN7,0),IF(WP7&gt;=$WS$20,WQ7,0))&gt;0,MAX(IF(AO7&gt;=$AY$20,AP7,0),IF(AR7&gt;=$AY$20,AS7,0),IF(AV7&gt;=$AY$20,AW7,0),IF(BP7&gt;=$BZ$20,BQ7,0),IF(BS7&gt;=$BZ$20,BT7,0),IF(BW7&gt;=$BZ$20,BX7,0),IF(CQ7&gt;=$DA$20,CR7,0),IF(CT7&gt;=$DA$20,CU7,0),IF(CX7&gt;=$DA$20,CY7,0),IF(DX7&gt;=$EK$20,DY7,0),IF(EA7&gt;=$EK$20,EB7,0),IF(EE7&gt;=$EK$20,EF7,0),IF(EH7&gt;=$EK$20,EI7,0),IF(FF7&gt;=$FS$20,FG7,0),IF(FI7&gt;=$FS$20,FJ7,0),IF(FM7&gt;=$FS$20,FN7,0),IF(FP7&gt;=$FS$20,FQ7,0),IF(GN7&gt;=$HA$20,GO7,0),IF(GQ7&gt;=$HA$20,GR7,0),IF(GU7&gt;=$HA$20,GV7,0),IF(GX7&gt;=$HA$20,GY7,0),IF(HV7&gt;=$II$20,HW7,0),IF(HY7&gt;=$II$20,HZ7,0),IF(IC7&gt;=$II$20,ID7,0),IF(IF7&gt;=$II$20,IG7,0),IF(JD7&gt;=$JQ$20,JE7,0),IF(JG7&gt;=$JQ$20,JH7,0),IF(JK7&gt;=$JQ$20,JL7,0),IF(JN7&gt;=$JQ$20,JO7,0),IF(KL7&gt;=$KY$20,KM7,0),IF(KO7&gt;=$KY$20,KP7,0),IF(KS7&gt;=$KY$20,KT7,0),IF(KV7&gt;=$KY$20,KW7,0),IF(LT7&gt;=$MG$20,LU7,0),IF(LW7&gt;=$MG$20,LX7,0),IF(MA7&gt;=$MG$20,MB7,0),IF(MD7&gt;=$MG$20,ME7,0),IF(NB7&gt;=$NO$20,NC7,0),IF(NE7&gt;=$NO$20,NF7,0),IF(NI7&gt;=$NO$20,NJ7,0),IF(NL7&gt;=$NO$20,NM7,0),IF(OJ7&gt;=$OW$20,OK7,0),IF(OM7&gt;=$OW$20,ON7,0),IF(OQ7&gt;=$OW$20,OR7,0),IF(OT7&gt;=$OW$20,OU7,0),IF(PR7&gt;=$QE$20,PS7,0),IF(PU7&gt;=$QE$20,PV7,0),IF(PY7&gt;=$QE$20,PZ7,0),IF(QB7&gt;=$QE$20,QC7,0),IF(QZ7&gt;=$RM$20,RA7,0),IF(RC7&gt;=$RM$20,RD7,0),IF(RG7&gt;=$RM$20,RH7,0),IF(RJ7&gt;=$RM$20,RK7,0),IF(SH7&gt;=$SU$20,SI7,0),IF(SK7&gt;=$SU$20,SL7,0),IF(SO7&gt;=$SU$20,SP7,0),IF(SR7&gt;=$SU$20,SS7,0),IF(TP7&gt;=$UC$20,TQ7,0),IF(TS7&gt;=$UC$20,TT7,0),IF(TW7&gt;=$UC$20,TX7,0),IF(TZ7&gt;=$UC$20,UA7,0),IF(UX7&gt;=$VK$20,UY7,0),IF(VA7&gt;=$VK$20,VB7,0),IF(VE7&gt;=$VK$20,VF7,0),IF(VH7&gt;=$VK$20,VI7,0),IF(WF7&gt;=$WS$20,WG7,0),IF(WI7&gt;=$WS$20,WJ7,0),IF(WM7&gt;=$WS$20,WN7,0),IF(WP7&gt;=$WS$20,WQ7,0)),0)</f>
        <v>15.47</v>
      </c>
      <c r="U7" s="8" t="str">
        <f>IF(T7=0,"",IF(OR(T7=CR7,T7=CU7,T7=CY7),$CA$1,IF(OR(T7=BQ7,T7=BT7,T7=BX7),$AZ$1,IF(OR(T7=AP7,T7=AS7,T7=AW7),$Y$1,IF(OR(T7=WG7,T7=WJ7,T7=WN7,T7=WQ7),$VL$1,IF(OR(T7=UY7,T7=VB7,T7=VF7,T7=VI7),$UD$1,IF(OR(T7=TQ7,T7=TT7,T7=TX7,T7=UA7),$SV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)))</f>
        <v>2024 World Cup POR (July 7)</v>
      </c>
      <c r="V7" s="8">
        <f>IF(MAX(DB7,DC7)&gt;0,MAX(DB7,DC7),"")</f>
        <v>1.8800000000000097</v>
      </c>
      <c r="W7" s="11" t="str">
        <f>IF(V7="","",IF(V7=DB7,"("&amp;DB$2&amp;")",IF(V7=DC7,"("&amp;DC$2&amp;")")))</f>
        <v>(Final)</v>
      </c>
      <c r="X7" s="8" t="str">
        <f>IF(V7="","",IF(V7=DB7,IF(V7+IF(N7="",0,N7)=WL7,$VL$1,IF(V7+IF(N7="",0,N7)=VD7,$UD$1,IF(V7+IF(N7="",0,N7)=TV7,$SV$1,IF(V7+IF(N7="",0,N7)=SN7,$RN$1,IF(V7+IF(N7="",0,N7)=RF7,$QF$1,IF(V7+IF(N7="",0,N7)=PX7,$OX$1,IF(V7+IF(N7="",0,N7)=OP7,$NP$1,IF(V7+IF(N7="",0,N7)=NH7,$MH$1,IF(V7+IF(N7="",0,N7)=LZ7,$KZ$1,IF(V7+IF(N7="",0,N7)=KR7,$JR$1,IF(V7+IF(N7="",0,N7)=JJ7,$IJ$1,IF(V7+IF(N7="",0,N7)=IB7,$HB$1,IF(V7+IF(N7="",0,N7)=GT7,$FT$1,IF(V7+IF(N7="",0,N7)=FL7,$EL$1,IF(V7+IF(N7="",0,N7)=ED7,$DD$1))))))))))))))),IF(V7=DC7,IF(V7+IF(P7="",0,P7)=WO7,$VL$1,IF(V7+IF(P7="",0,P7)=VG7,$UD$1,IF(V7+IF(P7="",0,P7)=TY7,$SV$1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WR7,$VL$1,IF(V7+IF(P7="",0,P7)=VJ7,$UD$1,IF(V7+IF(P7="",0,P7)=UB7,$SV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))))))</f>
        <v>2024 World Cup POR (July 7)</v>
      </c>
      <c r="Y7" s="23">
        <v>14.3</v>
      </c>
      <c r="Z7" s="23">
        <v>9.4</v>
      </c>
      <c r="AA7" s="23">
        <v>13.4</v>
      </c>
      <c r="AB7" s="23">
        <v>14.77</v>
      </c>
      <c r="AC7" s="23">
        <v>0</v>
      </c>
      <c r="AD7" s="23">
        <v>14.2</v>
      </c>
      <c r="AE7" s="23">
        <v>9.6</v>
      </c>
      <c r="AF7" s="23">
        <v>13.6</v>
      </c>
      <c r="AG7" s="23">
        <v>14.95</v>
      </c>
      <c r="AH7" s="23">
        <v>0</v>
      </c>
      <c r="AI7" s="23">
        <v>13.1</v>
      </c>
      <c r="AJ7" s="23">
        <v>8.3000000000000007</v>
      </c>
      <c r="AK7" s="23">
        <v>13.6</v>
      </c>
      <c r="AL7" s="23">
        <v>14.1</v>
      </c>
      <c r="AM7" s="23">
        <v>0</v>
      </c>
      <c r="AN7" s="28"/>
      <c r="AO7" s="39">
        <f>IF(AA7&gt;0,AA7,"")</f>
        <v>13.4</v>
      </c>
      <c r="AP7" s="39">
        <f>IF(AB7&gt;0,AB7,"")</f>
        <v>14.77</v>
      </c>
      <c r="AQ7" s="41">
        <f>IF(SUM(Y7:AB7)-AC7&gt;0,SUM(Y7:AB7)-AC7,"")</f>
        <v>51.870000000000005</v>
      </c>
      <c r="AR7" s="41">
        <f>IF(AF7&gt;0,AF7,"")</f>
        <v>13.6</v>
      </c>
      <c r="AS7" s="41">
        <f>IF(AG7&gt;0,AG7,"")</f>
        <v>14.95</v>
      </c>
      <c r="AT7" s="41">
        <f>IF(SUM(AD7:AG7)-AH7&gt;0,SUM(AD7:AG7)-AH7,"")</f>
        <v>52.349999999999994</v>
      </c>
      <c r="AU7" s="41">
        <f>IF(AQ7="","",MAX(AQ7,AT7))</f>
        <v>52.349999999999994</v>
      </c>
      <c r="AV7" s="41">
        <f>IF(AK7&gt;0,AK7,"")</f>
        <v>13.6</v>
      </c>
      <c r="AW7" s="41">
        <f>IF(AL7&gt;0,AL7,"")</f>
        <v>14.1</v>
      </c>
      <c r="AX7" s="41">
        <f>IF(SUM(AI7:AL7)-AM7&gt;0,SUM(AI7:AL7)-AM7,"")</f>
        <v>49.1</v>
      </c>
      <c r="AY7" s="41">
        <f>IF(SUM(AU7,AX7)&gt;0,SUM(AU7,AX7),"")</f>
        <v>101.44999999999999</v>
      </c>
      <c r="AZ7" s="27">
        <v>4.0999999999999996</v>
      </c>
      <c r="BA7" s="27">
        <v>2.5</v>
      </c>
      <c r="BB7" s="27">
        <v>4.7</v>
      </c>
      <c r="BC7" s="27">
        <v>4.54</v>
      </c>
      <c r="BD7" s="27">
        <v>0</v>
      </c>
      <c r="BE7" s="27">
        <v>9.9</v>
      </c>
      <c r="BF7" s="27">
        <v>9.1999999999999993</v>
      </c>
      <c r="BG7" s="27">
        <v>12.8</v>
      </c>
      <c r="BH7" s="27">
        <v>14.37</v>
      </c>
      <c r="BI7" s="27">
        <v>0</v>
      </c>
      <c r="BJ7" s="27">
        <v>13.9</v>
      </c>
      <c r="BK7" s="27">
        <v>9</v>
      </c>
      <c r="BL7" s="27">
        <v>14</v>
      </c>
      <c r="BM7" s="27">
        <v>14.93</v>
      </c>
      <c r="BN7" s="27">
        <v>0</v>
      </c>
      <c r="BO7" s="29"/>
      <c r="BP7" s="40">
        <f>IF(BB7&gt;0,BB7,"")</f>
        <v>4.7</v>
      </c>
      <c r="BQ7" s="40">
        <f>IF(BC7&gt;0,BC7,"")</f>
        <v>4.54</v>
      </c>
      <c r="BR7" s="11">
        <f>IF(SUM(AZ7:BC7)-BD7&gt;0,SUM(AZ7:BC7)-BD7,"")</f>
        <v>15.84</v>
      </c>
      <c r="BS7" s="11">
        <f>IF(BG7&gt;0,BG7,"")</f>
        <v>12.8</v>
      </c>
      <c r="BT7" s="11">
        <f>IF(BH7&gt;0,BH7,"")</f>
        <v>14.37</v>
      </c>
      <c r="BU7" s="11">
        <f>IF(SUM(BE7:BH7)-BI7&gt;0,SUM(BE7:BH7)-BI7,"")</f>
        <v>46.27</v>
      </c>
      <c r="BV7" s="11">
        <f>IF(BR7="","",MAX(BR7,BU7))</f>
        <v>46.27</v>
      </c>
      <c r="BW7" s="11">
        <f>IF(BL7&gt;0,BL7,"")</f>
        <v>14</v>
      </c>
      <c r="BX7" s="11">
        <f>IF(BM7&gt;0,BM7,"")</f>
        <v>14.93</v>
      </c>
      <c r="BY7" s="11">
        <f>IF(SUM(BJ7:BM7)-BN7&gt;0,SUM(BJ7:BM7)-BN7,"")</f>
        <v>51.83</v>
      </c>
      <c r="BZ7" s="11">
        <f>IF(SUM(BV7,BY7)&gt;0,SUM(BV7,BY7),"")</f>
        <v>98.1</v>
      </c>
      <c r="CA7" s="23">
        <v>14.7</v>
      </c>
      <c r="CB7" s="23">
        <v>9</v>
      </c>
      <c r="CC7" s="23">
        <v>13.8</v>
      </c>
      <c r="CD7" s="23">
        <v>14.79</v>
      </c>
      <c r="CE7" s="23">
        <v>0</v>
      </c>
      <c r="CF7" s="23">
        <v>15</v>
      </c>
      <c r="CG7" s="23">
        <v>9.4</v>
      </c>
      <c r="CH7" s="23">
        <v>13.8</v>
      </c>
      <c r="CI7" s="23">
        <v>14.87</v>
      </c>
      <c r="CJ7" s="23">
        <v>0</v>
      </c>
      <c r="CK7" s="23">
        <v>7.1</v>
      </c>
      <c r="CL7" s="23">
        <v>4.7</v>
      </c>
      <c r="CM7" s="23">
        <v>7.2</v>
      </c>
      <c r="CN7" s="23">
        <v>7.7</v>
      </c>
      <c r="CO7" s="23">
        <v>0</v>
      </c>
      <c r="CP7" s="28"/>
      <c r="CQ7" s="39">
        <f>IF(CC7&gt;0,CC7,"")</f>
        <v>13.8</v>
      </c>
      <c r="CR7" s="39">
        <f>IF(CD7&gt;0,CD7,"")</f>
        <v>14.79</v>
      </c>
      <c r="CS7" s="41">
        <f>IF(SUM(CA7:CD7)-CE7&gt;0,SUM(CA7:CD7)-CE7,"")</f>
        <v>52.29</v>
      </c>
      <c r="CT7" s="41">
        <f>IF(CH7&gt;0,CH7,"")</f>
        <v>13.8</v>
      </c>
      <c r="CU7" s="41">
        <f>IF(CI7&gt;0,CI7,"")</f>
        <v>14.87</v>
      </c>
      <c r="CV7" s="41">
        <f>IF(SUM(CF7:CI7)-CJ7&gt;0,SUM(CF7:CI7)-CJ7,"")</f>
        <v>53.07</v>
      </c>
      <c r="CW7" s="41">
        <f>IF(CS7="","",MAX(CS7,CV7))</f>
        <v>53.07</v>
      </c>
      <c r="CX7" s="41">
        <f>IF(CM7&gt;0,CM7,"")</f>
        <v>7.2</v>
      </c>
      <c r="CY7" s="41">
        <f>IF(CN7&gt;0,CN7,"")</f>
        <v>7.7</v>
      </c>
      <c r="CZ7" s="41">
        <f>IF(SUM(CK7:CN7)-CO7&gt;0,SUM(CK7:CN7)-CO7,"")</f>
        <v>26.7</v>
      </c>
      <c r="DA7" s="41">
        <f>IF(SUM(CW7,CZ7)&gt;0,SUM(CW7,CZ7),"")</f>
        <v>79.77</v>
      </c>
      <c r="DB7" s="52">
        <f>IF(MAX(ED7,FL7,GT7,IB7,JJ7,KR7,LZ7,NH7,OP7,PX7,RF7,SN7,TV7,VD7,WWL7)-IF(N7="",0,N7)&gt;0.001,MAX(ED7,FL7,GT7,IB7,JJ7,KR7,LZ7,NH7,OP7,PX7,RF7,SN7,TV7,VD7,WL7)-IF(N7="",0,N7),"")</f>
        <v>0.88000000000000256</v>
      </c>
      <c r="DC7" s="52">
        <f>IF(MAX(EG7,EJ7,FO7,FR7,GW7,GZ7,IE7,IH7,JM7,JP7,KU7,KX7,MC7,MF7,NK7,NN7,OS7,OV7,QA7,QD7,RI7,RL7,SQ7,ST7,TY7,UB7,VG7,VJ7,WO7,WR7)-IF(P7="",0,P7)&gt;0.001,MAX(EG7,EJ7,FO7,FR7,GW7,GZ7,IE7,IH7,JM7,JP7,KU7,KX7,MC7,MF7,NK7,NN7,OS7,OV7,QA7,QD7,RI7,RL7,SQ7,ST7,TY7,UB7,VG7,VJ7,WO7,WR7)-IF(P7="",0,P7),"")</f>
        <v>1.8800000000000097</v>
      </c>
      <c r="DD7" s="17">
        <v>12.9</v>
      </c>
      <c r="DE7" s="17">
        <v>9.1</v>
      </c>
      <c r="DF7" s="17">
        <v>13.4</v>
      </c>
      <c r="DG7" s="17">
        <v>14.46</v>
      </c>
      <c r="DH7" s="17">
        <v>0</v>
      </c>
      <c r="DI7" s="17">
        <v>12.1</v>
      </c>
      <c r="DJ7" s="17">
        <v>8.9</v>
      </c>
      <c r="DK7" s="17">
        <v>12.2</v>
      </c>
      <c r="DL7" s="17">
        <v>14.38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>
        <f>IF(DF7&gt;0,DF7,"")</f>
        <v>13.4</v>
      </c>
      <c r="DY7" s="41">
        <f>IF(DG7&gt;0,DG7,"")</f>
        <v>14.46</v>
      </c>
      <c r="DZ7" s="41">
        <f>IF(SUM(DD7:DG7)-DH7&gt;0,SUM(DD7:DG7)-DH7,"")</f>
        <v>49.86</v>
      </c>
      <c r="EA7" s="41">
        <f>IF(DK7&gt;0,DK7,"")</f>
        <v>12.2</v>
      </c>
      <c r="EB7" s="41">
        <f>IF(DL7&gt;0,DL7,"")</f>
        <v>14.38</v>
      </c>
      <c r="EC7" s="41">
        <f>IF(SUM(DI7:DL7)-DM7&gt;0,SUM(DI7:DL7)-DM7,"")</f>
        <v>47.580000000000005</v>
      </c>
      <c r="ED7" s="41">
        <f>IF(MAX(DZ7,EC7)&gt;0,MAX(DZ7,EC7),"")</f>
        <v>49.86</v>
      </c>
      <c r="EE7" s="41" t="str">
        <f>IF(DP7&gt;0,DP7,"")</f>
        <v/>
      </c>
      <c r="EF7" s="41" t="str">
        <f>IF(DQ7&gt;0,DQ7,"")</f>
        <v/>
      </c>
      <c r="EG7" s="41" t="str">
        <f>IF(SUM(DN7:DQ7)-DR7&gt;0,SUM(DN7:DQ7)-DR7,"")</f>
        <v/>
      </c>
      <c r="EH7" s="41" t="str">
        <f>IF(DU7&gt;0,DU7,"")</f>
        <v/>
      </c>
      <c r="EI7" s="41" t="str">
        <f>IF(DV7&gt;0,DV7,"")</f>
        <v/>
      </c>
      <c r="EJ7" s="41" t="str">
        <f>IF(SUM(DS7:DV7)-DW7&gt;0,SUM(DS7:DV7)-DW7,"")</f>
        <v/>
      </c>
      <c r="EK7" s="41">
        <f>IF(SUM(ED7,EG7,EJ7)&gt;0,SUM(ED7,EG7,EJ7),"")</f>
        <v>49.86</v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>IF(FV7&gt;0,FV7,"")</f>
        <v/>
      </c>
      <c r="GO7" s="41" t="str">
        <f>IF(FW7&gt;0,FW7,"")</f>
        <v/>
      </c>
      <c r="GP7" s="41" t="str">
        <f>IF(SUM(FT7:FW7)-FX7&gt;0,SUM(FT7:FW7)-FX7,"")</f>
        <v/>
      </c>
      <c r="GQ7" s="41" t="str">
        <f>IF(GA7&gt;0,GA7,"")</f>
        <v/>
      </c>
      <c r="GR7" s="41" t="str">
        <f>IF(GB7&gt;0,GB7,"")</f>
        <v/>
      </c>
      <c r="GS7" s="41" t="str">
        <f>IF(SUM(FY7:GB7)-GC7&gt;0,SUM(FY7:GB7)-GC7,"")</f>
        <v/>
      </c>
      <c r="GT7" s="41" t="str">
        <f>IF(MAX(GP7,GS7)&gt;0,MAX(GP7,GS7),"")</f>
        <v/>
      </c>
      <c r="GU7" s="41" t="str">
        <f>IF(GF7&gt;0,GF7,"")</f>
        <v/>
      </c>
      <c r="GV7" s="41" t="str">
        <f>IF(GG7&gt;0,GG7,"")</f>
        <v/>
      </c>
      <c r="GW7" s="41" t="str">
        <f>IF(SUM(GD7:GG7)-GH7&gt;0,SUM(GD7:GG7)-GH7,"")</f>
        <v/>
      </c>
      <c r="GX7" s="41" t="str">
        <f>IF(GK7&gt;0,GK7,"")</f>
        <v/>
      </c>
      <c r="GY7" s="41" t="str">
        <f>IF(GL7&gt;0,GL7,"")</f>
        <v/>
      </c>
      <c r="GZ7" s="41" t="str">
        <f>IF(SUM(GI7:GL7)-GM7&gt;0,SUM(GI7:GL7)-GM7,"")</f>
        <v/>
      </c>
      <c r="HA7" s="41" t="str">
        <f>IF(SUM(GT7,GW7,GZ7)&gt;0,SUM(GT7,GW7,GZ7),"")</f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 t="str">
        <f>IF(IL7&gt;0,IL7,"")</f>
        <v/>
      </c>
      <c r="JE7" s="41" t="str">
        <f>IF(IM7&gt;0,IM7,"")</f>
        <v/>
      </c>
      <c r="JF7" s="41" t="str">
        <f>IF(SUM(IJ7:IM7)-IN7&gt;0,SUM(IJ7:IM7)-IN7,"")</f>
        <v/>
      </c>
      <c r="JG7" s="41" t="str">
        <f>IF(IQ7&gt;0,IQ7,"")</f>
        <v/>
      </c>
      <c r="JH7" s="41" t="str">
        <f>IF(IR7&gt;0,IR7,"")</f>
        <v/>
      </c>
      <c r="JI7" s="41" t="str">
        <f>IF(SUM(IO7:IR7)-IS7&gt;0,SUM(IO7:IR7)-IS7,"")</f>
        <v/>
      </c>
      <c r="JJ7" s="41" t="str">
        <f>IF(MAX(JF7,JI7)&gt;0,MAX(JF7,JI7),"")</f>
        <v/>
      </c>
      <c r="JK7" s="41" t="str">
        <f>IF(IV7&gt;0,IV7,"")</f>
        <v/>
      </c>
      <c r="JL7" s="41" t="str">
        <f>IF(IW7&gt;0,IW7,"")</f>
        <v/>
      </c>
      <c r="JM7" s="41" t="str">
        <f>IF(SUM(IT7:IW7)-IX7&gt;0,SUM(IT7:IW7)-IX7,"")</f>
        <v/>
      </c>
      <c r="JN7" s="41" t="str">
        <f>IF(JA7&gt;0,JA7,"")</f>
        <v/>
      </c>
      <c r="JO7" s="41" t="str">
        <f>IF(JB7&gt;0,JB7,"")</f>
        <v/>
      </c>
      <c r="JP7" s="41" t="str">
        <f>IF(SUM(IY7:JB7)-JC7&gt;0,SUM(IY7:JB7)-JC7,"")</f>
        <v/>
      </c>
      <c r="JQ7" s="41" t="str">
        <f>IF(SUM(JJ7,JM7,JP7)&gt;0,SUM(JJ7,JM7,JP7),"")</f>
        <v/>
      </c>
      <c r="JR7" s="18">
        <v>13.7</v>
      </c>
      <c r="JS7" s="18">
        <v>9</v>
      </c>
      <c r="JT7" s="18">
        <v>13.2</v>
      </c>
      <c r="JU7" s="18">
        <v>14.45</v>
      </c>
      <c r="JV7" s="18">
        <v>0</v>
      </c>
      <c r="JW7" s="18">
        <v>14.3</v>
      </c>
      <c r="JX7" s="18">
        <v>9.1999999999999993</v>
      </c>
      <c r="JY7" s="18">
        <v>13.6</v>
      </c>
      <c r="JZ7" s="18">
        <v>14.41</v>
      </c>
      <c r="KA7" s="18">
        <v>0</v>
      </c>
      <c r="KB7" s="18"/>
      <c r="KC7" s="18"/>
      <c r="KD7" s="18"/>
      <c r="KE7" s="18"/>
      <c r="KF7" s="18"/>
      <c r="KG7" s="18">
        <v>14.7</v>
      </c>
      <c r="KH7" s="18">
        <v>9.1</v>
      </c>
      <c r="KI7" s="18">
        <v>13.6</v>
      </c>
      <c r="KJ7" s="18">
        <v>14.43</v>
      </c>
      <c r="KK7" s="18">
        <v>0</v>
      </c>
      <c r="KL7" s="11">
        <f>IF(JT7&gt;0,JT7,"")</f>
        <v>13.2</v>
      </c>
      <c r="KM7" s="11">
        <f>IF(JU7&gt;0,JU7,"")</f>
        <v>14.45</v>
      </c>
      <c r="KN7" s="11">
        <f>IF(SUM(JR7:JU7)-JV7&gt;0,SUM(JR7:JU7)-JV7,"")</f>
        <v>50.349999999999994</v>
      </c>
      <c r="KO7" s="11">
        <f>IF(JY7&gt;0,JY7,"")</f>
        <v>13.6</v>
      </c>
      <c r="KP7" s="11">
        <f>IF(JZ7&gt;0,JZ7,"")</f>
        <v>14.41</v>
      </c>
      <c r="KQ7" s="11">
        <f>IF(SUM(JW7:JZ7)-KA7&gt;0,SUM(JW7:JZ7)-KA7,"")</f>
        <v>51.510000000000005</v>
      </c>
      <c r="KR7" s="11">
        <f>IF(MAX(KN7,KQ7)&gt;0,MAX(KN7,KQ7),"")</f>
        <v>51.510000000000005</v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>
        <f>IF(KI7&gt;0,KI7,"")</f>
        <v>13.6</v>
      </c>
      <c r="KW7" s="11">
        <f>IF(KJ7&gt;0,KJ7,"")</f>
        <v>14.43</v>
      </c>
      <c r="KX7" s="11">
        <f>IF(SUM(KG7:KJ7)-KK7&gt;0,SUM(KG7:KJ7)-KK7,"")</f>
        <v>51.83</v>
      </c>
      <c r="KY7" s="11">
        <f>IF(SUM(KR7,KU7,KX7)&gt;0,SUM(KR7,KU7,KX7),"")</f>
        <v>103.34</v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>IF(LB7&gt;0,LB7,"")</f>
        <v/>
      </c>
      <c r="LU7" s="41" t="str">
        <f>IF(LC7&gt;0,LC7,"")</f>
        <v/>
      </c>
      <c r="LV7" s="41" t="str">
        <f>IF(SUM(KZ7:LC7)-LD7&gt;0,SUM(KZ7:LC7)-LD7,"")</f>
        <v/>
      </c>
      <c r="LW7" s="41" t="str">
        <f>IF(LG7&gt;0,LG7,"")</f>
        <v/>
      </c>
      <c r="LX7" s="41" t="str">
        <f>IF(LH7&gt;0,LH7,"")</f>
        <v/>
      </c>
      <c r="LY7" s="41" t="str">
        <f>IF(SUM(LE7:LH7)-LI7&gt;0,SUM(LE7:LH7)-LI7,"")</f>
        <v/>
      </c>
      <c r="LZ7" s="41" t="str">
        <f>IF(MAX(LV7,LY7)&gt;0,MAX(LV7,LY7),"")</f>
        <v/>
      </c>
      <c r="MA7" s="41" t="str">
        <f>IF(LL7&gt;0,LL7,"")</f>
        <v/>
      </c>
      <c r="MB7" s="41" t="str">
        <f>IF(LM7&gt;0,LM7,"")</f>
        <v/>
      </c>
      <c r="MC7" s="41" t="str">
        <f>IF(SUM(LJ7:LM7)-LN7&gt;0,SUM(LJ7:LM7)-LN7,"")</f>
        <v/>
      </c>
      <c r="MD7" s="41" t="str">
        <f>IF(LQ7&gt;0,LQ7,"")</f>
        <v/>
      </c>
      <c r="ME7" s="41" t="str">
        <f>IF(LR7&gt;0,LR7,"")</f>
        <v/>
      </c>
      <c r="MF7" s="41" t="str">
        <f>IF(SUM(LO7:LR7)-LS7&gt;0,SUM(LO7:LR7)-LS7,"")</f>
        <v/>
      </c>
      <c r="MG7" s="41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>IF(NR7&gt;0,NR7,"")</f>
        <v/>
      </c>
      <c r="OK7" s="41" t="str">
        <f>IF(NS7&gt;0,NS7,"")</f>
        <v/>
      </c>
      <c r="OL7" s="41" t="str">
        <f>IF(SUM(NP7:NS7)-NT7&gt;0,SUM(NP7:NS7)-NT7,"")</f>
        <v/>
      </c>
      <c r="OM7" s="41" t="str">
        <f>IF(NW7&gt;0,NW7,"")</f>
        <v/>
      </c>
      <c r="ON7" s="41" t="str">
        <f>IF(NX7&gt;0,NX7,"")</f>
        <v/>
      </c>
      <c r="OO7" s="41" t="str">
        <f>IF(SUM(NU7:NX7)-NY7&gt;0,SUM(NU7:NX7)-NY7,"")</f>
        <v/>
      </c>
      <c r="OP7" s="41" t="str">
        <f>IF(MAX(OL7,OO7)&gt;0,MAX(OL7,OO7),"")</f>
        <v/>
      </c>
      <c r="OQ7" s="41" t="str">
        <f>IF(OB7&gt;0,OB7,"")</f>
        <v/>
      </c>
      <c r="OR7" s="41" t="str">
        <f>IF(OC7&gt;0,OC7,"")</f>
        <v/>
      </c>
      <c r="OS7" s="41" t="str">
        <f>IF(SUM(NZ7:OC7)-OD7&gt;0,SUM(NZ7:OC7)-OD7,"")</f>
        <v/>
      </c>
      <c r="OT7" s="41" t="str">
        <f>IF(OG7&gt;0,OG7,"")</f>
        <v/>
      </c>
      <c r="OU7" s="41" t="str">
        <f>IF(OH7&gt;0,OH7,"")</f>
        <v/>
      </c>
      <c r="OV7" s="41" t="str">
        <f>IF(SUM(OE7:OH7)-OI7&gt;0,SUM(OE7:OH7)-OI7,"")</f>
        <v/>
      </c>
      <c r="OW7" s="41" t="str">
        <f>IF(SUM(OP7,OS7,OV7)&gt;0,SUM(OP7,OS7,OV7),"")</f>
        <v/>
      </c>
      <c r="OX7" s="18">
        <v>13.2</v>
      </c>
      <c r="OY7" s="18">
        <v>9.1999999999999993</v>
      </c>
      <c r="OZ7" s="18">
        <v>13.8</v>
      </c>
      <c r="PA7" s="18">
        <v>14.65</v>
      </c>
      <c r="PB7" s="18">
        <v>0</v>
      </c>
      <c r="PC7" s="18">
        <v>13.4</v>
      </c>
      <c r="PD7" s="18">
        <v>9.1999999999999993</v>
      </c>
      <c r="PE7" s="18">
        <v>13.8</v>
      </c>
      <c r="PF7" s="18">
        <v>14.65</v>
      </c>
      <c r="PG7" s="18">
        <v>0</v>
      </c>
      <c r="PH7" s="18">
        <v>13.7</v>
      </c>
      <c r="PI7" s="18">
        <v>9.1</v>
      </c>
      <c r="PJ7" s="18">
        <v>12.8</v>
      </c>
      <c r="PK7" s="18">
        <v>14.77</v>
      </c>
      <c r="PL7" s="18">
        <v>0</v>
      </c>
      <c r="PM7" s="18">
        <v>13.4</v>
      </c>
      <c r="PN7" s="18">
        <v>9.3000000000000007</v>
      </c>
      <c r="PO7" s="18">
        <v>13.8</v>
      </c>
      <c r="PP7" s="18">
        <v>14.69</v>
      </c>
      <c r="PQ7" s="18">
        <v>0</v>
      </c>
      <c r="PR7" s="11">
        <f>IF(OZ7&gt;0,OZ7,"")</f>
        <v>13.8</v>
      </c>
      <c r="PS7" s="11">
        <f>IF(PA7&gt;0,PA7,"")</f>
        <v>14.65</v>
      </c>
      <c r="PT7" s="11">
        <f>IF(SUM(OX7:PA7)-PB7&gt;0,SUM(OX7:PA7)-PB7,"")</f>
        <v>50.85</v>
      </c>
      <c r="PU7" s="11">
        <f>IF(PE7&gt;0,PE7,"")</f>
        <v>13.8</v>
      </c>
      <c r="PV7" s="11">
        <f>IF(PF7&gt;0,PF7,"")</f>
        <v>14.65</v>
      </c>
      <c r="PW7" s="11">
        <f>IF(SUM(PC7:PF7)-PG7&gt;0,SUM(PC7:PF7)-PG7,"")</f>
        <v>51.050000000000004</v>
      </c>
      <c r="PX7" s="11">
        <f>IF(MAX(PT7,PW7)&gt;0,MAX(PT7,PW7),"")</f>
        <v>51.050000000000004</v>
      </c>
      <c r="PY7" s="11">
        <f>IF(PJ7&gt;0,PJ7,"")</f>
        <v>12.8</v>
      </c>
      <c r="PZ7" s="11">
        <f>IF(PK7&gt;0,PK7,"")</f>
        <v>14.77</v>
      </c>
      <c r="QA7" s="11">
        <f>IF(SUM(PH7:PK7)-PL7&gt;0,SUM(PH7:PK7)-PL7,"")</f>
        <v>50.36999999999999</v>
      </c>
      <c r="QB7" s="11">
        <f>IF(PO7&gt;0,PO7,"")</f>
        <v>13.8</v>
      </c>
      <c r="QC7" s="11">
        <f>IF(PP7&gt;0,PP7,"")</f>
        <v>14.69</v>
      </c>
      <c r="QD7" s="11">
        <f>IF(SUM(PM7:PP7)-PQ7&gt;0,SUM(PM7:PP7)-PQ7,"")</f>
        <v>51.19</v>
      </c>
      <c r="QE7" s="11">
        <f>IF(SUM(PX7,QA7,QD7)&gt;0,SUM(PX7,QA7,QD7),"")</f>
        <v>152.60999999999999</v>
      </c>
      <c r="QF7" s="17">
        <v>1.4</v>
      </c>
      <c r="QG7" s="17">
        <v>0.8</v>
      </c>
      <c r="QH7" s="17">
        <v>2</v>
      </c>
      <c r="QI7" s="17">
        <v>1.58</v>
      </c>
      <c r="QJ7" s="17">
        <v>0</v>
      </c>
      <c r="QK7" s="17">
        <v>13.9</v>
      </c>
      <c r="QL7" s="17">
        <v>9.1999999999999993</v>
      </c>
      <c r="QM7" s="17">
        <v>13.8</v>
      </c>
      <c r="QN7" s="17">
        <v>14.68</v>
      </c>
      <c r="QO7" s="17">
        <v>0</v>
      </c>
      <c r="QP7" s="17"/>
      <c r="QQ7" s="17"/>
      <c r="QR7" s="17"/>
      <c r="QS7" s="17"/>
      <c r="QT7" s="17"/>
      <c r="QU7" s="17">
        <v>6.5</v>
      </c>
      <c r="QV7" s="17">
        <v>4.5999999999999996</v>
      </c>
      <c r="QW7" s="17">
        <v>7.4</v>
      </c>
      <c r="QX7" s="17">
        <v>7.61</v>
      </c>
      <c r="QY7" s="17">
        <v>0</v>
      </c>
      <c r="QZ7" s="41">
        <f>IF(QH7&gt;0,QH7,"")</f>
        <v>2</v>
      </c>
      <c r="RA7" s="41">
        <f>IF(QI7&gt;0,QI7,"")</f>
        <v>1.58</v>
      </c>
      <c r="RB7" s="41">
        <f>IF(SUM(QF7:QI7)-QJ7&gt;0,SUM(QF7:QI7)-QJ7,"")</f>
        <v>5.78</v>
      </c>
      <c r="RC7" s="41">
        <f>IF(QM7&gt;0,QM7,"")</f>
        <v>13.8</v>
      </c>
      <c r="RD7" s="41">
        <f>IF(QN7&gt;0,QN7,"")</f>
        <v>14.68</v>
      </c>
      <c r="RE7" s="41">
        <f>IF(SUM(QK7:QN7)-QO7&gt;0,SUM(QK7:QN7)-QO7,"")</f>
        <v>51.580000000000005</v>
      </c>
      <c r="RF7" s="41">
        <f>IF(MAX(RB7,RE7)&gt;0,MAX(RB7,RE7),"")</f>
        <v>51.580000000000005</v>
      </c>
      <c r="RG7" s="41" t="str">
        <f>IF(QR7&gt;0,QR7,"")</f>
        <v/>
      </c>
      <c r="RH7" s="41" t="str">
        <f>IF(QS7&gt;0,QS7,"")</f>
        <v/>
      </c>
      <c r="RI7" s="41" t="str">
        <f>IF(SUM(QP7:QS7)-QT7&gt;0,SUM(QP7:QS7)-QT7,"")</f>
        <v/>
      </c>
      <c r="RJ7" s="41">
        <f>IF(QW7&gt;0,QW7,"")</f>
        <v>7.4</v>
      </c>
      <c r="RK7" s="41">
        <f>IF(QX7&gt;0,QX7,"")</f>
        <v>7.61</v>
      </c>
      <c r="RL7" s="41">
        <f>IF(SUM(QU7:QX7)-QY7&gt;0,SUM(QU7:QX7)-QY7,"")</f>
        <v>26.11</v>
      </c>
      <c r="RM7" s="41">
        <f>IF(SUM(RF7,RI7,RL7)&gt;0,SUM(RF7,RI7,RL7),"")</f>
        <v>77.69</v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17"/>
      <c r="TI7" s="17"/>
      <c r="TJ7" s="17"/>
      <c r="TK7" s="17"/>
      <c r="TL7" s="17"/>
      <c r="TM7" s="17"/>
      <c r="TN7" s="17"/>
      <c r="TO7" s="17"/>
      <c r="TP7" s="41" t="str">
        <f>IF(SX7&gt;0,SX7,"")</f>
        <v/>
      </c>
      <c r="TQ7" s="41" t="str">
        <f>IF(SY7&gt;0,SY7,"")</f>
        <v/>
      </c>
      <c r="TR7" s="41" t="str">
        <f>IF(SUM(SV7:SY7)-SZ7&gt;0,SUM(SV7:SY7)-SZ7,"")</f>
        <v/>
      </c>
      <c r="TS7" s="41" t="str">
        <f>IF(TC7&gt;0,TC7,"")</f>
        <v/>
      </c>
      <c r="TT7" s="41" t="str">
        <f>IF(TD7&gt;0,TD7,"")</f>
        <v/>
      </c>
      <c r="TU7" s="41" t="str">
        <f>IF(SUM(TA7:TD7)-TE7&gt;0,SUM(TA7:TD7)-TE7,"")</f>
        <v/>
      </c>
      <c r="TV7" s="41" t="str">
        <f>IF(MAX(TR7,TU7)&gt;0,MAX(TR7,TU7),"")</f>
        <v/>
      </c>
      <c r="TW7" s="41" t="str">
        <f>IF(TH7&gt;0,TH7,"")</f>
        <v/>
      </c>
      <c r="TX7" s="41" t="str">
        <f>IF(TI7&gt;0,TI7,"")</f>
        <v/>
      </c>
      <c r="TY7" s="41" t="str">
        <f>IF(SUM(TF7:TI7)-TJ7&gt;0,SUM(TF7:TI7)-TJ7,"")</f>
        <v/>
      </c>
      <c r="TZ7" s="41" t="str">
        <f>IF(TM7&gt;0,TM7,"")</f>
        <v/>
      </c>
      <c r="UA7" s="41" t="str">
        <f>IF(TN7&gt;0,TN7,"")</f>
        <v/>
      </c>
      <c r="UB7" s="41" t="str">
        <f>IF(SUM(TK7:TN7)-TO7&gt;0,SUM(TK7:TN7)-TO7,"")</f>
        <v/>
      </c>
      <c r="UC7" s="41" t="str">
        <f>IF(SUM(TV7,TY7,UB7)&gt;0,SUM(TV7,TY7,UB7),"")</f>
        <v/>
      </c>
      <c r="UD7" s="18">
        <v>14.3</v>
      </c>
      <c r="UE7" s="18">
        <v>9.6</v>
      </c>
      <c r="UF7" s="18">
        <v>13.8</v>
      </c>
      <c r="UG7" s="18">
        <v>15.47</v>
      </c>
      <c r="UH7" s="18">
        <v>0</v>
      </c>
      <c r="UI7" s="18">
        <v>14.1</v>
      </c>
      <c r="UJ7" s="18">
        <v>9.5</v>
      </c>
      <c r="UK7" s="18">
        <v>13.8</v>
      </c>
      <c r="UL7" s="18">
        <v>15.23</v>
      </c>
      <c r="UM7" s="18">
        <v>0</v>
      </c>
      <c r="UN7" s="18">
        <v>15.3</v>
      </c>
      <c r="UO7" s="18">
        <v>9.3000000000000007</v>
      </c>
      <c r="UP7" s="18">
        <v>13.8</v>
      </c>
      <c r="UQ7" s="18">
        <v>15.31</v>
      </c>
      <c r="UR7" s="18">
        <v>0</v>
      </c>
      <c r="US7" s="18"/>
      <c r="UT7" s="18"/>
      <c r="UU7" s="18"/>
      <c r="UV7" s="18"/>
      <c r="UW7" s="18"/>
      <c r="UX7" s="11">
        <f>IF(UF7&gt;0,UF7,"")</f>
        <v>13.8</v>
      </c>
      <c r="UY7" s="11">
        <f>IF(UG7&gt;0,UG7,"")</f>
        <v>15.47</v>
      </c>
      <c r="UZ7" s="11">
        <f>IF(SUM(UD7:UG7)-UH7&gt;0,SUM(UD7:UG7)-UH7,"")</f>
        <v>53.17</v>
      </c>
      <c r="VA7" s="11">
        <f>IF(UK7&gt;0,UK7,"")</f>
        <v>13.8</v>
      </c>
      <c r="VB7" s="11">
        <f>IF(UL7&gt;0,UL7,"")</f>
        <v>15.23</v>
      </c>
      <c r="VC7" s="11">
        <f>IF(SUM(UI7:UL7)-UM7&gt;0,SUM(UI7:UL7)-UM7,"")</f>
        <v>52.63000000000001</v>
      </c>
      <c r="VD7" s="11">
        <f>IF(MAX(UZ7,VC7)&gt;0,MAX(UZ7,VC7),"")</f>
        <v>53.17</v>
      </c>
      <c r="VE7" s="11">
        <f>IF(UP7&gt;0,UP7,"")</f>
        <v>13.8</v>
      </c>
      <c r="VF7" s="11">
        <f>IF(UQ7&gt;0,UQ7,"")</f>
        <v>15.31</v>
      </c>
      <c r="VG7" s="11">
        <f>IF(SUM(UN7:UQ7)-UR7&gt;0,SUM(UN7:UQ7)-UR7,"")</f>
        <v>53.710000000000008</v>
      </c>
      <c r="VH7" s="11" t="str">
        <f>IF(UU7&gt;0,UU7,"")</f>
        <v/>
      </c>
      <c r="VI7" s="11" t="str">
        <f>IF(UV7&gt;0,UV7,"")</f>
        <v/>
      </c>
      <c r="VJ7" s="11" t="str">
        <f>IF(SUM(US7:UV7)-UW7&gt;0,SUM(US7:UV7)-UW7,"")</f>
        <v/>
      </c>
      <c r="VK7" s="11">
        <f>IF(SUM(VD7,VG7,VJ7)&gt;0,SUM(VD7,VG7,VJ7),"")</f>
        <v>106.88000000000001</v>
      </c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17"/>
      <c r="VY7" s="17"/>
      <c r="VZ7" s="17"/>
      <c r="WA7" s="17"/>
      <c r="WB7" s="17"/>
      <c r="WC7" s="17"/>
      <c r="WD7" s="17"/>
      <c r="WE7" s="17"/>
      <c r="WF7" s="41" t="str">
        <f>IF(VN7&gt;0,VN7,"")</f>
        <v/>
      </c>
      <c r="WG7" s="41" t="str">
        <f>IF(VO7&gt;0,VO7,"")</f>
        <v/>
      </c>
      <c r="WH7" s="41" t="str">
        <f>IF(SUM(VL7:VO7)-VP7&gt;0,SUM(VL7:VO7)-VP7,"")</f>
        <v/>
      </c>
      <c r="WI7" s="41" t="str">
        <f>IF(VS7&gt;0,VS7,"")</f>
        <v/>
      </c>
      <c r="WJ7" s="41" t="str">
        <f>IF(VT7&gt;0,VT7,"")</f>
        <v/>
      </c>
      <c r="WK7" s="41" t="str">
        <f>IF(SUM(VQ7:VT7)-VU7&gt;0,SUM(VQ7:VT7)-VU7,"")</f>
        <v/>
      </c>
      <c r="WL7" s="41" t="str">
        <f>IF(MAX(WH7,WK7)&gt;0,MAX(WH7,WK7),"")</f>
        <v/>
      </c>
      <c r="WM7" s="41" t="str">
        <f>IF(VX7&gt;0,VX7,"")</f>
        <v/>
      </c>
      <c r="WN7" s="41" t="str">
        <f>IF(VY7&gt;0,VY7,"")</f>
        <v/>
      </c>
      <c r="WO7" s="41" t="str">
        <f>IF(SUM(VV7:VY7)-VZ7&gt;0,SUM(VV7:VY7)-VZ7,"")</f>
        <v/>
      </c>
      <c r="WP7" s="41" t="str">
        <f>IF(WC7&gt;0,WC7,"")</f>
        <v/>
      </c>
      <c r="WQ7" s="41" t="str">
        <f>IF(WD7&gt;0,WD7,"")</f>
        <v/>
      </c>
      <c r="WR7" s="41" t="str">
        <f>IF(SUM(WA7:WD7)-WE7&gt;0,SUM(WA7:WD7)-WE7,"")</f>
        <v/>
      </c>
      <c r="WS7" s="41" t="str">
        <f>IF(SUM(WL7,WO7,WR7)&gt;0,SUM(WL7,WO7,WR7),"")</f>
        <v/>
      </c>
      <c r="WT7" s="27">
        <f>IF($CP7="P",CA7,(CA7+AZ7)/2)</f>
        <v>9.3999999999999986</v>
      </c>
      <c r="WU7" s="27">
        <f>IF($CP7="P",CB7,(CB7+BA7)/2)</f>
        <v>5.75</v>
      </c>
      <c r="WV7" s="27">
        <f>IF($CP7="P",CC7,(CC7+BB7)/2)</f>
        <v>9.25</v>
      </c>
      <c r="WW7" s="27">
        <f>IF($CP7="P",CD7,(CD7+BC7)/2)</f>
        <v>9.6649999999999991</v>
      </c>
      <c r="WX7" s="27">
        <f>IF($CP7="P",CE7,(CE7+BD7)/2)</f>
        <v>0</v>
      </c>
      <c r="WY7" s="27">
        <f>IF($CP7="P",CF7,(CF7+BE7)/2)</f>
        <v>12.45</v>
      </c>
      <c r="WZ7" s="27">
        <f>IF($CP7="P",CG7,(CG7+BF7)/2)</f>
        <v>9.3000000000000007</v>
      </c>
      <c r="XA7" s="27">
        <f>IF($CP7="P",CH7,(CH7+BG7)/2)</f>
        <v>13.3</v>
      </c>
      <c r="XB7" s="27">
        <f>IF($CP7="P",CI7,(CI7+BH7)/2)</f>
        <v>14.62</v>
      </c>
      <c r="XC7" s="27">
        <f>IF($CP7="P",CJ7,(CJ7+BI7)/2)</f>
        <v>0</v>
      </c>
      <c r="XD7" s="27">
        <f>IF($CP7="P",CK7,(CK7+BJ7)/2)</f>
        <v>10.5</v>
      </c>
      <c r="XE7" s="27">
        <f>IF($CP7="P",CL7,(CL7+BK7)/2)</f>
        <v>6.85</v>
      </c>
      <c r="XF7" s="27">
        <f>IF($CP7="P",CM7,(CM7+BL7)/2)</f>
        <v>10.6</v>
      </c>
      <c r="XG7" s="27">
        <f>IF($CP7="P",CN7,(CN7+BM7)/2)</f>
        <v>11.315</v>
      </c>
      <c r="XH7" s="27">
        <f>IF($CP7="P",CO7,(CO7+BN7)/2)</f>
        <v>0</v>
      </c>
      <c r="XI7" s="29" t="s">
        <v>56</v>
      </c>
      <c r="XJ7" s="11">
        <f>IF(WV7&gt;0,WV7,"")</f>
        <v>9.25</v>
      </c>
      <c r="XK7" s="11">
        <f>IF(WW7&gt;0,WW7,"")</f>
        <v>9.6649999999999991</v>
      </c>
      <c r="XL7" s="11">
        <f>IF(SUM(WT7:WW7)-WX7&gt;0,SUM(WT7:WW7)-WX7,"")</f>
        <v>34.064999999999998</v>
      </c>
      <c r="XM7" s="11">
        <f>IF(XA7&gt;0,XA7,"")</f>
        <v>13.3</v>
      </c>
      <c r="XN7" s="11">
        <f>IF(XB7&gt;0,XB7,"")</f>
        <v>14.62</v>
      </c>
      <c r="XO7" s="11">
        <f>IF(SUM(WY7:XB7)-XC7&gt;0,SUM(WY7:XB7)-XC7,"")</f>
        <v>49.669999999999995</v>
      </c>
      <c r="XP7" s="11">
        <f>IF(MAX(XL7,XO7)&gt;0,MAX(XL7,XO7),"")</f>
        <v>49.669999999999995</v>
      </c>
      <c r="XQ7" s="11">
        <f>IF(XF7&gt;0,XF7,"")</f>
        <v>10.6</v>
      </c>
      <c r="XR7" s="11">
        <f>IF(XG7&gt;0,XG7,"")</f>
        <v>11.315</v>
      </c>
      <c r="XS7" s="11">
        <f>IF(SUM(XD7:XG7)-XH7&gt;0,SUM(XD7:XG7)-XH7,"")</f>
        <v>39.265000000000001</v>
      </c>
      <c r="XT7" s="11">
        <f>IF(SUM(XP7,XS7)&gt;0,SUM(XP7,XS7),"")</f>
        <v>88.935000000000002</v>
      </c>
    </row>
    <row r="8" spans="1:644" x14ac:dyDescent="0.2">
      <c r="A8" s="4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>5</v>
      </c>
      <c r="B8" s="5" t="s">
        <v>73</v>
      </c>
      <c r="C8" s="4" t="s">
        <v>6</v>
      </c>
      <c r="D8" s="4">
        <v>2001</v>
      </c>
      <c r="E8" s="9">
        <f>SUM(J8:V8)+SUM(J8:T8)*0.0000001+SUM(J8)*0.0000000000001</f>
        <v>238.42002336400529</v>
      </c>
      <c r="F8" s="3" t="str">
        <f>IF(OR(AND(AO8&gt;=AY$20,AO8&lt;&gt;"",AQ8&gt;=AY$24,AQ8&lt;&gt;"",AN8=""),AND(AR8&gt;=AY$20,AR8&lt;&gt;"",AT8&gt;=AY$24,AT8&lt;&gt;"",AN8=""),AND(AV8&gt;=AY$20,AV8&lt;&gt;"",AX8&gt;=AY$24,AX8&lt;&gt;"",AN8=""),AND(BP8&gt;=BZ$20,BP8&lt;&gt;"",BR8&gt;=BZ$24,BR8&lt;&gt;"",BO8=""),AND(BS8&gt;=BZ$20,BS8&lt;&gt;"",BU8&gt;=BZ$24,BU8&lt;&gt;"",BO8=""),AND(BW8&gt;=BZ$20,BW8&lt;&gt;"",BY8&gt;=BZ$24,BY8&lt;&gt;"",BO8=""),AND(CQ8&gt;=DA$20,CQ8&lt;&gt;"",CS8&gt;=DA$24,CS8&lt;&gt;"",CP8=""),AND(CT8&gt;=DA$20,CT8&lt;&gt;"",CV8&gt;=DA$24,CV8&lt;&gt;"",CP8=""),AND(CX8&gt;=DA$20,CX8&lt;&gt;"",CZ8&gt;=DA$24,CZ8&lt;&gt;"",CP8=""),AND(DX8&gt;=EK$20,DX8&lt;&gt;"",DZ8&gt;=EK$24,DZ8&lt;&gt;""),AND(EA8&gt;=EK$20,EA8&lt;&gt;"",EC8&gt;=EK$24,EC8&lt;&gt;""),AND(EE8&gt;=EK$20,EE8&lt;&gt;"",EG8&gt;=EK$24,EG8&lt;&gt;""),AND(EH8&gt;=EK$20,EH8&lt;&gt;"",EJ8&gt;=EK$24,EJ8&lt;&gt;""),AND(FF8&gt;=FS$20,FF8&lt;&gt;"",FH8&gt;=FS$24,FH8&lt;&gt;""),AND(FI8&gt;=FS$20,FI8&lt;&gt;"",FK8&gt;=FS$24,FK8&lt;&gt;""),AND(FM8&gt;=FS$20,FM8&lt;&gt;"",FO8&gt;=FS$24,FO8&lt;&gt;""),AND(FP8&gt;=FS$20,FP8&lt;&gt;"",FR8&gt;=FS$24,FR8&lt;&gt;""),AND(GN8&gt;=HA$20,GN8&lt;&gt;"",GP8&gt;=HA$24,GP8&lt;&gt;""),AND(GQ8&gt;=HA$20,GQ8&lt;&gt;"",GS8&gt;=HA$24,GS8&lt;&gt;""),AND(GU8&gt;=HA$20,GU8&lt;&gt;"",GW8&gt;=HA$24,GW8&lt;&gt;""),AND(GX8&gt;=HA$20,GX8&lt;&gt;"",GZ8&gt;=HA$24,GZ8&lt;&gt;""),AND(HV8&gt;=II$20,HV8&lt;&gt;"",HX8&gt;=II$24,HX8&lt;&gt;""),AND(HY8&gt;=II$20,HY8&lt;&gt;"",IA8&gt;=II$24,IA8&lt;&gt;""),AND(IC8&gt;=II$20,IC8&lt;&gt;"",IE8&gt;=II$24,IE8&lt;&gt;""),AND(IF8&gt;=II$20,IF8&lt;&gt;"",IH8&gt;=II$24,IH8&lt;&gt;""),AND(JD8&gt;=JQ$20,JD8&lt;&gt;"",JF8&gt;=JQ$24,JF8&lt;&gt;""),AND(JG8&gt;=JQ$20,JG8&lt;&gt;"",JI8&gt;=JQ$24,JI8&lt;&gt;""),AND(JK8&gt;=JQ$20,JK8&lt;&gt;"",JM8&gt;=JQ$24,JM8&lt;&gt;""),AND(JN8&gt;=JQ$20,JN8&lt;&gt;"",JP8&gt;=JQ$24,JP8&lt;&gt;""),AND(KL8&gt;=KY$20,KL8&lt;&gt;"",KN8&gt;=KY$24,KN8&lt;&gt;""),AND(KO8&gt;=KY$20,KO8&lt;&gt;"",KQ8&gt;=KY$24,KQ8&lt;&gt;""),AND(KS8&gt;=KY$20,KS8&lt;&gt;"",KU8&gt;=KY$24,KU8&lt;&gt;""),AND(KV8&gt;=KY$20,KV8&lt;&gt;"",KX8&gt;=KY$24,KX8&lt;&gt;""),AND(LT8&gt;=MG$20,LT8&lt;&gt;"",LV8&gt;=MG$24,LV8&lt;&gt;""),AND(LW8&gt;=MG$20,LW8&lt;&gt;"",LY8&gt;=MG$24,LY8&lt;&gt;""),AND(MA8&gt;=MG$20,MA8&lt;&gt;"",MC8&gt;=MG$24,MC8&lt;&gt;""),AND(MD8&gt;=MG$20,MD8&lt;&gt;"",MF8&gt;=MG$24,MF8&lt;&gt;""),AND(NB8&gt;=NO$20,NB8&lt;&gt;"",ND8&gt;=NO$24,ND8&lt;&gt;""),AND(NE8&gt;=NO$20,NE8&lt;&gt;"",NG8&gt;=NO$24,NG8&lt;&gt;""),AND(NI8&gt;=NO$20,NI8&lt;&gt;"",NK8&gt;=NO$24,NK8&lt;&gt;""),AND(NL8&gt;=NO$20,NL8&lt;&gt;"",NN8&gt;=NO$24,NN8&lt;&gt;""),AND(OJ8&gt;=OW$20,OJ8&lt;&gt;"",OL8&gt;=OW$24,OL8&lt;&gt;""),AND(OM8&gt;=OW$20,OM8&lt;&gt;"",OO8&gt;=OW$24,OO8&lt;&gt;""),AND(OQ8&gt;=OW$20,OQ8&lt;&gt;"",OS8&gt;=OW$24,OS8&lt;&gt;""),AND(OT8&gt;=OW$20,OT8&lt;&gt;"",OV8&gt;=OW$24,OV8&lt;&gt;""),AND(PR8&gt;=QE$20,PR8&lt;&gt;"",PT8&gt;=QE$24,PT8&lt;&gt;""),AND(PU8&gt;=QE$20,PU8&lt;&gt;"",PW8&gt;=QE$24,PW8&lt;&gt;""),AND(PY8&gt;=QE$20,PY8&lt;&gt;"",QA8&gt;=QE$24,QA8&lt;&gt;""),AND(QB8&gt;=QE$20,QB8&lt;&gt;"",QD8&gt;=QE$24,QD8&lt;&gt;""),AND(QZ8&gt;=RM$20,QZ8&lt;&gt;"",RB8&gt;=RM$24,RB8&lt;&gt;""),AND(RC8&gt;=RM$20,RC8&lt;&gt;"",RE8&gt;=RM$24,RE8&lt;&gt;""),AND(RG8&gt;=RM$20,RG8&lt;&gt;"",RI8&gt;=RM$24,RI8&lt;&gt;""),AND(RJ8&gt;=RM$20,RJ8&lt;&gt;"",RL8&gt;=RM$24,RL8&lt;&gt;""),AND(SH8&gt;=SU$20,SH8&lt;&gt;"",SJ8&gt;=SU$24,SJ8&lt;&gt;""),AND(SK8&gt;=SU$20,SK8&lt;&gt;"",SM8&gt;=SU$24,SM8&lt;&gt;""),AND(SO8&gt;=SU$20,SO8&lt;&gt;"",SQ8&gt;=SU$24,SQ8&lt;&gt;""),AND(SR8&gt;=SU$20,SR8&lt;&gt;"",ST8&gt;=SU$24,ST8&lt;&gt;""),AND(TP8&gt;=UC$20,TP8&lt;&gt;"",TR8&gt;=UC$24,TR8&lt;&gt;""),AND(TS8&gt;=UC$20,TS8&lt;&gt;"",TU8&gt;=UC$24,TU8&lt;&gt;""),AND(TW8&gt;=UC$20,TW8&lt;&gt;"",TY8&gt;=UC$24,TYY8&lt;&gt;""),AND(TZ8&gt;=UC$20,TZ8&lt;&gt;"",UB8&gt;=UC$24,UB8&lt;&gt;""),AND(UX8&gt;=VK$20,UX8&lt;&gt;"",UZ8&gt;=VK$24,UZ8&lt;&gt;""),AND(VA8&gt;=VK$20,VA8&lt;&gt;"",VC8&gt;=VK$24,VC8&lt;&gt;""),AND(VE8&gt;=VK$20,VE8&lt;&gt;"",VG8&gt;=VK$24,VG8&lt;&gt;""),AND(VH8&gt;=VK$20,VH8&lt;&gt;"",VJ8&gt;=VK$24,VJ8&lt;&gt;""),AND(WF8&gt;=WS$20,WF8&lt;&gt;"",WH8&gt;=WS$24,WH8&lt;&gt;""),AND(WI8&gt;=WS$20,WI8&lt;&gt;"",WK8&gt;=WS$24,WK8&lt;&gt;""),AND(WM8&gt;=WS$20,WM8&lt;&gt;"",WO8&gt;=WS$24,WO8&lt;&gt;""),AND(WP8&gt;=WS$20,WP8&lt;&gt;"",WR8&gt;=WS$24,WR8&lt;&gt;"")),"P","")</f>
        <v>P</v>
      </c>
      <c r="G8" s="3" t="str">
        <f>IF(OR(AND(AQ8&gt;=AY$24,AQ8&lt;&gt;"",AN8=""),AND(AT8&gt;=AY$24,AT8&lt;&gt;"",AN8=""),AND(AX8&gt;=AY$24,AX8&lt;&gt;"",AN8=""),AND(BR8&gt;=BZ$24,BR8&lt;&gt;"",BO8=""),AND(BU8&gt;=BZ$24,BU8&lt;&gt;"",BO8=""),AND(BY8&gt;=BZ$24,BY8&lt;&gt;"",BO8=""),AND(CS8&gt;=DA$24,CS8&lt;&gt;"",CP8=""),AND(CV8&gt;=DA$24,CV8&lt;&gt;"",CP8=""),AND(CZ8&gt;=DA$24,CZ8&lt;&gt;"",CP8=""),AND(DZ8&gt;=EK$24,DZ8&lt;&gt;""),AND(EC8&gt;=EK$24,EC8&lt;&gt;""),AND(EG8&gt;=EK$24,EG8&lt;&gt;""),AND(EJ8&gt;=EK$24,EJ8&lt;&gt;""),AND(FH8&gt;=FS$24,FH8&lt;&gt;""),AND(FK8&gt;=FS$24,FK8&lt;&gt;""),AND(FO8&gt;=FS$24,FO8&lt;&gt;""),AND(FR8&gt;=FS$24,FR8&lt;&gt;""),AND(GP8&gt;=HA$24,GP8&lt;&gt;""),AND(GS8&gt;=HA$24,GS8&lt;&gt;""),AND(GW8&gt;=HA$24,GW8&lt;&gt;""),AND(GZ8&gt;=HA$24,GZ8&lt;&gt;""),AND(HX8&gt;=II$24,HX8&lt;&gt;""),AND(IA8&gt;=II$24,IA8&lt;&gt;""),AND(IE8&gt;=II$24,IE8&lt;&gt;""),AND(IH8&gt;=II$24,IH8&lt;&gt;""),AND(JF8&gt;=JQ$24,JF8&lt;&gt;""),AND(JI8&gt;=JQ$24,JI8&lt;&gt;""),AND(JM8&gt;=JQ$24,JM8&lt;&gt;""),AND(JP8&gt;=JQ$24,JP8&lt;&gt;""),AND(KN8&gt;=KY$24,KN8&lt;&gt;""),AND(KQ8&gt;=KY$24,KQ8&lt;&gt;""),AND(KU8&gt;=KY$24,KU8&lt;&gt;""),AND(KX8&gt;=KY$24,KX8&lt;&gt;""),AND(LV8&gt;=MG$24,LV8&lt;&gt;""),AND(LY8&gt;=MG$24,LY8&lt;&gt;""),AND(MC8&gt;=MG$24,MC8&lt;&gt;""),AND(MF8&gt;=MG$24,MF8&lt;&gt;""),AND(ND8&gt;=NO$24,ND8&lt;&gt;""),AND(NG8&gt;=NO$24,NG8&lt;&gt;""),AND(NK8&gt;=NO$24,NK8&lt;&gt;""),AND(NN8&gt;=NO$24,NN8&lt;&gt;""),AND(OL8&gt;=OW$24,OL8&lt;&gt;""),AND(OO8&gt;=OW$24,OO8&lt;&gt;""),AND(OS8&gt;=OW$24,OS8&lt;&gt;""),AND(OV8&gt;=OW$24,OV8&lt;&gt;""),AND(PT8&gt;=QE$24,PT8&lt;&gt;""),AND(PW8&gt;=QE$24,PW8&lt;&gt;""),AND(QA8&gt;=QE$24,QA8&lt;&gt;""),AND(QD8&gt;=QE$24,QD8&lt;&gt;""),AND(RB8&gt;=RM$24,RB8&lt;&gt;""),AND(RE8&gt;=RM$24,RE8&lt;&gt;""),AND(RI8&gt;=RM$24,RI8&lt;&gt;""),AND(RL8&gt;=RM$24,RL8&lt;&gt;""),AND(SJ8&gt;=SU$24,SJ8&lt;&gt;""),AND(SM8&gt;=SU$24,SM8&lt;&gt;""),AND(SQ8&gt;=SU$24,SQ8&lt;&gt;""),AND(ST8&gt;=SU$24,ST8&lt;&gt;""),AND(TR8&gt;=UC$24,TR8&lt;&gt;""),AND(TU8&gt;=UC$24,TU8&lt;&gt;""),AND(TY8&gt;=UC$24,TYY8&lt;&gt;""),AND(UB8&gt;=UC$24,UB8&lt;&gt;""),AND(UZ8&gt;=VK$24,UZ8&lt;&gt;""),AND(VC8&gt;=VK$24,VC8&lt;&gt;""),AND(VG8&gt;=VK$24,VG8&lt;&gt;""),AND(VJ8&gt;=VK$24,VJ8&lt;&gt;""),AND(WH8&gt;=WS$24,WH8&lt;&gt;""),AND(WK8&gt;=WS$24,WK8&lt;&gt;""),AND(WO8&gt;=WS$24,WO8&lt;&gt;""),AND(WR8&gt;=WS$24,WR8&lt;&gt;"")),"P","")</f>
        <v>P</v>
      </c>
      <c r="H8" s="37" t="str">
        <f>IF(AND(G8="P",F8=""),"No DD",IF(OR(AND(AO8&gt;=AY$23,AO8&lt;&gt;"",AQ8&gt;=AY$27,AQ8&lt;&gt;"",AN8=""),AND(AR8&gt;=AY$23,AR8&lt;&gt;"",AT8&gt;=AY$27,AT8&lt;&gt;"",AN8=""),AND(AV8&gt;=AY$23,AV8&lt;&gt;"",AX8&gt;=AY$27,AX8&lt;&gt;"",AN8=""),AND(BP8&gt;=BZ$23,BP8&lt;&gt;"",BR8&gt;=BZ$27,BR8&lt;&gt;"",BO8=""),AND(BS8&gt;=BZ$23,BS8&lt;&gt;"",BU8&gt;=BZ$27,BU8&lt;&gt;"",BO8=""),AND(BW8&gt;=BZ$23,BW8&lt;&gt;"",BY8&gt;=BZ$27,BY8&lt;&gt;"",BO8=""),AND(CQ8&gt;=DA$23,CQ8&lt;&gt;"",CS8&gt;=DA$27,CS8&lt;&gt;"",CP8=""),AND(CT8&gt;=DA$23,CT8&lt;&gt;"",CV8&gt;=DA$27,CV8&lt;&gt;"",CP8=""),AND(CX8&gt;=DA$23,CX8&lt;&gt;"",CZ8&gt;=DA$27,CZ8&lt;&gt;"",CP8=""),AND(DX8&gt;=EK$23,DX8&lt;&gt;"",DZ8&gt;=EK$27,DZ8&lt;&gt;""),AND(EA8&gt;=EK$23,EA8&lt;&gt;"",EC8&gt;=EK$27,EC8&lt;&gt;""),AND(EE8&gt;=EK$23,EE8&lt;&gt;"",EG8&gt;=EK$27,EG8&lt;&gt;""),AND(EH8&gt;=EK$23,EH8&lt;&gt;"",EJ8&gt;=EK$27,EJ8&lt;&gt;""),AND(FF8&gt;=FS$23,FF8&lt;&gt;"",FH8&gt;=FS$27,FH8&lt;&gt;""),AND(FI8&gt;=FS$23,FI8&lt;&gt;"",FK8&gt;=FS$27,FK8&lt;&gt;""),AND(FM8&gt;=FS$23,FM8&lt;&gt;"",FO8&gt;=FS$27,FO8&lt;&gt;""),AND(FP8&gt;=FS$23,FP8&lt;&gt;"",FR8&gt;=FS$27,FR8&lt;&gt;""),AND(GN8&gt;=HA$23,GN8&lt;&gt;"",GP8&gt;=HA$27,GP8&lt;&gt;""),AND(GQ8&gt;=HA$23,GQ8&lt;&gt;"",GS8&gt;=HA$27,GS8&lt;&gt;""),AND(GU8&gt;=HA$23,GU8&lt;&gt;"",GW8&gt;=HA$27,GW8&lt;&gt;""),AND(GX8&gt;=HA$23,GX8&lt;&gt;"",GZ8&gt;=HA$27,GZ8&lt;&gt;""),AND(HV8&gt;=II$23,HV8&lt;&gt;"",HX8&gt;=II$27,HX8&lt;&gt;""),AND(HY8&gt;=II$23,HY8&lt;&gt;"",IA8&gt;=II$27,IA8&lt;&gt;""),AND(IC8&gt;=II$23,IC8&lt;&gt;"",IE8&gt;=II$27,IE8&lt;&gt;""),AND(IF8&gt;=II$23,IF8&lt;&gt;"",IH8&gt;=II$27,IH8&lt;&gt;""),AND(JD8&gt;=JQ$23,JD8&lt;&gt;"",JF8&gt;=JQ$27,JF8&lt;&gt;""),AND(JG8&gt;=JQ$23,JG8&lt;&gt;"",JI8&gt;=JQ$27,JI8&lt;&gt;""),AND(JK8&gt;=JQ$23,JK8&lt;&gt;"",JM8&gt;=JQ$27,JM8&lt;&gt;""),AND(JN8&gt;=JQ$23,JN8&lt;&gt;"",JP8&gt;=JQ$27,JP8&lt;&gt;""),AND(KL8&gt;=KY$23,KL8&lt;&gt;"",KN8&gt;=KY$27,KN8&lt;&gt;""),AND(KO8&gt;=KY$23,KO8&lt;&gt;"",KQ8&gt;=KY$27,KQ8&lt;&gt;""),AND(KS8&gt;=KY$23,KS8&lt;&gt;"",KU8&gt;=KY$27,KU8&lt;&gt;""),AND(KV8&gt;=KY$23,KV8&lt;&gt;"",KX8&gt;=KY$27,KX8&lt;&gt;""),AND(LT8&gt;=MG$23,LT8&lt;&gt;"",LV8&gt;=MG$27,LV8&lt;&gt;""),AND(LW8&gt;=MG$23,LW8&lt;&gt;"",LY8&gt;=MG$27,LY8&lt;&gt;""),AND(MA8&gt;=MG$23,MA8&lt;&gt;"",MC8&gt;=MG$27,MC8&lt;&gt;""),AND(MD8&gt;=MG$23,MD8&lt;&gt;"",MF8&gt;=MG$27,MF8&lt;&gt;""),AND(NB8&gt;=NO$23,NB8&lt;&gt;"",ND8&gt;=NO$27,ND8&lt;&gt;""),AND(NE8&gt;=NO$23,NE8&lt;&gt;"",NG8&gt;=NO$27,NG8&lt;&gt;""),AND(NI8&gt;=NO$23,NI8&lt;&gt;"",NK8&gt;=NO$27,NK8&lt;&gt;""),AND(NL8&gt;=NO$23,NL8&lt;&gt;"",NN8&gt;=NO$27,NN8&lt;&gt;""),AND(OJ8&gt;=OW$23,OJ8&lt;&gt;"",OL8&gt;=OW$27,OL8&lt;&gt;""),AND(OM8&gt;=OW$23,OM8&lt;&gt;"",OO8&gt;=OW$27,OO8&lt;&gt;""),AND(OQ8&gt;=OW$23,OQ8&lt;&gt;"",OS8&gt;=OW$27,OS8&lt;&gt;""),AND(OT8&gt;=OW$23,OT8&lt;&gt;"",OV8&gt;=OW$27,OV8&lt;&gt;""),AND(PR8&gt;=QE$23,PR8&lt;&gt;"",PT8&gt;=QE$27,PT8&lt;&gt;""),AND(PU8&gt;=QE$23,PU8&lt;&gt;"",PW8&gt;=QE$27,PW8&lt;&gt;""),AND(PY8&gt;=QE$23,PY8&lt;&gt;"",QA8&gt;=QE$27,QA8&lt;&gt;""),AND(QB8&gt;=QE$23,QB8&lt;&gt;"",QD8&gt;=QE$27,QD8&lt;&gt;""),AND(QZ8&gt;=RM$23,QZ8&lt;&gt;"",RB8&gt;=RM$27,RB8&lt;&gt;""),AND(RC8&gt;=RM$23,RC8&lt;&gt;"",RE8&gt;=RM$27,RE8&lt;&gt;""),AND(RG8&gt;=RM$23,RG8&lt;&gt;"",RI8&gt;=RM$27,RI8&lt;&gt;""),AND(RJ8&gt;=RM$23,RJ8&lt;&gt;"",RL8&gt;=RM$27,RL8&lt;&gt;""),AND(SH8&gt;=SU$23,SH8&lt;&gt;"",SJ8&gt;=SU$27,SJ8&lt;&gt;""),AND(SK8&gt;=SU$23,SK8&lt;&gt;"",SM8&gt;=SU$27,SM8&lt;&gt;""),AND(SO8&gt;=SU$23,SO8&lt;&gt;"",SQ8&gt;=SU$27,SQ8&lt;&gt;""),AND(SR8&gt;=SU$23,SR8&lt;&gt;"",ST8&gt;=SU$27,ST8&lt;&gt;""),AND(TP8&gt;=UC$23,TP8&lt;&gt;"",TR8&gt;=UC$27,TR8&lt;&gt;""),AND(TS8&gt;=UC$23,TS8&lt;&gt;"",TU8&gt;=UC$27,TU8&lt;&gt;""),AND(TW8&gt;=UC$23,TW8&lt;&gt;"",TY8&gt;=UC$347,TYY8&lt;&gt;""),AND(TZ8&gt;=UC$23,TZ8&lt;&gt;"",UB8&gt;=UC$27,UB8&lt;&gt;""),AND(UX8&gt;=VK$23,UX8&lt;&gt;"",UZ8&gt;=VK$27,UZ8&lt;&gt;""),AND(VA8&gt;=VK$23,VA8&lt;&gt;"",VC8&gt;=VK$27,VC8&lt;&gt;""),AND(VE8&gt;=VK$23,VE8&lt;&gt;"",VG8&gt;=VK$27,VG8&lt;&gt;""),AND(VH8&gt;=VK$23,VH8&lt;&gt;"",VJ8&gt;=VK$27,VJ8&lt;&gt;""),AND(WF8&gt;=WS$23,WF8&lt;&gt;"",WH8&gt;=WS$27,WH8&lt;&gt;""),AND(WI8&gt;=WS$23,WI8&lt;&gt;"",WK8&gt;=WS$27,WK8&lt;&gt;""),AND(WM8&gt;=WS$23,WM8&lt;&gt;"",WO8&gt;=WS$27,WO8&lt;&gt;""),AND(WP8&gt;=WS$23,WP8&lt;&gt;"",WR8&gt;=WS$27,WR8&lt;&gt;"")),"Merit",IF(OR(AND(AO8&gt;=AY$22,AO8&lt;&gt;"",AQ8&gt;=AY$26,AQ8&lt;&gt;"",AN8=""),AND(AR8&gt;=AY$22,AR8&lt;&gt;"",AT8&gt;=AY$26,AT8&lt;&gt;"",AN8=""),AND(AV8&gt;=AY$22,AV8&lt;&gt;"",AX8&gt;=AY$26,AX8&lt;&gt;"",AN8=""),AND(BP8&gt;=BZ$22,BP8&lt;&gt;"",BR8&gt;=BZ$26,BR8&lt;&gt;"",BO8=""),AND(BS8&gt;=BZ$22,BS8&lt;&gt;"",BU8&gt;=BZ$26,BU8&lt;&gt;"",BO8=""),AND(BW8&gt;=BZ$22,BW8&lt;&gt;"",BY8&gt;=BZ$26,BY8&lt;&gt;"",BO8=""),AND(CQ8&gt;=DA$22,CQ8&lt;&gt;"",CS8&gt;=DA$26,CS8&lt;&gt;"",CP8=""),AND(CT8&gt;=DA$22,CT8&lt;&gt;"",CV8&gt;=DA$26,CV8&lt;&gt;"",CP8=""),AND(CX8&gt;=DA$22,CX8&lt;&gt;"",CZ8&gt;=DA$26,CZ8&lt;&gt;"",CP8=""),AND(DX8&gt;=EK$22,DX8&lt;&gt;"",DZ8&gt;=EK$26,DZ8&lt;&gt;""),AND(EA8&gt;=EK$22,EA8&lt;&gt;"",EC8&gt;=EK$26,EC8&lt;&gt;""),AND(EE8&gt;=EK$22,EE8&lt;&gt;"",EG8&gt;=EK$26,EG8&lt;&gt;""),AND(EH8&gt;=EK$22,EH8&lt;&gt;"",EJ8&gt;=EK$26,EJ8&lt;&gt;""),AND(FF8&gt;=FS$22,FF8&lt;&gt;"",FH8&gt;=FS$26,FH8&lt;&gt;""),AND(FI8&gt;=FS$22,FI8&lt;&gt;"",FK8&gt;=FS$26,FK8&lt;&gt;""),AND(FM8&gt;=FS$22,FM8&lt;&gt;"",FO8&gt;=FS$26,FO8&lt;&gt;""),AND(FP8&gt;=FS$22,FP8&lt;&gt;"",FR8&gt;=FS$26,FR8&lt;&gt;""),AND(GN8&gt;=HA$22,GN8&lt;&gt;"",GP8&gt;=HA$26,GP8&lt;&gt;""),AND(GQ8&gt;=HA$22,GQ8&lt;&gt;"",GS8&gt;=HA$26,GS8&lt;&gt;""),AND(GU8&gt;=HA$22,GU8&lt;&gt;"",GW8&gt;=HA$26,GW8&lt;&gt;""),AND(GX8&gt;=HA$22,GX8&lt;&gt;"",GZ8&gt;=HA$26,GZ8&lt;&gt;""),AND(HV8&gt;=II$22,HV8&lt;&gt;"",HX8&gt;=II$26,HX8&lt;&gt;""),AND(HY8&gt;=II$22,HY8&lt;&gt;"",IA8&gt;=II$26,IA8&lt;&gt;""),AND(IC8&gt;=II$22,IC8&lt;&gt;"",IE8&gt;=II$26,IE8&lt;&gt;""),AND(IF8&gt;=II$22,IF8&lt;&gt;"",IH8&gt;=II$26,IH8&lt;&gt;""),AND(JD8&gt;=JQ$22,JD8&lt;&gt;"",JF8&gt;=JQ$26,JF8&lt;&gt;""),AND(JG8&gt;=JQ$22,JG8&lt;&gt;"",JI8&gt;=JQ$26,JI8&lt;&gt;""),AND(JK8&gt;=JQ$22,JK8&lt;&gt;"",JM8&gt;=JQ$26,JM8&lt;&gt;""),AND(JN8&gt;=JQ$22,JN8&lt;&gt;"",JP8&gt;=JQ$26,JP8&lt;&gt;""),AND(KL8&gt;=KY$22,KL8&lt;&gt;"",KN8&gt;=KY$26,KN8&lt;&gt;""),AND(KO8&gt;=KY$22,KO8&lt;&gt;"",KQ8&gt;=KY$26,KQ8&lt;&gt;""),AND(KS8&gt;=KY$22,KS8&lt;&gt;"",KU8&gt;=KY$26,KU8&lt;&gt;""),AND(KV8&gt;=KY$22,KV8&lt;&gt;"",KX8&gt;=KY$26,KX8&lt;&gt;""),AND(LT8&gt;=MG$22,LT8&lt;&gt;"",LV8&gt;=MG$26,LV8&lt;&gt;""),AND(LW8&gt;=MG$22,LW8&lt;&gt;"",LY8&gt;=MG$26,LY8&lt;&gt;""),AND(MA8&gt;=MG$22,MA8&lt;&gt;"",MC8&gt;=MG$26,MC8&lt;&gt;""),AND(MD8&gt;=MG$22,MD8&lt;&gt;"",MF8&gt;=MG$26,MF8&lt;&gt;""),AND(NB8&gt;=NO$22,NB8&lt;&gt;"",ND8&gt;=NO$26,ND8&lt;&gt;""),AND(NE8&gt;=NO$22,NE8&lt;&gt;"",NG8&gt;=NO$26,NG8&lt;&gt;""),AND(NI8&gt;=NO$22,NI8&lt;&gt;"",NK8&gt;=NO$26,NK8&lt;&gt;""),AND(NL8&gt;=NO$22,NL8&lt;&gt;"",NN8&gt;=NO$26,NN8&lt;&gt;""),AND(OJ8&gt;=OW$22,OJ8&lt;&gt;"",OL8&gt;=OW$26,OL8&lt;&gt;""),AND(OM8&gt;=OW$22,OM8&lt;&gt;"",OO8&gt;=OW$26,OO8&lt;&gt;""),AND(OQ8&gt;=OW$22,OQ8&lt;&gt;"",OS8&gt;=OW$26,OS8&lt;&gt;""),AND(OT8&gt;=OW$22,OT8&lt;&gt;"",OV8&gt;=OW$26,OV8&lt;&gt;""),AND(PR8&gt;=QE$22,PR8&lt;&gt;"",PT8&gt;=QE$26,PT8&lt;&gt;""),AND(PU8&gt;=QE$22,PU8&lt;&gt;"",PW8&gt;=QE$26,PW8&lt;&gt;""),AND(PY8&gt;=QE$22,PY8&lt;&gt;"",QA8&gt;=QE$26,QA8&lt;&gt;""),AND(QB8&gt;=QE$22,QB8&lt;&gt;"",QD8&gt;=QE$26,QD8&lt;&gt;""),AND(QZ8&gt;=RM$22,QZ8&lt;&gt;"",RB8&gt;=RM$26,RB8&lt;&gt;""),AND(RC8&gt;=RM$22,RC8&lt;&gt;"",RE8&gt;=RM$26,RE8&lt;&gt;""),AND(RG8&gt;=RM$22,RG8&lt;&gt;"",RI8&gt;=RM$26,RI8&lt;&gt;""),AND(RJ8&gt;=RM$22,RJ8&lt;&gt;"",RL8&gt;=RM$26,RL8&lt;&gt;""),AND(SH8&gt;=SU$22,SH8&lt;&gt;"",SJ8&gt;=SU$26,SJ8&lt;&gt;""),AND(SK8&gt;=SU$22,SK8&lt;&gt;"",SM8&gt;=SU$26,SM8&lt;&gt;""),AND(SO8&gt;=SU$22,SO8&lt;&gt;"",SQ8&gt;=SU$26,SQ8&lt;&gt;""),AND(SR8&gt;=SU$22,SR8&lt;&gt;"",ST8&gt;=SU$26,ST8&lt;&gt;""),AND(TP8&gt;=UC$22,TP8&lt;&gt;"",TR8&gt;=UC$26,TR8&lt;&gt;""),AND(TS8&gt;=UC$22,TS8&lt;&gt;"",TU8&gt;=UC$26,TU8&lt;&gt;""),AND(TW8&gt;=UC$22,TW8&lt;&gt;"",TY8&gt;=UC$26,TYY8&lt;&gt;""),AND(TZ8&gt;=UC$22,TZ8&lt;&gt;"",UB8&gt;=UC$26,UB8&lt;&gt;""),AND(UX8&gt;=VK$22,UX8&lt;&gt;"",UZ8&gt;=VK$26,UZ8&lt;&gt;""),AND(VA8&gt;=VK$22,VA8&lt;&gt;"",VC8&gt;=VK$26,VC8&lt;&gt;""),AND(VE8&gt;=VK$22,VE8&lt;&gt;"",VG8&gt;=VK$26,VG8&lt;&gt;""),AND(VH8&gt;=VK$22,VH8&lt;&gt;"",VJ8&gt;=VK$26,VJ8&lt;&gt;""),AND(WF8&gt;=WS$22,WF8&lt;&gt;"",WH8&gt;=WS$26,WH8&lt;&gt;""),AND(WI8&gt;=WS$22,WI8&lt;&gt;"",WK8&gt;=WS$26,WK8&lt;&gt;""),AND(WM8&gt;=WS$22,WM8&lt;&gt;"",WO8&gt;=WS$26,WO8&lt;&gt;""),AND(WP8&gt;=WS$22,WP8&lt;&gt;"",WR8&gt;=WS$26,WR8&lt;&gt;"")),"Excellence",IF(I8="P","Worlds Team",IF(F8="P","National Team","")))))</f>
        <v>Excellence</v>
      </c>
      <c r="I8" s="3" t="str">
        <f>IF(OR(AND(AO8&gt;=AY$21,AO8&lt;&gt;"",AQ8&gt;=AY$25,AQ8&lt;&gt;"",AN8=""),AND(AR8&gt;=AY$21,AR8&lt;&gt;"",AT8&gt;=AY$25,AT8&lt;&gt;"",AN8=""),AND(AV8&gt;=AY$21,AV8&lt;&gt;"",AX8&gt;=AY$25,AX8&lt;&gt;"",AN8=""),AND(BP8&gt;=BZ$21,BP8&lt;&gt;"",BR8&gt;=BZ$25,BR8&lt;&gt;"",BO8=""),AND(BS8&gt;=BZ$21,BS8&lt;&gt;"",BU8&gt;=BZ$25,BU8&lt;&gt;"",BO8=""),AND(BW8&gt;=BZ$21,BW8&lt;&gt;"",BY8&gt;=BZ$25,BY8&lt;&gt;"",BO8=""),AND(CQ8&gt;=DA$21,CQ8&lt;&gt;"",CS8&gt;=DA$25,CS8&lt;&gt;"",CP8=""),AND(CT8&gt;=DA$21,CT8&lt;&gt;"",CV8&gt;=DA$25,CV8&lt;&gt;"",CP8=""),AND(CX8&gt;=DA$21,CX8&lt;&gt;"",CZ8&gt;=DA$25,CZ8&lt;&gt;"",CP8=""),AND(DX8&gt;=EK$21,DX8&lt;&gt;"",DZ8&gt;=EK$25,DZ8&lt;&gt;""),AND(EA8&gt;=EK$21,EA8&lt;&gt;"",EC8&gt;=EK$25,EC8&lt;&gt;""),AND(EE8&gt;=EK$21,EE8&lt;&gt;"",EG8&gt;=EK$25,EG8&lt;&gt;""),AND(EH8&gt;=EK$21,EH8&lt;&gt;"",EJ8&gt;=EK$25,EJ8&lt;&gt;""),AND(FF8&gt;=FS$21,FF8&lt;&gt;"",FH8&gt;=FS$25,FH8&lt;&gt;""),AND(FI8&gt;=FS$21,FI8&lt;&gt;"",FK8&gt;=FS$25,FK8&lt;&gt;""),AND(FM8&gt;=FS$21,FM8&lt;&gt;"",FO8&gt;=FS$25,FO8&lt;&gt;""),AND(FP8&gt;=FS$21,FP8&lt;&gt;"",FR8&gt;=FS$25,FR8&lt;&gt;""),AND(GN8&gt;=HA$21,GN8&lt;&gt;"",GP8&gt;=HA$25,GP8&lt;&gt;""),AND(GQ8&gt;=HA$21,GQ8&lt;&gt;"",GS8&gt;=HA$25,GS8&lt;&gt;""),AND(GU8&gt;=HA$21,GU8&lt;&gt;"",GW8&gt;=HA$25,GW8&lt;&gt;""),AND(GX8&gt;=HA$21,GX8&lt;&gt;"",GZ8&gt;=HA$25,GZ8&lt;&gt;""),AND(HV8&gt;=II$21,HV8&lt;&gt;"",HX8&gt;=II$25,HX8&lt;&gt;""),AND(HY8&gt;=II$21,HY8&lt;&gt;"",IA8&gt;=II$25,IA8&lt;&gt;""),AND(IC8&gt;=II$21,IC8&lt;&gt;"",IE8&gt;=II$25,IE8&lt;&gt;""),AND(IF8&gt;=II$21,IF8&lt;&gt;"",IH8&gt;=II$25,IH8&lt;&gt;""),AND(JD8&gt;=JQ$21,JD8&lt;&gt;"",JF8&gt;=JQ$25,JF8&lt;&gt;""),AND(JG8&gt;=JQ$21,JG8&lt;&gt;"",JI8&gt;=JQ$25,JI8&lt;&gt;""),AND(JK8&gt;=JQ$21,JK8&lt;&gt;"",JM8&gt;=JQ$25,JM8&lt;&gt;""),AND(JN8&gt;=JQ$21,JN8&lt;&gt;"",JP8&gt;=JQ$25,JP8&lt;&gt;""),AND(KL8&gt;=KY$21,KL8&lt;&gt;"",KN8&gt;=KY$25,KN8&lt;&gt;""),AND(KO8&gt;=KY$21,KO8&lt;&gt;"",KQ8&gt;=KY$25,KQ8&lt;&gt;""),AND(KS8&gt;=KY$21,KS8&lt;&gt;"",KU8&gt;=KY$25,KU8&lt;&gt;""),AND(KV8&gt;=KY$21,KV8&lt;&gt;"",KX8&gt;=KY$25,KX8&lt;&gt;""),AND(LT8&gt;=MG$21,LT8&lt;&gt;"",LV8&gt;=MG$25,LV8&lt;&gt;""),AND(LW8&gt;=MG$21,LW8&lt;&gt;"",LY8&gt;=MG$25,LY8&lt;&gt;""),AND(MA8&gt;=MG$21,MA8&lt;&gt;"",MC8&gt;=MG$25,MC8&lt;&gt;""),AND(MD8&gt;=MG$21,MD8&lt;&gt;"",MF8&gt;=MG$25,MF8&lt;&gt;""),AND(NB8&gt;=NO$21,NB8&lt;&gt;"",ND8&gt;=NO$25,ND8&lt;&gt;""),AND(NE8&gt;=NO$21,NE8&lt;&gt;"",NG8&gt;=NO$25,NG8&lt;&gt;""),AND(NI8&gt;=NO$21,NI8&lt;&gt;"",NK8&gt;=NO$25,NK8&lt;&gt;""),AND(NL8&gt;=NO$21,NL8&lt;&gt;"",NN8&gt;=NO$25,NN8&lt;&gt;""),AND(OJ8&gt;=OW$21,OJ8&lt;&gt;"",OL8&gt;=OW$25,OL8&lt;&gt;""),AND(OM8&gt;=OW$21,OM8&lt;&gt;"",OO8&gt;=OW$25,OO8&lt;&gt;""),AND(OQ8&gt;=OW$21,OQ8&lt;&gt;"",OS8&gt;=OW$25,OS8&lt;&gt;""),AND(OT8&gt;=OW$21,OT8&lt;&gt;"",OV8&gt;=OW$25,OV8&lt;&gt;""),AND(PR8&gt;=QE$21,PR8&lt;&gt;"",PT8&gt;=QE$25,PT8&lt;&gt;""),AND(PU8&gt;=QE$21,PU8&lt;&gt;"",PW8&gt;=QE$25,PW8&lt;&gt;""),AND(PY8&gt;=QE$21,PY8&lt;&gt;"",QA8&gt;=QE$25,QA8&lt;&gt;""),AND(QB8&gt;=QE$21,QB8&lt;&gt;"",QD8&gt;=QE$25,QD8&lt;&gt;""),AND(QZ8&gt;=RM$21,QZ8&lt;&gt;"",RB8&gt;=RM$25,RB8&lt;&gt;""),AND(RC8&gt;=RM$21,RC8&lt;&gt;"",RE8&gt;=RM$25,RE8&lt;&gt;""),AND(RG8&gt;=RM$21,RG8&lt;&gt;"",RI8&gt;=RM$25,RI8&lt;&gt;""),AND(RJ8&gt;=RM$21,RJ8&lt;&gt;"",RL8&gt;=RM$25,RL8&lt;&gt;""),AND(SH8&gt;=SU$21,SH8&lt;&gt;"",SJ8&gt;=SU$25,SJ8&lt;&gt;""),AND(SK8&gt;=SU$21,SK8&lt;&gt;"",SM8&gt;=SU$25,SM8&lt;&gt;""),AND(SO8&gt;=SU$21,SO8&lt;&gt;"",SQ8&gt;=SU$25,SQ8&lt;&gt;""),AND(SR8&gt;=SU$21,SR8&lt;&gt;"",ST8&gt;=SU$25,ST8&lt;&gt;""),AND(TP8&gt;=UC$21,TP8&lt;&gt;"",TR8&gt;=UC$25,TR8&lt;&gt;""),AND(TS8&gt;=UC$21,TS8&lt;&gt;"",TU8&gt;=UC$25,TU8&lt;&gt;""),AND(TW8&gt;=UC$21,TW8&lt;&gt;"",TY8&gt;=UC$25,TYY8&lt;&gt;""),AND(TZ8&gt;=UC$21,TZ8&lt;&gt;"",UB8&gt;=UC$25,UB8&lt;&gt;""),AND(UX8&gt;=VK$21,UX8&lt;&gt;"",UZ8&gt;=VK$25,UZ8&lt;&gt;""),AND(VA8&gt;=VK$21,VA8&lt;&gt;"",VC8&gt;=VK$25,VC8&lt;&gt;""),AND(VE8&gt;=VK$21,VE8&lt;&gt;"",VG8&gt;=VK$25,VG8&lt;&gt;""),AND(VH8&gt;=VK$21,VH8&lt;&gt;"",VJ8&gt;=VK$25,VJ8&lt;&gt;""),AND(WF8&gt;=WS$21,WF8&lt;&gt;"",WH8&gt;=WS$25,WH8&lt;&gt;""),AND(WI8&gt;=WS$21,WI8&lt;&gt;"",WK8&gt;=WS$25,WK8&lt;&gt;""),AND(WM8&gt;=WS$21,WM8&lt;&gt;"",WO8&gt;=WS$25,WO8&lt;&gt;""),AND(WP8&gt;=WS$21,WP8&lt;&gt;"",WR8&gt;=WS$25,WR8&lt;&gt;"")),"P","")</f>
        <v>P</v>
      </c>
      <c r="J8" s="8">
        <f>IF(COUNT(AQ8,AT8,BR8,BU8,CS8,CV8)&gt;0,LARGE((AQ8,AT8,BR8,BU8,CS8,CV8),1),0)</f>
        <v>53.14</v>
      </c>
      <c r="K8" s="8" t="str">
        <f>IF(J8="","",IF(OR(J8=CS8,J8=CV8),$CA$1,IF(OR(J8=BR8,J8=BU8),$AZ$1,IF(OR(J8=AQ8,J8=AT8),$Y$1,""))))</f>
        <v>2024 Elite Canada</v>
      </c>
      <c r="L8" s="8">
        <f>IF(COUNT(AQ8,AT8,BR8,BU8,CS8,CV8)&gt;1,LARGE((AQ8,AT8,BR8,BU8,CS8,CV8),2),0)</f>
        <v>52.11</v>
      </c>
      <c r="M8" s="8" t="str">
        <f>IF(L8="","",IF(OR(L8=CS8,L8=CV8),$CA$1,IF(OR(L8=BR8,L8=BU8),$AZ$1,IF(OR(L8=AQ8,L8=AT8),$Y$1,""))))</f>
        <v>2023 Domestic 3rd Trial</v>
      </c>
      <c r="N8" s="8">
        <f>IF(COUNT(AQ8,AT8,BR8,BU8,CS8,CV8)&gt;2,LARGE((AQ8,AT8,BR8,BU8,CS8,CV8),3),0)</f>
        <v>51.89</v>
      </c>
      <c r="O8" s="8" t="str">
        <f>IF(N8="","",IF(OR(N8=CS8,N8=CV8),$CA$1,IF(OR(N8=BR8,N8=BU8),$AZ$1,IF(OR(N8=AQ8,N8=AT8),$Y$1,""))))</f>
        <v>2024 Elite Canada</v>
      </c>
      <c r="P8" s="8">
        <f>IF(MAX(AX8,BY8,CZ8)&gt;0,MAX(AX8,BY8,CZ8),0)</f>
        <v>47.56</v>
      </c>
      <c r="Q8" s="8" t="str">
        <f>IF(P8="","",IF(P8=CZ8,$CA$1,IF(P8=BY8,$AZ$1,IF(P8=AX8,$Y$1,""))))</f>
        <v>2024 Elite Canada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&gt;0,MAX(AO8,AR8,AV8,BP8,BS8,BW8,CQ8,CT8,CX8,DX8,EA8,EE8,EH8,FF8,FI8,FM8,FP8,GN8,GQ8,GU8,GX8,HV8,HY8,IC8,IF8,JD8,JG8,JK8,JN8,KL8,KO8,KS8,KV8,LT8,LW8,MA8,MD8,NB8,NE8,NI8,NL8,OJ8,OM8,OQ8,OT8,PR8,PU8,PY8,QB8,QZ8,RC8,RG8,RJ8,SH8,SK8,SO8,SR8,TP8,TS8,TW8,TZ8,UX8,VA8,VE8,VH8,WF8,WI8,WM8,WP8),0)</f>
        <v>14</v>
      </c>
      <c r="S8" s="8" t="str">
        <f>IF(R8=0,"",IF(OR(R8=CQ8,R8=CT8,R8=CX8),$CA$1,IF(OR(R8=BP8,R8=BS8,R8=BW8),$AZ$1,IF(OR(R8=AO8,R8=AR8,R8=AV8),$Y$1,IF(OR(R8=WF8,R8=WI8,R8=WM8,R8=WP8),$VL$1,IF(OR(R8=UX8,R8=VA8,R8=VE8,R8=VH8),$UD$1,IF(OR(R8=TP8,R8=TS8,R8=TW8,R8=TZ8),$SV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)))</f>
        <v>2024 World Cup AZE (Feb 25)</v>
      </c>
      <c r="T8" s="8">
        <f>IF(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,IF(TP8&gt;=$UC$20,TQ8,0),IF(TS8&gt;=$UC$20,TT8,0),IF(TW8&gt;=$UC$20,TX8,0),IF(TZ8&gt;=$UC$20,UA8,0),IF(UX8&gt;=$VK$20,UY8,0),IF(VA8&gt;=$VK$20,VB8,0),IF(VE8&gt;=$VK$20,VF8,0),IF(VH8&gt;=$VK$20,VI8,0),IF(WF8&gt;=$WS$20,WG8,0),IF(WI8&gt;=$WS$20,WJ8,0),IF(WM8&gt;=$WS$20,WN8,0),IF(WP8&gt;=$WS$20,WQ8,0))&gt;0,MAX(IF(AO8&gt;=$AY$20,AP8,0),IF(AR8&gt;=$AY$20,AS8,0),IF(AV8&gt;=$AY$20,AW8,0),IF(BP8&gt;=$BZ$20,BQ8,0),IF(BS8&gt;=$BZ$20,BT8,0),IF(BW8&gt;=$BZ$20,BX8,0),IF(CQ8&gt;=$DA$20,CR8,0),IF(CT8&gt;=$DA$20,CU8,0),IF(CX8&gt;=$DA$20,CY8,0),IF(DX8&gt;=$EK$20,DY8,0),IF(EA8&gt;=$EK$20,EB8,0),IF(EE8&gt;=$EK$20,EF8,0),IF(EH8&gt;=$EK$20,EI8,0),IF(FF8&gt;=$FS$20,FG8,0),IF(FI8&gt;=$FS$20,FJ8,0),IF(FM8&gt;=$FS$20,FN8,0),IF(FP8&gt;=$FS$20,FQ8,0),IF(GN8&gt;=$HA$20,GO8,0),IF(GQ8&gt;=$HA$20,GR8,0),IF(GU8&gt;=$HA$20,GV8,0),IF(GX8&gt;=$HA$20,GY8,0),IF(HV8&gt;=$II$20,HW8,0),IF(HY8&gt;=$II$20,HZ8,0),IF(IC8&gt;=$II$20,ID8,0),IF(IF8&gt;=$II$20,IG8,0),IF(JD8&gt;=$JQ$20,JE8,0),IF(JG8&gt;=$JQ$20,JH8,0),IF(JK8&gt;=$JQ$20,JL8,0),IF(JN8&gt;=$JQ$20,JO8,0),IF(KL8&gt;=$KY$20,KM8,0),IF(KO8&gt;=$KY$20,KP8,0),IF(KS8&gt;=$KY$20,KT8,0),IF(KV8&gt;=$KY$20,KW8,0),IF(LT8&gt;=$MG$20,LU8,0),IF(LW8&gt;=$MG$20,LX8,0),IF(MA8&gt;=$MG$20,MB8,0),IF(MD8&gt;=$MG$20,ME8,0),IF(NB8&gt;=$NO$20,NC8,0),IF(NE8&gt;=$NO$20,NF8,0),IF(NI8&gt;=$NO$20,NJ8,0),IF(NL8&gt;=$NO$20,NM8,0),IF(OJ8&gt;=$OW$20,OK8,0),IF(OM8&gt;=$OW$20,ON8,0),IF(OQ8&gt;=$OW$20,OR8,0),IF(OT8&gt;=$OW$20,OU8,0),IF(PR8&gt;=$QE$20,PS8,0),IF(PU8&gt;=$QE$20,PV8,0),IF(PY8&gt;=$QE$20,PZ8,0),IF(QB8&gt;=$QE$20,QC8,0),IF(QZ8&gt;=$RM$20,RA8,0),IF(RC8&gt;=$RM$20,RD8,0),IF(RG8&gt;=$RM$20,RH8,0),IF(RJ8&gt;=$RM$20,RK8,0),IF(SH8&gt;=$SU$20,SI8,0),IF(SK8&gt;=$SU$20,SL8,0),IF(SO8&gt;=$SU$20,SP8,0),IF(SR8&gt;=$SU$20,SS8,0),IF(TP8&gt;=$UC$20,TQ8,0),IF(TS8&gt;=$UC$20,TT8,0),IF(TW8&gt;=$UC$20,TX8,0),IF(TZ8&gt;=$UC$20,UA8,0),IF(UX8&gt;=$VK$20,UY8,0),IF(VA8&gt;=$VK$20,VB8,0),IF(VE8&gt;=$VK$20,VF8,0),IF(VH8&gt;=$VK$20,VI8,0),IF(WF8&gt;=$WS$20,WG8,0),IF(WI8&gt;=$WS$20,WJ8,0),IF(WM8&gt;=$WS$20,WN8,0),IF(WP8&gt;=$WS$20,WQ8,0)),0)</f>
        <v>14.94</v>
      </c>
      <c r="U8" s="8" t="str">
        <f>IF(T8=0,"",IF(OR(T8=CR8,T8=CU8,T8=CY8),$CA$1,IF(OR(T8=BQ8,T8=BT8,T8=BX8),$AZ$1,IF(OR(T8=AP8,T8=AS8,T8=AW8),$Y$1,IF(OR(T8=WG8,T8=WJ8,T8=WN8,T8=WQ8),$VL$1,IF(OR(T8=UY8,T8=VB8,T8=VF8,T8=VI8),$UD$1,IF(OR(T8=TQ8,T8=TT8,T8=TX8,T8=UA8),$SV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)))</f>
        <v>2024 Elite Canada</v>
      </c>
      <c r="V8" s="8">
        <f>IF(MAX(DB8,DC8)&gt;0,MAX(DB8,DC8),"")</f>
        <v>4.7800000000000011</v>
      </c>
      <c r="W8" s="11" t="str">
        <f>IF(V8="","",IF(V8=DB8,"("&amp;DB$2&amp;")",IF(V8=DC8,"("&amp;DC$2&amp;")")))</f>
        <v>(Final)</v>
      </c>
      <c r="X8" s="8" t="str">
        <f>IF(V8="","",IF(V8=DB8,IF(V8+IF(N8="",0,N8)=WL8,$VL$1,IF(V8+IF(N8="",0,N8)=VD8,$UD$1,IF(V8+IF(N8="",0,N8)=TV8,$SV$1,IF(V8+IF(N8="",0,N8)=SN8,$RN$1,IF(V8+IF(N8="",0,N8)=RF8,$QF$1,IF(V8+IF(N8="",0,N8)=PX8,$OX$1,IF(V8+IF(N8="",0,N8)=OP8,$NP$1,IF(V8+IF(N8="",0,N8)=NH8,$MH$1,IF(V8+IF(N8="",0,N8)=LZ8,$KZ$1,IF(V8+IF(N8="",0,N8)=KR8,$JR$1,IF(V8+IF(N8="",0,N8)=JJ8,$IJ$1,IF(V8+IF(N8="",0,N8)=IB8,$HB$1,IF(V8+IF(N8="",0,N8)=GT8,$FT$1,IF(V8+IF(N8="",0,N8)=FL8,$EL$1,IF(V8+IF(N8="",0,N8)=ED8,$DD$1))))))))))))))),IF(V8=DC8,IF(V8+IF(P8="",0,P8)=WO8,$VL$1,IF(V8+IF(P8="",0,P8)=VG8,$UD$1,IF(V8+IF(P8="",0,P8)=TY8,$SV$1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WR8,$VL$1,IF(V8+IF(P8="",0,P8)=VJ8,$UD$1,IF(V8+IF(P8="",0,P8)=UB8,$SV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))))))</f>
        <v>2024 Pacific Rim (April 23)</v>
      </c>
      <c r="Y8" s="23">
        <v>14.2</v>
      </c>
      <c r="Z8" s="23">
        <v>9.5</v>
      </c>
      <c r="AA8" s="23">
        <v>13.6</v>
      </c>
      <c r="AB8" s="23">
        <v>14.81</v>
      </c>
      <c r="AC8" s="23">
        <v>0</v>
      </c>
      <c r="AD8" s="23">
        <v>10</v>
      </c>
      <c r="AE8" s="23">
        <v>6.2</v>
      </c>
      <c r="AF8" s="23">
        <v>10.1</v>
      </c>
      <c r="AG8" s="23">
        <v>10.82</v>
      </c>
      <c r="AH8" s="23">
        <v>0</v>
      </c>
      <c r="AI8" s="23">
        <v>4.0999999999999996</v>
      </c>
      <c r="AJ8" s="23">
        <v>2.7</v>
      </c>
      <c r="AK8" s="23">
        <v>5.0999999999999996</v>
      </c>
      <c r="AL8" s="23">
        <v>4.83</v>
      </c>
      <c r="AM8" s="23">
        <v>0</v>
      </c>
      <c r="AN8" s="28"/>
      <c r="AO8" s="39">
        <f>IF(AA8&gt;0,AA8,"")</f>
        <v>13.6</v>
      </c>
      <c r="AP8" s="39">
        <f>IF(AB8&gt;0,AB8,"")</f>
        <v>14.81</v>
      </c>
      <c r="AQ8" s="41">
        <f>IF(SUM(Y8:AB8)-AC8&gt;0,SUM(Y8:AB8)-AC8,"")</f>
        <v>52.11</v>
      </c>
      <c r="AR8" s="41">
        <f>IF(AF8&gt;0,AF8,"")</f>
        <v>10.1</v>
      </c>
      <c r="AS8" s="41">
        <f>IF(AG8&gt;0,AG8,"")</f>
        <v>10.82</v>
      </c>
      <c r="AT8" s="41">
        <f>IF(SUM(AD8:AG8)-AH8&gt;0,SUM(AD8:AG8)-AH8,"")</f>
        <v>37.119999999999997</v>
      </c>
      <c r="AU8" s="41">
        <f>IF(AQ8="","",MAX(AQ8,AT8))</f>
        <v>52.11</v>
      </c>
      <c r="AV8" s="41">
        <f>IF(AK8&gt;0,AK8,"")</f>
        <v>5.0999999999999996</v>
      </c>
      <c r="AW8" s="41">
        <f>IF(AL8&gt;0,AL8,"")</f>
        <v>4.83</v>
      </c>
      <c r="AX8" s="41">
        <f>IF(SUM(AI8:AL8)-AM8&gt;0,SUM(AI8:AL8)-AM8,"")</f>
        <v>16.729999999999997</v>
      </c>
      <c r="AY8" s="41">
        <f>IF(SUM(AU8,AX8)&gt;0,SUM(AU8,AX8),"")</f>
        <v>68.84</v>
      </c>
      <c r="AZ8" s="27">
        <v>14.5</v>
      </c>
      <c r="BA8" s="27">
        <v>9.1999999999999993</v>
      </c>
      <c r="BB8" s="27">
        <v>13.6</v>
      </c>
      <c r="BC8" s="27">
        <v>14.59</v>
      </c>
      <c r="BD8" s="27">
        <v>0</v>
      </c>
      <c r="BE8" s="27">
        <v>15.5</v>
      </c>
      <c r="BF8" s="27">
        <v>9.1</v>
      </c>
      <c r="BG8" s="27">
        <v>13.6</v>
      </c>
      <c r="BH8" s="27">
        <v>14.94</v>
      </c>
      <c r="BI8" s="27">
        <v>0</v>
      </c>
      <c r="BJ8" s="27">
        <v>14.5</v>
      </c>
      <c r="BK8" s="27">
        <v>8.1</v>
      </c>
      <c r="BL8" s="27">
        <v>12</v>
      </c>
      <c r="BM8" s="27">
        <v>13.56</v>
      </c>
      <c r="BN8" s="27">
        <v>0.6</v>
      </c>
      <c r="BO8" s="29"/>
      <c r="BP8" s="40">
        <f>IF(BB8&gt;0,BB8,"")</f>
        <v>13.6</v>
      </c>
      <c r="BQ8" s="40">
        <f>IF(BC8&gt;0,BC8,"")</f>
        <v>14.59</v>
      </c>
      <c r="BR8" s="11">
        <f>IF(SUM(AZ8:BC8)-BD8&gt;0,SUM(AZ8:BC8)-BD8,"")</f>
        <v>51.89</v>
      </c>
      <c r="BS8" s="11">
        <f>IF(BG8&gt;0,BG8,"")</f>
        <v>13.6</v>
      </c>
      <c r="BT8" s="11">
        <f>IF(BH8&gt;0,BH8,"")</f>
        <v>14.94</v>
      </c>
      <c r="BU8" s="11">
        <f>IF(SUM(BE8:BH8)-BI8&gt;0,SUM(BE8:BH8)-BI8,"")</f>
        <v>53.14</v>
      </c>
      <c r="BV8" s="11">
        <f>IF(BR8="","",MAX(BR8,BU8))</f>
        <v>53.14</v>
      </c>
      <c r="BW8" s="11">
        <f>IF(BL8&gt;0,BL8,"")</f>
        <v>12</v>
      </c>
      <c r="BX8" s="11">
        <f>IF(BM8&gt;0,BM8,"")</f>
        <v>13.56</v>
      </c>
      <c r="BY8" s="11">
        <f>IF(SUM(BJ8:BM8)-BN8&gt;0,SUM(BJ8:BM8)-BN8,"")</f>
        <v>47.56</v>
      </c>
      <c r="BZ8" s="11">
        <f>IF(SUM(BV8,BY8)&gt;0,SUM(BV8,BY8),"")</f>
        <v>100.7</v>
      </c>
      <c r="CA8" s="23">
        <v>14.8</v>
      </c>
      <c r="CB8" s="23">
        <v>8.8000000000000007</v>
      </c>
      <c r="CC8" s="23">
        <v>12.2</v>
      </c>
      <c r="CD8" s="23">
        <v>14.44</v>
      </c>
      <c r="CE8" s="23">
        <v>0</v>
      </c>
      <c r="CF8" s="23">
        <v>14.6</v>
      </c>
      <c r="CG8" s="23">
        <v>9</v>
      </c>
      <c r="CH8" s="23">
        <v>11.9</v>
      </c>
      <c r="CI8" s="23">
        <v>14.48</v>
      </c>
      <c r="CJ8" s="23">
        <v>0.2</v>
      </c>
      <c r="CK8" s="23">
        <v>10.5</v>
      </c>
      <c r="CL8" s="23">
        <v>6.3</v>
      </c>
      <c r="CM8" s="23">
        <v>9.5</v>
      </c>
      <c r="CN8" s="23">
        <v>10.35</v>
      </c>
      <c r="CO8" s="23">
        <v>0</v>
      </c>
      <c r="CP8" s="28"/>
      <c r="CQ8" s="39">
        <f>IF(CC8&gt;0,CC8,"")</f>
        <v>12.2</v>
      </c>
      <c r="CR8" s="39">
        <f>IF(CD8&gt;0,CD8,"")</f>
        <v>14.44</v>
      </c>
      <c r="CS8" s="41">
        <f>IF(SUM(CA8:CD8)-CE8&gt;0,SUM(CA8:CD8)-CE8,"")</f>
        <v>50.239999999999995</v>
      </c>
      <c r="CT8" s="41">
        <f>IF(CH8&gt;0,CH8,"")</f>
        <v>11.9</v>
      </c>
      <c r="CU8" s="41">
        <f>IF(CI8&gt;0,CI8,"")</f>
        <v>14.48</v>
      </c>
      <c r="CV8" s="41">
        <f>IF(SUM(CF8:CI8)-CJ8&gt;0,SUM(CF8:CI8)-CJ8,"")</f>
        <v>49.78</v>
      </c>
      <c r="CW8" s="41">
        <f>IF(CS8="","",MAX(CS8,CV8))</f>
        <v>50.239999999999995</v>
      </c>
      <c r="CX8" s="41">
        <f>IF(CM8&gt;0,CM8,"")</f>
        <v>9.5</v>
      </c>
      <c r="CY8" s="41">
        <f>IF(CN8&gt;0,CN8,"")</f>
        <v>10.35</v>
      </c>
      <c r="CZ8" s="41">
        <f>IF(SUM(CK8:CN8)-CO8&gt;0,SUM(CK8:CN8)-CO8,"")</f>
        <v>36.65</v>
      </c>
      <c r="DA8" s="41">
        <f>IF(SUM(CW8,CZ8)&gt;0,SUM(CW8,CZ8),"")</f>
        <v>86.889999999999986</v>
      </c>
      <c r="DB8" s="52" t="str">
        <f>IF(MAX(ED8,FL8,GT8,IB8,JJ8,KR8,LZ8,NH8,OP8,PX8,RF8,SN8,TV8,VD8,WWL8)-IF(N8="",0,N8)&gt;0.001,MAX(ED8,FL8,GT8,IB8,JJ8,KR8,LZ8,NH8,OP8,PX8,RF8,SN8,TV8,VD8,WL8)-IF(N8="",0,N8),"")</f>
        <v/>
      </c>
      <c r="DC8" s="52">
        <f>IF(MAX(EG8,EJ8,FO8,FR8,GW8,GZ8,IE8,IH8,JM8,JP8,KU8,KX8,MC8,MF8,NK8,NN8,OS8,OV8,QA8,QD8,RI8,RL8,SQ8,ST8,TY8,UB8,VG8,VJ8,WO8,WR8)-IF(P8="",0,P8)&gt;0.001,MAX(EG8,EJ8,FO8,FR8,GW8,GZ8,IE8,IH8,JM8,JP8,KU8,KX8,MC8,MF8,NK8,NN8,OS8,OV8,QA8,QD8,RI8,RL8,SQ8,ST8,TY8,UB8,VG8,VJ8,WO8,WR8)-IF(P8="",0,P8),"")</f>
        <v>4.7800000000000011</v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>IF(DF8&gt;0,DF8,"")</f>
        <v/>
      </c>
      <c r="DY8" s="41" t="str">
        <f>IF(DG8&gt;0,DG8,"")</f>
        <v/>
      </c>
      <c r="DZ8" s="41" t="str">
        <f>IF(SUM(DD8:DG8)-DH8&gt;0,SUM(DD8:DG8)-DH8,"")</f>
        <v/>
      </c>
      <c r="EA8" s="41" t="str">
        <f>IF(DK8&gt;0,DK8,"")</f>
        <v/>
      </c>
      <c r="EB8" s="41" t="str">
        <f>IF(DL8&gt;0,DL8,"")</f>
        <v/>
      </c>
      <c r="EC8" s="41" t="str">
        <f>IF(SUM(DI8:DL8)-DM8&gt;0,SUM(DI8:DL8)-DM8,"")</f>
        <v/>
      </c>
      <c r="ED8" s="41" t="str">
        <f>IF(MAX(DZ8,EC8)&gt;0,MAX(DZ8,EC8),"")</f>
        <v/>
      </c>
      <c r="EE8" s="41" t="str">
        <f>IF(DP8&gt;0,DP8,"")</f>
        <v/>
      </c>
      <c r="EF8" s="41" t="str">
        <f>IF(DQ8&gt;0,DQ8,"")</f>
        <v/>
      </c>
      <c r="EG8" s="41" t="str">
        <f>IF(SUM(DN8:DQ8)-DR8&gt;0,SUM(DN8:DQ8)-DR8,"")</f>
        <v/>
      </c>
      <c r="EH8" s="41" t="str">
        <f>IF(DU8&gt;0,DU8,"")</f>
        <v/>
      </c>
      <c r="EI8" s="41" t="str">
        <f>IF(DV8&gt;0,DV8,"")</f>
        <v/>
      </c>
      <c r="EJ8" s="41" t="str">
        <f>IF(SUM(DS8:DV8)-DW8&gt;0,SUM(DS8:DV8)-DW8,"")</f>
        <v/>
      </c>
      <c r="EK8" s="41" t="str">
        <f>IF(SUM(ED8,EG8,EJ8)&gt;0,SUM(ED8,EG8,EJ8),"")</f>
        <v/>
      </c>
      <c r="EL8" s="18">
        <v>12.8</v>
      </c>
      <c r="EM8" s="18">
        <v>9.1999999999999993</v>
      </c>
      <c r="EN8" s="18">
        <v>13.6</v>
      </c>
      <c r="EO8" s="18">
        <v>14.37</v>
      </c>
      <c r="EP8" s="18">
        <v>0</v>
      </c>
      <c r="EQ8" s="18">
        <v>14.3</v>
      </c>
      <c r="ER8" s="18">
        <v>9.1</v>
      </c>
      <c r="ES8" s="18">
        <v>13.6</v>
      </c>
      <c r="ET8" s="18">
        <v>14.7</v>
      </c>
      <c r="EU8" s="18">
        <v>0</v>
      </c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>
        <f>IF(EN8&gt;0,EN8,"")</f>
        <v>13.6</v>
      </c>
      <c r="FG8" s="11">
        <f>IF(EO8&gt;0,EO8,"")</f>
        <v>14.37</v>
      </c>
      <c r="FH8" s="11">
        <f>IF(SUM(EL8:EO8)-EP8&gt;0,SUM(EL8:EO8)-EP8,"")</f>
        <v>49.97</v>
      </c>
      <c r="FI8" s="11">
        <f>IF(ES8&gt;0,ES8,"")</f>
        <v>13.6</v>
      </c>
      <c r="FJ8" s="11">
        <f>IF(ET8&gt;0,ET8,"")</f>
        <v>14.7</v>
      </c>
      <c r="FK8" s="11">
        <f>IF(SUM(EQ8:ET8)-EU8&gt;0,SUM(EQ8:ET8)-EU8,"")</f>
        <v>51.7</v>
      </c>
      <c r="FL8" s="11">
        <f>IF(MAX(FH8,FK8)&gt;0,MAX(FH8,FK8),"")</f>
        <v>51.7</v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>
        <f>IF(SUM(FL8,FO8,FR8)&gt;0,SUM(FL8,FO8,FR8),"")</f>
        <v>51.7</v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>IF(FV8&gt;0,FV8,"")</f>
        <v/>
      </c>
      <c r="GO8" s="41" t="str">
        <f>IF(FW8&gt;0,FW8,"")</f>
        <v/>
      </c>
      <c r="GP8" s="41" t="str">
        <f>IF(SUM(FT8:FW8)-FX8&gt;0,SUM(FT8:FW8)-FX8,"")</f>
        <v/>
      </c>
      <c r="GQ8" s="41" t="str">
        <f>IF(GA8&gt;0,GA8,"")</f>
        <v/>
      </c>
      <c r="GR8" s="41" t="str">
        <f>IF(GB8&gt;0,GB8,"")</f>
        <v/>
      </c>
      <c r="GS8" s="41" t="str">
        <f>IF(SUM(FY8:GB8)-GC8&gt;0,SUM(FY8:GB8)-GC8,"")</f>
        <v/>
      </c>
      <c r="GT8" s="41" t="str">
        <f>IF(MAX(GP8,GS8)&gt;0,MAX(GP8,GS8),"")</f>
        <v/>
      </c>
      <c r="GU8" s="41" t="str">
        <f>IF(GF8&gt;0,GF8,"")</f>
        <v/>
      </c>
      <c r="GV8" s="41" t="str">
        <f>IF(GG8&gt;0,GG8,"")</f>
        <v/>
      </c>
      <c r="GW8" s="41" t="str">
        <f>IF(SUM(GD8:GG8)-GH8&gt;0,SUM(GD8:GG8)-GH8,"")</f>
        <v/>
      </c>
      <c r="GX8" s="41" t="str">
        <f>IF(GK8&gt;0,GK8,"")</f>
        <v/>
      </c>
      <c r="GY8" s="41" t="str">
        <f>IF(GL8&gt;0,GL8,"")</f>
        <v/>
      </c>
      <c r="GZ8" s="41" t="str">
        <f>IF(SUM(GI8:GL8)-GM8&gt;0,SUM(GI8:GL8)-GM8,"")</f>
        <v/>
      </c>
      <c r="HA8" s="41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>IF(IL8&gt;0,IL8,"")</f>
        <v/>
      </c>
      <c r="JE8" s="41" t="str">
        <f>IF(IM8&gt;0,IM8,"")</f>
        <v/>
      </c>
      <c r="JF8" s="41" t="str">
        <f>IF(SUM(IJ8:IM8)-IN8&gt;0,SUM(IJ8:IM8)-IN8,"")</f>
        <v/>
      </c>
      <c r="JG8" s="41" t="str">
        <f>IF(IQ8&gt;0,IQ8,"")</f>
        <v/>
      </c>
      <c r="JH8" s="41" t="str">
        <f>IF(IR8&gt;0,IR8,"")</f>
        <v/>
      </c>
      <c r="JI8" s="41" t="str">
        <f>IF(SUM(IO8:IR8)-IS8&gt;0,SUM(IO8:IR8)-IS8,"")</f>
        <v/>
      </c>
      <c r="JJ8" s="41" t="str">
        <f>IF(MAX(JF8,JI8)&gt;0,MAX(JF8,JI8),"")</f>
        <v/>
      </c>
      <c r="JK8" s="41" t="str">
        <f>IF(IV8&gt;0,IV8,"")</f>
        <v/>
      </c>
      <c r="JL8" s="41" t="str">
        <f>IF(IW8&gt;0,IW8,"")</f>
        <v/>
      </c>
      <c r="JM8" s="41" t="str">
        <f>IF(SUM(IT8:IW8)-IX8&gt;0,SUM(IT8:IW8)-IX8,"")</f>
        <v/>
      </c>
      <c r="JN8" s="41" t="str">
        <f>IF(JA8&gt;0,JA8,"")</f>
        <v/>
      </c>
      <c r="JO8" s="41" t="str">
        <f>IF(JB8&gt;0,JB8,"")</f>
        <v/>
      </c>
      <c r="JP8" s="41" t="str">
        <f>IF(SUM(IY8:JB8)-JC8&gt;0,SUM(IY8:JB8)-JC8,"")</f>
        <v/>
      </c>
      <c r="JQ8" s="41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>
        <v>13.1</v>
      </c>
      <c r="LA8" s="17">
        <v>8.9</v>
      </c>
      <c r="LB8" s="17">
        <v>14</v>
      </c>
      <c r="LC8" s="17">
        <v>14.16</v>
      </c>
      <c r="LD8" s="17">
        <v>0</v>
      </c>
      <c r="LE8" s="17">
        <v>7.4</v>
      </c>
      <c r="LF8" s="17">
        <v>5</v>
      </c>
      <c r="LG8" s="17">
        <v>7.7</v>
      </c>
      <c r="LH8" s="17">
        <v>8.7200000000000006</v>
      </c>
      <c r="LI8" s="17">
        <v>0</v>
      </c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>
        <f>IF(LB8&gt;0,LB8,"")</f>
        <v>14</v>
      </c>
      <c r="LU8" s="41">
        <f>IF(LC8&gt;0,LC8,"")</f>
        <v>14.16</v>
      </c>
      <c r="LV8" s="41">
        <f>IF(SUM(KZ8:LC8)-LD8&gt;0,SUM(KZ8:LC8)-LD8,"")</f>
        <v>50.16</v>
      </c>
      <c r="LW8" s="41">
        <f>IF(LG8&gt;0,LG8,"")</f>
        <v>7.7</v>
      </c>
      <c r="LX8" s="41">
        <f>IF(LH8&gt;0,LH8,"")</f>
        <v>8.7200000000000006</v>
      </c>
      <c r="LY8" s="41">
        <f>IF(SUM(LE8:LH8)-LI8&gt;0,SUM(LE8:LH8)-LI8,"")</f>
        <v>28.82</v>
      </c>
      <c r="LZ8" s="41">
        <f>IF(MAX(LV8,LY8)&gt;0,MAX(LV8,LY8),"")</f>
        <v>50.16</v>
      </c>
      <c r="MA8" s="41" t="str">
        <f>IF(LL8&gt;0,LL8,"")</f>
        <v/>
      </c>
      <c r="MB8" s="41" t="str">
        <f>IF(LM8&gt;0,LM8,"")</f>
        <v/>
      </c>
      <c r="MC8" s="41" t="str">
        <f>IF(SUM(LJ8:LM8)-LN8&gt;0,SUM(LJ8:LM8)-LN8,"")</f>
        <v/>
      </c>
      <c r="MD8" s="41" t="str">
        <f>IF(LQ8&gt;0,LQ8,"")</f>
        <v/>
      </c>
      <c r="ME8" s="41" t="str">
        <f>IF(LR8&gt;0,LR8,"")</f>
        <v/>
      </c>
      <c r="MF8" s="41" t="str">
        <f>IF(SUM(LO8:LR8)-LS8&gt;0,SUM(LO8:LR8)-LS8,"")</f>
        <v/>
      </c>
      <c r="MG8" s="41">
        <f>IF(SUM(LZ8,MC8,MF8)&gt;0,SUM(LZ8,MC8,MF8),"")</f>
        <v>50.16</v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>
        <v>14.2</v>
      </c>
      <c r="NQ8" s="17">
        <v>9.3000000000000007</v>
      </c>
      <c r="NR8" s="17">
        <v>13.6</v>
      </c>
      <c r="NS8" s="17">
        <v>14.34</v>
      </c>
      <c r="NT8" s="17">
        <v>0</v>
      </c>
      <c r="NU8" s="17">
        <v>1.3</v>
      </c>
      <c r="NV8" s="17">
        <v>0.9</v>
      </c>
      <c r="NW8" s="17">
        <v>2</v>
      </c>
      <c r="NX8" s="17">
        <v>1.61</v>
      </c>
      <c r="NY8" s="17">
        <v>0.2</v>
      </c>
      <c r="NZ8" s="17"/>
      <c r="OA8" s="17"/>
      <c r="OB8" s="17"/>
      <c r="OC8" s="17"/>
      <c r="OD8" s="17"/>
      <c r="OE8" s="17">
        <v>14.4</v>
      </c>
      <c r="OF8" s="17">
        <v>9.6</v>
      </c>
      <c r="OG8" s="17">
        <v>13.6</v>
      </c>
      <c r="OH8" s="17">
        <v>14.74</v>
      </c>
      <c r="OI8" s="17">
        <v>0</v>
      </c>
      <c r="OJ8" s="41">
        <f>IF(NR8&gt;0,NR8,"")</f>
        <v>13.6</v>
      </c>
      <c r="OK8" s="41">
        <f>IF(NS8&gt;0,NS8,"")</f>
        <v>14.34</v>
      </c>
      <c r="OL8" s="41">
        <f>IF(SUM(NP8:NS8)-NT8&gt;0,SUM(NP8:NS8)-NT8,"")</f>
        <v>51.44</v>
      </c>
      <c r="OM8" s="41">
        <f>IF(NW8&gt;0,NW8,"")</f>
        <v>2</v>
      </c>
      <c r="ON8" s="41">
        <f>IF(NX8&gt;0,NX8,"")</f>
        <v>1.61</v>
      </c>
      <c r="OO8" s="41">
        <f>IF(SUM(NU8:NX8)-NY8&gt;0,SUM(NU8:NX8)-NY8,"")</f>
        <v>5.61</v>
      </c>
      <c r="OP8" s="41">
        <f>IF(MAX(OL8,OO8)&gt;0,MAX(OL8,OO8),"")</f>
        <v>51.44</v>
      </c>
      <c r="OQ8" s="41" t="str">
        <f>IF(OB8&gt;0,OB8,"")</f>
        <v/>
      </c>
      <c r="OR8" s="41" t="str">
        <f>IF(OC8&gt;0,OC8,"")</f>
        <v/>
      </c>
      <c r="OS8" s="41" t="str">
        <f>IF(SUM(NZ8:OC8)-OD8&gt;0,SUM(NZ8:OC8)-OD8,"")</f>
        <v/>
      </c>
      <c r="OT8" s="41">
        <f>IF(OG8&gt;0,OG8,"")</f>
        <v>13.6</v>
      </c>
      <c r="OU8" s="41">
        <f>IF(OH8&gt;0,OH8,"")</f>
        <v>14.74</v>
      </c>
      <c r="OV8" s="41">
        <f>IF(SUM(OE8:OH8)-OI8&gt;0,SUM(OE8:OH8)-OI8,"")</f>
        <v>52.34</v>
      </c>
      <c r="OW8" s="41">
        <f>IF(SUM(OP8,OS8,OV8)&gt;0,SUM(OP8,OS8,OV8),"")</f>
        <v>103.78</v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>IF(QH8&gt;0,QH8,"")</f>
        <v/>
      </c>
      <c r="RA8" s="41" t="str">
        <f>IF(QI8&gt;0,QI8,"")</f>
        <v/>
      </c>
      <c r="RB8" s="41" t="str">
        <f>IF(SUM(QF8:QI8)-QJ8&gt;0,SUM(QF8:QI8)-QJ8,"")</f>
        <v/>
      </c>
      <c r="RC8" s="41" t="str">
        <f>IF(QM8&gt;0,QM8,"")</f>
        <v/>
      </c>
      <c r="RD8" s="41" t="str">
        <f>IF(QN8&gt;0,QN8,"")</f>
        <v/>
      </c>
      <c r="RE8" s="41" t="str">
        <f>IF(SUM(QK8:QN8)-QO8&gt;0,SUM(QK8:QN8)-QO8,"")</f>
        <v/>
      </c>
      <c r="RF8" s="41" t="str">
        <f>IF(MAX(RB8,RE8)&gt;0,MAX(RB8,RE8),"")</f>
        <v/>
      </c>
      <c r="RG8" s="41" t="str">
        <f>IF(QR8&gt;0,QR8,"")</f>
        <v/>
      </c>
      <c r="RH8" s="41" t="str">
        <f>IF(QS8&gt;0,QS8,"")</f>
        <v/>
      </c>
      <c r="RI8" s="41" t="str">
        <f>IF(SUM(QP8:QS8)-QT8&gt;0,SUM(QP8:QS8)-QT8,"")</f>
        <v/>
      </c>
      <c r="RJ8" s="41" t="str">
        <f>IF(QW8&gt;0,QW8,"")</f>
        <v/>
      </c>
      <c r="RK8" s="41" t="str">
        <f>IF(QX8&gt;0,QX8,"")</f>
        <v/>
      </c>
      <c r="RL8" s="41" t="str">
        <f>IF(SUM(QU8:QX8)-QY8&gt;0,SUM(QU8:QX8)-QY8,"")</f>
        <v/>
      </c>
      <c r="RM8" s="41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17"/>
      <c r="TI8" s="17"/>
      <c r="TJ8" s="17"/>
      <c r="TK8" s="17"/>
      <c r="TL8" s="17"/>
      <c r="TM8" s="17"/>
      <c r="TN8" s="17"/>
      <c r="TO8" s="17"/>
      <c r="TP8" s="41" t="str">
        <f>IF(SX8&gt;0,SX8,"")</f>
        <v/>
      </c>
      <c r="TQ8" s="41" t="str">
        <f>IF(SY8&gt;0,SY8,"")</f>
        <v/>
      </c>
      <c r="TR8" s="41" t="str">
        <f>IF(SUM(SV8:SY8)-SZ8&gt;0,SUM(SV8:SY8)-SZ8,"")</f>
        <v/>
      </c>
      <c r="TS8" s="41" t="str">
        <f>IF(TC8&gt;0,TC8,"")</f>
        <v/>
      </c>
      <c r="TT8" s="41" t="str">
        <f>IF(TD8&gt;0,TD8,"")</f>
        <v/>
      </c>
      <c r="TU8" s="41" t="str">
        <f>IF(SUM(TA8:TD8)-TE8&gt;0,SUM(TA8:TD8)-TE8,"")</f>
        <v/>
      </c>
      <c r="TV8" s="41" t="str">
        <f>IF(MAX(TR8,TU8)&gt;0,MAX(TR8,TU8),"")</f>
        <v/>
      </c>
      <c r="TW8" s="41" t="str">
        <f>IF(TH8&gt;0,TH8,"")</f>
        <v/>
      </c>
      <c r="TX8" s="41" t="str">
        <f>IF(TI8&gt;0,TI8,"")</f>
        <v/>
      </c>
      <c r="TY8" s="41" t="str">
        <f>IF(SUM(TF8:TI8)-TJ8&gt;0,SUM(TF8:TI8)-TJ8,"")</f>
        <v/>
      </c>
      <c r="TZ8" s="41" t="str">
        <f>IF(TM8&gt;0,TM8,"")</f>
        <v/>
      </c>
      <c r="UA8" s="41" t="str">
        <f>IF(TN8&gt;0,TN8,"")</f>
        <v/>
      </c>
      <c r="UB8" s="41" t="str">
        <f>IF(SUM(TK8:TN8)-TO8&gt;0,SUM(TK8:TN8)-TO8,"")</f>
        <v/>
      </c>
      <c r="UC8" s="41" t="str">
        <f>IF(SUM(TV8,TY8,UB8)&gt;0,SUM(TV8,TY8,UB8),"")</f>
        <v/>
      </c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8"/>
      <c r="UQ8" s="18"/>
      <c r="UR8" s="18"/>
      <c r="US8" s="18"/>
      <c r="UT8" s="18"/>
      <c r="UU8" s="18"/>
      <c r="UV8" s="18"/>
      <c r="UW8" s="18"/>
      <c r="UX8" s="11" t="str">
        <f>IF(UF8&gt;0,UF8,"")</f>
        <v/>
      </c>
      <c r="UY8" s="11" t="str">
        <f>IF(UG8&gt;0,UG8,"")</f>
        <v/>
      </c>
      <c r="UZ8" s="11" t="str">
        <f>IF(SUM(UD8:UG8)-UH8&gt;0,SUM(UD8:UG8)-UH8,"")</f>
        <v/>
      </c>
      <c r="VA8" s="11" t="str">
        <f>IF(UK8&gt;0,UK8,"")</f>
        <v/>
      </c>
      <c r="VB8" s="11" t="str">
        <f>IF(UL8&gt;0,UL8,"")</f>
        <v/>
      </c>
      <c r="VC8" s="11" t="str">
        <f>IF(SUM(UI8:UL8)-UM8&gt;0,SUM(UI8:UL8)-UM8,"")</f>
        <v/>
      </c>
      <c r="VD8" s="11" t="str">
        <f>IF(MAX(UZ8,VC8)&gt;0,MAX(UZ8,VC8),"")</f>
        <v/>
      </c>
      <c r="VE8" s="11" t="str">
        <f>IF(UP8&gt;0,UP8,"")</f>
        <v/>
      </c>
      <c r="VF8" s="11" t="str">
        <f>IF(UQ8&gt;0,UQ8,"")</f>
        <v/>
      </c>
      <c r="VG8" s="11" t="str">
        <f>IF(SUM(UN8:UQ8)-UR8&gt;0,SUM(UN8:UQ8)-UR8,"")</f>
        <v/>
      </c>
      <c r="VH8" s="11" t="str">
        <f>IF(UU8&gt;0,UU8,"")</f>
        <v/>
      </c>
      <c r="VI8" s="11" t="str">
        <f>IF(UV8&gt;0,UV8,"")</f>
        <v/>
      </c>
      <c r="VJ8" s="11" t="str">
        <f>IF(SUM(US8:UV8)-UW8&gt;0,SUM(US8:UV8)-UW8,"")</f>
        <v/>
      </c>
      <c r="VK8" s="11" t="str">
        <f>IF(SUM(VD8,VG8,VJ8)&gt;0,SUM(VD8,VG8,VJ8),"")</f>
        <v/>
      </c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17"/>
      <c r="VY8" s="17"/>
      <c r="VZ8" s="17"/>
      <c r="WA8" s="17"/>
      <c r="WB8" s="17"/>
      <c r="WC8" s="17"/>
      <c r="WD8" s="17"/>
      <c r="WE8" s="17"/>
      <c r="WF8" s="41" t="str">
        <f>IF(VN8&gt;0,VN8,"")</f>
        <v/>
      </c>
      <c r="WG8" s="41" t="str">
        <f>IF(VO8&gt;0,VO8,"")</f>
        <v/>
      </c>
      <c r="WH8" s="41" t="str">
        <f>IF(SUM(VL8:VO8)-VP8&gt;0,SUM(VL8:VO8)-VP8,"")</f>
        <v/>
      </c>
      <c r="WI8" s="41" t="str">
        <f>IF(VS8&gt;0,VS8,"")</f>
        <v/>
      </c>
      <c r="WJ8" s="41" t="str">
        <f>IF(VT8&gt;0,VT8,"")</f>
        <v/>
      </c>
      <c r="WK8" s="41" t="str">
        <f>IF(SUM(VQ8:VT8)-VU8&gt;0,SUM(VQ8:VT8)-VU8,"")</f>
        <v/>
      </c>
      <c r="WL8" s="41" t="str">
        <f>IF(MAX(WH8,WK8)&gt;0,MAX(WH8,WK8),"")</f>
        <v/>
      </c>
      <c r="WM8" s="41" t="str">
        <f>IF(VX8&gt;0,VX8,"")</f>
        <v/>
      </c>
      <c r="WN8" s="41" t="str">
        <f>IF(VY8&gt;0,VY8,"")</f>
        <v/>
      </c>
      <c r="WO8" s="41" t="str">
        <f>IF(SUM(VV8:VY8)-VZ8&gt;0,SUM(VV8:VY8)-VZ8,"")</f>
        <v/>
      </c>
      <c r="WP8" s="41" t="str">
        <f>IF(WC8&gt;0,WC8,"")</f>
        <v/>
      </c>
      <c r="WQ8" s="41" t="str">
        <f>IF(WD8&gt;0,WD8,"")</f>
        <v/>
      </c>
      <c r="WR8" s="41" t="str">
        <f>IF(SUM(WA8:WD8)-WE8&gt;0,SUM(WA8:WD8)-WE8,"")</f>
        <v/>
      </c>
      <c r="WS8" s="41" t="str">
        <f>IF(SUM(WL8,WO8,WR8)&gt;0,SUM(WL8,WO8,WR8),"")</f>
        <v/>
      </c>
      <c r="WT8" s="27">
        <f>IF($CP8="P",CA8,(CA8+AZ8)/2)</f>
        <v>14.65</v>
      </c>
      <c r="WU8" s="27">
        <f>IF($CP8="P",CB8,(CB8+BA8)/2)</f>
        <v>9</v>
      </c>
      <c r="WV8" s="27">
        <f>IF($CP8="P",CC8,(CC8+BB8)/2)</f>
        <v>12.899999999999999</v>
      </c>
      <c r="WW8" s="27">
        <f>IF($CP8="P",CD8,(CD8+BC8)/2)</f>
        <v>14.515000000000001</v>
      </c>
      <c r="WX8" s="27">
        <f>IF($CP8="P",CE8,(CE8+BD8)/2)</f>
        <v>0</v>
      </c>
      <c r="WY8" s="27">
        <f>IF($CP8="P",CF8,(CF8+BE8)/2)</f>
        <v>15.05</v>
      </c>
      <c r="WZ8" s="27">
        <f>IF($CP8="P",CG8,(CG8+BF8)/2)</f>
        <v>9.0500000000000007</v>
      </c>
      <c r="XA8" s="27">
        <f>IF($CP8="P",CH8,(CH8+BG8)/2)</f>
        <v>12.75</v>
      </c>
      <c r="XB8" s="27">
        <f>IF($CP8="P",CI8,(CI8+BH8)/2)</f>
        <v>14.71</v>
      </c>
      <c r="XC8" s="27">
        <f>IF($CP8="P",CJ8,(CJ8+BI8)/2)</f>
        <v>0.1</v>
      </c>
      <c r="XD8" s="27">
        <f>IF($CP8="P",CK8,(CK8+BJ8)/2)</f>
        <v>12.5</v>
      </c>
      <c r="XE8" s="27">
        <f>IF($CP8="P",CL8,(CL8+BK8)/2)</f>
        <v>7.1999999999999993</v>
      </c>
      <c r="XF8" s="27">
        <f>IF($CP8="P",CM8,(CM8+BL8)/2)</f>
        <v>10.75</v>
      </c>
      <c r="XG8" s="27">
        <f>IF($CP8="P",CN8,(CN8+BM8)/2)</f>
        <v>11.955</v>
      </c>
      <c r="XH8" s="27">
        <f>IF($CP8="P",CO8,(CO8+BN8)/2)</f>
        <v>0.3</v>
      </c>
      <c r="XI8" s="29" t="s">
        <v>56</v>
      </c>
      <c r="XJ8" s="11">
        <f>IF(WV8&gt;0,WV8,"")</f>
        <v>12.899999999999999</v>
      </c>
      <c r="XK8" s="11">
        <f>IF(WW8&gt;0,WW8,"")</f>
        <v>14.515000000000001</v>
      </c>
      <c r="XL8" s="11">
        <f>IF(SUM(WT8:WW8)-WX8&gt;0,SUM(WT8:WW8)-WX8,"")</f>
        <v>51.064999999999998</v>
      </c>
      <c r="XM8" s="11">
        <f>IF(XA8&gt;0,XA8,"")</f>
        <v>12.75</v>
      </c>
      <c r="XN8" s="11">
        <f>IF(XB8&gt;0,XB8,"")</f>
        <v>14.71</v>
      </c>
      <c r="XO8" s="11">
        <f>IF(SUM(WY8:XB8)-XC8&gt;0,SUM(WY8:XB8)-XC8,"")</f>
        <v>51.46</v>
      </c>
      <c r="XP8" s="11">
        <f>IF(MAX(XL8,XO8)&gt;0,MAX(XL8,XO8),"")</f>
        <v>51.46</v>
      </c>
      <c r="XQ8" s="11">
        <f>IF(XF8&gt;0,XF8,"")</f>
        <v>10.75</v>
      </c>
      <c r="XR8" s="11">
        <f>IF(XG8&gt;0,XG8,"")</f>
        <v>11.955</v>
      </c>
      <c r="XS8" s="11">
        <f>IF(SUM(XD8:XG8)-XH8&gt;0,SUM(XD8:XG8)-XH8,"")</f>
        <v>42.105000000000004</v>
      </c>
      <c r="XT8" s="11">
        <f>IF(SUM(XP8,XS8)&gt;0,SUM(XP8,XS8),"")</f>
        <v>93.564999999999998</v>
      </c>
    </row>
    <row r="9" spans="1:644" x14ac:dyDescent="0.2">
      <c r="A9" s="4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>6</v>
      </c>
      <c r="B9" s="5" t="s">
        <v>122</v>
      </c>
      <c r="C9" s="4" t="s">
        <v>3</v>
      </c>
      <c r="D9" s="4">
        <v>2001</v>
      </c>
      <c r="E9" s="9">
        <f>SUM(J9:V9)+SUM(J9:T9)*0.0000001+SUM(J9)*0.0000000000001</f>
        <v>233.62002334600518</v>
      </c>
      <c r="F9" s="3" t="str">
        <f>IF(OR(AND(AO9&gt;=AY$20,AO9&lt;&gt;"",AQ9&gt;=AY$24,AQ9&lt;&gt;"",AN9=""),AND(AR9&gt;=AY$20,AR9&lt;&gt;"",AT9&gt;=AY$24,AT9&lt;&gt;"",AN9=""),AND(AV9&gt;=AY$20,AV9&lt;&gt;"",AX9&gt;=AY$24,AX9&lt;&gt;"",AN9=""),AND(BP9&gt;=BZ$20,BP9&lt;&gt;"",BR9&gt;=BZ$24,BR9&lt;&gt;"",BO9=""),AND(BS9&gt;=BZ$20,BS9&lt;&gt;"",BU9&gt;=BZ$24,BU9&lt;&gt;"",BO9=""),AND(BW9&gt;=BZ$20,BW9&lt;&gt;"",BY9&gt;=BZ$24,BY9&lt;&gt;"",BO9=""),AND(CQ9&gt;=DA$20,CQ9&lt;&gt;"",CS9&gt;=DA$24,CS9&lt;&gt;"",CP9=""),AND(CT9&gt;=DA$20,CT9&lt;&gt;"",CV9&gt;=DA$24,CV9&lt;&gt;"",CP9=""),AND(CX9&gt;=DA$20,CX9&lt;&gt;"",CZ9&gt;=DA$24,CZ9&lt;&gt;"",CP9=""),AND(DX9&gt;=EK$20,DX9&lt;&gt;"",DZ9&gt;=EK$24,DZ9&lt;&gt;""),AND(EA9&gt;=EK$20,EA9&lt;&gt;"",EC9&gt;=EK$24,EC9&lt;&gt;""),AND(EE9&gt;=EK$20,EE9&lt;&gt;"",EG9&gt;=EK$24,EG9&lt;&gt;""),AND(EH9&gt;=EK$20,EH9&lt;&gt;"",EJ9&gt;=EK$24,EJ9&lt;&gt;""),AND(FF9&gt;=FS$20,FF9&lt;&gt;"",FH9&gt;=FS$24,FH9&lt;&gt;""),AND(FI9&gt;=FS$20,FI9&lt;&gt;"",FK9&gt;=FS$24,FK9&lt;&gt;""),AND(FM9&gt;=FS$20,FM9&lt;&gt;"",FO9&gt;=FS$24,FO9&lt;&gt;""),AND(FP9&gt;=FS$20,FP9&lt;&gt;"",FR9&gt;=FS$24,FR9&lt;&gt;""),AND(GN9&gt;=HA$20,GN9&lt;&gt;"",GP9&gt;=HA$24,GP9&lt;&gt;""),AND(GQ9&gt;=HA$20,GQ9&lt;&gt;"",GS9&gt;=HA$24,GS9&lt;&gt;""),AND(GU9&gt;=HA$20,GU9&lt;&gt;"",GW9&gt;=HA$24,GW9&lt;&gt;""),AND(GX9&gt;=HA$20,GX9&lt;&gt;"",GZ9&gt;=HA$24,GZ9&lt;&gt;""),AND(HV9&gt;=II$20,HV9&lt;&gt;"",HX9&gt;=II$24,HX9&lt;&gt;""),AND(HY9&gt;=II$20,HY9&lt;&gt;"",IA9&gt;=II$24,IA9&lt;&gt;""),AND(IC9&gt;=II$20,IC9&lt;&gt;"",IE9&gt;=II$24,IE9&lt;&gt;""),AND(IF9&gt;=II$20,IF9&lt;&gt;"",IH9&gt;=II$24,IH9&lt;&gt;""),AND(JD9&gt;=JQ$20,JD9&lt;&gt;"",JF9&gt;=JQ$24,JF9&lt;&gt;""),AND(JG9&gt;=JQ$20,JG9&lt;&gt;"",JI9&gt;=JQ$24,JI9&lt;&gt;""),AND(JK9&gt;=JQ$20,JK9&lt;&gt;"",JM9&gt;=JQ$24,JM9&lt;&gt;""),AND(JN9&gt;=JQ$20,JN9&lt;&gt;"",JP9&gt;=JQ$24,JP9&lt;&gt;""),AND(KL9&gt;=KY$20,KL9&lt;&gt;"",KN9&gt;=KY$24,KN9&lt;&gt;""),AND(KO9&gt;=KY$20,KO9&lt;&gt;"",KQ9&gt;=KY$24,KQ9&lt;&gt;""),AND(KS9&gt;=KY$20,KS9&lt;&gt;"",KU9&gt;=KY$24,KU9&lt;&gt;""),AND(KV9&gt;=KY$20,KV9&lt;&gt;"",KX9&gt;=KY$24,KX9&lt;&gt;""),AND(LT9&gt;=MG$20,LT9&lt;&gt;"",LV9&gt;=MG$24,LV9&lt;&gt;""),AND(LW9&gt;=MG$20,LW9&lt;&gt;"",LY9&gt;=MG$24,LY9&lt;&gt;""),AND(MA9&gt;=MG$20,MA9&lt;&gt;"",MC9&gt;=MG$24,MC9&lt;&gt;""),AND(MD9&gt;=MG$20,MD9&lt;&gt;"",MF9&gt;=MG$24,MF9&lt;&gt;""),AND(NB9&gt;=NO$20,NB9&lt;&gt;"",ND9&gt;=NO$24,ND9&lt;&gt;""),AND(NE9&gt;=NO$20,NE9&lt;&gt;"",NG9&gt;=NO$24,NG9&lt;&gt;""),AND(NI9&gt;=NO$20,NI9&lt;&gt;"",NK9&gt;=NO$24,NK9&lt;&gt;""),AND(NL9&gt;=NO$20,NL9&lt;&gt;"",NN9&gt;=NO$24,NN9&lt;&gt;""),AND(OJ9&gt;=OW$20,OJ9&lt;&gt;"",OL9&gt;=OW$24,OL9&lt;&gt;""),AND(OM9&gt;=OW$20,OM9&lt;&gt;"",OO9&gt;=OW$24,OO9&lt;&gt;""),AND(OQ9&gt;=OW$20,OQ9&lt;&gt;"",OS9&gt;=OW$24,OS9&lt;&gt;""),AND(OT9&gt;=OW$20,OT9&lt;&gt;"",OV9&gt;=OW$24,OV9&lt;&gt;""),AND(PR9&gt;=QE$20,PR9&lt;&gt;"",PT9&gt;=QE$24,PT9&lt;&gt;""),AND(PU9&gt;=QE$20,PU9&lt;&gt;"",PW9&gt;=QE$24,PW9&lt;&gt;""),AND(PY9&gt;=QE$20,PY9&lt;&gt;"",QA9&gt;=QE$24,QA9&lt;&gt;""),AND(QB9&gt;=QE$20,QB9&lt;&gt;"",QD9&gt;=QE$24,QD9&lt;&gt;""),AND(QZ9&gt;=RM$20,QZ9&lt;&gt;"",RB9&gt;=RM$24,RB9&lt;&gt;""),AND(RC9&gt;=RM$20,RC9&lt;&gt;"",RE9&gt;=RM$24,RE9&lt;&gt;""),AND(RG9&gt;=RM$20,RG9&lt;&gt;"",RI9&gt;=RM$24,RI9&lt;&gt;""),AND(RJ9&gt;=RM$20,RJ9&lt;&gt;"",RL9&gt;=RM$24,RL9&lt;&gt;""),AND(SH9&gt;=SU$20,SH9&lt;&gt;"",SJ9&gt;=SU$24,SJ9&lt;&gt;""),AND(SK9&gt;=SU$20,SK9&lt;&gt;"",SM9&gt;=SU$24,SM9&lt;&gt;""),AND(SO9&gt;=SU$20,SO9&lt;&gt;"",SQ9&gt;=SU$24,SQ9&lt;&gt;""),AND(SR9&gt;=SU$20,SR9&lt;&gt;"",ST9&gt;=SU$24,ST9&lt;&gt;""),AND(TP9&gt;=UC$20,TP9&lt;&gt;"",TR9&gt;=UC$24,TR9&lt;&gt;""),AND(TS9&gt;=UC$20,TS9&lt;&gt;"",TU9&gt;=UC$24,TU9&lt;&gt;""),AND(TW9&gt;=UC$20,TW9&lt;&gt;"",TY9&gt;=UC$24,TYY9&lt;&gt;""),AND(TZ9&gt;=UC$20,TZ9&lt;&gt;"",UB9&gt;=UC$24,UB9&lt;&gt;""),AND(UX9&gt;=VK$20,UX9&lt;&gt;"",UZ9&gt;=VK$24,UZ9&lt;&gt;""),AND(VA9&gt;=VK$20,VA9&lt;&gt;"",VC9&gt;=VK$24,VC9&lt;&gt;""),AND(VE9&gt;=VK$20,VE9&lt;&gt;"",VG9&gt;=VK$24,VG9&lt;&gt;""),AND(VH9&gt;=VK$20,VH9&lt;&gt;"",VJ9&gt;=VK$24,VJ9&lt;&gt;""),AND(WF9&gt;=WS$20,WF9&lt;&gt;"",WH9&gt;=WS$24,WH9&lt;&gt;""),AND(WI9&gt;=WS$20,WI9&lt;&gt;"",WK9&gt;=WS$24,WK9&lt;&gt;""),AND(WM9&gt;=WS$20,WM9&lt;&gt;"",WO9&gt;=WS$24,WO9&lt;&gt;""),AND(WP9&gt;=WS$20,WP9&lt;&gt;"",WR9&gt;=WS$24,WR9&lt;&gt;"")),"P","")</f>
        <v>P</v>
      </c>
      <c r="G9" s="3" t="str">
        <f>IF(OR(AND(AQ9&gt;=AY$24,AQ9&lt;&gt;"",AN9=""),AND(AT9&gt;=AY$24,AT9&lt;&gt;"",AN9=""),AND(AX9&gt;=AY$24,AX9&lt;&gt;"",AN9=""),AND(BR9&gt;=BZ$24,BR9&lt;&gt;"",BO9=""),AND(BU9&gt;=BZ$24,BU9&lt;&gt;"",BO9=""),AND(BY9&gt;=BZ$24,BY9&lt;&gt;"",BO9=""),AND(CS9&gt;=DA$24,CS9&lt;&gt;"",CP9=""),AND(CV9&gt;=DA$24,CV9&lt;&gt;"",CP9=""),AND(CZ9&gt;=DA$24,CZ9&lt;&gt;"",CP9=""),AND(DZ9&gt;=EK$24,DZ9&lt;&gt;""),AND(EC9&gt;=EK$24,EC9&lt;&gt;""),AND(EG9&gt;=EK$24,EG9&lt;&gt;""),AND(EJ9&gt;=EK$24,EJ9&lt;&gt;""),AND(FH9&gt;=FS$24,FH9&lt;&gt;""),AND(FK9&gt;=FS$24,FK9&lt;&gt;""),AND(FO9&gt;=FS$24,FO9&lt;&gt;""),AND(FR9&gt;=FS$24,FR9&lt;&gt;""),AND(GP9&gt;=HA$24,GP9&lt;&gt;""),AND(GS9&gt;=HA$24,GS9&lt;&gt;""),AND(GW9&gt;=HA$24,GW9&lt;&gt;""),AND(GZ9&gt;=HA$24,GZ9&lt;&gt;""),AND(HX9&gt;=II$24,HX9&lt;&gt;""),AND(IA9&gt;=II$24,IA9&lt;&gt;""),AND(IE9&gt;=II$24,IE9&lt;&gt;""),AND(IH9&gt;=II$24,IH9&lt;&gt;""),AND(JF9&gt;=JQ$24,JF9&lt;&gt;""),AND(JI9&gt;=JQ$24,JI9&lt;&gt;""),AND(JM9&gt;=JQ$24,JM9&lt;&gt;""),AND(JP9&gt;=JQ$24,JP9&lt;&gt;""),AND(KN9&gt;=KY$24,KN9&lt;&gt;""),AND(KQ9&gt;=KY$24,KQ9&lt;&gt;""),AND(KU9&gt;=KY$24,KU9&lt;&gt;""),AND(KX9&gt;=KY$24,KX9&lt;&gt;""),AND(LV9&gt;=MG$24,LV9&lt;&gt;""),AND(LY9&gt;=MG$24,LY9&lt;&gt;""),AND(MC9&gt;=MG$24,MC9&lt;&gt;""),AND(MF9&gt;=MG$24,MF9&lt;&gt;""),AND(ND9&gt;=NO$24,ND9&lt;&gt;""),AND(NG9&gt;=NO$24,NG9&lt;&gt;""),AND(NK9&gt;=NO$24,NK9&lt;&gt;""),AND(NN9&gt;=NO$24,NN9&lt;&gt;""),AND(OL9&gt;=OW$24,OL9&lt;&gt;""),AND(OO9&gt;=OW$24,OO9&lt;&gt;""),AND(OS9&gt;=OW$24,OS9&lt;&gt;""),AND(OV9&gt;=OW$24,OV9&lt;&gt;""),AND(PT9&gt;=QE$24,PT9&lt;&gt;""),AND(PW9&gt;=QE$24,PW9&lt;&gt;""),AND(QA9&gt;=QE$24,QA9&lt;&gt;""),AND(QD9&gt;=QE$24,QD9&lt;&gt;""),AND(RB9&gt;=RM$24,RB9&lt;&gt;""),AND(RE9&gt;=RM$24,RE9&lt;&gt;""),AND(RI9&gt;=RM$24,RI9&lt;&gt;""),AND(RL9&gt;=RM$24,RL9&lt;&gt;""),AND(SJ9&gt;=SU$24,SJ9&lt;&gt;""),AND(SM9&gt;=SU$24,SM9&lt;&gt;""),AND(SQ9&gt;=SU$24,SQ9&lt;&gt;""),AND(ST9&gt;=SU$24,ST9&lt;&gt;""),AND(TR9&gt;=UC$24,TR9&lt;&gt;""),AND(TU9&gt;=UC$24,TU9&lt;&gt;""),AND(TY9&gt;=UC$24,TYY9&lt;&gt;""),AND(UB9&gt;=UC$24,UB9&lt;&gt;""),AND(UZ9&gt;=VK$24,UZ9&lt;&gt;""),AND(VC9&gt;=VK$24,VC9&lt;&gt;""),AND(VG9&gt;=VK$24,VG9&lt;&gt;""),AND(VJ9&gt;=VK$24,VJ9&lt;&gt;""),AND(WH9&gt;=WS$24,WH9&lt;&gt;""),AND(WK9&gt;=WS$24,WK9&lt;&gt;""),AND(WO9&gt;=WS$24,WO9&lt;&gt;""),AND(WR9&gt;=WS$24,WR9&lt;&gt;"")),"P","")</f>
        <v>P</v>
      </c>
      <c r="H9" s="37" t="str">
        <f>IF(AND(G9="P",F9=""),"No DD",IF(OR(AND(AO9&gt;=AY$23,AO9&lt;&gt;"",AQ9&gt;=AY$27,AQ9&lt;&gt;"",AN9=""),AND(AR9&gt;=AY$23,AR9&lt;&gt;"",AT9&gt;=AY$27,AT9&lt;&gt;"",AN9=""),AND(AV9&gt;=AY$23,AV9&lt;&gt;"",AX9&gt;=AY$27,AX9&lt;&gt;"",AN9=""),AND(BP9&gt;=BZ$23,BP9&lt;&gt;"",BR9&gt;=BZ$27,BR9&lt;&gt;"",BO9=""),AND(BS9&gt;=BZ$23,BS9&lt;&gt;"",BU9&gt;=BZ$27,BU9&lt;&gt;"",BO9=""),AND(BW9&gt;=BZ$23,BW9&lt;&gt;"",BY9&gt;=BZ$27,BY9&lt;&gt;"",BO9=""),AND(CQ9&gt;=DA$23,CQ9&lt;&gt;"",CS9&gt;=DA$27,CS9&lt;&gt;"",CP9=""),AND(CT9&gt;=DA$23,CT9&lt;&gt;"",CV9&gt;=DA$27,CV9&lt;&gt;"",CP9=""),AND(CX9&gt;=DA$23,CX9&lt;&gt;"",CZ9&gt;=DA$27,CZ9&lt;&gt;"",CP9=""),AND(DX9&gt;=EK$23,DX9&lt;&gt;"",DZ9&gt;=EK$27,DZ9&lt;&gt;""),AND(EA9&gt;=EK$23,EA9&lt;&gt;"",EC9&gt;=EK$27,EC9&lt;&gt;""),AND(EE9&gt;=EK$23,EE9&lt;&gt;"",EG9&gt;=EK$27,EG9&lt;&gt;""),AND(EH9&gt;=EK$23,EH9&lt;&gt;"",EJ9&gt;=EK$27,EJ9&lt;&gt;""),AND(FF9&gt;=FS$23,FF9&lt;&gt;"",FH9&gt;=FS$27,FH9&lt;&gt;""),AND(FI9&gt;=FS$23,FI9&lt;&gt;"",FK9&gt;=FS$27,FK9&lt;&gt;""),AND(FM9&gt;=FS$23,FM9&lt;&gt;"",FO9&gt;=FS$27,FO9&lt;&gt;""),AND(FP9&gt;=FS$23,FP9&lt;&gt;"",FR9&gt;=FS$27,FR9&lt;&gt;""),AND(GN9&gt;=HA$23,GN9&lt;&gt;"",GP9&gt;=HA$27,GP9&lt;&gt;""),AND(GQ9&gt;=HA$23,GQ9&lt;&gt;"",GS9&gt;=HA$27,GS9&lt;&gt;""),AND(GU9&gt;=HA$23,GU9&lt;&gt;"",GW9&gt;=HA$27,GW9&lt;&gt;""),AND(GX9&gt;=HA$23,GX9&lt;&gt;"",GZ9&gt;=HA$27,GZ9&lt;&gt;""),AND(HV9&gt;=II$23,HV9&lt;&gt;"",HX9&gt;=II$27,HX9&lt;&gt;""),AND(HY9&gt;=II$23,HY9&lt;&gt;"",IA9&gt;=II$27,IA9&lt;&gt;""),AND(IC9&gt;=II$23,IC9&lt;&gt;"",IE9&gt;=II$27,IE9&lt;&gt;""),AND(IF9&gt;=II$23,IF9&lt;&gt;"",IH9&gt;=II$27,IH9&lt;&gt;""),AND(JD9&gt;=JQ$23,JD9&lt;&gt;"",JF9&gt;=JQ$27,JF9&lt;&gt;""),AND(JG9&gt;=JQ$23,JG9&lt;&gt;"",JI9&gt;=JQ$27,JI9&lt;&gt;""),AND(JK9&gt;=JQ$23,JK9&lt;&gt;"",JM9&gt;=JQ$27,JM9&lt;&gt;""),AND(JN9&gt;=JQ$23,JN9&lt;&gt;"",JP9&gt;=JQ$27,JP9&lt;&gt;""),AND(KL9&gt;=KY$23,KL9&lt;&gt;"",KN9&gt;=KY$27,KN9&lt;&gt;""),AND(KO9&gt;=KY$23,KO9&lt;&gt;"",KQ9&gt;=KY$27,KQ9&lt;&gt;""),AND(KS9&gt;=KY$23,KS9&lt;&gt;"",KU9&gt;=KY$27,KU9&lt;&gt;""),AND(KV9&gt;=KY$23,KV9&lt;&gt;"",KX9&gt;=KY$27,KX9&lt;&gt;""),AND(LT9&gt;=MG$23,LT9&lt;&gt;"",LV9&gt;=MG$27,LV9&lt;&gt;""),AND(LW9&gt;=MG$23,LW9&lt;&gt;"",LY9&gt;=MG$27,LY9&lt;&gt;""),AND(MA9&gt;=MG$23,MA9&lt;&gt;"",MC9&gt;=MG$27,MC9&lt;&gt;""),AND(MD9&gt;=MG$23,MD9&lt;&gt;"",MF9&gt;=MG$27,MF9&lt;&gt;""),AND(NB9&gt;=NO$23,NB9&lt;&gt;"",ND9&gt;=NO$27,ND9&lt;&gt;""),AND(NE9&gt;=NO$23,NE9&lt;&gt;"",NG9&gt;=NO$27,NG9&lt;&gt;""),AND(NI9&gt;=NO$23,NI9&lt;&gt;"",NK9&gt;=NO$27,NK9&lt;&gt;""),AND(NL9&gt;=NO$23,NL9&lt;&gt;"",NN9&gt;=NO$27,NN9&lt;&gt;""),AND(OJ9&gt;=OW$23,OJ9&lt;&gt;"",OL9&gt;=OW$27,OL9&lt;&gt;""),AND(OM9&gt;=OW$23,OM9&lt;&gt;"",OO9&gt;=OW$27,OO9&lt;&gt;""),AND(OQ9&gt;=OW$23,OQ9&lt;&gt;"",OS9&gt;=OW$27,OS9&lt;&gt;""),AND(OT9&gt;=OW$23,OT9&lt;&gt;"",OV9&gt;=OW$27,OV9&lt;&gt;""),AND(PR9&gt;=QE$23,PR9&lt;&gt;"",PT9&gt;=QE$27,PT9&lt;&gt;""),AND(PU9&gt;=QE$23,PU9&lt;&gt;"",PW9&gt;=QE$27,PW9&lt;&gt;""),AND(PY9&gt;=QE$23,PY9&lt;&gt;"",QA9&gt;=QE$27,QA9&lt;&gt;""),AND(QB9&gt;=QE$23,QB9&lt;&gt;"",QD9&gt;=QE$27,QD9&lt;&gt;""),AND(QZ9&gt;=RM$23,QZ9&lt;&gt;"",RB9&gt;=RM$27,RB9&lt;&gt;""),AND(RC9&gt;=RM$23,RC9&lt;&gt;"",RE9&gt;=RM$27,RE9&lt;&gt;""),AND(RG9&gt;=RM$23,RG9&lt;&gt;"",RI9&gt;=RM$27,RI9&lt;&gt;""),AND(RJ9&gt;=RM$23,RJ9&lt;&gt;"",RL9&gt;=RM$27,RL9&lt;&gt;""),AND(SH9&gt;=SU$23,SH9&lt;&gt;"",SJ9&gt;=SU$27,SJ9&lt;&gt;""),AND(SK9&gt;=SU$23,SK9&lt;&gt;"",SM9&gt;=SU$27,SM9&lt;&gt;""),AND(SO9&gt;=SU$23,SO9&lt;&gt;"",SQ9&gt;=SU$27,SQ9&lt;&gt;""),AND(SR9&gt;=SU$23,SR9&lt;&gt;"",ST9&gt;=SU$27,ST9&lt;&gt;""),AND(TP9&gt;=UC$23,TP9&lt;&gt;"",TR9&gt;=UC$27,TR9&lt;&gt;""),AND(TS9&gt;=UC$23,TS9&lt;&gt;"",TU9&gt;=UC$27,TU9&lt;&gt;""),AND(TW9&gt;=UC$23,TW9&lt;&gt;"",TY9&gt;=UC$347,TYY9&lt;&gt;""),AND(TZ9&gt;=UC$23,TZ9&lt;&gt;"",UB9&gt;=UC$27,UB9&lt;&gt;""),AND(UX9&gt;=VK$23,UX9&lt;&gt;"",UZ9&gt;=VK$27,UZ9&lt;&gt;""),AND(VA9&gt;=VK$23,VA9&lt;&gt;"",VC9&gt;=VK$27,VC9&lt;&gt;""),AND(VE9&gt;=VK$23,VE9&lt;&gt;"",VG9&gt;=VK$27,VG9&lt;&gt;""),AND(VH9&gt;=VK$23,VH9&lt;&gt;"",VJ9&gt;=VK$27,VJ9&lt;&gt;""),AND(WF9&gt;=WS$23,WF9&lt;&gt;"",WH9&gt;=WS$27,WH9&lt;&gt;""),AND(WI9&gt;=WS$23,WI9&lt;&gt;"",WK9&gt;=WS$27,WK9&lt;&gt;""),AND(WM9&gt;=WS$23,WM9&lt;&gt;"",WO9&gt;=WS$27,WO9&lt;&gt;""),AND(WP9&gt;=WS$23,WP9&lt;&gt;"",WR9&gt;=WS$27,WR9&lt;&gt;"")),"Merit",IF(OR(AND(AO9&gt;=AY$22,AO9&lt;&gt;"",AQ9&gt;=AY$26,AQ9&lt;&gt;"",AN9=""),AND(AR9&gt;=AY$22,AR9&lt;&gt;"",AT9&gt;=AY$26,AT9&lt;&gt;"",AN9=""),AND(AV9&gt;=AY$22,AV9&lt;&gt;"",AX9&gt;=AY$26,AX9&lt;&gt;"",AN9=""),AND(BP9&gt;=BZ$22,BP9&lt;&gt;"",BR9&gt;=BZ$26,BR9&lt;&gt;"",BO9=""),AND(BS9&gt;=BZ$22,BS9&lt;&gt;"",BU9&gt;=BZ$26,BU9&lt;&gt;"",BO9=""),AND(BW9&gt;=BZ$22,BW9&lt;&gt;"",BY9&gt;=BZ$26,BY9&lt;&gt;"",BO9=""),AND(CQ9&gt;=DA$22,CQ9&lt;&gt;"",CS9&gt;=DA$26,CS9&lt;&gt;"",CP9=""),AND(CT9&gt;=DA$22,CT9&lt;&gt;"",CV9&gt;=DA$26,CV9&lt;&gt;"",CP9=""),AND(CX9&gt;=DA$22,CX9&lt;&gt;"",CZ9&gt;=DA$26,CZ9&lt;&gt;"",CP9=""),AND(DX9&gt;=EK$22,DX9&lt;&gt;"",DZ9&gt;=EK$26,DZ9&lt;&gt;""),AND(EA9&gt;=EK$22,EA9&lt;&gt;"",EC9&gt;=EK$26,EC9&lt;&gt;""),AND(EE9&gt;=EK$22,EE9&lt;&gt;"",EG9&gt;=EK$26,EG9&lt;&gt;""),AND(EH9&gt;=EK$22,EH9&lt;&gt;"",EJ9&gt;=EK$26,EJ9&lt;&gt;""),AND(FF9&gt;=FS$22,FF9&lt;&gt;"",FH9&gt;=FS$26,FH9&lt;&gt;""),AND(FI9&gt;=FS$22,FI9&lt;&gt;"",FK9&gt;=FS$26,FK9&lt;&gt;""),AND(FM9&gt;=FS$22,FM9&lt;&gt;"",FO9&gt;=FS$26,FO9&lt;&gt;""),AND(FP9&gt;=FS$22,FP9&lt;&gt;"",FR9&gt;=FS$26,FR9&lt;&gt;""),AND(GN9&gt;=HA$22,GN9&lt;&gt;"",GP9&gt;=HA$26,GP9&lt;&gt;""),AND(GQ9&gt;=HA$22,GQ9&lt;&gt;"",GS9&gt;=HA$26,GS9&lt;&gt;""),AND(GU9&gt;=HA$22,GU9&lt;&gt;"",GW9&gt;=HA$26,GW9&lt;&gt;""),AND(GX9&gt;=HA$22,GX9&lt;&gt;"",GZ9&gt;=HA$26,GZ9&lt;&gt;""),AND(HV9&gt;=II$22,HV9&lt;&gt;"",HX9&gt;=II$26,HX9&lt;&gt;""),AND(HY9&gt;=II$22,HY9&lt;&gt;"",IA9&gt;=II$26,IA9&lt;&gt;""),AND(IC9&gt;=II$22,IC9&lt;&gt;"",IE9&gt;=II$26,IE9&lt;&gt;""),AND(IF9&gt;=II$22,IF9&lt;&gt;"",IH9&gt;=II$26,IH9&lt;&gt;""),AND(JD9&gt;=JQ$22,JD9&lt;&gt;"",JF9&gt;=JQ$26,JF9&lt;&gt;""),AND(JG9&gt;=JQ$22,JG9&lt;&gt;"",JI9&gt;=JQ$26,JI9&lt;&gt;""),AND(JK9&gt;=JQ$22,JK9&lt;&gt;"",JM9&gt;=JQ$26,JM9&lt;&gt;""),AND(JN9&gt;=JQ$22,JN9&lt;&gt;"",JP9&gt;=JQ$26,JP9&lt;&gt;""),AND(KL9&gt;=KY$22,KL9&lt;&gt;"",KN9&gt;=KY$26,KN9&lt;&gt;""),AND(KO9&gt;=KY$22,KO9&lt;&gt;"",KQ9&gt;=KY$26,KQ9&lt;&gt;""),AND(KS9&gt;=KY$22,KS9&lt;&gt;"",KU9&gt;=KY$26,KU9&lt;&gt;""),AND(KV9&gt;=KY$22,KV9&lt;&gt;"",KX9&gt;=KY$26,KX9&lt;&gt;""),AND(LT9&gt;=MG$22,LT9&lt;&gt;"",LV9&gt;=MG$26,LV9&lt;&gt;""),AND(LW9&gt;=MG$22,LW9&lt;&gt;"",LY9&gt;=MG$26,LY9&lt;&gt;""),AND(MA9&gt;=MG$22,MA9&lt;&gt;"",MC9&gt;=MG$26,MC9&lt;&gt;""),AND(MD9&gt;=MG$22,MD9&lt;&gt;"",MF9&gt;=MG$26,MF9&lt;&gt;""),AND(NB9&gt;=NO$22,NB9&lt;&gt;"",ND9&gt;=NO$26,ND9&lt;&gt;""),AND(NE9&gt;=NO$22,NE9&lt;&gt;"",NG9&gt;=NO$26,NG9&lt;&gt;""),AND(NI9&gt;=NO$22,NI9&lt;&gt;"",NK9&gt;=NO$26,NK9&lt;&gt;""),AND(NL9&gt;=NO$22,NL9&lt;&gt;"",NN9&gt;=NO$26,NN9&lt;&gt;""),AND(OJ9&gt;=OW$22,OJ9&lt;&gt;"",OL9&gt;=OW$26,OL9&lt;&gt;""),AND(OM9&gt;=OW$22,OM9&lt;&gt;"",OO9&gt;=OW$26,OO9&lt;&gt;""),AND(OQ9&gt;=OW$22,OQ9&lt;&gt;"",OS9&gt;=OW$26,OS9&lt;&gt;""),AND(OT9&gt;=OW$22,OT9&lt;&gt;"",OV9&gt;=OW$26,OV9&lt;&gt;""),AND(PR9&gt;=QE$22,PR9&lt;&gt;"",PT9&gt;=QE$26,PT9&lt;&gt;""),AND(PU9&gt;=QE$22,PU9&lt;&gt;"",PW9&gt;=QE$26,PW9&lt;&gt;""),AND(PY9&gt;=QE$22,PY9&lt;&gt;"",QA9&gt;=QE$26,QA9&lt;&gt;""),AND(QB9&gt;=QE$22,QB9&lt;&gt;"",QD9&gt;=QE$26,QD9&lt;&gt;""),AND(QZ9&gt;=RM$22,QZ9&lt;&gt;"",RB9&gt;=RM$26,RB9&lt;&gt;""),AND(RC9&gt;=RM$22,RC9&lt;&gt;"",RE9&gt;=RM$26,RE9&lt;&gt;""),AND(RG9&gt;=RM$22,RG9&lt;&gt;"",RI9&gt;=RM$26,RI9&lt;&gt;""),AND(RJ9&gt;=RM$22,RJ9&lt;&gt;"",RL9&gt;=RM$26,RL9&lt;&gt;""),AND(SH9&gt;=SU$22,SH9&lt;&gt;"",SJ9&gt;=SU$26,SJ9&lt;&gt;""),AND(SK9&gt;=SU$22,SK9&lt;&gt;"",SM9&gt;=SU$26,SM9&lt;&gt;""),AND(SO9&gt;=SU$22,SO9&lt;&gt;"",SQ9&gt;=SU$26,SQ9&lt;&gt;""),AND(SR9&gt;=SU$22,SR9&lt;&gt;"",ST9&gt;=SU$26,ST9&lt;&gt;""),AND(TP9&gt;=UC$22,TP9&lt;&gt;"",TR9&gt;=UC$26,TR9&lt;&gt;""),AND(TS9&gt;=UC$22,TS9&lt;&gt;"",TU9&gt;=UC$26,TU9&lt;&gt;""),AND(TW9&gt;=UC$22,TW9&lt;&gt;"",TY9&gt;=UC$26,TYY9&lt;&gt;""),AND(TZ9&gt;=UC$22,TZ9&lt;&gt;"",UB9&gt;=UC$26,UB9&lt;&gt;""),AND(UX9&gt;=VK$22,UX9&lt;&gt;"",UZ9&gt;=VK$26,UZ9&lt;&gt;""),AND(VA9&gt;=VK$22,VA9&lt;&gt;"",VC9&gt;=VK$26,VC9&lt;&gt;""),AND(VE9&gt;=VK$22,VE9&lt;&gt;"",VG9&gt;=VK$26,VG9&lt;&gt;""),AND(VH9&gt;=VK$22,VH9&lt;&gt;"",VJ9&gt;=VK$26,VJ9&lt;&gt;""),AND(WF9&gt;=WS$22,WF9&lt;&gt;"",WH9&gt;=WS$26,WH9&lt;&gt;""),AND(WI9&gt;=WS$22,WI9&lt;&gt;"",WK9&gt;=WS$26,WK9&lt;&gt;""),AND(WM9&gt;=WS$22,WM9&lt;&gt;"",WO9&gt;=WS$26,WO9&lt;&gt;""),AND(WP9&gt;=WS$22,WP9&lt;&gt;"",WR9&gt;=WS$26,WR9&lt;&gt;"")),"Excellence",IF(I9="P","Worlds Team",IF(F9="P","National Team","")))))</f>
        <v>Worlds Team</v>
      </c>
      <c r="I9" s="3" t="str">
        <f>IF(OR(AND(AO9&gt;=AY$21,AO9&lt;&gt;"",AQ9&gt;=AY$25,AQ9&lt;&gt;"",AN9=""),AND(AR9&gt;=AY$21,AR9&lt;&gt;"",AT9&gt;=AY$25,AT9&lt;&gt;"",AN9=""),AND(AV9&gt;=AY$21,AV9&lt;&gt;"",AX9&gt;=AY$25,AX9&lt;&gt;"",AN9=""),AND(BP9&gt;=BZ$21,BP9&lt;&gt;"",BR9&gt;=BZ$25,BR9&lt;&gt;"",BO9=""),AND(BS9&gt;=BZ$21,BS9&lt;&gt;"",BU9&gt;=BZ$25,BU9&lt;&gt;"",BO9=""),AND(BW9&gt;=BZ$21,BW9&lt;&gt;"",BY9&gt;=BZ$25,BY9&lt;&gt;"",BO9=""),AND(CQ9&gt;=DA$21,CQ9&lt;&gt;"",CS9&gt;=DA$25,CS9&lt;&gt;"",CP9=""),AND(CT9&gt;=DA$21,CT9&lt;&gt;"",CV9&gt;=DA$25,CV9&lt;&gt;"",CP9=""),AND(CX9&gt;=DA$21,CX9&lt;&gt;"",CZ9&gt;=DA$25,CZ9&lt;&gt;"",CP9=""),AND(DX9&gt;=EK$21,DX9&lt;&gt;"",DZ9&gt;=EK$25,DZ9&lt;&gt;""),AND(EA9&gt;=EK$21,EA9&lt;&gt;"",EC9&gt;=EK$25,EC9&lt;&gt;""),AND(EE9&gt;=EK$21,EE9&lt;&gt;"",EG9&gt;=EK$25,EG9&lt;&gt;""),AND(EH9&gt;=EK$21,EH9&lt;&gt;"",EJ9&gt;=EK$25,EJ9&lt;&gt;""),AND(FF9&gt;=FS$21,FF9&lt;&gt;"",FH9&gt;=FS$25,FH9&lt;&gt;""),AND(FI9&gt;=FS$21,FI9&lt;&gt;"",FK9&gt;=FS$25,FK9&lt;&gt;""),AND(FM9&gt;=FS$21,FM9&lt;&gt;"",FO9&gt;=FS$25,FO9&lt;&gt;""),AND(FP9&gt;=FS$21,FP9&lt;&gt;"",FR9&gt;=FS$25,FR9&lt;&gt;""),AND(GN9&gt;=HA$21,GN9&lt;&gt;"",GP9&gt;=HA$25,GP9&lt;&gt;""),AND(GQ9&gt;=HA$21,GQ9&lt;&gt;"",GS9&gt;=HA$25,GS9&lt;&gt;""),AND(GU9&gt;=HA$21,GU9&lt;&gt;"",GW9&gt;=HA$25,GW9&lt;&gt;""),AND(GX9&gt;=HA$21,GX9&lt;&gt;"",GZ9&gt;=HA$25,GZ9&lt;&gt;""),AND(HV9&gt;=II$21,HV9&lt;&gt;"",HX9&gt;=II$25,HX9&lt;&gt;""),AND(HY9&gt;=II$21,HY9&lt;&gt;"",IA9&gt;=II$25,IA9&lt;&gt;""),AND(IC9&gt;=II$21,IC9&lt;&gt;"",IE9&gt;=II$25,IE9&lt;&gt;""),AND(IF9&gt;=II$21,IF9&lt;&gt;"",IH9&gt;=II$25,IH9&lt;&gt;""),AND(JD9&gt;=JQ$21,JD9&lt;&gt;"",JF9&gt;=JQ$25,JF9&lt;&gt;""),AND(JG9&gt;=JQ$21,JG9&lt;&gt;"",JI9&gt;=JQ$25,JI9&lt;&gt;""),AND(JK9&gt;=JQ$21,JK9&lt;&gt;"",JM9&gt;=JQ$25,JM9&lt;&gt;""),AND(JN9&gt;=JQ$21,JN9&lt;&gt;"",JP9&gt;=JQ$25,JP9&lt;&gt;""),AND(KL9&gt;=KY$21,KL9&lt;&gt;"",KN9&gt;=KY$25,KN9&lt;&gt;""),AND(KO9&gt;=KY$21,KO9&lt;&gt;"",KQ9&gt;=KY$25,KQ9&lt;&gt;""),AND(KS9&gt;=KY$21,KS9&lt;&gt;"",KU9&gt;=KY$25,KU9&lt;&gt;""),AND(KV9&gt;=KY$21,KV9&lt;&gt;"",KX9&gt;=KY$25,KX9&lt;&gt;""),AND(LT9&gt;=MG$21,LT9&lt;&gt;"",LV9&gt;=MG$25,LV9&lt;&gt;""),AND(LW9&gt;=MG$21,LW9&lt;&gt;"",LY9&gt;=MG$25,LY9&lt;&gt;""),AND(MA9&gt;=MG$21,MA9&lt;&gt;"",MC9&gt;=MG$25,MC9&lt;&gt;""),AND(MD9&gt;=MG$21,MD9&lt;&gt;"",MF9&gt;=MG$25,MF9&lt;&gt;""),AND(NB9&gt;=NO$21,NB9&lt;&gt;"",ND9&gt;=NO$25,ND9&lt;&gt;""),AND(NE9&gt;=NO$21,NE9&lt;&gt;"",NG9&gt;=NO$25,NG9&lt;&gt;""),AND(NI9&gt;=NO$21,NI9&lt;&gt;"",NK9&gt;=NO$25,NK9&lt;&gt;""),AND(NL9&gt;=NO$21,NL9&lt;&gt;"",NN9&gt;=NO$25,NN9&lt;&gt;""),AND(OJ9&gt;=OW$21,OJ9&lt;&gt;"",OL9&gt;=OW$25,OL9&lt;&gt;""),AND(OM9&gt;=OW$21,OM9&lt;&gt;"",OO9&gt;=OW$25,OO9&lt;&gt;""),AND(OQ9&gt;=OW$21,OQ9&lt;&gt;"",OS9&gt;=OW$25,OS9&lt;&gt;""),AND(OT9&gt;=OW$21,OT9&lt;&gt;"",OV9&gt;=OW$25,OV9&lt;&gt;""),AND(PR9&gt;=QE$21,PR9&lt;&gt;"",PT9&gt;=QE$25,PT9&lt;&gt;""),AND(PU9&gt;=QE$21,PU9&lt;&gt;"",PW9&gt;=QE$25,PW9&lt;&gt;""),AND(PY9&gt;=QE$21,PY9&lt;&gt;"",QA9&gt;=QE$25,QA9&lt;&gt;""),AND(QB9&gt;=QE$21,QB9&lt;&gt;"",QD9&gt;=QE$25,QD9&lt;&gt;""),AND(QZ9&gt;=RM$21,QZ9&lt;&gt;"",RB9&gt;=RM$25,RB9&lt;&gt;""),AND(RC9&gt;=RM$21,RC9&lt;&gt;"",RE9&gt;=RM$25,RE9&lt;&gt;""),AND(RG9&gt;=RM$21,RG9&lt;&gt;"",RI9&gt;=RM$25,RI9&lt;&gt;""),AND(RJ9&gt;=RM$21,RJ9&lt;&gt;"",RL9&gt;=RM$25,RL9&lt;&gt;""),AND(SH9&gt;=SU$21,SH9&lt;&gt;"",SJ9&gt;=SU$25,SJ9&lt;&gt;""),AND(SK9&gt;=SU$21,SK9&lt;&gt;"",SM9&gt;=SU$25,SM9&lt;&gt;""),AND(SO9&gt;=SU$21,SO9&lt;&gt;"",SQ9&gt;=SU$25,SQ9&lt;&gt;""),AND(SR9&gt;=SU$21,SR9&lt;&gt;"",ST9&gt;=SU$25,ST9&lt;&gt;""),AND(TP9&gt;=UC$21,TP9&lt;&gt;"",TR9&gt;=UC$25,TR9&lt;&gt;""),AND(TS9&gt;=UC$21,TS9&lt;&gt;"",TU9&gt;=UC$25,TU9&lt;&gt;""),AND(TW9&gt;=UC$21,TW9&lt;&gt;"",TY9&gt;=UC$25,TYY9&lt;&gt;""),AND(TZ9&gt;=UC$21,TZ9&lt;&gt;"",UB9&gt;=UC$25,UB9&lt;&gt;""),AND(UX9&gt;=VK$21,UX9&lt;&gt;"",UZ9&gt;=VK$25,UZ9&lt;&gt;""),AND(VA9&gt;=VK$21,VA9&lt;&gt;"",VC9&gt;=VK$25,VC9&lt;&gt;""),AND(VE9&gt;=VK$21,VE9&lt;&gt;"",VG9&gt;=VK$25,VG9&lt;&gt;""),AND(VH9&gt;=VK$21,VH9&lt;&gt;"",VJ9&gt;=VK$25,VJ9&lt;&gt;""),AND(WF9&gt;=WS$21,WF9&lt;&gt;"",WH9&gt;=WS$25,WH9&lt;&gt;""),AND(WI9&gt;=WS$21,WI9&lt;&gt;"",WK9&gt;=WS$25,WK9&lt;&gt;""),AND(WM9&gt;=WS$21,WM9&lt;&gt;"",WO9&gt;=WS$25,WO9&lt;&gt;""),AND(WP9&gt;=WS$21,WP9&lt;&gt;"",WR9&gt;=WS$25,WR9&lt;&gt;"")),"P","")</f>
        <v>P</v>
      </c>
      <c r="J9" s="8">
        <f>IF(COUNT(AQ9,AT9,BR9,BU9,CS9,CV9)&gt;0,LARGE((AQ9,AT9,BR9,BU9,CS9,CV9),1),0)</f>
        <v>51.32</v>
      </c>
      <c r="K9" s="8" t="str">
        <f>IF(J9="","",IF(OR(J9=CS9,J9=CV9),$CA$1,IF(OR(J9=BR9,J9=BU9),$AZ$1,IF(OR(J9=AQ9,J9=AT9),$Y$1,""))))</f>
        <v>2023 Domestic 3rd Trial</v>
      </c>
      <c r="L9" s="8">
        <f>IF(COUNT(AQ9,AT9,BR9,BU9,CS9,CV9)&gt;1,LARGE((AQ9,AT9,BR9,BU9,CS9,CV9),2),0)</f>
        <v>50.86</v>
      </c>
      <c r="M9" s="8" t="str">
        <f>IF(L9="","",IF(OR(L9=CS9,L9=CV9),$CA$1,IF(OR(L9=BR9,L9=BU9),$AZ$1,IF(OR(L9=AQ9,L9=AT9),$Y$1,""))))</f>
        <v>2023 Domestic 3rd Trial</v>
      </c>
      <c r="N9" s="8">
        <f>IF(COUNT(AQ9,AT9,BR9,BU9,CS9,CV9)&gt;2,LARGE((AQ9,AT9,BR9,BU9,CS9,CV9),3),0)</f>
        <v>50.74</v>
      </c>
      <c r="O9" s="8" t="str">
        <f>IF(N9="","",IF(OR(N9=CS9,N9=CV9),$CA$1,IF(OR(N9=BR9,N9=BU9),$AZ$1,IF(OR(N9=AQ9,N9=AT9),$Y$1,""))))</f>
        <v>2024 Elite Canada</v>
      </c>
      <c r="P9" s="8">
        <f>IF(MAX(AX9,BY9,CZ9)&gt;0,MAX(AX9,BY9,CZ9),0)</f>
        <v>51.52</v>
      </c>
      <c r="Q9" s="8" t="str">
        <f>IF(P9="","",IF(P9=CZ9,$CA$1,IF(P9=BY9,$AZ$1,IF(P9=AX9,$Y$1,""))))</f>
        <v>2023 Domestic 3rd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&gt;0,MAX(AO9,AR9,AV9,BP9,BS9,BW9,CQ9,CT9,CX9,DX9,EA9,EE9,EH9,FF9,FI9,FM9,FP9,GN9,GQ9,GU9,GX9,HV9,HY9,IC9,IF9,JD9,JG9,JK9,JN9,KL9,KO9,KS9,KV9,LT9,LW9,MA9,MD9,NB9,NE9,NI9,NL9,OJ9,OM9,OQ9,OT9,PR9,PU9,PY9,QB9,QZ9,RC9,RG9,RJ9,SH9,SK9,SO9,SR9,TP9,TS9,TW9,TZ9,UX9,VA9,VE9,VH9,WF9,WI9,WM9,WP9),0)</f>
        <v>13.8</v>
      </c>
      <c r="S9" s="8" t="str">
        <f>IF(R9=0,"",IF(OR(R9=CQ9,R9=CT9,R9=CX9),$CA$1,IF(OR(R9=BP9,R9=BS9,R9=BW9),$AZ$1,IF(OR(R9=AO9,R9=AR9,R9=AV9),$Y$1,IF(OR(R9=WF9,R9=WI9,R9=WM9,R9=WP9),$VL$1,IF(OR(R9=UX9,R9=VA9,R9=VE9,R9=VH9),$UD$1,IF(OR(R9=TP9,R9=TS9,R9=TW9,R9=TZ9),$SV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)))</f>
        <v>2024 Elite Canada</v>
      </c>
      <c r="T9" s="8">
        <f>IF(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,IF(TP9&gt;=$UC$20,TQ9,0),IF(TS9&gt;=$UC$20,TT9,0),IF(TW9&gt;=$UC$20,TX9,0),IF(TZ9&gt;=$UC$20,UA9,0),IF(UX9&gt;=$VK$20,UY9,0),IF(VA9&gt;=$VK$20,VB9,0),IF(VE9&gt;=$VK$20,VF9,0),IF(VH9&gt;=$VK$20,VI9,0),IF(WF9&gt;=$WS$20,WG9,0),IF(WI9&gt;=$WS$20,WJ9,0),IF(WM9&gt;=$WS$20,WN9,0),IF(WP9&gt;=$WS$20,WQ9,0))&gt;0,MAX(IF(AO9&gt;=$AY$20,AP9,0),IF(AR9&gt;=$AY$20,AS9,0),IF(AV9&gt;=$AY$20,AW9,0),IF(BP9&gt;=$BZ$20,BQ9,0),IF(BS9&gt;=$BZ$20,BT9,0),IF(BW9&gt;=$BZ$20,BX9,0),IF(CQ9&gt;=$DA$20,CR9,0),IF(CT9&gt;=$DA$20,CU9,0),IF(CX9&gt;=$DA$20,CY9,0),IF(DX9&gt;=$EK$20,DY9,0),IF(EA9&gt;=$EK$20,EB9,0),IF(EE9&gt;=$EK$20,EF9,0),IF(EH9&gt;=$EK$20,EI9,0),IF(FF9&gt;=$FS$20,FG9,0),IF(FI9&gt;=$FS$20,FJ9,0),IF(FM9&gt;=$FS$20,FN9,0),IF(FP9&gt;=$FS$20,FQ9,0),IF(GN9&gt;=$HA$20,GO9,0),IF(GQ9&gt;=$HA$20,GR9,0),IF(GU9&gt;=$HA$20,GV9,0),IF(GX9&gt;=$HA$20,GY9,0),IF(HV9&gt;=$II$20,HW9,0),IF(HY9&gt;=$II$20,HZ9,0),IF(IC9&gt;=$II$20,ID9,0),IF(IF9&gt;=$II$20,IG9,0),IF(JD9&gt;=$JQ$20,JE9,0),IF(JG9&gt;=$JQ$20,JH9,0),IF(JK9&gt;=$JQ$20,JL9,0),IF(JN9&gt;=$JQ$20,JO9,0),IF(KL9&gt;=$KY$20,KM9,0),IF(KO9&gt;=$KY$20,KP9,0),IF(KS9&gt;=$KY$20,KT9,0),IF(KV9&gt;=$KY$20,KW9,0),IF(LT9&gt;=$MG$20,LU9,0),IF(LW9&gt;=$MG$20,LX9,0),IF(MA9&gt;=$MG$20,MB9,0),IF(MD9&gt;=$MG$20,ME9,0),IF(NB9&gt;=$NO$20,NC9,0),IF(NE9&gt;=$NO$20,NF9,0),IF(NI9&gt;=$NO$20,NJ9,0),IF(NL9&gt;=$NO$20,NM9,0),IF(OJ9&gt;=$OW$20,OK9,0),IF(OM9&gt;=$OW$20,ON9,0),IF(OQ9&gt;=$OW$20,OR9,0),IF(OT9&gt;=$OW$20,OU9,0),IF(PR9&gt;=$QE$20,PS9,0),IF(PU9&gt;=$QE$20,PV9,0),IF(PY9&gt;=$QE$20,PZ9,0),IF(QB9&gt;=$QE$20,QC9,0),IF(QZ9&gt;=$RM$20,RA9,0),IF(RC9&gt;=$RM$20,RD9,0),IF(RG9&gt;=$RM$20,RH9,0),IF(RJ9&gt;=$RM$20,RK9,0),IF(SH9&gt;=$SU$20,SI9,0),IF(SK9&gt;=$SU$20,SL9,0),IF(SO9&gt;=$SU$20,SP9,0),IF(SR9&gt;=$SU$20,SS9,0),IF(TP9&gt;=$UC$20,TQ9,0),IF(TS9&gt;=$UC$20,TT9,0),IF(TW9&gt;=$UC$20,TX9,0),IF(TZ9&gt;=$UC$20,UA9,0),IF(UX9&gt;=$VK$20,UY9,0),IF(VA9&gt;=$VK$20,VB9,0),IF(VE9&gt;=$VK$20,VF9,0),IF(VH9&gt;=$VK$20,VI9,0),IF(WF9&gt;=$WS$20,WG9,0),IF(WI9&gt;=$WS$20,WJ9,0),IF(WM9&gt;=$WS$20,WN9,0),IF(WP9&gt;=$WS$20,WQ9,0)),0)</f>
        <v>15.22</v>
      </c>
      <c r="U9" s="8" t="str">
        <f>IF(T9=0,"",IF(OR(T9=CR9,T9=CU9,T9=CY9),$CA$1,IF(OR(T9=BQ9,T9=BT9,T9=BX9),$AZ$1,IF(OR(T9=AP9,T9=AS9,T9=AW9),$Y$1,IF(OR(T9=WG9,T9=WJ9,T9=WN9,T9=WQ9),$VL$1,IF(OR(T9=UY9,T9=VB9,T9=VF9,T9=VI9),$UD$1,IF(OR(T9=TQ9,T9=TT9,T9=TX9,T9=UA9),$SV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)))</f>
        <v>2023 Domestic 3rd Trial</v>
      </c>
      <c r="V9" s="8">
        <f>IF(MAX(DB9,DC9)&gt;0,MAX(DB9,DC9),"")</f>
        <v>0.15999999999999659</v>
      </c>
      <c r="W9" s="11" t="str">
        <f>IF(V9="","",IF(V9=DB9,"("&amp;DB$2&amp;")",IF(V9=DC9,"("&amp;DC$2&amp;")")))</f>
        <v>(Prelim)</v>
      </c>
      <c r="X9" s="8" t="str">
        <f>IF(V9="","",IF(V9=DB9,IF(V9+IF(N9="",0,N9)=WL9,$VL$1,IF(V9+IF(N9="",0,N9)=VD9,$UD$1,IF(V9+IF(N9="",0,N9)=TV9,$SV$1,IF(V9+IF(N9="",0,N9)=SN9,$RN$1,IF(V9+IF(N9="",0,N9)=RF9,$QF$1,IF(V9+IF(N9="",0,N9)=PX9,$OX$1,IF(V9+IF(N9="",0,N9)=OP9,$NP$1,IF(V9+IF(N9="",0,N9)=NH9,$MH$1,IF(V9+IF(N9="",0,N9)=LZ9,$KZ$1,IF(V9+IF(N9="",0,N9)=KR9,$JR$1,IF(V9+IF(N9="",0,N9)=JJ9,$IJ$1,IF(V9+IF(N9="",0,N9)=IB9,$HB$1,IF(V9+IF(N9="",0,N9)=GT9,$FT$1,IF(V9+IF(N9="",0,N9)=FL9,$EL$1,IF(V9+IF(N9="",0,N9)=ED9,$DD$1))))))))))))))),IF(V9=DC9,IF(V9+IF(P9="",0,P9)=WO9,$VL$1,IF(V9+IF(P9="",0,P9)=VG9,$UD$1,IF(V9+IF(P9="",0,P9)=TY9,$SV$1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WR9,$VL$1,IF(V9+IF(P9="",0,P9)=VJ9,$UD$1,IF(V9+IF(P9="",0,P9)=UB9,$SV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))))))</f>
        <v>2024 World Cup SUI (Jun 29)</v>
      </c>
      <c r="Y9" s="23">
        <v>14.4</v>
      </c>
      <c r="Z9" s="23">
        <v>8.6999999999999993</v>
      </c>
      <c r="AA9" s="23">
        <v>13.1</v>
      </c>
      <c r="AB9" s="23">
        <v>14.66</v>
      </c>
      <c r="AC9" s="23">
        <v>0</v>
      </c>
      <c r="AD9" s="23">
        <v>14.3</v>
      </c>
      <c r="AE9" s="23">
        <v>9</v>
      </c>
      <c r="AF9" s="23">
        <v>13.1</v>
      </c>
      <c r="AG9" s="23">
        <v>14.92</v>
      </c>
      <c r="AH9" s="23">
        <v>0</v>
      </c>
      <c r="AI9" s="23">
        <v>14.9</v>
      </c>
      <c r="AJ9" s="23">
        <v>8.3000000000000007</v>
      </c>
      <c r="AK9" s="23">
        <v>13.1</v>
      </c>
      <c r="AL9" s="23">
        <v>15.22</v>
      </c>
      <c r="AM9" s="23">
        <v>0</v>
      </c>
      <c r="AN9" s="28"/>
      <c r="AO9" s="39">
        <f>IF(AA9&gt;0,AA9,"")</f>
        <v>13.1</v>
      </c>
      <c r="AP9" s="39">
        <f>IF(AB9&gt;0,AB9,"")</f>
        <v>14.66</v>
      </c>
      <c r="AQ9" s="41">
        <f>IF(SUM(Y9:AB9)-AC9&gt;0,SUM(Y9:AB9)-AC9,"")</f>
        <v>50.86</v>
      </c>
      <c r="AR9" s="41">
        <f>IF(AF9&gt;0,AF9,"")</f>
        <v>13.1</v>
      </c>
      <c r="AS9" s="41">
        <f>IF(AG9&gt;0,AG9,"")</f>
        <v>14.92</v>
      </c>
      <c r="AT9" s="41">
        <f>IF(SUM(AD9:AG9)-AH9&gt;0,SUM(AD9:AG9)-AH9,"")</f>
        <v>51.32</v>
      </c>
      <c r="AU9" s="41">
        <f>IF(AQ9="","",MAX(AQ9,AT9))</f>
        <v>51.32</v>
      </c>
      <c r="AV9" s="41">
        <f>IF(AK9&gt;0,AK9,"")</f>
        <v>13.1</v>
      </c>
      <c r="AW9" s="41">
        <f>IF(AL9&gt;0,AL9,"")</f>
        <v>15.22</v>
      </c>
      <c r="AX9" s="41">
        <f>IF(SUM(AI9:AL9)-AM9&gt;0,SUM(AI9:AL9)-AM9,"")</f>
        <v>51.52</v>
      </c>
      <c r="AY9" s="41">
        <f>IF(SUM(AU9,AX9)&gt;0,SUM(AU9,AX9),"")</f>
        <v>102.84</v>
      </c>
      <c r="AZ9" s="27">
        <v>2.9</v>
      </c>
      <c r="BA9" s="27">
        <v>1.8</v>
      </c>
      <c r="BB9" s="27">
        <v>3.2</v>
      </c>
      <c r="BC9" s="27">
        <v>3.19</v>
      </c>
      <c r="BD9" s="27">
        <v>0</v>
      </c>
      <c r="BE9" s="27">
        <v>14.9</v>
      </c>
      <c r="BF9" s="27">
        <v>9.6</v>
      </c>
      <c r="BG9" s="27">
        <v>11.5</v>
      </c>
      <c r="BH9" s="27">
        <v>14.74</v>
      </c>
      <c r="BI9" s="27">
        <v>0</v>
      </c>
      <c r="BJ9" s="27">
        <v>14.3</v>
      </c>
      <c r="BK9" s="27">
        <v>8.9</v>
      </c>
      <c r="BL9" s="27">
        <v>13.8</v>
      </c>
      <c r="BM9" s="27">
        <v>14.29</v>
      </c>
      <c r="BN9" s="27">
        <v>0</v>
      </c>
      <c r="BO9" s="29"/>
      <c r="BP9" s="40">
        <f>IF(BB9&gt;0,BB9,"")</f>
        <v>3.2</v>
      </c>
      <c r="BQ9" s="40">
        <f>IF(BC9&gt;0,BC9,"")</f>
        <v>3.19</v>
      </c>
      <c r="BR9" s="11">
        <f>IF(SUM(AZ9:BC9)-BD9&gt;0,SUM(AZ9:BC9)-BD9,"")</f>
        <v>11.09</v>
      </c>
      <c r="BS9" s="11">
        <f>IF(BG9&gt;0,BG9,"")</f>
        <v>11.5</v>
      </c>
      <c r="BT9" s="11">
        <f>IF(BH9&gt;0,BH9,"")</f>
        <v>14.74</v>
      </c>
      <c r="BU9" s="11">
        <f>IF(SUM(BE9:BH9)-BI9&gt;0,SUM(BE9:BH9)-BI9,"")</f>
        <v>50.74</v>
      </c>
      <c r="BV9" s="11">
        <f>IF(BR9="","",MAX(BR9,BU9))</f>
        <v>50.74</v>
      </c>
      <c r="BW9" s="11">
        <f>IF(BL9&gt;0,BL9,"")</f>
        <v>13.8</v>
      </c>
      <c r="BX9" s="11">
        <f>IF(BM9&gt;0,BM9,"")</f>
        <v>14.29</v>
      </c>
      <c r="BY9" s="11">
        <f>IF(SUM(BJ9:BM9)-BN9&gt;0,SUM(BJ9:BM9)-BN9,"")</f>
        <v>51.29</v>
      </c>
      <c r="BZ9" s="11">
        <f>IF(SUM(BV9,BY9)&gt;0,SUM(BV9,BY9),"")</f>
        <v>102.03</v>
      </c>
      <c r="CA9" s="23">
        <v>9.9</v>
      </c>
      <c r="CB9" s="23">
        <v>8.9</v>
      </c>
      <c r="CC9" s="23">
        <v>10</v>
      </c>
      <c r="CD9" s="23">
        <v>14.25</v>
      </c>
      <c r="CE9" s="23">
        <v>1.4</v>
      </c>
      <c r="CF9" s="23">
        <v>13.6</v>
      </c>
      <c r="CG9" s="23">
        <v>9</v>
      </c>
      <c r="CH9" s="23">
        <v>10.8</v>
      </c>
      <c r="CI9" s="23">
        <v>14.05</v>
      </c>
      <c r="CJ9" s="23">
        <v>0.4</v>
      </c>
      <c r="CK9" s="23">
        <f>(BJ9+AI9)/2</f>
        <v>14.600000000000001</v>
      </c>
      <c r="CL9" s="23">
        <f>(BK9+AJ9)/2</f>
        <v>8.6000000000000014</v>
      </c>
      <c r="CM9" s="23">
        <f>(BL9+AK9)/2</f>
        <v>13.45</v>
      </c>
      <c r="CN9" s="23">
        <f>(BM9+AL9)/2</f>
        <v>14.754999999999999</v>
      </c>
      <c r="CO9" s="23">
        <f>(BN9+AM9)/2</f>
        <v>0</v>
      </c>
      <c r="CP9" s="28" t="s">
        <v>56</v>
      </c>
      <c r="CQ9" s="39">
        <f>IF(CC9&gt;0,CC9,"")</f>
        <v>10</v>
      </c>
      <c r="CR9" s="39">
        <f>IF(CD9&gt;0,CD9,"")</f>
        <v>14.25</v>
      </c>
      <c r="CS9" s="41">
        <f>IF(SUM(CA9:CD9)-CE9&gt;0,SUM(CA9:CD9)-CE9,"")</f>
        <v>41.65</v>
      </c>
      <c r="CT9" s="41">
        <f>IF(CH9&gt;0,CH9,"")</f>
        <v>10.8</v>
      </c>
      <c r="CU9" s="41">
        <f>IF(CI9&gt;0,CI9,"")</f>
        <v>14.05</v>
      </c>
      <c r="CV9" s="41">
        <f>IF(SUM(CF9:CI9)-CJ9&gt;0,SUM(CF9:CI9)-CJ9,"")</f>
        <v>47.050000000000004</v>
      </c>
      <c r="CW9" s="41">
        <f>IF(CS9="","",MAX(CS9,CV9))</f>
        <v>47.050000000000004</v>
      </c>
      <c r="CX9" s="41">
        <f>IF(CM9&gt;0,CM9,"")</f>
        <v>13.45</v>
      </c>
      <c r="CY9" s="41">
        <f>IF(CN9&gt;0,CN9,"")</f>
        <v>14.754999999999999</v>
      </c>
      <c r="CZ9" s="41">
        <f>IF(SUM(CK9:CN9)-CO9&gt;0,SUM(CK9:CN9)-CO9,"")</f>
        <v>51.405000000000001</v>
      </c>
      <c r="DA9" s="41">
        <f>IF(SUM(CW9,CZ9)&gt;0,SUM(CW9,CZ9),"")</f>
        <v>98.455000000000013</v>
      </c>
      <c r="DB9" s="52">
        <f>IF(MAX(ED9,FL9,GT9,IB9,JJ9,KR9,LZ9,NH9,OP9,PX9,RF9,SN9,TV9,VD9,WWL9)-IF(N9="",0,N9)&gt;0.001,MAX(ED9,FL9,GT9,IB9,JJ9,KR9,LZ9,NH9,OP9,PX9,RF9,SN9,TV9,VD9,WL9)-IF(N9="",0,N9),"")</f>
        <v>0.15999999999999659</v>
      </c>
      <c r="DC9" s="52" t="str">
        <f>IF(MAX(EG9,EJ9,FO9,FR9,GW9,GZ9,IE9,IH9,JM9,JP9,KU9,KX9,MC9,MF9,NK9,NN9,OS9,OV9,QA9,QD9,RI9,RL9,SQ9,ST9,TY9,UB9,VG9,VJ9,WO9,WR9)-IF(P9="",0,P9)&gt;0.001,MAX(EG9,EJ9,FO9,FR9,GW9,GZ9,IE9,IH9,JM9,JP9,KU9,KX9,MC9,MF9,NK9,NN9,OS9,OV9,QA9,QD9,RI9,RL9,SQ9,ST9,TY9,UB9,VG9,VJ9,WO9,WR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>IF(DF9&gt;0,DF9,"")</f>
        <v/>
      </c>
      <c r="DY9" s="41" t="str">
        <f>IF(DG9&gt;0,DG9,"")</f>
        <v/>
      </c>
      <c r="DZ9" s="41" t="str">
        <f>IF(SUM(DD9:DG9)-DH9&gt;0,SUM(DD9:DG9)-DH9,"")</f>
        <v/>
      </c>
      <c r="EA9" s="41" t="str">
        <f>IF(DK9&gt;0,DK9,"")</f>
        <v/>
      </c>
      <c r="EB9" s="41" t="str">
        <f>IF(DL9&gt;0,DL9,"")</f>
        <v/>
      </c>
      <c r="EC9" s="41" t="str">
        <f>IF(SUM(DI9:DL9)-DM9&gt;0,SUM(DI9:DL9)-DM9,"")</f>
        <v/>
      </c>
      <c r="ED9" s="41" t="str">
        <f>IF(MAX(DZ9,EC9)&gt;0,MAX(DZ9,EC9),"")</f>
        <v/>
      </c>
      <c r="EE9" s="41" t="str">
        <f>IF(DP9&gt;0,DP9,"")</f>
        <v/>
      </c>
      <c r="EF9" s="41" t="str">
        <f>IF(DQ9&gt;0,DQ9,"")</f>
        <v/>
      </c>
      <c r="EG9" s="41" t="str">
        <f>IF(SUM(DN9:DQ9)-DR9&gt;0,SUM(DN9:DQ9)-DR9,"")</f>
        <v/>
      </c>
      <c r="EH9" s="41" t="str">
        <f>IF(DU9&gt;0,DU9,"")</f>
        <v/>
      </c>
      <c r="EI9" s="41" t="str">
        <f>IF(DV9&gt;0,DV9,"")</f>
        <v/>
      </c>
      <c r="EJ9" s="41" t="str">
        <f>IF(SUM(DS9:DV9)-DW9&gt;0,SUM(DS9:DV9)-DW9,"")</f>
        <v/>
      </c>
      <c r="EK9" s="41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>IF(FV9&gt;0,FV9,"")</f>
        <v/>
      </c>
      <c r="GO9" s="41" t="str">
        <f>IF(FW9&gt;0,FW9,"")</f>
        <v/>
      </c>
      <c r="GP9" s="41" t="str">
        <f>IF(SUM(FT9:FW9)-FX9&gt;0,SUM(FT9:FW9)-FX9,"")</f>
        <v/>
      </c>
      <c r="GQ9" s="41" t="str">
        <f>IF(GA9&gt;0,GA9,"")</f>
        <v/>
      </c>
      <c r="GR9" s="41" t="str">
        <f>IF(GB9&gt;0,GB9,"")</f>
        <v/>
      </c>
      <c r="GS9" s="41" t="str">
        <f>IF(SUM(FY9:GB9)-GC9&gt;0,SUM(FY9:GB9)-GC9,"")</f>
        <v/>
      </c>
      <c r="GT9" s="41" t="str">
        <f>IF(MAX(GP9,GS9)&gt;0,MAX(GP9,GS9),"")</f>
        <v/>
      </c>
      <c r="GU9" s="41" t="str">
        <f>IF(GF9&gt;0,GF9,"")</f>
        <v/>
      </c>
      <c r="GV9" s="41" t="str">
        <f>IF(GG9&gt;0,GG9,"")</f>
        <v/>
      </c>
      <c r="GW9" s="41" t="str">
        <f>IF(SUM(GD9:GG9)-GH9&gt;0,SUM(GD9:GG9)-GH9,"")</f>
        <v/>
      </c>
      <c r="GX9" s="41" t="str">
        <f>IF(GK9&gt;0,GK9,"")</f>
        <v/>
      </c>
      <c r="GY9" s="41" t="str">
        <f>IF(GL9&gt;0,GL9,"")</f>
        <v/>
      </c>
      <c r="GZ9" s="41" t="str">
        <f>IF(SUM(GI9:GL9)-GM9&gt;0,SUM(GI9:GL9)-GM9,"")</f>
        <v/>
      </c>
      <c r="HA9" s="41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>IF(IL9&gt;0,IL9,"")</f>
        <v/>
      </c>
      <c r="JE9" s="41" t="str">
        <f>IF(IM9&gt;0,IM9,"")</f>
        <v/>
      </c>
      <c r="JF9" s="41" t="str">
        <f>IF(SUM(IJ9:IM9)-IN9&gt;0,SUM(IJ9:IM9)-IN9,"")</f>
        <v/>
      </c>
      <c r="JG9" s="41" t="str">
        <f>IF(IQ9&gt;0,IQ9,"")</f>
        <v/>
      </c>
      <c r="JH9" s="41" t="str">
        <f>IF(IR9&gt;0,IR9,"")</f>
        <v/>
      </c>
      <c r="JI9" s="41" t="str">
        <f>IF(SUM(IO9:IR9)-IS9&gt;0,SUM(IO9:IR9)-IS9,"")</f>
        <v/>
      </c>
      <c r="JJ9" s="41" t="str">
        <f>IF(MAX(JF9,JI9)&gt;0,MAX(JF9,JI9),"")</f>
        <v/>
      </c>
      <c r="JK9" s="41" t="str">
        <f>IF(IV9&gt;0,IV9,"")</f>
        <v/>
      </c>
      <c r="JL9" s="41" t="str">
        <f>IF(IW9&gt;0,IW9,"")</f>
        <v/>
      </c>
      <c r="JM9" s="41" t="str">
        <f>IF(SUM(IT9:IW9)-IX9&gt;0,SUM(IT9:IW9)-IX9,"")</f>
        <v/>
      </c>
      <c r="JN9" s="41" t="str">
        <f>IF(JA9&gt;0,JA9,"")</f>
        <v/>
      </c>
      <c r="JO9" s="41" t="str">
        <f>IF(JB9&gt;0,JB9,"")</f>
        <v/>
      </c>
      <c r="JP9" s="41" t="str">
        <f>IF(SUM(IY9:JB9)-JC9&gt;0,SUM(IY9:JB9)-JC9,"")</f>
        <v/>
      </c>
      <c r="JQ9" s="41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>IF(LB9&gt;0,LB9,"")</f>
        <v/>
      </c>
      <c r="LU9" s="41" t="str">
        <f>IF(LC9&gt;0,LC9,"")</f>
        <v/>
      </c>
      <c r="LV9" s="41" t="str">
        <f>IF(SUM(KZ9:LC9)-LD9&gt;0,SUM(KZ9:LC9)-LD9,"")</f>
        <v/>
      </c>
      <c r="LW9" s="41" t="str">
        <f>IF(LG9&gt;0,LG9,"")</f>
        <v/>
      </c>
      <c r="LX9" s="41" t="str">
        <f>IF(LH9&gt;0,LH9,"")</f>
        <v/>
      </c>
      <c r="LY9" s="41" t="str">
        <f>IF(SUM(LE9:LH9)-LI9&gt;0,SUM(LE9:LH9)-LI9,"")</f>
        <v/>
      </c>
      <c r="LZ9" s="41" t="str">
        <f>IF(MAX(LV9,LY9)&gt;0,MAX(LV9,LY9),"")</f>
        <v/>
      </c>
      <c r="MA9" s="41" t="str">
        <f>IF(LL9&gt;0,LL9,"")</f>
        <v/>
      </c>
      <c r="MB9" s="41" t="str">
        <f>IF(LM9&gt;0,LM9,"")</f>
        <v/>
      </c>
      <c r="MC9" s="41" t="str">
        <f>IF(SUM(LJ9:LM9)-LN9&gt;0,SUM(LJ9:LM9)-LN9,"")</f>
        <v/>
      </c>
      <c r="MD9" s="41" t="str">
        <f>IF(LQ9&gt;0,LQ9,"")</f>
        <v/>
      </c>
      <c r="ME9" s="41" t="str">
        <f>IF(LR9&gt;0,LR9,"")</f>
        <v/>
      </c>
      <c r="MF9" s="41" t="str">
        <f>IF(SUM(LO9:LR9)-LS9&gt;0,SUM(LO9:LR9)-LS9,"")</f>
        <v/>
      </c>
      <c r="MG9" s="41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>IF(NR9&gt;0,NR9,"")</f>
        <v/>
      </c>
      <c r="OK9" s="41" t="str">
        <f>IF(NS9&gt;0,NS9,"")</f>
        <v/>
      </c>
      <c r="OL9" s="41" t="str">
        <f>IF(SUM(NP9:NS9)-NT9&gt;0,SUM(NP9:NS9)-NT9,"")</f>
        <v/>
      </c>
      <c r="OM9" s="41" t="str">
        <f>IF(NW9&gt;0,NW9,"")</f>
        <v/>
      </c>
      <c r="ON9" s="41" t="str">
        <f>IF(NX9&gt;0,NX9,"")</f>
        <v/>
      </c>
      <c r="OO9" s="41" t="str">
        <f>IF(SUM(NU9:NX9)-NY9&gt;0,SUM(NU9:NX9)-NY9,"")</f>
        <v/>
      </c>
      <c r="OP9" s="41" t="str">
        <f>IF(MAX(OL9,OO9)&gt;0,MAX(OL9,OO9),"")</f>
        <v/>
      </c>
      <c r="OQ9" s="41" t="str">
        <f>IF(OB9&gt;0,OB9,"")</f>
        <v/>
      </c>
      <c r="OR9" s="41" t="str">
        <f>IF(OC9&gt;0,OC9,"")</f>
        <v/>
      </c>
      <c r="OS9" s="41" t="str">
        <f>IF(SUM(NZ9:OC9)-OD9&gt;0,SUM(NZ9:OC9)-OD9,"")</f>
        <v/>
      </c>
      <c r="OT9" s="41" t="str">
        <f>IF(OG9&gt;0,OG9,"")</f>
        <v/>
      </c>
      <c r="OU9" s="41" t="str">
        <f>IF(OH9&gt;0,OH9,"")</f>
        <v/>
      </c>
      <c r="OV9" s="41" t="str">
        <f>IF(SUM(OE9:OH9)-OI9&gt;0,SUM(OE9:OH9)-OI9,"")</f>
        <v/>
      </c>
      <c r="OW9" s="41" t="str">
        <f>IF(SUM(OP9,OS9,OV9)&gt;0,SUM(OP9,OS9,OV9),"")</f>
        <v/>
      </c>
      <c r="OX9" s="18">
        <v>2.6</v>
      </c>
      <c r="OY9" s="18">
        <v>1.7</v>
      </c>
      <c r="OZ9" s="18">
        <v>2.9</v>
      </c>
      <c r="PA9" s="18">
        <v>3.08</v>
      </c>
      <c r="PB9" s="18">
        <v>0</v>
      </c>
      <c r="PC9" s="18">
        <v>13.5</v>
      </c>
      <c r="PD9" s="18">
        <v>8.9</v>
      </c>
      <c r="PE9" s="18">
        <v>12.2</v>
      </c>
      <c r="PF9" s="18">
        <v>14.64</v>
      </c>
      <c r="PG9" s="18">
        <v>0</v>
      </c>
      <c r="PH9" s="18">
        <v>14.8</v>
      </c>
      <c r="PI9" s="18">
        <v>9.1</v>
      </c>
      <c r="PJ9" s="18">
        <v>12.4</v>
      </c>
      <c r="PK9" s="18">
        <v>14.95</v>
      </c>
      <c r="PL9" s="18">
        <v>0</v>
      </c>
      <c r="PM9" s="18"/>
      <c r="PN9" s="18"/>
      <c r="PO9" s="18"/>
      <c r="PP9" s="18"/>
      <c r="PQ9" s="18"/>
      <c r="PR9" s="11">
        <f>IF(OZ9&gt;0,OZ9,"")</f>
        <v>2.9</v>
      </c>
      <c r="PS9" s="11">
        <f>IF(PA9&gt;0,PA9,"")</f>
        <v>3.08</v>
      </c>
      <c r="PT9" s="11">
        <f>IF(SUM(OX9:PA9)-PB9&gt;0,SUM(OX9:PA9)-PB9,"")</f>
        <v>10.28</v>
      </c>
      <c r="PU9" s="11">
        <f>IF(PE9&gt;0,PE9,"")</f>
        <v>12.2</v>
      </c>
      <c r="PV9" s="11">
        <f>IF(PF9&gt;0,PF9,"")</f>
        <v>14.64</v>
      </c>
      <c r="PW9" s="11">
        <f>IF(SUM(PC9:PF9)-PG9&gt;0,SUM(PC9:PF9)-PG9,"")</f>
        <v>49.239999999999995</v>
      </c>
      <c r="PX9" s="11">
        <f>IF(MAX(PT9,PW9)&gt;0,MAX(PT9,PW9),"")</f>
        <v>49.239999999999995</v>
      </c>
      <c r="PY9" s="11">
        <f>IF(PJ9&gt;0,PJ9,"")</f>
        <v>12.4</v>
      </c>
      <c r="PZ9" s="11">
        <f>IF(PK9&gt;0,PK9,"")</f>
        <v>14.95</v>
      </c>
      <c r="QA9" s="11">
        <f>IF(SUM(PH9:PK9)-PL9&gt;0,SUM(PH9:PK9)-PL9,"")</f>
        <v>51.25</v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>
        <f>IF(SUM(PX9,QA9,QD9)&gt;0,SUM(PX9,QA9,QD9),"")</f>
        <v>100.49</v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>IF(QH9&gt;0,QH9,"")</f>
        <v/>
      </c>
      <c r="RA9" s="41" t="str">
        <f>IF(QI9&gt;0,QI9,"")</f>
        <v/>
      </c>
      <c r="RB9" s="41" t="str">
        <f>IF(SUM(QF9:QI9)-QJ9&gt;0,SUM(QF9:QI9)-QJ9,"")</f>
        <v/>
      </c>
      <c r="RC9" s="41" t="str">
        <f>IF(QM9&gt;0,QM9,"")</f>
        <v/>
      </c>
      <c r="RD9" s="41" t="str">
        <f>IF(QN9&gt;0,QN9,"")</f>
        <v/>
      </c>
      <c r="RE9" s="41" t="str">
        <f>IF(SUM(QK9:QN9)-QO9&gt;0,SUM(QK9:QN9)-QO9,"")</f>
        <v/>
      </c>
      <c r="RF9" s="41" t="str">
        <f>IF(MAX(RB9,RE9)&gt;0,MAX(RB9,RE9),"")</f>
        <v/>
      </c>
      <c r="RG9" s="41" t="str">
        <f>IF(QR9&gt;0,QR9,"")</f>
        <v/>
      </c>
      <c r="RH9" s="41" t="str">
        <f>IF(QS9&gt;0,QS9,"")</f>
        <v/>
      </c>
      <c r="RI9" s="41" t="str">
        <f>IF(SUM(QP9:QS9)-QT9&gt;0,SUM(QP9:QS9)-QT9,"")</f>
        <v/>
      </c>
      <c r="RJ9" s="41" t="str">
        <f>IF(QW9&gt;0,QW9,"")</f>
        <v/>
      </c>
      <c r="RK9" s="41" t="str">
        <f>IF(QX9&gt;0,QX9,"")</f>
        <v/>
      </c>
      <c r="RL9" s="41" t="str">
        <f>IF(SUM(QU9:QX9)-QY9&gt;0,SUM(QU9:QX9)-QY9,"")</f>
        <v/>
      </c>
      <c r="RM9" s="41" t="str">
        <f>IF(SUM(RF9,RI9,RL9)&gt;0,SUM(RF9,RI9,RL9),"")</f>
        <v/>
      </c>
      <c r="RN9" s="18">
        <v>1.4</v>
      </c>
      <c r="RO9" s="18">
        <v>0.9</v>
      </c>
      <c r="RP9" s="18">
        <v>2</v>
      </c>
      <c r="RQ9" s="18">
        <v>1.65</v>
      </c>
      <c r="RR9" s="18">
        <v>0</v>
      </c>
      <c r="RS9" s="18">
        <v>13.2</v>
      </c>
      <c r="RT9" s="18">
        <v>9.3000000000000007</v>
      </c>
      <c r="RU9" s="18">
        <v>13.8</v>
      </c>
      <c r="RV9" s="18">
        <v>14.6</v>
      </c>
      <c r="RW9" s="18">
        <v>0</v>
      </c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>
        <f>IF(RP9&gt;0,RP9,"")</f>
        <v>2</v>
      </c>
      <c r="SI9" s="11">
        <f>IF(RQ9&gt;0,RQ9,"")</f>
        <v>1.65</v>
      </c>
      <c r="SJ9" s="11">
        <f>IF(SUM(RN9:RQ9)-RR9&gt;0,SUM(RN9:RQ9)-RR9,"")</f>
        <v>5.9499999999999993</v>
      </c>
      <c r="SK9" s="11">
        <f>IF(RU9&gt;0,RU9,"")</f>
        <v>13.8</v>
      </c>
      <c r="SL9" s="11">
        <f>IF(RV9&gt;0,RV9,"")</f>
        <v>14.6</v>
      </c>
      <c r="SM9" s="11">
        <f>IF(SUM(RS9:RV9)-RW9&gt;0,SUM(RS9:RV9)-RW9,"")</f>
        <v>50.9</v>
      </c>
      <c r="SN9" s="11">
        <f>IF(MAX(SJ9,SM9)&gt;0,MAX(SJ9,SM9),"")</f>
        <v>50.9</v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>
        <f>IF(SUM(SN9,SQ9,ST9)&gt;0,SUM(SN9,SQ9,ST9),"")</f>
        <v>50.9</v>
      </c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17"/>
      <c r="TI9" s="17"/>
      <c r="TJ9" s="17"/>
      <c r="TK9" s="17"/>
      <c r="TL9" s="17"/>
      <c r="TM9" s="17"/>
      <c r="TN9" s="17"/>
      <c r="TO9" s="17"/>
      <c r="TP9" s="41" t="str">
        <f>IF(SX9&gt;0,SX9,"")</f>
        <v/>
      </c>
      <c r="TQ9" s="41" t="str">
        <f>IF(SY9&gt;0,SY9,"")</f>
        <v/>
      </c>
      <c r="TR9" s="41" t="str">
        <f>IF(SUM(SV9:SY9)-SZ9&gt;0,SUM(SV9:SY9)-SZ9,"")</f>
        <v/>
      </c>
      <c r="TS9" s="41" t="str">
        <f>IF(TC9&gt;0,TC9,"")</f>
        <v/>
      </c>
      <c r="TT9" s="41" t="str">
        <f>IF(TD9&gt;0,TD9,"")</f>
        <v/>
      </c>
      <c r="TU9" s="41" t="str">
        <f>IF(SUM(TA9:TD9)-TE9&gt;0,SUM(TA9:TD9)-TE9,"")</f>
        <v/>
      </c>
      <c r="TV9" s="41" t="str">
        <f>IF(MAX(TR9,TU9)&gt;0,MAX(TR9,TU9),"")</f>
        <v/>
      </c>
      <c r="TW9" s="41" t="str">
        <f>IF(TH9&gt;0,TH9,"")</f>
        <v/>
      </c>
      <c r="TX9" s="41" t="str">
        <f>IF(TI9&gt;0,TI9,"")</f>
        <v/>
      </c>
      <c r="TY9" s="41" t="str">
        <f>IF(SUM(TF9:TI9)-TJ9&gt;0,SUM(TF9:TI9)-TJ9,"")</f>
        <v/>
      </c>
      <c r="TZ9" s="41" t="str">
        <f>IF(TM9&gt;0,TM9,"")</f>
        <v/>
      </c>
      <c r="UA9" s="41" t="str">
        <f>IF(TN9&gt;0,TN9,"")</f>
        <v/>
      </c>
      <c r="UB9" s="41" t="str">
        <f>IF(SUM(TK9:TN9)-TO9&gt;0,SUM(TK9:TN9)-TO9,"")</f>
        <v/>
      </c>
      <c r="UC9" s="41" t="str">
        <f>IF(SUM(TV9,TY9,UB9)&gt;0,SUM(TV9,TY9,UB9),"")</f>
        <v/>
      </c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8"/>
      <c r="UQ9" s="18"/>
      <c r="UR9" s="18"/>
      <c r="US9" s="18"/>
      <c r="UT9" s="18"/>
      <c r="UU9" s="18"/>
      <c r="UV9" s="18"/>
      <c r="UW9" s="18"/>
      <c r="UX9" s="11" t="str">
        <f>IF(UF9&gt;0,UF9,"")</f>
        <v/>
      </c>
      <c r="UY9" s="11" t="str">
        <f>IF(UG9&gt;0,UG9,"")</f>
        <v/>
      </c>
      <c r="UZ9" s="11" t="str">
        <f>IF(SUM(UD9:UG9)-UH9&gt;0,SUM(UD9:UG9)-UH9,"")</f>
        <v/>
      </c>
      <c r="VA9" s="11" t="str">
        <f>IF(UK9&gt;0,UK9,"")</f>
        <v/>
      </c>
      <c r="VB9" s="11" t="str">
        <f>IF(UL9&gt;0,UL9,"")</f>
        <v/>
      </c>
      <c r="VC9" s="11" t="str">
        <f>IF(SUM(UI9:UL9)-UM9&gt;0,SUM(UI9:UL9)-UM9,"")</f>
        <v/>
      </c>
      <c r="VD9" s="11" t="str">
        <f>IF(MAX(UZ9,VC9)&gt;0,MAX(UZ9,VC9),"")</f>
        <v/>
      </c>
      <c r="VE9" s="11" t="str">
        <f>IF(UP9&gt;0,UP9,"")</f>
        <v/>
      </c>
      <c r="VF9" s="11" t="str">
        <f>IF(UQ9&gt;0,UQ9,"")</f>
        <v/>
      </c>
      <c r="VG9" s="11" t="str">
        <f>IF(SUM(UN9:UQ9)-UR9&gt;0,SUM(UN9:UQ9)-UR9,"")</f>
        <v/>
      </c>
      <c r="VH9" s="11" t="str">
        <f>IF(UU9&gt;0,UU9,"")</f>
        <v/>
      </c>
      <c r="VI9" s="11" t="str">
        <f>IF(UV9&gt;0,UV9,"")</f>
        <v/>
      </c>
      <c r="VJ9" s="11" t="str">
        <f>IF(SUM(US9:UV9)-UW9&gt;0,SUM(US9:UV9)-UW9,"")</f>
        <v/>
      </c>
      <c r="VK9" s="11" t="str">
        <f>IF(SUM(VD9,VG9,VJ9)&gt;0,SUM(VD9,VG9,VJ9),"")</f>
        <v/>
      </c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17"/>
      <c r="VY9" s="17"/>
      <c r="VZ9" s="17"/>
      <c r="WA9" s="17"/>
      <c r="WB9" s="17"/>
      <c r="WC9" s="17"/>
      <c r="WD9" s="17"/>
      <c r="WE9" s="17"/>
      <c r="WF9" s="41" t="str">
        <f>IF(VN9&gt;0,VN9,"")</f>
        <v/>
      </c>
      <c r="WG9" s="41" t="str">
        <f>IF(VO9&gt;0,VO9,"")</f>
        <v/>
      </c>
      <c r="WH9" s="41" t="str">
        <f>IF(SUM(VL9:VO9)-VP9&gt;0,SUM(VL9:VO9)-VP9,"")</f>
        <v/>
      </c>
      <c r="WI9" s="41" t="str">
        <f>IF(VS9&gt;0,VS9,"")</f>
        <v/>
      </c>
      <c r="WJ9" s="41" t="str">
        <f>IF(VT9&gt;0,VT9,"")</f>
        <v/>
      </c>
      <c r="WK9" s="41" t="str">
        <f>IF(SUM(VQ9:VT9)-VU9&gt;0,SUM(VQ9:VT9)-VU9,"")</f>
        <v/>
      </c>
      <c r="WL9" s="41" t="str">
        <f>IF(MAX(WH9,WK9)&gt;0,MAX(WH9,WK9),"")</f>
        <v/>
      </c>
      <c r="WM9" s="41" t="str">
        <f>IF(VX9&gt;0,VX9,"")</f>
        <v/>
      </c>
      <c r="WN9" s="41" t="str">
        <f>IF(VY9&gt;0,VY9,"")</f>
        <v/>
      </c>
      <c r="WO9" s="41" t="str">
        <f>IF(SUM(VV9:VY9)-VZ9&gt;0,SUM(VV9:VY9)-VZ9,"")</f>
        <v/>
      </c>
      <c r="WP9" s="41" t="str">
        <f>IF(WC9&gt;0,WC9,"")</f>
        <v/>
      </c>
      <c r="WQ9" s="41" t="str">
        <f>IF(WD9&gt;0,WD9,"")</f>
        <v/>
      </c>
      <c r="WR9" s="41" t="str">
        <f>IF(SUM(WA9:WD9)-WE9&gt;0,SUM(WA9:WD9)-WE9,"")</f>
        <v/>
      </c>
      <c r="WS9" s="41" t="str">
        <f>IF(SUM(WL9,WO9,WR9)&gt;0,SUM(WL9,WO9,WR9),"")</f>
        <v/>
      </c>
      <c r="WT9" s="27">
        <f>IF($CP9="P",CA9,(CA9+AZ9)/2)</f>
        <v>9.9</v>
      </c>
      <c r="WU9" s="27">
        <f>IF($CP9="P",CB9,(CB9+BA9)/2)</f>
        <v>8.9</v>
      </c>
      <c r="WV9" s="27">
        <f>IF($CP9="P",CC9,(CC9+BB9)/2)</f>
        <v>10</v>
      </c>
      <c r="WW9" s="27">
        <f>IF($CP9="P",CD9,(CD9+BC9)/2)</f>
        <v>14.25</v>
      </c>
      <c r="WX9" s="27">
        <f>IF($CP9="P",CE9,(CE9+BD9)/2)</f>
        <v>1.4</v>
      </c>
      <c r="WY9" s="27">
        <f>IF($CP9="P",CF9,(CF9+BE9)/2)</f>
        <v>13.6</v>
      </c>
      <c r="WZ9" s="27">
        <f>IF($CP9="P",CG9,(CG9+BF9)/2)</f>
        <v>9</v>
      </c>
      <c r="XA9" s="27">
        <f>IF($CP9="P",CH9,(CH9+BG9)/2)</f>
        <v>10.8</v>
      </c>
      <c r="XB9" s="27">
        <f>IF($CP9="P",CI9,(CI9+BH9)/2)</f>
        <v>14.05</v>
      </c>
      <c r="XC9" s="27">
        <f>IF($CP9="P",CJ9,(CJ9+BI9)/2)</f>
        <v>0.4</v>
      </c>
      <c r="XD9" s="27">
        <f>IF($CP9="P",CK9,(CK9+BJ9)/2)</f>
        <v>14.600000000000001</v>
      </c>
      <c r="XE9" s="27">
        <f>IF($CP9="P",CL9,(CL9+BK9)/2)</f>
        <v>8.6000000000000014</v>
      </c>
      <c r="XF9" s="27">
        <f>IF($CP9="P",CM9,(CM9+BL9)/2)</f>
        <v>13.45</v>
      </c>
      <c r="XG9" s="27">
        <f>IF($CP9="P",CN9,(CN9+BM9)/2)</f>
        <v>14.754999999999999</v>
      </c>
      <c r="XH9" s="27">
        <f>IF($CP9="P",CO9,(CO9+BN9)/2)</f>
        <v>0</v>
      </c>
      <c r="XI9" s="29" t="s">
        <v>56</v>
      </c>
      <c r="XJ9" s="11">
        <f>IF(WV9&gt;0,WV9,"")</f>
        <v>10</v>
      </c>
      <c r="XK9" s="11">
        <f>IF(WW9&gt;0,WW9,"")</f>
        <v>14.25</v>
      </c>
      <c r="XL9" s="11">
        <f>IF(SUM(WT9:WW9)-WX9&gt;0,SUM(WT9:WW9)-WX9,"")</f>
        <v>41.65</v>
      </c>
      <c r="XM9" s="11">
        <f>IF(XA9&gt;0,XA9,"")</f>
        <v>10.8</v>
      </c>
      <c r="XN9" s="11">
        <f>IF(XB9&gt;0,XB9,"")</f>
        <v>14.05</v>
      </c>
      <c r="XO9" s="11">
        <f>IF(SUM(WY9:XB9)-XC9&gt;0,SUM(WY9:XB9)-XC9,"")</f>
        <v>47.050000000000004</v>
      </c>
      <c r="XP9" s="11">
        <f>IF(MAX(XL9,XO9)&gt;0,MAX(XL9,XO9),"")</f>
        <v>47.050000000000004</v>
      </c>
      <c r="XQ9" s="11">
        <f>IF(XF9&gt;0,XF9,"")</f>
        <v>13.45</v>
      </c>
      <c r="XR9" s="11">
        <f>IF(XG9&gt;0,XG9,"")</f>
        <v>14.754999999999999</v>
      </c>
      <c r="XS9" s="11">
        <f>IF(SUM(XD9:XG9)-XH9&gt;0,SUM(XD9:XG9)-XH9,"")</f>
        <v>51.405000000000001</v>
      </c>
      <c r="XT9" s="11">
        <f>IF(SUM(XP9,XS9)&gt;0,SUM(XP9,XS9),"")</f>
        <v>98.455000000000013</v>
      </c>
    </row>
    <row r="10" spans="1:644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7</v>
      </c>
      <c r="B10" s="5" t="s">
        <v>93</v>
      </c>
      <c r="C10" s="4" t="s">
        <v>5</v>
      </c>
      <c r="D10" s="4">
        <v>1999</v>
      </c>
      <c r="E10" s="9">
        <f>SUM(J10:V10)+SUM(J10:T10)*0.0000001+SUM(J10)*0.0000000000001</f>
        <v>231.23002312300508</v>
      </c>
      <c r="F10" s="3" t="str">
        <f>IF(OR(AND(AO10&gt;=AY$20,AO10&lt;&gt;"",AQ10&gt;=AY$24,AQ10&lt;&gt;"",AN10=""),AND(AR10&gt;=AY$20,AR10&lt;&gt;"",AT10&gt;=AY$24,AT10&lt;&gt;"",AN10=""),AND(AV10&gt;=AY$20,AV10&lt;&gt;"",AX10&gt;=AY$24,AX10&lt;&gt;"",AN10=""),AND(BP10&gt;=BZ$20,BP10&lt;&gt;"",BR10&gt;=BZ$24,BR10&lt;&gt;"",BO10=""),AND(BS10&gt;=BZ$20,BS10&lt;&gt;"",BU10&gt;=BZ$24,BU10&lt;&gt;"",BO10=""),AND(BW10&gt;=BZ$20,BW10&lt;&gt;"",BY10&gt;=BZ$24,BY10&lt;&gt;"",BO10=""),AND(CQ10&gt;=DA$20,CQ10&lt;&gt;"",CS10&gt;=DA$24,CS10&lt;&gt;"",CP10=""),AND(CT10&gt;=DA$20,CT10&lt;&gt;"",CV10&gt;=DA$24,CV10&lt;&gt;"",CP10=""),AND(CX10&gt;=DA$20,CX10&lt;&gt;"",CZ10&gt;=DA$24,CZ10&lt;&gt;"",CP10=""),AND(DX10&gt;=EK$20,DX10&lt;&gt;"",DZ10&gt;=EK$24,DZ10&lt;&gt;""),AND(EA10&gt;=EK$20,EA10&lt;&gt;"",EC10&gt;=EK$24,EC10&lt;&gt;""),AND(EE10&gt;=EK$20,EE10&lt;&gt;"",EG10&gt;=EK$24,EG10&lt;&gt;""),AND(EH10&gt;=EK$20,EH10&lt;&gt;"",EJ10&gt;=EK$24,EJ10&lt;&gt;""),AND(FF10&gt;=FS$20,FF10&lt;&gt;"",FH10&gt;=FS$24,FH10&lt;&gt;""),AND(FI10&gt;=FS$20,FI10&lt;&gt;"",FK10&gt;=FS$24,FK10&lt;&gt;""),AND(FM10&gt;=FS$20,FM10&lt;&gt;"",FO10&gt;=FS$24,FO10&lt;&gt;""),AND(FP10&gt;=FS$20,FP10&lt;&gt;"",FR10&gt;=FS$24,FR10&lt;&gt;""),AND(GN10&gt;=HA$20,GN10&lt;&gt;"",GP10&gt;=HA$24,GP10&lt;&gt;""),AND(GQ10&gt;=HA$20,GQ10&lt;&gt;"",GS10&gt;=HA$24,GS10&lt;&gt;""),AND(GU10&gt;=HA$20,GU10&lt;&gt;"",GW10&gt;=HA$24,GW10&lt;&gt;""),AND(GX10&gt;=HA$20,GX10&lt;&gt;"",GZ10&gt;=HA$24,GZ10&lt;&gt;""),AND(HV10&gt;=II$20,HV10&lt;&gt;"",HX10&gt;=II$24,HX10&lt;&gt;""),AND(HY10&gt;=II$20,HY10&lt;&gt;"",IA10&gt;=II$24,IA10&lt;&gt;""),AND(IC10&gt;=II$20,IC10&lt;&gt;"",IE10&gt;=II$24,IE10&lt;&gt;""),AND(IF10&gt;=II$20,IF10&lt;&gt;"",IH10&gt;=II$24,IH10&lt;&gt;""),AND(JD10&gt;=JQ$20,JD10&lt;&gt;"",JF10&gt;=JQ$24,JF10&lt;&gt;""),AND(JG10&gt;=JQ$20,JG10&lt;&gt;"",JI10&gt;=JQ$24,JI10&lt;&gt;""),AND(JK10&gt;=JQ$20,JK10&lt;&gt;"",JM10&gt;=JQ$24,JM10&lt;&gt;""),AND(JN10&gt;=JQ$20,JN10&lt;&gt;"",JP10&gt;=JQ$24,JP10&lt;&gt;""),AND(KL10&gt;=KY$20,KL10&lt;&gt;"",KN10&gt;=KY$24,KN10&lt;&gt;""),AND(KO10&gt;=KY$20,KO10&lt;&gt;"",KQ10&gt;=KY$24,KQ10&lt;&gt;""),AND(KS10&gt;=KY$20,KS10&lt;&gt;"",KU10&gt;=KY$24,KU10&lt;&gt;""),AND(KV10&gt;=KY$20,KV10&lt;&gt;"",KX10&gt;=KY$24,KX10&lt;&gt;""),AND(LT10&gt;=MG$20,LT10&lt;&gt;"",LV10&gt;=MG$24,LV10&lt;&gt;""),AND(LW10&gt;=MG$20,LW10&lt;&gt;"",LY10&gt;=MG$24,LY10&lt;&gt;""),AND(MA10&gt;=MG$20,MA10&lt;&gt;"",MC10&gt;=MG$24,MC10&lt;&gt;""),AND(MD10&gt;=MG$20,MD10&lt;&gt;"",MF10&gt;=MG$24,MF10&lt;&gt;""),AND(NB10&gt;=NO$20,NB10&lt;&gt;"",ND10&gt;=NO$24,ND10&lt;&gt;""),AND(NE10&gt;=NO$20,NE10&lt;&gt;"",NG10&gt;=NO$24,NG10&lt;&gt;""),AND(NI10&gt;=NO$20,NI10&lt;&gt;"",NK10&gt;=NO$24,NK10&lt;&gt;""),AND(NL10&gt;=NO$20,NL10&lt;&gt;"",NN10&gt;=NO$24,NN10&lt;&gt;""),AND(OJ10&gt;=OW$20,OJ10&lt;&gt;"",OL10&gt;=OW$24,OL10&lt;&gt;""),AND(OM10&gt;=OW$20,OM10&lt;&gt;"",OO10&gt;=OW$24,OO10&lt;&gt;""),AND(OQ10&gt;=OW$20,OQ10&lt;&gt;"",OS10&gt;=OW$24,OS10&lt;&gt;""),AND(OT10&gt;=OW$20,OT10&lt;&gt;"",OV10&gt;=OW$24,OV10&lt;&gt;""),AND(PR10&gt;=QE$20,PR10&lt;&gt;"",PT10&gt;=QE$24,PT10&lt;&gt;""),AND(PU10&gt;=QE$20,PU10&lt;&gt;"",PW10&gt;=QE$24,PW10&lt;&gt;""),AND(PY10&gt;=QE$20,PY10&lt;&gt;"",QA10&gt;=QE$24,QA10&lt;&gt;""),AND(QB10&gt;=QE$20,QB10&lt;&gt;"",QD10&gt;=QE$24,QD10&lt;&gt;""),AND(QZ10&gt;=RM$20,QZ10&lt;&gt;"",RB10&gt;=RM$24,RB10&lt;&gt;""),AND(RC10&gt;=RM$20,RC10&lt;&gt;"",RE10&gt;=RM$24,RE10&lt;&gt;""),AND(RG10&gt;=RM$20,RG10&lt;&gt;"",RI10&gt;=RM$24,RI10&lt;&gt;""),AND(RJ10&gt;=RM$20,RJ10&lt;&gt;"",RL10&gt;=RM$24,RL10&lt;&gt;""),AND(SH10&gt;=SU$20,SH10&lt;&gt;"",SJ10&gt;=SU$24,SJ10&lt;&gt;""),AND(SK10&gt;=SU$20,SK10&lt;&gt;"",SM10&gt;=SU$24,SM10&lt;&gt;""),AND(SO10&gt;=SU$20,SO10&lt;&gt;"",SQ10&gt;=SU$24,SQ10&lt;&gt;""),AND(SR10&gt;=SU$20,SR10&lt;&gt;"",ST10&gt;=SU$24,ST10&lt;&gt;""),AND(TP10&gt;=UC$20,TP10&lt;&gt;"",TR10&gt;=UC$24,TR10&lt;&gt;""),AND(TS10&gt;=UC$20,TS10&lt;&gt;"",TU10&gt;=UC$24,TU10&lt;&gt;""),AND(TW10&gt;=UC$20,TW10&lt;&gt;"",TY10&gt;=UC$24,TYY10&lt;&gt;""),AND(TZ10&gt;=UC$20,TZ10&lt;&gt;"",UB10&gt;=UC$24,UB10&lt;&gt;""),AND(UX10&gt;=VK$20,UX10&lt;&gt;"",UZ10&gt;=VK$24,UZ10&lt;&gt;""),AND(VA10&gt;=VK$20,VA10&lt;&gt;"",VC10&gt;=VK$24,VC10&lt;&gt;""),AND(VE10&gt;=VK$20,VE10&lt;&gt;"",VG10&gt;=VK$24,VG10&lt;&gt;""),AND(VH10&gt;=VK$20,VH10&lt;&gt;"",VJ10&gt;=VK$24,VJ10&lt;&gt;""),AND(WF10&gt;=WS$20,WF10&lt;&gt;"",WH10&gt;=WS$24,WH10&lt;&gt;""),AND(WI10&gt;=WS$20,WI10&lt;&gt;"",WK10&gt;=WS$24,WK10&lt;&gt;""),AND(WM10&gt;=WS$20,WM10&lt;&gt;"",WO10&gt;=WS$24,WO10&lt;&gt;""),AND(WP10&gt;=WS$20,WP10&lt;&gt;"",WR10&gt;=WS$24,WR10&lt;&gt;"")),"P","")</f>
        <v>P</v>
      </c>
      <c r="G10" s="3" t="str">
        <f>IF(OR(AND(AQ10&gt;=AY$24,AQ10&lt;&gt;"",AN10=""),AND(AT10&gt;=AY$24,AT10&lt;&gt;"",AN10=""),AND(AX10&gt;=AY$24,AX10&lt;&gt;"",AN10=""),AND(BR10&gt;=BZ$24,BR10&lt;&gt;"",BO10=""),AND(BU10&gt;=BZ$24,BU10&lt;&gt;"",BO10=""),AND(BY10&gt;=BZ$24,BY10&lt;&gt;"",BO10=""),AND(CS10&gt;=DA$24,CS10&lt;&gt;"",CP10=""),AND(CV10&gt;=DA$24,CV10&lt;&gt;"",CP10=""),AND(CZ10&gt;=DA$24,CZ10&lt;&gt;"",CP10=""),AND(DZ10&gt;=EK$24,DZ10&lt;&gt;""),AND(EC10&gt;=EK$24,EC10&lt;&gt;""),AND(EG10&gt;=EK$24,EG10&lt;&gt;""),AND(EJ10&gt;=EK$24,EJ10&lt;&gt;""),AND(FH10&gt;=FS$24,FH10&lt;&gt;""),AND(FK10&gt;=FS$24,FK10&lt;&gt;""),AND(FO10&gt;=FS$24,FO10&lt;&gt;""),AND(FR10&gt;=FS$24,FR10&lt;&gt;""),AND(GP10&gt;=HA$24,GP10&lt;&gt;""),AND(GS10&gt;=HA$24,GS10&lt;&gt;""),AND(GW10&gt;=HA$24,GW10&lt;&gt;""),AND(GZ10&gt;=HA$24,GZ10&lt;&gt;""),AND(HX10&gt;=II$24,HX10&lt;&gt;""),AND(IA10&gt;=II$24,IA10&lt;&gt;""),AND(IE10&gt;=II$24,IE10&lt;&gt;""),AND(IH10&gt;=II$24,IH10&lt;&gt;""),AND(JF10&gt;=JQ$24,JF10&lt;&gt;""),AND(JI10&gt;=JQ$24,JI10&lt;&gt;""),AND(JM10&gt;=JQ$24,JM10&lt;&gt;""),AND(JP10&gt;=JQ$24,JP10&lt;&gt;""),AND(KN10&gt;=KY$24,KN10&lt;&gt;""),AND(KQ10&gt;=KY$24,KQ10&lt;&gt;""),AND(KU10&gt;=KY$24,KU10&lt;&gt;""),AND(KX10&gt;=KY$24,KX10&lt;&gt;""),AND(LV10&gt;=MG$24,LV10&lt;&gt;""),AND(LY10&gt;=MG$24,LY10&lt;&gt;""),AND(MC10&gt;=MG$24,MC10&lt;&gt;""),AND(MF10&gt;=MG$24,MF10&lt;&gt;""),AND(ND10&gt;=NO$24,ND10&lt;&gt;""),AND(NG10&gt;=NO$24,NG10&lt;&gt;""),AND(NK10&gt;=NO$24,NK10&lt;&gt;""),AND(NN10&gt;=NO$24,NN10&lt;&gt;""),AND(OL10&gt;=OW$24,OL10&lt;&gt;""),AND(OO10&gt;=OW$24,OO10&lt;&gt;""),AND(OS10&gt;=OW$24,OS10&lt;&gt;""),AND(OV10&gt;=OW$24,OV10&lt;&gt;""),AND(PT10&gt;=QE$24,PT10&lt;&gt;""),AND(PW10&gt;=QE$24,PW10&lt;&gt;""),AND(QA10&gt;=QE$24,QA10&lt;&gt;""),AND(QD10&gt;=QE$24,QD10&lt;&gt;""),AND(RB10&gt;=RM$24,RB10&lt;&gt;""),AND(RE10&gt;=RM$24,RE10&lt;&gt;""),AND(RI10&gt;=RM$24,RI10&lt;&gt;""),AND(RL10&gt;=RM$24,RL10&lt;&gt;""),AND(SJ10&gt;=SU$24,SJ10&lt;&gt;""),AND(SM10&gt;=SU$24,SM10&lt;&gt;""),AND(SQ10&gt;=SU$24,SQ10&lt;&gt;""),AND(ST10&gt;=SU$24,ST10&lt;&gt;""),AND(TR10&gt;=UC$24,TR10&lt;&gt;""),AND(TU10&gt;=UC$24,TU10&lt;&gt;""),AND(TY10&gt;=UC$24,TYY10&lt;&gt;""),AND(UB10&gt;=UC$24,UB10&lt;&gt;""),AND(UZ10&gt;=VK$24,UZ10&lt;&gt;""),AND(VC10&gt;=VK$24,VC10&lt;&gt;""),AND(VG10&gt;=VK$24,VG10&lt;&gt;""),AND(VJ10&gt;=VK$24,VJ10&lt;&gt;""),AND(WH10&gt;=WS$24,WH10&lt;&gt;""),AND(WK10&gt;=WS$24,WK10&lt;&gt;""),AND(WO10&gt;=WS$24,WO10&lt;&gt;""),AND(WR10&gt;=WS$24,WR10&lt;&gt;"")),"P","")</f>
        <v>P</v>
      </c>
      <c r="H10" s="37" t="str">
        <f>IF(AND(G10="P",F10=""),"No DD",IF(OR(AND(AO10&gt;=AY$23,AO10&lt;&gt;"",AQ10&gt;=AY$27,AQ10&lt;&gt;"",AN10=""),AND(AR10&gt;=AY$23,AR10&lt;&gt;"",AT10&gt;=AY$27,AT10&lt;&gt;"",AN10=""),AND(AV10&gt;=AY$23,AV10&lt;&gt;"",AX10&gt;=AY$27,AX10&lt;&gt;"",AN10=""),AND(BP10&gt;=BZ$23,BP10&lt;&gt;"",BR10&gt;=BZ$27,BR10&lt;&gt;"",BO10=""),AND(BS10&gt;=BZ$23,BS10&lt;&gt;"",BU10&gt;=BZ$27,BU10&lt;&gt;"",BO10=""),AND(BW10&gt;=BZ$23,BW10&lt;&gt;"",BY10&gt;=BZ$27,BY10&lt;&gt;"",BO10=""),AND(CQ10&gt;=DA$23,CQ10&lt;&gt;"",CS10&gt;=DA$27,CS10&lt;&gt;"",CP10=""),AND(CT10&gt;=DA$23,CT10&lt;&gt;"",CV10&gt;=DA$27,CV10&lt;&gt;"",CP10=""),AND(CX10&gt;=DA$23,CX10&lt;&gt;"",CZ10&gt;=DA$27,CZ10&lt;&gt;"",CP10=""),AND(DX10&gt;=EK$23,DX10&lt;&gt;"",DZ10&gt;=EK$27,DZ10&lt;&gt;""),AND(EA10&gt;=EK$23,EA10&lt;&gt;"",EC10&gt;=EK$27,EC10&lt;&gt;""),AND(EE10&gt;=EK$23,EE10&lt;&gt;"",EG10&gt;=EK$27,EG10&lt;&gt;""),AND(EH10&gt;=EK$23,EH10&lt;&gt;"",EJ10&gt;=EK$27,EJ10&lt;&gt;""),AND(FF10&gt;=FS$23,FF10&lt;&gt;"",FH10&gt;=FS$27,FH10&lt;&gt;""),AND(FI10&gt;=FS$23,FI10&lt;&gt;"",FK10&gt;=FS$27,FK10&lt;&gt;""),AND(FM10&gt;=FS$23,FM10&lt;&gt;"",FO10&gt;=FS$27,FO10&lt;&gt;""),AND(FP10&gt;=FS$23,FP10&lt;&gt;"",FR10&gt;=FS$27,FR10&lt;&gt;""),AND(GN10&gt;=HA$23,GN10&lt;&gt;"",GP10&gt;=HA$27,GP10&lt;&gt;""),AND(GQ10&gt;=HA$23,GQ10&lt;&gt;"",GS10&gt;=HA$27,GS10&lt;&gt;""),AND(GU10&gt;=HA$23,GU10&lt;&gt;"",GW10&gt;=HA$27,GW10&lt;&gt;""),AND(GX10&gt;=HA$23,GX10&lt;&gt;"",GZ10&gt;=HA$27,GZ10&lt;&gt;""),AND(HV10&gt;=II$23,HV10&lt;&gt;"",HX10&gt;=II$27,HX10&lt;&gt;""),AND(HY10&gt;=II$23,HY10&lt;&gt;"",IA10&gt;=II$27,IA10&lt;&gt;""),AND(IC10&gt;=II$23,IC10&lt;&gt;"",IE10&gt;=II$27,IE10&lt;&gt;""),AND(IF10&gt;=II$23,IF10&lt;&gt;"",IH10&gt;=II$27,IH10&lt;&gt;""),AND(JD10&gt;=JQ$23,JD10&lt;&gt;"",JF10&gt;=JQ$27,JF10&lt;&gt;""),AND(JG10&gt;=JQ$23,JG10&lt;&gt;"",JI10&gt;=JQ$27,JI10&lt;&gt;""),AND(JK10&gt;=JQ$23,JK10&lt;&gt;"",JM10&gt;=JQ$27,JM10&lt;&gt;""),AND(JN10&gt;=JQ$23,JN10&lt;&gt;"",JP10&gt;=JQ$27,JP10&lt;&gt;""),AND(KL10&gt;=KY$23,KL10&lt;&gt;"",KN10&gt;=KY$27,KN10&lt;&gt;""),AND(KO10&gt;=KY$23,KO10&lt;&gt;"",KQ10&gt;=KY$27,KQ10&lt;&gt;""),AND(KS10&gt;=KY$23,KS10&lt;&gt;"",KU10&gt;=KY$27,KU10&lt;&gt;""),AND(KV10&gt;=KY$23,KV10&lt;&gt;"",KX10&gt;=KY$27,KX10&lt;&gt;""),AND(LT10&gt;=MG$23,LT10&lt;&gt;"",LV10&gt;=MG$27,LV10&lt;&gt;""),AND(LW10&gt;=MG$23,LW10&lt;&gt;"",LY10&gt;=MG$27,LY10&lt;&gt;""),AND(MA10&gt;=MG$23,MA10&lt;&gt;"",MC10&gt;=MG$27,MC10&lt;&gt;""),AND(MD10&gt;=MG$23,MD10&lt;&gt;"",MF10&gt;=MG$27,MF10&lt;&gt;""),AND(NB10&gt;=NO$23,NB10&lt;&gt;"",ND10&gt;=NO$27,ND10&lt;&gt;""),AND(NE10&gt;=NO$23,NE10&lt;&gt;"",NG10&gt;=NO$27,NG10&lt;&gt;""),AND(NI10&gt;=NO$23,NI10&lt;&gt;"",NK10&gt;=NO$27,NK10&lt;&gt;""),AND(NL10&gt;=NO$23,NL10&lt;&gt;"",NN10&gt;=NO$27,NN10&lt;&gt;""),AND(OJ10&gt;=OW$23,OJ10&lt;&gt;"",OL10&gt;=OW$27,OL10&lt;&gt;""),AND(OM10&gt;=OW$23,OM10&lt;&gt;"",OO10&gt;=OW$27,OO10&lt;&gt;""),AND(OQ10&gt;=OW$23,OQ10&lt;&gt;"",OS10&gt;=OW$27,OS10&lt;&gt;""),AND(OT10&gt;=OW$23,OT10&lt;&gt;"",OV10&gt;=OW$27,OV10&lt;&gt;""),AND(PR10&gt;=QE$23,PR10&lt;&gt;"",PT10&gt;=QE$27,PT10&lt;&gt;""),AND(PU10&gt;=QE$23,PU10&lt;&gt;"",PW10&gt;=QE$27,PW10&lt;&gt;""),AND(PY10&gt;=QE$23,PY10&lt;&gt;"",QA10&gt;=QE$27,QA10&lt;&gt;""),AND(QB10&gt;=QE$23,QB10&lt;&gt;"",QD10&gt;=QE$27,QD10&lt;&gt;""),AND(QZ10&gt;=RM$23,QZ10&lt;&gt;"",RB10&gt;=RM$27,RB10&lt;&gt;""),AND(RC10&gt;=RM$23,RC10&lt;&gt;"",RE10&gt;=RM$27,RE10&lt;&gt;""),AND(RG10&gt;=RM$23,RG10&lt;&gt;"",RI10&gt;=RM$27,RI10&lt;&gt;""),AND(RJ10&gt;=RM$23,RJ10&lt;&gt;"",RL10&gt;=RM$27,RL10&lt;&gt;""),AND(SH10&gt;=SU$23,SH10&lt;&gt;"",SJ10&gt;=SU$27,SJ10&lt;&gt;""),AND(SK10&gt;=SU$23,SK10&lt;&gt;"",SM10&gt;=SU$27,SM10&lt;&gt;""),AND(SO10&gt;=SU$23,SO10&lt;&gt;"",SQ10&gt;=SU$27,SQ10&lt;&gt;""),AND(SR10&gt;=SU$23,SR10&lt;&gt;"",ST10&gt;=SU$27,ST10&lt;&gt;""),AND(TP10&gt;=UC$23,TP10&lt;&gt;"",TR10&gt;=UC$27,TR10&lt;&gt;""),AND(TS10&gt;=UC$23,TS10&lt;&gt;"",TU10&gt;=UC$27,TU10&lt;&gt;""),AND(TW10&gt;=UC$23,TW10&lt;&gt;"",TY10&gt;=UC$347,TYY10&lt;&gt;""),AND(TZ10&gt;=UC$23,TZ10&lt;&gt;"",UB10&gt;=UC$27,UB10&lt;&gt;""),AND(UX10&gt;=VK$23,UX10&lt;&gt;"",UZ10&gt;=VK$27,UZ10&lt;&gt;""),AND(VA10&gt;=VK$23,VA10&lt;&gt;"",VC10&gt;=VK$27,VC10&lt;&gt;""),AND(VE10&gt;=VK$23,VE10&lt;&gt;"",VG10&gt;=VK$27,VG10&lt;&gt;""),AND(VH10&gt;=VK$23,VH10&lt;&gt;"",VJ10&gt;=VK$27,VJ10&lt;&gt;""),AND(WF10&gt;=WS$23,WF10&lt;&gt;"",WH10&gt;=WS$27,WH10&lt;&gt;""),AND(WI10&gt;=WS$23,WI10&lt;&gt;"",WK10&gt;=WS$27,WK10&lt;&gt;""),AND(WM10&gt;=WS$23,WM10&lt;&gt;"",WO10&gt;=WS$27,WO10&lt;&gt;""),AND(WP10&gt;=WS$23,WP10&lt;&gt;"",WR10&gt;=WS$27,WR10&lt;&gt;"")),"Merit",IF(OR(AND(AO10&gt;=AY$22,AO10&lt;&gt;"",AQ10&gt;=AY$26,AQ10&lt;&gt;"",AN10=""),AND(AR10&gt;=AY$22,AR10&lt;&gt;"",AT10&gt;=AY$26,AT10&lt;&gt;"",AN10=""),AND(AV10&gt;=AY$22,AV10&lt;&gt;"",AX10&gt;=AY$26,AX10&lt;&gt;"",AN10=""),AND(BP10&gt;=BZ$22,BP10&lt;&gt;"",BR10&gt;=BZ$26,BR10&lt;&gt;"",BO10=""),AND(BS10&gt;=BZ$22,BS10&lt;&gt;"",BU10&gt;=BZ$26,BU10&lt;&gt;"",BO10=""),AND(BW10&gt;=BZ$22,BW10&lt;&gt;"",BY10&gt;=BZ$26,BY10&lt;&gt;"",BO10=""),AND(CQ10&gt;=DA$22,CQ10&lt;&gt;"",CS10&gt;=DA$26,CS10&lt;&gt;"",CP10=""),AND(CT10&gt;=DA$22,CT10&lt;&gt;"",CV10&gt;=DA$26,CV10&lt;&gt;"",CP10=""),AND(CX10&gt;=DA$22,CX10&lt;&gt;"",CZ10&gt;=DA$26,CZ10&lt;&gt;"",CP10=""),AND(DX10&gt;=EK$22,DX10&lt;&gt;"",DZ10&gt;=EK$26,DZ10&lt;&gt;""),AND(EA10&gt;=EK$22,EA10&lt;&gt;"",EC10&gt;=EK$26,EC10&lt;&gt;""),AND(EE10&gt;=EK$22,EE10&lt;&gt;"",EG10&gt;=EK$26,EG10&lt;&gt;""),AND(EH10&gt;=EK$22,EH10&lt;&gt;"",EJ10&gt;=EK$26,EJ10&lt;&gt;""),AND(FF10&gt;=FS$22,FF10&lt;&gt;"",FH10&gt;=FS$26,FH10&lt;&gt;""),AND(FI10&gt;=FS$22,FI10&lt;&gt;"",FK10&gt;=FS$26,FK10&lt;&gt;""),AND(FM10&gt;=FS$22,FM10&lt;&gt;"",FO10&gt;=FS$26,FO10&lt;&gt;""),AND(FP10&gt;=FS$22,FP10&lt;&gt;"",FR10&gt;=FS$26,FR10&lt;&gt;""),AND(GN10&gt;=HA$22,GN10&lt;&gt;"",GP10&gt;=HA$26,GP10&lt;&gt;""),AND(GQ10&gt;=HA$22,GQ10&lt;&gt;"",GS10&gt;=HA$26,GS10&lt;&gt;""),AND(GU10&gt;=HA$22,GU10&lt;&gt;"",GW10&gt;=HA$26,GW10&lt;&gt;""),AND(GX10&gt;=HA$22,GX10&lt;&gt;"",GZ10&gt;=HA$26,GZ10&lt;&gt;""),AND(HV10&gt;=II$22,HV10&lt;&gt;"",HX10&gt;=II$26,HX10&lt;&gt;""),AND(HY10&gt;=II$22,HY10&lt;&gt;"",IA10&gt;=II$26,IA10&lt;&gt;""),AND(IC10&gt;=II$22,IC10&lt;&gt;"",IE10&gt;=II$26,IE10&lt;&gt;""),AND(IF10&gt;=II$22,IF10&lt;&gt;"",IH10&gt;=II$26,IH10&lt;&gt;""),AND(JD10&gt;=JQ$22,JD10&lt;&gt;"",JF10&gt;=JQ$26,JF10&lt;&gt;""),AND(JG10&gt;=JQ$22,JG10&lt;&gt;"",JI10&gt;=JQ$26,JI10&lt;&gt;""),AND(JK10&gt;=JQ$22,JK10&lt;&gt;"",JM10&gt;=JQ$26,JM10&lt;&gt;""),AND(JN10&gt;=JQ$22,JN10&lt;&gt;"",JP10&gt;=JQ$26,JP10&lt;&gt;""),AND(KL10&gt;=KY$22,KL10&lt;&gt;"",KN10&gt;=KY$26,KN10&lt;&gt;""),AND(KO10&gt;=KY$22,KO10&lt;&gt;"",KQ10&gt;=KY$26,KQ10&lt;&gt;""),AND(KS10&gt;=KY$22,KS10&lt;&gt;"",KU10&gt;=KY$26,KU10&lt;&gt;""),AND(KV10&gt;=KY$22,KV10&lt;&gt;"",KX10&gt;=KY$26,KX10&lt;&gt;""),AND(LT10&gt;=MG$22,LT10&lt;&gt;"",LV10&gt;=MG$26,LV10&lt;&gt;""),AND(LW10&gt;=MG$22,LW10&lt;&gt;"",LY10&gt;=MG$26,LY10&lt;&gt;""),AND(MA10&gt;=MG$22,MA10&lt;&gt;"",MC10&gt;=MG$26,MC10&lt;&gt;""),AND(MD10&gt;=MG$22,MD10&lt;&gt;"",MF10&gt;=MG$26,MF10&lt;&gt;""),AND(NB10&gt;=NO$22,NB10&lt;&gt;"",ND10&gt;=NO$26,ND10&lt;&gt;""),AND(NE10&gt;=NO$22,NE10&lt;&gt;"",NG10&gt;=NO$26,NG10&lt;&gt;""),AND(NI10&gt;=NO$22,NI10&lt;&gt;"",NK10&gt;=NO$26,NK10&lt;&gt;""),AND(NL10&gt;=NO$22,NL10&lt;&gt;"",NN10&gt;=NO$26,NN10&lt;&gt;""),AND(OJ10&gt;=OW$22,OJ10&lt;&gt;"",OL10&gt;=OW$26,OL10&lt;&gt;""),AND(OM10&gt;=OW$22,OM10&lt;&gt;"",OO10&gt;=OW$26,OO10&lt;&gt;""),AND(OQ10&gt;=OW$22,OQ10&lt;&gt;"",OS10&gt;=OW$26,OS10&lt;&gt;""),AND(OT10&gt;=OW$22,OT10&lt;&gt;"",OV10&gt;=OW$26,OV10&lt;&gt;""),AND(PR10&gt;=QE$22,PR10&lt;&gt;"",PT10&gt;=QE$26,PT10&lt;&gt;""),AND(PU10&gt;=QE$22,PU10&lt;&gt;"",PW10&gt;=QE$26,PW10&lt;&gt;""),AND(PY10&gt;=QE$22,PY10&lt;&gt;"",QA10&gt;=QE$26,QA10&lt;&gt;""),AND(QB10&gt;=QE$22,QB10&lt;&gt;"",QD10&gt;=QE$26,QD10&lt;&gt;""),AND(QZ10&gt;=RM$22,QZ10&lt;&gt;"",RB10&gt;=RM$26,RB10&lt;&gt;""),AND(RC10&gt;=RM$22,RC10&lt;&gt;"",RE10&gt;=RM$26,RE10&lt;&gt;""),AND(RG10&gt;=RM$22,RG10&lt;&gt;"",RI10&gt;=RM$26,RI10&lt;&gt;""),AND(RJ10&gt;=RM$22,RJ10&lt;&gt;"",RL10&gt;=RM$26,RL10&lt;&gt;""),AND(SH10&gt;=SU$22,SH10&lt;&gt;"",SJ10&gt;=SU$26,SJ10&lt;&gt;""),AND(SK10&gt;=SU$22,SK10&lt;&gt;"",SM10&gt;=SU$26,SM10&lt;&gt;""),AND(SO10&gt;=SU$22,SO10&lt;&gt;"",SQ10&gt;=SU$26,SQ10&lt;&gt;""),AND(SR10&gt;=SU$22,SR10&lt;&gt;"",ST10&gt;=SU$26,ST10&lt;&gt;""),AND(TP10&gt;=UC$22,TP10&lt;&gt;"",TR10&gt;=UC$26,TR10&lt;&gt;""),AND(TS10&gt;=UC$22,TS10&lt;&gt;"",TU10&gt;=UC$26,TU10&lt;&gt;""),AND(TW10&gt;=UC$22,TW10&lt;&gt;"",TY10&gt;=UC$26,TYY10&lt;&gt;""),AND(TZ10&gt;=UC$22,TZ10&lt;&gt;"",UB10&gt;=UC$26,UB10&lt;&gt;""),AND(UX10&gt;=VK$22,UX10&lt;&gt;"",UZ10&gt;=VK$26,UZ10&lt;&gt;""),AND(VA10&gt;=VK$22,VA10&lt;&gt;"",VC10&gt;=VK$26,VC10&lt;&gt;""),AND(VE10&gt;=VK$22,VE10&lt;&gt;"",VG10&gt;=VK$26,VG10&lt;&gt;""),AND(VH10&gt;=VK$22,VH10&lt;&gt;"",VJ10&gt;=VK$26,VJ10&lt;&gt;""),AND(WF10&gt;=WS$22,WF10&lt;&gt;"",WH10&gt;=WS$26,WH10&lt;&gt;""),AND(WI10&gt;=WS$22,WI10&lt;&gt;"",WK10&gt;=WS$26,WK10&lt;&gt;""),AND(WM10&gt;=WS$22,WM10&lt;&gt;"",WO10&gt;=WS$26,WO10&lt;&gt;""),AND(WP10&gt;=WS$22,WP10&lt;&gt;"",WR10&gt;=WS$26,WR10&lt;&gt;"")),"Excellence",IF(I10="P","Worlds Team",IF(F10="P","National Team","")))))</f>
        <v>Worlds Team</v>
      </c>
      <c r="I10" s="3" t="str">
        <f>IF(OR(AND(AO10&gt;=AY$21,AO10&lt;&gt;"",AQ10&gt;=AY$25,AQ10&lt;&gt;"",AN10=""),AND(AR10&gt;=AY$21,AR10&lt;&gt;"",AT10&gt;=AY$25,AT10&lt;&gt;"",AN10=""),AND(AV10&gt;=AY$21,AV10&lt;&gt;"",AX10&gt;=AY$25,AX10&lt;&gt;"",AN10=""),AND(BP10&gt;=BZ$21,BP10&lt;&gt;"",BR10&gt;=BZ$25,BR10&lt;&gt;"",BO10=""),AND(BS10&gt;=BZ$21,BS10&lt;&gt;"",BU10&gt;=BZ$25,BU10&lt;&gt;"",BO10=""),AND(BW10&gt;=BZ$21,BW10&lt;&gt;"",BY10&gt;=BZ$25,BY10&lt;&gt;"",BO10=""),AND(CQ10&gt;=DA$21,CQ10&lt;&gt;"",CS10&gt;=DA$25,CS10&lt;&gt;"",CP10=""),AND(CT10&gt;=DA$21,CT10&lt;&gt;"",CV10&gt;=DA$25,CV10&lt;&gt;"",CP10=""),AND(CX10&gt;=DA$21,CX10&lt;&gt;"",CZ10&gt;=DA$25,CZ10&lt;&gt;"",CP10=""),AND(DX10&gt;=EK$21,DX10&lt;&gt;"",DZ10&gt;=EK$25,DZ10&lt;&gt;""),AND(EA10&gt;=EK$21,EA10&lt;&gt;"",EC10&gt;=EK$25,EC10&lt;&gt;""),AND(EE10&gt;=EK$21,EE10&lt;&gt;"",EG10&gt;=EK$25,EG10&lt;&gt;""),AND(EH10&gt;=EK$21,EH10&lt;&gt;"",EJ10&gt;=EK$25,EJ10&lt;&gt;""),AND(FF10&gt;=FS$21,FF10&lt;&gt;"",FH10&gt;=FS$25,FH10&lt;&gt;""),AND(FI10&gt;=FS$21,FI10&lt;&gt;"",FK10&gt;=FS$25,FK10&lt;&gt;""),AND(FM10&gt;=FS$21,FM10&lt;&gt;"",FO10&gt;=FS$25,FO10&lt;&gt;""),AND(FP10&gt;=FS$21,FP10&lt;&gt;"",FR10&gt;=FS$25,FR10&lt;&gt;""),AND(GN10&gt;=HA$21,GN10&lt;&gt;"",GP10&gt;=HA$25,GP10&lt;&gt;""),AND(GQ10&gt;=HA$21,GQ10&lt;&gt;"",GS10&gt;=HA$25,GS10&lt;&gt;""),AND(GU10&gt;=HA$21,GU10&lt;&gt;"",GW10&gt;=HA$25,GW10&lt;&gt;""),AND(GX10&gt;=HA$21,GX10&lt;&gt;"",GZ10&gt;=HA$25,GZ10&lt;&gt;""),AND(HV10&gt;=II$21,HV10&lt;&gt;"",HX10&gt;=II$25,HX10&lt;&gt;""),AND(HY10&gt;=II$21,HY10&lt;&gt;"",IA10&gt;=II$25,IA10&lt;&gt;""),AND(IC10&gt;=II$21,IC10&lt;&gt;"",IE10&gt;=II$25,IE10&lt;&gt;""),AND(IF10&gt;=II$21,IF10&lt;&gt;"",IH10&gt;=II$25,IH10&lt;&gt;""),AND(JD10&gt;=JQ$21,JD10&lt;&gt;"",JF10&gt;=JQ$25,JF10&lt;&gt;""),AND(JG10&gt;=JQ$21,JG10&lt;&gt;"",JI10&gt;=JQ$25,JI10&lt;&gt;""),AND(JK10&gt;=JQ$21,JK10&lt;&gt;"",JM10&gt;=JQ$25,JM10&lt;&gt;""),AND(JN10&gt;=JQ$21,JN10&lt;&gt;"",JP10&gt;=JQ$25,JP10&lt;&gt;""),AND(KL10&gt;=KY$21,KL10&lt;&gt;"",KN10&gt;=KY$25,KN10&lt;&gt;""),AND(KO10&gt;=KY$21,KO10&lt;&gt;"",KQ10&gt;=KY$25,KQ10&lt;&gt;""),AND(KS10&gt;=KY$21,KS10&lt;&gt;"",KU10&gt;=KY$25,KU10&lt;&gt;""),AND(KV10&gt;=KY$21,KV10&lt;&gt;"",KX10&gt;=KY$25,KX10&lt;&gt;""),AND(LT10&gt;=MG$21,LT10&lt;&gt;"",LV10&gt;=MG$25,LV10&lt;&gt;""),AND(LW10&gt;=MG$21,LW10&lt;&gt;"",LY10&gt;=MG$25,LY10&lt;&gt;""),AND(MA10&gt;=MG$21,MA10&lt;&gt;"",MC10&gt;=MG$25,MC10&lt;&gt;""),AND(MD10&gt;=MG$21,MD10&lt;&gt;"",MF10&gt;=MG$25,MF10&lt;&gt;""),AND(NB10&gt;=NO$21,NB10&lt;&gt;"",ND10&gt;=NO$25,ND10&lt;&gt;""),AND(NE10&gt;=NO$21,NE10&lt;&gt;"",NG10&gt;=NO$25,NG10&lt;&gt;""),AND(NI10&gt;=NO$21,NI10&lt;&gt;"",NK10&gt;=NO$25,NK10&lt;&gt;""),AND(NL10&gt;=NO$21,NL10&lt;&gt;"",NN10&gt;=NO$25,NN10&lt;&gt;""),AND(OJ10&gt;=OW$21,OJ10&lt;&gt;"",OL10&gt;=OW$25,OL10&lt;&gt;""),AND(OM10&gt;=OW$21,OM10&lt;&gt;"",OO10&gt;=OW$25,OO10&lt;&gt;""),AND(OQ10&gt;=OW$21,OQ10&lt;&gt;"",OS10&gt;=OW$25,OS10&lt;&gt;""),AND(OT10&gt;=OW$21,OT10&lt;&gt;"",OV10&gt;=OW$25,OV10&lt;&gt;""),AND(PR10&gt;=QE$21,PR10&lt;&gt;"",PT10&gt;=QE$25,PT10&lt;&gt;""),AND(PU10&gt;=QE$21,PU10&lt;&gt;"",PW10&gt;=QE$25,PW10&lt;&gt;""),AND(PY10&gt;=QE$21,PY10&lt;&gt;"",QA10&gt;=QE$25,QA10&lt;&gt;""),AND(QB10&gt;=QE$21,QB10&lt;&gt;"",QD10&gt;=QE$25,QD10&lt;&gt;""),AND(QZ10&gt;=RM$21,QZ10&lt;&gt;"",RB10&gt;=RM$25,RB10&lt;&gt;""),AND(RC10&gt;=RM$21,RC10&lt;&gt;"",RE10&gt;=RM$25,RE10&lt;&gt;""),AND(RG10&gt;=RM$21,RG10&lt;&gt;"",RI10&gt;=RM$25,RI10&lt;&gt;""),AND(RJ10&gt;=RM$21,RJ10&lt;&gt;"",RL10&gt;=RM$25,RL10&lt;&gt;""),AND(SH10&gt;=SU$21,SH10&lt;&gt;"",SJ10&gt;=SU$25,SJ10&lt;&gt;""),AND(SK10&gt;=SU$21,SK10&lt;&gt;"",SM10&gt;=SU$25,SM10&lt;&gt;""),AND(SO10&gt;=SU$21,SO10&lt;&gt;"",SQ10&gt;=SU$25,SQ10&lt;&gt;""),AND(SR10&gt;=SU$21,SR10&lt;&gt;"",ST10&gt;=SU$25,ST10&lt;&gt;""),AND(TP10&gt;=UC$21,TP10&lt;&gt;"",TR10&gt;=UC$25,TR10&lt;&gt;""),AND(TS10&gt;=UC$21,TS10&lt;&gt;"",TU10&gt;=UC$25,TU10&lt;&gt;""),AND(TW10&gt;=UC$21,TW10&lt;&gt;"",TY10&gt;=UC$25,TYY10&lt;&gt;""),AND(TZ10&gt;=UC$21,TZ10&lt;&gt;"",UB10&gt;=UC$25,UB10&lt;&gt;""),AND(UX10&gt;=VK$21,UX10&lt;&gt;"",UZ10&gt;=VK$25,UZ10&lt;&gt;""),AND(VA10&gt;=VK$21,VA10&lt;&gt;"",VC10&gt;=VK$25,VC10&lt;&gt;""),AND(VE10&gt;=VK$21,VE10&lt;&gt;"",VG10&gt;=VK$25,VG10&lt;&gt;""),AND(VH10&gt;=VK$21,VH10&lt;&gt;"",VJ10&gt;=VK$25,VJ10&lt;&gt;""),AND(WF10&gt;=WS$21,WF10&lt;&gt;"",WH10&gt;=WS$25,WH10&lt;&gt;""),AND(WI10&gt;=WS$21,WI10&lt;&gt;"",WK10&gt;=WS$25,WK10&lt;&gt;""),AND(WM10&gt;=WS$21,WM10&lt;&gt;"",WO10&gt;=WS$25,WO10&lt;&gt;""),AND(WP10&gt;=WS$21,WP10&lt;&gt;"",WR10&gt;=WS$25,WR10&lt;&gt;"")),"P","")</f>
        <v>P</v>
      </c>
      <c r="J10" s="8">
        <f>IF(COUNT(AQ10,AT10,BR10,BU10,CS10,CV10)&gt;0,LARGE((AQ10,AT10,BR10,BU10,CS10,CV10),1),0)</f>
        <v>50.91</v>
      </c>
      <c r="K10" s="8" t="str">
        <f>IF(J10="","",IF(OR(J10=CS10,J10=CV10),$CA$1,IF(OR(J10=BR10,J10=BU10),$AZ$1,IF(OR(J10=AQ10,J10=AT10),$Y$1,""))))</f>
        <v>2023 Domestic 3rd Trial</v>
      </c>
      <c r="L10" s="8">
        <f>IF(COUNT(AQ10,AT10,BR10,BU10,CS10,CV10)&gt;1,LARGE((AQ10,AT10,BR10,BU10,CS10,CV10),2),0)</f>
        <v>50.790000000000006</v>
      </c>
      <c r="M10" s="8" t="str">
        <f>IF(L10="","",IF(OR(L10=CS10,L10=CV10),$CA$1,IF(OR(L10=BR10,L10=BU10),$AZ$1,IF(OR(L10=AQ10,L10=AT10),$Y$1,""))))</f>
        <v>2023 Domestic 3rd Trial</v>
      </c>
      <c r="N10" s="8">
        <f>IF(COUNT(AQ10,AT10,BR10,BU10,CS10,CV10)&gt;2,LARGE((AQ10,AT10,BR10,BU10,CS10,CV10),3),0)</f>
        <v>50.77</v>
      </c>
      <c r="O10" s="8" t="str">
        <f>IF(N10="","",IF(OR(N10=CS10,N10=CV10),$CA$1,IF(OR(N10=BR10,N10=BU10),$AZ$1,IF(OR(N10=AQ10,N10=AT10),$Y$1,""))))</f>
        <v>2024 Nationals</v>
      </c>
      <c r="P10" s="8">
        <f>IF(MAX(AX10,BY10,CZ10)&gt;0,MAX(AX10,BY10,CZ10),0)</f>
        <v>51.430000000000007</v>
      </c>
      <c r="Q10" s="8" t="str">
        <f>IF(P10="","",IF(P10=CZ10,$CA$1,IF(P10=BY10,$AZ$1,IF(P10=AX10,$Y$1,""))))</f>
        <v>2023 Domestic 3rd Trial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,TP10,TS10,TW10,TZ10,UX10,VA10,VE10,VH10,WF10,WI10,WM10,WP10),0)</f>
        <v>13.1</v>
      </c>
      <c r="S10" s="8" t="str">
        <f>IF(R10=0,"",IF(OR(R10=CQ10,R10=CT10,R10=CX10),$CA$1,IF(OR(R10=BP10,R10=BS10,R10=BW10),$AZ$1,IF(OR(R10=AO10,R10=AR10,R10=AV10),$Y$1,IF(OR(R10=WF10,R10=WI10,R10=WM10,R10=WP10),$VL$1,IF(OR(R10=UX10,R10=VA10,R10=VE10,R10=VH10),$UD$1,IF(OR(R10=TP10,R10=TS10,R10=TW10,R10=TZ10),$SV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)))</f>
        <v>2024 Nationals</v>
      </c>
      <c r="T10" s="8">
        <f>IF(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,IF(TP10&gt;=$UC$20,TQ10,0),IF(TS10&gt;=$UC$20,TT10,0),IF(TW10&gt;=$UC$20,TX10,0),IF(TZ10&gt;=$UC$20,UA10,0),IF(UX10&gt;=$VK$20,UY10,0),IF(VA10&gt;=$VK$20,VB10,0),IF(VE10&gt;=$VK$20,VF10,0),IF(VH10&gt;=$VK$20,VI10,0),IF(WF10&gt;=$WS$20,WG10,0),IF(WI10&gt;=$WS$20,WJ10,0),IF(WM10&gt;=$WS$20,WN10,0),IF(WP10&gt;=$WS$20,WQ10,0))&gt;0,MAX(IF(AO10&gt;=$AY$20,AP10,0),IF(AR10&gt;=$AY$20,AS10,0),IF(AV10&gt;=$AY$20,AW10,0),IF(BP10&gt;=$BZ$20,BQ10,0),IF(BS10&gt;=$BZ$20,BT10,0),IF(BW10&gt;=$BZ$20,BX10,0),IF(CQ10&gt;=$DA$20,CR10,0),IF(CT10&gt;=$DA$20,CU10,0),IF(CX10&gt;=$DA$20,CY10,0),IF(DX10&gt;=$EK$20,DY10,0),IF(EA10&gt;=$EK$20,EB10,0),IF(EE10&gt;=$EK$20,EF10,0),IF(EH10&gt;=$EK$20,EI10,0),IF(FF10&gt;=$FS$20,FG10,0),IF(FI10&gt;=$FS$20,FJ10,0),IF(FM10&gt;=$FS$20,FN10,0),IF(FP10&gt;=$FS$20,FQ10,0),IF(GN10&gt;=$HA$20,GO10,0),IF(GQ10&gt;=$HA$20,GR10,0),IF(GU10&gt;=$HA$20,GV10,0),IF(GX10&gt;=$HA$20,GY10,0),IF(HV10&gt;=$II$20,HW10,0),IF(HY10&gt;=$II$20,HZ10,0),IF(IC10&gt;=$II$20,ID10,0),IF(IF10&gt;=$II$20,IG10,0),IF(JD10&gt;=$JQ$20,JE10,0),IF(JG10&gt;=$JQ$20,JH10,0),IF(JK10&gt;=$JQ$20,JL10,0),IF(JN10&gt;=$JQ$20,JO10,0),IF(KL10&gt;=$KY$20,KM10,0),IF(KO10&gt;=$KY$20,KP10,0),IF(KS10&gt;=$KY$20,KT10,0),IF(KV10&gt;=$KY$20,KW10,0),IF(LT10&gt;=$MG$20,LU10,0),IF(LW10&gt;=$MG$20,LX10,0),IF(MA10&gt;=$MG$20,MB10,0),IF(MD10&gt;=$MG$20,ME10,0),IF(NB10&gt;=$NO$20,NC10,0),IF(NE10&gt;=$NO$20,NF10,0),IF(NI10&gt;=$NO$20,NJ10,0),IF(NL10&gt;=$NO$20,NM10,0),IF(OJ10&gt;=$OW$20,OK10,0),IF(OM10&gt;=$OW$20,ON10,0),IF(OQ10&gt;=$OW$20,OR10,0),IF(OT10&gt;=$OW$20,OU10,0),IF(PR10&gt;=$QE$20,PS10,0),IF(PU10&gt;=$QE$20,PV10,0),IF(PY10&gt;=$QE$20,PZ10,0),IF(QB10&gt;=$QE$20,QC10,0),IF(QZ10&gt;=$RM$20,RA10,0),IF(RC10&gt;=$RM$20,RD10,0),IF(RG10&gt;=$RM$20,RH10,0),IF(RJ10&gt;=$RM$20,RK10,0),IF(SH10&gt;=$SU$20,SI10,0),IF(SK10&gt;=$SU$20,SL10,0),IF(SO10&gt;=$SU$20,SP10,0),IF(SR10&gt;=$SU$20,SS10,0),IF(TP10&gt;=$UC$20,TQ10,0),IF(TS10&gt;=$UC$20,TT10,0),IF(TW10&gt;=$UC$20,TX10,0),IF(TZ10&gt;=$UC$20,UA10,0),IF(UX10&gt;=$VK$20,UY10,0),IF(VA10&gt;=$VK$20,VB10,0),IF(VE10&gt;=$VK$20,VF10,0),IF(VH10&gt;=$VK$20,VI10,0),IF(WF10&gt;=$WS$20,WG10,0),IF(WI10&gt;=$WS$20,WJ10,0),IF(WM10&gt;=$WS$20,WN10,0),IF(WP10&gt;=$WS$20,WQ10,0)),0)</f>
        <v>14.23</v>
      </c>
      <c r="U10" s="8" t="str">
        <f>IF(T10=0,"",IF(OR(T10=CR10,T10=CU10,T10=CY10),$CA$1,IF(OR(T10=BQ10,T10=BT10,T10=BX10),$AZ$1,IF(OR(T10=AP10,T10=AS10,T10=AW10),$Y$1,IF(OR(T10=WG10,T10=WJ10,T10=WN10,T10=WQ10),$VL$1,IF(OR(T10=UY10,T10=VB10,T10=VF10,T10=VI10),$UD$1,IF(OR(T10=TQ10,T10=TT10,T10=TX10,T10=UA10),$SV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)))</f>
        <v>2023 Domestic 3rd Trial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N10="",0,N10)=WL10,$VL$1,IF(V10+IF(N10="",0,N10)=VD10,$UD$1,IF(V10+IF(N10="",0,N10)=TV10,$SV$1,IF(V10+IF(N10="",0,N10)=SN10,$RN$1,IF(V10+IF(N10="",0,N10)=RF10,$QF$1,IF(V10+IF(N10="",0,N10)=PX10,$OX$1,IF(V10+IF(N10="",0,N10)=OP10,$NP$1,IF(V10+IF(N10="",0,N10)=NH10,$MH$1,IF(V10+IF(N10="",0,N10)=LZ10,$KZ$1,IF(V10+IF(N10="",0,N10)=KR10,$JR$1,IF(V10+IF(N10="",0,N10)=JJ10,$IJ$1,IF(V10+IF(N10="",0,N10)=IB10,$HB$1,IF(V10+IF(N10="",0,N10)=GT10,$FT$1,IF(V10+IF(N10="",0,N10)=FL10,$EL$1,IF(V10+IF(N10="",0,N10)=ED10,$DD$1))))))))))))))),IF(V10=DC10,IF(V10+IF(P10="",0,P10)=WO10,$VL$1,IF(V10+IF(P10="",0,P10)=VG10,$UD$1,IF(V10+IF(P10="",0,P10)=TY10,$SV$1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WR10,$VL$1,IF(V10+IF(P10="",0,P10)=VJ10,$UD$1,IF(V10+IF(P10="",0,P10)=UB10,$SV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))))))</f>
        <v/>
      </c>
      <c r="Y10" s="23">
        <v>14.4</v>
      </c>
      <c r="Z10" s="23">
        <v>9.4</v>
      </c>
      <c r="AA10" s="23">
        <v>12.9</v>
      </c>
      <c r="AB10" s="23">
        <v>14.09</v>
      </c>
      <c r="AC10" s="23">
        <v>0</v>
      </c>
      <c r="AD10" s="23">
        <v>14.8</v>
      </c>
      <c r="AE10" s="23">
        <v>9.1999999999999993</v>
      </c>
      <c r="AF10" s="23">
        <v>12.9</v>
      </c>
      <c r="AG10" s="23">
        <v>14.01</v>
      </c>
      <c r="AH10" s="23">
        <v>0</v>
      </c>
      <c r="AI10" s="23">
        <v>14.6</v>
      </c>
      <c r="AJ10" s="23">
        <v>9.5</v>
      </c>
      <c r="AK10" s="23">
        <v>13.1</v>
      </c>
      <c r="AL10" s="23">
        <v>14.23</v>
      </c>
      <c r="AM10" s="23">
        <v>0</v>
      </c>
      <c r="AN10" s="28"/>
      <c r="AO10" s="39">
        <f>IF(AA10&gt;0,AA10,"")</f>
        <v>12.9</v>
      </c>
      <c r="AP10" s="39">
        <f>IF(AB10&gt;0,AB10,"")</f>
        <v>14.09</v>
      </c>
      <c r="AQ10" s="41">
        <f>IF(SUM(Y10:AB10)-AC10&gt;0,SUM(Y10:AB10)-AC10,"")</f>
        <v>50.790000000000006</v>
      </c>
      <c r="AR10" s="41">
        <f>IF(AF10&gt;0,AF10,"")</f>
        <v>12.9</v>
      </c>
      <c r="AS10" s="41">
        <f>IF(AG10&gt;0,AG10,"")</f>
        <v>14.01</v>
      </c>
      <c r="AT10" s="41">
        <f>IF(SUM(AD10:AG10)-AH10&gt;0,SUM(AD10:AG10)-AH10,"")</f>
        <v>50.91</v>
      </c>
      <c r="AU10" s="41">
        <f>IF(AQ10="","",MAX(AQ10,AT10))</f>
        <v>50.91</v>
      </c>
      <c r="AV10" s="41">
        <f>IF(AK10&gt;0,AK10,"")</f>
        <v>13.1</v>
      </c>
      <c r="AW10" s="41">
        <f>IF(AL10&gt;0,AL10,"")</f>
        <v>14.23</v>
      </c>
      <c r="AX10" s="41">
        <f>IF(SUM(AI10:AL10)-AM10&gt;0,SUM(AI10:AL10)-AM10,"")</f>
        <v>51.430000000000007</v>
      </c>
      <c r="AY10" s="41">
        <f>IF(SUM(AU10,AX10)&gt;0,SUM(AU10,AX10),"")</f>
        <v>102.34</v>
      </c>
      <c r="AZ10" s="27">
        <v>10.75</v>
      </c>
      <c r="BA10" s="27">
        <v>6.9</v>
      </c>
      <c r="BB10" s="27">
        <v>9.6999999999999993</v>
      </c>
      <c r="BC10" s="27">
        <v>10.515000000000001</v>
      </c>
      <c r="BD10" s="27">
        <v>0</v>
      </c>
      <c r="BE10" s="27">
        <v>8.2000000000000011</v>
      </c>
      <c r="BF10" s="27">
        <v>5.0999999999999996</v>
      </c>
      <c r="BG10" s="27">
        <v>7.2</v>
      </c>
      <c r="BH10" s="27">
        <v>7.7299999999999995</v>
      </c>
      <c r="BI10" s="27">
        <v>0</v>
      </c>
      <c r="BJ10" s="27">
        <v>7.3</v>
      </c>
      <c r="BK10" s="27">
        <v>4.75</v>
      </c>
      <c r="BL10" s="27">
        <v>6.55</v>
      </c>
      <c r="BM10" s="27">
        <v>7.1150000000000002</v>
      </c>
      <c r="BN10" s="27">
        <v>0</v>
      </c>
      <c r="BO10" s="29" t="s">
        <v>56</v>
      </c>
      <c r="BP10" s="40">
        <f>IF(BB10&gt;0,BB10,"")</f>
        <v>9.6999999999999993</v>
      </c>
      <c r="BQ10" s="40">
        <f>IF(BC10&gt;0,BC10,"")</f>
        <v>10.515000000000001</v>
      </c>
      <c r="BR10" s="11">
        <f>IF(SUM(AZ10:BC10)-BD10&gt;0,SUM(AZ10:BC10)-BD10,"")</f>
        <v>37.864999999999995</v>
      </c>
      <c r="BS10" s="11">
        <f>IF(BG10&gt;0,BG10,"")</f>
        <v>7.2</v>
      </c>
      <c r="BT10" s="11">
        <f>IF(BH10&gt;0,BH10,"")</f>
        <v>7.7299999999999995</v>
      </c>
      <c r="BU10" s="11">
        <f>IF(SUM(BE10:BH10)-BI10&gt;0,SUM(BE10:BH10)-BI10,"")</f>
        <v>28.23</v>
      </c>
      <c r="BV10" s="11">
        <f>IF(BR10="","",MAX(BR10,BU10))</f>
        <v>37.864999999999995</v>
      </c>
      <c r="BW10" s="11">
        <f>IF(BL10&gt;0,BL10,"")</f>
        <v>6.55</v>
      </c>
      <c r="BX10" s="11">
        <f>IF(BM10&gt;0,BM10,"")</f>
        <v>7.1150000000000002</v>
      </c>
      <c r="BY10" s="11">
        <f>IF(SUM(BJ10:BM10)-BN10&gt;0,SUM(BJ10:BM10)-BN10,"")</f>
        <v>25.715000000000003</v>
      </c>
      <c r="BZ10" s="11">
        <f>IF(SUM(BV10,BY10)&gt;0,SUM(BV10,BY10),"")</f>
        <v>63.58</v>
      </c>
      <c r="CA10" s="23">
        <v>3.2</v>
      </c>
      <c r="CB10" s="23">
        <v>1.6</v>
      </c>
      <c r="CC10" s="23">
        <v>2.7</v>
      </c>
      <c r="CD10" s="23">
        <v>3</v>
      </c>
      <c r="CE10" s="23">
        <v>0</v>
      </c>
      <c r="CF10" s="23">
        <v>14.9</v>
      </c>
      <c r="CG10" s="23">
        <v>9.3000000000000007</v>
      </c>
      <c r="CH10" s="23">
        <v>13.1</v>
      </c>
      <c r="CI10" s="23">
        <v>13.47</v>
      </c>
      <c r="CJ10" s="23">
        <v>0</v>
      </c>
      <c r="CK10" s="23">
        <v>14.5</v>
      </c>
      <c r="CL10" s="23">
        <v>9.3000000000000007</v>
      </c>
      <c r="CM10" s="23">
        <v>13.1</v>
      </c>
      <c r="CN10" s="23">
        <v>13.95</v>
      </c>
      <c r="CO10" s="23">
        <v>0</v>
      </c>
      <c r="CP10" s="28"/>
      <c r="CQ10" s="39">
        <f>IF(CC10&gt;0,CC10,"")</f>
        <v>2.7</v>
      </c>
      <c r="CR10" s="39">
        <f>IF(CD10&gt;0,CD10,"")</f>
        <v>3</v>
      </c>
      <c r="CS10" s="41">
        <f>IF(SUM(CA10:CD10)-CE10&gt;0,SUM(CA10:CD10)-CE10,"")</f>
        <v>10.5</v>
      </c>
      <c r="CT10" s="41">
        <f>IF(CH10&gt;0,CH10,"")</f>
        <v>13.1</v>
      </c>
      <c r="CU10" s="41">
        <f>IF(CI10&gt;0,CI10,"")</f>
        <v>13.47</v>
      </c>
      <c r="CV10" s="41">
        <f>IF(SUM(CF10:CI10)-CJ10&gt;0,SUM(CF10:CI10)-CJ10,"")</f>
        <v>50.77</v>
      </c>
      <c r="CW10" s="41">
        <f>IF(CS10="","",MAX(CS10,CV10))</f>
        <v>50.77</v>
      </c>
      <c r="CX10" s="41">
        <f>IF(CM10&gt;0,CM10,"")</f>
        <v>13.1</v>
      </c>
      <c r="CY10" s="41">
        <f>IF(CN10&gt;0,CN10,"")</f>
        <v>13.95</v>
      </c>
      <c r="CZ10" s="41">
        <f>IF(SUM(CK10:CN10)-CO10&gt;0,SUM(CK10:CN10)-CO10,"")</f>
        <v>50.849999999999994</v>
      </c>
      <c r="DA10" s="41">
        <f>IF(SUM(CW10,CZ10)&gt;0,SUM(CW10,CZ10),"")</f>
        <v>101.62</v>
      </c>
      <c r="DB10" s="52" t="str">
        <f>IF(MAX(ED10,FL10,GT10,IB10,JJ10,KR10,LZ10,NH10,OP10,PX10,RF10,SN10,TV10,VD10,WWL10)-IF(N10="",0,N10)&gt;0.001,MAX(ED10,FL10,GT10,IB10,JJ10,KR10,LZ10,NH10,OP10,PX10,RF10,SN10,TV10,VD10,WL10)-IF(N10="",0,N10),"")</f>
        <v/>
      </c>
      <c r="DC10" s="52" t="str">
        <f>IF(MAX(EG10,EJ10,FO10,FR10,GW10,GZ10,IE10,IH10,JM10,JP10,KU10,KX10,MC10,MF10,NK10,NN10,OS10,OV10,QA10,QD10,RI10,RL10,SQ10,ST10,TY10,UB10,VG10,VJ10,WO10,WR10)-IF(P10="",0,P10)&gt;0.001,MAX(EG10,EJ10,FO10,FR10,GW10,GZ10,IE10,IH10,JM10,JP10,KU10,KX10,MC10,MF10,NK10,NN10,OS10,OV10,QA10,QD10,RI10,RL10,SQ10,ST10,TY10,UB10,VG10,VJ10,WO10,WR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>IF(DF10&gt;0,DF10,"")</f>
        <v/>
      </c>
      <c r="DY10" s="41" t="str">
        <f>IF(DG10&gt;0,DG10,"")</f>
        <v/>
      </c>
      <c r="DZ10" s="41" t="str">
        <f>IF(SUM(DD10:DG10)-DH10&gt;0,SUM(DD10:DG10)-DH10,"")</f>
        <v/>
      </c>
      <c r="EA10" s="41" t="str">
        <f>IF(DK10&gt;0,DK10,"")</f>
        <v/>
      </c>
      <c r="EB10" s="41" t="str">
        <f>IF(DL10&gt;0,DL10,"")</f>
        <v/>
      </c>
      <c r="EC10" s="41" t="str">
        <f>IF(SUM(DI10:DL10)-DM10&gt;0,SUM(DI10:DL10)-DM10,"")</f>
        <v/>
      </c>
      <c r="ED10" s="41" t="str">
        <f>IF(MAX(DZ10,EC10)&gt;0,MAX(DZ10,EC10),"")</f>
        <v/>
      </c>
      <c r="EE10" s="41" t="str">
        <f>IF(DP10&gt;0,DP10,"")</f>
        <v/>
      </c>
      <c r="EF10" s="41" t="str">
        <f>IF(DQ10&gt;0,DQ10,"")</f>
        <v/>
      </c>
      <c r="EG10" s="41" t="str">
        <f>IF(SUM(DN10:DQ10)-DR10&gt;0,SUM(DN10:DQ10)-DR10,"")</f>
        <v/>
      </c>
      <c r="EH10" s="41" t="str">
        <f>IF(DU10&gt;0,DU10,"")</f>
        <v/>
      </c>
      <c r="EI10" s="41" t="str">
        <f>IF(DV10&gt;0,DV10,"")</f>
        <v/>
      </c>
      <c r="EJ10" s="41" t="str">
        <f>IF(SUM(DS10:DV10)-DW10&gt;0,SUM(DS10:DV10)-DW10,"")</f>
        <v/>
      </c>
      <c r="EK10" s="41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>IF(FV10&gt;0,FV10,"")</f>
        <v/>
      </c>
      <c r="GO10" s="41" t="str">
        <f>IF(FW10&gt;0,FW10,"")</f>
        <v/>
      </c>
      <c r="GP10" s="41" t="str">
        <f>IF(SUM(FT10:FW10)-FX10&gt;0,SUM(FT10:FW10)-FX10,"")</f>
        <v/>
      </c>
      <c r="GQ10" s="41" t="str">
        <f>IF(GA10&gt;0,GA10,"")</f>
        <v/>
      </c>
      <c r="GR10" s="41" t="str">
        <f>IF(GB10&gt;0,GB10,"")</f>
        <v/>
      </c>
      <c r="GS10" s="41" t="str">
        <f>IF(SUM(FY10:GB10)-GC10&gt;0,SUM(FY10:GB10)-GC10,"")</f>
        <v/>
      </c>
      <c r="GT10" s="41" t="str">
        <f>IF(MAX(GP10,GS10)&gt;0,MAX(GP10,GS10),"")</f>
        <v/>
      </c>
      <c r="GU10" s="41" t="str">
        <f>IF(GF10&gt;0,GF10,"")</f>
        <v/>
      </c>
      <c r="GV10" s="41" t="str">
        <f>IF(GG10&gt;0,GG10,"")</f>
        <v/>
      </c>
      <c r="GW10" s="41" t="str">
        <f>IF(SUM(GD10:GG10)-GH10&gt;0,SUM(GD10:GG10)-GH10,"")</f>
        <v/>
      </c>
      <c r="GX10" s="41" t="str">
        <f>IF(GK10&gt;0,GK10,"")</f>
        <v/>
      </c>
      <c r="GY10" s="41" t="str">
        <f>IF(GL10&gt;0,GL10,"")</f>
        <v/>
      </c>
      <c r="GZ10" s="41" t="str">
        <f>IF(SUM(GI10:GL10)-GM10&gt;0,SUM(GI10:GL10)-GM10,"")</f>
        <v/>
      </c>
      <c r="HA10" s="41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>IF(IL10&gt;0,IL10,"")</f>
        <v/>
      </c>
      <c r="JE10" s="41" t="str">
        <f>IF(IM10&gt;0,IM10,"")</f>
        <v/>
      </c>
      <c r="JF10" s="41" t="str">
        <f>IF(SUM(IJ10:IM10)-IN10&gt;0,SUM(IJ10:IM10)-IN10,"")</f>
        <v/>
      </c>
      <c r="JG10" s="41" t="str">
        <f>IF(IQ10&gt;0,IQ10,"")</f>
        <v/>
      </c>
      <c r="JH10" s="41" t="str">
        <f>IF(IR10&gt;0,IR10,"")</f>
        <v/>
      </c>
      <c r="JI10" s="41" t="str">
        <f>IF(SUM(IO10:IR10)-IS10&gt;0,SUM(IO10:IR10)-IS10,"")</f>
        <v/>
      </c>
      <c r="JJ10" s="41" t="str">
        <f>IF(MAX(JF10,JI10)&gt;0,MAX(JF10,JI10),"")</f>
        <v/>
      </c>
      <c r="JK10" s="41" t="str">
        <f>IF(IV10&gt;0,IV10,"")</f>
        <v/>
      </c>
      <c r="JL10" s="41" t="str">
        <f>IF(IW10&gt;0,IW10,"")</f>
        <v/>
      </c>
      <c r="JM10" s="41" t="str">
        <f>IF(SUM(IT10:IW10)-IX10&gt;0,SUM(IT10:IW10)-IX10,"")</f>
        <v/>
      </c>
      <c r="JN10" s="41" t="str">
        <f>IF(JA10&gt;0,JA10,"")</f>
        <v/>
      </c>
      <c r="JO10" s="41" t="str">
        <f>IF(JB10&gt;0,JB10,"")</f>
        <v/>
      </c>
      <c r="JP10" s="41" t="str">
        <f>IF(SUM(IY10:JB10)-JC10&gt;0,SUM(IY10:JB10)-JC10,"")</f>
        <v/>
      </c>
      <c r="JQ10" s="41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>IF(LB10&gt;0,LB10,"")</f>
        <v/>
      </c>
      <c r="LU10" s="41" t="str">
        <f>IF(LC10&gt;0,LC10,"")</f>
        <v/>
      </c>
      <c r="LV10" s="41" t="str">
        <f>IF(SUM(KZ10:LC10)-LD10&gt;0,SUM(KZ10:LC10)-LD10,"")</f>
        <v/>
      </c>
      <c r="LW10" s="41" t="str">
        <f>IF(LG10&gt;0,LG10,"")</f>
        <v/>
      </c>
      <c r="LX10" s="41" t="str">
        <f>IF(LH10&gt;0,LH10,"")</f>
        <v/>
      </c>
      <c r="LY10" s="41" t="str">
        <f>IF(SUM(LE10:LH10)-LI10&gt;0,SUM(LE10:LH10)-LI10,"")</f>
        <v/>
      </c>
      <c r="LZ10" s="41" t="str">
        <f>IF(MAX(LV10,LY10)&gt;0,MAX(LV10,LY10),"")</f>
        <v/>
      </c>
      <c r="MA10" s="41" t="str">
        <f>IF(LL10&gt;0,LL10,"")</f>
        <v/>
      </c>
      <c r="MB10" s="41" t="str">
        <f>IF(LM10&gt;0,LM10,"")</f>
        <v/>
      </c>
      <c r="MC10" s="41" t="str">
        <f>IF(SUM(LJ10:LM10)-LN10&gt;0,SUM(LJ10:LM10)-LN10,"")</f>
        <v/>
      </c>
      <c r="MD10" s="41" t="str">
        <f>IF(LQ10&gt;0,LQ10,"")</f>
        <v/>
      </c>
      <c r="ME10" s="41" t="str">
        <f>IF(LR10&gt;0,LR10,"")</f>
        <v/>
      </c>
      <c r="MF10" s="41" t="str">
        <f>IF(SUM(LO10:LR10)-LS10&gt;0,SUM(LO10:LR10)-LS10,"")</f>
        <v/>
      </c>
      <c r="MG10" s="41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>IF(NR10&gt;0,NR10,"")</f>
        <v/>
      </c>
      <c r="OK10" s="41" t="str">
        <f>IF(NS10&gt;0,NS10,"")</f>
        <v/>
      </c>
      <c r="OL10" s="41" t="str">
        <f>IF(SUM(NP10:NS10)-NT10&gt;0,SUM(NP10:NS10)-NT10,"")</f>
        <v/>
      </c>
      <c r="OM10" s="41" t="str">
        <f>IF(NW10&gt;0,NW10,"")</f>
        <v/>
      </c>
      <c r="ON10" s="41" t="str">
        <f>IF(NX10&gt;0,NX10,"")</f>
        <v/>
      </c>
      <c r="OO10" s="41" t="str">
        <f>IF(SUM(NU10:NX10)-NY10&gt;0,SUM(NU10:NX10)-NY10,"")</f>
        <v/>
      </c>
      <c r="OP10" s="41" t="str">
        <f>IF(MAX(OL10,OO10)&gt;0,MAX(OL10,OO10),"")</f>
        <v/>
      </c>
      <c r="OQ10" s="41" t="str">
        <f>IF(OB10&gt;0,OB10,"")</f>
        <v/>
      </c>
      <c r="OR10" s="41" t="str">
        <f>IF(OC10&gt;0,OC10,"")</f>
        <v/>
      </c>
      <c r="OS10" s="41" t="str">
        <f>IF(SUM(NZ10:OC10)-OD10&gt;0,SUM(NZ10:OC10)-OD10,"")</f>
        <v/>
      </c>
      <c r="OT10" s="41" t="str">
        <f>IF(OG10&gt;0,OG10,"")</f>
        <v/>
      </c>
      <c r="OU10" s="41" t="str">
        <f>IF(OH10&gt;0,OH10,"")</f>
        <v/>
      </c>
      <c r="OV10" s="41" t="str">
        <f>IF(SUM(OE10:OH10)-OI10&gt;0,SUM(OE10:OH10)-OI10,"")</f>
        <v/>
      </c>
      <c r="OW10" s="41" t="str">
        <f>IF(SUM(OP10,OS10,OV10)&gt;0,SUM(OP10,OS10,OV10),"")</f>
        <v/>
      </c>
      <c r="OX10" s="18">
        <v>14.3</v>
      </c>
      <c r="OY10" s="18">
        <v>9.3000000000000007</v>
      </c>
      <c r="OZ10" s="18">
        <v>13.1</v>
      </c>
      <c r="PA10" s="18">
        <v>13.79</v>
      </c>
      <c r="PB10" s="18">
        <v>0</v>
      </c>
      <c r="PC10" s="18">
        <v>12.7</v>
      </c>
      <c r="PD10" s="18">
        <v>9.1999999999999993</v>
      </c>
      <c r="PE10" s="18">
        <v>12.4</v>
      </c>
      <c r="PF10" s="18">
        <v>13.29</v>
      </c>
      <c r="PG10" s="18">
        <v>0</v>
      </c>
      <c r="PH10" s="18">
        <v>14.3</v>
      </c>
      <c r="PI10" s="18">
        <v>9.3000000000000007</v>
      </c>
      <c r="PJ10" s="18">
        <v>13.1</v>
      </c>
      <c r="PK10" s="18">
        <v>14.12</v>
      </c>
      <c r="PL10" s="18">
        <v>0</v>
      </c>
      <c r="PM10" s="18">
        <v>13</v>
      </c>
      <c r="PN10" s="18">
        <v>9</v>
      </c>
      <c r="PO10" s="18">
        <v>13.1</v>
      </c>
      <c r="PP10" s="18">
        <v>13.93</v>
      </c>
      <c r="PQ10" s="18">
        <v>0</v>
      </c>
      <c r="PR10" s="11">
        <f>IF(OZ10&gt;0,OZ10,"")</f>
        <v>13.1</v>
      </c>
      <c r="PS10" s="11">
        <f>IF(PA10&gt;0,PA10,"")</f>
        <v>13.79</v>
      </c>
      <c r="PT10" s="11">
        <f>IF(SUM(OX10:PA10)-PB10&gt;0,SUM(OX10:PA10)-PB10,"")</f>
        <v>50.49</v>
      </c>
      <c r="PU10" s="11">
        <f>IF(PE10&gt;0,PE10,"")</f>
        <v>12.4</v>
      </c>
      <c r="PV10" s="11">
        <f>IF(PF10&gt;0,PF10,"")</f>
        <v>13.29</v>
      </c>
      <c r="PW10" s="11">
        <f>IF(SUM(PC10:PF10)-PG10&gt;0,SUM(PC10:PF10)-PG10,"")</f>
        <v>47.589999999999996</v>
      </c>
      <c r="PX10" s="11">
        <f>IF(MAX(PT10,PW10)&gt;0,MAX(PT10,PW10),"")</f>
        <v>50.49</v>
      </c>
      <c r="PY10" s="11">
        <f>IF(PJ10&gt;0,PJ10,"")</f>
        <v>13.1</v>
      </c>
      <c r="PZ10" s="11">
        <f>IF(PK10&gt;0,PK10,"")</f>
        <v>14.12</v>
      </c>
      <c r="QA10" s="11">
        <f>IF(SUM(PH10:PK10)-PL10&gt;0,SUM(PH10:PK10)-PL10,"")</f>
        <v>50.82</v>
      </c>
      <c r="QB10" s="11">
        <f>IF(PO10&gt;0,PO10,"")</f>
        <v>13.1</v>
      </c>
      <c r="QC10" s="11">
        <f>IF(PP10&gt;0,PP10,"")</f>
        <v>13.93</v>
      </c>
      <c r="QD10" s="11">
        <f>IF(SUM(PM10:PP10)-PQ10&gt;0,SUM(PM10:PP10)-PQ10,"")</f>
        <v>49.03</v>
      </c>
      <c r="QE10" s="11">
        <f>IF(SUM(PX10,QA10,QD10)&gt;0,SUM(PX10,QA10,QD10),"")</f>
        <v>150.34</v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>IF(QH10&gt;0,QH10,"")</f>
        <v/>
      </c>
      <c r="RA10" s="41" t="str">
        <f>IF(QI10&gt;0,QI10,"")</f>
        <v/>
      </c>
      <c r="RB10" s="41" t="str">
        <f>IF(SUM(QF10:QI10)-QJ10&gt;0,SUM(QF10:QI10)-QJ10,"")</f>
        <v/>
      </c>
      <c r="RC10" s="41" t="str">
        <f>IF(QM10&gt;0,QM10,"")</f>
        <v/>
      </c>
      <c r="RD10" s="41" t="str">
        <f>IF(QN10&gt;0,QN10,"")</f>
        <v/>
      </c>
      <c r="RE10" s="41" t="str">
        <f>IF(SUM(QK10:QN10)-QO10&gt;0,SUM(QK10:QN10)-QO10,"")</f>
        <v/>
      </c>
      <c r="RF10" s="41" t="str">
        <f>IF(MAX(RB10,RE10)&gt;0,MAX(RB10,RE10),"")</f>
        <v/>
      </c>
      <c r="RG10" s="41" t="str">
        <f>IF(QR10&gt;0,QR10,"")</f>
        <v/>
      </c>
      <c r="RH10" s="41" t="str">
        <f>IF(QS10&gt;0,QS10,"")</f>
        <v/>
      </c>
      <c r="RI10" s="41" t="str">
        <f>IF(SUM(QP10:QS10)-QT10&gt;0,SUM(QP10:QS10)-QT10,"")</f>
        <v/>
      </c>
      <c r="RJ10" s="41" t="str">
        <f>IF(QW10&gt;0,QW10,"")</f>
        <v/>
      </c>
      <c r="RK10" s="41" t="str">
        <f>IF(QX10&gt;0,QX10,"")</f>
        <v/>
      </c>
      <c r="RL10" s="41" t="str">
        <f>IF(SUM(QU10:QX10)-QY10&gt;0,SUM(QU10:QX10)-QY10,"")</f>
        <v/>
      </c>
      <c r="RM10" s="41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17"/>
      <c r="TI10" s="17"/>
      <c r="TJ10" s="17"/>
      <c r="TK10" s="17"/>
      <c r="TL10" s="17"/>
      <c r="TM10" s="17"/>
      <c r="TN10" s="17"/>
      <c r="TO10" s="17"/>
      <c r="TP10" s="41" t="str">
        <f>IF(SX10&gt;0,SX10,"")</f>
        <v/>
      </c>
      <c r="TQ10" s="41" t="str">
        <f>IF(SY10&gt;0,SY10,"")</f>
        <v/>
      </c>
      <c r="TR10" s="41" t="str">
        <f>IF(SUM(SV10:SY10)-SZ10&gt;0,SUM(SV10:SY10)-SZ10,"")</f>
        <v/>
      </c>
      <c r="TS10" s="41" t="str">
        <f>IF(TC10&gt;0,TC10,"")</f>
        <v/>
      </c>
      <c r="TT10" s="41" t="str">
        <f>IF(TD10&gt;0,TD10,"")</f>
        <v/>
      </c>
      <c r="TU10" s="41" t="str">
        <f>IF(SUM(TA10:TD10)-TE10&gt;0,SUM(TA10:TD10)-TE10,"")</f>
        <v/>
      </c>
      <c r="TV10" s="41" t="str">
        <f>IF(MAX(TR10,TU10)&gt;0,MAX(TR10,TU10),"")</f>
        <v/>
      </c>
      <c r="TW10" s="41" t="str">
        <f>IF(TH10&gt;0,TH10,"")</f>
        <v/>
      </c>
      <c r="TX10" s="41" t="str">
        <f>IF(TI10&gt;0,TI10,"")</f>
        <v/>
      </c>
      <c r="TY10" s="41" t="str">
        <f>IF(SUM(TF10:TI10)-TJ10&gt;0,SUM(TF10:TI10)-TJ10,"")</f>
        <v/>
      </c>
      <c r="TZ10" s="41" t="str">
        <f>IF(TM10&gt;0,TM10,"")</f>
        <v/>
      </c>
      <c r="UA10" s="41" t="str">
        <f>IF(TN10&gt;0,TN10,"")</f>
        <v/>
      </c>
      <c r="UB10" s="41" t="str">
        <f>IF(SUM(TK10:TN10)-TO10&gt;0,SUM(TK10:TN10)-TO10,"")</f>
        <v/>
      </c>
      <c r="UC10" s="41" t="str">
        <f>IF(SUM(TV10,TY10,UB10)&gt;0,SUM(TV10,TY10,UB10),"")</f>
        <v/>
      </c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8"/>
      <c r="UQ10" s="18"/>
      <c r="UR10" s="18"/>
      <c r="US10" s="18"/>
      <c r="UT10" s="18"/>
      <c r="UU10" s="18"/>
      <c r="UV10" s="18"/>
      <c r="UW10" s="18"/>
      <c r="UX10" s="11" t="str">
        <f>IF(UF10&gt;0,UF10,"")</f>
        <v/>
      </c>
      <c r="UY10" s="11" t="str">
        <f>IF(UG10&gt;0,UG10,"")</f>
        <v/>
      </c>
      <c r="UZ10" s="11" t="str">
        <f>IF(SUM(UD10:UG10)-UH10&gt;0,SUM(UD10:UG10)-UH10,"")</f>
        <v/>
      </c>
      <c r="VA10" s="11" t="str">
        <f>IF(UK10&gt;0,UK10,"")</f>
        <v/>
      </c>
      <c r="VB10" s="11" t="str">
        <f>IF(UL10&gt;0,UL10,"")</f>
        <v/>
      </c>
      <c r="VC10" s="11" t="str">
        <f>IF(SUM(UI10:UL10)-UM10&gt;0,SUM(UI10:UL10)-UM10,"")</f>
        <v/>
      </c>
      <c r="VD10" s="11" t="str">
        <f>IF(MAX(UZ10,VC10)&gt;0,MAX(UZ10,VC10),"")</f>
        <v/>
      </c>
      <c r="VE10" s="11" t="str">
        <f>IF(UP10&gt;0,UP10,"")</f>
        <v/>
      </c>
      <c r="VF10" s="11" t="str">
        <f>IF(UQ10&gt;0,UQ10,"")</f>
        <v/>
      </c>
      <c r="VG10" s="11" t="str">
        <f>IF(SUM(UN10:UQ10)-UR10&gt;0,SUM(UN10:UQ10)-UR10,"")</f>
        <v/>
      </c>
      <c r="VH10" s="11" t="str">
        <f>IF(UU10&gt;0,UU10,"")</f>
        <v/>
      </c>
      <c r="VI10" s="11" t="str">
        <f>IF(UV10&gt;0,UV10,"")</f>
        <v/>
      </c>
      <c r="VJ10" s="11" t="str">
        <f>IF(SUM(US10:UV10)-UW10&gt;0,SUM(US10:UV10)-UW10,"")</f>
        <v/>
      </c>
      <c r="VK10" s="11" t="str">
        <f>IF(SUM(VD10,VG10,VJ10)&gt;0,SUM(VD10,VG10,VJ10),"")</f>
        <v/>
      </c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17"/>
      <c r="VY10" s="17"/>
      <c r="VZ10" s="17"/>
      <c r="WA10" s="17"/>
      <c r="WB10" s="17"/>
      <c r="WC10" s="17"/>
      <c r="WD10" s="17"/>
      <c r="WE10" s="17"/>
      <c r="WF10" s="41" t="str">
        <f>IF(VN10&gt;0,VN10,"")</f>
        <v/>
      </c>
      <c r="WG10" s="41" t="str">
        <f>IF(VO10&gt;0,VO10,"")</f>
        <v/>
      </c>
      <c r="WH10" s="41" t="str">
        <f>IF(SUM(VL10:VO10)-VP10&gt;0,SUM(VL10:VO10)-VP10,"")</f>
        <v/>
      </c>
      <c r="WI10" s="41" t="str">
        <f>IF(VS10&gt;0,VS10,"")</f>
        <v/>
      </c>
      <c r="WJ10" s="41" t="str">
        <f>IF(VT10&gt;0,VT10,"")</f>
        <v/>
      </c>
      <c r="WK10" s="41" t="str">
        <f>IF(SUM(VQ10:VT10)-VU10&gt;0,SUM(VQ10:VT10)-VU10,"")</f>
        <v/>
      </c>
      <c r="WL10" s="41" t="str">
        <f>IF(MAX(WH10,WK10)&gt;0,MAX(WH10,WK10),"")</f>
        <v/>
      </c>
      <c r="WM10" s="41" t="str">
        <f>IF(VX10&gt;0,VX10,"")</f>
        <v/>
      </c>
      <c r="WN10" s="41" t="str">
        <f>IF(VY10&gt;0,VY10,"")</f>
        <v/>
      </c>
      <c r="WO10" s="41" t="str">
        <f>IF(SUM(VV10:VY10)-VZ10&gt;0,SUM(VV10:VY10)-VZ10,"")</f>
        <v/>
      </c>
      <c r="WP10" s="41" t="str">
        <f>IF(WC10&gt;0,WC10,"")</f>
        <v/>
      </c>
      <c r="WQ10" s="41" t="str">
        <f>IF(WD10&gt;0,WD10,"")</f>
        <v/>
      </c>
      <c r="WR10" s="41" t="str">
        <f>IF(SUM(WA10:WD10)-WE10&gt;0,SUM(WA10:WD10)-WE10,"")</f>
        <v/>
      </c>
      <c r="WS10" s="41" t="str">
        <f>IF(SUM(WL10,WO10,WR10)&gt;0,SUM(WL10,WO10,WR10),"")</f>
        <v/>
      </c>
      <c r="WT10" s="27">
        <f>IF($CP10="P",CA10,(CA10+AZ10)/2)</f>
        <v>6.9749999999999996</v>
      </c>
      <c r="WU10" s="27">
        <f>IF($CP10="P",CB10,(CB10+BA10)/2)</f>
        <v>4.25</v>
      </c>
      <c r="WV10" s="27">
        <f>IF($CP10="P",CC10,(CC10+BB10)/2)</f>
        <v>6.1999999999999993</v>
      </c>
      <c r="WW10" s="27">
        <f>IF($CP10="P",CD10,(CD10+BC10)/2)</f>
        <v>6.7575000000000003</v>
      </c>
      <c r="WX10" s="27">
        <f>IF($CP10="P",CE10,(CE10+BD10)/2)</f>
        <v>0</v>
      </c>
      <c r="WY10" s="27">
        <f>IF($CP10="P",CF10,(CF10+BE10)/2)</f>
        <v>11.55</v>
      </c>
      <c r="WZ10" s="27">
        <f>IF($CP10="P",CG10,(CG10+BF10)/2)</f>
        <v>7.2</v>
      </c>
      <c r="XA10" s="27">
        <f>IF($CP10="P",CH10,(CH10+BG10)/2)</f>
        <v>10.15</v>
      </c>
      <c r="XB10" s="27">
        <f>IF($CP10="P",CI10,(CI10+BH10)/2)</f>
        <v>10.6</v>
      </c>
      <c r="XC10" s="27">
        <f>IF($CP10="P",CJ10,(CJ10+BI10)/2)</f>
        <v>0</v>
      </c>
      <c r="XD10" s="27">
        <f>IF($CP10="P",CK10,(CK10+BJ10)/2)</f>
        <v>10.9</v>
      </c>
      <c r="XE10" s="27">
        <f>IF($CP10="P",CL10,(CL10+BK10)/2)</f>
        <v>7.0250000000000004</v>
      </c>
      <c r="XF10" s="27">
        <f>IF($CP10="P",CM10,(CM10+BL10)/2)</f>
        <v>9.8249999999999993</v>
      </c>
      <c r="XG10" s="27">
        <f>IF($CP10="P",CN10,(CN10+BM10)/2)</f>
        <v>10.532499999999999</v>
      </c>
      <c r="XH10" s="27">
        <f>IF($CP10="P",CO10,(CO10+BN10)/2)</f>
        <v>0</v>
      </c>
      <c r="XI10" s="29" t="s">
        <v>56</v>
      </c>
      <c r="XJ10" s="11">
        <f>IF(WV10&gt;0,WV10,"")</f>
        <v>6.1999999999999993</v>
      </c>
      <c r="XK10" s="11">
        <f>IF(WW10&gt;0,WW10,"")</f>
        <v>6.7575000000000003</v>
      </c>
      <c r="XL10" s="11">
        <f>IF(SUM(WT10:WW10)-WX10&gt;0,SUM(WT10:WW10)-WX10,"")</f>
        <v>24.182499999999997</v>
      </c>
      <c r="XM10" s="11">
        <f>IF(XA10&gt;0,XA10,"")</f>
        <v>10.15</v>
      </c>
      <c r="XN10" s="11">
        <f>IF(XB10&gt;0,XB10,"")</f>
        <v>10.6</v>
      </c>
      <c r="XO10" s="11">
        <f>IF(SUM(WY10:XB10)-XC10&gt;0,SUM(WY10:XB10)-XC10,"")</f>
        <v>39.5</v>
      </c>
      <c r="XP10" s="11">
        <f>IF(MAX(XL10,XO10)&gt;0,MAX(XL10,XO10),"")</f>
        <v>39.5</v>
      </c>
      <c r="XQ10" s="11">
        <f>IF(XF10&gt;0,XF10,"")</f>
        <v>9.8249999999999993</v>
      </c>
      <c r="XR10" s="11">
        <f>IF(XG10&gt;0,XG10,"")</f>
        <v>10.532499999999999</v>
      </c>
      <c r="XS10" s="11">
        <f>IF(SUM(XD10:XG10)-XH10&gt;0,SUM(XD10:XG10)-XH10,"")</f>
        <v>38.282499999999999</v>
      </c>
      <c r="XT10" s="11">
        <f>IF(SUM(XP10,XS10)&gt;0,SUM(XP10,XS10),"")</f>
        <v>77.782499999999999</v>
      </c>
    </row>
    <row r="11" spans="1:644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8</v>
      </c>
      <c r="B11" s="5" t="s">
        <v>260</v>
      </c>
      <c r="C11" s="4" t="s">
        <v>8</v>
      </c>
      <c r="D11" s="4">
        <v>2007</v>
      </c>
      <c r="E11" s="9">
        <f>SUM(J11:V11)+SUM(J11:T11)*0.0000001+SUM(J11)*0.0000000000001</f>
        <v>229.80002294900515</v>
      </c>
      <c r="F11" s="3" t="str">
        <f>IF(OR(AND(AO11&gt;=AY$20,AO11&lt;&gt;"",AQ11&gt;=AY$24,AQ11&lt;&gt;"",AN11=""),AND(AR11&gt;=AY$20,AR11&lt;&gt;"",AT11&gt;=AY$24,AT11&lt;&gt;"",AN11=""),AND(AV11&gt;=AY$20,AV11&lt;&gt;"",AX11&gt;=AY$24,AX11&lt;&gt;"",AN11=""),AND(BP11&gt;=BZ$20,BP11&lt;&gt;"",BR11&gt;=BZ$24,BR11&lt;&gt;"",BO11=""),AND(BS11&gt;=BZ$20,BS11&lt;&gt;"",BU11&gt;=BZ$24,BU11&lt;&gt;"",BO11=""),AND(BW11&gt;=BZ$20,BW11&lt;&gt;"",BY11&gt;=BZ$24,BY11&lt;&gt;"",BO11=""),AND(CQ11&gt;=DA$20,CQ11&lt;&gt;"",CS11&gt;=DA$24,CS11&lt;&gt;"",CP11=""),AND(CT11&gt;=DA$20,CT11&lt;&gt;"",CV11&gt;=DA$24,CV11&lt;&gt;"",CP11=""),AND(CX11&gt;=DA$20,CX11&lt;&gt;"",CZ11&gt;=DA$24,CZ11&lt;&gt;"",CP11=""),AND(DX11&gt;=EK$20,DX11&lt;&gt;"",DZ11&gt;=EK$24,DZ11&lt;&gt;""),AND(EA11&gt;=EK$20,EA11&lt;&gt;"",EC11&gt;=EK$24,EC11&lt;&gt;""),AND(EE11&gt;=EK$20,EE11&lt;&gt;"",EG11&gt;=EK$24,EG11&lt;&gt;""),AND(EH11&gt;=EK$20,EH11&lt;&gt;"",EJ11&gt;=EK$24,EJ11&lt;&gt;""),AND(FF11&gt;=FS$20,FF11&lt;&gt;"",FH11&gt;=FS$24,FH11&lt;&gt;""),AND(FI11&gt;=FS$20,FI11&lt;&gt;"",FK11&gt;=FS$24,FK11&lt;&gt;""),AND(FM11&gt;=FS$20,FM11&lt;&gt;"",FO11&gt;=FS$24,FO11&lt;&gt;""),AND(FP11&gt;=FS$20,FP11&lt;&gt;"",FR11&gt;=FS$24,FR11&lt;&gt;""),AND(GN11&gt;=HA$20,GN11&lt;&gt;"",GP11&gt;=HA$24,GP11&lt;&gt;""),AND(GQ11&gt;=HA$20,GQ11&lt;&gt;"",GS11&gt;=HA$24,GS11&lt;&gt;""),AND(GU11&gt;=HA$20,GU11&lt;&gt;"",GW11&gt;=HA$24,GW11&lt;&gt;""),AND(GX11&gt;=HA$20,GX11&lt;&gt;"",GZ11&gt;=HA$24,GZ11&lt;&gt;""),AND(HV11&gt;=II$20,HV11&lt;&gt;"",HX11&gt;=II$24,HX11&lt;&gt;""),AND(HY11&gt;=II$20,HY11&lt;&gt;"",IA11&gt;=II$24,IA11&lt;&gt;""),AND(IC11&gt;=II$20,IC11&lt;&gt;"",IE11&gt;=II$24,IE11&lt;&gt;""),AND(IF11&gt;=II$20,IF11&lt;&gt;"",IH11&gt;=II$24,IH11&lt;&gt;""),AND(JD11&gt;=JQ$20,JD11&lt;&gt;"",JF11&gt;=JQ$24,JF11&lt;&gt;""),AND(JG11&gt;=JQ$20,JG11&lt;&gt;"",JI11&gt;=JQ$24,JI11&lt;&gt;""),AND(JK11&gt;=JQ$20,JK11&lt;&gt;"",JM11&gt;=JQ$24,JM11&lt;&gt;""),AND(JN11&gt;=JQ$20,JN11&lt;&gt;"",JP11&gt;=JQ$24,JP11&lt;&gt;""),AND(KL11&gt;=KY$20,KL11&lt;&gt;"",KN11&gt;=KY$24,KN11&lt;&gt;""),AND(KO11&gt;=KY$20,KO11&lt;&gt;"",KQ11&gt;=KY$24,KQ11&lt;&gt;""),AND(KS11&gt;=KY$20,KS11&lt;&gt;"",KU11&gt;=KY$24,KU11&lt;&gt;""),AND(KV11&gt;=KY$20,KV11&lt;&gt;"",KX11&gt;=KY$24,KX11&lt;&gt;""),AND(LT11&gt;=MG$20,LT11&lt;&gt;"",LV11&gt;=MG$24,LV11&lt;&gt;""),AND(LW11&gt;=MG$20,LW11&lt;&gt;"",LY11&gt;=MG$24,LY11&lt;&gt;""),AND(MA11&gt;=MG$20,MA11&lt;&gt;"",MC11&gt;=MG$24,MC11&lt;&gt;""),AND(MD11&gt;=MG$20,MD11&lt;&gt;"",MF11&gt;=MG$24,MF11&lt;&gt;""),AND(NB11&gt;=NO$20,NB11&lt;&gt;"",ND11&gt;=NO$24,ND11&lt;&gt;""),AND(NE11&gt;=NO$20,NE11&lt;&gt;"",NG11&gt;=NO$24,NG11&lt;&gt;""),AND(NI11&gt;=NO$20,NI11&lt;&gt;"",NK11&gt;=NO$24,NK11&lt;&gt;""),AND(NL11&gt;=NO$20,NL11&lt;&gt;"",NN11&gt;=NO$24,NN11&lt;&gt;""),AND(OJ11&gt;=OW$20,OJ11&lt;&gt;"",OL11&gt;=OW$24,OL11&lt;&gt;""),AND(OM11&gt;=OW$20,OM11&lt;&gt;"",OO11&gt;=OW$24,OO11&lt;&gt;""),AND(OQ11&gt;=OW$20,OQ11&lt;&gt;"",OS11&gt;=OW$24,OS11&lt;&gt;""),AND(OT11&gt;=OW$20,OT11&lt;&gt;"",OV11&gt;=OW$24,OV11&lt;&gt;""),AND(PR11&gt;=QE$20,PR11&lt;&gt;"",PT11&gt;=QE$24,PT11&lt;&gt;""),AND(PU11&gt;=QE$20,PU11&lt;&gt;"",PW11&gt;=QE$24,PW11&lt;&gt;""),AND(PY11&gt;=QE$20,PY11&lt;&gt;"",QA11&gt;=QE$24,QA11&lt;&gt;""),AND(QB11&gt;=QE$20,QB11&lt;&gt;"",QD11&gt;=QE$24,QD11&lt;&gt;""),AND(QZ11&gt;=RM$20,QZ11&lt;&gt;"",RB11&gt;=RM$24,RB11&lt;&gt;""),AND(RC11&gt;=RM$20,RC11&lt;&gt;"",RE11&gt;=RM$24,RE11&lt;&gt;""),AND(RG11&gt;=RM$20,RG11&lt;&gt;"",RI11&gt;=RM$24,RI11&lt;&gt;""),AND(RJ11&gt;=RM$20,RJ11&lt;&gt;"",RL11&gt;=RM$24,RL11&lt;&gt;""),AND(SH11&gt;=SU$20,SH11&lt;&gt;"",SJ11&gt;=SU$24,SJ11&lt;&gt;""),AND(SK11&gt;=SU$20,SK11&lt;&gt;"",SM11&gt;=SU$24,SM11&lt;&gt;""),AND(SO11&gt;=SU$20,SO11&lt;&gt;"",SQ11&gt;=SU$24,SQ11&lt;&gt;""),AND(SR11&gt;=SU$20,SR11&lt;&gt;"",ST11&gt;=SU$24,ST11&lt;&gt;""),AND(TP11&gt;=UC$20,TP11&lt;&gt;"",TR11&gt;=UC$24,TR11&lt;&gt;""),AND(TS11&gt;=UC$20,TS11&lt;&gt;"",TU11&gt;=UC$24,TU11&lt;&gt;""),AND(TW11&gt;=UC$20,TW11&lt;&gt;"",TY11&gt;=UC$24,TYY11&lt;&gt;""),AND(TZ11&gt;=UC$20,TZ11&lt;&gt;"",UB11&gt;=UC$24,UB11&lt;&gt;""),AND(UX11&gt;=VK$20,UX11&lt;&gt;"",UZ11&gt;=VK$24,UZ11&lt;&gt;""),AND(VA11&gt;=VK$20,VA11&lt;&gt;"",VC11&gt;=VK$24,VC11&lt;&gt;""),AND(VE11&gt;=VK$20,VE11&lt;&gt;"",VG11&gt;=VK$24,VG11&lt;&gt;""),AND(VH11&gt;=VK$20,VH11&lt;&gt;"",VJ11&gt;=VK$24,VJ11&lt;&gt;""),AND(WF11&gt;=WS$20,WF11&lt;&gt;"",WH11&gt;=WS$24,WH11&lt;&gt;""),AND(WI11&gt;=WS$20,WI11&lt;&gt;"",WK11&gt;=WS$24,WK11&lt;&gt;""),AND(WM11&gt;=WS$20,WM11&lt;&gt;"",WO11&gt;=WS$24,WO11&lt;&gt;""),AND(WP11&gt;=WS$20,WP11&lt;&gt;"",WR11&gt;=WS$24,WR11&lt;&gt;"")),"P","")</f>
        <v>P</v>
      </c>
      <c r="G11" s="3" t="str">
        <f>IF(OR(AND(AQ11&gt;=AY$24,AQ11&lt;&gt;"",AN11=""),AND(AT11&gt;=AY$24,AT11&lt;&gt;"",AN11=""),AND(AX11&gt;=AY$24,AX11&lt;&gt;"",AN11=""),AND(BR11&gt;=BZ$24,BR11&lt;&gt;"",BO11=""),AND(BU11&gt;=BZ$24,BU11&lt;&gt;"",BO11=""),AND(BY11&gt;=BZ$24,BY11&lt;&gt;"",BO11=""),AND(CS11&gt;=DA$24,CS11&lt;&gt;"",CP11=""),AND(CV11&gt;=DA$24,CV11&lt;&gt;"",CP11=""),AND(CZ11&gt;=DA$24,CZ11&lt;&gt;"",CP11=""),AND(DZ11&gt;=EK$24,DZ11&lt;&gt;""),AND(EC11&gt;=EK$24,EC11&lt;&gt;""),AND(EG11&gt;=EK$24,EG11&lt;&gt;""),AND(EJ11&gt;=EK$24,EJ11&lt;&gt;""),AND(FH11&gt;=FS$24,FH11&lt;&gt;""),AND(FK11&gt;=FS$24,FK11&lt;&gt;""),AND(FO11&gt;=FS$24,FO11&lt;&gt;""),AND(FR11&gt;=FS$24,FR11&lt;&gt;""),AND(GP11&gt;=HA$24,GP11&lt;&gt;""),AND(GS11&gt;=HA$24,GS11&lt;&gt;""),AND(GW11&gt;=HA$24,GW11&lt;&gt;""),AND(GZ11&gt;=HA$24,GZ11&lt;&gt;""),AND(HX11&gt;=II$24,HX11&lt;&gt;""),AND(IA11&gt;=II$24,IA11&lt;&gt;""),AND(IE11&gt;=II$24,IE11&lt;&gt;""),AND(IH11&gt;=II$24,IH11&lt;&gt;""),AND(JF11&gt;=JQ$24,JF11&lt;&gt;""),AND(JI11&gt;=JQ$24,JI11&lt;&gt;""),AND(JM11&gt;=JQ$24,JM11&lt;&gt;""),AND(JP11&gt;=JQ$24,JP11&lt;&gt;""),AND(KN11&gt;=KY$24,KN11&lt;&gt;""),AND(KQ11&gt;=KY$24,KQ11&lt;&gt;""),AND(KU11&gt;=KY$24,KU11&lt;&gt;""),AND(KX11&gt;=KY$24,KX11&lt;&gt;""),AND(LV11&gt;=MG$24,LV11&lt;&gt;""),AND(LY11&gt;=MG$24,LY11&lt;&gt;""),AND(MC11&gt;=MG$24,MC11&lt;&gt;""),AND(MF11&gt;=MG$24,MF11&lt;&gt;""),AND(ND11&gt;=NO$24,ND11&lt;&gt;""),AND(NG11&gt;=NO$24,NG11&lt;&gt;""),AND(NK11&gt;=NO$24,NK11&lt;&gt;""),AND(NN11&gt;=NO$24,NN11&lt;&gt;""),AND(OL11&gt;=OW$24,OL11&lt;&gt;""),AND(OO11&gt;=OW$24,OO11&lt;&gt;""),AND(OS11&gt;=OW$24,OS11&lt;&gt;""),AND(OV11&gt;=OW$24,OV11&lt;&gt;""),AND(PT11&gt;=QE$24,PT11&lt;&gt;""),AND(PW11&gt;=QE$24,PW11&lt;&gt;""),AND(QA11&gt;=QE$24,QA11&lt;&gt;""),AND(QD11&gt;=QE$24,QD11&lt;&gt;""),AND(RB11&gt;=RM$24,RB11&lt;&gt;""),AND(RE11&gt;=RM$24,RE11&lt;&gt;""),AND(RI11&gt;=RM$24,RI11&lt;&gt;""),AND(RL11&gt;=RM$24,RL11&lt;&gt;""),AND(SJ11&gt;=SU$24,SJ11&lt;&gt;""),AND(SM11&gt;=SU$24,SM11&lt;&gt;""),AND(SQ11&gt;=SU$24,SQ11&lt;&gt;""),AND(ST11&gt;=SU$24,ST11&lt;&gt;""),AND(TR11&gt;=UC$24,TR11&lt;&gt;""),AND(TU11&gt;=UC$24,TU11&lt;&gt;""),AND(TY11&gt;=UC$24,TYY11&lt;&gt;""),AND(UB11&gt;=UC$24,UB11&lt;&gt;""),AND(UZ11&gt;=VK$24,UZ11&lt;&gt;""),AND(VC11&gt;=VK$24,VC11&lt;&gt;""),AND(VG11&gt;=VK$24,VG11&lt;&gt;""),AND(VJ11&gt;=VK$24,VJ11&lt;&gt;""),AND(WH11&gt;=WS$24,WH11&lt;&gt;""),AND(WK11&gt;=WS$24,WK11&lt;&gt;""),AND(WO11&gt;=WS$24,WO11&lt;&gt;""),AND(WR11&gt;=WS$24,WR11&lt;&gt;"")),"P","")</f>
        <v>P</v>
      </c>
      <c r="H11" s="37" t="str">
        <f>IF(AND(G11="P",F11=""),"No DD",IF(OR(AND(AO11&gt;=AY$23,AO11&lt;&gt;"",AQ11&gt;=AY$27,AQ11&lt;&gt;"",AN11=""),AND(AR11&gt;=AY$23,AR11&lt;&gt;"",AT11&gt;=AY$27,AT11&lt;&gt;"",AN11=""),AND(AV11&gt;=AY$23,AV11&lt;&gt;"",AX11&gt;=AY$27,AX11&lt;&gt;"",AN11=""),AND(BP11&gt;=BZ$23,BP11&lt;&gt;"",BR11&gt;=BZ$27,BR11&lt;&gt;"",BO11=""),AND(BS11&gt;=BZ$23,BS11&lt;&gt;"",BU11&gt;=BZ$27,BU11&lt;&gt;"",BO11=""),AND(BW11&gt;=BZ$23,BW11&lt;&gt;"",BY11&gt;=BZ$27,BY11&lt;&gt;"",BO11=""),AND(CQ11&gt;=DA$23,CQ11&lt;&gt;"",CS11&gt;=DA$27,CS11&lt;&gt;"",CP11=""),AND(CT11&gt;=DA$23,CT11&lt;&gt;"",CV11&gt;=DA$27,CV11&lt;&gt;"",CP11=""),AND(CX11&gt;=DA$23,CX11&lt;&gt;"",CZ11&gt;=DA$27,CZ11&lt;&gt;"",CP11=""),AND(DX11&gt;=EK$23,DX11&lt;&gt;"",DZ11&gt;=EK$27,DZ11&lt;&gt;""),AND(EA11&gt;=EK$23,EA11&lt;&gt;"",EC11&gt;=EK$27,EC11&lt;&gt;""),AND(EE11&gt;=EK$23,EE11&lt;&gt;"",EG11&gt;=EK$27,EG11&lt;&gt;""),AND(EH11&gt;=EK$23,EH11&lt;&gt;"",EJ11&gt;=EK$27,EJ11&lt;&gt;""),AND(FF11&gt;=FS$23,FF11&lt;&gt;"",FH11&gt;=FS$27,FH11&lt;&gt;""),AND(FI11&gt;=FS$23,FI11&lt;&gt;"",FK11&gt;=FS$27,FK11&lt;&gt;""),AND(FM11&gt;=FS$23,FM11&lt;&gt;"",FO11&gt;=FS$27,FO11&lt;&gt;""),AND(FP11&gt;=FS$23,FP11&lt;&gt;"",FR11&gt;=FS$27,FR11&lt;&gt;""),AND(GN11&gt;=HA$23,GN11&lt;&gt;"",GP11&gt;=HA$27,GP11&lt;&gt;""),AND(GQ11&gt;=HA$23,GQ11&lt;&gt;"",GS11&gt;=HA$27,GS11&lt;&gt;""),AND(GU11&gt;=HA$23,GU11&lt;&gt;"",GW11&gt;=HA$27,GW11&lt;&gt;""),AND(GX11&gt;=HA$23,GX11&lt;&gt;"",GZ11&gt;=HA$27,GZ11&lt;&gt;""),AND(HV11&gt;=II$23,HV11&lt;&gt;"",HX11&gt;=II$27,HX11&lt;&gt;""),AND(HY11&gt;=II$23,HY11&lt;&gt;"",IA11&gt;=II$27,IA11&lt;&gt;""),AND(IC11&gt;=II$23,IC11&lt;&gt;"",IE11&gt;=II$27,IE11&lt;&gt;""),AND(IF11&gt;=II$23,IF11&lt;&gt;"",IH11&gt;=II$27,IH11&lt;&gt;""),AND(JD11&gt;=JQ$23,JD11&lt;&gt;"",JF11&gt;=JQ$27,JF11&lt;&gt;""),AND(JG11&gt;=JQ$23,JG11&lt;&gt;"",JI11&gt;=JQ$27,JI11&lt;&gt;""),AND(JK11&gt;=JQ$23,JK11&lt;&gt;"",JM11&gt;=JQ$27,JM11&lt;&gt;""),AND(JN11&gt;=JQ$23,JN11&lt;&gt;"",JP11&gt;=JQ$27,JP11&lt;&gt;""),AND(KL11&gt;=KY$23,KL11&lt;&gt;"",KN11&gt;=KY$27,KN11&lt;&gt;""),AND(KO11&gt;=KY$23,KO11&lt;&gt;"",KQ11&gt;=KY$27,KQ11&lt;&gt;""),AND(KS11&gt;=KY$23,KS11&lt;&gt;"",KU11&gt;=KY$27,KU11&lt;&gt;""),AND(KV11&gt;=KY$23,KV11&lt;&gt;"",KX11&gt;=KY$27,KX11&lt;&gt;""),AND(LT11&gt;=MG$23,LT11&lt;&gt;"",LV11&gt;=MG$27,LV11&lt;&gt;""),AND(LW11&gt;=MG$23,LW11&lt;&gt;"",LY11&gt;=MG$27,LY11&lt;&gt;""),AND(MA11&gt;=MG$23,MA11&lt;&gt;"",MC11&gt;=MG$27,MC11&lt;&gt;""),AND(MD11&gt;=MG$23,MD11&lt;&gt;"",MF11&gt;=MG$27,MF11&lt;&gt;""),AND(NB11&gt;=NO$23,NB11&lt;&gt;"",ND11&gt;=NO$27,ND11&lt;&gt;""),AND(NE11&gt;=NO$23,NE11&lt;&gt;"",NG11&gt;=NO$27,NG11&lt;&gt;""),AND(NI11&gt;=NO$23,NI11&lt;&gt;"",NK11&gt;=NO$27,NK11&lt;&gt;""),AND(NL11&gt;=NO$23,NL11&lt;&gt;"",NN11&gt;=NO$27,NN11&lt;&gt;""),AND(OJ11&gt;=OW$23,OJ11&lt;&gt;"",OL11&gt;=OW$27,OL11&lt;&gt;""),AND(OM11&gt;=OW$23,OM11&lt;&gt;"",OO11&gt;=OW$27,OO11&lt;&gt;""),AND(OQ11&gt;=OW$23,OQ11&lt;&gt;"",OS11&gt;=OW$27,OS11&lt;&gt;""),AND(OT11&gt;=OW$23,OT11&lt;&gt;"",OV11&gt;=OW$27,OV11&lt;&gt;""),AND(PR11&gt;=QE$23,PR11&lt;&gt;"",PT11&gt;=QE$27,PT11&lt;&gt;""),AND(PU11&gt;=QE$23,PU11&lt;&gt;"",PW11&gt;=QE$27,PW11&lt;&gt;""),AND(PY11&gt;=QE$23,PY11&lt;&gt;"",QA11&gt;=QE$27,QA11&lt;&gt;""),AND(QB11&gt;=QE$23,QB11&lt;&gt;"",QD11&gt;=QE$27,QD11&lt;&gt;""),AND(QZ11&gt;=RM$23,QZ11&lt;&gt;"",RB11&gt;=RM$27,RB11&lt;&gt;""),AND(RC11&gt;=RM$23,RC11&lt;&gt;"",RE11&gt;=RM$27,RE11&lt;&gt;""),AND(RG11&gt;=RM$23,RG11&lt;&gt;"",RI11&gt;=RM$27,RI11&lt;&gt;""),AND(RJ11&gt;=RM$23,RJ11&lt;&gt;"",RL11&gt;=RM$27,RL11&lt;&gt;""),AND(SH11&gt;=SU$23,SH11&lt;&gt;"",SJ11&gt;=SU$27,SJ11&lt;&gt;""),AND(SK11&gt;=SU$23,SK11&lt;&gt;"",SM11&gt;=SU$27,SM11&lt;&gt;""),AND(SO11&gt;=SU$23,SO11&lt;&gt;"",SQ11&gt;=SU$27,SQ11&lt;&gt;""),AND(SR11&gt;=SU$23,SR11&lt;&gt;"",ST11&gt;=SU$27,ST11&lt;&gt;""),AND(TP11&gt;=UC$23,TP11&lt;&gt;"",TR11&gt;=UC$27,TR11&lt;&gt;""),AND(TS11&gt;=UC$23,TS11&lt;&gt;"",TU11&gt;=UC$27,TU11&lt;&gt;""),AND(TW11&gt;=UC$23,TW11&lt;&gt;"",TY11&gt;=UC$347,TYY11&lt;&gt;""),AND(TZ11&gt;=UC$23,TZ11&lt;&gt;"",UB11&gt;=UC$27,UB11&lt;&gt;""),AND(UX11&gt;=VK$23,UX11&lt;&gt;"",UZ11&gt;=VK$27,UZ11&lt;&gt;""),AND(VA11&gt;=VK$23,VA11&lt;&gt;"",VC11&gt;=VK$27,VC11&lt;&gt;""),AND(VE11&gt;=VK$23,VE11&lt;&gt;"",VG11&gt;=VK$27,VG11&lt;&gt;""),AND(VH11&gt;=VK$23,VH11&lt;&gt;"",VJ11&gt;=VK$27,VJ11&lt;&gt;""),AND(WF11&gt;=WS$23,WF11&lt;&gt;"",WH11&gt;=WS$27,WH11&lt;&gt;""),AND(WI11&gt;=WS$23,WI11&lt;&gt;"",WK11&gt;=WS$27,WK11&lt;&gt;""),AND(WM11&gt;=WS$23,WM11&lt;&gt;"",WO11&gt;=WS$27,WO11&lt;&gt;""),AND(WP11&gt;=WS$23,WP11&lt;&gt;"",WR11&gt;=WS$27,WR11&lt;&gt;"")),"Merit",IF(OR(AND(AO11&gt;=AY$22,AO11&lt;&gt;"",AQ11&gt;=AY$26,AQ11&lt;&gt;"",AN11=""),AND(AR11&gt;=AY$22,AR11&lt;&gt;"",AT11&gt;=AY$26,AT11&lt;&gt;"",AN11=""),AND(AV11&gt;=AY$22,AV11&lt;&gt;"",AX11&gt;=AY$26,AX11&lt;&gt;"",AN11=""),AND(BP11&gt;=BZ$22,BP11&lt;&gt;"",BR11&gt;=BZ$26,BR11&lt;&gt;"",BO11=""),AND(BS11&gt;=BZ$22,BS11&lt;&gt;"",BU11&gt;=BZ$26,BU11&lt;&gt;"",BO11=""),AND(BW11&gt;=BZ$22,BW11&lt;&gt;"",BY11&gt;=BZ$26,BY11&lt;&gt;"",BO11=""),AND(CQ11&gt;=DA$22,CQ11&lt;&gt;"",CS11&gt;=DA$26,CS11&lt;&gt;"",CP11=""),AND(CT11&gt;=DA$22,CT11&lt;&gt;"",CV11&gt;=DA$26,CV11&lt;&gt;"",CP11=""),AND(CX11&gt;=DA$22,CX11&lt;&gt;"",CZ11&gt;=DA$26,CZ11&lt;&gt;"",CP11=""),AND(DX11&gt;=EK$22,DX11&lt;&gt;"",DZ11&gt;=EK$26,DZ11&lt;&gt;""),AND(EA11&gt;=EK$22,EA11&lt;&gt;"",EC11&gt;=EK$26,EC11&lt;&gt;""),AND(EE11&gt;=EK$22,EE11&lt;&gt;"",EG11&gt;=EK$26,EG11&lt;&gt;""),AND(EH11&gt;=EK$22,EH11&lt;&gt;"",EJ11&gt;=EK$26,EJ11&lt;&gt;""),AND(FF11&gt;=FS$22,FF11&lt;&gt;"",FH11&gt;=FS$26,FH11&lt;&gt;""),AND(FI11&gt;=FS$22,FI11&lt;&gt;"",FK11&gt;=FS$26,FK11&lt;&gt;""),AND(FM11&gt;=FS$22,FM11&lt;&gt;"",FO11&gt;=FS$26,FO11&lt;&gt;""),AND(FP11&gt;=FS$22,FP11&lt;&gt;"",FR11&gt;=FS$26,FR11&lt;&gt;""),AND(GN11&gt;=HA$22,GN11&lt;&gt;"",GP11&gt;=HA$26,GP11&lt;&gt;""),AND(GQ11&gt;=HA$22,GQ11&lt;&gt;"",GS11&gt;=HA$26,GS11&lt;&gt;""),AND(GU11&gt;=HA$22,GU11&lt;&gt;"",GW11&gt;=HA$26,GW11&lt;&gt;""),AND(GX11&gt;=HA$22,GX11&lt;&gt;"",GZ11&gt;=HA$26,GZ11&lt;&gt;""),AND(HV11&gt;=II$22,HV11&lt;&gt;"",HX11&gt;=II$26,HX11&lt;&gt;""),AND(HY11&gt;=II$22,HY11&lt;&gt;"",IA11&gt;=II$26,IA11&lt;&gt;""),AND(IC11&gt;=II$22,IC11&lt;&gt;"",IE11&gt;=II$26,IE11&lt;&gt;""),AND(IF11&gt;=II$22,IF11&lt;&gt;"",IH11&gt;=II$26,IH11&lt;&gt;""),AND(JD11&gt;=JQ$22,JD11&lt;&gt;"",JF11&gt;=JQ$26,JF11&lt;&gt;""),AND(JG11&gt;=JQ$22,JG11&lt;&gt;"",JI11&gt;=JQ$26,JI11&lt;&gt;""),AND(JK11&gt;=JQ$22,JK11&lt;&gt;"",JM11&gt;=JQ$26,JM11&lt;&gt;""),AND(JN11&gt;=JQ$22,JN11&lt;&gt;"",JP11&gt;=JQ$26,JP11&lt;&gt;""),AND(KL11&gt;=KY$22,KL11&lt;&gt;"",KN11&gt;=KY$26,KN11&lt;&gt;""),AND(KO11&gt;=KY$22,KO11&lt;&gt;"",KQ11&gt;=KY$26,KQ11&lt;&gt;""),AND(KS11&gt;=KY$22,KS11&lt;&gt;"",KU11&gt;=KY$26,KU11&lt;&gt;""),AND(KV11&gt;=KY$22,KV11&lt;&gt;"",KX11&gt;=KY$26,KX11&lt;&gt;""),AND(LT11&gt;=MG$22,LT11&lt;&gt;"",LV11&gt;=MG$26,LV11&lt;&gt;""),AND(LW11&gt;=MG$22,LW11&lt;&gt;"",LY11&gt;=MG$26,LY11&lt;&gt;""),AND(MA11&gt;=MG$22,MA11&lt;&gt;"",MC11&gt;=MG$26,MC11&lt;&gt;""),AND(MD11&gt;=MG$22,MD11&lt;&gt;"",MF11&gt;=MG$26,MF11&lt;&gt;""),AND(NB11&gt;=NO$22,NB11&lt;&gt;"",ND11&gt;=NO$26,ND11&lt;&gt;""),AND(NE11&gt;=NO$22,NE11&lt;&gt;"",NG11&gt;=NO$26,NG11&lt;&gt;""),AND(NI11&gt;=NO$22,NI11&lt;&gt;"",NK11&gt;=NO$26,NK11&lt;&gt;""),AND(NL11&gt;=NO$22,NL11&lt;&gt;"",NN11&gt;=NO$26,NN11&lt;&gt;""),AND(OJ11&gt;=OW$22,OJ11&lt;&gt;"",OL11&gt;=OW$26,OL11&lt;&gt;""),AND(OM11&gt;=OW$22,OM11&lt;&gt;"",OO11&gt;=OW$26,OO11&lt;&gt;""),AND(OQ11&gt;=OW$22,OQ11&lt;&gt;"",OS11&gt;=OW$26,OS11&lt;&gt;""),AND(OT11&gt;=OW$22,OT11&lt;&gt;"",OV11&gt;=OW$26,OV11&lt;&gt;""),AND(PR11&gt;=QE$22,PR11&lt;&gt;"",PT11&gt;=QE$26,PT11&lt;&gt;""),AND(PU11&gt;=QE$22,PU11&lt;&gt;"",PW11&gt;=QE$26,PW11&lt;&gt;""),AND(PY11&gt;=QE$22,PY11&lt;&gt;"",QA11&gt;=QE$26,QA11&lt;&gt;""),AND(QB11&gt;=QE$22,QB11&lt;&gt;"",QD11&gt;=QE$26,QD11&lt;&gt;""),AND(QZ11&gt;=RM$22,QZ11&lt;&gt;"",RB11&gt;=RM$26,RB11&lt;&gt;""),AND(RC11&gt;=RM$22,RC11&lt;&gt;"",RE11&gt;=RM$26,RE11&lt;&gt;""),AND(RG11&gt;=RM$22,RG11&lt;&gt;"",RI11&gt;=RM$26,RI11&lt;&gt;""),AND(RJ11&gt;=RM$22,RJ11&lt;&gt;"",RL11&gt;=RM$26,RL11&lt;&gt;""),AND(SH11&gt;=SU$22,SH11&lt;&gt;"",SJ11&gt;=SU$26,SJ11&lt;&gt;""),AND(SK11&gt;=SU$22,SK11&lt;&gt;"",SM11&gt;=SU$26,SM11&lt;&gt;""),AND(SO11&gt;=SU$22,SO11&lt;&gt;"",SQ11&gt;=SU$26,SQ11&lt;&gt;""),AND(SR11&gt;=SU$22,SR11&lt;&gt;"",ST11&gt;=SU$26,ST11&lt;&gt;""),AND(TP11&gt;=UC$22,TP11&lt;&gt;"",TR11&gt;=UC$26,TR11&lt;&gt;""),AND(TS11&gt;=UC$22,TS11&lt;&gt;"",TU11&gt;=UC$26,TU11&lt;&gt;""),AND(TW11&gt;=UC$22,TW11&lt;&gt;"",TY11&gt;=UC$26,TYY11&lt;&gt;""),AND(TZ11&gt;=UC$22,TZ11&lt;&gt;"",UB11&gt;=UC$26,UB11&lt;&gt;""),AND(UX11&gt;=VK$22,UX11&lt;&gt;"",UZ11&gt;=VK$26,UZ11&lt;&gt;""),AND(VA11&gt;=VK$22,VA11&lt;&gt;"",VC11&gt;=VK$26,VC11&lt;&gt;""),AND(VE11&gt;=VK$22,VE11&lt;&gt;"",VG11&gt;=VK$26,VG11&lt;&gt;""),AND(VH11&gt;=VK$22,VH11&lt;&gt;"",VJ11&gt;=VK$26,VJ11&lt;&gt;""),AND(WF11&gt;=WS$22,WF11&lt;&gt;"",WH11&gt;=WS$26,WH11&lt;&gt;""),AND(WI11&gt;=WS$22,WI11&lt;&gt;"",WK11&gt;=WS$26,WK11&lt;&gt;""),AND(WM11&gt;=WS$22,WM11&lt;&gt;"",WO11&gt;=WS$26,WO11&lt;&gt;""),AND(WP11&gt;=WS$22,WP11&lt;&gt;"",WR11&gt;=WS$26,WR11&lt;&gt;"")),"Excellence",IF(I11="P","Worlds Team",IF(F11="P","National Team","")))))</f>
        <v>Worlds Team</v>
      </c>
      <c r="I11" s="3" t="str">
        <f>IF(OR(AND(AO11&gt;=AY$21,AO11&lt;&gt;"",AQ11&gt;=AY$25,AQ11&lt;&gt;"",AN11=""),AND(AR11&gt;=AY$21,AR11&lt;&gt;"",AT11&gt;=AY$25,AT11&lt;&gt;"",AN11=""),AND(AV11&gt;=AY$21,AV11&lt;&gt;"",AX11&gt;=AY$25,AX11&lt;&gt;"",AN11=""),AND(BP11&gt;=BZ$21,BP11&lt;&gt;"",BR11&gt;=BZ$25,BR11&lt;&gt;"",BO11=""),AND(BS11&gt;=BZ$21,BS11&lt;&gt;"",BU11&gt;=BZ$25,BU11&lt;&gt;"",BO11=""),AND(BW11&gt;=BZ$21,BW11&lt;&gt;"",BY11&gt;=BZ$25,BY11&lt;&gt;"",BO11=""),AND(CQ11&gt;=DA$21,CQ11&lt;&gt;"",CS11&gt;=DA$25,CS11&lt;&gt;"",CP11=""),AND(CT11&gt;=DA$21,CT11&lt;&gt;"",CV11&gt;=DA$25,CV11&lt;&gt;"",CP11=""),AND(CX11&gt;=DA$21,CX11&lt;&gt;"",CZ11&gt;=DA$25,CZ11&lt;&gt;"",CP11=""),AND(DX11&gt;=EK$21,DX11&lt;&gt;"",DZ11&gt;=EK$25,DZ11&lt;&gt;""),AND(EA11&gt;=EK$21,EA11&lt;&gt;"",EC11&gt;=EK$25,EC11&lt;&gt;""),AND(EE11&gt;=EK$21,EE11&lt;&gt;"",EG11&gt;=EK$25,EG11&lt;&gt;""),AND(EH11&gt;=EK$21,EH11&lt;&gt;"",EJ11&gt;=EK$25,EJ11&lt;&gt;""),AND(FF11&gt;=FS$21,FF11&lt;&gt;"",FH11&gt;=FS$25,FH11&lt;&gt;""),AND(FI11&gt;=FS$21,FI11&lt;&gt;"",FK11&gt;=FS$25,FK11&lt;&gt;""),AND(FM11&gt;=FS$21,FM11&lt;&gt;"",FO11&gt;=FS$25,FO11&lt;&gt;""),AND(FP11&gt;=FS$21,FP11&lt;&gt;"",FR11&gt;=FS$25,FR11&lt;&gt;""),AND(GN11&gt;=HA$21,GN11&lt;&gt;"",GP11&gt;=HA$25,GP11&lt;&gt;""),AND(GQ11&gt;=HA$21,GQ11&lt;&gt;"",GS11&gt;=HA$25,GS11&lt;&gt;""),AND(GU11&gt;=HA$21,GU11&lt;&gt;"",GW11&gt;=HA$25,GW11&lt;&gt;""),AND(GX11&gt;=HA$21,GX11&lt;&gt;"",GZ11&gt;=HA$25,GZ11&lt;&gt;""),AND(HV11&gt;=II$21,HV11&lt;&gt;"",HX11&gt;=II$25,HX11&lt;&gt;""),AND(HY11&gt;=II$21,HY11&lt;&gt;"",IA11&gt;=II$25,IA11&lt;&gt;""),AND(IC11&gt;=II$21,IC11&lt;&gt;"",IE11&gt;=II$25,IE11&lt;&gt;""),AND(IF11&gt;=II$21,IF11&lt;&gt;"",IH11&gt;=II$25,IH11&lt;&gt;""),AND(JD11&gt;=JQ$21,JD11&lt;&gt;"",JF11&gt;=JQ$25,JF11&lt;&gt;""),AND(JG11&gt;=JQ$21,JG11&lt;&gt;"",JI11&gt;=JQ$25,JI11&lt;&gt;""),AND(JK11&gt;=JQ$21,JK11&lt;&gt;"",JM11&gt;=JQ$25,JM11&lt;&gt;""),AND(JN11&gt;=JQ$21,JN11&lt;&gt;"",JP11&gt;=JQ$25,JP11&lt;&gt;""),AND(KL11&gt;=KY$21,KL11&lt;&gt;"",KN11&gt;=KY$25,KN11&lt;&gt;""),AND(KO11&gt;=KY$21,KO11&lt;&gt;"",KQ11&gt;=KY$25,KQ11&lt;&gt;""),AND(KS11&gt;=KY$21,KS11&lt;&gt;"",KU11&gt;=KY$25,KU11&lt;&gt;""),AND(KV11&gt;=KY$21,KV11&lt;&gt;"",KX11&gt;=KY$25,KX11&lt;&gt;""),AND(LT11&gt;=MG$21,LT11&lt;&gt;"",LV11&gt;=MG$25,LV11&lt;&gt;""),AND(LW11&gt;=MG$21,LW11&lt;&gt;"",LY11&gt;=MG$25,LY11&lt;&gt;""),AND(MA11&gt;=MG$21,MA11&lt;&gt;"",MC11&gt;=MG$25,MC11&lt;&gt;""),AND(MD11&gt;=MG$21,MD11&lt;&gt;"",MF11&gt;=MG$25,MF11&lt;&gt;""),AND(NB11&gt;=NO$21,NB11&lt;&gt;"",ND11&gt;=NO$25,ND11&lt;&gt;""),AND(NE11&gt;=NO$21,NE11&lt;&gt;"",NG11&gt;=NO$25,NG11&lt;&gt;""),AND(NI11&gt;=NO$21,NI11&lt;&gt;"",NK11&gt;=NO$25,NK11&lt;&gt;""),AND(NL11&gt;=NO$21,NL11&lt;&gt;"",NN11&gt;=NO$25,NN11&lt;&gt;""),AND(OJ11&gt;=OW$21,OJ11&lt;&gt;"",OL11&gt;=OW$25,OL11&lt;&gt;""),AND(OM11&gt;=OW$21,OM11&lt;&gt;"",OO11&gt;=OW$25,OO11&lt;&gt;""),AND(OQ11&gt;=OW$21,OQ11&lt;&gt;"",OS11&gt;=OW$25,OS11&lt;&gt;""),AND(OT11&gt;=OW$21,OT11&lt;&gt;"",OV11&gt;=OW$25,OV11&lt;&gt;""),AND(PR11&gt;=QE$21,PR11&lt;&gt;"",PT11&gt;=QE$25,PT11&lt;&gt;""),AND(PU11&gt;=QE$21,PU11&lt;&gt;"",PW11&gt;=QE$25,PW11&lt;&gt;""),AND(PY11&gt;=QE$21,PY11&lt;&gt;"",QA11&gt;=QE$25,QA11&lt;&gt;""),AND(QB11&gt;=QE$21,QB11&lt;&gt;"",QD11&gt;=QE$25,QD11&lt;&gt;""),AND(QZ11&gt;=RM$21,QZ11&lt;&gt;"",RB11&gt;=RM$25,RB11&lt;&gt;""),AND(RC11&gt;=RM$21,RC11&lt;&gt;"",RE11&gt;=RM$25,RE11&lt;&gt;""),AND(RG11&gt;=RM$21,RG11&lt;&gt;"",RI11&gt;=RM$25,RI11&lt;&gt;""),AND(RJ11&gt;=RM$21,RJ11&lt;&gt;"",RL11&gt;=RM$25,RL11&lt;&gt;""),AND(SH11&gt;=SU$21,SH11&lt;&gt;"",SJ11&gt;=SU$25,SJ11&lt;&gt;""),AND(SK11&gt;=SU$21,SK11&lt;&gt;"",SM11&gt;=SU$25,SM11&lt;&gt;""),AND(SO11&gt;=SU$21,SO11&lt;&gt;"",SQ11&gt;=SU$25,SQ11&lt;&gt;""),AND(SR11&gt;=SU$21,SR11&lt;&gt;"",ST11&gt;=SU$25,ST11&lt;&gt;""),AND(TP11&gt;=UC$21,TP11&lt;&gt;"",TR11&gt;=UC$25,TR11&lt;&gt;""),AND(TS11&gt;=UC$21,TS11&lt;&gt;"",TU11&gt;=UC$25,TU11&lt;&gt;""),AND(TW11&gt;=UC$21,TW11&lt;&gt;"",TY11&gt;=UC$25,TYY11&lt;&gt;""),AND(TZ11&gt;=UC$21,TZ11&lt;&gt;"",UB11&gt;=UC$25,UB11&lt;&gt;""),AND(UX11&gt;=VK$21,UX11&lt;&gt;"",UZ11&gt;=VK$25,UZ11&lt;&gt;""),AND(VA11&gt;=VK$21,VA11&lt;&gt;"",VC11&gt;=VK$25,VC11&lt;&gt;""),AND(VE11&gt;=VK$21,VE11&lt;&gt;"",VG11&gt;=VK$25,VG11&lt;&gt;""),AND(VH11&gt;=VK$21,VH11&lt;&gt;"",VJ11&gt;=VK$25,VJ11&lt;&gt;""),AND(WF11&gt;=WS$21,WF11&lt;&gt;"",WH11&gt;=WS$25,WH11&lt;&gt;""),AND(WI11&gt;=WS$21,WI11&lt;&gt;"",WK11&gt;=WS$25,WK11&lt;&gt;""),AND(WM11&gt;=WS$21,WM11&lt;&gt;"",WO11&gt;=WS$25,WO11&lt;&gt;""),AND(WP11&gt;=WS$21,WP11&lt;&gt;"",WR11&gt;=WS$25,WR11&lt;&gt;"")),"P","")</f>
        <v>P</v>
      </c>
      <c r="J11" s="8">
        <f>IF(COUNT(AQ11,AT11,BR11,BU11,CS11,CV11)&gt;0,LARGE((AQ11,AT11,BR11,BU11,CS11,CV11),1),0)</f>
        <v>51.57</v>
      </c>
      <c r="K11" s="8" t="str">
        <f>IF(J11="","",IF(OR(J11=CS11,J11=CV11),$CA$1,IF(OR(J11=BR11,J11=BU11),$AZ$1,IF(OR(J11=AQ11,J11=AT11),$Y$1,""))))</f>
        <v>2024 Elite Canada</v>
      </c>
      <c r="L11" s="8">
        <f>IF(COUNT(AQ11,AT11,BR11,BU11,CS11,CV11)&gt;1,LARGE((AQ11,AT11,BR11,BU11,CS11,CV11),2),0)</f>
        <v>50.52</v>
      </c>
      <c r="M11" s="8" t="str">
        <f>IF(L11="","",IF(OR(L11=CS11,L11=CV11),$CA$1,IF(OR(L11=BR11,L11=BU11),$AZ$1,IF(OR(L11=AQ11,L11=AT11),$Y$1,""))))</f>
        <v>2024 Elite Canada</v>
      </c>
      <c r="N11" s="8">
        <f>IF(COUNT(AQ11,AT11,BR11,BU11,CS11,CV11)&gt;2,LARGE((AQ11,AT11,BR11,BU11,CS11,CV11),3),0)</f>
        <v>49.93</v>
      </c>
      <c r="O11" s="8" t="str">
        <f>IF(N11="","",IF(OR(N11=CS11,N11=CV11),$CA$1,IF(OR(N11=BR11,N11=BU11),$AZ$1,IF(OR(N11=AQ11,N11=AT11),$Y$1,""))))</f>
        <v>2023 Domestic 3rd Trial</v>
      </c>
      <c r="P11" s="8">
        <f>IF(MAX(AX11,BY11,CZ11)&gt;0,MAX(AX11,BY11,CZ11),0)</f>
        <v>49.800000000000004</v>
      </c>
      <c r="Q11" s="8" t="str">
        <f>IF(P11="","",IF(P11=CZ11,$CA$1,IF(P11=BY11,$AZ$1,IF(P11=AX11,$Y$1,""))))</f>
        <v>2024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,TP11,TS11,TW11,TZ11,UX11,VA11,VE11,VH11,WF11,WI11,WM11,WP11),0)</f>
        <v>13.5</v>
      </c>
      <c r="S11" s="8" t="str">
        <f>IF(R11=0,"",IF(OR(R11=CQ11,R11=CT11,R11=CX11),$CA$1,IF(OR(R11=BP11,R11=BS11,R11=BW11),$AZ$1,IF(OR(R11=AO11,R11=AR11,R11=AV11),$Y$1,IF(OR(R11=WF11,R11=WI11,R11=WM11,R11=WP11),$VL$1,IF(OR(R11=UX11,R11=VA11,R11=VE11,R11=VH11),$UD$1,IF(OR(R11=TP11,R11=TS11,R11=TW11,R11=TZ11),$SV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)))</f>
        <v>2024 Elite Canada</v>
      </c>
      <c r="T11" s="8">
        <f>IF(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,IF(TP11&gt;=$UC$20,TQ11,0),IF(TS11&gt;=$UC$20,TT11,0),IF(TW11&gt;=$UC$20,TX11,0),IF(TZ11&gt;=$UC$20,UA11,0),IF(UX11&gt;=$VK$20,UY11,0),IF(VA11&gt;=$VK$20,VB11,0),IF(VE11&gt;=$VK$20,VF11,0),IF(VH11&gt;=$VK$20,VI11,0),IF(WF11&gt;=$WS$20,WG11,0),IF(WI11&gt;=$WS$20,WJ11,0),IF(WM11&gt;=$WS$20,WN11,0),IF(WP11&gt;=$WS$20,WQ11,0))&gt;0,MAX(IF(AO11&gt;=$AY$20,AP11,0),IF(AR11&gt;=$AY$20,AS11,0),IF(AV11&gt;=$AY$20,AW11,0),IF(BP11&gt;=$BZ$20,BQ11,0),IF(BS11&gt;=$BZ$20,BT11,0),IF(BW11&gt;=$BZ$20,BX11,0),IF(CQ11&gt;=$DA$20,CR11,0),IF(CT11&gt;=$DA$20,CU11,0),IF(CX11&gt;=$DA$20,CY11,0),IF(DX11&gt;=$EK$20,DY11,0),IF(EA11&gt;=$EK$20,EB11,0),IF(EE11&gt;=$EK$20,EF11,0),IF(EH11&gt;=$EK$20,EI11,0),IF(FF11&gt;=$FS$20,FG11,0),IF(FI11&gt;=$FS$20,FJ11,0),IF(FM11&gt;=$FS$20,FN11,0),IF(FP11&gt;=$FS$20,FQ11,0),IF(GN11&gt;=$HA$20,GO11,0),IF(GQ11&gt;=$HA$20,GR11,0),IF(GU11&gt;=$HA$20,GV11,0),IF(GX11&gt;=$HA$20,GY11,0),IF(HV11&gt;=$II$20,HW11,0),IF(HY11&gt;=$II$20,HZ11,0),IF(IC11&gt;=$II$20,ID11,0),IF(IF11&gt;=$II$20,IG11,0),IF(JD11&gt;=$JQ$20,JE11,0),IF(JG11&gt;=$JQ$20,JH11,0),IF(JK11&gt;=$JQ$20,JL11,0),IF(JN11&gt;=$JQ$20,JO11,0),IF(KL11&gt;=$KY$20,KM11,0),IF(KO11&gt;=$KY$20,KP11,0),IF(KS11&gt;=$KY$20,KT11,0),IF(KV11&gt;=$KY$20,KW11,0),IF(LT11&gt;=$MG$20,LU11,0),IF(LW11&gt;=$MG$20,LX11,0),IF(MA11&gt;=$MG$20,MB11,0),IF(MD11&gt;=$MG$20,ME11,0),IF(NB11&gt;=$NO$20,NC11,0),IF(NE11&gt;=$NO$20,NF11,0),IF(NI11&gt;=$NO$20,NJ11,0),IF(NL11&gt;=$NO$20,NM11,0),IF(OJ11&gt;=$OW$20,OK11,0),IF(OM11&gt;=$OW$20,ON11,0),IF(OQ11&gt;=$OW$20,OR11,0),IF(OT11&gt;=$OW$20,OU11,0),IF(PR11&gt;=$QE$20,PS11,0),IF(PU11&gt;=$QE$20,PV11,0),IF(PY11&gt;=$QE$20,PZ11,0),IF(QB11&gt;=$QE$20,QC11,0),IF(QZ11&gt;=$RM$20,RA11,0),IF(RC11&gt;=$RM$20,RD11,0),IF(RG11&gt;=$RM$20,RH11,0),IF(RJ11&gt;=$RM$20,RK11,0),IF(SH11&gt;=$SU$20,SI11,0),IF(SK11&gt;=$SU$20,SL11,0),IF(SO11&gt;=$SU$20,SP11,0),IF(SR11&gt;=$SU$20,SS11,0),IF(TP11&gt;=$UC$20,TQ11,0),IF(TS11&gt;=$UC$20,TT11,0),IF(TW11&gt;=$UC$20,TX11,0),IF(TZ11&gt;=$UC$20,UA11,0),IF(UX11&gt;=$VK$20,UY11,0),IF(VA11&gt;=$VK$20,VB11,0),IF(VE11&gt;=$VK$20,VF11,0),IF(VH11&gt;=$VK$20,VI11,0),IF(WF11&gt;=$WS$20,WG11,0),IF(WI11&gt;=$WS$20,WJ11,0),IF(WM11&gt;=$WS$20,WN11,0),IF(WP11&gt;=$WS$20,WQ11,0)),0)</f>
        <v>14.17</v>
      </c>
      <c r="U11" s="8" t="str">
        <f>IF(T11=0,"",IF(OR(T11=CR11,T11=CU11,T11=CY11),$CA$1,IF(OR(T11=BQ11,T11=BT11,T11=BX11),$AZ$1,IF(OR(T11=AP11,T11=AS11,T11=AW11),$Y$1,IF(OR(T11=WG11,T11=WJ11,T11=WN11,T11=WQ11),$VL$1,IF(OR(T11=UY11,T11=VB11,T11=VF11,T11=VI11),$UD$1,IF(OR(T11=TQ11,T11=TT11,T11=TX11,T11=UA11),$SV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)))</f>
        <v>2024 Elite Canada</v>
      </c>
      <c r="V11" s="8">
        <f>IF(MAX(DB11,DC11)&gt;0,MAX(DB11,DC11),"")</f>
        <v>0.31000000000000227</v>
      </c>
      <c r="W11" s="11" t="str">
        <f>IF(V11="","",IF(V11=DB11,"("&amp;DB$2&amp;")",IF(V11=DC11,"("&amp;DC$2&amp;")")))</f>
        <v>(Prelim)</v>
      </c>
      <c r="X11" s="8" t="str">
        <f>IF(V11="","",IF(V11=DB11,IF(V11+IF(N11="",0,N11)=WL11,$VL$1,IF(V11+IF(N11="",0,N11)=VD11,$UD$1,IF(V11+IF(N11="",0,N11)=TV11,$SV$1,IF(V11+IF(N11="",0,N11)=SN11,$RN$1,IF(V11+IF(N11="",0,N11)=RF11,$QF$1,IF(V11+IF(N11="",0,N11)=PX11,$OX$1,IF(V11+IF(N11="",0,N11)=OP11,$NP$1,IF(V11+IF(N11="",0,N11)=NH11,$MH$1,IF(V11+IF(N11="",0,N11)=LZ11,$KZ$1,IF(V11+IF(N11="",0,N11)=KR11,$JR$1,IF(V11+IF(N11="",0,N11)=JJ11,$IJ$1,IF(V11+IF(N11="",0,N11)=IB11,$HB$1,IF(V11+IF(N11="",0,N11)=GT11,$FT$1,IF(V11+IF(N11="",0,N11)=FL11,$EL$1,IF(V11+IF(N11="",0,N11)=ED11,$DD$1))))))))))))))),IF(V11=DC11,IF(V11+IF(P11="",0,P11)=WO11,$VL$1,IF(V11+IF(P11="",0,P11)=VG11,$UD$1,IF(V11+IF(P11="",0,P11)=TY11,$SV$1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WR11,$VL$1,IF(V11+IF(P11="",0,P11)=VJ11,$UD$1,IF(V11+IF(P11="",0,P11)=UB11,$SV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))))))</f>
        <v>2024 World Cup POR (July 7)</v>
      </c>
      <c r="Y11" s="23">
        <v>15.2</v>
      </c>
      <c r="Z11" s="23">
        <v>9</v>
      </c>
      <c r="AA11" s="23">
        <v>11.700000000000001</v>
      </c>
      <c r="AB11" s="23">
        <v>14.03</v>
      </c>
      <c r="AC11" s="23">
        <v>0</v>
      </c>
      <c r="AD11" s="23"/>
      <c r="AE11" s="23"/>
      <c r="AF11" s="23"/>
      <c r="AG11" s="23"/>
      <c r="AH11" s="23"/>
      <c r="AI11" s="23">
        <v>6.9</v>
      </c>
      <c r="AJ11" s="23">
        <v>4.5</v>
      </c>
      <c r="AK11" s="23">
        <v>6.2</v>
      </c>
      <c r="AL11" s="23">
        <v>7.25</v>
      </c>
      <c r="AM11" s="23">
        <v>0</v>
      </c>
      <c r="AN11" s="28"/>
      <c r="AO11" s="39">
        <f>IF(AA11&gt;0,AA11,"")</f>
        <v>11.700000000000001</v>
      </c>
      <c r="AP11" s="39">
        <f>IF(AB11&gt;0,AB11,"")</f>
        <v>14.03</v>
      </c>
      <c r="AQ11" s="41">
        <f>IF(SUM(Y11:AB11)-AC11&gt;0,SUM(Y11:AB11)-AC11,"")</f>
        <v>49.93</v>
      </c>
      <c r="AR11" s="41" t="str">
        <f>IF(AF11&gt;0,AF11,"")</f>
        <v/>
      </c>
      <c r="AS11" s="41" t="str">
        <f>IF(AG11&gt;0,AG11,"")</f>
        <v/>
      </c>
      <c r="AT11" s="41" t="str">
        <f>IF(SUM(AD11:AG11)-AH11&gt;0,SUM(AD11:AG11)-AH11,"")</f>
        <v/>
      </c>
      <c r="AU11" s="41">
        <f>IF(AQ11="","",MAX(AQ11,AT11))</f>
        <v>49.93</v>
      </c>
      <c r="AV11" s="41">
        <f>IF(AK11&gt;0,AK11,"")</f>
        <v>6.2</v>
      </c>
      <c r="AW11" s="41">
        <f>IF(AL11&gt;0,AL11,"")</f>
        <v>7.25</v>
      </c>
      <c r="AX11" s="41">
        <f>IF(SUM(AI11:AL11)-AM11&gt;0,SUM(AI11:AL11)-AM11,"")</f>
        <v>24.85</v>
      </c>
      <c r="AY11" s="41">
        <f>IF(SUM(AU11,AX11)&gt;0,SUM(AU11,AX11),"")</f>
        <v>74.78</v>
      </c>
      <c r="AZ11" s="27">
        <v>14.1</v>
      </c>
      <c r="BA11" s="27">
        <v>9.1</v>
      </c>
      <c r="BB11" s="27">
        <v>13.5</v>
      </c>
      <c r="BC11" s="27">
        <v>13.82</v>
      </c>
      <c r="BD11" s="27">
        <v>0</v>
      </c>
      <c r="BE11" s="27">
        <v>14.9</v>
      </c>
      <c r="BF11" s="27">
        <v>9</v>
      </c>
      <c r="BG11" s="27">
        <v>13.5</v>
      </c>
      <c r="BH11" s="27">
        <v>14.17</v>
      </c>
      <c r="BI11" s="27">
        <v>0</v>
      </c>
      <c r="BJ11" s="27">
        <v>14.4</v>
      </c>
      <c r="BK11" s="27">
        <v>8.9</v>
      </c>
      <c r="BL11" s="27">
        <v>12.9</v>
      </c>
      <c r="BM11" s="27">
        <v>13.6</v>
      </c>
      <c r="BN11" s="27">
        <v>0</v>
      </c>
      <c r="BO11" s="29"/>
      <c r="BP11" s="40">
        <f>IF(BB11&gt;0,BB11,"")</f>
        <v>13.5</v>
      </c>
      <c r="BQ11" s="40">
        <f>IF(BC11&gt;0,BC11,"")</f>
        <v>13.82</v>
      </c>
      <c r="BR11" s="11">
        <f>IF(SUM(AZ11:BC11)-BD11&gt;0,SUM(AZ11:BC11)-BD11,"")</f>
        <v>50.52</v>
      </c>
      <c r="BS11" s="11">
        <f>IF(BG11&gt;0,BG11,"")</f>
        <v>13.5</v>
      </c>
      <c r="BT11" s="11">
        <f>IF(BH11&gt;0,BH11,"")</f>
        <v>14.17</v>
      </c>
      <c r="BU11" s="11">
        <f>IF(SUM(BE11:BH11)-BI11&gt;0,SUM(BE11:BH11)-BI11,"")</f>
        <v>51.57</v>
      </c>
      <c r="BV11" s="11">
        <f>IF(BR11="","",MAX(BR11,BU11))</f>
        <v>51.57</v>
      </c>
      <c r="BW11" s="11">
        <f>IF(BL11&gt;0,BL11,"")</f>
        <v>12.9</v>
      </c>
      <c r="BX11" s="11">
        <f>IF(BM11&gt;0,BM11,"")</f>
        <v>13.6</v>
      </c>
      <c r="BY11" s="11">
        <f>IF(SUM(BJ11:BM11)-BN11&gt;0,SUM(BJ11:BM11)-BN11,"")</f>
        <v>49.800000000000004</v>
      </c>
      <c r="BZ11" s="11">
        <f>IF(SUM(BV11,BY11)&gt;0,SUM(BV11,BY11),"")</f>
        <v>101.37</v>
      </c>
      <c r="CA11" s="23">
        <v>13.5</v>
      </c>
      <c r="CB11" s="23">
        <v>8.6999999999999993</v>
      </c>
      <c r="CC11" s="23">
        <v>11.5</v>
      </c>
      <c r="CD11" s="23">
        <v>12.91</v>
      </c>
      <c r="CE11" s="23">
        <v>0</v>
      </c>
      <c r="CF11" s="23">
        <v>4.4000000000000004</v>
      </c>
      <c r="CG11" s="23">
        <v>2.7</v>
      </c>
      <c r="CH11" s="23">
        <v>4.5</v>
      </c>
      <c r="CI11" s="23">
        <v>4.59</v>
      </c>
      <c r="CJ11" s="23">
        <v>0</v>
      </c>
      <c r="CK11" s="23"/>
      <c r="CL11" s="23"/>
      <c r="CM11" s="23"/>
      <c r="CN11" s="23"/>
      <c r="CO11" s="23"/>
      <c r="CP11" s="28"/>
      <c r="CQ11" s="39">
        <f>IF(CC11&gt;0,CC11,"")</f>
        <v>11.5</v>
      </c>
      <c r="CR11" s="39">
        <f>IF(CD11&gt;0,CD11,"")</f>
        <v>12.91</v>
      </c>
      <c r="CS11" s="41">
        <f>IF(SUM(CA11:CD11)-CE11&gt;0,SUM(CA11:CD11)-CE11,"")</f>
        <v>46.61</v>
      </c>
      <c r="CT11" s="41">
        <f>IF(CH11&gt;0,CH11,"")</f>
        <v>4.5</v>
      </c>
      <c r="CU11" s="41">
        <f>IF(CI11&gt;0,CI11,"")</f>
        <v>4.59</v>
      </c>
      <c r="CV11" s="41">
        <f>IF(SUM(CF11:CI11)-CJ11&gt;0,SUM(CF11:CI11)-CJ11,"")</f>
        <v>16.190000000000001</v>
      </c>
      <c r="CW11" s="41">
        <f>IF(CS11="","",MAX(CS11,CV11))</f>
        <v>46.61</v>
      </c>
      <c r="CX11" s="41" t="str">
        <f>IF(CM11&gt;0,CM11,"")</f>
        <v/>
      </c>
      <c r="CY11" s="41" t="str">
        <f>IF(CN11&gt;0,CN11,"")</f>
        <v/>
      </c>
      <c r="CZ11" s="41" t="str">
        <f>IF(SUM(CK11:CN11)-CO11&gt;0,SUM(CK11:CN11)-CO11,"")</f>
        <v/>
      </c>
      <c r="DA11" s="41">
        <f>IF(SUM(CW11,CZ11)&gt;0,SUM(CW11,CZ11),"")</f>
        <v>46.61</v>
      </c>
      <c r="DB11" s="52">
        <f>IF(MAX(ED11,FL11,GT11,IB11,JJ11,KR11,LZ11,NH11,OP11,PX11,RF11,SN11,TV11,VD11,WWL11)-IF(N11="",0,N11)&gt;0.001,MAX(ED11,FL11,GT11,IB11,JJ11,KR11,LZ11,NH11,OP11,PX11,RF11,SN11,TV11,VD11,WL11)-IF(N11="",0,N11),"")</f>
        <v>0.31000000000000227</v>
      </c>
      <c r="DC11" s="52" t="str">
        <f>IF(MAX(EG11,EJ11,FO11,FR11,GW11,GZ11,IE11,IH11,JM11,JP11,KU11,KX11,MC11,MF11,NK11,NN11,OS11,OV11,QA11,QD11,RI11,RL11,SQ11,ST11,TY11,UB11,VG11,VJ11,WO11,WR11)-IF(P11="",0,P11)&gt;0.001,MAX(EG11,EJ11,FO11,FR11,GW11,GZ11,IE11,IH11,JM11,JP11,KU11,KX11,MC11,MF11,NK11,NN11,OS11,OV11,QA11,QD11,RI11,RL11,SQ11,ST11,TY11,UB11,VG11,VJ11,WO11,WR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>IF(DF11&gt;0,DF11,"")</f>
        <v/>
      </c>
      <c r="DY11" s="41" t="str">
        <f>IF(DG11&gt;0,DG11,"")</f>
        <v/>
      </c>
      <c r="DZ11" s="41" t="str">
        <f>IF(SUM(DD11:DG11)-DH11&gt;0,SUM(DD11:DG11)-DH11,"")</f>
        <v/>
      </c>
      <c r="EA11" s="41" t="str">
        <f>IF(DK11&gt;0,DK11,"")</f>
        <v/>
      </c>
      <c r="EB11" s="41" t="str">
        <f>IF(DL11&gt;0,DL11,"")</f>
        <v/>
      </c>
      <c r="EC11" s="41" t="str">
        <f>IF(SUM(DI11:DL11)-DM11&gt;0,SUM(DI11:DL11)-DM11,"")</f>
        <v/>
      </c>
      <c r="ED11" s="41" t="str">
        <f>IF(MAX(DZ11,EC11)&gt;0,MAX(DZ11,EC11),"")</f>
        <v/>
      </c>
      <c r="EE11" s="41" t="str">
        <f>IF(DP11&gt;0,DP11,"")</f>
        <v/>
      </c>
      <c r="EF11" s="41" t="str">
        <f>IF(DQ11&gt;0,DQ11,"")</f>
        <v/>
      </c>
      <c r="EG11" s="41" t="str">
        <f>IF(SUM(DN11:DQ11)-DR11&gt;0,SUM(DN11:DQ11)-DR11,"")</f>
        <v/>
      </c>
      <c r="EH11" s="41" t="str">
        <f>IF(DU11&gt;0,DU11,"")</f>
        <v/>
      </c>
      <c r="EI11" s="41" t="str">
        <f>IF(DV11&gt;0,DV11,"")</f>
        <v/>
      </c>
      <c r="EJ11" s="41" t="str">
        <f>IF(SUM(DS11:DV11)-DW11&gt;0,SUM(DS11:DV11)-DW11,"")</f>
        <v/>
      </c>
      <c r="EK11" s="41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>IF(FV11&gt;0,FV11,"")</f>
        <v/>
      </c>
      <c r="GO11" s="41" t="str">
        <f>IF(FW11&gt;0,FW11,"")</f>
        <v/>
      </c>
      <c r="GP11" s="41" t="str">
        <f>IF(SUM(FT11:FW11)-FX11&gt;0,SUM(FT11:FW11)-FX11,"")</f>
        <v/>
      </c>
      <c r="GQ11" s="41" t="str">
        <f>IF(GA11&gt;0,GA11,"")</f>
        <v/>
      </c>
      <c r="GR11" s="41" t="str">
        <f>IF(GB11&gt;0,GB11,"")</f>
        <v/>
      </c>
      <c r="GS11" s="41" t="str">
        <f>IF(SUM(FY11:GB11)-GC11&gt;0,SUM(FY11:GB11)-GC11,"")</f>
        <v/>
      </c>
      <c r="GT11" s="41" t="str">
        <f>IF(MAX(GP11,GS11)&gt;0,MAX(GP11,GS11),"")</f>
        <v/>
      </c>
      <c r="GU11" s="41" t="str">
        <f>IF(GF11&gt;0,GF11,"")</f>
        <v/>
      </c>
      <c r="GV11" s="41" t="str">
        <f>IF(GG11&gt;0,GG11,"")</f>
        <v/>
      </c>
      <c r="GW11" s="41" t="str">
        <f>IF(SUM(GD11:GG11)-GH11&gt;0,SUM(GD11:GG11)-GH11,"")</f>
        <v/>
      </c>
      <c r="GX11" s="41" t="str">
        <f>IF(GK11&gt;0,GK11,"")</f>
        <v/>
      </c>
      <c r="GY11" s="41" t="str">
        <f>IF(GL11&gt;0,GL11,"")</f>
        <v/>
      </c>
      <c r="GZ11" s="41" t="str">
        <f>IF(SUM(GI11:GL11)-GM11&gt;0,SUM(GI11:GL11)-GM11,"")</f>
        <v/>
      </c>
      <c r="HA11" s="41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>IF(IL11&gt;0,IL11,"")</f>
        <v/>
      </c>
      <c r="JE11" s="41" t="str">
        <f>IF(IM11&gt;0,IM11,"")</f>
        <v/>
      </c>
      <c r="JF11" s="41" t="str">
        <f>IF(SUM(IJ11:IM11)-IN11&gt;0,SUM(IJ11:IM11)-IN11,"")</f>
        <v/>
      </c>
      <c r="JG11" s="41" t="str">
        <f>IF(IQ11&gt;0,IQ11,"")</f>
        <v/>
      </c>
      <c r="JH11" s="41" t="str">
        <f>IF(IR11&gt;0,IR11,"")</f>
        <v/>
      </c>
      <c r="JI11" s="41" t="str">
        <f>IF(SUM(IO11:IR11)-IS11&gt;0,SUM(IO11:IR11)-IS11,"")</f>
        <v/>
      </c>
      <c r="JJ11" s="41" t="str">
        <f>IF(MAX(JF11,JI11)&gt;0,MAX(JF11,JI11),"")</f>
        <v/>
      </c>
      <c r="JK11" s="41" t="str">
        <f>IF(IV11&gt;0,IV11,"")</f>
        <v/>
      </c>
      <c r="JL11" s="41" t="str">
        <f>IF(IW11&gt;0,IW11,"")</f>
        <v/>
      </c>
      <c r="JM11" s="41" t="str">
        <f>IF(SUM(IT11:IW11)-IX11&gt;0,SUM(IT11:IW11)-IX11,"")</f>
        <v/>
      </c>
      <c r="JN11" s="41" t="str">
        <f>IF(JA11&gt;0,JA11,"")</f>
        <v/>
      </c>
      <c r="JO11" s="41" t="str">
        <f>IF(JB11&gt;0,JB11,"")</f>
        <v/>
      </c>
      <c r="JP11" s="41" t="str">
        <f>IF(SUM(IY11:JB11)-JC11&gt;0,SUM(IY11:JB11)-JC11,"")</f>
        <v/>
      </c>
      <c r="JQ11" s="41" t="str">
        <f>IF(SUM(JJ11,JM11,JP11)&gt;0,SUM(JJ11,JM11,JP11),"")</f>
        <v/>
      </c>
      <c r="JR11" s="18">
        <v>14.9</v>
      </c>
      <c r="JS11" s="18">
        <v>9.1</v>
      </c>
      <c r="JT11" s="18">
        <v>11.9</v>
      </c>
      <c r="JU11" s="18">
        <v>14.13</v>
      </c>
      <c r="JV11" s="18">
        <v>0</v>
      </c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>
        <f>IF(JT11&gt;0,JT11,"")</f>
        <v>11.9</v>
      </c>
      <c r="KM11" s="11">
        <f>IF(JU11&gt;0,JU11,"")</f>
        <v>14.13</v>
      </c>
      <c r="KN11" s="11">
        <f>IF(SUM(JR11:JU11)-JV11&gt;0,SUM(JR11:JU11)-JV11,"")</f>
        <v>50.03</v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>
        <f>IF(MAX(KN11,KQ11)&gt;0,MAX(KN11,KQ11),"")</f>
        <v>50.03</v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>
        <f>IF(SUM(KR11,KU11,KX11)&gt;0,SUM(KR11,KU11,KX11),"")</f>
        <v>50.03</v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>IF(LB11&gt;0,LB11,"")</f>
        <v/>
      </c>
      <c r="LU11" s="41" t="str">
        <f>IF(LC11&gt;0,LC11,"")</f>
        <v/>
      </c>
      <c r="LV11" s="41" t="str">
        <f>IF(SUM(KZ11:LC11)-LD11&gt;0,SUM(KZ11:LC11)-LD11,"")</f>
        <v/>
      </c>
      <c r="LW11" s="41" t="str">
        <f>IF(LG11&gt;0,LG11,"")</f>
        <v/>
      </c>
      <c r="LX11" s="41" t="str">
        <f>IF(LH11&gt;0,LH11,"")</f>
        <v/>
      </c>
      <c r="LY11" s="41" t="str">
        <f>IF(SUM(LE11:LH11)-LI11&gt;0,SUM(LE11:LH11)-LI11,"")</f>
        <v/>
      </c>
      <c r="LZ11" s="41" t="str">
        <f>IF(MAX(LV11,LY11)&gt;0,MAX(LV11,LY11),"")</f>
        <v/>
      </c>
      <c r="MA11" s="41" t="str">
        <f>IF(LL11&gt;0,LL11,"")</f>
        <v/>
      </c>
      <c r="MB11" s="41" t="str">
        <f>IF(LM11&gt;0,LM11,"")</f>
        <v/>
      </c>
      <c r="MC11" s="41" t="str">
        <f>IF(SUM(LJ11:LM11)-LN11&gt;0,SUM(LJ11:LM11)-LN11,"")</f>
        <v/>
      </c>
      <c r="MD11" s="41" t="str">
        <f>IF(LQ11&gt;0,LQ11,"")</f>
        <v/>
      </c>
      <c r="ME11" s="41" t="str">
        <f>IF(LR11&gt;0,LR11,"")</f>
        <v/>
      </c>
      <c r="MF11" s="41" t="str">
        <f>IF(SUM(LO11:LR11)-LS11&gt;0,SUM(LO11:LR11)-LS11,"")</f>
        <v/>
      </c>
      <c r="MG11" s="41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>IF(NR11&gt;0,NR11,"")</f>
        <v/>
      </c>
      <c r="OK11" s="41" t="str">
        <f>IF(NS11&gt;0,NS11,"")</f>
        <v/>
      </c>
      <c r="OL11" s="41" t="str">
        <f>IF(SUM(NP11:NS11)-NT11&gt;0,SUM(NP11:NS11)-NT11,"")</f>
        <v/>
      </c>
      <c r="OM11" s="41" t="str">
        <f>IF(NW11&gt;0,NW11,"")</f>
        <v/>
      </c>
      <c r="ON11" s="41" t="str">
        <f>IF(NX11&gt;0,NX11,"")</f>
        <v/>
      </c>
      <c r="OO11" s="41" t="str">
        <f>IF(SUM(NU11:NX11)-NY11&gt;0,SUM(NU11:NX11)-NY11,"")</f>
        <v/>
      </c>
      <c r="OP11" s="41" t="str">
        <f>IF(MAX(OL11,OO11)&gt;0,MAX(OL11,OO11),"")</f>
        <v/>
      </c>
      <c r="OQ11" s="41" t="str">
        <f>IF(OB11&gt;0,OB11,"")</f>
        <v/>
      </c>
      <c r="OR11" s="41" t="str">
        <f>IF(OC11&gt;0,OC11,"")</f>
        <v/>
      </c>
      <c r="OS11" s="41" t="str">
        <f>IF(SUM(NZ11:OC11)-OD11&gt;0,SUM(NZ11:OC11)-OD11,"")</f>
        <v/>
      </c>
      <c r="OT11" s="41" t="str">
        <f>IF(OG11&gt;0,OG11,"")</f>
        <v/>
      </c>
      <c r="OU11" s="41" t="str">
        <f>IF(OH11&gt;0,OH11,"")</f>
        <v/>
      </c>
      <c r="OV11" s="41" t="str">
        <f>IF(SUM(OE11:OH11)-OI11&gt;0,SUM(OE11:OH11)-OI11,"")</f>
        <v/>
      </c>
      <c r="OW11" s="41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>IF(QH11&gt;0,QH11,"")</f>
        <v/>
      </c>
      <c r="RA11" s="41" t="str">
        <f>IF(QI11&gt;0,QI11,"")</f>
        <v/>
      </c>
      <c r="RB11" s="41" t="str">
        <f>IF(SUM(QF11:QI11)-QJ11&gt;0,SUM(QF11:QI11)-QJ11,"")</f>
        <v/>
      </c>
      <c r="RC11" s="41" t="str">
        <f>IF(QM11&gt;0,QM11,"")</f>
        <v/>
      </c>
      <c r="RD11" s="41" t="str">
        <f>IF(QN11&gt;0,QN11,"")</f>
        <v/>
      </c>
      <c r="RE11" s="41" t="str">
        <f>IF(SUM(QK11:QN11)-QO11&gt;0,SUM(QK11:QN11)-QO11,"")</f>
        <v/>
      </c>
      <c r="RF11" s="41" t="str">
        <f>IF(MAX(RB11,RE11)&gt;0,MAX(RB11,RE11),"")</f>
        <v/>
      </c>
      <c r="RG11" s="41" t="str">
        <f>IF(QR11&gt;0,QR11,"")</f>
        <v/>
      </c>
      <c r="RH11" s="41" t="str">
        <f>IF(QS11&gt;0,QS11,"")</f>
        <v/>
      </c>
      <c r="RI11" s="41" t="str">
        <f>IF(SUM(QP11:QS11)-QT11&gt;0,SUM(QP11:QS11)-QT11,"")</f>
        <v/>
      </c>
      <c r="RJ11" s="41" t="str">
        <f>IF(QW11&gt;0,QW11,"")</f>
        <v/>
      </c>
      <c r="RK11" s="41" t="str">
        <f>IF(QX11&gt;0,QX11,"")</f>
        <v/>
      </c>
      <c r="RL11" s="41" t="str">
        <f>IF(SUM(QU11:QX11)-QY11&gt;0,SUM(QU11:QX11)-QY11,"")</f>
        <v/>
      </c>
      <c r="RM11" s="41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17"/>
      <c r="TI11" s="17"/>
      <c r="TJ11" s="17"/>
      <c r="TK11" s="17"/>
      <c r="TL11" s="17"/>
      <c r="TM11" s="17"/>
      <c r="TN11" s="17"/>
      <c r="TO11" s="17"/>
      <c r="TP11" s="41" t="str">
        <f>IF(SX11&gt;0,SX11,"")</f>
        <v/>
      </c>
      <c r="TQ11" s="41" t="str">
        <f>IF(SY11&gt;0,SY11,"")</f>
        <v/>
      </c>
      <c r="TR11" s="41" t="str">
        <f>IF(SUM(SV11:SY11)-SZ11&gt;0,SUM(SV11:SY11)-SZ11,"")</f>
        <v/>
      </c>
      <c r="TS11" s="41" t="str">
        <f>IF(TC11&gt;0,TC11,"")</f>
        <v/>
      </c>
      <c r="TT11" s="41" t="str">
        <f>IF(TD11&gt;0,TD11,"")</f>
        <v/>
      </c>
      <c r="TU11" s="41" t="str">
        <f>IF(SUM(TA11:TD11)-TE11&gt;0,SUM(TA11:TD11)-TE11,"")</f>
        <v/>
      </c>
      <c r="TV11" s="41" t="str">
        <f>IF(MAX(TR11,TU11)&gt;0,MAX(TR11,TU11),"")</f>
        <v/>
      </c>
      <c r="TW11" s="41" t="str">
        <f>IF(TH11&gt;0,TH11,"")</f>
        <v/>
      </c>
      <c r="TX11" s="41" t="str">
        <f>IF(TI11&gt;0,TI11,"")</f>
        <v/>
      </c>
      <c r="TY11" s="41" t="str">
        <f>IF(SUM(TF11:TI11)-TJ11&gt;0,SUM(TF11:TI11)-TJ11,"")</f>
        <v/>
      </c>
      <c r="TZ11" s="41" t="str">
        <f>IF(TM11&gt;0,TM11,"")</f>
        <v/>
      </c>
      <c r="UA11" s="41" t="str">
        <f>IF(TN11&gt;0,TN11,"")</f>
        <v/>
      </c>
      <c r="UB11" s="41" t="str">
        <f>IF(SUM(TK11:TN11)-TO11&gt;0,SUM(TK11:TN11)-TO11,"")</f>
        <v/>
      </c>
      <c r="UC11" s="41" t="str">
        <f>IF(SUM(TV11,TY11,UB11)&gt;0,SUM(TV11,TY11,UB11),"")</f>
        <v/>
      </c>
      <c r="UD11" s="18">
        <v>14.3</v>
      </c>
      <c r="UE11" s="18">
        <v>8.9</v>
      </c>
      <c r="UF11" s="18">
        <v>12.9</v>
      </c>
      <c r="UG11" s="18">
        <v>14.14</v>
      </c>
      <c r="UH11" s="18">
        <v>0</v>
      </c>
      <c r="UI11" s="18">
        <v>1.4</v>
      </c>
      <c r="UJ11" s="18">
        <v>1</v>
      </c>
      <c r="UK11" s="18">
        <v>2</v>
      </c>
      <c r="UL11" s="18">
        <v>1.58</v>
      </c>
      <c r="UM11" s="18">
        <v>0</v>
      </c>
      <c r="UN11" s="18"/>
      <c r="UO11" s="18"/>
      <c r="UP11" s="18"/>
      <c r="UQ11" s="18"/>
      <c r="UR11" s="18"/>
      <c r="US11" s="18"/>
      <c r="UT11" s="18"/>
      <c r="UU11" s="18"/>
      <c r="UV11" s="18"/>
      <c r="UW11" s="18"/>
      <c r="UX11" s="11">
        <f>IF(UF11&gt;0,UF11,"")</f>
        <v>12.9</v>
      </c>
      <c r="UY11" s="11">
        <f>IF(UG11&gt;0,UG11,"")</f>
        <v>14.14</v>
      </c>
      <c r="UZ11" s="11">
        <f>IF(SUM(UD11:UG11)-UH11&gt;0,SUM(UD11:UG11)-UH11,"")</f>
        <v>50.24</v>
      </c>
      <c r="VA11" s="11">
        <f>IF(UK11&gt;0,UK11,"")</f>
        <v>2</v>
      </c>
      <c r="VB11" s="11">
        <f>IF(UL11&gt;0,UL11,"")</f>
        <v>1.58</v>
      </c>
      <c r="VC11" s="11">
        <f>IF(SUM(UI11:UL11)-UM11&gt;0,SUM(UI11:UL11)-UM11,"")</f>
        <v>5.98</v>
      </c>
      <c r="VD11" s="11">
        <f>IF(MAX(UZ11,VC11)&gt;0,MAX(UZ11,VC11),"")</f>
        <v>50.24</v>
      </c>
      <c r="VE11" s="11" t="str">
        <f>IF(UP11&gt;0,UP11,"")</f>
        <v/>
      </c>
      <c r="VF11" s="11" t="str">
        <f>IF(UQ11&gt;0,UQ11,"")</f>
        <v/>
      </c>
      <c r="VG11" s="11" t="str">
        <f>IF(SUM(UN11:UQ11)-UR11&gt;0,SUM(UN11:UQ11)-UR11,"")</f>
        <v/>
      </c>
      <c r="VH11" s="11" t="str">
        <f>IF(UU11&gt;0,UU11,"")</f>
        <v/>
      </c>
      <c r="VI11" s="11" t="str">
        <f>IF(UV11&gt;0,UV11,"")</f>
        <v/>
      </c>
      <c r="VJ11" s="11" t="str">
        <f>IF(SUM(US11:UV11)-UW11&gt;0,SUM(US11:UV11)-UW11,"")</f>
        <v/>
      </c>
      <c r="VK11" s="11">
        <f>IF(SUM(VD11,VG11,VJ11)&gt;0,SUM(VD11,VG11,VJ11),"")</f>
        <v>50.24</v>
      </c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17"/>
      <c r="VY11" s="17"/>
      <c r="VZ11" s="17"/>
      <c r="WA11" s="17"/>
      <c r="WB11" s="17"/>
      <c r="WC11" s="17"/>
      <c r="WD11" s="17"/>
      <c r="WE11" s="17"/>
      <c r="WF11" s="41" t="str">
        <f>IF(VN11&gt;0,VN11,"")</f>
        <v/>
      </c>
      <c r="WG11" s="41" t="str">
        <f>IF(VO11&gt;0,VO11,"")</f>
        <v/>
      </c>
      <c r="WH11" s="41" t="str">
        <f>IF(SUM(VL11:VO11)-VP11&gt;0,SUM(VL11:VO11)-VP11,"")</f>
        <v/>
      </c>
      <c r="WI11" s="41" t="str">
        <f>IF(VS11&gt;0,VS11,"")</f>
        <v/>
      </c>
      <c r="WJ11" s="41" t="str">
        <f>IF(VT11&gt;0,VT11,"")</f>
        <v/>
      </c>
      <c r="WK11" s="41" t="str">
        <f>IF(SUM(VQ11:VT11)-VU11&gt;0,SUM(VQ11:VT11)-VU11,"")</f>
        <v/>
      </c>
      <c r="WL11" s="41" t="str">
        <f>IF(MAX(WH11,WK11)&gt;0,MAX(WH11,WK11),"")</f>
        <v/>
      </c>
      <c r="WM11" s="41" t="str">
        <f>IF(VX11&gt;0,VX11,"")</f>
        <v/>
      </c>
      <c r="WN11" s="41" t="str">
        <f>IF(VY11&gt;0,VY11,"")</f>
        <v/>
      </c>
      <c r="WO11" s="41" t="str">
        <f>IF(SUM(VV11:VY11)-VZ11&gt;0,SUM(VV11:VY11)-VZ11,"")</f>
        <v/>
      </c>
      <c r="WP11" s="41" t="str">
        <f>IF(WC11&gt;0,WC11,"")</f>
        <v/>
      </c>
      <c r="WQ11" s="41" t="str">
        <f>IF(WD11&gt;0,WD11,"")</f>
        <v/>
      </c>
      <c r="WR11" s="41" t="str">
        <f>IF(SUM(WA11:WD11)-WE11&gt;0,SUM(WA11:WD11)-WE11,"")</f>
        <v/>
      </c>
      <c r="WS11" s="41" t="str">
        <f>IF(SUM(WL11,WO11,WR11)&gt;0,SUM(WL11,WO11,WR11),"")</f>
        <v/>
      </c>
      <c r="WT11" s="27">
        <f>IF($CP11="P",CA11,(CA11+AZ11)/2)</f>
        <v>13.8</v>
      </c>
      <c r="WU11" s="27">
        <f>IF($CP11="P",CB11,(CB11+BA11)/2)</f>
        <v>8.8999999999999986</v>
      </c>
      <c r="WV11" s="27">
        <f>IF($CP11="P",CC11,(CC11+BB11)/2)</f>
        <v>12.5</v>
      </c>
      <c r="WW11" s="27">
        <f>IF($CP11="P",CD11,(CD11+BC11)/2)</f>
        <v>13.365</v>
      </c>
      <c r="WX11" s="27">
        <f>IF($CP11="P",CE11,(CE11+BD11)/2)</f>
        <v>0</v>
      </c>
      <c r="WY11" s="27">
        <f>IF($CP11="P",CF11,(CF11+BE11)/2)</f>
        <v>9.65</v>
      </c>
      <c r="WZ11" s="27">
        <f>IF($CP11="P",CG11,(CG11+BF11)/2)</f>
        <v>5.85</v>
      </c>
      <c r="XA11" s="27">
        <f>IF($CP11="P",CH11,(CH11+BG11)/2)</f>
        <v>9</v>
      </c>
      <c r="XB11" s="27">
        <f>IF($CP11="P",CI11,(CI11+BH11)/2)</f>
        <v>9.379999999999999</v>
      </c>
      <c r="XC11" s="27">
        <f>IF($CP11="P",CJ11,(CJ11+BI11)/2)</f>
        <v>0</v>
      </c>
      <c r="XD11" s="27">
        <f>IF($CP11="P",CK11,(CK11+BJ11)/2)</f>
        <v>7.2</v>
      </c>
      <c r="XE11" s="27">
        <f>IF($CP11="P",CL11,(CL11+BK11)/2)</f>
        <v>4.45</v>
      </c>
      <c r="XF11" s="27">
        <f>IF($CP11="P",CM11,(CM11+BL11)/2)</f>
        <v>6.45</v>
      </c>
      <c r="XG11" s="27">
        <f>IF($CP11="P",CN11,(CN11+BM11)/2)</f>
        <v>6.8</v>
      </c>
      <c r="XH11" s="27">
        <f>IF($CP11="P",CO11,(CO11+BN11)/2)</f>
        <v>0</v>
      </c>
      <c r="XI11" s="29" t="s">
        <v>56</v>
      </c>
      <c r="XJ11" s="11">
        <f>IF(WV11&gt;0,WV11,"")</f>
        <v>12.5</v>
      </c>
      <c r="XK11" s="11">
        <f>IF(WW11&gt;0,WW11,"")</f>
        <v>13.365</v>
      </c>
      <c r="XL11" s="11">
        <f>IF(SUM(WT11:WW11)-WX11&gt;0,SUM(WT11:WW11)-WX11,"")</f>
        <v>48.565000000000005</v>
      </c>
      <c r="XM11" s="11">
        <f>IF(XA11&gt;0,XA11,"")</f>
        <v>9</v>
      </c>
      <c r="XN11" s="11">
        <f>IF(XB11&gt;0,XB11,"")</f>
        <v>9.379999999999999</v>
      </c>
      <c r="XO11" s="11">
        <f>IF(SUM(WY11:XB11)-XC11&gt;0,SUM(WY11:XB11)-XC11,"")</f>
        <v>33.879999999999995</v>
      </c>
      <c r="XP11" s="11">
        <f>IF(MAX(XL11,XO11)&gt;0,MAX(XL11,XO11),"")</f>
        <v>48.565000000000005</v>
      </c>
      <c r="XQ11" s="11">
        <f>IF(XF11&gt;0,XF11,"")</f>
        <v>6.45</v>
      </c>
      <c r="XR11" s="11">
        <f>IF(XG11&gt;0,XG11,"")</f>
        <v>6.8</v>
      </c>
      <c r="XS11" s="11">
        <f>IF(SUM(XD11:XG11)-XH11&gt;0,SUM(XD11:XG11)-XH11,"")</f>
        <v>24.900000000000002</v>
      </c>
      <c r="XT11" s="11">
        <f>IF(SUM(XP11,XS11)&gt;0,SUM(XP11,XS11),"")</f>
        <v>73.465000000000003</v>
      </c>
    </row>
    <row r="12" spans="1:644" x14ac:dyDescent="0.2">
      <c r="A12" s="4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>9</v>
      </c>
      <c r="B12" s="5" t="s">
        <v>165</v>
      </c>
      <c r="C12" s="4" t="s">
        <v>8</v>
      </c>
      <c r="D12" s="4">
        <v>2006</v>
      </c>
      <c r="E12" s="9">
        <f>SUM(J12:V12)+SUM(J12:T12)*0.0000001+SUM(J12)*0.0000000000001</f>
        <v>227.62002263100499</v>
      </c>
      <c r="F12" s="3" t="str">
        <f>IF(OR(AND(AO12&gt;=AY$20,AO12&lt;&gt;"",AQ12&gt;=AY$24,AQ12&lt;&gt;"",AN12=""),AND(AR12&gt;=AY$20,AR12&lt;&gt;"",AT12&gt;=AY$24,AT12&lt;&gt;"",AN12=""),AND(AV12&gt;=AY$20,AV12&lt;&gt;"",AX12&gt;=AY$24,AX12&lt;&gt;"",AN12=""),AND(BP12&gt;=BZ$20,BP12&lt;&gt;"",BR12&gt;=BZ$24,BR12&lt;&gt;"",BO12=""),AND(BS12&gt;=BZ$20,BS12&lt;&gt;"",BU12&gt;=BZ$24,BU12&lt;&gt;"",BO12=""),AND(BW12&gt;=BZ$20,BW12&lt;&gt;"",BY12&gt;=BZ$24,BY12&lt;&gt;"",BO12=""),AND(CQ12&gt;=DA$20,CQ12&lt;&gt;"",CS12&gt;=DA$24,CS12&lt;&gt;"",CP12=""),AND(CT12&gt;=DA$20,CT12&lt;&gt;"",CV12&gt;=DA$24,CV12&lt;&gt;"",CP12=""),AND(CX12&gt;=DA$20,CX12&lt;&gt;"",CZ12&gt;=DA$24,CZ12&lt;&gt;"",CP12=""),AND(DX12&gt;=EK$20,DX12&lt;&gt;"",DZ12&gt;=EK$24,DZ12&lt;&gt;""),AND(EA12&gt;=EK$20,EA12&lt;&gt;"",EC12&gt;=EK$24,EC12&lt;&gt;""),AND(EE12&gt;=EK$20,EE12&lt;&gt;"",EG12&gt;=EK$24,EG12&lt;&gt;""),AND(EH12&gt;=EK$20,EH12&lt;&gt;"",EJ12&gt;=EK$24,EJ12&lt;&gt;""),AND(FF12&gt;=FS$20,FF12&lt;&gt;"",FH12&gt;=FS$24,FH12&lt;&gt;""),AND(FI12&gt;=FS$20,FI12&lt;&gt;"",FK12&gt;=FS$24,FK12&lt;&gt;""),AND(FM12&gt;=FS$20,FM12&lt;&gt;"",FO12&gt;=FS$24,FO12&lt;&gt;""),AND(FP12&gt;=FS$20,FP12&lt;&gt;"",FR12&gt;=FS$24,FR12&lt;&gt;""),AND(GN12&gt;=HA$20,GN12&lt;&gt;"",GP12&gt;=HA$24,GP12&lt;&gt;""),AND(GQ12&gt;=HA$20,GQ12&lt;&gt;"",GS12&gt;=HA$24,GS12&lt;&gt;""),AND(GU12&gt;=HA$20,GU12&lt;&gt;"",GW12&gt;=HA$24,GW12&lt;&gt;""),AND(GX12&gt;=HA$20,GX12&lt;&gt;"",GZ12&gt;=HA$24,GZ12&lt;&gt;""),AND(HV12&gt;=II$20,HV12&lt;&gt;"",HX12&gt;=II$24,HX12&lt;&gt;""),AND(HY12&gt;=II$20,HY12&lt;&gt;"",IA12&gt;=II$24,IA12&lt;&gt;""),AND(IC12&gt;=II$20,IC12&lt;&gt;"",IE12&gt;=II$24,IE12&lt;&gt;""),AND(IF12&gt;=II$20,IF12&lt;&gt;"",IH12&gt;=II$24,IH12&lt;&gt;""),AND(JD12&gt;=JQ$20,JD12&lt;&gt;"",JF12&gt;=JQ$24,JF12&lt;&gt;""),AND(JG12&gt;=JQ$20,JG12&lt;&gt;"",JI12&gt;=JQ$24,JI12&lt;&gt;""),AND(JK12&gt;=JQ$20,JK12&lt;&gt;"",JM12&gt;=JQ$24,JM12&lt;&gt;""),AND(JN12&gt;=JQ$20,JN12&lt;&gt;"",JP12&gt;=JQ$24,JP12&lt;&gt;""),AND(KL12&gt;=KY$20,KL12&lt;&gt;"",KN12&gt;=KY$24,KN12&lt;&gt;""),AND(KO12&gt;=KY$20,KO12&lt;&gt;"",KQ12&gt;=KY$24,KQ12&lt;&gt;""),AND(KS12&gt;=KY$20,KS12&lt;&gt;"",KU12&gt;=KY$24,KU12&lt;&gt;""),AND(KV12&gt;=KY$20,KV12&lt;&gt;"",KX12&gt;=KY$24,KX12&lt;&gt;""),AND(LT12&gt;=MG$20,LT12&lt;&gt;"",LV12&gt;=MG$24,LV12&lt;&gt;""),AND(LW12&gt;=MG$20,LW12&lt;&gt;"",LY12&gt;=MG$24,LY12&lt;&gt;""),AND(MA12&gt;=MG$20,MA12&lt;&gt;"",MC12&gt;=MG$24,MC12&lt;&gt;""),AND(MD12&gt;=MG$20,MD12&lt;&gt;"",MF12&gt;=MG$24,MF12&lt;&gt;""),AND(NB12&gt;=NO$20,NB12&lt;&gt;"",ND12&gt;=NO$24,ND12&lt;&gt;""),AND(NE12&gt;=NO$20,NE12&lt;&gt;"",NG12&gt;=NO$24,NG12&lt;&gt;""),AND(NI12&gt;=NO$20,NI12&lt;&gt;"",NK12&gt;=NO$24,NK12&lt;&gt;""),AND(NL12&gt;=NO$20,NL12&lt;&gt;"",NN12&gt;=NO$24,NN12&lt;&gt;""),AND(OJ12&gt;=OW$20,OJ12&lt;&gt;"",OL12&gt;=OW$24,OL12&lt;&gt;""),AND(OM12&gt;=OW$20,OM12&lt;&gt;"",OO12&gt;=OW$24,OO12&lt;&gt;""),AND(OQ12&gt;=OW$20,OQ12&lt;&gt;"",OS12&gt;=OW$24,OS12&lt;&gt;""),AND(OT12&gt;=OW$20,OT12&lt;&gt;"",OV12&gt;=OW$24,OV12&lt;&gt;""),AND(PR12&gt;=QE$20,PR12&lt;&gt;"",PT12&gt;=QE$24,PT12&lt;&gt;""),AND(PU12&gt;=QE$20,PU12&lt;&gt;"",PW12&gt;=QE$24,PW12&lt;&gt;""),AND(PY12&gt;=QE$20,PY12&lt;&gt;"",QA12&gt;=QE$24,QA12&lt;&gt;""),AND(QB12&gt;=QE$20,QB12&lt;&gt;"",QD12&gt;=QE$24,QD12&lt;&gt;""),AND(QZ12&gt;=RM$20,QZ12&lt;&gt;"",RB12&gt;=RM$24,RB12&lt;&gt;""),AND(RC12&gt;=RM$20,RC12&lt;&gt;"",RE12&gt;=RM$24,RE12&lt;&gt;""),AND(RG12&gt;=RM$20,RG12&lt;&gt;"",RI12&gt;=RM$24,RI12&lt;&gt;""),AND(RJ12&gt;=RM$20,RJ12&lt;&gt;"",RL12&gt;=RM$24,RL12&lt;&gt;""),AND(SH12&gt;=SU$20,SH12&lt;&gt;"",SJ12&gt;=SU$24,SJ12&lt;&gt;""),AND(SK12&gt;=SU$20,SK12&lt;&gt;"",SM12&gt;=SU$24,SM12&lt;&gt;""),AND(SO12&gt;=SU$20,SO12&lt;&gt;"",SQ12&gt;=SU$24,SQ12&lt;&gt;""),AND(SR12&gt;=SU$20,SR12&lt;&gt;"",ST12&gt;=SU$24,ST12&lt;&gt;""),AND(TP12&gt;=UC$20,TP12&lt;&gt;"",TR12&gt;=UC$24,TR12&lt;&gt;""),AND(TS12&gt;=UC$20,TS12&lt;&gt;"",TU12&gt;=UC$24,TU12&lt;&gt;""),AND(TW12&gt;=UC$20,TW12&lt;&gt;"",TY12&gt;=UC$24,TYY12&lt;&gt;""),AND(TZ12&gt;=UC$20,TZ12&lt;&gt;"",UB12&gt;=UC$24,UB12&lt;&gt;""),AND(UX12&gt;=VK$20,UX12&lt;&gt;"",UZ12&gt;=VK$24,UZ12&lt;&gt;""),AND(VA12&gt;=VK$20,VA12&lt;&gt;"",VC12&gt;=VK$24,VC12&lt;&gt;""),AND(VE12&gt;=VK$20,VE12&lt;&gt;"",VG12&gt;=VK$24,VG12&lt;&gt;""),AND(VH12&gt;=VK$20,VH12&lt;&gt;"",VJ12&gt;=VK$24,VJ12&lt;&gt;""),AND(WF12&gt;=WS$20,WF12&lt;&gt;"",WH12&gt;=WS$24,WH12&lt;&gt;""),AND(WI12&gt;=WS$20,WI12&lt;&gt;"",WK12&gt;=WS$24,WK12&lt;&gt;""),AND(WM12&gt;=WS$20,WM12&lt;&gt;"",WO12&gt;=WS$24,WO12&lt;&gt;""),AND(WP12&gt;=WS$20,WP12&lt;&gt;"",WR12&gt;=WS$24,WR12&lt;&gt;"")),"P","")</f>
        <v>P</v>
      </c>
      <c r="G12" s="3" t="str">
        <f>IF(OR(AND(AQ12&gt;=AY$24,AQ12&lt;&gt;"",AN12=""),AND(AT12&gt;=AY$24,AT12&lt;&gt;"",AN12=""),AND(AX12&gt;=AY$24,AX12&lt;&gt;"",AN12=""),AND(BR12&gt;=BZ$24,BR12&lt;&gt;"",BO12=""),AND(BU12&gt;=BZ$24,BU12&lt;&gt;"",BO12=""),AND(BY12&gt;=BZ$24,BY12&lt;&gt;"",BO12=""),AND(CS12&gt;=DA$24,CS12&lt;&gt;"",CP12=""),AND(CV12&gt;=DA$24,CV12&lt;&gt;"",CP12=""),AND(CZ12&gt;=DA$24,CZ12&lt;&gt;"",CP12=""),AND(DZ12&gt;=EK$24,DZ12&lt;&gt;""),AND(EC12&gt;=EK$24,EC12&lt;&gt;""),AND(EG12&gt;=EK$24,EG12&lt;&gt;""),AND(EJ12&gt;=EK$24,EJ12&lt;&gt;""),AND(FH12&gt;=FS$24,FH12&lt;&gt;""),AND(FK12&gt;=FS$24,FK12&lt;&gt;""),AND(FO12&gt;=FS$24,FO12&lt;&gt;""),AND(FR12&gt;=FS$24,FR12&lt;&gt;""),AND(GP12&gt;=HA$24,GP12&lt;&gt;""),AND(GS12&gt;=HA$24,GS12&lt;&gt;""),AND(GW12&gt;=HA$24,GW12&lt;&gt;""),AND(GZ12&gt;=HA$24,GZ12&lt;&gt;""),AND(HX12&gt;=II$24,HX12&lt;&gt;""),AND(IA12&gt;=II$24,IA12&lt;&gt;""),AND(IE12&gt;=II$24,IE12&lt;&gt;""),AND(IH12&gt;=II$24,IH12&lt;&gt;""),AND(JF12&gt;=JQ$24,JF12&lt;&gt;""),AND(JI12&gt;=JQ$24,JI12&lt;&gt;""),AND(JM12&gt;=JQ$24,JM12&lt;&gt;""),AND(JP12&gt;=JQ$24,JP12&lt;&gt;""),AND(KN12&gt;=KY$24,KN12&lt;&gt;""),AND(KQ12&gt;=KY$24,KQ12&lt;&gt;""),AND(KU12&gt;=KY$24,KU12&lt;&gt;""),AND(KX12&gt;=KY$24,KX12&lt;&gt;""),AND(LV12&gt;=MG$24,LV12&lt;&gt;""),AND(LY12&gt;=MG$24,LY12&lt;&gt;""),AND(MC12&gt;=MG$24,MC12&lt;&gt;""),AND(MF12&gt;=MG$24,MF12&lt;&gt;""),AND(ND12&gt;=NO$24,ND12&lt;&gt;""),AND(NG12&gt;=NO$24,NG12&lt;&gt;""),AND(NK12&gt;=NO$24,NK12&lt;&gt;""),AND(NN12&gt;=NO$24,NN12&lt;&gt;""),AND(OL12&gt;=OW$24,OL12&lt;&gt;""),AND(OO12&gt;=OW$24,OO12&lt;&gt;""),AND(OS12&gt;=OW$24,OS12&lt;&gt;""),AND(OV12&gt;=OW$24,OV12&lt;&gt;""),AND(PT12&gt;=QE$24,PT12&lt;&gt;""),AND(PW12&gt;=QE$24,PW12&lt;&gt;""),AND(QA12&gt;=QE$24,QA12&lt;&gt;""),AND(QD12&gt;=QE$24,QD12&lt;&gt;""),AND(RB12&gt;=RM$24,RB12&lt;&gt;""),AND(RE12&gt;=RM$24,RE12&lt;&gt;""),AND(RI12&gt;=RM$24,RI12&lt;&gt;""),AND(RL12&gt;=RM$24,RL12&lt;&gt;""),AND(SJ12&gt;=SU$24,SJ12&lt;&gt;""),AND(SM12&gt;=SU$24,SM12&lt;&gt;""),AND(SQ12&gt;=SU$24,SQ12&lt;&gt;""),AND(ST12&gt;=SU$24,ST12&lt;&gt;""),AND(TR12&gt;=UC$24,TR12&lt;&gt;""),AND(TU12&gt;=UC$24,TU12&lt;&gt;""),AND(TY12&gt;=UC$24,TYY12&lt;&gt;""),AND(UB12&gt;=UC$24,UB12&lt;&gt;""),AND(UZ12&gt;=VK$24,UZ12&lt;&gt;""),AND(VC12&gt;=VK$24,VC12&lt;&gt;""),AND(VG12&gt;=VK$24,VG12&lt;&gt;""),AND(VJ12&gt;=VK$24,VJ12&lt;&gt;""),AND(WH12&gt;=WS$24,WH12&lt;&gt;""),AND(WK12&gt;=WS$24,WK12&lt;&gt;""),AND(WO12&gt;=WS$24,WO12&lt;&gt;""),AND(WR12&gt;=WS$24,WR12&lt;&gt;"")),"P","")</f>
        <v>P</v>
      </c>
      <c r="H12" s="37" t="str">
        <f>IF(AND(G12="P",F12=""),"No DD",IF(OR(AND(AO12&gt;=AY$23,AO12&lt;&gt;"",AQ12&gt;=AY$27,AQ12&lt;&gt;"",AN12=""),AND(AR12&gt;=AY$23,AR12&lt;&gt;"",AT12&gt;=AY$27,AT12&lt;&gt;"",AN12=""),AND(AV12&gt;=AY$23,AV12&lt;&gt;"",AX12&gt;=AY$27,AX12&lt;&gt;"",AN12=""),AND(BP12&gt;=BZ$23,BP12&lt;&gt;"",BR12&gt;=BZ$27,BR12&lt;&gt;"",BO12=""),AND(BS12&gt;=BZ$23,BS12&lt;&gt;"",BU12&gt;=BZ$27,BU12&lt;&gt;"",BO12=""),AND(BW12&gt;=BZ$23,BW12&lt;&gt;"",BY12&gt;=BZ$27,BY12&lt;&gt;"",BO12=""),AND(CQ12&gt;=DA$23,CQ12&lt;&gt;"",CS12&gt;=DA$27,CS12&lt;&gt;"",CP12=""),AND(CT12&gt;=DA$23,CT12&lt;&gt;"",CV12&gt;=DA$27,CV12&lt;&gt;"",CP12=""),AND(CX12&gt;=DA$23,CX12&lt;&gt;"",CZ12&gt;=DA$27,CZ12&lt;&gt;"",CP12=""),AND(DX12&gt;=EK$23,DX12&lt;&gt;"",DZ12&gt;=EK$27,DZ12&lt;&gt;""),AND(EA12&gt;=EK$23,EA12&lt;&gt;"",EC12&gt;=EK$27,EC12&lt;&gt;""),AND(EE12&gt;=EK$23,EE12&lt;&gt;"",EG12&gt;=EK$27,EG12&lt;&gt;""),AND(EH12&gt;=EK$23,EH12&lt;&gt;"",EJ12&gt;=EK$27,EJ12&lt;&gt;""),AND(FF12&gt;=FS$23,FF12&lt;&gt;"",FH12&gt;=FS$27,FH12&lt;&gt;""),AND(FI12&gt;=FS$23,FI12&lt;&gt;"",FK12&gt;=FS$27,FK12&lt;&gt;""),AND(FM12&gt;=FS$23,FM12&lt;&gt;"",FO12&gt;=FS$27,FO12&lt;&gt;""),AND(FP12&gt;=FS$23,FP12&lt;&gt;"",FR12&gt;=FS$27,FR12&lt;&gt;""),AND(GN12&gt;=HA$23,GN12&lt;&gt;"",GP12&gt;=HA$27,GP12&lt;&gt;""),AND(GQ12&gt;=HA$23,GQ12&lt;&gt;"",GS12&gt;=HA$27,GS12&lt;&gt;""),AND(GU12&gt;=HA$23,GU12&lt;&gt;"",GW12&gt;=HA$27,GW12&lt;&gt;""),AND(GX12&gt;=HA$23,GX12&lt;&gt;"",GZ12&gt;=HA$27,GZ12&lt;&gt;""),AND(HV12&gt;=II$23,HV12&lt;&gt;"",HX12&gt;=II$27,HX12&lt;&gt;""),AND(HY12&gt;=II$23,HY12&lt;&gt;"",IA12&gt;=II$27,IA12&lt;&gt;""),AND(IC12&gt;=II$23,IC12&lt;&gt;"",IE12&gt;=II$27,IE12&lt;&gt;""),AND(IF12&gt;=II$23,IF12&lt;&gt;"",IH12&gt;=II$27,IH12&lt;&gt;""),AND(JD12&gt;=JQ$23,JD12&lt;&gt;"",JF12&gt;=JQ$27,JF12&lt;&gt;""),AND(JG12&gt;=JQ$23,JG12&lt;&gt;"",JI12&gt;=JQ$27,JI12&lt;&gt;""),AND(JK12&gt;=JQ$23,JK12&lt;&gt;"",JM12&gt;=JQ$27,JM12&lt;&gt;""),AND(JN12&gt;=JQ$23,JN12&lt;&gt;"",JP12&gt;=JQ$27,JP12&lt;&gt;""),AND(KL12&gt;=KY$23,KL12&lt;&gt;"",KN12&gt;=KY$27,KN12&lt;&gt;""),AND(KO12&gt;=KY$23,KO12&lt;&gt;"",KQ12&gt;=KY$27,KQ12&lt;&gt;""),AND(KS12&gt;=KY$23,KS12&lt;&gt;"",KU12&gt;=KY$27,KU12&lt;&gt;""),AND(KV12&gt;=KY$23,KV12&lt;&gt;"",KX12&gt;=KY$27,KX12&lt;&gt;""),AND(LT12&gt;=MG$23,LT12&lt;&gt;"",LV12&gt;=MG$27,LV12&lt;&gt;""),AND(LW12&gt;=MG$23,LW12&lt;&gt;"",LY12&gt;=MG$27,LY12&lt;&gt;""),AND(MA12&gt;=MG$23,MA12&lt;&gt;"",MC12&gt;=MG$27,MC12&lt;&gt;""),AND(MD12&gt;=MG$23,MD12&lt;&gt;"",MF12&gt;=MG$27,MF12&lt;&gt;""),AND(NB12&gt;=NO$23,NB12&lt;&gt;"",ND12&gt;=NO$27,ND12&lt;&gt;""),AND(NE12&gt;=NO$23,NE12&lt;&gt;"",NG12&gt;=NO$27,NG12&lt;&gt;""),AND(NI12&gt;=NO$23,NI12&lt;&gt;"",NK12&gt;=NO$27,NK12&lt;&gt;""),AND(NL12&gt;=NO$23,NL12&lt;&gt;"",NN12&gt;=NO$27,NN12&lt;&gt;""),AND(OJ12&gt;=OW$23,OJ12&lt;&gt;"",OL12&gt;=OW$27,OL12&lt;&gt;""),AND(OM12&gt;=OW$23,OM12&lt;&gt;"",OO12&gt;=OW$27,OO12&lt;&gt;""),AND(OQ12&gt;=OW$23,OQ12&lt;&gt;"",OS12&gt;=OW$27,OS12&lt;&gt;""),AND(OT12&gt;=OW$23,OT12&lt;&gt;"",OV12&gt;=OW$27,OV12&lt;&gt;""),AND(PR12&gt;=QE$23,PR12&lt;&gt;"",PT12&gt;=QE$27,PT12&lt;&gt;""),AND(PU12&gt;=QE$23,PU12&lt;&gt;"",PW12&gt;=QE$27,PW12&lt;&gt;""),AND(PY12&gt;=QE$23,PY12&lt;&gt;"",QA12&gt;=QE$27,QA12&lt;&gt;""),AND(QB12&gt;=QE$23,QB12&lt;&gt;"",QD12&gt;=QE$27,QD12&lt;&gt;""),AND(QZ12&gt;=RM$23,QZ12&lt;&gt;"",RB12&gt;=RM$27,RB12&lt;&gt;""),AND(RC12&gt;=RM$23,RC12&lt;&gt;"",RE12&gt;=RM$27,RE12&lt;&gt;""),AND(RG12&gt;=RM$23,RG12&lt;&gt;"",RI12&gt;=RM$27,RI12&lt;&gt;""),AND(RJ12&gt;=RM$23,RJ12&lt;&gt;"",RL12&gt;=RM$27,RL12&lt;&gt;""),AND(SH12&gt;=SU$23,SH12&lt;&gt;"",SJ12&gt;=SU$27,SJ12&lt;&gt;""),AND(SK12&gt;=SU$23,SK12&lt;&gt;"",SM12&gt;=SU$27,SM12&lt;&gt;""),AND(SO12&gt;=SU$23,SO12&lt;&gt;"",SQ12&gt;=SU$27,SQ12&lt;&gt;""),AND(SR12&gt;=SU$23,SR12&lt;&gt;"",ST12&gt;=SU$27,ST12&lt;&gt;""),AND(TP12&gt;=UC$23,TP12&lt;&gt;"",TR12&gt;=UC$27,TR12&lt;&gt;""),AND(TS12&gt;=UC$23,TS12&lt;&gt;"",TU12&gt;=UC$27,TU12&lt;&gt;""),AND(TW12&gt;=UC$23,TW12&lt;&gt;"",TY12&gt;=UC$347,TYY12&lt;&gt;""),AND(TZ12&gt;=UC$23,TZ12&lt;&gt;"",UB12&gt;=UC$27,UB12&lt;&gt;""),AND(UX12&gt;=VK$23,UX12&lt;&gt;"",UZ12&gt;=VK$27,UZ12&lt;&gt;""),AND(VA12&gt;=VK$23,VA12&lt;&gt;"",VC12&gt;=VK$27,VC12&lt;&gt;""),AND(VE12&gt;=VK$23,VE12&lt;&gt;"",VG12&gt;=VK$27,VG12&lt;&gt;""),AND(VH12&gt;=VK$23,VH12&lt;&gt;"",VJ12&gt;=VK$27,VJ12&lt;&gt;""),AND(WF12&gt;=WS$23,WF12&lt;&gt;"",WH12&gt;=WS$27,WH12&lt;&gt;""),AND(WI12&gt;=WS$23,WI12&lt;&gt;"",WK12&gt;=WS$27,WK12&lt;&gt;""),AND(WM12&gt;=WS$23,WM12&lt;&gt;"",WO12&gt;=WS$27,WO12&lt;&gt;""),AND(WP12&gt;=WS$23,WP12&lt;&gt;"",WR12&gt;=WS$27,WR12&lt;&gt;"")),"Merit",IF(OR(AND(AO12&gt;=AY$22,AO12&lt;&gt;"",AQ12&gt;=AY$26,AQ12&lt;&gt;"",AN12=""),AND(AR12&gt;=AY$22,AR12&lt;&gt;"",AT12&gt;=AY$26,AT12&lt;&gt;"",AN12=""),AND(AV12&gt;=AY$22,AV12&lt;&gt;"",AX12&gt;=AY$26,AX12&lt;&gt;"",AN12=""),AND(BP12&gt;=BZ$22,BP12&lt;&gt;"",BR12&gt;=BZ$26,BR12&lt;&gt;"",BO12=""),AND(BS12&gt;=BZ$22,BS12&lt;&gt;"",BU12&gt;=BZ$26,BU12&lt;&gt;"",BO12=""),AND(BW12&gt;=BZ$22,BW12&lt;&gt;"",BY12&gt;=BZ$26,BY12&lt;&gt;"",BO12=""),AND(CQ12&gt;=DA$22,CQ12&lt;&gt;"",CS12&gt;=DA$26,CS12&lt;&gt;"",CP12=""),AND(CT12&gt;=DA$22,CT12&lt;&gt;"",CV12&gt;=DA$26,CV12&lt;&gt;"",CP12=""),AND(CX12&gt;=DA$22,CX12&lt;&gt;"",CZ12&gt;=DA$26,CZ12&lt;&gt;"",CP12=""),AND(DX12&gt;=EK$22,DX12&lt;&gt;"",DZ12&gt;=EK$26,DZ12&lt;&gt;""),AND(EA12&gt;=EK$22,EA12&lt;&gt;"",EC12&gt;=EK$26,EC12&lt;&gt;""),AND(EE12&gt;=EK$22,EE12&lt;&gt;"",EG12&gt;=EK$26,EG12&lt;&gt;""),AND(EH12&gt;=EK$22,EH12&lt;&gt;"",EJ12&gt;=EK$26,EJ12&lt;&gt;""),AND(FF12&gt;=FS$22,FF12&lt;&gt;"",FH12&gt;=FS$26,FH12&lt;&gt;""),AND(FI12&gt;=FS$22,FI12&lt;&gt;"",FK12&gt;=FS$26,FK12&lt;&gt;""),AND(FM12&gt;=FS$22,FM12&lt;&gt;"",FO12&gt;=FS$26,FO12&lt;&gt;""),AND(FP12&gt;=FS$22,FP12&lt;&gt;"",FR12&gt;=FS$26,FR12&lt;&gt;""),AND(GN12&gt;=HA$22,GN12&lt;&gt;"",GP12&gt;=HA$26,GP12&lt;&gt;""),AND(GQ12&gt;=HA$22,GQ12&lt;&gt;"",GS12&gt;=HA$26,GS12&lt;&gt;""),AND(GU12&gt;=HA$22,GU12&lt;&gt;"",GW12&gt;=HA$26,GW12&lt;&gt;""),AND(GX12&gt;=HA$22,GX12&lt;&gt;"",GZ12&gt;=HA$26,GZ12&lt;&gt;""),AND(HV12&gt;=II$22,HV12&lt;&gt;"",HX12&gt;=II$26,HX12&lt;&gt;""),AND(HY12&gt;=II$22,HY12&lt;&gt;"",IA12&gt;=II$26,IA12&lt;&gt;""),AND(IC12&gt;=II$22,IC12&lt;&gt;"",IE12&gt;=II$26,IE12&lt;&gt;""),AND(IF12&gt;=II$22,IF12&lt;&gt;"",IH12&gt;=II$26,IH12&lt;&gt;""),AND(JD12&gt;=JQ$22,JD12&lt;&gt;"",JF12&gt;=JQ$26,JF12&lt;&gt;""),AND(JG12&gt;=JQ$22,JG12&lt;&gt;"",JI12&gt;=JQ$26,JI12&lt;&gt;""),AND(JK12&gt;=JQ$22,JK12&lt;&gt;"",JM12&gt;=JQ$26,JM12&lt;&gt;""),AND(JN12&gt;=JQ$22,JN12&lt;&gt;"",JP12&gt;=JQ$26,JP12&lt;&gt;""),AND(KL12&gt;=KY$22,KL12&lt;&gt;"",KN12&gt;=KY$26,KN12&lt;&gt;""),AND(KO12&gt;=KY$22,KO12&lt;&gt;"",KQ12&gt;=KY$26,KQ12&lt;&gt;""),AND(KS12&gt;=KY$22,KS12&lt;&gt;"",KU12&gt;=KY$26,KU12&lt;&gt;""),AND(KV12&gt;=KY$22,KV12&lt;&gt;"",KX12&gt;=KY$26,KX12&lt;&gt;""),AND(LT12&gt;=MG$22,LT12&lt;&gt;"",LV12&gt;=MG$26,LV12&lt;&gt;""),AND(LW12&gt;=MG$22,LW12&lt;&gt;"",LY12&gt;=MG$26,LY12&lt;&gt;""),AND(MA12&gt;=MG$22,MA12&lt;&gt;"",MC12&gt;=MG$26,MC12&lt;&gt;""),AND(MD12&gt;=MG$22,MD12&lt;&gt;"",MF12&gt;=MG$26,MF12&lt;&gt;""),AND(NB12&gt;=NO$22,NB12&lt;&gt;"",ND12&gt;=NO$26,ND12&lt;&gt;""),AND(NE12&gt;=NO$22,NE12&lt;&gt;"",NG12&gt;=NO$26,NG12&lt;&gt;""),AND(NI12&gt;=NO$22,NI12&lt;&gt;"",NK12&gt;=NO$26,NK12&lt;&gt;""),AND(NL12&gt;=NO$22,NL12&lt;&gt;"",NN12&gt;=NO$26,NN12&lt;&gt;""),AND(OJ12&gt;=OW$22,OJ12&lt;&gt;"",OL12&gt;=OW$26,OL12&lt;&gt;""),AND(OM12&gt;=OW$22,OM12&lt;&gt;"",OO12&gt;=OW$26,OO12&lt;&gt;""),AND(OQ12&gt;=OW$22,OQ12&lt;&gt;"",OS12&gt;=OW$26,OS12&lt;&gt;""),AND(OT12&gt;=OW$22,OT12&lt;&gt;"",OV12&gt;=OW$26,OV12&lt;&gt;""),AND(PR12&gt;=QE$22,PR12&lt;&gt;"",PT12&gt;=QE$26,PT12&lt;&gt;""),AND(PU12&gt;=QE$22,PU12&lt;&gt;"",PW12&gt;=QE$26,PW12&lt;&gt;""),AND(PY12&gt;=QE$22,PY12&lt;&gt;"",QA12&gt;=QE$26,QA12&lt;&gt;""),AND(QB12&gt;=QE$22,QB12&lt;&gt;"",QD12&gt;=QE$26,QD12&lt;&gt;""),AND(QZ12&gt;=RM$22,QZ12&lt;&gt;"",RB12&gt;=RM$26,RB12&lt;&gt;""),AND(RC12&gt;=RM$22,RC12&lt;&gt;"",RE12&gt;=RM$26,RE12&lt;&gt;""),AND(RG12&gt;=RM$22,RG12&lt;&gt;"",RI12&gt;=RM$26,RI12&lt;&gt;""),AND(RJ12&gt;=RM$22,RJ12&lt;&gt;"",RL12&gt;=RM$26,RL12&lt;&gt;""),AND(SH12&gt;=SU$22,SH12&lt;&gt;"",SJ12&gt;=SU$26,SJ12&lt;&gt;""),AND(SK12&gt;=SU$22,SK12&lt;&gt;"",SM12&gt;=SU$26,SM12&lt;&gt;""),AND(SO12&gt;=SU$22,SO12&lt;&gt;"",SQ12&gt;=SU$26,SQ12&lt;&gt;""),AND(SR12&gt;=SU$22,SR12&lt;&gt;"",ST12&gt;=SU$26,ST12&lt;&gt;""),AND(TP12&gt;=UC$22,TP12&lt;&gt;"",TR12&gt;=UC$26,TR12&lt;&gt;""),AND(TS12&gt;=UC$22,TS12&lt;&gt;"",TU12&gt;=UC$26,TU12&lt;&gt;""),AND(TW12&gt;=UC$22,TW12&lt;&gt;"",TY12&gt;=UC$26,TYY12&lt;&gt;""),AND(TZ12&gt;=UC$22,TZ12&lt;&gt;"",UB12&gt;=UC$26,UB12&lt;&gt;""),AND(UX12&gt;=VK$22,UX12&lt;&gt;"",UZ12&gt;=VK$26,UZ12&lt;&gt;""),AND(VA12&gt;=VK$22,VA12&lt;&gt;"",VC12&gt;=VK$26,VC12&lt;&gt;""),AND(VE12&gt;=VK$22,VE12&lt;&gt;"",VG12&gt;=VK$26,VG12&lt;&gt;""),AND(VH12&gt;=VK$22,VH12&lt;&gt;"",VJ12&gt;=VK$26,VJ12&lt;&gt;""),AND(WF12&gt;=WS$22,WF12&lt;&gt;"",WH12&gt;=WS$26,WH12&lt;&gt;""),AND(WI12&gt;=WS$22,WI12&lt;&gt;"",WK12&gt;=WS$26,WK12&lt;&gt;""),AND(WM12&gt;=WS$22,WM12&lt;&gt;"",WO12&gt;=WS$26,WO12&lt;&gt;""),AND(WP12&gt;=WS$22,WP12&lt;&gt;"",WR12&gt;=WS$26,WR12&lt;&gt;"")),"Excellence",IF(I12="P","Worlds Team",IF(F12="P","National Team","")))))</f>
        <v>National Team</v>
      </c>
      <c r="I12" s="3" t="str">
        <f>IF(OR(AND(AO12&gt;=AY$21,AO12&lt;&gt;"",AQ12&gt;=AY$25,AQ12&lt;&gt;"",AN12=""),AND(AR12&gt;=AY$21,AR12&lt;&gt;"",AT12&gt;=AY$25,AT12&lt;&gt;"",AN12=""),AND(AV12&gt;=AY$21,AV12&lt;&gt;"",AX12&gt;=AY$25,AX12&lt;&gt;"",AN12=""),AND(BP12&gt;=BZ$21,BP12&lt;&gt;"",BR12&gt;=BZ$25,BR12&lt;&gt;"",BO12=""),AND(BS12&gt;=BZ$21,BS12&lt;&gt;"",BU12&gt;=BZ$25,BU12&lt;&gt;"",BO12=""),AND(BW12&gt;=BZ$21,BW12&lt;&gt;"",BY12&gt;=BZ$25,BY12&lt;&gt;"",BO12=""),AND(CQ12&gt;=DA$21,CQ12&lt;&gt;"",CS12&gt;=DA$25,CS12&lt;&gt;"",CP12=""),AND(CT12&gt;=DA$21,CT12&lt;&gt;"",CV12&gt;=DA$25,CV12&lt;&gt;"",CP12=""),AND(CX12&gt;=DA$21,CX12&lt;&gt;"",CZ12&gt;=DA$25,CZ12&lt;&gt;"",CP12=""),AND(DX12&gt;=EK$21,DX12&lt;&gt;"",DZ12&gt;=EK$25,DZ12&lt;&gt;""),AND(EA12&gt;=EK$21,EA12&lt;&gt;"",EC12&gt;=EK$25,EC12&lt;&gt;""),AND(EE12&gt;=EK$21,EE12&lt;&gt;"",EG12&gt;=EK$25,EG12&lt;&gt;""),AND(EH12&gt;=EK$21,EH12&lt;&gt;"",EJ12&gt;=EK$25,EJ12&lt;&gt;""),AND(FF12&gt;=FS$21,FF12&lt;&gt;"",FH12&gt;=FS$25,FH12&lt;&gt;""),AND(FI12&gt;=FS$21,FI12&lt;&gt;"",FK12&gt;=FS$25,FK12&lt;&gt;""),AND(FM12&gt;=FS$21,FM12&lt;&gt;"",FO12&gt;=FS$25,FO12&lt;&gt;""),AND(FP12&gt;=FS$21,FP12&lt;&gt;"",FR12&gt;=FS$25,FR12&lt;&gt;""),AND(GN12&gt;=HA$21,GN12&lt;&gt;"",GP12&gt;=HA$25,GP12&lt;&gt;""),AND(GQ12&gt;=HA$21,GQ12&lt;&gt;"",GS12&gt;=HA$25,GS12&lt;&gt;""),AND(GU12&gt;=HA$21,GU12&lt;&gt;"",GW12&gt;=HA$25,GW12&lt;&gt;""),AND(GX12&gt;=HA$21,GX12&lt;&gt;"",GZ12&gt;=HA$25,GZ12&lt;&gt;""),AND(HV12&gt;=II$21,HV12&lt;&gt;"",HX12&gt;=II$25,HX12&lt;&gt;""),AND(HY12&gt;=II$21,HY12&lt;&gt;"",IA12&gt;=II$25,IA12&lt;&gt;""),AND(IC12&gt;=II$21,IC12&lt;&gt;"",IE12&gt;=II$25,IE12&lt;&gt;""),AND(IF12&gt;=II$21,IF12&lt;&gt;"",IH12&gt;=II$25,IH12&lt;&gt;""),AND(JD12&gt;=JQ$21,JD12&lt;&gt;"",JF12&gt;=JQ$25,JF12&lt;&gt;""),AND(JG12&gt;=JQ$21,JG12&lt;&gt;"",JI12&gt;=JQ$25,JI12&lt;&gt;""),AND(JK12&gt;=JQ$21,JK12&lt;&gt;"",JM12&gt;=JQ$25,JM12&lt;&gt;""),AND(JN12&gt;=JQ$21,JN12&lt;&gt;"",JP12&gt;=JQ$25,JP12&lt;&gt;""),AND(KL12&gt;=KY$21,KL12&lt;&gt;"",KN12&gt;=KY$25,KN12&lt;&gt;""),AND(KO12&gt;=KY$21,KO12&lt;&gt;"",KQ12&gt;=KY$25,KQ12&lt;&gt;""),AND(KS12&gt;=KY$21,KS12&lt;&gt;"",KU12&gt;=KY$25,KU12&lt;&gt;""),AND(KV12&gt;=KY$21,KV12&lt;&gt;"",KX12&gt;=KY$25,KX12&lt;&gt;""),AND(LT12&gt;=MG$21,LT12&lt;&gt;"",LV12&gt;=MG$25,LV12&lt;&gt;""),AND(LW12&gt;=MG$21,LW12&lt;&gt;"",LY12&gt;=MG$25,LY12&lt;&gt;""),AND(MA12&gt;=MG$21,MA12&lt;&gt;"",MC12&gt;=MG$25,MC12&lt;&gt;""),AND(MD12&gt;=MG$21,MD12&lt;&gt;"",MF12&gt;=MG$25,MF12&lt;&gt;""),AND(NB12&gt;=NO$21,NB12&lt;&gt;"",ND12&gt;=NO$25,ND12&lt;&gt;""),AND(NE12&gt;=NO$21,NE12&lt;&gt;"",NG12&gt;=NO$25,NG12&lt;&gt;""),AND(NI12&gt;=NO$21,NI12&lt;&gt;"",NK12&gt;=NO$25,NK12&lt;&gt;""),AND(NL12&gt;=NO$21,NL12&lt;&gt;"",NN12&gt;=NO$25,NN12&lt;&gt;""),AND(OJ12&gt;=OW$21,OJ12&lt;&gt;"",OL12&gt;=OW$25,OL12&lt;&gt;""),AND(OM12&gt;=OW$21,OM12&lt;&gt;"",OO12&gt;=OW$25,OO12&lt;&gt;""),AND(OQ12&gt;=OW$21,OQ12&lt;&gt;"",OS12&gt;=OW$25,OS12&lt;&gt;""),AND(OT12&gt;=OW$21,OT12&lt;&gt;"",OV12&gt;=OW$25,OV12&lt;&gt;""),AND(PR12&gt;=QE$21,PR12&lt;&gt;"",PT12&gt;=QE$25,PT12&lt;&gt;""),AND(PU12&gt;=QE$21,PU12&lt;&gt;"",PW12&gt;=QE$25,PW12&lt;&gt;""),AND(PY12&gt;=QE$21,PY12&lt;&gt;"",QA12&gt;=QE$25,QA12&lt;&gt;""),AND(QB12&gt;=QE$21,QB12&lt;&gt;"",QD12&gt;=QE$25,QD12&lt;&gt;""),AND(QZ12&gt;=RM$21,QZ12&lt;&gt;"",RB12&gt;=RM$25,RB12&lt;&gt;""),AND(RC12&gt;=RM$21,RC12&lt;&gt;"",RE12&gt;=RM$25,RE12&lt;&gt;""),AND(RG12&gt;=RM$21,RG12&lt;&gt;"",RI12&gt;=RM$25,RI12&lt;&gt;""),AND(RJ12&gt;=RM$21,RJ12&lt;&gt;"",RL12&gt;=RM$25,RL12&lt;&gt;""),AND(SH12&gt;=SU$21,SH12&lt;&gt;"",SJ12&gt;=SU$25,SJ12&lt;&gt;""),AND(SK12&gt;=SU$21,SK12&lt;&gt;"",SM12&gt;=SU$25,SM12&lt;&gt;""),AND(SO12&gt;=SU$21,SO12&lt;&gt;"",SQ12&gt;=SU$25,SQ12&lt;&gt;""),AND(SR12&gt;=SU$21,SR12&lt;&gt;"",ST12&gt;=SU$25,ST12&lt;&gt;""),AND(TP12&gt;=UC$21,TP12&lt;&gt;"",TR12&gt;=UC$25,TR12&lt;&gt;""),AND(TS12&gt;=UC$21,TS12&lt;&gt;"",TU12&gt;=UC$25,TU12&lt;&gt;""),AND(TW12&gt;=UC$21,TW12&lt;&gt;"",TY12&gt;=UC$25,TYY12&lt;&gt;""),AND(TZ12&gt;=UC$21,TZ12&lt;&gt;"",UB12&gt;=UC$25,UB12&lt;&gt;""),AND(UX12&gt;=VK$21,UX12&lt;&gt;"",UZ12&gt;=VK$25,UZ12&lt;&gt;""),AND(VA12&gt;=VK$21,VA12&lt;&gt;"",VC12&gt;=VK$25,VC12&lt;&gt;""),AND(VE12&gt;=VK$21,VE12&lt;&gt;"",VG12&gt;=VK$25,VG12&lt;&gt;""),AND(VH12&gt;=VK$21,VH12&lt;&gt;"",VJ12&gt;=VK$25,VJ12&lt;&gt;""),AND(WF12&gt;=WS$21,WF12&lt;&gt;"",WH12&gt;=WS$25,WH12&lt;&gt;""),AND(WI12&gt;=WS$21,WI12&lt;&gt;"",WK12&gt;=WS$25,WK12&lt;&gt;""),AND(WM12&gt;=WS$21,WM12&lt;&gt;"",WO12&gt;=WS$25,WO12&lt;&gt;""),AND(WP12&gt;=WS$21,WP12&lt;&gt;"",WR12&gt;=WS$25,WR12&lt;&gt;"")),"P","")</f>
        <v/>
      </c>
      <c r="J12" s="8">
        <f>IF(COUNT(AQ12,AT12,BR12,BU12,CS12,CV12)&gt;0,LARGE((AQ12,AT12,BR12,BU12,CS12,CV12),1),0)</f>
        <v>50.14</v>
      </c>
      <c r="K12" s="8" t="str">
        <f>IF(J12="","",IF(OR(J12=CS12,J12=CV12),$CA$1,IF(OR(J12=BR12,J12=BU12),$AZ$1,IF(OR(J12=AQ12,J12=AT12),$Y$1,""))))</f>
        <v>2023 Domestic 3rd Trial</v>
      </c>
      <c r="L12" s="8">
        <f>IF(COUNT(AQ12,AT12,BR12,BU12,CS12,CV12)&gt;1,LARGE((AQ12,AT12,BR12,BU12,CS12,CV12),2),0)</f>
        <v>49.47</v>
      </c>
      <c r="M12" s="8" t="str">
        <f>IF(L12="","",IF(OR(L12=CS12,L12=CV12),$CA$1,IF(OR(L12=BR12,L12=BU12),$AZ$1,IF(OR(L12=AQ12,L12=AT12),$Y$1,""))))</f>
        <v>2023 Domestic 3rd Trial</v>
      </c>
      <c r="N12" s="8">
        <f>IF(COUNT(AQ12,AT12,BR12,BU12,CS12,CV12)&gt;2,LARGE((AQ12,AT12,BR12,BU12,CS12,CV12),3),0)</f>
        <v>48.66</v>
      </c>
      <c r="O12" s="8" t="str">
        <f>IF(N12="","",IF(OR(N12=CS12,N12=CV12),$CA$1,IF(OR(N12=BR12,N12=BU12),$AZ$1,IF(OR(N12=AQ12,N12=AT12),$Y$1,""))))</f>
        <v>2024 Nationals</v>
      </c>
      <c r="P12" s="8">
        <f>IF(MAX(AX12,BY12,CZ12)&gt;0,MAX(AX12,BY12,CZ12),0)</f>
        <v>50.67</v>
      </c>
      <c r="Q12" s="8" t="str">
        <f>IF(P12="","",IF(P12=CZ12,$CA$1,IF(P12=BY12,$AZ$1,IF(P12=AX12,$Y$1,""))))</f>
        <v>2023 Domestic 3rd Trial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,TP12,TS12,TW12,TZ12,UX12,VA12,VE12,VH12,WF12,WI12,WM12,WP12),0)</f>
        <v>12.7</v>
      </c>
      <c r="S12" s="8" t="str">
        <f>IF(R12=0,"",IF(OR(R12=CQ12,R12=CT12,R12=CX12),$CA$1,IF(OR(R12=BP12,R12=BS12,R12=BW12),$AZ$1,IF(OR(R12=AO12,R12=AR12,R12=AV12),$Y$1,IF(OR(R12=WF12,R12=WI12,R12=WM12,R12=WP12),$VL$1,IF(OR(R12=UX12,R12=VA12,R12=VE12,R12=VH12),$UD$1,IF(OR(R12=TP12,R12=TS12,R12=TW12,R12=TZ12),$SV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)))</f>
        <v>2023 Domestic 3rd Trial</v>
      </c>
      <c r="T12" s="8">
        <f>IF(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,IF(TP12&gt;=$UC$20,TQ12,0),IF(TS12&gt;=$UC$20,TT12,0),IF(TW12&gt;=$UC$20,TX12,0),IF(TZ12&gt;=$UC$20,UA12,0),IF(UX12&gt;=$VK$20,UY12,0),IF(VA12&gt;=$VK$20,VB12,0),IF(VE12&gt;=$VK$20,VF12,0),IF(VH12&gt;=$VK$20,VI12,0),IF(WF12&gt;=$WS$20,WG12,0),IF(WI12&gt;=$WS$20,WJ12,0),IF(WM12&gt;=$WS$20,WN12,0),IF(WP12&gt;=$WS$20,WQ12,0))&gt;0,MAX(IF(AO12&gt;=$AY$20,AP12,0),IF(AR12&gt;=$AY$20,AS12,0),IF(AV12&gt;=$AY$20,AW12,0),IF(BP12&gt;=$BZ$20,BQ12,0),IF(BS12&gt;=$BZ$20,BT12,0),IF(BW12&gt;=$BZ$20,BX12,0),IF(CQ12&gt;=$DA$20,CR12,0),IF(CT12&gt;=$DA$20,CU12,0),IF(CX12&gt;=$DA$20,CY12,0),IF(DX12&gt;=$EK$20,DY12,0),IF(EA12&gt;=$EK$20,EB12,0),IF(EE12&gt;=$EK$20,EF12,0),IF(EH12&gt;=$EK$20,EI12,0),IF(FF12&gt;=$FS$20,FG12,0),IF(FI12&gt;=$FS$20,FJ12,0),IF(FM12&gt;=$FS$20,FN12,0),IF(FP12&gt;=$FS$20,FQ12,0),IF(GN12&gt;=$HA$20,GO12,0),IF(GQ12&gt;=$HA$20,GR12,0),IF(GU12&gt;=$HA$20,GV12,0),IF(GX12&gt;=$HA$20,GY12,0),IF(HV12&gt;=$II$20,HW12,0),IF(HY12&gt;=$II$20,HZ12,0),IF(IC12&gt;=$II$20,ID12,0),IF(IF12&gt;=$II$20,IG12,0),IF(JD12&gt;=$JQ$20,JE12,0),IF(JG12&gt;=$JQ$20,JH12,0),IF(JK12&gt;=$JQ$20,JL12,0),IF(JN12&gt;=$JQ$20,JO12,0),IF(KL12&gt;=$KY$20,KM12,0),IF(KO12&gt;=$KY$20,KP12,0),IF(KS12&gt;=$KY$20,KT12,0),IF(KV12&gt;=$KY$20,KW12,0),IF(LT12&gt;=$MG$20,LU12,0),IF(LW12&gt;=$MG$20,LX12,0),IF(MA12&gt;=$MG$20,MB12,0),IF(MD12&gt;=$MG$20,ME12,0),IF(NB12&gt;=$NO$20,NC12,0),IF(NE12&gt;=$NO$20,NF12,0),IF(NI12&gt;=$NO$20,NJ12,0),IF(NL12&gt;=$NO$20,NM12,0),IF(OJ12&gt;=$OW$20,OK12,0),IF(OM12&gt;=$OW$20,ON12,0),IF(OQ12&gt;=$OW$20,OR12,0),IF(OT12&gt;=$OW$20,OU12,0),IF(PR12&gt;=$QE$20,PS12,0),IF(PU12&gt;=$QE$20,PV12,0),IF(PY12&gt;=$QE$20,PZ12,0),IF(QB12&gt;=$QE$20,QC12,0),IF(QZ12&gt;=$RM$20,RA12,0),IF(RC12&gt;=$RM$20,RD12,0),IF(RG12&gt;=$RM$20,RH12,0),IF(RJ12&gt;=$RM$20,RK12,0),IF(SH12&gt;=$SU$20,SI12,0),IF(SK12&gt;=$SU$20,SL12,0),IF(SO12&gt;=$SU$20,SP12,0),IF(SR12&gt;=$SU$20,SS12,0),IF(TP12&gt;=$UC$20,TQ12,0),IF(TS12&gt;=$UC$20,TT12,0),IF(TW12&gt;=$UC$20,TX12,0),IF(TZ12&gt;=$UC$20,UA12,0),IF(UX12&gt;=$VK$20,UY12,0),IF(VA12&gt;=$VK$20,VB12,0),IF(VE12&gt;=$VK$20,VF12,0),IF(VH12&gt;=$VK$20,VI12,0),IF(WF12&gt;=$WS$20,WG12,0),IF(WI12&gt;=$WS$20,WJ12,0),IF(WM12&gt;=$WS$20,WN12,0),IF(WP12&gt;=$WS$20,WQ12,0)),0)</f>
        <v>14.67</v>
      </c>
      <c r="U12" s="8" t="str">
        <f>IF(T12=0,"",IF(OR(T12=CR12,T12=CU12,T12=CY12),$CA$1,IF(OR(T12=BQ12,T12=BT12,T12=BX12),$AZ$1,IF(OR(T12=AP12,T12=AS12,T12=AW12),$Y$1,IF(OR(T12=WG12,T12=WJ12,T12=WN12,T12=WQ12),$VL$1,IF(OR(T12=UY12,T12=VB12,T12=VF12,T12=VI12),$UD$1,IF(OR(T12=TQ12,T12=TT12,T12=TX12,T12=UA12),$SV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)))</f>
        <v>2023 Domestic 3rd Trial</v>
      </c>
      <c r="V12" s="8">
        <f>IF(MAX(DB12,DC12)&gt;0,MAX(DB12,DC12),"")</f>
        <v>1.3100000000000023</v>
      </c>
      <c r="W12" s="11" t="str">
        <f>IF(V12="","",IF(V12=DB12,"("&amp;DB$2&amp;")",IF(V12=DC12,"("&amp;DC$2&amp;")")))</f>
        <v>(Prelim)</v>
      </c>
      <c r="X12" s="8" t="str">
        <f>IF(V12="","",IF(V12=DB12,IF(V12+IF(N12="",0,N12)=WL12,$VL$1,IF(V12+IF(N12="",0,N12)=VD12,$UD$1,IF(V12+IF(N12="",0,N12)=TV12,$SV$1,IF(V12+IF(N12="",0,N12)=SN12,$RN$1,IF(V12+IF(N12="",0,N12)=RF12,$QF$1,IF(V12+IF(N12="",0,N12)=PX12,$OX$1,IF(V12+IF(N12="",0,N12)=OP12,$NP$1,IF(V12+IF(N12="",0,N12)=NH12,$MH$1,IF(V12+IF(N12="",0,N12)=LZ12,$KZ$1,IF(V12+IF(N12="",0,N12)=KR12,$JR$1,IF(V12+IF(N12="",0,N12)=JJ12,$IJ$1,IF(V12+IF(N12="",0,N12)=IB12,$HB$1,IF(V12+IF(N12="",0,N12)=GT12,$FT$1,IF(V12+IF(N12="",0,N12)=FL12,$EL$1,IF(V12+IF(N12="",0,N12)=ED12,$DD$1))))))))))))))),IF(V12=DC12,IF(V12+IF(P12="",0,P12)=WO12,$VL$1,IF(V12+IF(P12="",0,P12)=VG12,$UD$1,IF(V12+IF(P12="",0,P12)=TY12,$SV$1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WR12,$VL$1,IF(V12+IF(P12="",0,P12)=VJ12,$UD$1,IF(V12+IF(P12="",0,P12)=UB12,$SV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))))))</f>
        <v>2024 Coimbra Gym Fest (July 7)</v>
      </c>
      <c r="Y12" s="23">
        <v>13.5</v>
      </c>
      <c r="Z12" s="23">
        <v>9.1</v>
      </c>
      <c r="AA12" s="23">
        <v>12.4</v>
      </c>
      <c r="AB12" s="23">
        <v>14.47</v>
      </c>
      <c r="AC12" s="23">
        <v>0</v>
      </c>
      <c r="AD12" s="23">
        <v>14.6</v>
      </c>
      <c r="AE12" s="23">
        <v>8.8000000000000007</v>
      </c>
      <c r="AF12" s="23">
        <v>12.4</v>
      </c>
      <c r="AG12" s="23">
        <v>14.34</v>
      </c>
      <c r="AH12" s="23">
        <v>0</v>
      </c>
      <c r="AI12" s="23">
        <v>13.8</v>
      </c>
      <c r="AJ12" s="23">
        <v>9.5</v>
      </c>
      <c r="AK12" s="23">
        <v>12.7</v>
      </c>
      <c r="AL12" s="23">
        <v>14.67</v>
      </c>
      <c r="AM12" s="23">
        <v>0</v>
      </c>
      <c r="AN12" s="28"/>
      <c r="AO12" s="39">
        <f>IF(AA12&gt;0,AA12,"")</f>
        <v>12.4</v>
      </c>
      <c r="AP12" s="39">
        <f>IF(AB12&gt;0,AB12,"")</f>
        <v>14.47</v>
      </c>
      <c r="AQ12" s="41">
        <f>IF(SUM(Y12:AB12)-AC12&gt;0,SUM(Y12:AB12)-AC12,"")</f>
        <v>49.47</v>
      </c>
      <c r="AR12" s="41">
        <f>IF(AF12&gt;0,AF12,"")</f>
        <v>12.4</v>
      </c>
      <c r="AS12" s="41">
        <f>IF(AG12&gt;0,AG12,"")</f>
        <v>14.34</v>
      </c>
      <c r="AT12" s="41">
        <f>IF(SUM(AD12:AG12)-AH12&gt;0,SUM(AD12:AG12)-AH12,"")</f>
        <v>50.14</v>
      </c>
      <c r="AU12" s="41">
        <f>IF(AQ12="","",MAX(AQ12,AT12))</f>
        <v>50.14</v>
      </c>
      <c r="AV12" s="41">
        <f>IF(AK12&gt;0,AK12,"")</f>
        <v>12.7</v>
      </c>
      <c r="AW12" s="41">
        <f>IF(AL12&gt;0,AL12,"")</f>
        <v>14.67</v>
      </c>
      <c r="AX12" s="41">
        <f>IF(SUM(AI12:AL12)-AM12&gt;0,SUM(AI12:AL12)-AM12,"")</f>
        <v>50.67</v>
      </c>
      <c r="AY12" s="41">
        <f>IF(SUM(AU12,AX12)&gt;0,SUM(AU12,AX12),"")</f>
        <v>100.81</v>
      </c>
      <c r="AZ12" s="27">
        <v>7.5</v>
      </c>
      <c r="BA12" s="27">
        <v>4.2</v>
      </c>
      <c r="BB12" s="27">
        <v>5.4</v>
      </c>
      <c r="BC12" s="27">
        <v>7.67</v>
      </c>
      <c r="BD12" s="27">
        <v>0</v>
      </c>
      <c r="BE12" s="27">
        <v>7.3</v>
      </c>
      <c r="BF12" s="27">
        <v>4</v>
      </c>
      <c r="BG12" s="27">
        <v>5.0999999999999996</v>
      </c>
      <c r="BH12" s="27">
        <v>7.41</v>
      </c>
      <c r="BI12" s="27">
        <v>0</v>
      </c>
      <c r="BJ12" s="27"/>
      <c r="BK12" s="27"/>
      <c r="BL12" s="27"/>
      <c r="BM12" s="27"/>
      <c r="BN12" s="27"/>
      <c r="BO12" s="29"/>
      <c r="BP12" s="40">
        <f>IF(BB12&gt;0,BB12,"")</f>
        <v>5.4</v>
      </c>
      <c r="BQ12" s="40">
        <f>IF(BC12&gt;0,BC12,"")</f>
        <v>7.67</v>
      </c>
      <c r="BR12" s="11">
        <f>IF(SUM(AZ12:BC12)-BD12&gt;0,SUM(AZ12:BC12)-BD12,"")</f>
        <v>24.770000000000003</v>
      </c>
      <c r="BS12" s="11">
        <f>IF(BG12&gt;0,BG12,"")</f>
        <v>5.0999999999999996</v>
      </c>
      <c r="BT12" s="11">
        <f>IF(BH12&gt;0,BH12,"")</f>
        <v>7.41</v>
      </c>
      <c r="BU12" s="11">
        <f>IF(SUM(BE12:BH12)-BI12&gt;0,SUM(BE12:BH12)-BI12,"")</f>
        <v>23.81</v>
      </c>
      <c r="BV12" s="11">
        <f>IF(BR12="","",MAX(BR12,BU12))</f>
        <v>24.770000000000003</v>
      </c>
      <c r="BW12" s="11" t="str">
        <f>IF(BL12&gt;0,BL12,"")</f>
        <v/>
      </c>
      <c r="BX12" s="11" t="str">
        <f>IF(BM12&gt;0,BM12,"")</f>
        <v/>
      </c>
      <c r="BY12" s="11" t="str">
        <f>IF(SUM(BJ12:BM12)-BN12&gt;0,SUM(BJ12:BM12)-BN12,"")</f>
        <v/>
      </c>
      <c r="BZ12" s="11">
        <f>IF(SUM(BV12,BY12)&gt;0,SUM(BV12,BY12),"")</f>
        <v>24.770000000000003</v>
      </c>
      <c r="CA12" s="23">
        <v>15.1</v>
      </c>
      <c r="CB12" s="23">
        <v>9.1</v>
      </c>
      <c r="CC12" s="23">
        <v>9.3000000000000007</v>
      </c>
      <c r="CD12" s="23">
        <v>13.91</v>
      </c>
      <c r="CE12" s="23">
        <v>1.9</v>
      </c>
      <c r="CF12" s="23">
        <v>15.7</v>
      </c>
      <c r="CG12" s="23">
        <v>9.3000000000000007</v>
      </c>
      <c r="CH12" s="23">
        <v>10</v>
      </c>
      <c r="CI12" s="23">
        <v>14.86</v>
      </c>
      <c r="CJ12" s="23">
        <v>1.2</v>
      </c>
      <c r="CK12" s="23">
        <v>14.4</v>
      </c>
      <c r="CL12" s="23">
        <v>9.1</v>
      </c>
      <c r="CM12" s="23">
        <v>11.4</v>
      </c>
      <c r="CN12" s="23">
        <v>14.4</v>
      </c>
      <c r="CO12" s="23">
        <v>0</v>
      </c>
      <c r="CP12" s="28"/>
      <c r="CQ12" s="39">
        <f>IF(CC12&gt;0,CC12,"")</f>
        <v>9.3000000000000007</v>
      </c>
      <c r="CR12" s="39">
        <f>IF(CD12&gt;0,CD12,"")</f>
        <v>13.91</v>
      </c>
      <c r="CS12" s="41">
        <f>IF(SUM(CA12:CD12)-CE12&gt;0,SUM(CA12:CD12)-CE12,"")</f>
        <v>45.51</v>
      </c>
      <c r="CT12" s="41">
        <f>IF(CH12&gt;0,CH12,"")</f>
        <v>10</v>
      </c>
      <c r="CU12" s="41">
        <f>IF(CI12&gt;0,CI12,"")</f>
        <v>14.86</v>
      </c>
      <c r="CV12" s="41">
        <f>IF(SUM(CF12:CI12)-CJ12&gt;0,SUM(CF12:CI12)-CJ12,"")</f>
        <v>48.66</v>
      </c>
      <c r="CW12" s="41">
        <f>IF(CS12="","",MAX(CS12,CV12))</f>
        <v>48.66</v>
      </c>
      <c r="CX12" s="41">
        <f>IF(CM12&gt;0,CM12,"")</f>
        <v>11.4</v>
      </c>
      <c r="CY12" s="41">
        <f>IF(CN12&gt;0,CN12,"")</f>
        <v>14.4</v>
      </c>
      <c r="CZ12" s="41">
        <f>IF(SUM(CK12:CN12)-CO12&gt;0,SUM(CK12:CN12)-CO12,"")</f>
        <v>49.3</v>
      </c>
      <c r="DA12" s="41">
        <f>IF(SUM(CW12,CZ12)&gt;0,SUM(CW12,CZ12),"")</f>
        <v>97.96</v>
      </c>
      <c r="DB12" s="52">
        <f>IF(MAX(ED12,FL12,GT12,IB12,JJ12,KR12,LZ12,NH12,OP12,PX12,RF12,SN12,TV12,VD12,WWL12)-IF(N12="",0,N12)&gt;0.001,MAX(ED12,FL12,GT12,IB12,JJ12,KR12,LZ12,NH12,OP12,PX12,RF12,SN12,TV12,VD12,WL12)-IF(N12="",0,N12),"")</f>
        <v>1.3100000000000023</v>
      </c>
      <c r="DC12" s="52" t="str">
        <f>IF(MAX(EG12,EJ12,FO12,FR12,GW12,GZ12,IE12,IH12,JM12,JP12,KU12,KX12,MC12,MF12,NK12,NN12,OS12,OV12,QA12,QD12,RI12,RL12,SQ12,ST12,TY12,UB12,VG12,VJ12,WO12,WR12)-IF(P12="",0,P12)&gt;0.001,MAX(EG12,EJ12,FO12,FR12,GW12,GZ12,IE12,IH12,JM12,JP12,KU12,KX12,MC12,MF12,NK12,NN12,OS12,OV12,QA12,QD12,RI12,RL12,SQ12,ST12,TY12,UB12,VG12,VJ12,WO12,WR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>IF(DF12&gt;0,DF12,"")</f>
        <v/>
      </c>
      <c r="DY12" s="41" t="str">
        <f>IF(DG12&gt;0,DG12,"")</f>
        <v/>
      </c>
      <c r="DZ12" s="41" t="str">
        <f>IF(SUM(DD12:DG12)-DH12&gt;0,SUM(DD12:DG12)-DH12,"")</f>
        <v/>
      </c>
      <c r="EA12" s="41" t="str">
        <f>IF(DK12&gt;0,DK12,"")</f>
        <v/>
      </c>
      <c r="EB12" s="41" t="str">
        <f>IF(DL12&gt;0,DL12,"")</f>
        <v/>
      </c>
      <c r="EC12" s="41" t="str">
        <f>IF(SUM(DI12:DL12)-DM12&gt;0,SUM(DI12:DL12)-DM12,"")</f>
        <v/>
      </c>
      <c r="ED12" s="41" t="str">
        <f>IF(MAX(DZ12,EC12)&gt;0,MAX(DZ12,EC12),"")</f>
        <v/>
      </c>
      <c r="EE12" s="41" t="str">
        <f>IF(DP12&gt;0,DP12,"")</f>
        <v/>
      </c>
      <c r="EF12" s="41" t="str">
        <f>IF(DQ12&gt;0,DQ12,"")</f>
        <v/>
      </c>
      <c r="EG12" s="41" t="str">
        <f>IF(SUM(DN12:DQ12)-DR12&gt;0,SUM(DN12:DQ12)-DR12,"")</f>
        <v/>
      </c>
      <c r="EH12" s="41" t="str">
        <f>IF(DU12&gt;0,DU12,"")</f>
        <v/>
      </c>
      <c r="EI12" s="41" t="str">
        <f>IF(DV12&gt;0,DV12,"")</f>
        <v/>
      </c>
      <c r="EJ12" s="41" t="str">
        <f>IF(SUM(DS12:DV12)-DW12&gt;0,SUM(DS12:DV12)-DW12,"")</f>
        <v/>
      </c>
      <c r="EK12" s="41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>IF(FV12&gt;0,FV12,"")</f>
        <v/>
      </c>
      <c r="GO12" s="41" t="str">
        <f>IF(FW12&gt;0,FW12,"")</f>
        <v/>
      </c>
      <c r="GP12" s="41" t="str">
        <f>IF(SUM(FT12:FW12)-FX12&gt;0,SUM(FT12:FW12)-FX12,"")</f>
        <v/>
      </c>
      <c r="GQ12" s="41" t="str">
        <f>IF(GA12&gt;0,GA12,"")</f>
        <v/>
      </c>
      <c r="GR12" s="41" t="str">
        <f>IF(GB12&gt;0,GB12,"")</f>
        <v/>
      </c>
      <c r="GS12" s="41" t="str">
        <f>IF(SUM(FY12:GB12)-GC12&gt;0,SUM(FY12:GB12)-GC12,"")</f>
        <v/>
      </c>
      <c r="GT12" s="41" t="str">
        <f>IF(MAX(GP12,GS12)&gt;0,MAX(GP12,GS12),"")</f>
        <v/>
      </c>
      <c r="GU12" s="41" t="str">
        <f>IF(GF12&gt;0,GF12,"")</f>
        <v/>
      </c>
      <c r="GV12" s="41" t="str">
        <f>IF(GG12&gt;0,GG12,"")</f>
        <v/>
      </c>
      <c r="GW12" s="41" t="str">
        <f>IF(SUM(GD12:GG12)-GH12&gt;0,SUM(GD12:GG12)-GH12,"")</f>
        <v/>
      </c>
      <c r="GX12" s="41" t="str">
        <f>IF(GK12&gt;0,GK12,"")</f>
        <v/>
      </c>
      <c r="GY12" s="41" t="str">
        <f>IF(GL12&gt;0,GL12,"")</f>
        <v/>
      </c>
      <c r="GZ12" s="41" t="str">
        <f>IF(SUM(GI12:GL12)-GM12&gt;0,SUM(GI12:GL12)-GM12,"")</f>
        <v/>
      </c>
      <c r="HA12" s="41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>IF(IL12&gt;0,IL12,"")</f>
        <v/>
      </c>
      <c r="JE12" s="41" t="str">
        <f>IF(IM12&gt;0,IM12,"")</f>
        <v/>
      </c>
      <c r="JF12" s="41" t="str">
        <f>IF(SUM(IJ12:IM12)-IN12&gt;0,SUM(IJ12:IM12)-IN12,"")</f>
        <v/>
      </c>
      <c r="JG12" s="41" t="str">
        <f>IF(IQ12&gt;0,IQ12,"")</f>
        <v/>
      </c>
      <c r="JH12" s="41" t="str">
        <f>IF(IR12&gt;0,IR12,"")</f>
        <v/>
      </c>
      <c r="JI12" s="41" t="str">
        <f>IF(SUM(IO12:IR12)-IS12&gt;0,SUM(IO12:IR12)-IS12,"")</f>
        <v/>
      </c>
      <c r="JJ12" s="41" t="str">
        <f>IF(MAX(JF12,JI12)&gt;0,MAX(JF12,JI12),"")</f>
        <v/>
      </c>
      <c r="JK12" s="41" t="str">
        <f>IF(IV12&gt;0,IV12,"")</f>
        <v/>
      </c>
      <c r="JL12" s="41" t="str">
        <f>IF(IW12&gt;0,IW12,"")</f>
        <v/>
      </c>
      <c r="JM12" s="41" t="str">
        <f>IF(SUM(IT12:IW12)-IX12&gt;0,SUM(IT12:IW12)-IX12,"")</f>
        <v/>
      </c>
      <c r="JN12" s="41" t="str">
        <f>IF(JA12&gt;0,JA12,"")</f>
        <v/>
      </c>
      <c r="JO12" s="41" t="str">
        <f>IF(JB12&gt;0,JB12,"")</f>
        <v/>
      </c>
      <c r="JP12" s="41" t="str">
        <f>IF(SUM(IY12:JB12)-JC12&gt;0,SUM(IY12:JB12)-JC12,"")</f>
        <v/>
      </c>
      <c r="JQ12" s="41" t="str">
        <f>IF(SUM(JJ12,JM12,JP12)&gt;0,SUM(JJ12,JM12,JP12),"")</f>
        <v/>
      </c>
      <c r="JR12" s="18">
        <v>5.6</v>
      </c>
      <c r="JS12" s="18">
        <v>3.3</v>
      </c>
      <c r="JT12" s="18">
        <v>5.2</v>
      </c>
      <c r="JU12" s="18">
        <v>5.9</v>
      </c>
      <c r="JV12" s="18">
        <v>0</v>
      </c>
      <c r="JW12" s="18">
        <v>3</v>
      </c>
      <c r="JX12" s="18">
        <v>2</v>
      </c>
      <c r="JY12" s="18">
        <v>2.7</v>
      </c>
      <c r="JZ12" s="18">
        <v>3.03</v>
      </c>
      <c r="KA12" s="18">
        <v>0</v>
      </c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>
        <f>IF(JT12&gt;0,JT12,"")</f>
        <v>5.2</v>
      </c>
      <c r="KM12" s="11">
        <f>IF(JU12&gt;0,JU12,"")</f>
        <v>5.9</v>
      </c>
      <c r="KN12" s="11">
        <f>IF(SUM(JR12:JU12)-JV12&gt;0,SUM(JR12:JU12)-JV12,"")</f>
        <v>20</v>
      </c>
      <c r="KO12" s="11">
        <f>IF(JY12&gt;0,JY12,"")</f>
        <v>2.7</v>
      </c>
      <c r="KP12" s="11">
        <f>IF(JZ12&gt;0,JZ12,"")</f>
        <v>3.03</v>
      </c>
      <c r="KQ12" s="11">
        <f>IF(SUM(JW12:JZ12)-KA12&gt;0,SUM(JW12:JZ12)-KA12,"")</f>
        <v>10.73</v>
      </c>
      <c r="KR12" s="11">
        <f>IF(MAX(KN12,KQ12)&gt;0,MAX(KN12,KQ12),"")</f>
        <v>20</v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>
        <f>IF(SUM(KR12,KU12,KX12)&gt;0,SUM(KR12,KU12,KX12),"")</f>
        <v>20</v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>IF(LB12&gt;0,LB12,"")</f>
        <v/>
      </c>
      <c r="LU12" s="41" t="str">
        <f>IF(LC12&gt;0,LC12,"")</f>
        <v/>
      </c>
      <c r="LV12" s="41" t="str">
        <f>IF(SUM(KZ12:LC12)-LD12&gt;0,SUM(KZ12:LC12)-LD12,"")</f>
        <v/>
      </c>
      <c r="LW12" s="41" t="str">
        <f>IF(LG12&gt;0,LG12,"")</f>
        <v/>
      </c>
      <c r="LX12" s="41" t="str">
        <f>IF(LH12&gt;0,LH12,"")</f>
        <v/>
      </c>
      <c r="LY12" s="41" t="str">
        <f>IF(SUM(LE12:LH12)-LI12&gt;0,SUM(LE12:LH12)-LI12,"")</f>
        <v/>
      </c>
      <c r="LZ12" s="41" t="str">
        <f>IF(MAX(LV12,LY12)&gt;0,MAX(LV12,LY12),"")</f>
        <v/>
      </c>
      <c r="MA12" s="41" t="str">
        <f>IF(LL12&gt;0,LL12,"")</f>
        <v/>
      </c>
      <c r="MB12" s="41" t="str">
        <f>IF(LM12&gt;0,LM12,"")</f>
        <v/>
      </c>
      <c r="MC12" s="41" t="str">
        <f>IF(SUM(LJ12:LM12)-LN12&gt;0,SUM(LJ12:LM12)-LN12,"")</f>
        <v/>
      </c>
      <c r="MD12" s="41" t="str">
        <f>IF(LQ12&gt;0,LQ12,"")</f>
        <v/>
      </c>
      <c r="ME12" s="41" t="str">
        <f>IF(LR12&gt;0,LR12,"")</f>
        <v/>
      </c>
      <c r="MF12" s="41" t="str">
        <f>IF(SUM(LO12:LR12)-LS12&gt;0,SUM(LO12:LR12)-LS12,"")</f>
        <v/>
      </c>
      <c r="MG12" s="41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>IF(NR12&gt;0,NR12,"")</f>
        <v/>
      </c>
      <c r="OK12" s="41" t="str">
        <f>IF(NS12&gt;0,NS12,"")</f>
        <v/>
      </c>
      <c r="OL12" s="41" t="str">
        <f>IF(SUM(NP12:NS12)-NT12&gt;0,SUM(NP12:NS12)-NT12,"")</f>
        <v/>
      </c>
      <c r="OM12" s="41" t="str">
        <f>IF(NW12&gt;0,NW12,"")</f>
        <v/>
      </c>
      <c r="ON12" s="41" t="str">
        <f>IF(NX12&gt;0,NX12,"")</f>
        <v/>
      </c>
      <c r="OO12" s="41" t="str">
        <f>IF(SUM(NU12:NX12)-NY12&gt;0,SUM(NU12:NX12)-NY12,"")</f>
        <v/>
      </c>
      <c r="OP12" s="41" t="str">
        <f>IF(MAX(OL12,OO12)&gt;0,MAX(OL12,OO12),"")</f>
        <v/>
      </c>
      <c r="OQ12" s="41" t="str">
        <f>IF(OB12&gt;0,OB12,"")</f>
        <v/>
      </c>
      <c r="OR12" s="41" t="str">
        <f>IF(OC12&gt;0,OC12,"")</f>
        <v/>
      </c>
      <c r="OS12" s="41" t="str">
        <f>IF(SUM(NZ12:OC12)-OD12&gt;0,SUM(NZ12:OC12)-OD12,"")</f>
        <v/>
      </c>
      <c r="OT12" s="41" t="str">
        <f>IF(OG12&gt;0,OG12,"")</f>
        <v/>
      </c>
      <c r="OU12" s="41" t="str">
        <f>IF(OH12&gt;0,OH12,"")</f>
        <v/>
      </c>
      <c r="OV12" s="41" t="str">
        <f>IF(SUM(OE12:OH12)-OI12&gt;0,SUM(OE12:OH12)-OI12,"")</f>
        <v/>
      </c>
      <c r="OW12" s="41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>IF(QH12&gt;0,QH12,"")</f>
        <v/>
      </c>
      <c r="RA12" s="41" t="str">
        <f>IF(QI12&gt;0,QI12,"")</f>
        <v/>
      </c>
      <c r="RB12" s="41" t="str">
        <f>IF(SUM(QF12:QI12)-QJ12&gt;0,SUM(QF12:QI12)-QJ12,"")</f>
        <v/>
      </c>
      <c r="RC12" s="41" t="str">
        <f>IF(QM12&gt;0,QM12,"")</f>
        <v/>
      </c>
      <c r="RD12" s="41" t="str">
        <f>IF(QN12&gt;0,QN12,"")</f>
        <v/>
      </c>
      <c r="RE12" s="41" t="str">
        <f>IF(SUM(QK12:QN12)-QO12&gt;0,SUM(QK12:QN12)-QO12,"")</f>
        <v/>
      </c>
      <c r="RF12" s="41" t="str">
        <f>IF(MAX(RB12,RE12)&gt;0,MAX(RB12,RE12),"")</f>
        <v/>
      </c>
      <c r="RG12" s="41" t="str">
        <f>IF(QR12&gt;0,QR12,"")</f>
        <v/>
      </c>
      <c r="RH12" s="41" t="str">
        <f>IF(QS12&gt;0,QS12,"")</f>
        <v/>
      </c>
      <c r="RI12" s="41" t="str">
        <f>IF(SUM(QP12:QS12)-QT12&gt;0,SUM(QP12:QS12)-QT12,"")</f>
        <v/>
      </c>
      <c r="RJ12" s="41" t="str">
        <f>IF(QW12&gt;0,QW12,"")</f>
        <v/>
      </c>
      <c r="RK12" s="41" t="str">
        <f>IF(QX12&gt;0,QX12,"")</f>
        <v/>
      </c>
      <c r="RL12" s="41" t="str">
        <f>IF(SUM(QU12:QX12)-QY12&gt;0,SUM(QU12:QX12)-QY12,"")</f>
        <v/>
      </c>
      <c r="RM12" s="41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17">
        <v>4.5</v>
      </c>
      <c r="SW12" s="17">
        <v>2.85</v>
      </c>
      <c r="SX12" s="17">
        <v>3.6</v>
      </c>
      <c r="SY12" s="17">
        <v>2.98</v>
      </c>
      <c r="SZ12" s="17">
        <v>0</v>
      </c>
      <c r="TA12" s="17">
        <v>15.2</v>
      </c>
      <c r="TB12" s="17">
        <v>9</v>
      </c>
      <c r="TC12" s="17">
        <v>10.8</v>
      </c>
      <c r="TD12" s="17">
        <v>14.97</v>
      </c>
      <c r="TE12" s="17">
        <v>0</v>
      </c>
      <c r="TF12" s="17">
        <v>1.4</v>
      </c>
      <c r="TG12" s="17">
        <v>1</v>
      </c>
      <c r="TH12" s="17">
        <v>1.5</v>
      </c>
      <c r="TI12" s="17">
        <v>1.58</v>
      </c>
      <c r="TJ12" s="17">
        <v>0</v>
      </c>
      <c r="TK12" s="17"/>
      <c r="TL12" s="17"/>
      <c r="TM12" s="17"/>
      <c r="TN12" s="17"/>
      <c r="TO12" s="17"/>
      <c r="TP12" s="41">
        <f>IF(SX12&gt;0,SX12,"")</f>
        <v>3.6</v>
      </c>
      <c r="TQ12" s="41">
        <f>IF(SY12&gt;0,SY12,"")</f>
        <v>2.98</v>
      </c>
      <c r="TR12" s="41">
        <f>IF(SUM(SV12:SY12)-SZ12&gt;0,SUM(SV12:SY12)-SZ12,"")</f>
        <v>13.93</v>
      </c>
      <c r="TS12" s="41">
        <f>IF(TC12&gt;0,TC12,"")</f>
        <v>10.8</v>
      </c>
      <c r="TT12" s="41">
        <f>IF(TD12&gt;0,TD12,"")</f>
        <v>14.97</v>
      </c>
      <c r="TU12" s="41">
        <f>IF(SUM(TA12:TD12)-TE12&gt;0,SUM(TA12:TD12)-TE12,"")</f>
        <v>49.97</v>
      </c>
      <c r="TV12" s="41">
        <f>IF(MAX(TR12,TU12)&gt;0,MAX(TR12,TU12),"")</f>
        <v>49.97</v>
      </c>
      <c r="TW12" s="41">
        <f>IF(TH12&gt;0,TH12,"")</f>
        <v>1.5</v>
      </c>
      <c r="TX12" s="41">
        <f>IF(TI12&gt;0,TI12,"")</f>
        <v>1.58</v>
      </c>
      <c r="TY12" s="41">
        <f>IF(SUM(TF12:TI12)-TJ12&gt;0,SUM(TF12:TI12)-TJ12,"")</f>
        <v>5.48</v>
      </c>
      <c r="TZ12" s="41" t="str">
        <f>IF(TM12&gt;0,TM12,"")</f>
        <v/>
      </c>
      <c r="UA12" s="41" t="str">
        <f>IF(TN12&gt;0,TN12,"")</f>
        <v/>
      </c>
      <c r="UB12" s="41" t="str">
        <f>IF(SUM(TK12:TN12)-TO12&gt;0,SUM(TK12:TN12)-TO12,"")</f>
        <v/>
      </c>
      <c r="UC12" s="41">
        <f>IF(SUM(TV12,TY12,UB12)&gt;0,SUM(TV12,TY12,UB12),"")</f>
        <v>55.45</v>
      </c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8"/>
      <c r="UQ12" s="18"/>
      <c r="UR12" s="18"/>
      <c r="US12" s="18"/>
      <c r="UT12" s="18"/>
      <c r="UU12" s="18"/>
      <c r="UV12" s="18"/>
      <c r="UW12" s="18"/>
      <c r="UX12" s="11" t="str">
        <f>IF(UF12&gt;0,UF12,"")</f>
        <v/>
      </c>
      <c r="UY12" s="11" t="str">
        <f>IF(UG12&gt;0,UG12,"")</f>
        <v/>
      </c>
      <c r="UZ12" s="11" t="str">
        <f>IF(SUM(UD12:UG12)-UH12&gt;0,SUM(UD12:UG12)-UH12,"")</f>
        <v/>
      </c>
      <c r="VA12" s="11" t="str">
        <f>IF(UK12&gt;0,UK12,"")</f>
        <v/>
      </c>
      <c r="VB12" s="11" t="str">
        <f>IF(UL12&gt;0,UL12,"")</f>
        <v/>
      </c>
      <c r="VC12" s="11" t="str">
        <f>IF(SUM(UI12:UL12)-UM12&gt;0,SUM(UI12:UL12)-UM12,"")</f>
        <v/>
      </c>
      <c r="VD12" s="11" t="str">
        <f>IF(MAX(UZ12,VC12)&gt;0,MAX(UZ12,VC12),"")</f>
        <v/>
      </c>
      <c r="VE12" s="11" t="str">
        <f>IF(UP12&gt;0,UP12,"")</f>
        <v/>
      </c>
      <c r="VF12" s="11" t="str">
        <f>IF(UQ12&gt;0,UQ12,"")</f>
        <v/>
      </c>
      <c r="VG12" s="11" t="str">
        <f>IF(SUM(UN12:UQ12)-UR12&gt;0,SUM(UN12:UQ12)-UR12,"")</f>
        <v/>
      </c>
      <c r="VH12" s="11" t="str">
        <f>IF(UU12&gt;0,UU12,"")</f>
        <v/>
      </c>
      <c r="VI12" s="11" t="str">
        <f>IF(UV12&gt;0,UV12,"")</f>
        <v/>
      </c>
      <c r="VJ12" s="11" t="str">
        <f>IF(SUM(US12:UV12)-UW12&gt;0,SUM(US12:UV12)-UW12,"")</f>
        <v/>
      </c>
      <c r="VK12" s="11" t="str">
        <f>IF(SUM(VD12,VG12,VJ12)&gt;0,SUM(VD12,VG12,VJ12),"")</f>
        <v/>
      </c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17"/>
      <c r="VY12" s="17"/>
      <c r="VZ12" s="17"/>
      <c r="WA12" s="17"/>
      <c r="WB12" s="17"/>
      <c r="WC12" s="17"/>
      <c r="WD12" s="17"/>
      <c r="WE12" s="17"/>
      <c r="WF12" s="41" t="str">
        <f>IF(VN12&gt;0,VN12,"")</f>
        <v/>
      </c>
      <c r="WG12" s="41" t="str">
        <f>IF(VO12&gt;0,VO12,"")</f>
        <v/>
      </c>
      <c r="WH12" s="41" t="str">
        <f>IF(SUM(VL12:VO12)-VP12&gt;0,SUM(VL12:VO12)-VP12,"")</f>
        <v/>
      </c>
      <c r="WI12" s="41" t="str">
        <f>IF(VS12&gt;0,VS12,"")</f>
        <v/>
      </c>
      <c r="WJ12" s="41" t="str">
        <f>IF(VT12&gt;0,VT12,"")</f>
        <v/>
      </c>
      <c r="WK12" s="41" t="str">
        <f>IF(SUM(VQ12:VT12)-VU12&gt;0,SUM(VQ12:VT12)-VU12,"")</f>
        <v/>
      </c>
      <c r="WL12" s="41" t="str">
        <f>IF(MAX(WH12,WK12)&gt;0,MAX(WH12,WK12),"")</f>
        <v/>
      </c>
      <c r="WM12" s="41" t="str">
        <f>IF(VX12&gt;0,VX12,"")</f>
        <v/>
      </c>
      <c r="WN12" s="41" t="str">
        <f>IF(VY12&gt;0,VY12,"")</f>
        <v/>
      </c>
      <c r="WO12" s="41" t="str">
        <f>IF(SUM(VV12:VY12)-VZ12&gt;0,SUM(VV12:VY12)-VZ12,"")</f>
        <v/>
      </c>
      <c r="WP12" s="41" t="str">
        <f>IF(WC12&gt;0,WC12,"")</f>
        <v/>
      </c>
      <c r="WQ12" s="41" t="str">
        <f>IF(WD12&gt;0,WD12,"")</f>
        <v/>
      </c>
      <c r="WR12" s="41" t="str">
        <f>IF(SUM(WA12:WD12)-WE12&gt;0,SUM(WA12:WD12)-WE12,"")</f>
        <v/>
      </c>
      <c r="WS12" s="41" t="str">
        <f>IF(SUM(WL12,WO12,WR12)&gt;0,SUM(WL12,WO12,WR12),"")</f>
        <v/>
      </c>
      <c r="WT12" s="27">
        <f>IF($CP12="P",CA12,(CA12+AZ12)/2)</f>
        <v>11.3</v>
      </c>
      <c r="WU12" s="27">
        <f>IF($CP12="P",CB12,(CB12+BA12)/2)</f>
        <v>6.65</v>
      </c>
      <c r="WV12" s="27">
        <f>IF($CP12="P",CC12,(CC12+BB12)/2)</f>
        <v>7.3500000000000005</v>
      </c>
      <c r="WW12" s="27">
        <f>IF($CP12="P",CD12,(CD12+BC12)/2)</f>
        <v>10.79</v>
      </c>
      <c r="WX12" s="27">
        <f>IF($CP12="P",CE12,(CE12+BD12)/2)</f>
        <v>0.95</v>
      </c>
      <c r="WY12" s="27">
        <f>IF($CP12="P",CF12,(CF12+BE12)/2)</f>
        <v>11.5</v>
      </c>
      <c r="WZ12" s="27">
        <f>IF($CP12="P",CG12,(CG12+BF12)/2)</f>
        <v>6.65</v>
      </c>
      <c r="XA12" s="27">
        <f>IF($CP12="P",CH12,(CH12+BG12)/2)</f>
        <v>7.55</v>
      </c>
      <c r="XB12" s="27">
        <f>IF($CP12="P",CI12,(CI12+BH12)/2)</f>
        <v>11.135</v>
      </c>
      <c r="XC12" s="27">
        <f>IF($CP12="P",CJ12,(CJ12+BI12)/2)</f>
        <v>0.6</v>
      </c>
      <c r="XD12" s="27">
        <f>IF($CP12="P",CK12,(CK12+BJ12)/2)</f>
        <v>7.2</v>
      </c>
      <c r="XE12" s="27">
        <f>IF($CP12="P",CL12,(CL12+BK12)/2)</f>
        <v>4.55</v>
      </c>
      <c r="XF12" s="27">
        <f>IF($CP12="P",CM12,(CM12+BL12)/2)</f>
        <v>5.7</v>
      </c>
      <c r="XG12" s="27">
        <f>IF($CP12="P",CN12,(CN12+BM12)/2)</f>
        <v>7.2</v>
      </c>
      <c r="XH12" s="27">
        <f>IF($CP12="P",CO12,(CO12+BN12)/2)</f>
        <v>0</v>
      </c>
      <c r="XI12" s="29" t="s">
        <v>56</v>
      </c>
      <c r="XJ12" s="11">
        <f>IF(WV12&gt;0,WV12,"")</f>
        <v>7.3500000000000005</v>
      </c>
      <c r="XK12" s="11">
        <f>IF(WW12&gt;0,WW12,"")</f>
        <v>10.79</v>
      </c>
      <c r="XL12" s="11">
        <f>IF(SUM(WT12:WW12)-WX12&gt;0,SUM(WT12:WW12)-WX12,"")</f>
        <v>35.14</v>
      </c>
      <c r="XM12" s="11">
        <f>IF(XA12&gt;0,XA12,"")</f>
        <v>7.55</v>
      </c>
      <c r="XN12" s="11">
        <f>IF(XB12&gt;0,XB12,"")</f>
        <v>11.135</v>
      </c>
      <c r="XO12" s="11">
        <f>IF(SUM(WY12:XB12)-XC12&gt;0,SUM(WY12:XB12)-XC12,"")</f>
        <v>36.234999999999999</v>
      </c>
      <c r="XP12" s="11">
        <f>IF(MAX(XL12,XO12)&gt;0,MAX(XL12,XO12),"")</f>
        <v>36.234999999999999</v>
      </c>
      <c r="XQ12" s="11">
        <f>IF(XF12&gt;0,XF12,"")</f>
        <v>5.7</v>
      </c>
      <c r="XR12" s="11">
        <f>IF(XG12&gt;0,XG12,"")</f>
        <v>7.2</v>
      </c>
      <c r="XS12" s="11">
        <f>IF(SUM(XD12:XG12)-XH12&gt;0,SUM(XD12:XG12)-XH12,"")</f>
        <v>24.65</v>
      </c>
      <c r="XT12" s="11">
        <f>IF(SUM(XP12,XS12)&gt;0,SUM(XP12,XS12),"")</f>
        <v>60.884999999999998</v>
      </c>
    </row>
    <row r="13" spans="1:644" x14ac:dyDescent="0.2">
      <c r="A13" s="4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>10</v>
      </c>
      <c r="B13" s="65" t="s">
        <v>27</v>
      </c>
      <c r="C13" s="4" t="s">
        <v>6</v>
      </c>
      <c r="D13" s="4">
        <v>1992</v>
      </c>
      <c r="E13" s="9">
        <f>SUM(J13:V13)+SUM(J13:T13)*0.0000001+SUM(J13)*0.0000000000001</f>
        <v>80.980002878999983</v>
      </c>
      <c r="F13" s="3" t="str">
        <f>IF(OR(AND(AO13&gt;=AY$20,AO13&lt;&gt;"",AQ13&gt;=AY$24,AQ13&lt;&gt;"",AN13=""),AND(AR13&gt;=AY$20,AR13&lt;&gt;"",AT13&gt;=AY$24,AT13&lt;&gt;"",AN13=""),AND(AV13&gt;=AY$20,AV13&lt;&gt;"",AX13&gt;=AY$24,AX13&lt;&gt;"",AN13=""),AND(BP13&gt;=BZ$20,BP13&lt;&gt;"",BR13&gt;=BZ$24,BR13&lt;&gt;"",BO13=""),AND(BS13&gt;=BZ$20,BS13&lt;&gt;"",BU13&gt;=BZ$24,BU13&lt;&gt;"",BO13=""),AND(BW13&gt;=BZ$20,BW13&lt;&gt;"",BY13&gt;=BZ$24,BY13&lt;&gt;"",BO13=""),AND(CQ13&gt;=DA$20,CQ13&lt;&gt;"",CS13&gt;=DA$24,CS13&lt;&gt;"",CP13=""),AND(CT13&gt;=DA$20,CT13&lt;&gt;"",CV13&gt;=DA$24,CV13&lt;&gt;"",CP13=""),AND(CX13&gt;=DA$20,CX13&lt;&gt;"",CZ13&gt;=DA$24,CZ13&lt;&gt;"",CP13=""),AND(DX13&gt;=EK$20,DX13&lt;&gt;"",DZ13&gt;=EK$24,DZ13&lt;&gt;""),AND(EA13&gt;=EK$20,EA13&lt;&gt;"",EC13&gt;=EK$24,EC13&lt;&gt;""),AND(EE13&gt;=EK$20,EE13&lt;&gt;"",EG13&gt;=EK$24,EG13&lt;&gt;""),AND(EH13&gt;=EK$20,EH13&lt;&gt;"",EJ13&gt;=EK$24,EJ13&lt;&gt;""),AND(FF13&gt;=FS$20,FF13&lt;&gt;"",FH13&gt;=FS$24,FH13&lt;&gt;""),AND(FI13&gt;=FS$20,FI13&lt;&gt;"",FK13&gt;=FS$24,FK13&lt;&gt;""),AND(FM13&gt;=FS$20,FM13&lt;&gt;"",FO13&gt;=FS$24,FO13&lt;&gt;""),AND(FP13&gt;=FS$20,FP13&lt;&gt;"",FR13&gt;=FS$24,FR13&lt;&gt;""),AND(GN13&gt;=HA$20,GN13&lt;&gt;"",GP13&gt;=HA$24,GP13&lt;&gt;""),AND(GQ13&gt;=HA$20,GQ13&lt;&gt;"",GS13&gt;=HA$24,GS13&lt;&gt;""),AND(GU13&gt;=HA$20,GU13&lt;&gt;"",GW13&gt;=HA$24,GW13&lt;&gt;""),AND(GX13&gt;=HA$20,GX13&lt;&gt;"",GZ13&gt;=HA$24,GZ13&lt;&gt;""),AND(HV13&gt;=II$20,HV13&lt;&gt;"",HX13&gt;=II$24,HX13&lt;&gt;""),AND(HY13&gt;=II$20,HY13&lt;&gt;"",IA13&gt;=II$24,IA13&lt;&gt;""),AND(IC13&gt;=II$20,IC13&lt;&gt;"",IE13&gt;=II$24,IE13&lt;&gt;""),AND(IF13&gt;=II$20,IF13&lt;&gt;"",IH13&gt;=II$24,IH13&lt;&gt;""),AND(JD13&gt;=JQ$20,JD13&lt;&gt;"",JF13&gt;=JQ$24,JF13&lt;&gt;""),AND(JG13&gt;=JQ$20,JG13&lt;&gt;"",JI13&gt;=JQ$24,JI13&lt;&gt;""),AND(JK13&gt;=JQ$20,JK13&lt;&gt;"",JM13&gt;=JQ$24,JM13&lt;&gt;""),AND(JN13&gt;=JQ$20,JN13&lt;&gt;"",JP13&gt;=JQ$24,JP13&lt;&gt;""),AND(KL13&gt;=KY$20,KL13&lt;&gt;"",KN13&gt;=KY$24,KN13&lt;&gt;""),AND(KO13&gt;=KY$20,KO13&lt;&gt;"",KQ13&gt;=KY$24,KQ13&lt;&gt;""),AND(KS13&gt;=KY$20,KS13&lt;&gt;"",KU13&gt;=KY$24,KU13&lt;&gt;""),AND(KV13&gt;=KY$20,KV13&lt;&gt;"",KX13&gt;=KY$24,KX13&lt;&gt;""),AND(LT13&gt;=MG$20,LT13&lt;&gt;"",LV13&gt;=MG$24,LV13&lt;&gt;""),AND(LW13&gt;=MG$20,LW13&lt;&gt;"",LY13&gt;=MG$24,LY13&lt;&gt;""),AND(MA13&gt;=MG$20,MA13&lt;&gt;"",MC13&gt;=MG$24,MC13&lt;&gt;""),AND(MD13&gt;=MG$20,MD13&lt;&gt;"",MF13&gt;=MG$24,MF13&lt;&gt;""),AND(NB13&gt;=NO$20,NB13&lt;&gt;"",ND13&gt;=NO$24,ND13&lt;&gt;""),AND(NE13&gt;=NO$20,NE13&lt;&gt;"",NG13&gt;=NO$24,NG13&lt;&gt;""),AND(NI13&gt;=NO$20,NI13&lt;&gt;"",NK13&gt;=NO$24,NK13&lt;&gt;""),AND(NL13&gt;=NO$20,NL13&lt;&gt;"",NN13&gt;=NO$24,NN13&lt;&gt;""),AND(OJ13&gt;=OW$20,OJ13&lt;&gt;"",OL13&gt;=OW$24,OL13&lt;&gt;""),AND(OM13&gt;=OW$20,OM13&lt;&gt;"",OO13&gt;=OW$24,OO13&lt;&gt;""),AND(OQ13&gt;=OW$20,OQ13&lt;&gt;"",OS13&gt;=OW$24,OS13&lt;&gt;""),AND(OT13&gt;=OW$20,OT13&lt;&gt;"",OV13&gt;=OW$24,OV13&lt;&gt;""),AND(PR13&gt;=QE$20,PR13&lt;&gt;"",PT13&gt;=QE$24,PT13&lt;&gt;""),AND(PU13&gt;=QE$20,PU13&lt;&gt;"",PW13&gt;=QE$24,PW13&lt;&gt;""),AND(PY13&gt;=QE$20,PY13&lt;&gt;"",QA13&gt;=QE$24,QA13&lt;&gt;""),AND(QB13&gt;=QE$20,QB13&lt;&gt;"",QD13&gt;=QE$24,QD13&lt;&gt;""),AND(QZ13&gt;=RM$20,QZ13&lt;&gt;"",RB13&gt;=RM$24,RB13&lt;&gt;""),AND(RC13&gt;=RM$20,RC13&lt;&gt;"",RE13&gt;=RM$24,RE13&lt;&gt;""),AND(RG13&gt;=RM$20,RG13&lt;&gt;"",RI13&gt;=RM$24,RI13&lt;&gt;""),AND(RJ13&gt;=RM$20,RJ13&lt;&gt;"",RL13&gt;=RM$24,RL13&lt;&gt;""),AND(SH13&gt;=SU$20,SH13&lt;&gt;"",SJ13&gt;=SU$24,SJ13&lt;&gt;""),AND(SK13&gt;=SU$20,SK13&lt;&gt;"",SM13&gt;=SU$24,SM13&lt;&gt;""),AND(SO13&gt;=SU$20,SO13&lt;&gt;"",SQ13&gt;=SU$24,SQ13&lt;&gt;""),AND(SR13&gt;=SU$20,SR13&lt;&gt;"",ST13&gt;=SU$24,ST13&lt;&gt;""),AND(TP13&gt;=UC$20,TP13&lt;&gt;"",TR13&gt;=UC$24,TR13&lt;&gt;""),AND(TS13&gt;=UC$20,TS13&lt;&gt;"",TU13&gt;=UC$24,TU13&lt;&gt;""),AND(TW13&gt;=UC$20,TW13&lt;&gt;"",TY13&gt;=UC$24,TYY13&lt;&gt;""),AND(TZ13&gt;=UC$20,TZ13&lt;&gt;"",UB13&gt;=UC$24,UB13&lt;&gt;""),AND(UX13&gt;=VK$20,UX13&lt;&gt;"",UZ13&gt;=VK$24,UZ13&lt;&gt;""),AND(VA13&gt;=VK$20,VA13&lt;&gt;"",VC13&gt;=VK$24,VC13&lt;&gt;""),AND(VE13&gt;=VK$20,VE13&lt;&gt;"",VG13&gt;=VK$24,VG13&lt;&gt;""),AND(VH13&gt;=VK$20,VH13&lt;&gt;"",VJ13&gt;=VK$24,VJ13&lt;&gt;""),AND(WF13&gt;=WS$20,WF13&lt;&gt;"",WH13&gt;=WS$24,WH13&lt;&gt;""),AND(WI13&gt;=WS$20,WI13&lt;&gt;"",WK13&gt;=WS$24,WK13&lt;&gt;""),AND(WM13&gt;=WS$20,WM13&lt;&gt;"",WO13&gt;=WS$24,WO13&lt;&gt;""),AND(WP13&gt;=WS$20,WP13&lt;&gt;"",WR13&gt;=WS$24,WR13&lt;&gt;"")),"P","")</f>
        <v>P</v>
      </c>
      <c r="G13" s="3" t="str">
        <f>IF(OR(AND(AQ13&gt;=AY$24,AQ13&lt;&gt;"",AN13=""),AND(AT13&gt;=AY$24,AT13&lt;&gt;"",AN13=""),AND(AX13&gt;=AY$24,AX13&lt;&gt;"",AN13=""),AND(BR13&gt;=BZ$24,BR13&lt;&gt;"",BO13=""),AND(BU13&gt;=BZ$24,BU13&lt;&gt;"",BO13=""),AND(BY13&gt;=BZ$24,BY13&lt;&gt;"",BO13=""),AND(CS13&gt;=DA$24,CS13&lt;&gt;"",CP13=""),AND(CV13&gt;=DA$24,CV13&lt;&gt;"",CP13=""),AND(CZ13&gt;=DA$24,CZ13&lt;&gt;"",CP13=""),AND(DZ13&gt;=EK$24,DZ13&lt;&gt;""),AND(EC13&gt;=EK$24,EC13&lt;&gt;""),AND(EG13&gt;=EK$24,EG13&lt;&gt;""),AND(EJ13&gt;=EK$24,EJ13&lt;&gt;""),AND(FH13&gt;=FS$24,FH13&lt;&gt;""),AND(FK13&gt;=FS$24,FK13&lt;&gt;""),AND(FO13&gt;=FS$24,FO13&lt;&gt;""),AND(FR13&gt;=FS$24,FR13&lt;&gt;""),AND(GP13&gt;=HA$24,GP13&lt;&gt;""),AND(GS13&gt;=HA$24,GS13&lt;&gt;""),AND(GW13&gt;=HA$24,GW13&lt;&gt;""),AND(GZ13&gt;=HA$24,GZ13&lt;&gt;""),AND(HX13&gt;=II$24,HX13&lt;&gt;""),AND(IA13&gt;=II$24,IA13&lt;&gt;""),AND(IE13&gt;=II$24,IE13&lt;&gt;""),AND(IH13&gt;=II$24,IH13&lt;&gt;""),AND(JF13&gt;=JQ$24,JF13&lt;&gt;""),AND(JI13&gt;=JQ$24,JI13&lt;&gt;""),AND(JM13&gt;=JQ$24,JM13&lt;&gt;""),AND(JP13&gt;=JQ$24,JP13&lt;&gt;""),AND(KN13&gt;=KY$24,KN13&lt;&gt;""),AND(KQ13&gt;=KY$24,KQ13&lt;&gt;""),AND(KU13&gt;=KY$24,KU13&lt;&gt;""),AND(KX13&gt;=KY$24,KX13&lt;&gt;""),AND(LV13&gt;=MG$24,LV13&lt;&gt;""),AND(LY13&gt;=MG$24,LY13&lt;&gt;""),AND(MC13&gt;=MG$24,MC13&lt;&gt;""),AND(MF13&gt;=MG$24,MF13&lt;&gt;""),AND(ND13&gt;=NO$24,ND13&lt;&gt;""),AND(NG13&gt;=NO$24,NG13&lt;&gt;""),AND(NK13&gt;=NO$24,NK13&lt;&gt;""),AND(NN13&gt;=NO$24,NN13&lt;&gt;""),AND(OL13&gt;=OW$24,OL13&lt;&gt;""),AND(OO13&gt;=OW$24,OO13&lt;&gt;""),AND(OS13&gt;=OW$24,OS13&lt;&gt;""),AND(OV13&gt;=OW$24,OV13&lt;&gt;""),AND(PT13&gt;=QE$24,PT13&lt;&gt;""),AND(PW13&gt;=QE$24,PW13&lt;&gt;""),AND(QA13&gt;=QE$24,QA13&lt;&gt;""),AND(QD13&gt;=QE$24,QD13&lt;&gt;""),AND(RB13&gt;=RM$24,RB13&lt;&gt;""),AND(RE13&gt;=RM$24,RE13&lt;&gt;""),AND(RI13&gt;=RM$24,RI13&lt;&gt;""),AND(RL13&gt;=RM$24,RL13&lt;&gt;""),AND(SJ13&gt;=SU$24,SJ13&lt;&gt;""),AND(SM13&gt;=SU$24,SM13&lt;&gt;""),AND(SQ13&gt;=SU$24,SQ13&lt;&gt;""),AND(ST13&gt;=SU$24,ST13&lt;&gt;""),AND(TR13&gt;=UC$24,TR13&lt;&gt;""),AND(TU13&gt;=UC$24,TU13&lt;&gt;""),AND(TY13&gt;=UC$24,TYY13&lt;&gt;""),AND(UB13&gt;=UC$24,UB13&lt;&gt;""),AND(UZ13&gt;=VK$24,UZ13&lt;&gt;""),AND(VC13&gt;=VK$24,VC13&lt;&gt;""),AND(VG13&gt;=VK$24,VG13&lt;&gt;""),AND(VJ13&gt;=VK$24,VJ13&lt;&gt;""),AND(WH13&gt;=WS$24,WH13&lt;&gt;""),AND(WK13&gt;=WS$24,WK13&lt;&gt;""),AND(WO13&gt;=WS$24,WO13&lt;&gt;""),AND(WR13&gt;=WS$24,WR13&lt;&gt;"")),"P","")</f>
        <v>P</v>
      </c>
      <c r="H13" s="37" t="str">
        <f>IF(AND(G13="P",F13=""),"No DD",IF(OR(AND(AO13&gt;=AY$23,AO13&lt;&gt;"",AQ13&gt;=AY$27,AQ13&lt;&gt;"",AN13=""),AND(AR13&gt;=AY$23,AR13&lt;&gt;"",AT13&gt;=AY$27,AT13&lt;&gt;"",AN13=""),AND(AV13&gt;=AY$23,AV13&lt;&gt;"",AX13&gt;=AY$27,AX13&lt;&gt;"",AN13=""),AND(BP13&gt;=BZ$23,BP13&lt;&gt;"",BR13&gt;=BZ$27,BR13&lt;&gt;"",BO13=""),AND(BS13&gt;=BZ$23,BS13&lt;&gt;"",BU13&gt;=BZ$27,BU13&lt;&gt;"",BO13=""),AND(BW13&gt;=BZ$23,BW13&lt;&gt;"",BY13&gt;=BZ$27,BY13&lt;&gt;"",BO13=""),AND(CQ13&gt;=DA$23,CQ13&lt;&gt;"",CS13&gt;=DA$27,CS13&lt;&gt;"",CP13=""),AND(CT13&gt;=DA$23,CT13&lt;&gt;"",CV13&gt;=DA$27,CV13&lt;&gt;"",CP13=""),AND(CX13&gt;=DA$23,CX13&lt;&gt;"",CZ13&gt;=DA$27,CZ13&lt;&gt;"",CP13=""),AND(DX13&gt;=EK$23,DX13&lt;&gt;"",DZ13&gt;=EK$27,DZ13&lt;&gt;""),AND(EA13&gt;=EK$23,EA13&lt;&gt;"",EC13&gt;=EK$27,EC13&lt;&gt;""),AND(EE13&gt;=EK$23,EE13&lt;&gt;"",EG13&gt;=EK$27,EG13&lt;&gt;""),AND(EH13&gt;=EK$23,EH13&lt;&gt;"",EJ13&gt;=EK$27,EJ13&lt;&gt;""),AND(FF13&gt;=FS$23,FF13&lt;&gt;"",FH13&gt;=FS$27,FH13&lt;&gt;""),AND(FI13&gt;=FS$23,FI13&lt;&gt;"",FK13&gt;=FS$27,FK13&lt;&gt;""),AND(FM13&gt;=FS$23,FM13&lt;&gt;"",FO13&gt;=FS$27,FO13&lt;&gt;""),AND(FP13&gt;=FS$23,FP13&lt;&gt;"",FR13&gt;=FS$27,FR13&lt;&gt;""),AND(GN13&gt;=HA$23,GN13&lt;&gt;"",GP13&gt;=HA$27,GP13&lt;&gt;""),AND(GQ13&gt;=HA$23,GQ13&lt;&gt;"",GS13&gt;=HA$27,GS13&lt;&gt;""),AND(GU13&gt;=HA$23,GU13&lt;&gt;"",GW13&gt;=HA$27,GW13&lt;&gt;""),AND(GX13&gt;=HA$23,GX13&lt;&gt;"",GZ13&gt;=HA$27,GZ13&lt;&gt;""),AND(HV13&gt;=II$23,HV13&lt;&gt;"",HX13&gt;=II$27,HX13&lt;&gt;""),AND(HY13&gt;=II$23,HY13&lt;&gt;"",IA13&gt;=II$27,IA13&lt;&gt;""),AND(IC13&gt;=II$23,IC13&lt;&gt;"",IE13&gt;=II$27,IE13&lt;&gt;""),AND(IF13&gt;=II$23,IF13&lt;&gt;"",IH13&gt;=II$27,IH13&lt;&gt;""),AND(JD13&gt;=JQ$23,JD13&lt;&gt;"",JF13&gt;=JQ$27,JF13&lt;&gt;""),AND(JG13&gt;=JQ$23,JG13&lt;&gt;"",JI13&gt;=JQ$27,JI13&lt;&gt;""),AND(JK13&gt;=JQ$23,JK13&lt;&gt;"",JM13&gt;=JQ$27,JM13&lt;&gt;""),AND(JN13&gt;=JQ$23,JN13&lt;&gt;"",JP13&gt;=JQ$27,JP13&lt;&gt;""),AND(KL13&gt;=KY$23,KL13&lt;&gt;"",KN13&gt;=KY$27,KN13&lt;&gt;""),AND(KO13&gt;=KY$23,KO13&lt;&gt;"",KQ13&gt;=KY$27,KQ13&lt;&gt;""),AND(KS13&gt;=KY$23,KS13&lt;&gt;"",KU13&gt;=KY$27,KU13&lt;&gt;""),AND(KV13&gt;=KY$23,KV13&lt;&gt;"",KX13&gt;=KY$27,KX13&lt;&gt;""),AND(LT13&gt;=MG$23,LT13&lt;&gt;"",LV13&gt;=MG$27,LV13&lt;&gt;""),AND(LW13&gt;=MG$23,LW13&lt;&gt;"",LY13&gt;=MG$27,LY13&lt;&gt;""),AND(MA13&gt;=MG$23,MA13&lt;&gt;"",MC13&gt;=MG$27,MC13&lt;&gt;""),AND(MD13&gt;=MG$23,MD13&lt;&gt;"",MF13&gt;=MG$27,MF13&lt;&gt;""),AND(NB13&gt;=NO$23,NB13&lt;&gt;"",ND13&gt;=NO$27,ND13&lt;&gt;""),AND(NE13&gt;=NO$23,NE13&lt;&gt;"",NG13&gt;=NO$27,NG13&lt;&gt;""),AND(NI13&gt;=NO$23,NI13&lt;&gt;"",NK13&gt;=NO$27,NK13&lt;&gt;""),AND(NL13&gt;=NO$23,NL13&lt;&gt;"",NN13&gt;=NO$27,NN13&lt;&gt;""),AND(OJ13&gt;=OW$23,OJ13&lt;&gt;"",OL13&gt;=OW$27,OL13&lt;&gt;""),AND(OM13&gt;=OW$23,OM13&lt;&gt;"",OO13&gt;=OW$27,OO13&lt;&gt;""),AND(OQ13&gt;=OW$23,OQ13&lt;&gt;"",OS13&gt;=OW$27,OS13&lt;&gt;""),AND(OT13&gt;=OW$23,OT13&lt;&gt;"",OV13&gt;=OW$27,OV13&lt;&gt;""),AND(PR13&gt;=QE$23,PR13&lt;&gt;"",PT13&gt;=QE$27,PT13&lt;&gt;""),AND(PU13&gt;=QE$23,PU13&lt;&gt;"",PW13&gt;=QE$27,PW13&lt;&gt;""),AND(PY13&gt;=QE$23,PY13&lt;&gt;"",QA13&gt;=QE$27,QA13&lt;&gt;""),AND(QB13&gt;=QE$23,QB13&lt;&gt;"",QD13&gt;=QE$27,QD13&lt;&gt;""),AND(QZ13&gt;=RM$23,QZ13&lt;&gt;"",RB13&gt;=RM$27,RB13&lt;&gt;""),AND(RC13&gt;=RM$23,RC13&lt;&gt;"",RE13&gt;=RM$27,RE13&lt;&gt;""),AND(RG13&gt;=RM$23,RG13&lt;&gt;"",RI13&gt;=RM$27,RI13&lt;&gt;""),AND(RJ13&gt;=RM$23,RJ13&lt;&gt;"",RL13&gt;=RM$27,RL13&lt;&gt;""),AND(SH13&gt;=SU$23,SH13&lt;&gt;"",SJ13&gt;=SU$27,SJ13&lt;&gt;""),AND(SK13&gt;=SU$23,SK13&lt;&gt;"",SM13&gt;=SU$27,SM13&lt;&gt;""),AND(SO13&gt;=SU$23,SO13&lt;&gt;"",SQ13&gt;=SU$27,SQ13&lt;&gt;""),AND(SR13&gt;=SU$23,SR13&lt;&gt;"",ST13&gt;=SU$27,ST13&lt;&gt;""),AND(TP13&gt;=UC$23,TP13&lt;&gt;"",TR13&gt;=UC$27,TR13&lt;&gt;""),AND(TS13&gt;=UC$23,TS13&lt;&gt;"",TU13&gt;=UC$27,TU13&lt;&gt;""),AND(TW13&gt;=UC$23,TW13&lt;&gt;"",TY13&gt;=UC$347,TYY13&lt;&gt;""),AND(TZ13&gt;=UC$23,TZ13&lt;&gt;"",UB13&gt;=UC$27,UB13&lt;&gt;""),AND(UX13&gt;=VK$23,UX13&lt;&gt;"",UZ13&gt;=VK$27,UZ13&lt;&gt;""),AND(VA13&gt;=VK$23,VA13&lt;&gt;"",VC13&gt;=VK$27,VC13&lt;&gt;""),AND(VE13&gt;=VK$23,VE13&lt;&gt;"",VG13&gt;=VK$27,VG13&lt;&gt;""),AND(VH13&gt;=VK$23,VH13&lt;&gt;"",VJ13&gt;=VK$27,VJ13&lt;&gt;""),AND(WF13&gt;=WS$23,WF13&lt;&gt;"",WH13&gt;=WS$27,WH13&lt;&gt;""),AND(WI13&gt;=WS$23,WI13&lt;&gt;"",WK13&gt;=WS$27,WK13&lt;&gt;""),AND(WM13&gt;=WS$23,WM13&lt;&gt;"",WO13&gt;=WS$27,WO13&lt;&gt;""),AND(WP13&gt;=WS$23,WP13&lt;&gt;"",WR13&gt;=WS$27,WR13&lt;&gt;"")),"Merit",IF(OR(AND(AO13&gt;=AY$22,AO13&lt;&gt;"",AQ13&gt;=AY$26,AQ13&lt;&gt;"",AN13=""),AND(AR13&gt;=AY$22,AR13&lt;&gt;"",AT13&gt;=AY$26,AT13&lt;&gt;"",AN13=""),AND(AV13&gt;=AY$22,AV13&lt;&gt;"",AX13&gt;=AY$26,AX13&lt;&gt;"",AN13=""),AND(BP13&gt;=BZ$22,BP13&lt;&gt;"",BR13&gt;=BZ$26,BR13&lt;&gt;"",BO13=""),AND(BS13&gt;=BZ$22,BS13&lt;&gt;"",BU13&gt;=BZ$26,BU13&lt;&gt;"",BO13=""),AND(BW13&gt;=BZ$22,BW13&lt;&gt;"",BY13&gt;=BZ$26,BY13&lt;&gt;"",BO13=""),AND(CQ13&gt;=DA$22,CQ13&lt;&gt;"",CS13&gt;=DA$26,CS13&lt;&gt;"",CP13=""),AND(CT13&gt;=DA$22,CT13&lt;&gt;"",CV13&gt;=DA$26,CV13&lt;&gt;"",CP13=""),AND(CX13&gt;=DA$22,CX13&lt;&gt;"",CZ13&gt;=DA$26,CZ13&lt;&gt;"",CP13=""),AND(DX13&gt;=EK$22,DX13&lt;&gt;"",DZ13&gt;=EK$26,DZ13&lt;&gt;""),AND(EA13&gt;=EK$22,EA13&lt;&gt;"",EC13&gt;=EK$26,EC13&lt;&gt;""),AND(EE13&gt;=EK$22,EE13&lt;&gt;"",EG13&gt;=EK$26,EG13&lt;&gt;""),AND(EH13&gt;=EK$22,EH13&lt;&gt;"",EJ13&gt;=EK$26,EJ13&lt;&gt;""),AND(FF13&gt;=FS$22,FF13&lt;&gt;"",FH13&gt;=FS$26,FH13&lt;&gt;""),AND(FI13&gt;=FS$22,FI13&lt;&gt;"",FK13&gt;=FS$26,FK13&lt;&gt;""),AND(FM13&gt;=FS$22,FM13&lt;&gt;"",FO13&gt;=FS$26,FO13&lt;&gt;""),AND(FP13&gt;=FS$22,FP13&lt;&gt;"",FR13&gt;=FS$26,FR13&lt;&gt;""),AND(GN13&gt;=HA$22,GN13&lt;&gt;"",GP13&gt;=HA$26,GP13&lt;&gt;""),AND(GQ13&gt;=HA$22,GQ13&lt;&gt;"",GS13&gt;=HA$26,GS13&lt;&gt;""),AND(GU13&gt;=HA$22,GU13&lt;&gt;"",GW13&gt;=HA$26,GW13&lt;&gt;""),AND(GX13&gt;=HA$22,GX13&lt;&gt;"",GZ13&gt;=HA$26,GZ13&lt;&gt;""),AND(HV13&gt;=II$22,HV13&lt;&gt;"",HX13&gt;=II$26,HX13&lt;&gt;""),AND(HY13&gt;=II$22,HY13&lt;&gt;"",IA13&gt;=II$26,IA13&lt;&gt;""),AND(IC13&gt;=II$22,IC13&lt;&gt;"",IE13&gt;=II$26,IE13&lt;&gt;""),AND(IF13&gt;=II$22,IF13&lt;&gt;"",IH13&gt;=II$26,IH13&lt;&gt;""),AND(JD13&gt;=JQ$22,JD13&lt;&gt;"",JF13&gt;=JQ$26,JF13&lt;&gt;""),AND(JG13&gt;=JQ$22,JG13&lt;&gt;"",JI13&gt;=JQ$26,JI13&lt;&gt;""),AND(JK13&gt;=JQ$22,JK13&lt;&gt;"",JM13&gt;=JQ$26,JM13&lt;&gt;""),AND(JN13&gt;=JQ$22,JN13&lt;&gt;"",JP13&gt;=JQ$26,JP13&lt;&gt;""),AND(KL13&gt;=KY$22,KL13&lt;&gt;"",KN13&gt;=KY$26,KN13&lt;&gt;""),AND(KO13&gt;=KY$22,KO13&lt;&gt;"",KQ13&gt;=KY$26,KQ13&lt;&gt;""),AND(KS13&gt;=KY$22,KS13&lt;&gt;"",KU13&gt;=KY$26,KU13&lt;&gt;""),AND(KV13&gt;=KY$22,KV13&lt;&gt;"",KX13&gt;=KY$26,KX13&lt;&gt;""),AND(LT13&gt;=MG$22,LT13&lt;&gt;"",LV13&gt;=MG$26,LV13&lt;&gt;""),AND(LW13&gt;=MG$22,LW13&lt;&gt;"",LY13&gt;=MG$26,LY13&lt;&gt;""),AND(MA13&gt;=MG$22,MA13&lt;&gt;"",MC13&gt;=MG$26,MC13&lt;&gt;""),AND(MD13&gt;=MG$22,MD13&lt;&gt;"",MF13&gt;=MG$26,MF13&lt;&gt;""),AND(NB13&gt;=NO$22,NB13&lt;&gt;"",ND13&gt;=NO$26,ND13&lt;&gt;""),AND(NE13&gt;=NO$22,NE13&lt;&gt;"",NG13&gt;=NO$26,NG13&lt;&gt;""),AND(NI13&gt;=NO$22,NI13&lt;&gt;"",NK13&gt;=NO$26,NK13&lt;&gt;""),AND(NL13&gt;=NO$22,NL13&lt;&gt;"",NN13&gt;=NO$26,NN13&lt;&gt;""),AND(OJ13&gt;=OW$22,OJ13&lt;&gt;"",OL13&gt;=OW$26,OL13&lt;&gt;""),AND(OM13&gt;=OW$22,OM13&lt;&gt;"",OO13&gt;=OW$26,OO13&lt;&gt;""),AND(OQ13&gt;=OW$22,OQ13&lt;&gt;"",OS13&gt;=OW$26,OS13&lt;&gt;""),AND(OT13&gt;=OW$22,OT13&lt;&gt;"",OV13&gt;=OW$26,OV13&lt;&gt;""),AND(PR13&gt;=QE$22,PR13&lt;&gt;"",PT13&gt;=QE$26,PT13&lt;&gt;""),AND(PU13&gt;=QE$22,PU13&lt;&gt;"",PW13&gt;=QE$26,PW13&lt;&gt;""),AND(PY13&gt;=QE$22,PY13&lt;&gt;"",QA13&gt;=QE$26,QA13&lt;&gt;""),AND(QB13&gt;=QE$22,QB13&lt;&gt;"",QD13&gt;=QE$26,QD13&lt;&gt;""),AND(QZ13&gt;=RM$22,QZ13&lt;&gt;"",RB13&gt;=RM$26,RB13&lt;&gt;""),AND(RC13&gt;=RM$22,RC13&lt;&gt;"",RE13&gt;=RM$26,RE13&lt;&gt;""),AND(RG13&gt;=RM$22,RG13&lt;&gt;"",RI13&gt;=RM$26,RI13&lt;&gt;""),AND(RJ13&gt;=RM$22,RJ13&lt;&gt;"",RL13&gt;=RM$26,RL13&lt;&gt;""),AND(SH13&gt;=SU$22,SH13&lt;&gt;"",SJ13&gt;=SU$26,SJ13&lt;&gt;""),AND(SK13&gt;=SU$22,SK13&lt;&gt;"",SM13&gt;=SU$26,SM13&lt;&gt;""),AND(SO13&gt;=SU$22,SO13&lt;&gt;"",SQ13&gt;=SU$26,SQ13&lt;&gt;""),AND(SR13&gt;=SU$22,SR13&lt;&gt;"",ST13&gt;=SU$26,ST13&lt;&gt;""),AND(TP13&gt;=UC$22,TP13&lt;&gt;"",TR13&gt;=UC$26,TR13&lt;&gt;""),AND(TS13&gt;=UC$22,TS13&lt;&gt;"",TU13&gt;=UC$26,TU13&lt;&gt;""),AND(TW13&gt;=UC$22,TW13&lt;&gt;"",TY13&gt;=UC$26,TYY13&lt;&gt;""),AND(TZ13&gt;=UC$22,TZ13&lt;&gt;"",UB13&gt;=UC$26,UB13&lt;&gt;""),AND(UX13&gt;=VK$22,UX13&lt;&gt;"",UZ13&gt;=VK$26,UZ13&lt;&gt;""),AND(VA13&gt;=VK$22,VA13&lt;&gt;"",VC13&gt;=VK$26,VC13&lt;&gt;""),AND(VE13&gt;=VK$22,VE13&lt;&gt;"",VG13&gt;=VK$26,VG13&lt;&gt;""),AND(VH13&gt;=VK$22,VH13&lt;&gt;"",VJ13&gt;=VK$26,VJ13&lt;&gt;""),AND(WF13&gt;=WS$22,WF13&lt;&gt;"",WH13&gt;=WS$26,WH13&lt;&gt;""),AND(WI13&gt;=WS$22,WI13&lt;&gt;"",WK13&gt;=WS$26,WK13&lt;&gt;""),AND(WM13&gt;=WS$22,WM13&lt;&gt;"",WO13&gt;=WS$26,WO13&lt;&gt;""),AND(WP13&gt;=WS$22,WP13&lt;&gt;"",WR13&gt;=WS$26,WR13&lt;&gt;"")),"Excellence",IF(I13="P","Worlds Team",IF(F13="P","National Team","")))))</f>
        <v>Worlds Team</v>
      </c>
      <c r="I13" s="3" t="str">
        <f>IF(OR(AND(AO13&gt;=AY$21,AO13&lt;&gt;"",AQ13&gt;=AY$25,AQ13&lt;&gt;"",AN13=""),AND(AR13&gt;=AY$21,AR13&lt;&gt;"",AT13&gt;=AY$25,AT13&lt;&gt;"",AN13=""),AND(AV13&gt;=AY$21,AV13&lt;&gt;"",AX13&gt;=AY$25,AX13&lt;&gt;"",AN13=""),AND(BP13&gt;=BZ$21,BP13&lt;&gt;"",BR13&gt;=BZ$25,BR13&lt;&gt;"",BO13=""),AND(BS13&gt;=BZ$21,BS13&lt;&gt;"",BU13&gt;=BZ$25,BU13&lt;&gt;"",BO13=""),AND(BW13&gt;=BZ$21,BW13&lt;&gt;"",BY13&gt;=BZ$25,BY13&lt;&gt;"",BO13=""),AND(CQ13&gt;=DA$21,CQ13&lt;&gt;"",CS13&gt;=DA$25,CS13&lt;&gt;"",CP13=""),AND(CT13&gt;=DA$21,CT13&lt;&gt;"",CV13&gt;=DA$25,CV13&lt;&gt;"",CP13=""),AND(CX13&gt;=DA$21,CX13&lt;&gt;"",CZ13&gt;=DA$25,CZ13&lt;&gt;"",CP13=""),AND(DX13&gt;=EK$21,DX13&lt;&gt;"",DZ13&gt;=EK$25,DZ13&lt;&gt;""),AND(EA13&gt;=EK$21,EA13&lt;&gt;"",EC13&gt;=EK$25,EC13&lt;&gt;""),AND(EE13&gt;=EK$21,EE13&lt;&gt;"",EG13&gt;=EK$25,EG13&lt;&gt;""),AND(EH13&gt;=EK$21,EH13&lt;&gt;"",EJ13&gt;=EK$25,EJ13&lt;&gt;""),AND(FF13&gt;=FS$21,FF13&lt;&gt;"",FH13&gt;=FS$25,FH13&lt;&gt;""),AND(FI13&gt;=FS$21,FI13&lt;&gt;"",FK13&gt;=FS$25,FK13&lt;&gt;""),AND(FM13&gt;=FS$21,FM13&lt;&gt;"",FO13&gt;=FS$25,FO13&lt;&gt;""),AND(FP13&gt;=FS$21,FP13&lt;&gt;"",FR13&gt;=FS$25,FR13&lt;&gt;""),AND(GN13&gt;=HA$21,GN13&lt;&gt;"",GP13&gt;=HA$25,GP13&lt;&gt;""),AND(GQ13&gt;=HA$21,GQ13&lt;&gt;"",GS13&gt;=HA$25,GS13&lt;&gt;""),AND(GU13&gt;=HA$21,GU13&lt;&gt;"",GW13&gt;=HA$25,GW13&lt;&gt;""),AND(GX13&gt;=HA$21,GX13&lt;&gt;"",GZ13&gt;=HA$25,GZ13&lt;&gt;""),AND(HV13&gt;=II$21,HV13&lt;&gt;"",HX13&gt;=II$25,HX13&lt;&gt;""),AND(HY13&gt;=II$21,HY13&lt;&gt;"",IA13&gt;=II$25,IA13&lt;&gt;""),AND(IC13&gt;=II$21,IC13&lt;&gt;"",IE13&gt;=II$25,IE13&lt;&gt;""),AND(IF13&gt;=II$21,IF13&lt;&gt;"",IH13&gt;=II$25,IH13&lt;&gt;""),AND(JD13&gt;=JQ$21,JD13&lt;&gt;"",JF13&gt;=JQ$25,JF13&lt;&gt;""),AND(JG13&gt;=JQ$21,JG13&lt;&gt;"",JI13&gt;=JQ$25,JI13&lt;&gt;""),AND(JK13&gt;=JQ$21,JK13&lt;&gt;"",JM13&gt;=JQ$25,JM13&lt;&gt;""),AND(JN13&gt;=JQ$21,JN13&lt;&gt;"",JP13&gt;=JQ$25,JP13&lt;&gt;""),AND(KL13&gt;=KY$21,KL13&lt;&gt;"",KN13&gt;=KY$25,KN13&lt;&gt;""),AND(KO13&gt;=KY$21,KO13&lt;&gt;"",KQ13&gt;=KY$25,KQ13&lt;&gt;""),AND(KS13&gt;=KY$21,KS13&lt;&gt;"",KU13&gt;=KY$25,KU13&lt;&gt;""),AND(KV13&gt;=KY$21,KV13&lt;&gt;"",KX13&gt;=KY$25,KX13&lt;&gt;""),AND(LT13&gt;=MG$21,LT13&lt;&gt;"",LV13&gt;=MG$25,LV13&lt;&gt;""),AND(LW13&gt;=MG$21,LW13&lt;&gt;"",LY13&gt;=MG$25,LY13&lt;&gt;""),AND(MA13&gt;=MG$21,MA13&lt;&gt;"",MC13&gt;=MG$25,MC13&lt;&gt;""),AND(MD13&gt;=MG$21,MD13&lt;&gt;"",MF13&gt;=MG$25,MF13&lt;&gt;""),AND(NB13&gt;=NO$21,NB13&lt;&gt;"",ND13&gt;=NO$25,ND13&lt;&gt;""),AND(NE13&gt;=NO$21,NE13&lt;&gt;"",NG13&gt;=NO$25,NG13&lt;&gt;""),AND(NI13&gt;=NO$21,NI13&lt;&gt;"",NK13&gt;=NO$25,NK13&lt;&gt;""),AND(NL13&gt;=NO$21,NL13&lt;&gt;"",NN13&gt;=NO$25,NN13&lt;&gt;""),AND(OJ13&gt;=OW$21,OJ13&lt;&gt;"",OL13&gt;=OW$25,OL13&lt;&gt;""),AND(OM13&gt;=OW$21,OM13&lt;&gt;"",OO13&gt;=OW$25,OO13&lt;&gt;""),AND(OQ13&gt;=OW$21,OQ13&lt;&gt;"",OS13&gt;=OW$25,OS13&lt;&gt;""),AND(OT13&gt;=OW$21,OT13&lt;&gt;"",OV13&gt;=OW$25,OV13&lt;&gt;""),AND(PR13&gt;=QE$21,PR13&lt;&gt;"",PT13&gt;=QE$25,PT13&lt;&gt;""),AND(PU13&gt;=QE$21,PU13&lt;&gt;"",PW13&gt;=QE$25,PW13&lt;&gt;""),AND(PY13&gt;=QE$21,PY13&lt;&gt;"",QA13&gt;=QE$25,QA13&lt;&gt;""),AND(QB13&gt;=QE$21,QB13&lt;&gt;"",QD13&gt;=QE$25,QD13&lt;&gt;""),AND(QZ13&gt;=RM$21,QZ13&lt;&gt;"",RB13&gt;=RM$25,RB13&lt;&gt;""),AND(RC13&gt;=RM$21,RC13&lt;&gt;"",RE13&gt;=RM$25,RE13&lt;&gt;""),AND(RG13&gt;=RM$21,RG13&lt;&gt;"",RI13&gt;=RM$25,RI13&lt;&gt;""),AND(RJ13&gt;=RM$21,RJ13&lt;&gt;"",RL13&gt;=RM$25,RL13&lt;&gt;""),AND(SH13&gt;=SU$21,SH13&lt;&gt;"",SJ13&gt;=SU$25,SJ13&lt;&gt;""),AND(SK13&gt;=SU$21,SK13&lt;&gt;"",SM13&gt;=SU$25,SM13&lt;&gt;""),AND(SO13&gt;=SU$21,SO13&lt;&gt;"",SQ13&gt;=SU$25,SQ13&lt;&gt;""),AND(SR13&gt;=SU$21,SR13&lt;&gt;"",ST13&gt;=SU$25,ST13&lt;&gt;""),AND(TP13&gt;=UC$21,TP13&lt;&gt;"",TR13&gt;=UC$25,TR13&lt;&gt;""),AND(TS13&gt;=UC$21,TS13&lt;&gt;"",TU13&gt;=UC$25,TU13&lt;&gt;""),AND(TW13&gt;=UC$21,TW13&lt;&gt;"",TY13&gt;=UC$25,TYY13&lt;&gt;""),AND(TZ13&gt;=UC$21,TZ13&lt;&gt;"",UB13&gt;=UC$25,UB13&lt;&gt;""),AND(UX13&gt;=VK$21,UX13&lt;&gt;"",UZ13&gt;=VK$25,UZ13&lt;&gt;""),AND(VA13&gt;=VK$21,VA13&lt;&gt;"",VC13&gt;=VK$25,VC13&lt;&gt;""),AND(VE13&gt;=VK$21,VE13&lt;&gt;"",VG13&gt;=VK$25,VG13&lt;&gt;""),AND(VH13&gt;=VK$21,VH13&lt;&gt;"",VJ13&gt;=VK$25,VJ13&lt;&gt;""),AND(WF13&gt;=WS$21,WF13&lt;&gt;"",WH13&gt;=WS$25,WH13&lt;&gt;""),AND(WI13&gt;=WS$21,WI13&lt;&gt;"",WK13&gt;=WS$25,WK13&lt;&gt;""),AND(WM13&gt;=WS$21,WM13&lt;&gt;"",WO13&gt;=WS$25,WO13&lt;&gt;""),AND(WP13&gt;=WS$21,WP13&lt;&gt;"",WR13&gt;=WS$25,WR13&lt;&gt;"")),"P","")</f>
        <v>P</v>
      </c>
      <c r="J13" s="8">
        <f>IF(COUNT(AQ13,AT13,BR13,BU13,CS13,CV13)&gt;0,LARGE((AQ13,AT13,BR13,BU13,CS13,CV13),1),0)</f>
        <v>0</v>
      </c>
      <c r="K13" s="8" t="str">
        <f>IF(J13="","",IF(OR(J13=CS13,J13=CV13),$CA$1,IF(OR(J13=BR13,J13=BU13),$AZ$1,IF(OR(J13=AQ13,J13=AT13),$Y$1,""))))</f>
        <v/>
      </c>
      <c r="L13" s="8">
        <f>IF(COUNT(AQ13,AT13,BR13,BU13,CS13,CV13)&gt;1,LARGE((AQ13,AT13,BR13,BU13,CS13,CV13),2),0)</f>
        <v>0</v>
      </c>
      <c r="M13" s="8" t="str">
        <f>IF(L13="","",IF(OR(L13=CS13,L13=CV13),$CA$1,IF(OR(L13=BR13,L13=BU13),$AZ$1,IF(OR(L13=AQ13,L13=AT13),$Y$1,""))))</f>
        <v/>
      </c>
      <c r="N13" s="8">
        <f>IF(COUNT(AQ13,AT13,BR13,BU13,CS13,CV13)&gt;2,LARGE((AQ13,AT13,BR13,BU13,CS13,CV13),3),0)</f>
        <v>0</v>
      </c>
      <c r="O13" s="8" t="str">
        <f>IF(N13="","",IF(OR(N13=CS13,N13=CV13),$CA$1,IF(OR(N13=BR13,N13=BU13),$AZ$1,IF(OR(N13=AQ13,N13=AT13),$Y$1,""))))</f>
        <v/>
      </c>
      <c r="P13" s="8">
        <f>IF(MAX(AX13,BY13,CZ13)&gt;0,MAX(AX13,BY13,CZ13),0)</f>
        <v>0</v>
      </c>
      <c r="Q13" s="8" t="str">
        <f>IF(P13="","",IF(P13=CZ13,$CA$1,IF(P13=BY13,$AZ$1,IF(P13=AX13,$Y$1,""))))</f>
        <v/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,TP13,TS13,TW13,TZ13,UX13,VA13,VE13,VH13,WF13,WI13,WM13,WP13),0)</f>
        <v>14</v>
      </c>
      <c r="S13" s="8" t="str">
        <f>IF(R13=0,"",IF(OR(R13=CQ13,R13=CT13,R13=CX13),$CA$1,IF(OR(R13=BP13,R13=BS13,R13=BW13),$AZ$1,IF(OR(R13=AO13,R13=AR13,R13=AV13),$Y$1,IF(OR(R13=WF13,R13=WI13,R13=WM13,R13=WP13),$VL$1,IF(OR(R13=UX13,R13=VA13,R13=VE13,R13=VH13),$UD$1,IF(OR(R13=TP13,R13=TS13,R13=TW13,R13=TZ13),$SV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)))</f>
        <v>2023 World Cup POR 2/USA (July 8/Aug 5)</v>
      </c>
      <c r="T13" s="8">
        <f>IF(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,IF(TP13&gt;=$UC$20,TQ13,0),IF(TS13&gt;=$UC$20,TT13,0),IF(TW13&gt;=$UC$20,TX13,0),IF(TZ13&gt;=$UC$20,UA13,0),IF(UX13&gt;=$VK$20,UY13,0),IF(VA13&gt;=$VK$20,VB13,0),IF(VE13&gt;=$VK$20,VF13,0),IF(VH13&gt;=$VK$20,VI13,0),IF(WF13&gt;=$WS$20,WG13,0),IF(WI13&gt;=$WS$20,WJ13,0),IF(WM13&gt;=$WS$20,WN13,0),IF(WP13&gt;=$WS$20,WQ13,0))&gt;0,MAX(IF(AO13&gt;=$AY$20,AP13,0),IF(AR13&gt;=$AY$20,AS13,0),IF(AV13&gt;=$AY$20,AW13,0),IF(BP13&gt;=$BZ$20,BQ13,0),IF(BS13&gt;=$BZ$20,BT13,0),IF(BW13&gt;=$BZ$20,BX13,0),IF(CQ13&gt;=$DA$20,CR13,0),IF(CT13&gt;=$DA$20,CU13,0),IF(CX13&gt;=$DA$20,CY13,0),IF(DX13&gt;=$EK$20,DY13,0),IF(EA13&gt;=$EK$20,EB13,0),IF(EE13&gt;=$EK$20,EF13,0),IF(EH13&gt;=$EK$20,EI13,0),IF(FF13&gt;=$FS$20,FG13,0),IF(FI13&gt;=$FS$20,FJ13,0),IF(FM13&gt;=$FS$20,FN13,0),IF(FP13&gt;=$FS$20,FQ13,0),IF(GN13&gt;=$HA$20,GO13,0),IF(GQ13&gt;=$HA$20,GR13,0),IF(GU13&gt;=$HA$20,GV13,0),IF(GX13&gt;=$HA$20,GY13,0),IF(HV13&gt;=$II$20,HW13,0),IF(HY13&gt;=$II$20,HZ13,0),IF(IC13&gt;=$II$20,ID13,0),IF(IF13&gt;=$II$20,IG13,0),IF(JD13&gt;=$JQ$20,JE13,0),IF(JG13&gt;=$JQ$20,JH13,0),IF(JK13&gt;=$JQ$20,JL13,0),IF(JN13&gt;=$JQ$20,JO13,0),IF(KL13&gt;=$KY$20,KM13,0),IF(KO13&gt;=$KY$20,KP13,0),IF(KS13&gt;=$KY$20,KT13,0),IF(KV13&gt;=$KY$20,KW13,0),IF(LT13&gt;=$MG$20,LU13,0),IF(LW13&gt;=$MG$20,LX13,0),IF(MA13&gt;=$MG$20,MB13,0),IF(MD13&gt;=$MG$20,ME13,0),IF(NB13&gt;=$NO$20,NC13,0),IF(NE13&gt;=$NO$20,NF13,0),IF(NI13&gt;=$NO$20,NJ13,0),IF(NL13&gt;=$NO$20,NM13,0),IF(OJ13&gt;=$OW$20,OK13,0),IF(OM13&gt;=$OW$20,ON13,0),IF(OQ13&gt;=$OW$20,OR13,0),IF(OT13&gt;=$OW$20,OU13,0),IF(PR13&gt;=$QE$20,PS13,0),IF(PU13&gt;=$QE$20,PV13,0),IF(PY13&gt;=$QE$20,PZ13,0),IF(QB13&gt;=$QE$20,QC13,0),IF(QZ13&gt;=$RM$20,RA13,0),IF(RC13&gt;=$RM$20,RD13,0),IF(RG13&gt;=$RM$20,RH13,0),IF(RJ13&gt;=$RM$20,RK13,0),IF(SH13&gt;=$SU$20,SI13,0),IF(SK13&gt;=$SU$20,SL13,0),IF(SO13&gt;=$SU$20,SP13,0),IF(SR13&gt;=$SU$20,SS13,0),IF(TP13&gt;=$UC$20,TQ13,0),IF(TS13&gt;=$UC$20,TT13,0),IF(TW13&gt;=$UC$20,TX13,0),IF(TZ13&gt;=$UC$20,UA13,0),IF(UX13&gt;=$VK$20,UY13,0),IF(VA13&gt;=$VK$20,VB13,0),IF(VE13&gt;=$VK$20,VF13,0),IF(VH13&gt;=$VK$20,VI13,0),IF(WF13&gt;=$WS$20,WG13,0),IF(WI13&gt;=$WS$20,WJ13,0),IF(WM13&gt;=$WS$20,WN13,0),IF(WP13&gt;=$WS$20,WQ13,0)),0)</f>
        <v>14.79</v>
      </c>
      <c r="U13" s="8" t="str">
        <f>IF(T13=0,"",IF(OR(T13=CR13,T13=CU13,T13=CY13),$CA$1,IF(OR(T13=BQ13,T13=BT13,T13=BX13),$AZ$1,IF(OR(T13=AP13,T13=AS13,T13=AW13),$Y$1,IF(OR(T13=WG13,T13=WJ13,T13=WN13,T13=WQ13),$VL$1,IF(OR(T13=UY13,T13=VB13,T13=VF13,T13=VI13),$UD$1,IF(OR(T13=TQ13,T13=TT13,T13=TX13,T13=UA13),$SV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)))</f>
        <v>2023 World Cup POR 2/USA (July 8/Aug 5)</v>
      </c>
      <c r="V13" s="8">
        <f>IF(MAX(DB13,DC13)&gt;0,MAX(DB13,DC13),"")</f>
        <v>52.19</v>
      </c>
      <c r="W13" s="11" t="str">
        <f>IF(V13="","",IF(V13=DB13,"("&amp;DB$2&amp;")",IF(V13=DC13,"("&amp;DC$2&amp;")")))</f>
        <v>(Prelim)</v>
      </c>
      <c r="X13" s="8" t="str">
        <f>IF(V13="","",IF(V13=DB13,IF(V13+IF(N13="",0,N13)=WL13,$VL$1,IF(V13+IF(N13="",0,N13)=VD13,$UD$1,IF(V13+IF(N13="",0,N13)=TV13,$SV$1,IF(V13+IF(N13="",0,N13)=SN13,$RN$1,IF(V13+IF(N13="",0,N13)=RF13,$QF$1,IF(V13+IF(N13="",0,N13)=PX13,$OX$1,IF(V13+IF(N13="",0,N13)=OP13,$NP$1,IF(V13+IF(N13="",0,N13)=NH13,$MH$1,IF(V13+IF(N13="",0,N13)=LZ13,$KZ$1,IF(V13+IF(N13="",0,N13)=KR13,$JR$1,IF(V13+IF(N13="",0,N13)=JJ13,$IJ$1,IF(V13+IF(N13="",0,N13)=IB13,$HB$1,IF(V13+IF(N13="",0,N13)=GT13,$FT$1,IF(V13+IF(N13="",0,N13)=FL13,$EL$1,IF(V13+IF(N13="",0,N13)=ED13,$DD$1))))))))))))))),IF(V13=DC13,IF(V13+IF(P13="",0,P13)=WO13,$VL$1,IF(V13+IF(P13="",0,P13)=VG13,$UD$1,IF(V13+IF(P13="",0,P13)=TY13,$SV$1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WR13,$VL$1,IF(V13+IF(P13="",0,P13)=VJ13,$UD$1,IF(V13+IF(P13="",0,P13)=UB13,$SV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))))))</f>
        <v>2023 World Cup POR 2/USA (July 8/Aug 5)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8"/>
      <c r="AO13" s="39" t="str">
        <f>IF(AA13&gt;0,AA13,"")</f>
        <v/>
      </c>
      <c r="AP13" s="39" t="str">
        <f>IF(AB13&gt;0,AB13,"")</f>
        <v/>
      </c>
      <c r="AQ13" s="41" t="str">
        <f>IF(SUM(Y13:AB13)-AC13&gt;0,SUM(Y13:AB13)-AC13,"")</f>
        <v/>
      </c>
      <c r="AR13" s="41" t="str">
        <f>IF(AF13&gt;0,AF13,"")</f>
        <v/>
      </c>
      <c r="AS13" s="41" t="str">
        <f>IF(AG13&gt;0,AG13,"")</f>
        <v/>
      </c>
      <c r="AT13" s="41" t="str">
        <f>IF(SUM(AD13:AG13)-AH13&gt;0,SUM(AD13:AG13)-AH13,"")</f>
        <v/>
      </c>
      <c r="AU13" s="41" t="str">
        <f>IF(AQ13="","",MAX(AQ13,AT13))</f>
        <v/>
      </c>
      <c r="AV13" s="41" t="str">
        <f>IF(AK13&gt;0,AK13,"")</f>
        <v/>
      </c>
      <c r="AW13" s="41" t="str">
        <f>IF(AL13&gt;0,AL13,"")</f>
        <v/>
      </c>
      <c r="AX13" s="41" t="str">
        <f>IF(SUM(AI13:AL13)-AM13&gt;0,SUM(AI13:AL13)-AM13,"")</f>
        <v/>
      </c>
      <c r="AY13" s="41" t="str">
        <f>IF(SUM(AU13,AX13)&gt;0,SUM(AU13,AX13),"")</f>
        <v/>
      </c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9"/>
      <c r="BP13" s="40" t="str">
        <f>IF(BB13&gt;0,BB13,"")</f>
        <v/>
      </c>
      <c r="BQ13" s="40" t="str">
        <f>IF(BC13&gt;0,BC13,"")</f>
        <v/>
      </c>
      <c r="BR13" s="11" t="str">
        <f>IF(SUM(AZ13:BC13)-BD13&gt;0,SUM(AZ13:BC13)-BD13,"")</f>
        <v/>
      </c>
      <c r="BS13" s="11" t="str">
        <f>IF(BG13&gt;0,BG13,"")</f>
        <v/>
      </c>
      <c r="BT13" s="11" t="str">
        <f>IF(BH13&gt;0,BH13,"")</f>
        <v/>
      </c>
      <c r="BU13" s="11" t="str">
        <f>IF(SUM(BE13:BH13)-BI13&gt;0,SUM(BE13:BH13)-BI13,"")</f>
        <v/>
      </c>
      <c r="BV13" s="11" t="str">
        <f>IF(BR13="","",MAX(BR13,BU13))</f>
        <v/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 t="str">
        <f>IF(SUM(BV13,BY13)&gt;0,SUM(BV13,BY13),"")</f>
        <v/>
      </c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8"/>
      <c r="CQ13" s="39" t="str">
        <f>IF(CC13&gt;0,CC13,"")</f>
        <v/>
      </c>
      <c r="CR13" s="39" t="str">
        <f>IF(CD13&gt;0,CD13,"")</f>
        <v/>
      </c>
      <c r="CS13" s="41" t="str">
        <f>IF(SUM(CA13:CD13)-CE13&gt;0,SUM(CA13:CD13)-CE13,"")</f>
        <v/>
      </c>
      <c r="CT13" s="41" t="str">
        <f>IF(CH13&gt;0,CH13,"")</f>
        <v/>
      </c>
      <c r="CU13" s="41" t="str">
        <f>IF(CI13&gt;0,CI13,"")</f>
        <v/>
      </c>
      <c r="CV13" s="41" t="str">
        <f>IF(SUM(CF13:CI13)-CJ13&gt;0,SUM(CF13:CI13)-CJ13,"")</f>
        <v/>
      </c>
      <c r="CW13" s="41" t="str">
        <f>IF(CS13="","",MAX(CS13,CV13))</f>
        <v/>
      </c>
      <c r="CX13" s="41" t="str">
        <f>IF(CM13&gt;0,CM13,"")</f>
        <v/>
      </c>
      <c r="CY13" s="41" t="str">
        <f>IF(CN13&gt;0,CN13,"")</f>
        <v/>
      </c>
      <c r="CZ13" s="41" t="str">
        <f>IF(SUM(CK13:CN13)-CO13&gt;0,SUM(CK13:CN13)-CO13,"")</f>
        <v/>
      </c>
      <c r="DA13" s="41" t="str">
        <f>IF(SUM(CW13,CZ13)&gt;0,SUM(CW13,CZ13),"")</f>
        <v/>
      </c>
      <c r="DB13" s="52">
        <f>IF(MAX(ED13,FL13,GT13,IB13,JJ13,KR13,LZ13,NH13,OP13,PX13,RF13,SN13,TV13,VD13,WWL13)-IF(N13="",0,N13)&gt;0.001,MAX(ED13,FL13,GT13,IB13,JJ13,KR13,LZ13,NH13,OP13,PX13,RF13,SN13,TV13,VD13,WL13)-IF(N13="",0,N13),"")</f>
        <v>52.19</v>
      </c>
      <c r="DC13" s="52" t="str">
        <f>IF(MAX(EG13,EJ13,FO13,FR13,GW13,GZ13,IE13,IH13,JM13,JP13,KU13,KX13,MC13,MF13,NK13,NN13,OS13,OV13,QA13,QD13,RI13,RL13,SQ13,ST13,TY13,UB13,VG13,VJ13,WO13,WR13)-IF(P13="",0,P13)&gt;0.001,MAX(EG13,EJ13,FO13,FR13,GW13,GZ13,IE13,IH13,JM13,JP13,KU13,KX13,MC13,MF13,NK13,NN13,OS13,OV13,QA13,QD13,RI13,RL13,SQ13,ST13,TY13,UB13,VG13,VJ13,WO13,WR13)-IF(P13="",0,P13),"")</f>
        <v/>
      </c>
      <c r="DD13" s="17">
        <v>13.8</v>
      </c>
      <c r="DE13" s="17">
        <v>9.6</v>
      </c>
      <c r="DF13" s="17">
        <v>14</v>
      </c>
      <c r="DG13" s="17">
        <v>14.79</v>
      </c>
      <c r="DH13" s="17">
        <v>0</v>
      </c>
      <c r="DI13" s="17">
        <v>14.1</v>
      </c>
      <c r="DJ13" s="17">
        <v>9</v>
      </c>
      <c r="DK13" s="17">
        <v>13.7</v>
      </c>
      <c r="DL13" s="17">
        <v>14.43</v>
      </c>
      <c r="DM13" s="17">
        <v>0</v>
      </c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>
        <f>IF(DF13&gt;0,DF13,"")</f>
        <v>14</v>
      </c>
      <c r="DY13" s="41">
        <f>IF(DG13&gt;0,DG13,"")</f>
        <v>14.79</v>
      </c>
      <c r="DZ13" s="41">
        <f>IF(SUM(DD13:DG13)-DH13&gt;0,SUM(DD13:DG13)-DH13,"")</f>
        <v>52.19</v>
      </c>
      <c r="EA13" s="41">
        <f>IF(DK13&gt;0,DK13,"")</f>
        <v>13.7</v>
      </c>
      <c r="EB13" s="41">
        <f>IF(DL13&gt;0,DL13,"")</f>
        <v>14.43</v>
      </c>
      <c r="EC13" s="41">
        <f>IF(SUM(DI13:DL13)-DM13&gt;0,SUM(DI13:DL13)-DM13,"")</f>
        <v>51.23</v>
      </c>
      <c r="ED13" s="41">
        <f>IF(MAX(DZ13,EC13)&gt;0,MAX(DZ13,EC13),"")</f>
        <v>52.19</v>
      </c>
      <c r="EE13" s="41" t="str">
        <f>IF(DP13&gt;0,DP13,"")</f>
        <v/>
      </c>
      <c r="EF13" s="41" t="str">
        <f>IF(DQ13&gt;0,DQ13,"")</f>
        <v/>
      </c>
      <c r="EG13" s="41" t="str">
        <f>IF(SUM(DN13:DQ13)-DR13&gt;0,SUM(DN13:DQ13)-DR13,"")</f>
        <v/>
      </c>
      <c r="EH13" s="41" t="str">
        <f>IF(DU13&gt;0,DU13,"")</f>
        <v/>
      </c>
      <c r="EI13" s="41" t="str">
        <f>IF(DV13&gt;0,DV13,"")</f>
        <v/>
      </c>
      <c r="EJ13" s="41" t="str">
        <f>IF(SUM(DS13:DV13)-DW13&gt;0,SUM(DS13:DV13)-DW13,"")</f>
        <v/>
      </c>
      <c r="EK13" s="41">
        <f>IF(SUM(ED13,EG13,EJ13)&gt;0,SUM(ED13,EG13,EJ13),"")</f>
        <v>52.19</v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>IF(FV13&gt;0,FV13,"")</f>
        <v/>
      </c>
      <c r="GO13" s="41" t="str">
        <f>IF(FW13&gt;0,FW13,"")</f>
        <v/>
      </c>
      <c r="GP13" s="41" t="str">
        <f>IF(SUM(FT13:FW13)-FX13&gt;0,SUM(FT13:FW13)-FX13,"")</f>
        <v/>
      </c>
      <c r="GQ13" s="41" t="str">
        <f>IF(GA13&gt;0,GA13,"")</f>
        <v/>
      </c>
      <c r="GR13" s="41" t="str">
        <f>IF(GB13&gt;0,GB13,"")</f>
        <v/>
      </c>
      <c r="GS13" s="41" t="str">
        <f>IF(SUM(FY13:GB13)-GC13&gt;0,SUM(FY13:GB13)-GC13,"")</f>
        <v/>
      </c>
      <c r="GT13" s="41" t="str">
        <f>IF(MAX(GP13,GS13)&gt;0,MAX(GP13,GS13),"")</f>
        <v/>
      </c>
      <c r="GU13" s="41" t="str">
        <f>IF(GF13&gt;0,GF13,"")</f>
        <v/>
      </c>
      <c r="GV13" s="41" t="str">
        <f>IF(GG13&gt;0,GG13,"")</f>
        <v/>
      </c>
      <c r="GW13" s="41" t="str">
        <f>IF(SUM(GD13:GG13)-GH13&gt;0,SUM(GD13:GG13)-GH13,"")</f>
        <v/>
      </c>
      <c r="GX13" s="41" t="str">
        <f>IF(GK13&gt;0,GK13,"")</f>
        <v/>
      </c>
      <c r="GY13" s="41" t="str">
        <f>IF(GL13&gt;0,GL13,"")</f>
        <v/>
      </c>
      <c r="GZ13" s="41" t="str">
        <f>IF(SUM(GI13:GL13)-GM13&gt;0,SUM(GI13:GL13)-GM13,"")</f>
        <v/>
      </c>
      <c r="HA13" s="41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>IF(IL13&gt;0,IL13,"")</f>
        <v/>
      </c>
      <c r="JE13" s="41" t="str">
        <f>IF(IM13&gt;0,IM13,"")</f>
        <v/>
      </c>
      <c r="JF13" s="41" t="str">
        <f>IF(SUM(IJ13:IM13)-IN13&gt;0,SUM(IJ13:IM13)-IN13,"")</f>
        <v/>
      </c>
      <c r="JG13" s="41" t="str">
        <f>IF(IQ13&gt;0,IQ13,"")</f>
        <v/>
      </c>
      <c r="JH13" s="41" t="str">
        <f>IF(IR13&gt;0,IR13,"")</f>
        <v/>
      </c>
      <c r="JI13" s="41" t="str">
        <f>IF(SUM(IO13:IR13)-IS13&gt;0,SUM(IO13:IR13)-IS13,"")</f>
        <v/>
      </c>
      <c r="JJ13" s="41" t="str">
        <f>IF(MAX(JF13,JI13)&gt;0,MAX(JF13,JI13),"")</f>
        <v/>
      </c>
      <c r="JK13" s="41" t="str">
        <f>IF(IV13&gt;0,IV13,"")</f>
        <v/>
      </c>
      <c r="JL13" s="41" t="str">
        <f>IF(IW13&gt;0,IW13,"")</f>
        <v/>
      </c>
      <c r="JM13" s="41" t="str">
        <f>IF(SUM(IT13:IW13)-IX13&gt;0,SUM(IT13:IW13)-IX13,"")</f>
        <v/>
      </c>
      <c r="JN13" s="41" t="str">
        <f>IF(JA13&gt;0,JA13,"")</f>
        <v/>
      </c>
      <c r="JO13" s="41" t="str">
        <f>IF(JB13&gt;0,JB13,"")</f>
        <v/>
      </c>
      <c r="JP13" s="41" t="str">
        <f>IF(SUM(IY13:JB13)-JC13&gt;0,SUM(IY13:JB13)-JC13,"")</f>
        <v/>
      </c>
      <c r="JQ13" s="41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>IF(LB13&gt;0,LB13,"")</f>
        <v/>
      </c>
      <c r="LU13" s="41" t="str">
        <f>IF(LC13&gt;0,LC13,"")</f>
        <v/>
      </c>
      <c r="LV13" s="41" t="str">
        <f>IF(SUM(KZ13:LC13)-LD13&gt;0,SUM(KZ13:LC13)-LD13,"")</f>
        <v/>
      </c>
      <c r="LW13" s="41" t="str">
        <f>IF(LG13&gt;0,LG13,"")</f>
        <v/>
      </c>
      <c r="LX13" s="41" t="str">
        <f>IF(LH13&gt;0,LH13,"")</f>
        <v/>
      </c>
      <c r="LY13" s="41" t="str">
        <f>IF(SUM(LE13:LH13)-LI13&gt;0,SUM(LE13:LH13)-LI13,"")</f>
        <v/>
      </c>
      <c r="LZ13" s="41" t="str">
        <f>IF(MAX(LV13,LY13)&gt;0,MAX(LV13,LY13),"")</f>
        <v/>
      </c>
      <c r="MA13" s="41" t="str">
        <f>IF(LL13&gt;0,LL13,"")</f>
        <v/>
      </c>
      <c r="MB13" s="41" t="str">
        <f>IF(LM13&gt;0,LM13,"")</f>
        <v/>
      </c>
      <c r="MC13" s="41" t="str">
        <f>IF(SUM(LJ13:LM13)-LN13&gt;0,SUM(LJ13:LM13)-LN13,"")</f>
        <v/>
      </c>
      <c r="MD13" s="41" t="str">
        <f>IF(LQ13&gt;0,LQ13,"")</f>
        <v/>
      </c>
      <c r="ME13" s="41" t="str">
        <f>IF(LR13&gt;0,LR13,"")</f>
        <v/>
      </c>
      <c r="MF13" s="41" t="str">
        <f>IF(SUM(LO13:LR13)-LS13&gt;0,SUM(LO13:LR13)-LS13,"")</f>
        <v/>
      </c>
      <c r="MG13" s="41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>IF(NR13&gt;0,NR13,"")</f>
        <v/>
      </c>
      <c r="OK13" s="41" t="str">
        <f>IF(NS13&gt;0,NS13,"")</f>
        <v/>
      </c>
      <c r="OL13" s="41" t="str">
        <f>IF(SUM(NP13:NS13)-NT13&gt;0,SUM(NP13:NS13)-NT13,"")</f>
        <v/>
      </c>
      <c r="OM13" s="41" t="str">
        <f>IF(NW13&gt;0,NW13,"")</f>
        <v/>
      </c>
      <c r="ON13" s="41" t="str">
        <f>IF(NX13&gt;0,NX13,"")</f>
        <v/>
      </c>
      <c r="OO13" s="41" t="str">
        <f>IF(SUM(NU13:NX13)-NY13&gt;0,SUM(NU13:NX13)-NY13,"")</f>
        <v/>
      </c>
      <c r="OP13" s="41" t="str">
        <f>IF(MAX(OL13,OO13)&gt;0,MAX(OL13,OO13),"")</f>
        <v/>
      </c>
      <c r="OQ13" s="41" t="str">
        <f>IF(OB13&gt;0,OB13,"")</f>
        <v/>
      </c>
      <c r="OR13" s="41" t="str">
        <f>IF(OC13&gt;0,OC13,"")</f>
        <v/>
      </c>
      <c r="OS13" s="41" t="str">
        <f>IF(SUM(NZ13:OC13)-OD13&gt;0,SUM(NZ13:OC13)-OD13,"")</f>
        <v/>
      </c>
      <c r="OT13" s="41" t="str">
        <f>IF(OG13&gt;0,OG13,"")</f>
        <v/>
      </c>
      <c r="OU13" s="41" t="str">
        <f>IF(OH13&gt;0,OH13,"")</f>
        <v/>
      </c>
      <c r="OV13" s="41" t="str">
        <f>IF(SUM(OE13:OH13)-OI13&gt;0,SUM(OE13:OH13)-OI13,"")</f>
        <v/>
      </c>
      <c r="OW13" s="41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>IF(QH13&gt;0,QH13,"")</f>
        <v/>
      </c>
      <c r="RA13" s="41" t="str">
        <f>IF(QI13&gt;0,QI13,"")</f>
        <v/>
      </c>
      <c r="RB13" s="41" t="str">
        <f>IF(SUM(QF13:QI13)-QJ13&gt;0,SUM(QF13:QI13)-QJ13,"")</f>
        <v/>
      </c>
      <c r="RC13" s="41" t="str">
        <f>IF(QM13&gt;0,QM13,"")</f>
        <v/>
      </c>
      <c r="RD13" s="41" t="str">
        <f>IF(QN13&gt;0,QN13,"")</f>
        <v/>
      </c>
      <c r="RE13" s="41" t="str">
        <f>IF(SUM(QK13:QN13)-QO13&gt;0,SUM(QK13:QN13)-QO13,"")</f>
        <v/>
      </c>
      <c r="RF13" s="41" t="str">
        <f>IF(MAX(RB13,RE13)&gt;0,MAX(RB13,RE13),"")</f>
        <v/>
      </c>
      <c r="RG13" s="41" t="str">
        <f>IF(QR13&gt;0,QR13,"")</f>
        <v/>
      </c>
      <c r="RH13" s="41" t="str">
        <f>IF(QS13&gt;0,QS13,"")</f>
        <v/>
      </c>
      <c r="RI13" s="41" t="str">
        <f>IF(SUM(QP13:QS13)-QT13&gt;0,SUM(QP13:QS13)-QT13,"")</f>
        <v/>
      </c>
      <c r="RJ13" s="41" t="str">
        <f>IF(QW13&gt;0,QW13,"")</f>
        <v/>
      </c>
      <c r="RK13" s="41" t="str">
        <f>IF(QX13&gt;0,QX13,"")</f>
        <v/>
      </c>
      <c r="RL13" s="41" t="str">
        <f>IF(SUM(QU13:QX13)-QY13&gt;0,SUM(QU13:QX13)-QY13,"")</f>
        <v/>
      </c>
      <c r="RM13" s="41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17"/>
      <c r="TI13" s="17"/>
      <c r="TJ13" s="17"/>
      <c r="TK13" s="17"/>
      <c r="TL13" s="17"/>
      <c r="TM13" s="17"/>
      <c r="TN13" s="17"/>
      <c r="TO13" s="17"/>
      <c r="TP13" s="41" t="str">
        <f>IF(SX13&gt;0,SX13,"")</f>
        <v/>
      </c>
      <c r="TQ13" s="41" t="str">
        <f>IF(SY13&gt;0,SY13,"")</f>
        <v/>
      </c>
      <c r="TR13" s="41" t="str">
        <f>IF(SUM(SV13:SY13)-SZ13&gt;0,SUM(SV13:SY13)-SZ13,"")</f>
        <v/>
      </c>
      <c r="TS13" s="41" t="str">
        <f>IF(TC13&gt;0,TC13,"")</f>
        <v/>
      </c>
      <c r="TT13" s="41" t="str">
        <f>IF(TD13&gt;0,TD13,"")</f>
        <v/>
      </c>
      <c r="TU13" s="41" t="str">
        <f>IF(SUM(TA13:TD13)-TE13&gt;0,SUM(TA13:TD13)-TE13,"")</f>
        <v/>
      </c>
      <c r="TV13" s="41" t="str">
        <f>IF(MAX(TR13,TU13)&gt;0,MAX(TR13,TU13),"")</f>
        <v/>
      </c>
      <c r="TW13" s="41" t="str">
        <f>IF(TH13&gt;0,TH13,"")</f>
        <v/>
      </c>
      <c r="TX13" s="41" t="str">
        <f>IF(TI13&gt;0,TI13,"")</f>
        <v/>
      </c>
      <c r="TY13" s="41" t="str">
        <f>IF(SUM(TF13:TI13)-TJ13&gt;0,SUM(TF13:TI13)-TJ13,"")</f>
        <v/>
      </c>
      <c r="TZ13" s="41" t="str">
        <f>IF(TM13&gt;0,TM13,"")</f>
        <v/>
      </c>
      <c r="UA13" s="41" t="str">
        <f>IF(TN13&gt;0,TN13,"")</f>
        <v/>
      </c>
      <c r="UB13" s="41" t="str">
        <f>IF(SUM(TK13:TN13)-TO13&gt;0,SUM(TK13:TN13)-TO13,"")</f>
        <v/>
      </c>
      <c r="UC13" s="41" t="str">
        <f>IF(SUM(TV13,TY13,UB13)&gt;0,SUM(TV13,TY13,UB13),"")</f>
        <v/>
      </c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8"/>
      <c r="UQ13" s="18"/>
      <c r="UR13" s="18"/>
      <c r="US13" s="18"/>
      <c r="UT13" s="18"/>
      <c r="UU13" s="18"/>
      <c r="UV13" s="18"/>
      <c r="UW13" s="18"/>
      <c r="UX13" s="11" t="str">
        <f>IF(UF13&gt;0,UF13,"")</f>
        <v/>
      </c>
      <c r="UY13" s="11" t="str">
        <f>IF(UG13&gt;0,UG13,"")</f>
        <v/>
      </c>
      <c r="UZ13" s="11" t="str">
        <f>IF(SUM(UD13:UG13)-UH13&gt;0,SUM(UD13:UG13)-UH13,"")</f>
        <v/>
      </c>
      <c r="VA13" s="11" t="str">
        <f>IF(UK13&gt;0,UK13,"")</f>
        <v/>
      </c>
      <c r="VB13" s="11" t="str">
        <f>IF(UL13&gt;0,UL13,"")</f>
        <v/>
      </c>
      <c r="VC13" s="11" t="str">
        <f>IF(SUM(UI13:UL13)-UM13&gt;0,SUM(UI13:UL13)-UM13,"")</f>
        <v/>
      </c>
      <c r="VD13" s="11" t="str">
        <f>IF(MAX(UZ13,VC13)&gt;0,MAX(UZ13,VC13),"")</f>
        <v/>
      </c>
      <c r="VE13" s="11" t="str">
        <f>IF(UP13&gt;0,UP13,"")</f>
        <v/>
      </c>
      <c r="VF13" s="11" t="str">
        <f>IF(UQ13&gt;0,UQ13,"")</f>
        <v/>
      </c>
      <c r="VG13" s="11" t="str">
        <f>IF(SUM(UN13:UQ13)-UR13&gt;0,SUM(UN13:UQ13)-UR13,"")</f>
        <v/>
      </c>
      <c r="VH13" s="11" t="str">
        <f>IF(UU13&gt;0,UU13,"")</f>
        <v/>
      </c>
      <c r="VI13" s="11" t="str">
        <f>IF(UV13&gt;0,UV13,"")</f>
        <v/>
      </c>
      <c r="VJ13" s="11" t="str">
        <f>IF(SUM(US13:UV13)-UW13&gt;0,SUM(US13:UV13)-UW13,"")</f>
        <v/>
      </c>
      <c r="VK13" s="11" t="str">
        <f>IF(SUM(VD13,VG13,VJ13)&gt;0,SUM(VD13,VG13,VJ13),"")</f>
        <v/>
      </c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17"/>
      <c r="VY13" s="17"/>
      <c r="VZ13" s="17"/>
      <c r="WA13" s="17"/>
      <c r="WB13" s="17"/>
      <c r="WC13" s="17"/>
      <c r="WD13" s="17"/>
      <c r="WE13" s="17"/>
      <c r="WF13" s="41" t="str">
        <f>IF(VN13&gt;0,VN13,"")</f>
        <v/>
      </c>
      <c r="WG13" s="41" t="str">
        <f>IF(VO13&gt;0,VO13,"")</f>
        <v/>
      </c>
      <c r="WH13" s="41" t="str">
        <f>IF(SUM(VL13:VO13)-VP13&gt;0,SUM(VL13:VO13)-VP13,"")</f>
        <v/>
      </c>
      <c r="WI13" s="41" t="str">
        <f>IF(VS13&gt;0,VS13,"")</f>
        <v/>
      </c>
      <c r="WJ13" s="41" t="str">
        <f>IF(VT13&gt;0,VT13,"")</f>
        <v/>
      </c>
      <c r="WK13" s="41" t="str">
        <f>IF(SUM(VQ13:VT13)-VU13&gt;0,SUM(VQ13:VT13)-VU13,"")</f>
        <v/>
      </c>
      <c r="WL13" s="41" t="str">
        <f>IF(MAX(WH13,WK13)&gt;0,MAX(WH13,WK13),"")</f>
        <v/>
      </c>
      <c r="WM13" s="41" t="str">
        <f>IF(VX13&gt;0,VX13,"")</f>
        <v/>
      </c>
      <c r="WN13" s="41" t="str">
        <f>IF(VY13&gt;0,VY13,"")</f>
        <v/>
      </c>
      <c r="WO13" s="41" t="str">
        <f>IF(SUM(VV13:VY13)-VZ13&gt;0,SUM(VV13:VY13)-VZ13,"")</f>
        <v/>
      </c>
      <c r="WP13" s="41" t="str">
        <f>IF(WC13&gt;0,WC13,"")</f>
        <v/>
      </c>
      <c r="WQ13" s="41" t="str">
        <f>IF(WD13&gt;0,WD13,"")</f>
        <v/>
      </c>
      <c r="WR13" s="41" t="str">
        <f>IF(SUM(WA13:WD13)-WE13&gt;0,SUM(WA13:WD13)-WE13,"")</f>
        <v/>
      </c>
      <c r="WS13" s="41" t="str">
        <f>IF(SUM(WL13,WO13,WR13)&gt;0,SUM(WL13,WO13,WR13),"")</f>
        <v/>
      </c>
      <c r="WT13" s="27">
        <f>IF($CP13="P",CA13,(CA13+AZ13)/2)</f>
        <v>0</v>
      </c>
      <c r="WU13" s="27">
        <f>IF($CP13="P",CB13,(CB13+BA13)/2)</f>
        <v>0</v>
      </c>
      <c r="WV13" s="27">
        <f>IF($CP13="P",CC13,(CC13+BB13)/2)</f>
        <v>0</v>
      </c>
      <c r="WW13" s="27">
        <f>IF($CP13="P",CD13,(CD13+BC13)/2)</f>
        <v>0</v>
      </c>
      <c r="WX13" s="27">
        <f>IF($CP13="P",CE13,(CE13+BD13)/2)</f>
        <v>0</v>
      </c>
      <c r="WY13" s="27">
        <f>IF($CP13="P",CF13,(CF13+BE13)/2)</f>
        <v>0</v>
      </c>
      <c r="WZ13" s="27">
        <f>IF($CP13="P",CG13,(CG13+BF13)/2)</f>
        <v>0</v>
      </c>
      <c r="XA13" s="27">
        <f>IF($CP13="P",CH13,(CH13+BG13)/2)</f>
        <v>0</v>
      </c>
      <c r="XB13" s="27">
        <f>IF($CP13="P",CI13,(CI13+BH13)/2)</f>
        <v>0</v>
      </c>
      <c r="XC13" s="27">
        <f>IF($CP13="P",CJ13,(CJ13+BI13)/2)</f>
        <v>0</v>
      </c>
      <c r="XD13" s="27">
        <f>IF($CP13="P",CK13,(CK13+BJ13)/2)</f>
        <v>0</v>
      </c>
      <c r="XE13" s="27">
        <f>IF($CP13="P",CL13,(CL13+BK13)/2)</f>
        <v>0</v>
      </c>
      <c r="XF13" s="27">
        <f>IF($CP13="P",CM13,(CM13+BL13)/2)</f>
        <v>0</v>
      </c>
      <c r="XG13" s="27">
        <f>IF($CP13="P",CN13,(CN13+BM13)/2)</f>
        <v>0</v>
      </c>
      <c r="XH13" s="27">
        <f>IF($CP13="P",CO13,(CO13+BN13)/2)</f>
        <v>0</v>
      </c>
      <c r="XI13" s="29" t="s">
        <v>56</v>
      </c>
      <c r="XJ13" s="11" t="str">
        <f>IF(WV13&gt;0,WV13,"")</f>
        <v/>
      </c>
      <c r="XK13" s="11" t="str">
        <f>IF(WW13&gt;0,WW13,"")</f>
        <v/>
      </c>
      <c r="XL13" s="11" t="str">
        <f>IF(SUM(WT13:WW13)-WX13&gt;0,SUM(WT13:WW13)-WX13,"")</f>
        <v/>
      </c>
      <c r="XM13" s="11" t="str">
        <f>IF(XA13&gt;0,XA13,"")</f>
        <v/>
      </c>
      <c r="XN13" s="11" t="str">
        <f>IF(XB13&gt;0,XB13,"")</f>
        <v/>
      </c>
      <c r="XO13" s="11" t="str">
        <f>IF(SUM(WY13:XB13)-XC13&gt;0,SUM(WY13:XB13)-XC13,"")</f>
        <v/>
      </c>
      <c r="XP13" s="11" t="str">
        <f>IF(MAX(XL13,XO13)&gt;0,MAX(XL13,XO13),"")</f>
        <v/>
      </c>
      <c r="XQ13" s="11" t="str">
        <f>IF(XF13&gt;0,XF13,"")</f>
        <v/>
      </c>
      <c r="XR13" s="11" t="str">
        <f>IF(XG13&gt;0,XG13,"")</f>
        <v/>
      </c>
      <c r="XS13" s="11" t="str">
        <f>IF(SUM(XD13:XG13)-XH13&gt;0,SUM(XD13:XG13)-XH13,"")</f>
        <v/>
      </c>
      <c r="XT13" s="11" t="str">
        <f>IF(SUM(XP13,XS13)&gt;0,SUM(XP13,XS13),"")</f>
        <v/>
      </c>
    </row>
    <row r="14" spans="1:644" x14ac:dyDescent="0.2">
      <c r="A14" s="4" t="str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/>
      </c>
      <c r="B14" s="5" t="s">
        <v>164</v>
      </c>
      <c r="C14" s="4" t="s">
        <v>3</v>
      </c>
      <c r="D14" s="4">
        <v>2006</v>
      </c>
      <c r="E14" s="9">
        <f>SUM(J14:V14)+SUM(J14:T14)*0.0000001+SUM(J14)*0.0000000000001</f>
        <v>223.49002226300493</v>
      </c>
      <c r="F14" s="3" t="str">
        <f>IF(OR(AND(AO14&gt;=AY$20,AO14&lt;&gt;"",AQ14&gt;=AY$24,AQ14&lt;&gt;"",AN14=""),AND(AR14&gt;=AY$20,AR14&lt;&gt;"",AT14&gt;=AY$24,AT14&lt;&gt;"",AN14=""),AND(AV14&gt;=AY$20,AV14&lt;&gt;"",AX14&gt;=AY$24,AX14&lt;&gt;"",AN14=""),AND(BP14&gt;=BZ$20,BP14&lt;&gt;"",BR14&gt;=BZ$24,BR14&lt;&gt;"",BO14=""),AND(BS14&gt;=BZ$20,BS14&lt;&gt;"",BU14&gt;=BZ$24,BU14&lt;&gt;"",BO14=""),AND(BW14&gt;=BZ$20,BW14&lt;&gt;"",BY14&gt;=BZ$24,BY14&lt;&gt;"",BO14=""),AND(CQ14&gt;=DA$20,CQ14&lt;&gt;"",CS14&gt;=DA$24,CS14&lt;&gt;"",CP14=""),AND(CT14&gt;=DA$20,CT14&lt;&gt;"",CV14&gt;=DA$24,CV14&lt;&gt;"",CP14=""),AND(CX14&gt;=DA$20,CX14&lt;&gt;"",CZ14&gt;=DA$24,CZ14&lt;&gt;"",CP14=""),AND(DX14&gt;=EK$20,DX14&lt;&gt;"",DZ14&gt;=EK$24,DZ14&lt;&gt;""),AND(EA14&gt;=EK$20,EA14&lt;&gt;"",EC14&gt;=EK$24,EC14&lt;&gt;""),AND(EE14&gt;=EK$20,EE14&lt;&gt;"",EG14&gt;=EK$24,EG14&lt;&gt;""),AND(EH14&gt;=EK$20,EH14&lt;&gt;"",EJ14&gt;=EK$24,EJ14&lt;&gt;""),AND(FF14&gt;=FS$20,FF14&lt;&gt;"",FH14&gt;=FS$24,FH14&lt;&gt;""),AND(FI14&gt;=FS$20,FI14&lt;&gt;"",FK14&gt;=FS$24,FK14&lt;&gt;""),AND(FM14&gt;=FS$20,FM14&lt;&gt;"",FO14&gt;=FS$24,FO14&lt;&gt;""),AND(FP14&gt;=FS$20,FP14&lt;&gt;"",FR14&gt;=FS$24,FR14&lt;&gt;""),AND(GN14&gt;=HA$20,GN14&lt;&gt;"",GP14&gt;=HA$24,GP14&lt;&gt;""),AND(GQ14&gt;=HA$20,GQ14&lt;&gt;"",GS14&gt;=HA$24,GS14&lt;&gt;""),AND(GU14&gt;=HA$20,GU14&lt;&gt;"",GW14&gt;=HA$24,GW14&lt;&gt;""),AND(GX14&gt;=HA$20,GX14&lt;&gt;"",GZ14&gt;=HA$24,GZ14&lt;&gt;""),AND(HV14&gt;=II$20,HV14&lt;&gt;"",HX14&gt;=II$24,HX14&lt;&gt;""),AND(HY14&gt;=II$20,HY14&lt;&gt;"",IA14&gt;=II$24,IA14&lt;&gt;""),AND(IC14&gt;=II$20,IC14&lt;&gt;"",IE14&gt;=II$24,IE14&lt;&gt;""),AND(IF14&gt;=II$20,IF14&lt;&gt;"",IH14&gt;=II$24,IH14&lt;&gt;""),AND(JD14&gt;=JQ$20,JD14&lt;&gt;"",JF14&gt;=JQ$24,JF14&lt;&gt;""),AND(JG14&gt;=JQ$20,JG14&lt;&gt;"",JI14&gt;=JQ$24,JI14&lt;&gt;""),AND(JK14&gt;=JQ$20,JK14&lt;&gt;"",JM14&gt;=JQ$24,JM14&lt;&gt;""),AND(JN14&gt;=JQ$20,JN14&lt;&gt;"",JP14&gt;=JQ$24,JP14&lt;&gt;""),AND(KL14&gt;=KY$20,KL14&lt;&gt;"",KN14&gt;=KY$24,KN14&lt;&gt;""),AND(KO14&gt;=KY$20,KO14&lt;&gt;"",KQ14&gt;=KY$24,KQ14&lt;&gt;""),AND(KS14&gt;=KY$20,KS14&lt;&gt;"",KU14&gt;=KY$24,KU14&lt;&gt;""),AND(KV14&gt;=KY$20,KV14&lt;&gt;"",KX14&gt;=KY$24,KX14&lt;&gt;""),AND(LT14&gt;=MG$20,LT14&lt;&gt;"",LV14&gt;=MG$24,LV14&lt;&gt;""),AND(LW14&gt;=MG$20,LW14&lt;&gt;"",LY14&gt;=MG$24,LY14&lt;&gt;""),AND(MA14&gt;=MG$20,MA14&lt;&gt;"",MC14&gt;=MG$24,MC14&lt;&gt;""),AND(MD14&gt;=MG$20,MD14&lt;&gt;"",MF14&gt;=MG$24,MF14&lt;&gt;""),AND(NB14&gt;=NO$20,NB14&lt;&gt;"",ND14&gt;=NO$24,ND14&lt;&gt;""),AND(NE14&gt;=NO$20,NE14&lt;&gt;"",NG14&gt;=NO$24,NG14&lt;&gt;""),AND(NI14&gt;=NO$20,NI14&lt;&gt;"",NK14&gt;=NO$24,NK14&lt;&gt;""),AND(NL14&gt;=NO$20,NL14&lt;&gt;"",NN14&gt;=NO$24,NN14&lt;&gt;""),AND(OJ14&gt;=OW$20,OJ14&lt;&gt;"",OL14&gt;=OW$24,OL14&lt;&gt;""),AND(OM14&gt;=OW$20,OM14&lt;&gt;"",OO14&gt;=OW$24,OO14&lt;&gt;""),AND(OQ14&gt;=OW$20,OQ14&lt;&gt;"",OS14&gt;=OW$24,OS14&lt;&gt;""),AND(OT14&gt;=OW$20,OT14&lt;&gt;"",OV14&gt;=OW$24,OV14&lt;&gt;""),AND(PR14&gt;=QE$20,PR14&lt;&gt;"",PT14&gt;=QE$24,PT14&lt;&gt;""),AND(PU14&gt;=QE$20,PU14&lt;&gt;"",PW14&gt;=QE$24,PW14&lt;&gt;""),AND(PY14&gt;=QE$20,PY14&lt;&gt;"",QA14&gt;=QE$24,QA14&lt;&gt;""),AND(QB14&gt;=QE$20,QB14&lt;&gt;"",QD14&gt;=QE$24,QD14&lt;&gt;""),AND(QZ14&gt;=RM$20,QZ14&lt;&gt;"",RB14&gt;=RM$24,RB14&lt;&gt;""),AND(RC14&gt;=RM$20,RC14&lt;&gt;"",RE14&gt;=RM$24,RE14&lt;&gt;""),AND(RG14&gt;=RM$20,RG14&lt;&gt;"",RI14&gt;=RM$24,RI14&lt;&gt;""),AND(RJ14&gt;=RM$20,RJ14&lt;&gt;"",RL14&gt;=RM$24,RL14&lt;&gt;""),AND(SH14&gt;=SU$20,SH14&lt;&gt;"",SJ14&gt;=SU$24,SJ14&lt;&gt;""),AND(SK14&gt;=SU$20,SK14&lt;&gt;"",SM14&gt;=SU$24,SM14&lt;&gt;""),AND(SO14&gt;=SU$20,SO14&lt;&gt;"",SQ14&gt;=SU$24,SQ14&lt;&gt;""),AND(SR14&gt;=SU$20,SR14&lt;&gt;"",ST14&gt;=SU$24,ST14&lt;&gt;""),AND(TP14&gt;=UC$20,TP14&lt;&gt;"",TR14&gt;=UC$24,TR14&lt;&gt;""),AND(TS14&gt;=UC$20,TS14&lt;&gt;"",TU14&gt;=UC$24,TU14&lt;&gt;""),AND(TW14&gt;=UC$20,TW14&lt;&gt;"",TY14&gt;=UC$24,TYY14&lt;&gt;""),AND(TZ14&gt;=UC$20,TZ14&lt;&gt;"",UB14&gt;=UC$24,UB14&lt;&gt;""),AND(UX14&gt;=VK$20,UX14&lt;&gt;"",UZ14&gt;=VK$24,UZ14&lt;&gt;""),AND(VA14&gt;=VK$20,VA14&lt;&gt;"",VC14&gt;=VK$24,VC14&lt;&gt;""),AND(VE14&gt;=VK$20,VE14&lt;&gt;"",VG14&gt;=VK$24,VG14&lt;&gt;""),AND(VH14&gt;=VK$20,VH14&lt;&gt;"",VJ14&gt;=VK$24,VJ14&lt;&gt;""),AND(WF14&gt;=WS$20,WF14&lt;&gt;"",WH14&gt;=WS$24,WH14&lt;&gt;""),AND(WI14&gt;=WS$20,WI14&lt;&gt;"",WK14&gt;=WS$24,WK14&lt;&gt;""),AND(WM14&gt;=WS$20,WM14&lt;&gt;"",WO14&gt;=WS$24,WO14&lt;&gt;""),AND(WP14&gt;=WS$20,WP14&lt;&gt;"",WR14&gt;=WS$24,WR14&lt;&gt;"")),"P","")</f>
        <v/>
      </c>
      <c r="G14" s="3" t="str">
        <f>IF(OR(AND(AQ14&gt;=AY$24,AQ14&lt;&gt;"",AN14=""),AND(AT14&gt;=AY$24,AT14&lt;&gt;"",AN14=""),AND(AX14&gt;=AY$24,AX14&lt;&gt;"",AN14=""),AND(BR14&gt;=BZ$24,BR14&lt;&gt;"",BO14=""),AND(BU14&gt;=BZ$24,BU14&lt;&gt;"",BO14=""),AND(BY14&gt;=BZ$24,BY14&lt;&gt;"",BO14=""),AND(CS14&gt;=DA$24,CS14&lt;&gt;"",CP14=""),AND(CV14&gt;=DA$24,CV14&lt;&gt;"",CP14=""),AND(CZ14&gt;=DA$24,CZ14&lt;&gt;"",CP14=""),AND(DZ14&gt;=EK$24,DZ14&lt;&gt;""),AND(EC14&gt;=EK$24,EC14&lt;&gt;""),AND(EG14&gt;=EK$24,EG14&lt;&gt;""),AND(EJ14&gt;=EK$24,EJ14&lt;&gt;""),AND(FH14&gt;=FS$24,FH14&lt;&gt;""),AND(FK14&gt;=FS$24,FK14&lt;&gt;""),AND(FO14&gt;=FS$24,FO14&lt;&gt;""),AND(FR14&gt;=FS$24,FR14&lt;&gt;""),AND(GP14&gt;=HA$24,GP14&lt;&gt;""),AND(GS14&gt;=HA$24,GS14&lt;&gt;""),AND(GW14&gt;=HA$24,GW14&lt;&gt;""),AND(GZ14&gt;=HA$24,GZ14&lt;&gt;""),AND(HX14&gt;=II$24,HX14&lt;&gt;""),AND(IA14&gt;=II$24,IA14&lt;&gt;""),AND(IE14&gt;=II$24,IE14&lt;&gt;""),AND(IH14&gt;=II$24,IH14&lt;&gt;""),AND(JF14&gt;=JQ$24,JF14&lt;&gt;""),AND(JI14&gt;=JQ$24,JI14&lt;&gt;""),AND(JM14&gt;=JQ$24,JM14&lt;&gt;""),AND(JP14&gt;=JQ$24,JP14&lt;&gt;""),AND(KN14&gt;=KY$24,KN14&lt;&gt;""),AND(KQ14&gt;=KY$24,KQ14&lt;&gt;""),AND(KU14&gt;=KY$24,KU14&lt;&gt;""),AND(KX14&gt;=KY$24,KX14&lt;&gt;""),AND(LV14&gt;=MG$24,LV14&lt;&gt;""),AND(LY14&gt;=MG$24,LY14&lt;&gt;""),AND(MC14&gt;=MG$24,MC14&lt;&gt;""),AND(MF14&gt;=MG$24,MF14&lt;&gt;""),AND(ND14&gt;=NO$24,ND14&lt;&gt;""),AND(NG14&gt;=NO$24,NG14&lt;&gt;""),AND(NK14&gt;=NO$24,NK14&lt;&gt;""),AND(NN14&gt;=NO$24,NN14&lt;&gt;""),AND(OL14&gt;=OW$24,OL14&lt;&gt;""),AND(OO14&gt;=OW$24,OO14&lt;&gt;""),AND(OS14&gt;=OW$24,OS14&lt;&gt;""),AND(OV14&gt;=OW$24,OV14&lt;&gt;""),AND(PT14&gt;=QE$24,PT14&lt;&gt;""),AND(PW14&gt;=QE$24,PW14&lt;&gt;""),AND(QA14&gt;=QE$24,QA14&lt;&gt;""),AND(QD14&gt;=QE$24,QD14&lt;&gt;""),AND(RB14&gt;=RM$24,RB14&lt;&gt;""),AND(RE14&gt;=RM$24,RE14&lt;&gt;""),AND(RI14&gt;=RM$24,RI14&lt;&gt;""),AND(RL14&gt;=RM$24,RL14&lt;&gt;""),AND(SJ14&gt;=SU$24,SJ14&lt;&gt;""),AND(SM14&gt;=SU$24,SM14&lt;&gt;""),AND(SQ14&gt;=SU$24,SQ14&lt;&gt;""),AND(ST14&gt;=SU$24,ST14&lt;&gt;""),AND(TR14&gt;=UC$24,TR14&lt;&gt;""),AND(TU14&gt;=UC$24,TU14&lt;&gt;""),AND(TY14&gt;=UC$24,TYY14&lt;&gt;""),AND(UB14&gt;=UC$24,UB14&lt;&gt;""),AND(UZ14&gt;=VK$24,UZ14&lt;&gt;""),AND(VC14&gt;=VK$24,VC14&lt;&gt;""),AND(VG14&gt;=VK$24,VG14&lt;&gt;""),AND(VJ14&gt;=VK$24,VJ14&lt;&gt;""),AND(WH14&gt;=WS$24,WH14&lt;&gt;""),AND(WK14&gt;=WS$24,WK14&lt;&gt;""),AND(WO14&gt;=WS$24,WO14&lt;&gt;""),AND(WR14&gt;=WS$24,WR14&lt;&gt;"")),"P","")</f>
        <v/>
      </c>
      <c r="H14" s="37" t="str">
        <f>IF(AND(G14="P",F14=""),"No DD",IF(OR(AND(AO14&gt;=AY$23,AO14&lt;&gt;"",AQ14&gt;=AY$27,AQ14&lt;&gt;"",AN14=""),AND(AR14&gt;=AY$23,AR14&lt;&gt;"",AT14&gt;=AY$27,AT14&lt;&gt;"",AN14=""),AND(AV14&gt;=AY$23,AV14&lt;&gt;"",AX14&gt;=AY$27,AX14&lt;&gt;"",AN14=""),AND(BP14&gt;=BZ$23,BP14&lt;&gt;"",BR14&gt;=BZ$27,BR14&lt;&gt;"",BO14=""),AND(BS14&gt;=BZ$23,BS14&lt;&gt;"",BU14&gt;=BZ$27,BU14&lt;&gt;"",BO14=""),AND(BW14&gt;=BZ$23,BW14&lt;&gt;"",BY14&gt;=BZ$27,BY14&lt;&gt;"",BO14=""),AND(CQ14&gt;=DA$23,CQ14&lt;&gt;"",CS14&gt;=DA$27,CS14&lt;&gt;"",CP14=""),AND(CT14&gt;=DA$23,CT14&lt;&gt;"",CV14&gt;=DA$27,CV14&lt;&gt;"",CP14=""),AND(CX14&gt;=DA$23,CX14&lt;&gt;"",CZ14&gt;=DA$27,CZ14&lt;&gt;"",CP14=""),AND(DX14&gt;=EK$23,DX14&lt;&gt;"",DZ14&gt;=EK$27,DZ14&lt;&gt;""),AND(EA14&gt;=EK$23,EA14&lt;&gt;"",EC14&gt;=EK$27,EC14&lt;&gt;""),AND(EE14&gt;=EK$23,EE14&lt;&gt;"",EG14&gt;=EK$27,EG14&lt;&gt;""),AND(EH14&gt;=EK$23,EH14&lt;&gt;"",EJ14&gt;=EK$27,EJ14&lt;&gt;""),AND(FF14&gt;=FS$23,FF14&lt;&gt;"",FH14&gt;=FS$27,FH14&lt;&gt;""),AND(FI14&gt;=FS$23,FI14&lt;&gt;"",FK14&gt;=FS$27,FK14&lt;&gt;""),AND(FM14&gt;=FS$23,FM14&lt;&gt;"",FO14&gt;=FS$27,FO14&lt;&gt;""),AND(FP14&gt;=FS$23,FP14&lt;&gt;"",FR14&gt;=FS$27,FR14&lt;&gt;""),AND(GN14&gt;=HA$23,GN14&lt;&gt;"",GP14&gt;=HA$27,GP14&lt;&gt;""),AND(GQ14&gt;=HA$23,GQ14&lt;&gt;"",GS14&gt;=HA$27,GS14&lt;&gt;""),AND(GU14&gt;=HA$23,GU14&lt;&gt;"",GW14&gt;=HA$27,GW14&lt;&gt;""),AND(GX14&gt;=HA$23,GX14&lt;&gt;"",GZ14&gt;=HA$27,GZ14&lt;&gt;""),AND(HV14&gt;=II$23,HV14&lt;&gt;"",HX14&gt;=II$27,HX14&lt;&gt;""),AND(HY14&gt;=II$23,HY14&lt;&gt;"",IA14&gt;=II$27,IA14&lt;&gt;""),AND(IC14&gt;=II$23,IC14&lt;&gt;"",IE14&gt;=II$27,IE14&lt;&gt;""),AND(IF14&gt;=II$23,IF14&lt;&gt;"",IH14&gt;=II$27,IH14&lt;&gt;""),AND(JD14&gt;=JQ$23,JD14&lt;&gt;"",JF14&gt;=JQ$27,JF14&lt;&gt;""),AND(JG14&gt;=JQ$23,JG14&lt;&gt;"",JI14&gt;=JQ$27,JI14&lt;&gt;""),AND(JK14&gt;=JQ$23,JK14&lt;&gt;"",JM14&gt;=JQ$27,JM14&lt;&gt;""),AND(JN14&gt;=JQ$23,JN14&lt;&gt;"",JP14&gt;=JQ$27,JP14&lt;&gt;""),AND(KL14&gt;=KY$23,KL14&lt;&gt;"",KN14&gt;=KY$27,KN14&lt;&gt;""),AND(KO14&gt;=KY$23,KO14&lt;&gt;"",KQ14&gt;=KY$27,KQ14&lt;&gt;""),AND(KS14&gt;=KY$23,KS14&lt;&gt;"",KU14&gt;=KY$27,KU14&lt;&gt;""),AND(KV14&gt;=KY$23,KV14&lt;&gt;"",KX14&gt;=KY$27,KX14&lt;&gt;""),AND(LT14&gt;=MG$23,LT14&lt;&gt;"",LV14&gt;=MG$27,LV14&lt;&gt;""),AND(LW14&gt;=MG$23,LW14&lt;&gt;"",LY14&gt;=MG$27,LY14&lt;&gt;""),AND(MA14&gt;=MG$23,MA14&lt;&gt;"",MC14&gt;=MG$27,MC14&lt;&gt;""),AND(MD14&gt;=MG$23,MD14&lt;&gt;"",MF14&gt;=MG$27,MF14&lt;&gt;""),AND(NB14&gt;=NO$23,NB14&lt;&gt;"",ND14&gt;=NO$27,ND14&lt;&gt;""),AND(NE14&gt;=NO$23,NE14&lt;&gt;"",NG14&gt;=NO$27,NG14&lt;&gt;""),AND(NI14&gt;=NO$23,NI14&lt;&gt;"",NK14&gt;=NO$27,NK14&lt;&gt;""),AND(NL14&gt;=NO$23,NL14&lt;&gt;"",NN14&gt;=NO$27,NN14&lt;&gt;""),AND(OJ14&gt;=OW$23,OJ14&lt;&gt;"",OL14&gt;=OW$27,OL14&lt;&gt;""),AND(OM14&gt;=OW$23,OM14&lt;&gt;"",OO14&gt;=OW$27,OO14&lt;&gt;""),AND(OQ14&gt;=OW$23,OQ14&lt;&gt;"",OS14&gt;=OW$27,OS14&lt;&gt;""),AND(OT14&gt;=OW$23,OT14&lt;&gt;"",OV14&gt;=OW$27,OV14&lt;&gt;""),AND(PR14&gt;=QE$23,PR14&lt;&gt;"",PT14&gt;=QE$27,PT14&lt;&gt;""),AND(PU14&gt;=QE$23,PU14&lt;&gt;"",PW14&gt;=QE$27,PW14&lt;&gt;""),AND(PY14&gt;=QE$23,PY14&lt;&gt;"",QA14&gt;=QE$27,QA14&lt;&gt;""),AND(QB14&gt;=QE$23,QB14&lt;&gt;"",QD14&gt;=QE$27,QD14&lt;&gt;""),AND(QZ14&gt;=RM$23,QZ14&lt;&gt;"",RB14&gt;=RM$27,RB14&lt;&gt;""),AND(RC14&gt;=RM$23,RC14&lt;&gt;"",RE14&gt;=RM$27,RE14&lt;&gt;""),AND(RG14&gt;=RM$23,RG14&lt;&gt;"",RI14&gt;=RM$27,RI14&lt;&gt;""),AND(RJ14&gt;=RM$23,RJ14&lt;&gt;"",RL14&gt;=RM$27,RL14&lt;&gt;""),AND(SH14&gt;=SU$23,SH14&lt;&gt;"",SJ14&gt;=SU$27,SJ14&lt;&gt;""),AND(SK14&gt;=SU$23,SK14&lt;&gt;"",SM14&gt;=SU$27,SM14&lt;&gt;""),AND(SO14&gt;=SU$23,SO14&lt;&gt;"",SQ14&gt;=SU$27,SQ14&lt;&gt;""),AND(SR14&gt;=SU$23,SR14&lt;&gt;"",ST14&gt;=SU$27,ST14&lt;&gt;""),AND(TP14&gt;=UC$23,TP14&lt;&gt;"",TR14&gt;=UC$27,TR14&lt;&gt;""),AND(TS14&gt;=UC$23,TS14&lt;&gt;"",TU14&gt;=UC$27,TU14&lt;&gt;""),AND(TW14&gt;=UC$23,TW14&lt;&gt;"",TY14&gt;=UC$347,TYY14&lt;&gt;""),AND(TZ14&gt;=UC$23,TZ14&lt;&gt;"",UB14&gt;=UC$27,UB14&lt;&gt;""),AND(UX14&gt;=VK$23,UX14&lt;&gt;"",UZ14&gt;=VK$27,UZ14&lt;&gt;""),AND(VA14&gt;=VK$23,VA14&lt;&gt;"",VC14&gt;=VK$27,VC14&lt;&gt;""),AND(VE14&gt;=VK$23,VE14&lt;&gt;"",VG14&gt;=VK$27,VG14&lt;&gt;""),AND(VH14&gt;=VK$23,VH14&lt;&gt;"",VJ14&gt;=VK$27,VJ14&lt;&gt;""),AND(WF14&gt;=WS$23,WF14&lt;&gt;"",WH14&gt;=WS$27,WH14&lt;&gt;""),AND(WI14&gt;=WS$23,WI14&lt;&gt;"",WK14&gt;=WS$27,WK14&lt;&gt;""),AND(WM14&gt;=WS$23,WM14&lt;&gt;"",WO14&gt;=WS$27,WO14&lt;&gt;""),AND(WP14&gt;=WS$23,WP14&lt;&gt;"",WR14&gt;=WS$27,WR14&lt;&gt;"")),"Merit",IF(OR(AND(AO14&gt;=AY$22,AO14&lt;&gt;"",AQ14&gt;=AY$26,AQ14&lt;&gt;"",AN14=""),AND(AR14&gt;=AY$22,AR14&lt;&gt;"",AT14&gt;=AY$26,AT14&lt;&gt;"",AN14=""),AND(AV14&gt;=AY$22,AV14&lt;&gt;"",AX14&gt;=AY$26,AX14&lt;&gt;"",AN14=""),AND(BP14&gt;=BZ$22,BP14&lt;&gt;"",BR14&gt;=BZ$26,BR14&lt;&gt;"",BO14=""),AND(BS14&gt;=BZ$22,BS14&lt;&gt;"",BU14&gt;=BZ$26,BU14&lt;&gt;"",BO14=""),AND(BW14&gt;=BZ$22,BW14&lt;&gt;"",BY14&gt;=BZ$26,BY14&lt;&gt;"",BO14=""),AND(CQ14&gt;=DA$22,CQ14&lt;&gt;"",CS14&gt;=DA$26,CS14&lt;&gt;"",CP14=""),AND(CT14&gt;=DA$22,CT14&lt;&gt;"",CV14&gt;=DA$26,CV14&lt;&gt;"",CP14=""),AND(CX14&gt;=DA$22,CX14&lt;&gt;"",CZ14&gt;=DA$26,CZ14&lt;&gt;"",CP14=""),AND(DX14&gt;=EK$22,DX14&lt;&gt;"",DZ14&gt;=EK$26,DZ14&lt;&gt;""),AND(EA14&gt;=EK$22,EA14&lt;&gt;"",EC14&gt;=EK$26,EC14&lt;&gt;""),AND(EE14&gt;=EK$22,EE14&lt;&gt;"",EG14&gt;=EK$26,EG14&lt;&gt;""),AND(EH14&gt;=EK$22,EH14&lt;&gt;"",EJ14&gt;=EK$26,EJ14&lt;&gt;""),AND(FF14&gt;=FS$22,FF14&lt;&gt;"",FH14&gt;=FS$26,FH14&lt;&gt;""),AND(FI14&gt;=FS$22,FI14&lt;&gt;"",FK14&gt;=FS$26,FK14&lt;&gt;""),AND(FM14&gt;=FS$22,FM14&lt;&gt;"",FO14&gt;=FS$26,FO14&lt;&gt;""),AND(FP14&gt;=FS$22,FP14&lt;&gt;"",FR14&gt;=FS$26,FR14&lt;&gt;""),AND(GN14&gt;=HA$22,GN14&lt;&gt;"",GP14&gt;=HA$26,GP14&lt;&gt;""),AND(GQ14&gt;=HA$22,GQ14&lt;&gt;"",GS14&gt;=HA$26,GS14&lt;&gt;""),AND(GU14&gt;=HA$22,GU14&lt;&gt;"",GW14&gt;=HA$26,GW14&lt;&gt;""),AND(GX14&gt;=HA$22,GX14&lt;&gt;"",GZ14&gt;=HA$26,GZ14&lt;&gt;""),AND(HV14&gt;=II$22,HV14&lt;&gt;"",HX14&gt;=II$26,HX14&lt;&gt;""),AND(HY14&gt;=II$22,HY14&lt;&gt;"",IA14&gt;=II$26,IA14&lt;&gt;""),AND(IC14&gt;=II$22,IC14&lt;&gt;"",IE14&gt;=II$26,IE14&lt;&gt;""),AND(IF14&gt;=II$22,IF14&lt;&gt;"",IH14&gt;=II$26,IH14&lt;&gt;""),AND(JD14&gt;=JQ$22,JD14&lt;&gt;"",JF14&gt;=JQ$26,JF14&lt;&gt;""),AND(JG14&gt;=JQ$22,JG14&lt;&gt;"",JI14&gt;=JQ$26,JI14&lt;&gt;""),AND(JK14&gt;=JQ$22,JK14&lt;&gt;"",JM14&gt;=JQ$26,JM14&lt;&gt;""),AND(JN14&gt;=JQ$22,JN14&lt;&gt;"",JP14&gt;=JQ$26,JP14&lt;&gt;""),AND(KL14&gt;=KY$22,KL14&lt;&gt;"",KN14&gt;=KY$26,KN14&lt;&gt;""),AND(KO14&gt;=KY$22,KO14&lt;&gt;"",KQ14&gt;=KY$26,KQ14&lt;&gt;""),AND(KS14&gt;=KY$22,KS14&lt;&gt;"",KU14&gt;=KY$26,KU14&lt;&gt;""),AND(KV14&gt;=KY$22,KV14&lt;&gt;"",KX14&gt;=KY$26,KX14&lt;&gt;""),AND(LT14&gt;=MG$22,LT14&lt;&gt;"",LV14&gt;=MG$26,LV14&lt;&gt;""),AND(LW14&gt;=MG$22,LW14&lt;&gt;"",LY14&gt;=MG$26,LY14&lt;&gt;""),AND(MA14&gt;=MG$22,MA14&lt;&gt;"",MC14&gt;=MG$26,MC14&lt;&gt;""),AND(MD14&gt;=MG$22,MD14&lt;&gt;"",MF14&gt;=MG$26,MF14&lt;&gt;""),AND(NB14&gt;=NO$22,NB14&lt;&gt;"",ND14&gt;=NO$26,ND14&lt;&gt;""),AND(NE14&gt;=NO$22,NE14&lt;&gt;"",NG14&gt;=NO$26,NG14&lt;&gt;""),AND(NI14&gt;=NO$22,NI14&lt;&gt;"",NK14&gt;=NO$26,NK14&lt;&gt;""),AND(NL14&gt;=NO$22,NL14&lt;&gt;"",NN14&gt;=NO$26,NN14&lt;&gt;""),AND(OJ14&gt;=OW$22,OJ14&lt;&gt;"",OL14&gt;=OW$26,OL14&lt;&gt;""),AND(OM14&gt;=OW$22,OM14&lt;&gt;"",OO14&gt;=OW$26,OO14&lt;&gt;""),AND(OQ14&gt;=OW$22,OQ14&lt;&gt;"",OS14&gt;=OW$26,OS14&lt;&gt;""),AND(OT14&gt;=OW$22,OT14&lt;&gt;"",OV14&gt;=OW$26,OV14&lt;&gt;""),AND(PR14&gt;=QE$22,PR14&lt;&gt;"",PT14&gt;=QE$26,PT14&lt;&gt;""),AND(PU14&gt;=QE$22,PU14&lt;&gt;"",PW14&gt;=QE$26,PW14&lt;&gt;""),AND(PY14&gt;=QE$22,PY14&lt;&gt;"",QA14&gt;=QE$26,QA14&lt;&gt;""),AND(QB14&gt;=QE$22,QB14&lt;&gt;"",QD14&gt;=QE$26,QD14&lt;&gt;""),AND(QZ14&gt;=RM$22,QZ14&lt;&gt;"",RB14&gt;=RM$26,RB14&lt;&gt;""),AND(RC14&gt;=RM$22,RC14&lt;&gt;"",RE14&gt;=RM$26,RE14&lt;&gt;""),AND(RG14&gt;=RM$22,RG14&lt;&gt;"",RI14&gt;=RM$26,RI14&lt;&gt;""),AND(RJ14&gt;=RM$22,RJ14&lt;&gt;"",RL14&gt;=RM$26,RL14&lt;&gt;""),AND(SH14&gt;=SU$22,SH14&lt;&gt;"",SJ14&gt;=SU$26,SJ14&lt;&gt;""),AND(SK14&gt;=SU$22,SK14&lt;&gt;"",SM14&gt;=SU$26,SM14&lt;&gt;""),AND(SO14&gt;=SU$22,SO14&lt;&gt;"",SQ14&gt;=SU$26,SQ14&lt;&gt;""),AND(SR14&gt;=SU$22,SR14&lt;&gt;"",ST14&gt;=SU$26,ST14&lt;&gt;""),AND(TP14&gt;=UC$22,TP14&lt;&gt;"",TR14&gt;=UC$26,TR14&lt;&gt;""),AND(TS14&gt;=UC$22,TS14&lt;&gt;"",TU14&gt;=UC$26,TU14&lt;&gt;""),AND(TW14&gt;=UC$22,TW14&lt;&gt;"",TY14&gt;=UC$26,TYY14&lt;&gt;""),AND(TZ14&gt;=UC$22,TZ14&lt;&gt;"",UB14&gt;=UC$26,UB14&lt;&gt;""),AND(UX14&gt;=VK$22,UX14&lt;&gt;"",UZ14&gt;=VK$26,UZ14&lt;&gt;""),AND(VA14&gt;=VK$22,VA14&lt;&gt;"",VC14&gt;=VK$26,VC14&lt;&gt;""),AND(VE14&gt;=VK$22,VE14&lt;&gt;"",VG14&gt;=VK$26,VG14&lt;&gt;""),AND(VH14&gt;=VK$22,VH14&lt;&gt;"",VJ14&gt;=VK$26,VJ14&lt;&gt;""),AND(WF14&gt;=WS$22,WF14&lt;&gt;"",WH14&gt;=WS$26,WH14&lt;&gt;""),AND(WI14&gt;=WS$22,WI14&lt;&gt;"",WK14&gt;=WS$26,WK14&lt;&gt;""),AND(WM14&gt;=WS$22,WM14&lt;&gt;"",WO14&gt;=WS$26,WO14&lt;&gt;""),AND(WP14&gt;=WS$22,WP14&lt;&gt;"",WR14&gt;=WS$26,WR14&lt;&gt;"")),"Excellence",IF(I14="P","Worlds Team",IF(F14="P","National Team","")))))</f>
        <v/>
      </c>
      <c r="I14" s="3" t="str">
        <f>IF(OR(AND(AO14&gt;=AY$21,AO14&lt;&gt;"",AQ14&gt;=AY$25,AQ14&lt;&gt;"",AN14=""),AND(AR14&gt;=AY$21,AR14&lt;&gt;"",AT14&gt;=AY$25,AT14&lt;&gt;"",AN14=""),AND(AV14&gt;=AY$21,AV14&lt;&gt;"",AX14&gt;=AY$25,AX14&lt;&gt;"",AN14=""),AND(BP14&gt;=BZ$21,BP14&lt;&gt;"",BR14&gt;=BZ$25,BR14&lt;&gt;"",BO14=""),AND(BS14&gt;=BZ$21,BS14&lt;&gt;"",BU14&gt;=BZ$25,BU14&lt;&gt;"",BO14=""),AND(BW14&gt;=BZ$21,BW14&lt;&gt;"",BY14&gt;=BZ$25,BY14&lt;&gt;"",BO14=""),AND(CQ14&gt;=DA$21,CQ14&lt;&gt;"",CS14&gt;=DA$25,CS14&lt;&gt;"",CP14=""),AND(CT14&gt;=DA$21,CT14&lt;&gt;"",CV14&gt;=DA$25,CV14&lt;&gt;"",CP14=""),AND(CX14&gt;=DA$21,CX14&lt;&gt;"",CZ14&gt;=DA$25,CZ14&lt;&gt;"",CP14=""),AND(DX14&gt;=EK$21,DX14&lt;&gt;"",DZ14&gt;=EK$25,DZ14&lt;&gt;""),AND(EA14&gt;=EK$21,EA14&lt;&gt;"",EC14&gt;=EK$25,EC14&lt;&gt;""),AND(EE14&gt;=EK$21,EE14&lt;&gt;"",EG14&gt;=EK$25,EG14&lt;&gt;""),AND(EH14&gt;=EK$21,EH14&lt;&gt;"",EJ14&gt;=EK$25,EJ14&lt;&gt;""),AND(FF14&gt;=FS$21,FF14&lt;&gt;"",FH14&gt;=FS$25,FH14&lt;&gt;""),AND(FI14&gt;=FS$21,FI14&lt;&gt;"",FK14&gt;=FS$25,FK14&lt;&gt;""),AND(FM14&gt;=FS$21,FM14&lt;&gt;"",FO14&gt;=FS$25,FO14&lt;&gt;""),AND(FP14&gt;=FS$21,FP14&lt;&gt;"",FR14&gt;=FS$25,FR14&lt;&gt;""),AND(GN14&gt;=HA$21,GN14&lt;&gt;"",GP14&gt;=HA$25,GP14&lt;&gt;""),AND(GQ14&gt;=HA$21,GQ14&lt;&gt;"",GS14&gt;=HA$25,GS14&lt;&gt;""),AND(GU14&gt;=HA$21,GU14&lt;&gt;"",GW14&gt;=HA$25,GW14&lt;&gt;""),AND(GX14&gt;=HA$21,GX14&lt;&gt;"",GZ14&gt;=HA$25,GZ14&lt;&gt;""),AND(HV14&gt;=II$21,HV14&lt;&gt;"",HX14&gt;=II$25,HX14&lt;&gt;""),AND(HY14&gt;=II$21,HY14&lt;&gt;"",IA14&gt;=II$25,IA14&lt;&gt;""),AND(IC14&gt;=II$21,IC14&lt;&gt;"",IE14&gt;=II$25,IE14&lt;&gt;""),AND(IF14&gt;=II$21,IF14&lt;&gt;"",IH14&gt;=II$25,IH14&lt;&gt;""),AND(JD14&gt;=JQ$21,JD14&lt;&gt;"",JF14&gt;=JQ$25,JF14&lt;&gt;""),AND(JG14&gt;=JQ$21,JG14&lt;&gt;"",JI14&gt;=JQ$25,JI14&lt;&gt;""),AND(JK14&gt;=JQ$21,JK14&lt;&gt;"",JM14&gt;=JQ$25,JM14&lt;&gt;""),AND(JN14&gt;=JQ$21,JN14&lt;&gt;"",JP14&gt;=JQ$25,JP14&lt;&gt;""),AND(KL14&gt;=KY$21,KL14&lt;&gt;"",KN14&gt;=KY$25,KN14&lt;&gt;""),AND(KO14&gt;=KY$21,KO14&lt;&gt;"",KQ14&gt;=KY$25,KQ14&lt;&gt;""),AND(KS14&gt;=KY$21,KS14&lt;&gt;"",KU14&gt;=KY$25,KU14&lt;&gt;""),AND(KV14&gt;=KY$21,KV14&lt;&gt;"",KX14&gt;=KY$25,KX14&lt;&gt;""),AND(LT14&gt;=MG$21,LT14&lt;&gt;"",LV14&gt;=MG$25,LV14&lt;&gt;""),AND(LW14&gt;=MG$21,LW14&lt;&gt;"",LY14&gt;=MG$25,LY14&lt;&gt;""),AND(MA14&gt;=MG$21,MA14&lt;&gt;"",MC14&gt;=MG$25,MC14&lt;&gt;""),AND(MD14&gt;=MG$21,MD14&lt;&gt;"",MF14&gt;=MG$25,MF14&lt;&gt;""),AND(NB14&gt;=NO$21,NB14&lt;&gt;"",ND14&gt;=NO$25,ND14&lt;&gt;""),AND(NE14&gt;=NO$21,NE14&lt;&gt;"",NG14&gt;=NO$25,NG14&lt;&gt;""),AND(NI14&gt;=NO$21,NI14&lt;&gt;"",NK14&gt;=NO$25,NK14&lt;&gt;""),AND(NL14&gt;=NO$21,NL14&lt;&gt;"",NN14&gt;=NO$25,NN14&lt;&gt;""),AND(OJ14&gt;=OW$21,OJ14&lt;&gt;"",OL14&gt;=OW$25,OL14&lt;&gt;""),AND(OM14&gt;=OW$21,OM14&lt;&gt;"",OO14&gt;=OW$25,OO14&lt;&gt;""),AND(OQ14&gt;=OW$21,OQ14&lt;&gt;"",OS14&gt;=OW$25,OS14&lt;&gt;""),AND(OT14&gt;=OW$21,OT14&lt;&gt;"",OV14&gt;=OW$25,OV14&lt;&gt;""),AND(PR14&gt;=QE$21,PR14&lt;&gt;"",PT14&gt;=QE$25,PT14&lt;&gt;""),AND(PU14&gt;=QE$21,PU14&lt;&gt;"",PW14&gt;=QE$25,PW14&lt;&gt;""),AND(PY14&gt;=QE$21,PY14&lt;&gt;"",QA14&gt;=QE$25,QA14&lt;&gt;""),AND(QB14&gt;=QE$21,QB14&lt;&gt;"",QD14&gt;=QE$25,QD14&lt;&gt;""),AND(QZ14&gt;=RM$21,QZ14&lt;&gt;"",RB14&gt;=RM$25,RB14&lt;&gt;""),AND(RC14&gt;=RM$21,RC14&lt;&gt;"",RE14&gt;=RM$25,RE14&lt;&gt;""),AND(RG14&gt;=RM$21,RG14&lt;&gt;"",RI14&gt;=RM$25,RI14&lt;&gt;""),AND(RJ14&gt;=RM$21,RJ14&lt;&gt;"",RL14&gt;=RM$25,RL14&lt;&gt;""),AND(SH14&gt;=SU$21,SH14&lt;&gt;"",SJ14&gt;=SU$25,SJ14&lt;&gt;""),AND(SK14&gt;=SU$21,SK14&lt;&gt;"",SM14&gt;=SU$25,SM14&lt;&gt;""),AND(SO14&gt;=SU$21,SO14&lt;&gt;"",SQ14&gt;=SU$25,SQ14&lt;&gt;""),AND(SR14&gt;=SU$21,SR14&lt;&gt;"",ST14&gt;=SU$25,ST14&lt;&gt;""),AND(TP14&gt;=UC$21,TP14&lt;&gt;"",TR14&gt;=UC$25,TR14&lt;&gt;""),AND(TS14&gt;=UC$21,TS14&lt;&gt;"",TU14&gt;=UC$25,TU14&lt;&gt;""),AND(TW14&gt;=UC$21,TW14&lt;&gt;"",TY14&gt;=UC$25,TYY14&lt;&gt;""),AND(TZ14&gt;=UC$21,TZ14&lt;&gt;"",UB14&gt;=UC$25,UB14&lt;&gt;""),AND(UX14&gt;=VK$21,UX14&lt;&gt;"",UZ14&gt;=VK$25,UZ14&lt;&gt;""),AND(VA14&gt;=VK$21,VA14&lt;&gt;"",VC14&gt;=VK$25,VC14&lt;&gt;""),AND(VE14&gt;=VK$21,VE14&lt;&gt;"",VG14&gt;=VK$25,VG14&lt;&gt;""),AND(VH14&gt;=VK$21,VH14&lt;&gt;"",VJ14&gt;=VK$25,VJ14&lt;&gt;""),AND(WF14&gt;=WS$21,WF14&lt;&gt;"",WH14&gt;=WS$25,WH14&lt;&gt;""),AND(WI14&gt;=WS$21,WI14&lt;&gt;"",WK14&gt;=WS$25,WK14&lt;&gt;""),AND(WM14&gt;=WS$21,WM14&lt;&gt;"",WO14&gt;=WS$25,WO14&lt;&gt;""),AND(WP14&gt;=WS$21,WP14&lt;&gt;"",WR14&gt;=WS$25,WR14&lt;&gt;"")),"P","")</f>
        <v/>
      </c>
      <c r="J14" s="8">
        <f>IF(COUNT(AQ14,AT14,BR14,BU14,CS14,CV14)&gt;0,LARGE((AQ14,AT14,BR14,BU14,CS14,CV14),1),0)</f>
        <v>49.150000000000006</v>
      </c>
      <c r="K14" s="8" t="str">
        <f>IF(J14="","",IF(OR(J14=CS14,J14=CV14),$CA$1,IF(OR(J14=BR14,J14=BU14),$AZ$1,IF(OR(J14=AQ14,J14=AT14),$Y$1,""))))</f>
        <v>2024 Nationals</v>
      </c>
      <c r="L14" s="8">
        <f>IF(COUNT(AQ14,AT14,BR14,BU14,CS14,CV14)&gt;1,LARGE((AQ14,AT14,BR14,BU14,CS14,CV14),2),0)</f>
        <v>48.790000000000006</v>
      </c>
      <c r="M14" s="8" t="str">
        <f>IF(L14="","",IF(OR(L14=CS14,L14=CV14),$CA$1,IF(OR(L14=BR14,L14=BU14),$AZ$1,IF(OR(L14=AQ14,L14=AT14),$Y$1,""))))</f>
        <v>2023 Domestic 3rd Trial</v>
      </c>
      <c r="N14" s="8">
        <f>IF(COUNT(AQ14,AT14,BR14,BU14,CS14,CV14)&gt;2,LARGE((AQ14,AT14,BR14,BU14,CS14,CV14),3),0)</f>
        <v>47.629999999999995</v>
      </c>
      <c r="O14" s="8" t="str">
        <f>IF(N14="","",IF(OR(N14=CS14,N14=CV14),$CA$1,IF(OR(N14=BR14,N14=BU14),$AZ$1,IF(OR(N14=AQ14,N14=AT14),$Y$1,""))))</f>
        <v>2024 Elite Canada</v>
      </c>
      <c r="P14" s="8">
        <f>IF(MAX(AX14,BY14,CZ14)&gt;0,MAX(AX14,BY14,CZ14),0)</f>
        <v>49.78</v>
      </c>
      <c r="Q14" s="8" t="str">
        <f>IF(P14="","",IF(P14=CZ14,$CA$1,IF(P14=BY14,$AZ$1,IF(P14=AX14,$Y$1,""))))</f>
        <v>2023 Domestic 3rd Trial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,TP14,TS14,TW14,TZ14,UX14,VA14,VE14,VH14,WF14,WI14,WM14,WP14),0)</f>
        <v>13</v>
      </c>
      <c r="S14" s="8" t="str">
        <f>IF(R14=0,"",IF(OR(R14=CQ14,R14=CT14,R14=CX14),$CA$1,IF(OR(R14=BP14,R14=BS14,R14=BW14),$AZ$1,IF(OR(R14=AO14,R14=AR14,R14=AV14),$Y$1,IF(OR(R14=WF14,R14=WI14,R14=WM14,R14=WP14),$VL$1,IF(OR(R14=UX14,R14=VA14,R14=VE14,R14=VH14),$UD$1,IF(OR(R14=TP14,R14=TS14,R14=TW14,R14=TZ14),$SV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)))</f>
        <v>2024 Nationals</v>
      </c>
      <c r="T14" s="8">
        <f>IF(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,IF(TP14&gt;=$UC$20,TQ14,0),IF(TS14&gt;=$UC$20,TT14,0),IF(TW14&gt;=$UC$20,TX14,0),IF(TZ14&gt;=$UC$20,UA14,0),IF(UX14&gt;=$VK$20,UY14,0),IF(VA14&gt;=$VK$20,VB14,0),IF(VE14&gt;=$VK$20,VF14,0),IF(VH14&gt;=$VK$20,VI14,0),IF(WF14&gt;=$WS$20,WG14,0),IF(WI14&gt;=$WS$20,WJ14,0),IF(WM14&gt;=$WS$20,WN14,0),IF(WP14&gt;=$WS$20,WQ14,0))&gt;0,MAX(IF(AO14&gt;=$AY$20,AP14,0),IF(AR14&gt;=$AY$20,AS14,0),IF(AV14&gt;=$AY$20,AW14,0),IF(BP14&gt;=$BZ$20,BQ14,0),IF(BS14&gt;=$BZ$20,BT14,0),IF(BW14&gt;=$BZ$20,BX14,0),IF(CQ14&gt;=$DA$20,CR14,0),IF(CT14&gt;=$DA$20,CU14,0),IF(CX14&gt;=$DA$20,CY14,0),IF(DX14&gt;=$EK$20,DY14,0),IF(EA14&gt;=$EK$20,EB14,0),IF(EE14&gt;=$EK$20,EF14,0),IF(EH14&gt;=$EK$20,EI14,0),IF(FF14&gt;=$FS$20,FG14,0),IF(FI14&gt;=$FS$20,FJ14,0),IF(FM14&gt;=$FS$20,FN14,0),IF(FP14&gt;=$FS$20,FQ14,0),IF(GN14&gt;=$HA$20,GO14,0),IF(GQ14&gt;=$HA$20,GR14,0),IF(GU14&gt;=$HA$20,GV14,0),IF(GX14&gt;=$HA$20,GY14,0),IF(HV14&gt;=$II$20,HW14,0),IF(HY14&gt;=$II$20,HZ14,0),IF(IC14&gt;=$II$20,ID14,0),IF(IF14&gt;=$II$20,IG14,0),IF(JD14&gt;=$JQ$20,JE14,0),IF(JG14&gt;=$JQ$20,JH14,0),IF(JK14&gt;=$JQ$20,JL14,0),IF(JN14&gt;=$JQ$20,JO14,0),IF(KL14&gt;=$KY$20,KM14,0),IF(KO14&gt;=$KY$20,KP14,0),IF(KS14&gt;=$KY$20,KT14,0),IF(KV14&gt;=$KY$20,KW14,0),IF(LT14&gt;=$MG$20,LU14,0),IF(LW14&gt;=$MG$20,LX14,0),IF(MA14&gt;=$MG$20,MB14,0),IF(MD14&gt;=$MG$20,ME14,0),IF(NB14&gt;=$NO$20,NC14,0),IF(NE14&gt;=$NO$20,NF14,0),IF(NI14&gt;=$NO$20,NJ14,0),IF(NL14&gt;=$NO$20,NM14,0),IF(OJ14&gt;=$OW$20,OK14,0),IF(OM14&gt;=$OW$20,ON14,0),IF(OQ14&gt;=$OW$20,OR14,0),IF(OT14&gt;=$OW$20,OU14,0),IF(PR14&gt;=$QE$20,PS14,0),IF(PU14&gt;=$QE$20,PV14,0),IF(PY14&gt;=$QE$20,PZ14,0),IF(QB14&gt;=$QE$20,QC14,0),IF(QZ14&gt;=$RM$20,RA14,0),IF(RC14&gt;=$RM$20,RD14,0),IF(RG14&gt;=$RM$20,RH14,0),IF(RJ14&gt;=$RM$20,RK14,0),IF(SH14&gt;=$SU$20,SI14,0),IF(SK14&gt;=$SU$20,SL14,0),IF(SO14&gt;=$SU$20,SP14,0),IF(SR14&gt;=$SU$20,SS14,0),IF(TP14&gt;=$UC$20,TQ14,0),IF(TS14&gt;=$UC$20,TT14,0),IF(TW14&gt;=$UC$20,TX14,0),IF(TZ14&gt;=$UC$20,UA14,0),IF(UX14&gt;=$VK$20,UY14,0),IF(VA14&gt;=$VK$20,VB14,0),IF(VE14&gt;=$VK$20,VF14,0),IF(VH14&gt;=$VK$20,VI14,0),IF(WF14&gt;=$WS$20,WG14,0),IF(WI14&gt;=$WS$20,WJ14,0),IF(WM14&gt;=$WS$20,WN14,0),IF(WP14&gt;=$WS$20,WQ14,0)),0)</f>
        <v>14.280000000000001</v>
      </c>
      <c r="U14" s="8" t="str">
        <f>IF(T14=0,"",IF(OR(T14=CR14,T14=CU14,T14=CY14),$CA$1,IF(OR(T14=BQ14,T14=BT14,T14=BX14),$AZ$1,IF(OR(T14=AP14,T14=AS14,T14=AW14),$Y$1,IF(OR(T14=WG14,T14=WJ14,T14=WN14,T14=WQ14),$VL$1,IF(OR(T14=UY14,T14=VB14,T14=VF14,T14=VI14),$UD$1,IF(OR(T14=TQ14,T14=TT14,T14=TX14,T14=UA14),$SV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)))</f>
        <v>2023 Domestic 3rd Trial</v>
      </c>
      <c r="V14" s="8">
        <f>IF(MAX(DB14,DC14)&gt;0,MAX(DB14,DC14),"")</f>
        <v>0.85999999999999943</v>
      </c>
      <c r="W14" s="11" t="str">
        <f>IF(V14="","",IF(V14=DB14,"("&amp;DB$2&amp;")",IF(V14=DC14,"("&amp;DC$2&amp;")")))</f>
        <v>(Prelim)</v>
      </c>
      <c r="X14" s="8" t="str">
        <f>IF(V14="","",IF(V14=DB14,IF(V14+IF(N14="",0,N14)=WL14,$VL$1,IF(V14+IF(N14="",0,N14)=VD14,$UD$1,IF(V14+IF(N14="",0,N14)=TV14,$SV$1,IF(V14+IF(N14="",0,N14)=SN14,$RN$1,IF(V14+IF(N14="",0,N14)=RF14,$QF$1,IF(V14+IF(N14="",0,N14)=PX14,$OX$1,IF(V14+IF(N14="",0,N14)=OP14,$NP$1,IF(V14+IF(N14="",0,N14)=NH14,$MH$1,IF(V14+IF(N14="",0,N14)=LZ14,$KZ$1,IF(V14+IF(N14="",0,N14)=KR14,$JR$1,IF(V14+IF(N14="",0,N14)=JJ14,$IJ$1,IF(V14+IF(N14="",0,N14)=IB14,$HB$1,IF(V14+IF(N14="",0,N14)=GT14,$FT$1,IF(V14+IF(N14="",0,N14)=FL14,$EL$1,IF(V14+IF(N14="",0,N14)=ED14,$DD$1))))))))))))))),IF(V14=DC14,IF(V14+IF(P14="",0,P14)=WO14,$VL$1,IF(V14+IF(P14="",0,P14)=VG14,$UD$1,IF(V14+IF(P14="",0,P14)=TY14,$SV$1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WR14,$VL$1,IF(V14+IF(P14="",0,P14)=VJ14,$UD$1,IF(V14+IF(P14="",0,P14)=UB14,$SV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))))))</f>
        <v>2024 Pan Am Club Championships (May 19)</v>
      </c>
      <c r="Y14" s="23">
        <v>8.2000000000000011</v>
      </c>
      <c r="Z14" s="23">
        <v>5</v>
      </c>
      <c r="AA14" s="23">
        <v>6.4</v>
      </c>
      <c r="AB14" s="23">
        <v>7.7549999999999999</v>
      </c>
      <c r="AC14" s="23">
        <v>0</v>
      </c>
      <c r="AD14" s="23">
        <v>14.25</v>
      </c>
      <c r="AE14" s="23">
        <v>9.35</v>
      </c>
      <c r="AF14" s="23">
        <v>11.55</v>
      </c>
      <c r="AG14" s="23">
        <v>13.64</v>
      </c>
      <c r="AH14" s="23">
        <v>0</v>
      </c>
      <c r="AI14" s="23">
        <v>13.75</v>
      </c>
      <c r="AJ14" s="23">
        <v>9.0500000000000007</v>
      </c>
      <c r="AK14" s="23">
        <v>12.7</v>
      </c>
      <c r="AL14" s="23">
        <v>14.280000000000001</v>
      </c>
      <c r="AM14" s="23">
        <v>0</v>
      </c>
      <c r="AN14" s="28" t="s">
        <v>56</v>
      </c>
      <c r="AO14" s="39">
        <f>IF(AA14&gt;0,AA14,"")</f>
        <v>6.4</v>
      </c>
      <c r="AP14" s="39">
        <f>IF(AB14&gt;0,AB14,"")</f>
        <v>7.7549999999999999</v>
      </c>
      <c r="AQ14" s="41">
        <f>IF(SUM(Y14:AB14)-AC14&gt;0,SUM(Y14:AB14)-AC14,"")</f>
        <v>27.355</v>
      </c>
      <c r="AR14" s="41">
        <f>IF(AF14&gt;0,AF14,"")</f>
        <v>11.55</v>
      </c>
      <c r="AS14" s="41">
        <f>IF(AG14&gt;0,AG14,"")</f>
        <v>13.64</v>
      </c>
      <c r="AT14" s="41">
        <f>IF(SUM(AD14:AG14)-AH14&gt;0,SUM(AD14:AG14)-AH14,"")</f>
        <v>48.790000000000006</v>
      </c>
      <c r="AU14" s="41">
        <f>IF(AQ14="","",MAX(AQ14,AT14))</f>
        <v>48.790000000000006</v>
      </c>
      <c r="AV14" s="41">
        <f>IF(AK14&gt;0,AK14,"")</f>
        <v>12.7</v>
      </c>
      <c r="AW14" s="41">
        <f>IF(AL14&gt;0,AL14,"")</f>
        <v>14.280000000000001</v>
      </c>
      <c r="AX14" s="41">
        <f>IF(SUM(AI14:AL14)-AM14&gt;0,SUM(AI14:AL14)-AM14,"")</f>
        <v>49.78</v>
      </c>
      <c r="AY14" s="41">
        <f>IF(SUM(AU14,AX14)&gt;0,SUM(AU14,AX14),"")</f>
        <v>98.570000000000007</v>
      </c>
      <c r="AZ14" s="27">
        <v>12.7</v>
      </c>
      <c r="BA14" s="27">
        <v>9.1</v>
      </c>
      <c r="BB14" s="27">
        <v>12.1</v>
      </c>
      <c r="BC14" s="27">
        <v>13.73</v>
      </c>
      <c r="BD14" s="27">
        <v>0</v>
      </c>
      <c r="BE14" s="27">
        <v>3</v>
      </c>
      <c r="BF14" s="27">
        <v>1.7</v>
      </c>
      <c r="BG14" s="27">
        <v>2.9</v>
      </c>
      <c r="BH14" s="27">
        <v>3.04</v>
      </c>
      <c r="BI14" s="27">
        <v>0</v>
      </c>
      <c r="BJ14" s="27">
        <v>11.9</v>
      </c>
      <c r="BK14" s="27">
        <v>9.1999999999999993</v>
      </c>
      <c r="BL14" s="27">
        <v>11</v>
      </c>
      <c r="BM14" s="27">
        <v>14.21</v>
      </c>
      <c r="BN14" s="27">
        <v>0.2</v>
      </c>
      <c r="BO14" s="29"/>
      <c r="BP14" s="40">
        <f>IF(BB14&gt;0,BB14,"")</f>
        <v>12.1</v>
      </c>
      <c r="BQ14" s="40">
        <f>IF(BC14&gt;0,BC14,"")</f>
        <v>13.73</v>
      </c>
      <c r="BR14" s="11">
        <f>IF(SUM(AZ14:BC14)-BD14&gt;0,SUM(AZ14:BC14)-BD14,"")</f>
        <v>47.629999999999995</v>
      </c>
      <c r="BS14" s="11">
        <f>IF(BG14&gt;0,BG14,"")</f>
        <v>2.9</v>
      </c>
      <c r="BT14" s="11">
        <f>IF(BH14&gt;0,BH14,"")</f>
        <v>3.04</v>
      </c>
      <c r="BU14" s="11">
        <f>IF(SUM(BE14:BH14)-BI14&gt;0,SUM(BE14:BH14)-BI14,"")</f>
        <v>10.64</v>
      </c>
      <c r="BV14" s="11">
        <f>IF(BR14="","",MAX(BR14,BU14))</f>
        <v>47.629999999999995</v>
      </c>
      <c r="BW14" s="11">
        <f>IF(BL14&gt;0,BL14,"")</f>
        <v>11</v>
      </c>
      <c r="BX14" s="11">
        <f>IF(BM14&gt;0,BM14,"")</f>
        <v>14.21</v>
      </c>
      <c r="BY14" s="11">
        <f>IF(SUM(BJ14:BM14)-BN14&gt;0,SUM(BJ14:BM14)-BN14,"")</f>
        <v>46.11</v>
      </c>
      <c r="BZ14" s="11">
        <f>IF(SUM(BV14,BY14)&gt;0,SUM(BV14,BY14),"")</f>
        <v>93.74</v>
      </c>
      <c r="CA14" s="23">
        <v>14.4</v>
      </c>
      <c r="CB14" s="23">
        <v>9.5</v>
      </c>
      <c r="CC14" s="23">
        <v>11.3</v>
      </c>
      <c r="CD14" s="23">
        <v>13.95</v>
      </c>
      <c r="CE14" s="23">
        <v>0</v>
      </c>
      <c r="CF14" s="23">
        <v>13.8</v>
      </c>
      <c r="CG14" s="23">
        <v>8.6999999999999993</v>
      </c>
      <c r="CH14" s="23">
        <v>11.5</v>
      </c>
      <c r="CI14" s="23">
        <v>13.48</v>
      </c>
      <c r="CJ14" s="23">
        <v>0</v>
      </c>
      <c r="CK14" s="23">
        <v>11.7</v>
      </c>
      <c r="CL14" s="23">
        <v>8.5</v>
      </c>
      <c r="CM14" s="23">
        <v>13</v>
      </c>
      <c r="CN14" s="23">
        <v>13.83</v>
      </c>
      <c r="CO14" s="23">
        <v>0</v>
      </c>
      <c r="CP14" s="28"/>
      <c r="CQ14" s="39">
        <f>IF(CC14&gt;0,CC14,"")</f>
        <v>11.3</v>
      </c>
      <c r="CR14" s="39">
        <f>IF(CD14&gt;0,CD14,"")</f>
        <v>13.95</v>
      </c>
      <c r="CS14" s="41">
        <f>IF(SUM(CA14:CD14)-CE14&gt;0,SUM(CA14:CD14)-CE14,"")</f>
        <v>49.150000000000006</v>
      </c>
      <c r="CT14" s="41">
        <f>IF(CH14&gt;0,CH14,"")</f>
        <v>11.5</v>
      </c>
      <c r="CU14" s="41">
        <f>IF(CI14&gt;0,CI14,"")</f>
        <v>13.48</v>
      </c>
      <c r="CV14" s="41">
        <f>IF(SUM(CF14:CI14)-CJ14&gt;0,SUM(CF14:CI14)-CJ14,"")</f>
        <v>47.480000000000004</v>
      </c>
      <c r="CW14" s="41">
        <f>IF(CS14="","",MAX(CS14,CV14))</f>
        <v>49.150000000000006</v>
      </c>
      <c r="CX14" s="41">
        <f>IF(CM14&gt;0,CM14,"")</f>
        <v>13</v>
      </c>
      <c r="CY14" s="41">
        <f>IF(CN14&gt;0,CN14,"")</f>
        <v>13.83</v>
      </c>
      <c r="CZ14" s="41">
        <f>IF(SUM(CK14:CN14)-CO14&gt;0,SUM(CK14:CN14)-CO14,"")</f>
        <v>47.03</v>
      </c>
      <c r="DA14" s="41">
        <f>IF(SUM(CW14,CZ14)&gt;0,SUM(CW14,CZ14),"")</f>
        <v>96.18</v>
      </c>
      <c r="DB14" s="52">
        <f>IF(MAX(ED14,FL14,GT14,IB14,JJ14,KR14,LZ14,NH14,OP14,PX14,RF14,SN14,TV14,VD14,WWL14)-IF(N14="",0,N14)&gt;0.001,MAX(ED14,FL14,GT14,IB14,JJ14,KR14,LZ14,NH14,OP14,PX14,RF14,SN14,TV14,VD14,WL14)-IF(N14="",0,N14),"")</f>
        <v>0.85999999999999943</v>
      </c>
      <c r="DC14" s="52" t="str">
        <f>IF(MAX(EG14,EJ14,FO14,FR14,GW14,GZ14,IE14,IH14,JM14,JP14,KU14,KX14,MC14,MF14,NK14,NN14,OS14,OV14,QA14,QD14,RI14,RL14,SQ14,ST14,TY14,UB14,VG14,VJ14,WO14,WR14)-IF(P14="",0,P14)&gt;0.001,MAX(EG14,EJ14,FO14,FR14,GW14,GZ14,IE14,IH14,JM14,JP14,KU14,KX14,MC14,MF14,NK14,NN14,OS14,OV14,QA14,QD14,RI14,RL14,SQ14,ST14,TY14,UB14,VG14,VJ14,WO14,WR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>IF(DF14&gt;0,DF14,"")</f>
        <v/>
      </c>
      <c r="DY14" s="41" t="str">
        <f>IF(DG14&gt;0,DG14,"")</f>
        <v/>
      </c>
      <c r="DZ14" s="41" t="str">
        <f>IF(SUM(DD14:DG14)-DH14&gt;0,SUM(DD14:DG14)-DH14,"")</f>
        <v/>
      </c>
      <c r="EA14" s="41" t="str">
        <f>IF(DK14&gt;0,DK14,"")</f>
        <v/>
      </c>
      <c r="EB14" s="41" t="str">
        <f>IF(DL14&gt;0,DL14,"")</f>
        <v/>
      </c>
      <c r="EC14" s="41" t="str">
        <f>IF(SUM(DI14:DL14)-DM14&gt;0,SUM(DI14:DL14)-DM14,"")</f>
        <v/>
      </c>
      <c r="ED14" s="41" t="str">
        <f>IF(MAX(DZ14,EC14)&gt;0,MAX(DZ14,EC14),"")</f>
        <v/>
      </c>
      <c r="EE14" s="41" t="str">
        <f>IF(DP14&gt;0,DP14,"")</f>
        <v/>
      </c>
      <c r="EF14" s="41" t="str">
        <f>IF(DQ14&gt;0,DQ14,"")</f>
        <v/>
      </c>
      <c r="EG14" s="41" t="str">
        <f>IF(SUM(DN14:DQ14)-DR14&gt;0,SUM(DN14:DQ14)-DR14,"")</f>
        <v/>
      </c>
      <c r="EH14" s="41" t="str">
        <f>IF(DU14&gt;0,DU14,"")</f>
        <v/>
      </c>
      <c r="EI14" s="41" t="str">
        <f>IF(DV14&gt;0,DV14,"")</f>
        <v/>
      </c>
      <c r="EJ14" s="41" t="str">
        <f>IF(SUM(DS14:DV14)-DW14&gt;0,SUM(DS14:DV14)-DW14,"")</f>
        <v/>
      </c>
      <c r="EK14" s="41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>IF(FV14&gt;0,FV14,"")</f>
        <v/>
      </c>
      <c r="GO14" s="41" t="str">
        <f>IF(FW14&gt;0,FW14,"")</f>
        <v/>
      </c>
      <c r="GP14" s="41" t="str">
        <f>IF(SUM(FT14:FW14)-FX14&gt;0,SUM(FT14:FW14)-FX14,"")</f>
        <v/>
      </c>
      <c r="GQ14" s="41" t="str">
        <f>IF(GA14&gt;0,GA14,"")</f>
        <v/>
      </c>
      <c r="GR14" s="41" t="str">
        <f>IF(GB14&gt;0,GB14,"")</f>
        <v/>
      </c>
      <c r="GS14" s="41" t="str">
        <f>IF(SUM(FY14:GB14)-GC14&gt;0,SUM(FY14:GB14)-GC14,"")</f>
        <v/>
      </c>
      <c r="GT14" s="41" t="str">
        <f>IF(MAX(GP14,GS14)&gt;0,MAX(GP14,GS14),"")</f>
        <v/>
      </c>
      <c r="GU14" s="41" t="str">
        <f>IF(GF14&gt;0,GF14,"")</f>
        <v/>
      </c>
      <c r="GV14" s="41" t="str">
        <f>IF(GG14&gt;0,GG14,"")</f>
        <v/>
      </c>
      <c r="GW14" s="41" t="str">
        <f>IF(SUM(GD14:GG14)-GH14&gt;0,SUM(GD14:GG14)-GH14,"")</f>
        <v/>
      </c>
      <c r="GX14" s="41" t="str">
        <f>IF(GK14&gt;0,GK14,"")</f>
        <v/>
      </c>
      <c r="GY14" s="41" t="str">
        <f>IF(GL14&gt;0,GL14,"")</f>
        <v/>
      </c>
      <c r="GZ14" s="41" t="str">
        <f>IF(SUM(GI14:GL14)-GM14&gt;0,SUM(GI14:GL14)-GM14,"")</f>
        <v/>
      </c>
      <c r="HA14" s="41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>IF(IL14&gt;0,IL14,"")</f>
        <v/>
      </c>
      <c r="JE14" s="41" t="str">
        <f>IF(IM14&gt;0,IM14,"")</f>
        <v/>
      </c>
      <c r="JF14" s="41" t="str">
        <f>IF(SUM(IJ14:IM14)-IN14&gt;0,SUM(IJ14:IM14)-IN14,"")</f>
        <v/>
      </c>
      <c r="JG14" s="41" t="str">
        <f>IF(IQ14&gt;0,IQ14,"")</f>
        <v/>
      </c>
      <c r="JH14" s="41" t="str">
        <f>IF(IR14&gt;0,IR14,"")</f>
        <v/>
      </c>
      <c r="JI14" s="41" t="str">
        <f>IF(SUM(IO14:IR14)-IS14&gt;0,SUM(IO14:IR14)-IS14,"")</f>
        <v/>
      </c>
      <c r="JJ14" s="41" t="str">
        <f>IF(MAX(JF14,JI14)&gt;0,MAX(JF14,JI14),"")</f>
        <v/>
      </c>
      <c r="JK14" s="41" t="str">
        <f>IF(IV14&gt;0,IV14,"")</f>
        <v/>
      </c>
      <c r="JL14" s="41" t="str">
        <f>IF(IW14&gt;0,IW14,"")</f>
        <v/>
      </c>
      <c r="JM14" s="41" t="str">
        <f>IF(SUM(IT14:IW14)-IX14&gt;0,SUM(IT14:IW14)-IX14,"")</f>
        <v/>
      </c>
      <c r="JN14" s="41" t="str">
        <f>IF(JA14&gt;0,JA14,"")</f>
        <v/>
      </c>
      <c r="JO14" s="41" t="str">
        <f>IF(JB14&gt;0,JB14,"")</f>
        <v/>
      </c>
      <c r="JP14" s="41" t="str">
        <f>IF(SUM(IY14:JB14)-JC14&gt;0,SUM(IY14:JB14)-JC14,"")</f>
        <v/>
      </c>
      <c r="JQ14" s="41" t="str">
        <f>IF(SUM(JJ14,JM14,JP14)&gt;0,SUM(JJ14,JM14,JP14),"")</f>
        <v/>
      </c>
      <c r="JR14" s="18">
        <v>12.9</v>
      </c>
      <c r="JS14" s="18">
        <v>9</v>
      </c>
      <c r="JT14" s="18">
        <v>12.2</v>
      </c>
      <c r="JU14" s="18">
        <v>13.26</v>
      </c>
      <c r="JV14" s="18">
        <v>0</v>
      </c>
      <c r="JW14" s="18">
        <v>8.4</v>
      </c>
      <c r="JX14" s="18">
        <v>5.3</v>
      </c>
      <c r="JY14" s="18">
        <v>7.5</v>
      </c>
      <c r="JZ14" s="18">
        <v>8.26</v>
      </c>
      <c r="KA14" s="18">
        <v>0</v>
      </c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>
        <f>IF(JT14&gt;0,JT14,"")</f>
        <v>12.2</v>
      </c>
      <c r="KM14" s="11">
        <f>IF(JU14&gt;0,JU14,"")</f>
        <v>13.26</v>
      </c>
      <c r="KN14" s="11">
        <f>IF(SUM(JR14:JU14)-JV14&gt;0,SUM(JR14:JU14)-JV14,"")</f>
        <v>47.359999999999992</v>
      </c>
      <c r="KO14" s="11">
        <f>IF(JY14&gt;0,JY14,"")</f>
        <v>7.5</v>
      </c>
      <c r="KP14" s="11">
        <f>IF(JZ14&gt;0,JZ14,"")</f>
        <v>8.26</v>
      </c>
      <c r="KQ14" s="11">
        <f>IF(SUM(JW14:JZ14)-KA14&gt;0,SUM(JW14:JZ14)-KA14,"")</f>
        <v>29.46</v>
      </c>
      <c r="KR14" s="11">
        <f>IF(MAX(KN14,KQ14)&gt;0,MAX(KN14,KQ14),"")</f>
        <v>47.359999999999992</v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>
        <f>IF(SUM(KR14,KU14,KX14)&gt;0,SUM(KR14,KU14,KX14),"")</f>
        <v>47.359999999999992</v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>IF(LB14&gt;0,LB14,"")</f>
        <v/>
      </c>
      <c r="LU14" s="41" t="str">
        <f>IF(LC14&gt;0,LC14,"")</f>
        <v/>
      </c>
      <c r="LV14" s="41" t="str">
        <f>IF(SUM(KZ14:LC14)-LD14&gt;0,SUM(KZ14:LC14)-LD14,"")</f>
        <v/>
      </c>
      <c r="LW14" s="41" t="str">
        <f>IF(LG14&gt;0,LG14,"")</f>
        <v/>
      </c>
      <c r="LX14" s="41" t="str">
        <f>IF(LH14&gt;0,LH14,"")</f>
        <v/>
      </c>
      <c r="LY14" s="41" t="str">
        <f>IF(SUM(LE14:LH14)-LI14&gt;0,SUM(LE14:LH14)-LI14,"")</f>
        <v/>
      </c>
      <c r="LZ14" s="41" t="str">
        <f>IF(MAX(LV14,LY14)&gt;0,MAX(LV14,LY14),"")</f>
        <v/>
      </c>
      <c r="MA14" s="41" t="str">
        <f>IF(LL14&gt;0,LL14,"")</f>
        <v/>
      </c>
      <c r="MB14" s="41" t="str">
        <f>IF(LM14&gt;0,LM14,"")</f>
        <v/>
      </c>
      <c r="MC14" s="41" t="str">
        <f>IF(SUM(LJ14:LM14)-LN14&gt;0,SUM(LJ14:LM14)-LN14,"")</f>
        <v/>
      </c>
      <c r="MD14" s="41" t="str">
        <f>IF(LQ14&gt;0,LQ14,"")</f>
        <v/>
      </c>
      <c r="ME14" s="41" t="str">
        <f>IF(LR14&gt;0,LR14,"")</f>
        <v/>
      </c>
      <c r="MF14" s="41" t="str">
        <f>IF(SUM(LO14:LR14)-LS14&gt;0,SUM(LO14:LR14)-LS14,"")</f>
        <v/>
      </c>
      <c r="MG14" s="41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>IF(NR14&gt;0,NR14,"")</f>
        <v/>
      </c>
      <c r="OK14" s="41" t="str">
        <f>IF(NS14&gt;0,NS14,"")</f>
        <v/>
      </c>
      <c r="OL14" s="41" t="str">
        <f>IF(SUM(NP14:NS14)-NT14&gt;0,SUM(NP14:NS14)-NT14,"")</f>
        <v/>
      </c>
      <c r="OM14" s="41" t="str">
        <f>IF(NW14&gt;0,NW14,"")</f>
        <v/>
      </c>
      <c r="ON14" s="41" t="str">
        <f>IF(NX14&gt;0,NX14,"")</f>
        <v/>
      </c>
      <c r="OO14" s="41" t="str">
        <f>IF(SUM(NU14:NX14)-NY14&gt;0,SUM(NU14:NX14)-NY14,"")</f>
        <v/>
      </c>
      <c r="OP14" s="41" t="str">
        <f>IF(MAX(OL14,OO14)&gt;0,MAX(OL14,OO14),"")</f>
        <v/>
      </c>
      <c r="OQ14" s="41" t="str">
        <f>IF(OB14&gt;0,OB14,"")</f>
        <v/>
      </c>
      <c r="OR14" s="41" t="str">
        <f>IF(OC14&gt;0,OC14,"")</f>
        <v/>
      </c>
      <c r="OS14" s="41" t="str">
        <f>IF(SUM(NZ14:OC14)-OD14&gt;0,SUM(NZ14:OC14)-OD14,"")</f>
        <v/>
      </c>
      <c r="OT14" s="41" t="str">
        <f>IF(OG14&gt;0,OG14,"")</f>
        <v/>
      </c>
      <c r="OU14" s="41" t="str">
        <f>IF(OH14&gt;0,OH14,"")</f>
        <v/>
      </c>
      <c r="OV14" s="41" t="str">
        <f>IF(SUM(OE14:OH14)-OI14&gt;0,SUM(OE14:OH14)-OI14,"")</f>
        <v/>
      </c>
      <c r="OW14" s="41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>
        <v>13.5</v>
      </c>
      <c r="QG14" s="17">
        <v>9.1999999999999993</v>
      </c>
      <c r="QH14" s="17">
        <v>12.2</v>
      </c>
      <c r="QI14" s="17">
        <v>13.59</v>
      </c>
      <c r="QJ14" s="17">
        <v>0</v>
      </c>
      <c r="QK14" s="17">
        <v>13.4</v>
      </c>
      <c r="QL14" s="17">
        <v>8.8000000000000007</v>
      </c>
      <c r="QM14" s="17">
        <v>12.2</v>
      </c>
      <c r="QN14" s="17">
        <v>14.06</v>
      </c>
      <c r="QO14" s="17">
        <v>0</v>
      </c>
      <c r="QP14" s="17"/>
      <c r="QQ14" s="17"/>
      <c r="QR14" s="17"/>
      <c r="QS14" s="17"/>
      <c r="QT14" s="17"/>
      <c r="QU14" s="17">
        <v>14</v>
      </c>
      <c r="QV14" s="17">
        <v>9.3000000000000007</v>
      </c>
      <c r="QW14" s="17">
        <v>10.1</v>
      </c>
      <c r="QX14" s="17">
        <v>14.03</v>
      </c>
      <c r="QY14" s="17">
        <v>0</v>
      </c>
      <c r="QZ14" s="41">
        <f>IF(QH14&gt;0,QH14,"")</f>
        <v>12.2</v>
      </c>
      <c r="RA14" s="41">
        <f>IF(QI14&gt;0,QI14,"")</f>
        <v>13.59</v>
      </c>
      <c r="RB14" s="41">
        <f>IF(SUM(QF14:QI14)-QJ14&gt;0,SUM(QF14:QI14)-QJ14,"")</f>
        <v>48.489999999999995</v>
      </c>
      <c r="RC14" s="41">
        <f>IF(QM14&gt;0,QM14,"")</f>
        <v>12.2</v>
      </c>
      <c r="RD14" s="41">
        <f>IF(QN14&gt;0,QN14,"")</f>
        <v>14.06</v>
      </c>
      <c r="RE14" s="41">
        <f>IF(SUM(QK14:QN14)-QO14&gt;0,SUM(QK14:QN14)-QO14,"")</f>
        <v>48.460000000000008</v>
      </c>
      <c r="RF14" s="41">
        <f>IF(MAX(RB14,RE14)&gt;0,MAX(RB14,RE14),"")</f>
        <v>48.489999999999995</v>
      </c>
      <c r="RG14" s="41" t="str">
        <f>IF(QR14&gt;0,QR14,"")</f>
        <v/>
      </c>
      <c r="RH14" s="41" t="str">
        <f>IF(QS14&gt;0,QS14,"")</f>
        <v/>
      </c>
      <c r="RI14" s="41" t="str">
        <f>IF(SUM(QP14:QS14)-QT14&gt;0,SUM(QP14:QS14)-QT14,"")</f>
        <v/>
      </c>
      <c r="RJ14" s="41">
        <f>IF(QW14&gt;0,QW14,"")</f>
        <v>10.1</v>
      </c>
      <c r="RK14" s="41">
        <f>IF(QX14&gt;0,QX14,"")</f>
        <v>14.03</v>
      </c>
      <c r="RL14" s="41">
        <f>IF(SUM(QU14:QX14)-QY14&gt;0,SUM(QU14:QX14)-QY14,"")</f>
        <v>47.43</v>
      </c>
      <c r="RM14" s="41">
        <f>IF(SUM(RF14,RI14,RL14)&gt;0,SUM(RF14,RI14,RL14),"")</f>
        <v>95.919999999999987</v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17"/>
      <c r="TI14" s="17"/>
      <c r="TJ14" s="17"/>
      <c r="TK14" s="17"/>
      <c r="TL14" s="17"/>
      <c r="TM14" s="17"/>
      <c r="TN14" s="17"/>
      <c r="TO14" s="17"/>
      <c r="TP14" s="41" t="str">
        <f>IF(SX14&gt;0,SX14,"")</f>
        <v/>
      </c>
      <c r="TQ14" s="41" t="str">
        <f>IF(SY14&gt;0,SY14,"")</f>
        <v/>
      </c>
      <c r="TR14" s="41" t="str">
        <f>IF(SUM(SV14:SY14)-SZ14&gt;0,SUM(SV14:SY14)-SZ14,"")</f>
        <v/>
      </c>
      <c r="TS14" s="41" t="str">
        <f>IF(TC14&gt;0,TC14,"")</f>
        <v/>
      </c>
      <c r="TT14" s="41" t="str">
        <f>IF(TD14&gt;0,TD14,"")</f>
        <v/>
      </c>
      <c r="TU14" s="41" t="str">
        <f>IF(SUM(TA14:TD14)-TE14&gt;0,SUM(TA14:TD14)-TE14,"")</f>
        <v/>
      </c>
      <c r="TV14" s="41" t="str">
        <f>IF(MAX(TR14,TU14)&gt;0,MAX(TR14,TU14),"")</f>
        <v/>
      </c>
      <c r="TW14" s="41" t="str">
        <f>IF(TH14&gt;0,TH14,"")</f>
        <v/>
      </c>
      <c r="TX14" s="41" t="str">
        <f>IF(TI14&gt;0,TI14,"")</f>
        <v/>
      </c>
      <c r="TY14" s="41" t="str">
        <f>IF(SUM(TF14:TI14)-TJ14&gt;0,SUM(TF14:TI14)-TJ14,"")</f>
        <v/>
      </c>
      <c r="TZ14" s="41" t="str">
        <f>IF(TM14&gt;0,TM14,"")</f>
        <v/>
      </c>
      <c r="UA14" s="41" t="str">
        <f>IF(TN14&gt;0,TN14,"")</f>
        <v/>
      </c>
      <c r="UB14" s="41" t="str">
        <f>IF(SUM(TK14:TN14)-TO14&gt;0,SUM(TK14:TN14)-TO14,"")</f>
        <v/>
      </c>
      <c r="UC14" s="41" t="str">
        <f>IF(SUM(TV14,TY14,UB14)&gt;0,SUM(TV14,TY14,UB14),"")</f>
        <v/>
      </c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8"/>
      <c r="UQ14" s="18"/>
      <c r="UR14" s="18"/>
      <c r="US14" s="18"/>
      <c r="UT14" s="18"/>
      <c r="UU14" s="18"/>
      <c r="UV14" s="18"/>
      <c r="UW14" s="18"/>
      <c r="UX14" s="11" t="str">
        <f>IF(UF14&gt;0,UF14,"")</f>
        <v/>
      </c>
      <c r="UY14" s="11" t="str">
        <f>IF(UG14&gt;0,UG14,"")</f>
        <v/>
      </c>
      <c r="UZ14" s="11" t="str">
        <f>IF(SUM(UD14:UG14)-UH14&gt;0,SUM(UD14:UG14)-UH14,"")</f>
        <v/>
      </c>
      <c r="VA14" s="11" t="str">
        <f>IF(UK14&gt;0,UK14,"")</f>
        <v/>
      </c>
      <c r="VB14" s="11" t="str">
        <f>IF(UL14&gt;0,UL14,"")</f>
        <v/>
      </c>
      <c r="VC14" s="11" t="str">
        <f>IF(SUM(UI14:UL14)-UM14&gt;0,SUM(UI14:UL14)-UM14,"")</f>
        <v/>
      </c>
      <c r="VD14" s="11" t="str">
        <f>IF(MAX(UZ14,VC14)&gt;0,MAX(UZ14,VC14),"")</f>
        <v/>
      </c>
      <c r="VE14" s="11" t="str">
        <f>IF(UP14&gt;0,UP14,"")</f>
        <v/>
      </c>
      <c r="VF14" s="11" t="str">
        <f>IF(UQ14&gt;0,UQ14,"")</f>
        <v/>
      </c>
      <c r="VG14" s="11" t="str">
        <f>IF(SUM(UN14:UQ14)-UR14&gt;0,SUM(UN14:UQ14)-UR14,"")</f>
        <v/>
      </c>
      <c r="VH14" s="11" t="str">
        <f>IF(UU14&gt;0,UU14,"")</f>
        <v/>
      </c>
      <c r="VI14" s="11" t="str">
        <f>IF(UV14&gt;0,UV14,"")</f>
        <v/>
      </c>
      <c r="VJ14" s="11" t="str">
        <f>IF(SUM(US14:UV14)-UW14&gt;0,SUM(US14:UV14)-UW14,"")</f>
        <v/>
      </c>
      <c r="VK14" s="11" t="str">
        <f>IF(SUM(VD14,VG14,VJ14)&gt;0,SUM(VD14,VG14,VJ14),"")</f>
        <v/>
      </c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17"/>
      <c r="VY14" s="17"/>
      <c r="VZ14" s="17"/>
      <c r="WA14" s="17"/>
      <c r="WB14" s="17"/>
      <c r="WC14" s="17"/>
      <c r="WD14" s="17"/>
      <c r="WE14" s="17"/>
      <c r="WF14" s="41" t="str">
        <f>IF(VN14&gt;0,VN14,"")</f>
        <v/>
      </c>
      <c r="WG14" s="41" t="str">
        <f>IF(VO14&gt;0,VO14,"")</f>
        <v/>
      </c>
      <c r="WH14" s="41" t="str">
        <f>IF(SUM(VL14:VO14)-VP14&gt;0,SUM(VL14:VO14)-VP14,"")</f>
        <v/>
      </c>
      <c r="WI14" s="41" t="str">
        <f>IF(VS14&gt;0,VS14,"")</f>
        <v/>
      </c>
      <c r="WJ14" s="41" t="str">
        <f>IF(VT14&gt;0,VT14,"")</f>
        <v/>
      </c>
      <c r="WK14" s="41" t="str">
        <f>IF(SUM(VQ14:VT14)-VU14&gt;0,SUM(VQ14:VT14)-VU14,"")</f>
        <v/>
      </c>
      <c r="WL14" s="41" t="str">
        <f>IF(MAX(WH14,WK14)&gt;0,MAX(WH14,WK14),"")</f>
        <v/>
      </c>
      <c r="WM14" s="41" t="str">
        <f>IF(VX14&gt;0,VX14,"")</f>
        <v/>
      </c>
      <c r="WN14" s="41" t="str">
        <f>IF(VY14&gt;0,VY14,"")</f>
        <v/>
      </c>
      <c r="WO14" s="41" t="str">
        <f>IF(SUM(VV14:VY14)-VZ14&gt;0,SUM(VV14:VY14)-VZ14,"")</f>
        <v/>
      </c>
      <c r="WP14" s="41" t="str">
        <f>IF(WC14&gt;0,WC14,"")</f>
        <v/>
      </c>
      <c r="WQ14" s="41" t="str">
        <f>IF(WD14&gt;0,WD14,"")</f>
        <v/>
      </c>
      <c r="WR14" s="41" t="str">
        <f>IF(SUM(WA14:WD14)-WE14&gt;0,SUM(WA14:WD14)-WE14,"")</f>
        <v/>
      </c>
      <c r="WS14" s="41" t="str">
        <f>IF(SUM(WL14,WO14,WR14)&gt;0,SUM(WL14,WO14,WR14),"")</f>
        <v/>
      </c>
      <c r="WT14" s="27">
        <f>IF($CP14="P",CA14,(CA14+AZ14)/2)</f>
        <v>13.55</v>
      </c>
      <c r="WU14" s="27">
        <f>IF($CP14="P",CB14,(CB14+BA14)/2)</f>
        <v>9.3000000000000007</v>
      </c>
      <c r="WV14" s="27">
        <f>IF($CP14="P",CC14,(CC14+BB14)/2)</f>
        <v>11.7</v>
      </c>
      <c r="WW14" s="27">
        <f>IF($CP14="P",CD14,(CD14+BC14)/2)</f>
        <v>13.84</v>
      </c>
      <c r="WX14" s="27">
        <f>IF($CP14="P",CE14,(CE14+BD14)/2)</f>
        <v>0</v>
      </c>
      <c r="WY14" s="27">
        <f>IF($CP14="P",CF14,(CF14+BE14)/2)</f>
        <v>8.4</v>
      </c>
      <c r="WZ14" s="27">
        <f>IF($CP14="P",CG14,(CG14+BF14)/2)</f>
        <v>5.1999999999999993</v>
      </c>
      <c r="XA14" s="27">
        <f>IF($CP14="P",CH14,(CH14+BG14)/2)</f>
        <v>7.2</v>
      </c>
      <c r="XB14" s="27">
        <f>IF($CP14="P",CI14,(CI14+BH14)/2)</f>
        <v>8.26</v>
      </c>
      <c r="XC14" s="27">
        <f>IF($CP14="P",CJ14,(CJ14+BI14)/2)</f>
        <v>0</v>
      </c>
      <c r="XD14" s="27">
        <f>IF($CP14="P",CK14,(CK14+BJ14)/2)</f>
        <v>11.8</v>
      </c>
      <c r="XE14" s="27">
        <f>IF($CP14="P",CL14,(CL14+BK14)/2)</f>
        <v>8.85</v>
      </c>
      <c r="XF14" s="27">
        <f>IF($CP14="P",CM14,(CM14+BL14)/2)</f>
        <v>12</v>
      </c>
      <c r="XG14" s="27">
        <f>IF($CP14="P",CN14,(CN14+BM14)/2)</f>
        <v>14.02</v>
      </c>
      <c r="XH14" s="27">
        <f>IF($CP14="P",CO14,(CO14+BN14)/2)</f>
        <v>0.1</v>
      </c>
      <c r="XI14" s="29" t="s">
        <v>56</v>
      </c>
      <c r="XJ14" s="11">
        <f>IF(WV14&gt;0,WV14,"")</f>
        <v>11.7</v>
      </c>
      <c r="XK14" s="11">
        <f>IF(WW14&gt;0,WW14,"")</f>
        <v>13.84</v>
      </c>
      <c r="XL14" s="11">
        <f>IF(SUM(WT14:WW14)-WX14&gt;0,SUM(WT14:WW14)-WX14,"")</f>
        <v>48.39</v>
      </c>
      <c r="XM14" s="11">
        <f>IF(XA14&gt;0,XA14,"")</f>
        <v>7.2</v>
      </c>
      <c r="XN14" s="11">
        <f>IF(XB14&gt;0,XB14,"")</f>
        <v>8.26</v>
      </c>
      <c r="XO14" s="11">
        <f>IF(SUM(WY14:XB14)-XC14&gt;0,SUM(WY14:XB14)-XC14,"")</f>
        <v>29.060000000000002</v>
      </c>
      <c r="XP14" s="11">
        <f>IF(MAX(XL14,XO14)&gt;0,MAX(XL14,XO14),"")</f>
        <v>48.39</v>
      </c>
      <c r="XQ14" s="11">
        <f>IF(XF14&gt;0,XF14,"")</f>
        <v>12</v>
      </c>
      <c r="XR14" s="11">
        <f>IF(XG14&gt;0,XG14,"")</f>
        <v>14.02</v>
      </c>
      <c r="XS14" s="11">
        <f>IF(SUM(XD14:XG14)-XH14&gt;0,SUM(XD14:XG14)-XH14,"")</f>
        <v>46.57</v>
      </c>
      <c r="XT14" s="11">
        <f>IF(SUM(XP14,XS14)&gt;0,SUM(XP14,XS14),"")</f>
        <v>94.960000000000008</v>
      </c>
    </row>
    <row r="15" spans="1:644" x14ac:dyDescent="0.2">
      <c r="A15" s="4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>11</v>
      </c>
      <c r="B15" s="5" t="s">
        <v>81</v>
      </c>
      <c r="C15" s="4" t="s">
        <v>6</v>
      </c>
      <c r="D15" s="4">
        <v>2002</v>
      </c>
      <c r="E15" s="9">
        <f>SUM(J15:V15)+SUM(J15:T15)*0.0000001+SUM(J15)*0.0000000000001</f>
        <v>213.05002130500506</v>
      </c>
      <c r="F15" s="3" t="str">
        <f>IF(OR(AND(AO15&gt;=AY$20,AO15&lt;&gt;"",AQ15&gt;=AY$24,AQ15&lt;&gt;"",AN15=""),AND(AR15&gt;=AY$20,AR15&lt;&gt;"",AT15&gt;=AY$24,AT15&lt;&gt;"",AN15=""),AND(AV15&gt;=AY$20,AV15&lt;&gt;"",AX15&gt;=AY$24,AX15&lt;&gt;"",AN15=""),AND(BP15&gt;=BZ$20,BP15&lt;&gt;"",BR15&gt;=BZ$24,BR15&lt;&gt;"",BO15=""),AND(BS15&gt;=BZ$20,BS15&lt;&gt;"",BU15&gt;=BZ$24,BU15&lt;&gt;"",BO15=""),AND(BW15&gt;=BZ$20,BW15&lt;&gt;"",BY15&gt;=BZ$24,BY15&lt;&gt;"",BO15=""),AND(CQ15&gt;=DA$20,CQ15&lt;&gt;"",CS15&gt;=DA$24,CS15&lt;&gt;"",CP15=""),AND(CT15&gt;=DA$20,CT15&lt;&gt;"",CV15&gt;=DA$24,CV15&lt;&gt;"",CP15=""),AND(CX15&gt;=DA$20,CX15&lt;&gt;"",CZ15&gt;=DA$24,CZ15&lt;&gt;"",CP15=""),AND(DX15&gt;=EK$20,DX15&lt;&gt;"",DZ15&gt;=EK$24,DZ15&lt;&gt;""),AND(EA15&gt;=EK$20,EA15&lt;&gt;"",EC15&gt;=EK$24,EC15&lt;&gt;""),AND(EE15&gt;=EK$20,EE15&lt;&gt;"",EG15&gt;=EK$24,EG15&lt;&gt;""),AND(EH15&gt;=EK$20,EH15&lt;&gt;"",EJ15&gt;=EK$24,EJ15&lt;&gt;""),AND(FF15&gt;=FS$20,FF15&lt;&gt;"",FH15&gt;=FS$24,FH15&lt;&gt;""),AND(FI15&gt;=FS$20,FI15&lt;&gt;"",FK15&gt;=FS$24,FK15&lt;&gt;""),AND(FM15&gt;=FS$20,FM15&lt;&gt;"",FO15&gt;=FS$24,FO15&lt;&gt;""),AND(FP15&gt;=FS$20,FP15&lt;&gt;"",FR15&gt;=FS$24,FR15&lt;&gt;""),AND(GN15&gt;=HA$20,GN15&lt;&gt;"",GP15&gt;=HA$24,GP15&lt;&gt;""),AND(GQ15&gt;=HA$20,GQ15&lt;&gt;"",GS15&gt;=HA$24,GS15&lt;&gt;""),AND(GU15&gt;=HA$20,GU15&lt;&gt;"",GW15&gt;=HA$24,GW15&lt;&gt;""),AND(GX15&gt;=HA$20,GX15&lt;&gt;"",GZ15&gt;=HA$24,GZ15&lt;&gt;""),AND(HV15&gt;=II$20,HV15&lt;&gt;"",HX15&gt;=II$24,HX15&lt;&gt;""),AND(HY15&gt;=II$20,HY15&lt;&gt;"",IA15&gt;=II$24,IA15&lt;&gt;""),AND(IC15&gt;=II$20,IC15&lt;&gt;"",IE15&gt;=II$24,IE15&lt;&gt;""),AND(IF15&gt;=II$20,IF15&lt;&gt;"",IH15&gt;=II$24,IH15&lt;&gt;""),AND(JD15&gt;=JQ$20,JD15&lt;&gt;"",JF15&gt;=JQ$24,JF15&lt;&gt;""),AND(JG15&gt;=JQ$20,JG15&lt;&gt;"",JI15&gt;=JQ$24,JI15&lt;&gt;""),AND(JK15&gt;=JQ$20,JK15&lt;&gt;"",JM15&gt;=JQ$24,JM15&lt;&gt;""),AND(JN15&gt;=JQ$20,JN15&lt;&gt;"",JP15&gt;=JQ$24,JP15&lt;&gt;""),AND(KL15&gt;=KY$20,KL15&lt;&gt;"",KN15&gt;=KY$24,KN15&lt;&gt;""),AND(KO15&gt;=KY$20,KO15&lt;&gt;"",KQ15&gt;=KY$24,KQ15&lt;&gt;""),AND(KS15&gt;=KY$20,KS15&lt;&gt;"",KU15&gt;=KY$24,KU15&lt;&gt;""),AND(KV15&gt;=KY$20,KV15&lt;&gt;"",KX15&gt;=KY$24,KX15&lt;&gt;""),AND(LT15&gt;=MG$20,LT15&lt;&gt;"",LV15&gt;=MG$24,LV15&lt;&gt;""),AND(LW15&gt;=MG$20,LW15&lt;&gt;"",LY15&gt;=MG$24,LY15&lt;&gt;""),AND(MA15&gt;=MG$20,MA15&lt;&gt;"",MC15&gt;=MG$24,MC15&lt;&gt;""),AND(MD15&gt;=MG$20,MD15&lt;&gt;"",MF15&gt;=MG$24,MF15&lt;&gt;""),AND(NB15&gt;=NO$20,NB15&lt;&gt;"",ND15&gt;=NO$24,ND15&lt;&gt;""),AND(NE15&gt;=NO$20,NE15&lt;&gt;"",NG15&gt;=NO$24,NG15&lt;&gt;""),AND(NI15&gt;=NO$20,NI15&lt;&gt;"",NK15&gt;=NO$24,NK15&lt;&gt;""),AND(NL15&gt;=NO$20,NL15&lt;&gt;"",NN15&gt;=NO$24,NN15&lt;&gt;""),AND(OJ15&gt;=OW$20,OJ15&lt;&gt;"",OL15&gt;=OW$24,OL15&lt;&gt;""),AND(OM15&gt;=OW$20,OM15&lt;&gt;"",OO15&gt;=OW$24,OO15&lt;&gt;""),AND(OQ15&gt;=OW$20,OQ15&lt;&gt;"",OS15&gt;=OW$24,OS15&lt;&gt;""),AND(OT15&gt;=OW$20,OT15&lt;&gt;"",OV15&gt;=OW$24,OV15&lt;&gt;""),AND(PR15&gt;=QE$20,PR15&lt;&gt;"",PT15&gt;=QE$24,PT15&lt;&gt;""),AND(PU15&gt;=QE$20,PU15&lt;&gt;"",PW15&gt;=QE$24,PW15&lt;&gt;""),AND(PY15&gt;=QE$20,PY15&lt;&gt;"",QA15&gt;=QE$24,QA15&lt;&gt;""),AND(QB15&gt;=QE$20,QB15&lt;&gt;"",QD15&gt;=QE$24,QD15&lt;&gt;""),AND(QZ15&gt;=RM$20,QZ15&lt;&gt;"",RB15&gt;=RM$24,RB15&lt;&gt;""),AND(RC15&gt;=RM$20,RC15&lt;&gt;"",RE15&gt;=RM$24,RE15&lt;&gt;""),AND(RG15&gt;=RM$20,RG15&lt;&gt;"",RI15&gt;=RM$24,RI15&lt;&gt;""),AND(RJ15&gt;=RM$20,RJ15&lt;&gt;"",RL15&gt;=RM$24,RL15&lt;&gt;""),AND(SH15&gt;=SU$20,SH15&lt;&gt;"",SJ15&gt;=SU$24,SJ15&lt;&gt;""),AND(SK15&gt;=SU$20,SK15&lt;&gt;"",SM15&gt;=SU$24,SM15&lt;&gt;""),AND(SO15&gt;=SU$20,SO15&lt;&gt;"",SQ15&gt;=SU$24,SQ15&lt;&gt;""),AND(SR15&gt;=SU$20,SR15&lt;&gt;"",ST15&gt;=SU$24,ST15&lt;&gt;""),AND(TP15&gt;=UC$20,TP15&lt;&gt;"",TR15&gt;=UC$24,TR15&lt;&gt;""),AND(TS15&gt;=UC$20,TS15&lt;&gt;"",TU15&gt;=UC$24,TU15&lt;&gt;""),AND(TW15&gt;=UC$20,TW15&lt;&gt;"",TY15&gt;=UC$24,TYY15&lt;&gt;""),AND(TZ15&gt;=UC$20,TZ15&lt;&gt;"",UB15&gt;=UC$24,UB15&lt;&gt;""),AND(UX15&gt;=VK$20,UX15&lt;&gt;"",UZ15&gt;=VK$24,UZ15&lt;&gt;""),AND(VA15&gt;=VK$20,VA15&lt;&gt;"",VC15&gt;=VK$24,VC15&lt;&gt;""),AND(VE15&gt;=VK$20,VE15&lt;&gt;"",VG15&gt;=VK$24,VG15&lt;&gt;""),AND(VH15&gt;=VK$20,VH15&lt;&gt;"",VJ15&gt;=VK$24,VJ15&lt;&gt;""),AND(WF15&gt;=WS$20,WF15&lt;&gt;"",WH15&gt;=WS$24,WH15&lt;&gt;""),AND(WI15&gt;=WS$20,WI15&lt;&gt;"",WK15&gt;=WS$24,WK15&lt;&gt;""),AND(WM15&gt;=WS$20,WM15&lt;&gt;"",WO15&gt;=WS$24,WO15&lt;&gt;""),AND(WP15&gt;=WS$20,WP15&lt;&gt;"",WR15&gt;=WS$24,WR15&lt;&gt;"")),"P","")</f>
        <v/>
      </c>
      <c r="G15" s="3" t="str">
        <f>IF(OR(AND(AQ15&gt;=AY$24,AQ15&lt;&gt;"",AN15=""),AND(AT15&gt;=AY$24,AT15&lt;&gt;"",AN15=""),AND(AX15&gt;=AY$24,AX15&lt;&gt;"",AN15=""),AND(BR15&gt;=BZ$24,BR15&lt;&gt;"",BO15=""),AND(BU15&gt;=BZ$24,BU15&lt;&gt;"",BO15=""),AND(BY15&gt;=BZ$24,BY15&lt;&gt;"",BO15=""),AND(CS15&gt;=DA$24,CS15&lt;&gt;"",CP15=""),AND(CV15&gt;=DA$24,CV15&lt;&gt;"",CP15=""),AND(CZ15&gt;=DA$24,CZ15&lt;&gt;"",CP15=""),AND(DZ15&gt;=EK$24,DZ15&lt;&gt;""),AND(EC15&gt;=EK$24,EC15&lt;&gt;""),AND(EG15&gt;=EK$24,EG15&lt;&gt;""),AND(EJ15&gt;=EK$24,EJ15&lt;&gt;""),AND(FH15&gt;=FS$24,FH15&lt;&gt;""),AND(FK15&gt;=FS$24,FK15&lt;&gt;""),AND(FO15&gt;=FS$24,FO15&lt;&gt;""),AND(FR15&gt;=FS$24,FR15&lt;&gt;""),AND(GP15&gt;=HA$24,GP15&lt;&gt;""),AND(GS15&gt;=HA$24,GS15&lt;&gt;""),AND(GW15&gt;=HA$24,GW15&lt;&gt;""),AND(GZ15&gt;=HA$24,GZ15&lt;&gt;""),AND(HX15&gt;=II$24,HX15&lt;&gt;""),AND(IA15&gt;=II$24,IA15&lt;&gt;""),AND(IE15&gt;=II$24,IE15&lt;&gt;""),AND(IH15&gt;=II$24,IH15&lt;&gt;""),AND(JF15&gt;=JQ$24,JF15&lt;&gt;""),AND(JI15&gt;=JQ$24,JI15&lt;&gt;""),AND(JM15&gt;=JQ$24,JM15&lt;&gt;""),AND(JP15&gt;=JQ$24,JP15&lt;&gt;""),AND(KN15&gt;=KY$24,KN15&lt;&gt;""),AND(KQ15&gt;=KY$24,KQ15&lt;&gt;""),AND(KU15&gt;=KY$24,KU15&lt;&gt;""),AND(KX15&gt;=KY$24,KX15&lt;&gt;""),AND(LV15&gt;=MG$24,LV15&lt;&gt;""),AND(LY15&gt;=MG$24,LY15&lt;&gt;""),AND(MC15&gt;=MG$24,MC15&lt;&gt;""),AND(MF15&gt;=MG$24,MF15&lt;&gt;""),AND(ND15&gt;=NO$24,ND15&lt;&gt;""),AND(NG15&gt;=NO$24,NG15&lt;&gt;""),AND(NK15&gt;=NO$24,NK15&lt;&gt;""),AND(NN15&gt;=NO$24,NN15&lt;&gt;""),AND(OL15&gt;=OW$24,OL15&lt;&gt;""),AND(OO15&gt;=OW$24,OO15&lt;&gt;""),AND(OS15&gt;=OW$24,OS15&lt;&gt;""),AND(OV15&gt;=OW$24,OV15&lt;&gt;""),AND(PT15&gt;=QE$24,PT15&lt;&gt;""),AND(PW15&gt;=QE$24,PW15&lt;&gt;""),AND(QA15&gt;=QE$24,QA15&lt;&gt;""),AND(QD15&gt;=QE$24,QD15&lt;&gt;""),AND(RB15&gt;=RM$24,RB15&lt;&gt;""),AND(RE15&gt;=RM$24,RE15&lt;&gt;""),AND(RI15&gt;=RM$24,RI15&lt;&gt;""),AND(RL15&gt;=RM$24,RL15&lt;&gt;""),AND(SJ15&gt;=SU$24,SJ15&lt;&gt;""),AND(SM15&gt;=SU$24,SM15&lt;&gt;""),AND(SQ15&gt;=SU$24,SQ15&lt;&gt;""),AND(ST15&gt;=SU$24,ST15&lt;&gt;""),AND(TR15&gt;=UC$24,TR15&lt;&gt;""),AND(TU15&gt;=UC$24,TU15&lt;&gt;""),AND(TY15&gt;=UC$24,TYY15&lt;&gt;""),AND(UB15&gt;=UC$24,UB15&lt;&gt;""),AND(UZ15&gt;=VK$24,UZ15&lt;&gt;""),AND(VC15&gt;=VK$24,VC15&lt;&gt;""),AND(VG15&gt;=VK$24,VG15&lt;&gt;""),AND(VJ15&gt;=VK$24,VJ15&lt;&gt;""),AND(WH15&gt;=WS$24,WH15&lt;&gt;""),AND(WK15&gt;=WS$24,WK15&lt;&gt;""),AND(WO15&gt;=WS$24,WO15&lt;&gt;""),AND(WR15&gt;=WS$24,WR15&lt;&gt;"")),"P","")</f>
        <v>P</v>
      </c>
      <c r="H15" s="37" t="str">
        <f>IF(AND(G15="P",F15=""),"No DD",IF(OR(AND(AO15&gt;=AY$23,AO15&lt;&gt;"",AQ15&gt;=AY$27,AQ15&lt;&gt;"",AN15=""),AND(AR15&gt;=AY$23,AR15&lt;&gt;"",AT15&gt;=AY$27,AT15&lt;&gt;"",AN15=""),AND(AV15&gt;=AY$23,AV15&lt;&gt;"",AX15&gt;=AY$27,AX15&lt;&gt;"",AN15=""),AND(BP15&gt;=BZ$23,BP15&lt;&gt;"",BR15&gt;=BZ$27,BR15&lt;&gt;"",BO15=""),AND(BS15&gt;=BZ$23,BS15&lt;&gt;"",BU15&gt;=BZ$27,BU15&lt;&gt;"",BO15=""),AND(BW15&gt;=BZ$23,BW15&lt;&gt;"",BY15&gt;=BZ$27,BY15&lt;&gt;"",BO15=""),AND(CQ15&gt;=DA$23,CQ15&lt;&gt;"",CS15&gt;=DA$27,CS15&lt;&gt;"",CP15=""),AND(CT15&gt;=DA$23,CT15&lt;&gt;"",CV15&gt;=DA$27,CV15&lt;&gt;"",CP15=""),AND(CX15&gt;=DA$23,CX15&lt;&gt;"",CZ15&gt;=DA$27,CZ15&lt;&gt;"",CP15=""),AND(DX15&gt;=EK$23,DX15&lt;&gt;"",DZ15&gt;=EK$27,DZ15&lt;&gt;""),AND(EA15&gt;=EK$23,EA15&lt;&gt;"",EC15&gt;=EK$27,EC15&lt;&gt;""),AND(EE15&gt;=EK$23,EE15&lt;&gt;"",EG15&gt;=EK$27,EG15&lt;&gt;""),AND(EH15&gt;=EK$23,EH15&lt;&gt;"",EJ15&gt;=EK$27,EJ15&lt;&gt;""),AND(FF15&gt;=FS$23,FF15&lt;&gt;"",FH15&gt;=FS$27,FH15&lt;&gt;""),AND(FI15&gt;=FS$23,FI15&lt;&gt;"",FK15&gt;=FS$27,FK15&lt;&gt;""),AND(FM15&gt;=FS$23,FM15&lt;&gt;"",FO15&gt;=FS$27,FO15&lt;&gt;""),AND(FP15&gt;=FS$23,FP15&lt;&gt;"",FR15&gt;=FS$27,FR15&lt;&gt;""),AND(GN15&gt;=HA$23,GN15&lt;&gt;"",GP15&gt;=HA$27,GP15&lt;&gt;""),AND(GQ15&gt;=HA$23,GQ15&lt;&gt;"",GS15&gt;=HA$27,GS15&lt;&gt;""),AND(GU15&gt;=HA$23,GU15&lt;&gt;"",GW15&gt;=HA$27,GW15&lt;&gt;""),AND(GX15&gt;=HA$23,GX15&lt;&gt;"",GZ15&gt;=HA$27,GZ15&lt;&gt;""),AND(HV15&gt;=II$23,HV15&lt;&gt;"",HX15&gt;=II$27,HX15&lt;&gt;""),AND(HY15&gt;=II$23,HY15&lt;&gt;"",IA15&gt;=II$27,IA15&lt;&gt;""),AND(IC15&gt;=II$23,IC15&lt;&gt;"",IE15&gt;=II$27,IE15&lt;&gt;""),AND(IF15&gt;=II$23,IF15&lt;&gt;"",IH15&gt;=II$27,IH15&lt;&gt;""),AND(JD15&gt;=JQ$23,JD15&lt;&gt;"",JF15&gt;=JQ$27,JF15&lt;&gt;""),AND(JG15&gt;=JQ$23,JG15&lt;&gt;"",JI15&gt;=JQ$27,JI15&lt;&gt;""),AND(JK15&gt;=JQ$23,JK15&lt;&gt;"",JM15&gt;=JQ$27,JM15&lt;&gt;""),AND(JN15&gt;=JQ$23,JN15&lt;&gt;"",JP15&gt;=JQ$27,JP15&lt;&gt;""),AND(KL15&gt;=KY$23,KL15&lt;&gt;"",KN15&gt;=KY$27,KN15&lt;&gt;""),AND(KO15&gt;=KY$23,KO15&lt;&gt;"",KQ15&gt;=KY$27,KQ15&lt;&gt;""),AND(KS15&gt;=KY$23,KS15&lt;&gt;"",KU15&gt;=KY$27,KU15&lt;&gt;""),AND(KV15&gt;=KY$23,KV15&lt;&gt;"",KX15&gt;=KY$27,KX15&lt;&gt;""),AND(LT15&gt;=MG$23,LT15&lt;&gt;"",LV15&gt;=MG$27,LV15&lt;&gt;""),AND(LW15&gt;=MG$23,LW15&lt;&gt;"",LY15&gt;=MG$27,LY15&lt;&gt;""),AND(MA15&gt;=MG$23,MA15&lt;&gt;"",MC15&gt;=MG$27,MC15&lt;&gt;""),AND(MD15&gt;=MG$23,MD15&lt;&gt;"",MF15&gt;=MG$27,MF15&lt;&gt;""),AND(NB15&gt;=NO$23,NB15&lt;&gt;"",ND15&gt;=NO$27,ND15&lt;&gt;""),AND(NE15&gt;=NO$23,NE15&lt;&gt;"",NG15&gt;=NO$27,NG15&lt;&gt;""),AND(NI15&gt;=NO$23,NI15&lt;&gt;"",NK15&gt;=NO$27,NK15&lt;&gt;""),AND(NL15&gt;=NO$23,NL15&lt;&gt;"",NN15&gt;=NO$27,NN15&lt;&gt;""),AND(OJ15&gt;=OW$23,OJ15&lt;&gt;"",OL15&gt;=OW$27,OL15&lt;&gt;""),AND(OM15&gt;=OW$23,OM15&lt;&gt;"",OO15&gt;=OW$27,OO15&lt;&gt;""),AND(OQ15&gt;=OW$23,OQ15&lt;&gt;"",OS15&gt;=OW$27,OS15&lt;&gt;""),AND(OT15&gt;=OW$23,OT15&lt;&gt;"",OV15&gt;=OW$27,OV15&lt;&gt;""),AND(PR15&gt;=QE$23,PR15&lt;&gt;"",PT15&gt;=QE$27,PT15&lt;&gt;""),AND(PU15&gt;=QE$23,PU15&lt;&gt;"",PW15&gt;=QE$27,PW15&lt;&gt;""),AND(PY15&gt;=QE$23,PY15&lt;&gt;"",QA15&gt;=QE$27,QA15&lt;&gt;""),AND(QB15&gt;=QE$23,QB15&lt;&gt;"",QD15&gt;=QE$27,QD15&lt;&gt;""),AND(QZ15&gt;=RM$23,QZ15&lt;&gt;"",RB15&gt;=RM$27,RB15&lt;&gt;""),AND(RC15&gt;=RM$23,RC15&lt;&gt;"",RE15&gt;=RM$27,RE15&lt;&gt;""),AND(RG15&gt;=RM$23,RG15&lt;&gt;"",RI15&gt;=RM$27,RI15&lt;&gt;""),AND(RJ15&gt;=RM$23,RJ15&lt;&gt;"",RL15&gt;=RM$27,RL15&lt;&gt;""),AND(SH15&gt;=SU$23,SH15&lt;&gt;"",SJ15&gt;=SU$27,SJ15&lt;&gt;""),AND(SK15&gt;=SU$23,SK15&lt;&gt;"",SM15&gt;=SU$27,SM15&lt;&gt;""),AND(SO15&gt;=SU$23,SO15&lt;&gt;"",SQ15&gt;=SU$27,SQ15&lt;&gt;""),AND(SR15&gt;=SU$23,SR15&lt;&gt;"",ST15&gt;=SU$27,ST15&lt;&gt;""),AND(TP15&gt;=UC$23,TP15&lt;&gt;"",TR15&gt;=UC$27,TR15&lt;&gt;""),AND(TS15&gt;=UC$23,TS15&lt;&gt;"",TU15&gt;=UC$27,TU15&lt;&gt;""),AND(TW15&gt;=UC$23,TW15&lt;&gt;"",TY15&gt;=UC$347,TYY15&lt;&gt;""),AND(TZ15&gt;=UC$23,TZ15&lt;&gt;"",UB15&gt;=UC$27,UB15&lt;&gt;""),AND(UX15&gt;=VK$23,UX15&lt;&gt;"",UZ15&gt;=VK$27,UZ15&lt;&gt;""),AND(VA15&gt;=VK$23,VA15&lt;&gt;"",VC15&gt;=VK$27,VC15&lt;&gt;""),AND(VE15&gt;=VK$23,VE15&lt;&gt;"",VG15&gt;=VK$27,VG15&lt;&gt;""),AND(VH15&gt;=VK$23,VH15&lt;&gt;"",VJ15&gt;=VK$27,VJ15&lt;&gt;""),AND(WF15&gt;=WS$23,WF15&lt;&gt;"",WH15&gt;=WS$27,WH15&lt;&gt;""),AND(WI15&gt;=WS$23,WI15&lt;&gt;"",WK15&gt;=WS$27,WK15&lt;&gt;""),AND(WM15&gt;=WS$23,WM15&lt;&gt;"",WO15&gt;=WS$27,WO15&lt;&gt;""),AND(WP15&gt;=WS$23,WP15&lt;&gt;"",WR15&gt;=WS$27,WR15&lt;&gt;"")),"Merit",IF(OR(AND(AO15&gt;=AY$22,AO15&lt;&gt;"",AQ15&gt;=AY$26,AQ15&lt;&gt;"",AN15=""),AND(AR15&gt;=AY$22,AR15&lt;&gt;"",AT15&gt;=AY$26,AT15&lt;&gt;"",AN15=""),AND(AV15&gt;=AY$22,AV15&lt;&gt;"",AX15&gt;=AY$26,AX15&lt;&gt;"",AN15=""),AND(BP15&gt;=BZ$22,BP15&lt;&gt;"",BR15&gt;=BZ$26,BR15&lt;&gt;"",BO15=""),AND(BS15&gt;=BZ$22,BS15&lt;&gt;"",BU15&gt;=BZ$26,BU15&lt;&gt;"",BO15=""),AND(BW15&gt;=BZ$22,BW15&lt;&gt;"",BY15&gt;=BZ$26,BY15&lt;&gt;"",BO15=""),AND(CQ15&gt;=DA$22,CQ15&lt;&gt;"",CS15&gt;=DA$26,CS15&lt;&gt;"",CP15=""),AND(CT15&gt;=DA$22,CT15&lt;&gt;"",CV15&gt;=DA$26,CV15&lt;&gt;"",CP15=""),AND(CX15&gt;=DA$22,CX15&lt;&gt;"",CZ15&gt;=DA$26,CZ15&lt;&gt;"",CP15=""),AND(DX15&gt;=EK$22,DX15&lt;&gt;"",DZ15&gt;=EK$26,DZ15&lt;&gt;""),AND(EA15&gt;=EK$22,EA15&lt;&gt;"",EC15&gt;=EK$26,EC15&lt;&gt;""),AND(EE15&gt;=EK$22,EE15&lt;&gt;"",EG15&gt;=EK$26,EG15&lt;&gt;""),AND(EH15&gt;=EK$22,EH15&lt;&gt;"",EJ15&gt;=EK$26,EJ15&lt;&gt;""),AND(FF15&gt;=FS$22,FF15&lt;&gt;"",FH15&gt;=FS$26,FH15&lt;&gt;""),AND(FI15&gt;=FS$22,FI15&lt;&gt;"",FK15&gt;=FS$26,FK15&lt;&gt;""),AND(FM15&gt;=FS$22,FM15&lt;&gt;"",FO15&gt;=FS$26,FO15&lt;&gt;""),AND(FP15&gt;=FS$22,FP15&lt;&gt;"",FR15&gt;=FS$26,FR15&lt;&gt;""),AND(GN15&gt;=HA$22,GN15&lt;&gt;"",GP15&gt;=HA$26,GP15&lt;&gt;""),AND(GQ15&gt;=HA$22,GQ15&lt;&gt;"",GS15&gt;=HA$26,GS15&lt;&gt;""),AND(GU15&gt;=HA$22,GU15&lt;&gt;"",GW15&gt;=HA$26,GW15&lt;&gt;""),AND(GX15&gt;=HA$22,GX15&lt;&gt;"",GZ15&gt;=HA$26,GZ15&lt;&gt;""),AND(HV15&gt;=II$22,HV15&lt;&gt;"",HX15&gt;=II$26,HX15&lt;&gt;""),AND(HY15&gt;=II$22,HY15&lt;&gt;"",IA15&gt;=II$26,IA15&lt;&gt;""),AND(IC15&gt;=II$22,IC15&lt;&gt;"",IE15&gt;=II$26,IE15&lt;&gt;""),AND(IF15&gt;=II$22,IF15&lt;&gt;"",IH15&gt;=II$26,IH15&lt;&gt;""),AND(JD15&gt;=JQ$22,JD15&lt;&gt;"",JF15&gt;=JQ$26,JF15&lt;&gt;""),AND(JG15&gt;=JQ$22,JG15&lt;&gt;"",JI15&gt;=JQ$26,JI15&lt;&gt;""),AND(JK15&gt;=JQ$22,JK15&lt;&gt;"",JM15&gt;=JQ$26,JM15&lt;&gt;""),AND(JN15&gt;=JQ$22,JN15&lt;&gt;"",JP15&gt;=JQ$26,JP15&lt;&gt;""),AND(KL15&gt;=KY$22,KL15&lt;&gt;"",KN15&gt;=KY$26,KN15&lt;&gt;""),AND(KO15&gt;=KY$22,KO15&lt;&gt;"",KQ15&gt;=KY$26,KQ15&lt;&gt;""),AND(KS15&gt;=KY$22,KS15&lt;&gt;"",KU15&gt;=KY$26,KU15&lt;&gt;""),AND(KV15&gt;=KY$22,KV15&lt;&gt;"",KX15&gt;=KY$26,KX15&lt;&gt;""),AND(LT15&gt;=MG$22,LT15&lt;&gt;"",LV15&gt;=MG$26,LV15&lt;&gt;""),AND(LW15&gt;=MG$22,LW15&lt;&gt;"",LY15&gt;=MG$26,LY15&lt;&gt;""),AND(MA15&gt;=MG$22,MA15&lt;&gt;"",MC15&gt;=MG$26,MC15&lt;&gt;""),AND(MD15&gt;=MG$22,MD15&lt;&gt;"",MF15&gt;=MG$26,MF15&lt;&gt;""),AND(NB15&gt;=NO$22,NB15&lt;&gt;"",ND15&gt;=NO$26,ND15&lt;&gt;""),AND(NE15&gt;=NO$22,NE15&lt;&gt;"",NG15&gt;=NO$26,NG15&lt;&gt;""),AND(NI15&gt;=NO$22,NI15&lt;&gt;"",NK15&gt;=NO$26,NK15&lt;&gt;""),AND(NL15&gt;=NO$22,NL15&lt;&gt;"",NN15&gt;=NO$26,NN15&lt;&gt;""),AND(OJ15&gt;=OW$22,OJ15&lt;&gt;"",OL15&gt;=OW$26,OL15&lt;&gt;""),AND(OM15&gt;=OW$22,OM15&lt;&gt;"",OO15&gt;=OW$26,OO15&lt;&gt;""),AND(OQ15&gt;=OW$22,OQ15&lt;&gt;"",OS15&gt;=OW$26,OS15&lt;&gt;""),AND(OT15&gt;=OW$22,OT15&lt;&gt;"",OV15&gt;=OW$26,OV15&lt;&gt;""),AND(PR15&gt;=QE$22,PR15&lt;&gt;"",PT15&gt;=QE$26,PT15&lt;&gt;""),AND(PU15&gt;=QE$22,PU15&lt;&gt;"",PW15&gt;=QE$26,PW15&lt;&gt;""),AND(PY15&gt;=QE$22,PY15&lt;&gt;"",QA15&gt;=QE$26,QA15&lt;&gt;""),AND(QB15&gt;=QE$22,QB15&lt;&gt;"",QD15&gt;=QE$26,QD15&lt;&gt;""),AND(QZ15&gt;=RM$22,QZ15&lt;&gt;"",RB15&gt;=RM$26,RB15&lt;&gt;""),AND(RC15&gt;=RM$22,RC15&lt;&gt;"",RE15&gt;=RM$26,RE15&lt;&gt;""),AND(RG15&gt;=RM$22,RG15&lt;&gt;"",RI15&gt;=RM$26,RI15&lt;&gt;""),AND(RJ15&gt;=RM$22,RJ15&lt;&gt;"",RL15&gt;=RM$26,RL15&lt;&gt;""),AND(SH15&gt;=SU$22,SH15&lt;&gt;"",SJ15&gt;=SU$26,SJ15&lt;&gt;""),AND(SK15&gt;=SU$22,SK15&lt;&gt;"",SM15&gt;=SU$26,SM15&lt;&gt;""),AND(SO15&gt;=SU$22,SO15&lt;&gt;"",SQ15&gt;=SU$26,SQ15&lt;&gt;""),AND(SR15&gt;=SU$22,SR15&lt;&gt;"",ST15&gt;=SU$26,ST15&lt;&gt;""),AND(TP15&gt;=UC$22,TP15&lt;&gt;"",TR15&gt;=UC$26,TR15&lt;&gt;""),AND(TS15&gt;=UC$22,TS15&lt;&gt;"",TU15&gt;=UC$26,TU15&lt;&gt;""),AND(TW15&gt;=UC$22,TW15&lt;&gt;"",TY15&gt;=UC$26,TYY15&lt;&gt;""),AND(TZ15&gt;=UC$22,TZ15&lt;&gt;"",UB15&gt;=UC$26,UB15&lt;&gt;""),AND(UX15&gt;=VK$22,UX15&lt;&gt;"",UZ15&gt;=VK$26,UZ15&lt;&gt;""),AND(VA15&gt;=VK$22,VA15&lt;&gt;"",VC15&gt;=VK$26,VC15&lt;&gt;""),AND(VE15&gt;=VK$22,VE15&lt;&gt;"",VG15&gt;=VK$26,VG15&lt;&gt;""),AND(VH15&gt;=VK$22,VH15&lt;&gt;"",VJ15&gt;=VK$26,VJ15&lt;&gt;""),AND(WF15&gt;=WS$22,WF15&lt;&gt;"",WH15&gt;=WS$26,WH15&lt;&gt;""),AND(WI15&gt;=WS$22,WI15&lt;&gt;"",WK15&gt;=WS$26,WK15&lt;&gt;""),AND(WM15&gt;=WS$22,WM15&lt;&gt;"",WO15&gt;=WS$26,WO15&lt;&gt;""),AND(WP15&gt;=WS$22,WP15&lt;&gt;"",WR15&gt;=WS$26,WR15&lt;&gt;"")),"Excellence",IF(I15="P","Worlds Team",IF(F15="P","National Team","")))))</f>
        <v>No DD</v>
      </c>
      <c r="I15" s="3" t="str">
        <f>IF(OR(AND(AO15&gt;=AY$21,AO15&lt;&gt;"",AQ15&gt;=AY$25,AQ15&lt;&gt;"",AN15=""),AND(AR15&gt;=AY$21,AR15&lt;&gt;"",AT15&gt;=AY$25,AT15&lt;&gt;"",AN15=""),AND(AV15&gt;=AY$21,AV15&lt;&gt;"",AX15&gt;=AY$25,AX15&lt;&gt;"",AN15=""),AND(BP15&gt;=BZ$21,BP15&lt;&gt;"",BR15&gt;=BZ$25,BR15&lt;&gt;"",BO15=""),AND(BS15&gt;=BZ$21,BS15&lt;&gt;"",BU15&gt;=BZ$25,BU15&lt;&gt;"",BO15=""),AND(BW15&gt;=BZ$21,BW15&lt;&gt;"",BY15&gt;=BZ$25,BY15&lt;&gt;"",BO15=""),AND(CQ15&gt;=DA$21,CQ15&lt;&gt;"",CS15&gt;=DA$25,CS15&lt;&gt;"",CP15=""),AND(CT15&gt;=DA$21,CT15&lt;&gt;"",CV15&gt;=DA$25,CV15&lt;&gt;"",CP15=""),AND(CX15&gt;=DA$21,CX15&lt;&gt;"",CZ15&gt;=DA$25,CZ15&lt;&gt;"",CP15=""),AND(DX15&gt;=EK$21,DX15&lt;&gt;"",DZ15&gt;=EK$25,DZ15&lt;&gt;""),AND(EA15&gt;=EK$21,EA15&lt;&gt;"",EC15&gt;=EK$25,EC15&lt;&gt;""),AND(EE15&gt;=EK$21,EE15&lt;&gt;"",EG15&gt;=EK$25,EG15&lt;&gt;""),AND(EH15&gt;=EK$21,EH15&lt;&gt;"",EJ15&gt;=EK$25,EJ15&lt;&gt;""),AND(FF15&gt;=FS$21,FF15&lt;&gt;"",FH15&gt;=FS$25,FH15&lt;&gt;""),AND(FI15&gt;=FS$21,FI15&lt;&gt;"",FK15&gt;=FS$25,FK15&lt;&gt;""),AND(FM15&gt;=FS$21,FM15&lt;&gt;"",FO15&gt;=FS$25,FO15&lt;&gt;""),AND(FP15&gt;=FS$21,FP15&lt;&gt;"",FR15&gt;=FS$25,FR15&lt;&gt;""),AND(GN15&gt;=HA$21,GN15&lt;&gt;"",GP15&gt;=HA$25,GP15&lt;&gt;""),AND(GQ15&gt;=HA$21,GQ15&lt;&gt;"",GS15&gt;=HA$25,GS15&lt;&gt;""),AND(GU15&gt;=HA$21,GU15&lt;&gt;"",GW15&gt;=HA$25,GW15&lt;&gt;""),AND(GX15&gt;=HA$21,GX15&lt;&gt;"",GZ15&gt;=HA$25,GZ15&lt;&gt;""),AND(HV15&gt;=II$21,HV15&lt;&gt;"",HX15&gt;=II$25,HX15&lt;&gt;""),AND(HY15&gt;=II$21,HY15&lt;&gt;"",IA15&gt;=II$25,IA15&lt;&gt;""),AND(IC15&gt;=II$21,IC15&lt;&gt;"",IE15&gt;=II$25,IE15&lt;&gt;""),AND(IF15&gt;=II$21,IF15&lt;&gt;"",IH15&gt;=II$25,IH15&lt;&gt;""),AND(JD15&gt;=JQ$21,JD15&lt;&gt;"",JF15&gt;=JQ$25,JF15&lt;&gt;""),AND(JG15&gt;=JQ$21,JG15&lt;&gt;"",JI15&gt;=JQ$25,JI15&lt;&gt;""),AND(JK15&gt;=JQ$21,JK15&lt;&gt;"",JM15&gt;=JQ$25,JM15&lt;&gt;""),AND(JN15&gt;=JQ$21,JN15&lt;&gt;"",JP15&gt;=JQ$25,JP15&lt;&gt;""),AND(KL15&gt;=KY$21,KL15&lt;&gt;"",KN15&gt;=KY$25,KN15&lt;&gt;""),AND(KO15&gt;=KY$21,KO15&lt;&gt;"",KQ15&gt;=KY$25,KQ15&lt;&gt;""),AND(KS15&gt;=KY$21,KS15&lt;&gt;"",KU15&gt;=KY$25,KU15&lt;&gt;""),AND(KV15&gt;=KY$21,KV15&lt;&gt;"",KX15&gt;=KY$25,KX15&lt;&gt;""),AND(LT15&gt;=MG$21,LT15&lt;&gt;"",LV15&gt;=MG$25,LV15&lt;&gt;""),AND(LW15&gt;=MG$21,LW15&lt;&gt;"",LY15&gt;=MG$25,LY15&lt;&gt;""),AND(MA15&gt;=MG$21,MA15&lt;&gt;"",MC15&gt;=MG$25,MC15&lt;&gt;""),AND(MD15&gt;=MG$21,MD15&lt;&gt;"",MF15&gt;=MG$25,MF15&lt;&gt;""),AND(NB15&gt;=NO$21,NB15&lt;&gt;"",ND15&gt;=NO$25,ND15&lt;&gt;""),AND(NE15&gt;=NO$21,NE15&lt;&gt;"",NG15&gt;=NO$25,NG15&lt;&gt;""),AND(NI15&gt;=NO$21,NI15&lt;&gt;"",NK15&gt;=NO$25,NK15&lt;&gt;""),AND(NL15&gt;=NO$21,NL15&lt;&gt;"",NN15&gt;=NO$25,NN15&lt;&gt;""),AND(OJ15&gt;=OW$21,OJ15&lt;&gt;"",OL15&gt;=OW$25,OL15&lt;&gt;""),AND(OM15&gt;=OW$21,OM15&lt;&gt;"",OO15&gt;=OW$25,OO15&lt;&gt;""),AND(OQ15&gt;=OW$21,OQ15&lt;&gt;"",OS15&gt;=OW$25,OS15&lt;&gt;""),AND(OT15&gt;=OW$21,OT15&lt;&gt;"",OV15&gt;=OW$25,OV15&lt;&gt;""),AND(PR15&gt;=QE$21,PR15&lt;&gt;"",PT15&gt;=QE$25,PT15&lt;&gt;""),AND(PU15&gt;=QE$21,PU15&lt;&gt;"",PW15&gt;=QE$25,PW15&lt;&gt;""),AND(PY15&gt;=QE$21,PY15&lt;&gt;"",QA15&gt;=QE$25,QA15&lt;&gt;""),AND(QB15&gt;=QE$21,QB15&lt;&gt;"",QD15&gt;=QE$25,QD15&lt;&gt;""),AND(QZ15&gt;=RM$21,QZ15&lt;&gt;"",RB15&gt;=RM$25,RB15&lt;&gt;""),AND(RC15&gt;=RM$21,RC15&lt;&gt;"",RE15&gt;=RM$25,RE15&lt;&gt;""),AND(RG15&gt;=RM$21,RG15&lt;&gt;"",RI15&gt;=RM$25,RI15&lt;&gt;""),AND(RJ15&gt;=RM$21,RJ15&lt;&gt;"",RL15&gt;=RM$25,RL15&lt;&gt;""),AND(SH15&gt;=SU$21,SH15&lt;&gt;"",SJ15&gt;=SU$25,SJ15&lt;&gt;""),AND(SK15&gt;=SU$21,SK15&lt;&gt;"",SM15&gt;=SU$25,SM15&lt;&gt;""),AND(SO15&gt;=SU$21,SO15&lt;&gt;"",SQ15&gt;=SU$25,SQ15&lt;&gt;""),AND(SR15&gt;=SU$21,SR15&lt;&gt;"",ST15&gt;=SU$25,ST15&lt;&gt;""),AND(TP15&gt;=UC$21,TP15&lt;&gt;"",TR15&gt;=UC$25,TR15&lt;&gt;""),AND(TS15&gt;=UC$21,TS15&lt;&gt;"",TU15&gt;=UC$25,TU15&lt;&gt;""),AND(TW15&gt;=UC$21,TW15&lt;&gt;"",TY15&gt;=UC$25,TYY15&lt;&gt;""),AND(TZ15&gt;=UC$21,TZ15&lt;&gt;"",UB15&gt;=UC$25,UB15&lt;&gt;""),AND(UX15&gt;=VK$21,UX15&lt;&gt;"",UZ15&gt;=VK$25,UZ15&lt;&gt;""),AND(VA15&gt;=VK$21,VA15&lt;&gt;"",VC15&gt;=VK$25,VC15&lt;&gt;""),AND(VE15&gt;=VK$21,VE15&lt;&gt;"",VG15&gt;=VK$25,VG15&lt;&gt;""),AND(VH15&gt;=VK$21,VH15&lt;&gt;"",VJ15&gt;=VK$25,VJ15&lt;&gt;""),AND(WF15&gt;=WS$21,WF15&lt;&gt;"",WH15&gt;=WS$25,WH15&lt;&gt;""),AND(WI15&gt;=WS$21,WI15&lt;&gt;"",WK15&gt;=WS$25,WK15&lt;&gt;""),AND(WM15&gt;=WS$21,WM15&lt;&gt;"",WO15&gt;=WS$25,WO15&lt;&gt;""),AND(WP15&gt;=WS$21,WP15&lt;&gt;"",WR15&gt;=WS$25,WR15&lt;&gt;"")),"P","")</f>
        <v/>
      </c>
      <c r="J15" s="8">
        <f>IF(COUNT(AQ15,AT15,BR15,BU15,CS15,CV15)&gt;0,LARGE((AQ15,AT15,BR15,BU15,CS15,CV15),1),0)</f>
        <v>50.620000000000005</v>
      </c>
      <c r="K15" s="8" t="str">
        <f>IF(J15="","",IF(OR(J15=CS15,J15=CV15),$CA$1,IF(OR(J15=BR15,J15=BU15),$AZ$1,IF(OR(J15=AQ15,J15=AT15),$Y$1,""))))</f>
        <v>2024 Elite Canada</v>
      </c>
      <c r="L15" s="8">
        <f>IF(COUNT(AQ15,AT15,BR15,BU15,CS15,CV15)&gt;1,LARGE((AQ15,AT15,BR15,BU15,CS15,CV15),2),0)</f>
        <v>50.59</v>
      </c>
      <c r="M15" s="8" t="str">
        <f>IF(L15="","",IF(OR(L15=CS15,L15=CV15),$CA$1,IF(OR(L15=BR15,L15=BU15),$AZ$1,IF(OR(L15=AQ15,L15=AT15),$Y$1,""))))</f>
        <v>2024 Elite Canada</v>
      </c>
      <c r="N15" s="8">
        <f>IF(COUNT(AQ15,AT15,BR15,BU15,CS15,CV15)&gt;2,LARGE((AQ15,AT15,BR15,BU15,CS15,CV15),3),0)</f>
        <v>49.150000000000006</v>
      </c>
      <c r="O15" s="8" t="str">
        <f>IF(N15="","",IF(OR(N15=CS15,N15=CV15),$CA$1,IF(OR(N15=BR15,N15=BU15),$AZ$1,IF(OR(N15=AQ15,N15=AT15),$Y$1,""))))</f>
        <v>2023 Domestic 3rd Trial</v>
      </c>
      <c r="P15" s="8">
        <f>IF(MAX(AX15,BY15,CZ15)&gt;0,MAX(AX15,BY15,CZ15),0)</f>
        <v>50.29</v>
      </c>
      <c r="Q15" s="8" t="str">
        <f>IF(P15="","",IF(P15=CZ15,$CA$1,IF(P15=BY15,$AZ$1,IF(P15=AX15,$Y$1,""))))</f>
        <v>2024 Nationals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,TP15,TS15,TW15,TZ15,UX15,VA15,VE15,VH15,WF15,WI15,WM15,WP15),0)</f>
        <v>12.4</v>
      </c>
      <c r="S15" s="8" t="str">
        <f>IF(R15=0,"",IF(OR(R15=CQ15,R15=CT15,R15=CX15),$CA$1,IF(OR(R15=BP15,R15=BS15,R15=BW15),$AZ$1,IF(OR(R15=AO15,R15=AR15,R15=AV15),$Y$1,IF(OR(R15=WF15,R15=WI15,R15=WM15,R15=WP15),$VL$1,IF(OR(R15=UX15,R15=VA15,R15=VE15,R15=VH15),$UD$1,IF(OR(R15=TP15,R15=TS15,R15=TW15,R15=TZ15),$SV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)))</f>
        <v>2024 Nationals</v>
      </c>
      <c r="T15" s="8">
        <f>IF(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,IF(TP15&gt;=$UC$20,TQ15,0),IF(TS15&gt;=$UC$20,TT15,0),IF(TW15&gt;=$UC$20,TX15,0),IF(TZ15&gt;=$UC$20,UA15,0),IF(UX15&gt;=$VK$20,UY15,0),IF(VA15&gt;=$VK$20,VB15,0),IF(VE15&gt;=$VK$20,VF15,0),IF(VH15&gt;=$VK$20,VI15,0),IF(WF15&gt;=$WS$20,WG15,0),IF(WI15&gt;=$WS$20,WJ15,0),IF(WM15&gt;=$WS$20,WN15,0),IF(WP15&gt;=$WS$20,WQ15,0))&gt;0,MAX(IF(AO15&gt;=$AY$20,AP15,0),IF(AR15&gt;=$AY$20,AS15,0),IF(AV15&gt;=$AY$20,AW15,0),IF(BP15&gt;=$BZ$20,BQ15,0),IF(BS15&gt;=$BZ$20,BT15,0),IF(BW15&gt;=$BZ$20,BX15,0),IF(CQ15&gt;=$DA$20,CR15,0),IF(CT15&gt;=$DA$20,CU15,0),IF(CX15&gt;=$DA$20,CY15,0),IF(DX15&gt;=$EK$20,DY15,0),IF(EA15&gt;=$EK$20,EB15,0),IF(EE15&gt;=$EK$20,EF15,0),IF(EH15&gt;=$EK$20,EI15,0),IF(FF15&gt;=$FS$20,FG15,0),IF(FI15&gt;=$FS$20,FJ15,0),IF(FM15&gt;=$FS$20,FN15,0),IF(FP15&gt;=$FS$20,FQ15,0),IF(GN15&gt;=$HA$20,GO15,0),IF(GQ15&gt;=$HA$20,GR15,0),IF(GU15&gt;=$HA$20,GV15,0),IF(GX15&gt;=$HA$20,GY15,0),IF(HV15&gt;=$II$20,HW15,0),IF(HY15&gt;=$II$20,HZ15,0),IF(IC15&gt;=$II$20,ID15,0),IF(IF15&gt;=$II$20,IG15,0),IF(JD15&gt;=$JQ$20,JE15,0),IF(JG15&gt;=$JQ$20,JH15,0),IF(JK15&gt;=$JQ$20,JL15,0),IF(JN15&gt;=$JQ$20,JO15,0),IF(KL15&gt;=$KY$20,KM15,0),IF(KO15&gt;=$KY$20,KP15,0),IF(KS15&gt;=$KY$20,KT15,0),IF(KV15&gt;=$KY$20,KW15,0),IF(LT15&gt;=$MG$20,LU15,0),IF(LW15&gt;=$MG$20,LX15,0),IF(MA15&gt;=$MG$20,MB15,0),IF(MD15&gt;=$MG$20,ME15,0),IF(NB15&gt;=$NO$20,NC15,0),IF(NE15&gt;=$NO$20,NF15,0),IF(NI15&gt;=$NO$20,NJ15,0),IF(NL15&gt;=$NO$20,NM15,0),IF(OJ15&gt;=$OW$20,OK15,0),IF(OM15&gt;=$OW$20,ON15,0),IF(OQ15&gt;=$OW$20,OR15,0),IF(OT15&gt;=$OW$20,OU15,0),IF(PR15&gt;=$QE$20,PS15,0),IF(PU15&gt;=$QE$20,PV15,0),IF(PY15&gt;=$QE$20,PZ15,0),IF(QB15&gt;=$QE$20,QC15,0),IF(QZ15&gt;=$RM$20,RA15,0),IF(RC15&gt;=$RM$20,RD15,0),IF(RG15&gt;=$RM$20,RH15,0),IF(RJ15&gt;=$RM$20,RK15,0),IF(SH15&gt;=$SU$20,SI15,0),IF(SK15&gt;=$SU$20,SL15,0),IF(SO15&gt;=$SU$20,SP15,0),IF(SR15&gt;=$SU$20,SS15,0),IF(TP15&gt;=$UC$20,TQ15,0),IF(TS15&gt;=$UC$20,TT15,0),IF(TW15&gt;=$UC$20,TX15,0),IF(TZ15&gt;=$UC$20,UA15,0),IF(UX15&gt;=$VK$20,UY15,0),IF(VA15&gt;=$VK$20,VB15,0),IF(VE15&gt;=$VK$20,VF15,0),IF(VH15&gt;=$VK$20,VI15,0),IF(WF15&gt;=$WS$20,WG15,0),IF(WI15&gt;=$WS$20,WJ15,0),IF(WM15&gt;=$WS$20,WN15,0),IF(WP15&gt;=$WS$20,WQ15,0)),0)</f>
        <v>0</v>
      </c>
      <c r="U15" s="8" t="str">
        <f>IF(T15=0,"",IF(OR(T15=CR15,T15=CU15,T15=CY15),$CA$1,IF(OR(T15=BQ15,T15=BT15,T15=BX15),$AZ$1,IF(OR(T15=AP15,T15=AS15,T15=AW15),$Y$1,IF(OR(T15=WG15,T15=WJ15,T15=WN15,T15=WQ15),$VL$1,IF(OR(T15=UY15,T15=VB15,T15=VF15,T15=VI15),$UD$1,IF(OR(T15=TQ15,T15=TT15,T15=TX15,T15=UA15),$SV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N15="",0,N15)=WL15,$VL$1,IF(V15+IF(N15="",0,N15)=VD15,$UD$1,IF(V15+IF(N15="",0,N15)=TV15,$SV$1,IF(V15+IF(N15="",0,N15)=SN15,$RN$1,IF(V15+IF(N15="",0,N15)=RF15,$QF$1,IF(V15+IF(N15="",0,N15)=PX15,$OX$1,IF(V15+IF(N15="",0,N15)=OP15,$NP$1,IF(V15+IF(N15="",0,N15)=NH15,$MH$1,IF(V15+IF(N15="",0,N15)=LZ15,$KZ$1,IF(V15+IF(N15="",0,N15)=KR15,$JR$1,IF(V15+IF(N15="",0,N15)=JJ15,$IJ$1,IF(V15+IF(N15="",0,N15)=IB15,$HB$1,IF(V15+IF(N15="",0,N15)=GT15,$FT$1,IF(V15+IF(N15="",0,N15)=FL15,$EL$1,IF(V15+IF(N15="",0,N15)=ED15,$DD$1))))))))))))))),IF(V15=DC15,IF(V15+IF(P15="",0,P15)=WO15,$VL$1,IF(V15+IF(P15="",0,P15)=VG15,$UD$1,IF(V15+IF(P15="",0,P15)=TY15,$SV$1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WR15,$VL$1,IF(V15+IF(P15="",0,P15)=VJ15,$UD$1,IF(V15+IF(P15="",0,P15)=UB15,$SV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))))))</f>
        <v/>
      </c>
      <c r="Y15" s="23">
        <v>14.5</v>
      </c>
      <c r="Z15" s="23">
        <v>8.9</v>
      </c>
      <c r="AA15" s="23">
        <v>11.3</v>
      </c>
      <c r="AB15" s="23">
        <v>14.45</v>
      </c>
      <c r="AC15" s="23">
        <v>0</v>
      </c>
      <c r="AD15" s="23">
        <v>11.3</v>
      </c>
      <c r="AE15" s="23">
        <v>9.1999999999999993</v>
      </c>
      <c r="AF15" s="23">
        <v>12.4</v>
      </c>
      <c r="AG15" s="23">
        <v>14.05</v>
      </c>
      <c r="AH15" s="23">
        <v>0</v>
      </c>
      <c r="AI15" s="23">
        <v>13.9</v>
      </c>
      <c r="AJ15" s="23">
        <v>9</v>
      </c>
      <c r="AK15" s="23">
        <v>12.4</v>
      </c>
      <c r="AL15" s="23">
        <v>14.16</v>
      </c>
      <c r="AM15" s="23">
        <v>0</v>
      </c>
      <c r="AN15" s="28"/>
      <c r="AO15" s="39">
        <f>IF(AA15&gt;0,AA15,"")</f>
        <v>11.3</v>
      </c>
      <c r="AP15" s="39">
        <f>IF(AB15&gt;0,AB15,"")</f>
        <v>14.45</v>
      </c>
      <c r="AQ15" s="41">
        <f>IF(SUM(Y15:AB15)-AC15&gt;0,SUM(Y15:AB15)-AC15,"")</f>
        <v>49.150000000000006</v>
      </c>
      <c r="AR15" s="41">
        <f>IF(AF15&gt;0,AF15,"")</f>
        <v>12.4</v>
      </c>
      <c r="AS15" s="41">
        <f>IF(AG15&gt;0,AG15,"")</f>
        <v>14.05</v>
      </c>
      <c r="AT15" s="41">
        <f>IF(SUM(AD15:AG15)-AH15&gt;0,SUM(AD15:AG15)-AH15,"")</f>
        <v>46.95</v>
      </c>
      <c r="AU15" s="41">
        <f>IF(AQ15="","",MAX(AQ15,AT15))</f>
        <v>49.150000000000006</v>
      </c>
      <c r="AV15" s="41">
        <f>IF(AK15&gt;0,AK15,"")</f>
        <v>12.4</v>
      </c>
      <c r="AW15" s="41">
        <f>IF(AL15&gt;0,AL15,"")</f>
        <v>14.16</v>
      </c>
      <c r="AX15" s="41">
        <f>IF(SUM(AI15:AL15)-AM15&gt;0,SUM(AI15:AL15)-AM15,"")</f>
        <v>49.459999999999994</v>
      </c>
      <c r="AY15" s="41">
        <f>IF(SUM(AU15,AX15)&gt;0,SUM(AU15,AX15),"")</f>
        <v>98.61</v>
      </c>
      <c r="AZ15" s="27">
        <v>15.5</v>
      </c>
      <c r="BA15" s="27">
        <v>9.1</v>
      </c>
      <c r="BB15" s="27">
        <v>12</v>
      </c>
      <c r="BC15" s="27">
        <v>14.02</v>
      </c>
      <c r="BD15" s="27">
        <v>0</v>
      </c>
      <c r="BE15" s="27">
        <v>14.9</v>
      </c>
      <c r="BF15" s="27">
        <v>9.3000000000000007</v>
      </c>
      <c r="BG15" s="27">
        <v>12.2</v>
      </c>
      <c r="BH15" s="27">
        <v>14.19</v>
      </c>
      <c r="BI15" s="27">
        <v>0</v>
      </c>
      <c r="BJ15" s="27">
        <v>4.2</v>
      </c>
      <c r="BK15" s="27">
        <v>2.5</v>
      </c>
      <c r="BL15" s="27">
        <v>4.5999999999999996</v>
      </c>
      <c r="BM15" s="27">
        <v>4.4400000000000004</v>
      </c>
      <c r="BN15" s="27">
        <v>0</v>
      </c>
      <c r="BO15" s="29"/>
      <c r="BP15" s="40">
        <f>IF(BB15&gt;0,BB15,"")</f>
        <v>12</v>
      </c>
      <c r="BQ15" s="40">
        <f>IF(BC15&gt;0,BC15,"")</f>
        <v>14.02</v>
      </c>
      <c r="BR15" s="11">
        <f>IF(SUM(AZ15:BC15)-BD15&gt;0,SUM(AZ15:BC15)-BD15,"")</f>
        <v>50.620000000000005</v>
      </c>
      <c r="BS15" s="11">
        <f>IF(BG15&gt;0,BG15,"")</f>
        <v>12.2</v>
      </c>
      <c r="BT15" s="11">
        <f>IF(BH15&gt;0,BH15,"")</f>
        <v>14.19</v>
      </c>
      <c r="BU15" s="11">
        <f>IF(SUM(BE15:BH15)-BI15&gt;0,SUM(BE15:BH15)-BI15,"")</f>
        <v>50.59</v>
      </c>
      <c r="BV15" s="11">
        <f>IF(BR15="","",MAX(BR15,BU15))</f>
        <v>50.620000000000005</v>
      </c>
      <c r="BW15" s="11">
        <f>IF(BL15&gt;0,BL15,"")</f>
        <v>4.5999999999999996</v>
      </c>
      <c r="BX15" s="11">
        <f>IF(BM15&gt;0,BM15,"")</f>
        <v>4.4400000000000004</v>
      </c>
      <c r="BY15" s="11">
        <f>IF(SUM(BJ15:BM15)-BN15&gt;0,SUM(BJ15:BM15)-BN15,"")</f>
        <v>15.740000000000002</v>
      </c>
      <c r="BZ15" s="11">
        <f>IF(SUM(BV15,BY15)&gt;0,SUM(BV15,BY15),"")</f>
        <v>66.360000000000014</v>
      </c>
      <c r="CA15" s="23">
        <v>6.6</v>
      </c>
      <c r="CB15" s="23">
        <v>3.3</v>
      </c>
      <c r="CC15" s="23">
        <v>4.7</v>
      </c>
      <c r="CD15" s="23">
        <v>5.89</v>
      </c>
      <c r="CE15" s="23">
        <v>0</v>
      </c>
      <c r="CF15" s="23">
        <v>13.1</v>
      </c>
      <c r="CG15" s="23">
        <v>8.8000000000000007</v>
      </c>
      <c r="CH15" s="23">
        <v>11.5</v>
      </c>
      <c r="CI15" s="23">
        <v>13.65</v>
      </c>
      <c r="CJ15" s="23">
        <v>0</v>
      </c>
      <c r="CK15" s="23">
        <v>14.4</v>
      </c>
      <c r="CL15" s="23">
        <v>9.1</v>
      </c>
      <c r="CM15" s="23">
        <v>12.4</v>
      </c>
      <c r="CN15" s="23">
        <v>14.39</v>
      </c>
      <c r="CO15" s="23">
        <v>0</v>
      </c>
      <c r="CP15" s="28"/>
      <c r="CQ15" s="39">
        <f>IF(CC15&gt;0,CC15,"")</f>
        <v>4.7</v>
      </c>
      <c r="CR15" s="39">
        <f>IF(CD15&gt;0,CD15,"")</f>
        <v>5.89</v>
      </c>
      <c r="CS15" s="41">
        <f>IF(SUM(CA15:CD15)-CE15&gt;0,SUM(CA15:CD15)-CE15,"")</f>
        <v>20.49</v>
      </c>
      <c r="CT15" s="41">
        <f>IF(CH15&gt;0,CH15,"")</f>
        <v>11.5</v>
      </c>
      <c r="CU15" s="41">
        <f>IF(CI15&gt;0,CI15,"")</f>
        <v>13.65</v>
      </c>
      <c r="CV15" s="41">
        <f>IF(SUM(CF15:CI15)-CJ15&gt;0,SUM(CF15:CI15)-CJ15,"")</f>
        <v>47.05</v>
      </c>
      <c r="CW15" s="41">
        <f>IF(CS15="","",MAX(CS15,CV15))</f>
        <v>47.05</v>
      </c>
      <c r="CX15" s="41">
        <f>IF(CM15&gt;0,CM15,"")</f>
        <v>12.4</v>
      </c>
      <c r="CY15" s="41">
        <f>IF(CN15&gt;0,CN15,"")</f>
        <v>14.39</v>
      </c>
      <c r="CZ15" s="41">
        <f>IF(SUM(CK15:CN15)-CO15&gt;0,SUM(CK15:CN15)-CO15,"")</f>
        <v>50.29</v>
      </c>
      <c r="DA15" s="41">
        <f>IF(SUM(CW15,CZ15)&gt;0,SUM(CW15,CZ15),"")</f>
        <v>97.34</v>
      </c>
      <c r="DB15" s="52" t="str">
        <f>IF(MAX(ED15,FL15,GT15,IB15,JJ15,KR15,LZ15,NH15,OP15,PX15,RF15,SN15,TV15,VD15,WWL15)-IF(N15="",0,N15)&gt;0.001,MAX(ED15,FL15,GT15,IB15,JJ15,KR15,LZ15,NH15,OP15,PX15,RF15,SN15,TV15,VD15,WL15)-IF(N15="",0,N15),"")</f>
        <v/>
      </c>
      <c r="DC15" s="52" t="str">
        <f>IF(MAX(EG15,EJ15,FO15,FR15,GW15,GZ15,IE15,IH15,JM15,JP15,KU15,KX15,MC15,MF15,NK15,NN15,OS15,OV15,QA15,QD15,RI15,RL15,SQ15,ST15,TY15,UB15,VG15,VJ15,WO15,WR15)-IF(P15="",0,P15)&gt;0.001,MAX(EG15,EJ15,FO15,FR15,GW15,GZ15,IE15,IH15,JM15,JP15,KU15,KX15,MC15,MF15,NK15,NN15,OS15,OV15,QA15,QD15,RI15,RL15,SQ15,ST15,TY15,UB15,VG15,VJ15,WO15,WR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>IF(DF15&gt;0,DF15,"")</f>
        <v/>
      </c>
      <c r="DY15" s="41" t="str">
        <f>IF(DG15&gt;0,DG15,"")</f>
        <v/>
      </c>
      <c r="DZ15" s="41" t="str">
        <f>IF(SUM(DD15:DG15)-DH15&gt;0,SUM(DD15:DG15)-DH15,"")</f>
        <v/>
      </c>
      <c r="EA15" s="41" t="str">
        <f>IF(DK15&gt;0,DK15,"")</f>
        <v/>
      </c>
      <c r="EB15" s="41" t="str">
        <f>IF(DL15&gt;0,DL15,"")</f>
        <v/>
      </c>
      <c r="EC15" s="41" t="str">
        <f>IF(SUM(DI15:DL15)-DM15&gt;0,SUM(DI15:DL15)-DM15,"")</f>
        <v/>
      </c>
      <c r="ED15" s="41" t="str">
        <f>IF(MAX(DZ15,EC15)&gt;0,MAX(DZ15,EC15),"")</f>
        <v/>
      </c>
      <c r="EE15" s="41" t="str">
        <f>IF(DP15&gt;0,DP15,"")</f>
        <v/>
      </c>
      <c r="EF15" s="41" t="str">
        <f>IF(DQ15&gt;0,DQ15,"")</f>
        <v/>
      </c>
      <c r="EG15" s="41" t="str">
        <f>IF(SUM(DN15:DQ15)-DR15&gt;0,SUM(DN15:DQ15)-DR15,"")</f>
        <v/>
      </c>
      <c r="EH15" s="41" t="str">
        <f>IF(DU15&gt;0,DU15,"")</f>
        <v/>
      </c>
      <c r="EI15" s="41" t="str">
        <f>IF(DV15&gt;0,DV15,"")</f>
        <v/>
      </c>
      <c r="EJ15" s="41" t="str">
        <f>IF(SUM(DS15:DV15)-DW15&gt;0,SUM(DS15:DV15)-DW15,"")</f>
        <v/>
      </c>
      <c r="EK15" s="41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>IF(FV15&gt;0,FV15,"")</f>
        <v/>
      </c>
      <c r="GO15" s="41" t="str">
        <f>IF(FW15&gt;0,FW15,"")</f>
        <v/>
      </c>
      <c r="GP15" s="41" t="str">
        <f>IF(SUM(FT15:FW15)-FX15&gt;0,SUM(FT15:FW15)-FX15,"")</f>
        <v/>
      </c>
      <c r="GQ15" s="41" t="str">
        <f>IF(GA15&gt;0,GA15,"")</f>
        <v/>
      </c>
      <c r="GR15" s="41" t="str">
        <f>IF(GB15&gt;0,GB15,"")</f>
        <v/>
      </c>
      <c r="GS15" s="41" t="str">
        <f>IF(SUM(FY15:GB15)-GC15&gt;0,SUM(FY15:GB15)-GC15,"")</f>
        <v/>
      </c>
      <c r="GT15" s="41" t="str">
        <f>IF(MAX(GP15,GS15)&gt;0,MAX(GP15,GS15),"")</f>
        <v/>
      </c>
      <c r="GU15" s="41" t="str">
        <f>IF(GF15&gt;0,GF15,"")</f>
        <v/>
      </c>
      <c r="GV15" s="41" t="str">
        <f>IF(GG15&gt;0,GG15,"")</f>
        <v/>
      </c>
      <c r="GW15" s="41" t="str">
        <f>IF(SUM(GD15:GG15)-GH15&gt;0,SUM(GD15:GG15)-GH15,"")</f>
        <v/>
      </c>
      <c r="GX15" s="41" t="str">
        <f>IF(GK15&gt;0,GK15,"")</f>
        <v/>
      </c>
      <c r="GY15" s="41" t="str">
        <f>IF(GL15&gt;0,GL15,"")</f>
        <v/>
      </c>
      <c r="GZ15" s="41" t="str">
        <f>IF(SUM(GI15:GL15)-GM15&gt;0,SUM(GI15:GL15)-GM15,"")</f>
        <v/>
      </c>
      <c r="HA15" s="41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>IF(IL15&gt;0,IL15,"")</f>
        <v/>
      </c>
      <c r="JE15" s="41" t="str">
        <f>IF(IM15&gt;0,IM15,"")</f>
        <v/>
      </c>
      <c r="JF15" s="41" t="str">
        <f>IF(SUM(IJ15:IM15)-IN15&gt;0,SUM(IJ15:IM15)-IN15,"")</f>
        <v/>
      </c>
      <c r="JG15" s="41" t="str">
        <f>IF(IQ15&gt;0,IQ15,"")</f>
        <v/>
      </c>
      <c r="JH15" s="41" t="str">
        <f>IF(IR15&gt;0,IR15,"")</f>
        <v/>
      </c>
      <c r="JI15" s="41" t="str">
        <f>IF(SUM(IO15:IR15)-IS15&gt;0,SUM(IO15:IR15)-IS15,"")</f>
        <v/>
      </c>
      <c r="JJ15" s="41" t="str">
        <f>IF(MAX(JF15,JI15)&gt;0,MAX(JF15,JI15),"")</f>
        <v/>
      </c>
      <c r="JK15" s="41" t="str">
        <f>IF(IV15&gt;0,IV15,"")</f>
        <v/>
      </c>
      <c r="JL15" s="41" t="str">
        <f>IF(IW15&gt;0,IW15,"")</f>
        <v/>
      </c>
      <c r="JM15" s="41" t="str">
        <f>IF(SUM(IT15:IW15)-IX15&gt;0,SUM(IT15:IW15)-IX15,"")</f>
        <v/>
      </c>
      <c r="JN15" s="41" t="str">
        <f>IF(JA15&gt;0,JA15,"")</f>
        <v/>
      </c>
      <c r="JO15" s="41" t="str">
        <f>IF(JB15&gt;0,JB15,"")</f>
        <v/>
      </c>
      <c r="JP15" s="41" t="str">
        <f>IF(SUM(IY15:JB15)-JC15&gt;0,SUM(IY15:JB15)-JC15,"")</f>
        <v/>
      </c>
      <c r="JQ15" s="41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>IF(LB15&gt;0,LB15,"")</f>
        <v/>
      </c>
      <c r="LU15" s="41" t="str">
        <f>IF(LC15&gt;0,LC15,"")</f>
        <v/>
      </c>
      <c r="LV15" s="41" t="str">
        <f>IF(SUM(KZ15:LC15)-LD15&gt;0,SUM(KZ15:LC15)-LD15,"")</f>
        <v/>
      </c>
      <c r="LW15" s="41" t="str">
        <f>IF(LG15&gt;0,LG15,"")</f>
        <v/>
      </c>
      <c r="LX15" s="41" t="str">
        <f>IF(LH15&gt;0,LH15,"")</f>
        <v/>
      </c>
      <c r="LY15" s="41" t="str">
        <f>IF(SUM(LE15:LH15)-LI15&gt;0,SUM(LE15:LH15)-LI15,"")</f>
        <v/>
      </c>
      <c r="LZ15" s="41" t="str">
        <f>IF(MAX(LV15,LY15)&gt;0,MAX(LV15,LY15),"")</f>
        <v/>
      </c>
      <c r="MA15" s="41" t="str">
        <f>IF(LL15&gt;0,LL15,"")</f>
        <v/>
      </c>
      <c r="MB15" s="41" t="str">
        <f>IF(LM15&gt;0,LM15,"")</f>
        <v/>
      </c>
      <c r="MC15" s="41" t="str">
        <f>IF(SUM(LJ15:LM15)-LN15&gt;0,SUM(LJ15:LM15)-LN15,"")</f>
        <v/>
      </c>
      <c r="MD15" s="41" t="str">
        <f>IF(LQ15&gt;0,LQ15,"")</f>
        <v/>
      </c>
      <c r="ME15" s="41" t="str">
        <f>IF(LR15&gt;0,LR15,"")</f>
        <v/>
      </c>
      <c r="MF15" s="41" t="str">
        <f>IF(SUM(LO15:LR15)-LS15&gt;0,SUM(LO15:LR15)-LS15,"")</f>
        <v/>
      </c>
      <c r="MG15" s="41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>IF(NR15&gt;0,NR15,"")</f>
        <v/>
      </c>
      <c r="OK15" s="41" t="str">
        <f>IF(NS15&gt;0,NS15,"")</f>
        <v/>
      </c>
      <c r="OL15" s="41" t="str">
        <f>IF(SUM(NP15:NS15)-NT15&gt;0,SUM(NP15:NS15)-NT15,"")</f>
        <v/>
      </c>
      <c r="OM15" s="41" t="str">
        <f>IF(NW15&gt;0,NW15,"")</f>
        <v/>
      </c>
      <c r="ON15" s="41" t="str">
        <f>IF(NX15&gt;0,NX15,"")</f>
        <v/>
      </c>
      <c r="OO15" s="41" t="str">
        <f>IF(SUM(NU15:NX15)-NY15&gt;0,SUM(NU15:NX15)-NY15,"")</f>
        <v/>
      </c>
      <c r="OP15" s="41" t="str">
        <f>IF(MAX(OL15,OO15)&gt;0,MAX(OL15,OO15),"")</f>
        <v/>
      </c>
      <c r="OQ15" s="41" t="str">
        <f>IF(OB15&gt;0,OB15,"")</f>
        <v/>
      </c>
      <c r="OR15" s="41" t="str">
        <f>IF(OC15&gt;0,OC15,"")</f>
        <v/>
      </c>
      <c r="OS15" s="41" t="str">
        <f>IF(SUM(NZ15:OC15)-OD15&gt;0,SUM(NZ15:OC15)-OD15,"")</f>
        <v/>
      </c>
      <c r="OT15" s="41" t="str">
        <f>IF(OG15&gt;0,OG15,"")</f>
        <v/>
      </c>
      <c r="OU15" s="41" t="str">
        <f>IF(OH15&gt;0,OH15,"")</f>
        <v/>
      </c>
      <c r="OV15" s="41" t="str">
        <f>IF(SUM(OE15:OH15)-OI15&gt;0,SUM(OE15:OH15)-OI15,"")</f>
        <v/>
      </c>
      <c r="OW15" s="41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>IF(QH15&gt;0,QH15,"")</f>
        <v/>
      </c>
      <c r="RA15" s="41" t="str">
        <f>IF(QI15&gt;0,QI15,"")</f>
        <v/>
      </c>
      <c r="RB15" s="41" t="str">
        <f>IF(SUM(QF15:QI15)-QJ15&gt;0,SUM(QF15:QI15)-QJ15,"")</f>
        <v/>
      </c>
      <c r="RC15" s="41" t="str">
        <f>IF(QM15&gt;0,QM15,"")</f>
        <v/>
      </c>
      <c r="RD15" s="41" t="str">
        <f>IF(QN15&gt;0,QN15,"")</f>
        <v/>
      </c>
      <c r="RE15" s="41" t="str">
        <f>IF(SUM(QK15:QN15)-QO15&gt;0,SUM(QK15:QN15)-QO15,"")</f>
        <v/>
      </c>
      <c r="RF15" s="41" t="str">
        <f>IF(MAX(RB15,RE15)&gt;0,MAX(RB15,RE15),"")</f>
        <v/>
      </c>
      <c r="RG15" s="41" t="str">
        <f>IF(QR15&gt;0,QR15,"")</f>
        <v/>
      </c>
      <c r="RH15" s="41" t="str">
        <f>IF(QS15&gt;0,QS15,"")</f>
        <v/>
      </c>
      <c r="RI15" s="41" t="str">
        <f>IF(SUM(QP15:QS15)-QT15&gt;0,SUM(QP15:QS15)-QT15,"")</f>
        <v/>
      </c>
      <c r="RJ15" s="41" t="str">
        <f>IF(QW15&gt;0,QW15,"")</f>
        <v/>
      </c>
      <c r="RK15" s="41" t="str">
        <f>IF(QX15&gt;0,QX15,"")</f>
        <v/>
      </c>
      <c r="RL15" s="41" t="str">
        <f>IF(SUM(QU15:QX15)-QY15&gt;0,SUM(QU15:QX15)-QY15,"")</f>
        <v/>
      </c>
      <c r="RM15" s="41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17"/>
      <c r="TI15" s="17"/>
      <c r="TJ15" s="17"/>
      <c r="TK15" s="17"/>
      <c r="TL15" s="17"/>
      <c r="TM15" s="17"/>
      <c r="TN15" s="17"/>
      <c r="TO15" s="17"/>
      <c r="TP15" s="41" t="str">
        <f>IF(SX15&gt;0,SX15,"")</f>
        <v/>
      </c>
      <c r="TQ15" s="41" t="str">
        <f>IF(SY15&gt;0,SY15,"")</f>
        <v/>
      </c>
      <c r="TR15" s="41" t="str">
        <f>IF(SUM(SV15:SY15)-SZ15&gt;0,SUM(SV15:SY15)-SZ15,"")</f>
        <v/>
      </c>
      <c r="TS15" s="41" t="str">
        <f>IF(TC15&gt;0,TC15,"")</f>
        <v/>
      </c>
      <c r="TT15" s="41" t="str">
        <f>IF(TD15&gt;0,TD15,"")</f>
        <v/>
      </c>
      <c r="TU15" s="41" t="str">
        <f>IF(SUM(TA15:TD15)-TE15&gt;0,SUM(TA15:TD15)-TE15,"")</f>
        <v/>
      </c>
      <c r="TV15" s="41" t="str">
        <f>IF(MAX(TR15,TU15)&gt;0,MAX(TR15,TU15),"")</f>
        <v/>
      </c>
      <c r="TW15" s="41" t="str">
        <f>IF(TH15&gt;0,TH15,"")</f>
        <v/>
      </c>
      <c r="TX15" s="41" t="str">
        <f>IF(TI15&gt;0,TI15,"")</f>
        <v/>
      </c>
      <c r="TY15" s="41" t="str">
        <f>IF(SUM(TF15:TI15)-TJ15&gt;0,SUM(TF15:TI15)-TJ15,"")</f>
        <v/>
      </c>
      <c r="TZ15" s="41" t="str">
        <f>IF(TM15&gt;0,TM15,"")</f>
        <v/>
      </c>
      <c r="UA15" s="41" t="str">
        <f>IF(TN15&gt;0,TN15,"")</f>
        <v/>
      </c>
      <c r="UB15" s="41" t="str">
        <f>IF(SUM(TK15:TN15)-TO15&gt;0,SUM(TK15:TN15)-TO15,"")</f>
        <v/>
      </c>
      <c r="UC15" s="41" t="str">
        <f>IF(SUM(TV15,TY15,UB15)&gt;0,SUM(TV15,TY15,UB15),"")</f>
        <v/>
      </c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8"/>
      <c r="UQ15" s="18"/>
      <c r="UR15" s="18"/>
      <c r="US15" s="18"/>
      <c r="UT15" s="18"/>
      <c r="UU15" s="18"/>
      <c r="UV15" s="18"/>
      <c r="UW15" s="18"/>
      <c r="UX15" s="11" t="str">
        <f>IF(UF15&gt;0,UF15,"")</f>
        <v/>
      </c>
      <c r="UY15" s="11" t="str">
        <f>IF(UG15&gt;0,UG15,"")</f>
        <v/>
      </c>
      <c r="UZ15" s="11" t="str">
        <f>IF(SUM(UD15:UG15)-UH15&gt;0,SUM(UD15:UG15)-UH15,"")</f>
        <v/>
      </c>
      <c r="VA15" s="11" t="str">
        <f>IF(UK15&gt;0,UK15,"")</f>
        <v/>
      </c>
      <c r="VB15" s="11" t="str">
        <f>IF(UL15&gt;0,UL15,"")</f>
        <v/>
      </c>
      <c r="VC15" s="11" t="str">
        <f>IF(SUM(UI15:UL15)-UM15&gt;0,SUM(UI15:UL15)-UM15,"")</f>
        <v/>
      </c>
      <c r="VD15" s="11" t="str">
        <f>IF(MAX(UZ15,VC15)&gt;0,MAX(UZ15,VC15),"")</f>
        <v/>
      </c>
      <c r="VE15" s="11" t="str">
        <f>IF(UP15&gt;0,UP15,"")</f>
        <v/>
      </c>
      <c r="VF15" s="11" t="str">
        <f>IF(UQ15&gt;0,UQ15,"")</f>
        <v/>
      </c>
      <c r="VG15" s="11" t="str">
        <f>IF(SUM(UN15:UQ15)-UR15&gt;0,SUM(UN15:UQ15)-UR15,"")</f>
        <v/>
      </c>
      <c r="VH15" s="11" t="str">
        <f>IF(UU15&gt;0,UU15,"")</f>
        <v/>
      </c>
      <c r="VI15" s="11" t="str">
        <f>IF(UV15&gt;0,UV15,"")</f>
        <v/>
      </c>
      <c r="VJ15" s="11" t="str">
        <f>IF(SUM(US15:UV15)-UW15&gt;0,SUM(US15:UV15)-UW15,"")</f>
        <v/>
      </c>
      <c r="VK15" s="11" t="str">
        <f>IF(SUM(VD15,VG15,VJ15)&gt;0,SUM(VD15,VG15,VJ15),"")</f>
        <v/>
      </c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17"/>
      <c r="VY15" s="17"/>
      <c r="VZ15" s="17"/>
      <c r="WA15" s="17"/>
      <c r="WB15" s="17"/>
      <c r="WC15" s="17"/>
      <c r="WD15" s="17"/>
      <c r="WE15" s="17"/>
      <c r="WF15" s="41" t="str">
        <f>IF(VN15&gt;0,VN15,"")</f>
        <v/>
      </c>
      <c r="WG15" s="41" t="str">
        <f>IF(VO15&gt;0,VO15,"")</f>
        <v/>
      </c>
      <c r="WH15" s="41" t="str">
        <f>IF(SUM(VL15:VO15)-VP15&gt;0,SUM(VL15:VO15)-VP15,"")</f>
        <v/>
      </c>
      <c r="WI15" s="41" t="str">
        <f>IF(VS15&gt;0,VS15,"")</f>
        <v/>
      </c>
      <c r="WJ15" s="41" t="str">
        <f>IF(VT15&gt;0,VT15,"")</f>
        <v/>
      </c>
      <c r="WK15" s="41" t="str">
        <f>IF(SUM(VQ15:VT15)-VU15&gt;0,SUM(VQ15:VT15)-VU15,"")</f>
        <v/>
      </c>
      <c r="WL15" s="41" t="str">
        <f>IF(MAX(WH15,WK15)&gt;0,MAX(WH15,WK15),"")</f>
        <v/>
      </c>
      <c r="WM15" s="41" t="str">
        <f>IF(VX15&gt;0,VX15,"")</f>
        <v/>
      </c>
      <c r="WN15" s="41" t="str">
        <f>IF(VY15&gt;0,VY15,"")</f>
        <v/>
      </c>
      <c r="WO15" s="41" t="str">
        <f>IF(SUM(VV15:VY15)-VZ15&gt;0,SUM(VV15:VY15)-VZ15,"")</f>
        <v/>
      </c>
      <c r="WP15" s="41" t="str">
        <f>IF(WC15&gt;0,WC15,"")</f>
        <v/>
      </c>
      <c r="WQ15" s="41" t="str">
        <f>IF(WD15&gt;0,WD15,"")</f>
        <v/>
      </c>
      <c r="WR15" s="41" t="str">
        <f>IF(SUM(WA15:WD15)-WE15&gt;0,SUM(WA15:WD15)-WE15,"")</f>
        <v/>
      </c>
      <c r="WS15" s="41" t="str">
        <f>IF(SUM(WL15,WO15,WR15)&gt;0,SUM(WL15,WO15,WR15),"")</f>
        <v/>
      </c>
      <c r="WT15" s="27">
        <f>IF($CP15="P",CA15,(CA15+AZ15)/2)</f>
        <v>11.05</v>
      </c>
      <c r="WU15" s="27">
        <f>IF($CP15="P",CB15,(CB15+BA15)/2)</f>
        <v>6.1999999999999993</v>
      </c>
      <c r="WV15" s="27">
        <f>IF($CP15="P",CC15,(CC15+BB15)/2)</f>
        <v>8.35</v>
      </c>
      <c r="WW15" s="27">
        <f>IF($CP15="P",CD15,(CD15+BC15)/2)</f>
        <v>9.9550000000000001</v>
      </c>
      <c r="WX15" s="27">
        <f>IF($CP15="P",CE15,(CE15+BD15)/2)</f>
        <v>0</v>
      </c>
      <c r="WY15" s="27">
        <f>IF($CP15="P",CF15,(CF15+BE15)/2)</f>
        <v>14</v>
      </c>
      <c r="WZ15" s="27">
        <f>IF($CP15="P",CG15,(CG15+BF15)/2)</f>
        <v>9.0500000000000007</v>
      </c>
      <c r="XA15" s="27">
        <f>IF($CP15="P",CH15,(CH15+BG15)/2)</f>
        <v>11.85</v>
      </c>
      <c r="XB15" s="27">
        <f>IF($CP15="P",CI15,(CI15+BH15)/2)</f>
        <v>13.92</v>
      </c>
      <c r="XC15" s="27">
        <f>IF($CP15="P",CJ15,(CJ15+BI15)/2)</f>
        <v>0</v>
      </c>
      <c r="XD15" s="27">
        <f>IF($CP15="P",CK15,(CK15+BJ15)/2)</f>
        <v>9.3000000000000007</v>
      </c>
      <c r="XE15" s="27">
        <f>IF($CP15="P",CL15,(CL15+BK15)/2)</f>
        <v>5.8</v>
      </c>
      <c r="XF15" s="27">
        <f>IF($CP15="P",CM15,(CM15+BL15)/2)</f>
        <v>8.5</v>
      </c>
      <c r="XG15" s="27">
        <f>IF($CP15="P",CN15,(CN15+BM15)/2)</f>
        <v>9.4150000000000009</v>
      </c>
      <c r="XH15" s="27">
        <f>IF($CP15="P",CO15,(CO15+BN15)/2)</f>
        <v>0</v>
      </c>
      <c r="XI15" s="29" t="s">
        <v>56</v>
      </c>
      <c r="XJ15" s="11">
        <f>IF(WV15&gt;0,WV15,"")</f>
        <v>8.35</v>
      </c>
      <c r="XK15" s="11">
        <f>IF(WW15&gt;0,WW15,"")</f>
        <v>9.9550000000000001</v>
      </c>
      <c r="XL15" s="11">
        <f>IF(SUM(WT15:WW15)-WX15&gt;0,SUM(WT15:WW15)-WX15,"")</f>
        <v>35.555</v>
      </c>
      <c r="XM15" s="11">
        <f>IF(XA15&gt;0,XA15,"")</f>
        <v>11.85</v>
      </c>
      <c r="XN15" s="11">
        <f>IF(XB15&gt;0,XB15,"")</f>
        <v>13.92</v>
      </c>
      <c r="XO15" s="11">
        <f>IF(SUM(WY15:XB15)-XC15&gt;0,SUM(WY15:XB15)-XC15,"")</f>
        <v>48.82</v>
      </c>
      <c r="XP15" s="11">
        <f>IF(MAX(XL15,XO15)&gt;0,MAX(XL15,XO15),"")</f>
        <v>48.82</v>
      </c>
      <c r="XQ15" s="11">
        <f>IF(XF15&gt;0,XF15,"")</f>
        <v>8.5</v>
      </c>
      <c r="XR15" s="11">
        <f>IF(XG15&gt;0,XG15,"")</f>
        <v>9.4150000000000009</v>
      </c>
      <c r="XS15" s="11">
        <f>IF(SUM(XD15:XG15)-XH15&gt;0,SUM(XD15:XG15)-XH15,"")</f>
        <v>33.015000000000001</v>
      </c>
      <c r="XT15" s="11">
        <f>IF(SUM(XP15,XS15)&gt;0,SUM(XP15,XS15),"")</f>
        <v>81.835000000000008</v>
      </c>
    </row>
    <row r="16" spans="1:644" x14ac:dyDescent="0.2">
      <c r="A16" s="4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>12</v>
      </c>
      <c r="B16" s="5" t="s">
        <v>227</v>
      </c>
      <c r="C16" s="4" t="s">
        <v>6</v>
      </c>
      <c r="D16" s="4">
        <v>2007</v>
      </c>
      <c r="E16" s="9">
        <f>SUM(J16:V16)+SUM(J16:T16)*0.0000001+SUM(J16)*0.0000000000001</f>
        <v>192.26001732100494</v>
      </c>
      <c r="F16" s="3" t="str">
        <f>IF(OR(AND(AO16&gt;=AY$20,AO16&lt;&gt;"",AQ16&gt;=AY$24,AQ16&lt;&gt;"",AN16=""),AND(AR16&gt;=AY$20,AR16&lt;&gt;"",AT16&gt;=AY$24,AT16&lt;&gt;"",AN16=""),AND(AV16&gt;=AY$20,AV16&lt;&gt;"",AX16&gt;=AY$24,AX16&lt;&gt;"",AN16=""),AND(BP16&gt;=BZ$20,BP16&lt;&gt;"",BR16&gt;=BZ$24,BR16&lt;&gt;"",BO16=""),AND(BS16&gt;=BZ$20,BS16&lt;&gt;"",BU16&gt;=BZ$24,BU16&lt;&gt;"",BO16=""),AND(BW16&gt;=BZ$20,BW16&lt;&gt;"",BY16&gt;=BZ$24,BY16&lt;&gt;"",BO16=""),AND(CQ16&gt;=DA$20,CQ16&lt;&gt;"",CS16&gt;=DA$24,CS16&lt;&gt;"",CP16=""),AND(CT16&gt;=DA$20,CT16&lt;&gt;"",CV16&gt;=DA$24,CV16&lt;&gt;"",CP16=""),AND(CX16&gt;=DA$20,CX16&lt;&gt;"",CZ16&gt;=DA$24,CZ16&lt;&gt;"",CP16=""),AND(DX16&gt;=EK$20,DX16&lt;&gt;"",DZ16&gt;=EK$24,DZ16&lt;&gt;""),AND(EA16&gt;=EK$20,EA16&lt;&gt;"",EC16&gt;=EK$24,EC16&lt;&gt;""),AND(EE16&gt;=EK$20,EE16&lt;&gt;"",EG16&gt;=EK$24,EG16&lt;&gt;""),AND(EH16&gt;=EK$20,EH16&lt;&gt;"",EJ16&gt;=EK$24,EJ16&lt;&gt;""),AND(FF16&gt;=FS$20,FF16&lt;&gt;"",FH16&gt;=FS$24,FH16&lt;&gt;""),AND(FI16&gt;=FS$20,FI16&lt;&gt;"",FK16&gt;=FS$24,FK16&lt;&gt;""),AND(FM16&gt;=FS$20,FM16&lt;&gt;"",FO16&gt;=FS$24,FO16&lt;&gt;""),AND(FP16&gt;=FS$20,FP16&lt;&gt;"",FR16&gt;=FS$24,FR16&lt;&gt;""),AND(GN16&gt;=HA$20,GN16&lt;&gt;"",GP16&gt;=HA$24,GP16&lt;&gt;""),AND(GQ16&gt;=HA$20,GQ16&lt;&gt;"",GS16&gt;=HA$24,GS16&lt;&gt;""),AND(GU16&gt;=HA$20,GU16&lt;&gt;"",GW16&gt;=HA$24,GW16&lt;&gt;""),AND(GX16&gt;=HA$20,GX16&lt;&gt;"",GZ16&gt;=HA$24,GZ16&lt;&gt;""),AND(HV16&gt;=II$20,HV16&lt;&gt;"",HX16&gt;=II$24,HX16&lt;&gt;""),AND(HY16&gt;=II$20,HY16&lt;&gt;"",IA16&gt;=II$24,IA16&lt;&gt;""),AND(IC16&gt;=II$20,IC16&lt;&gt;"",IE16&gt;=II$24,IE16&lt;&gt;""),AND(IF16&gt;=II$20,IF16&lt;&gt;"",IH16&gt;=II$24,IH16&lt;&gt;""),AND(JD16&gt;=JQ$20,JD16&lt;&gt;"",JF16&gt;=JQ$24,JF16&lt;&gt;""),AND(JG16&gt;=JQ$20,JG16&lt;&gt;"",JI16&gt;=JQ$24,JI16&lt;&gt;""),AND(JK16&gt;=JQ$20,JK16&lt;&gt;"",JM16&gt;=JQ$24,JM16&lt;&gt;""),AND(JN16&gt;=JQ$20,JN16&lt;&gt;"",JP16&gt;=JQ$24,JP16&lt;&gt;""),AND(KL16&gt;=KY$20,KL16&lt;&gt;"",KN16&gt;=KY$24,KN16&lt;&gt;""),AND(KO16&gt;=KY$20,KO16&lt;&gt;"",KQ16&gt;=KY$24,KQ16&lt;&gt;""),AND(KS16&gt;=KY$20,KS16&lt;&gt;"",KU16&gt;=KY$24,KU16&lt;&gt;""),AND(KV16&gt;=KY$20,KV16&lt;&gt;"",KX16&gt;=KY$24,KX16&lt;&gt;""),AND(LT16&gt;=MG$20,LT16&lt;&gt;"",LV16&gt;=MG$24,LV16&lt;&gt;""),AND(LW16&gt;=MG$20,LW16&lt;&gt;"",LY16&gt;=MG$24,LY16&lt;&gt;""),AND(MA16&gt;=MG$20,MA16&lt;&gt;"",MC16&gt;=MG$24,MC16&lt;&gt;""),AND(MD16&gt;=MG$20,MD16&lt;&gt;"",MF16&gt;=MG$24,MF16&lt;&gt;""),AND(NB16&gt;=NO$20,NB16&lt;&gt;"",ND16&gt;=NO$24,ND16&lt;&gt;""),AND(NE16&gt;=NO$20,NE16&lt;&gt;"",NG16&gt;=NO$24,NG16&lt;&gt;""),AND(NI16&gt;=NO$20,NI16&lt;&gt;"",NK16&gt;=NO$24,NK16&lt;&gt;""),AND(NL16&gt;=NO$20,NL16&lt;&gt;"",NN16&gt;=NO$24,NN16&lt;&gt;""),AND(OJ16&gt;=OW$20,OJ16&lt;&gt;"",OL16&gt;=OW$24,OL16&lt;&gt;""),AND(OM16&gt;=OW$20,OM16&lt;&gt;"",OO16&gt;=OW$24,OO16&lt;&gt;""),AND(OQ16&gt;=OW$20,OQ16&lt;&gt;"",OS16&gt;=OW$24,OS16&lt;&gt;""),AND(OT16&gt;=OW$20,OT16&lt;&gt;"",OV16&gt;=OW$24,OV16&lt;&gt;""),AND(PR16&gt;=QE$20,PR16&lt;&gt;"",PT16&gt;=QE$24,PT16&lt;&gt;""),AND(PU16&gt;=QE$20,PU16&lt;&gt;"",PW16&gt;=QE$24,PW16&lt;&gt;""),AND(PY16&gt;=QE$20,PY16&lt;&gt;"",QA16&gt;=QE$24,QA16&lt;&gt;""),AND(QB16&gt;=QE$20,QB16&lt;&gt;"",QD16&gt;=QE$24,QD16&lt;&gt;""),AND(QZ16&gt;=RM$20,QZ16&lt;&gt;"",RB16&gt;=RM$24,RB16&lt;&gt;""),AND(RC16&gt;=RM$20,RC16&lt;&gt;"",RE16&gt;=RM$24,RE16&lt;&gt;""),AND(RG16&gt;=RM$20,RG16&lt;&gt;"",RI16&gt;=RM$24,RI16&lt;&gt;""),AND(RJ16&gt;=RM$20,RJ16&lt;&gt;"",RL16&gt;=RM$24,RL16&lt;&gt;""),AND(SH16&gt;=SU$20,SH16&lt;&gt;"",SJ16&gt;=SU$24,SJ16&lt;&gt;""),AND(SK16&gt;=SU$20,SK16&lt;&gt;"",SM16&gt;=SU$24,SM16&lt;&gt;""),AND(SO16&gt;=SU$20,SO16&lt;&gt;"",SQ16&gt;=SU$24,SQ16&lt;&gt;""),AND(SR16&gt;=SU$20,SR16&lt;&gt;"",ST16&gt;=SU$24,ST16&lt;&gt;""),AND(TP16&gt;=UC$20,TP16&lt;&gt;"",TR16&gt;=UC$24,TR16&lt;&gt;""),AND(TS16&gt;=UC$20,TS16&lt;&gt;"",TU16&gt;=UC$24,TU16&lt;&gt;""),AND(TW16&gt;=UC$20,TW16&lt;&gt;"",TY16&gt;=UC$24,TYY16&lt;&gt;""),AND(TZ16&gt;=UC$20,TZ16&lt;&gt;"",UB16&gt;=UC$24,UB16&lt;&gt;""),AND(UX16&gt;=VK$20,UX16&lt;&gt;"",UZ16&gt;=VK$24,UZ16&lt;&gt;""),AND(VA16&gt;=VK$20,VA16&lt;&gt;"",VC16&gt;=VK$24,VC16&lt;&gt;""),AND(VE16&gt;=VK$20,VE16&lt;&gt;"",VG16&gt;=VK$24,VG16&lt;&gt;""),AND(VH16&gt;=VK$20,VH16&lt;&gt;"",VJ16&gt;=VK$24,VJ16&lt;&gt;""),AND(WF16&gt;=WS$20,WF16&lt;&gt;"",WH16&gt;=WS$24,WH16&lt;&gt;""),AND(WI16&gt;=WS$20,WI16&lt;&gt;"",WK16&gt;=WS$24,WK16&lt;&gt;""),AND(WM16&gt;=WS$20,WM16&lt;&gt;"",WO16&gt;=WS$24,WO16&lt;&gt;""),AND(WP16&gt;=WS$20,WP16&lt;&gt;"",WR16&gt;=WS$24,WR16&lt;&gt;"")),"P","")</f>
        <v/>
      </c>
      <c r="G16" s="3" t="str">
        <f>IF(OR(AND(AQ16&gt;=AY$24,AQ16&lt;&gt;"",AN16=""),AND(AT16&gt;=AY$24,AT16&lt;&gt;"",AN16=""),AND(AX16&gt;=AY$24,AX16&lt;&gt;"",AN16=""),AND(BR16&gt;=BZ$24,BR16&lt;&gt;"",BO16=""),AND(BU16&gt;=BZ$24,BU16&lt;&gt;"",BO16=""),AND(BY16&gt;=BZ$24,BY16&lt;&gt;"",BO16=""),AND(CS16&gt;=DA$24,CS16&lt;&gt;"",CP16=""),AND(CV16&gt;=DA$24,CV16&lt;&gt;"",CP16=""),AND(CZ16&gt;=DA$24,CZ16&lt;&gt;"",CP16=""),AND(DZ16&gt;=EK$24,DZ16&lt;&gt;""),AND(EC16&gt;=EK$24,EC16&lt;&gt;""),AND(EG16&gt;=EK$24,EG16&lt;&gt;""),AND(EJ16&gt;=EK$24,EJ16&lt;&gt;""),AND(FH16&gt;=FS$24,FH16&lt;&gt;""),AND(FK16&gt;=FS$24,FK16&lt;&gt;""),AND(FO16&gt;=FS$24,FO16&lt;&gt;""),AND(FR16&gt;=FS$24,FR16&lt;&gt;""),AND(GP16&gt;=HA$24,GP16&lt;&gt;""),AND(GS16&gt;=HA$24,GS16&lt;&gt;""),AND(GW16&gt;=HA$24,GW16&lt;&gt;""),AND(GZ16&gt;=HA$24,GZ16&lt;&gt;""),AND(HX16&gt;=II$24,HX16&lt;&gt;""),AND(IA16&gt;=II$24,IA16&lt;&gt;""),AND(IE16&gt;=II$24,IE16&lt;&gt;""),AND(IH16&gt;=II$24,IH16&lt;&gt;""),AND(JF16&gt;=JQ$24,JF16&lt;&gt;""),AND(JI16&gt;=JQ$24,JI16&lt;&gt;""),AND(JM16&gt;=JQ$24,JM16&lt;&gt;""),AND(JP16&gt;=JQ$24,JP16&lt;&gt;""),AND(KN16&gt;=KY$24,KN16&lt;&gt;""),AND(KQ16&gt;=KY$24,KQ16&lt;&gt;""),AND(KU16&gt;=KY$24,KU16&lt;&gt;""),AND(KX16&gt;=KY$24,KX16&lt;&gt;""),AND(LV16&gt;=MG$24,LV16&lt;&gt;""),AND(LY16&gt;=MG$24,LY16&lt;&gt;""),AND(MC16&gt;=MG$24,MC16&lt;&gt;""),AND(MF16&gt;=MG$24,MF16&lt;&gt;""),AND(ND16&gt;=NO$24,ND16&lt;&gt;""),AND(NG16&gt;=NO$24,NG16&lt;&gt;""),AND(NK16&gt;=NO$24,NK16&lt;&gt;""),AND(NN16&gt;=NO$24,NN16&lt;&gt;""),AND(OL16&gt;=OW$24,OL16&lt;&gt;""),AND(OO16&gt;=OW$24,OO16&lt;&gt;""),AND(OS16&gt;=OW$24,OS16&lt;&gt;""),AND(OV16&gt;=OW$24,OV16&lt;&gt;""),AND(PT16&gt;=QE$24,PT16&lt;&gt;""),AND(PW16&gt;=QE$24,PW16&lt;&gt;""),AND(QA16&gt;=QE$24,QA16&lt;&gt;""),AND(QD16&gt;=QE$24,QD16&lt;&gt;""),AND(RB16&gt;=RM$24,RB16&lt;&gt;""),AND(RE16&gt;=RM$24,RE16&lt;&gt;""),AND(RI16&gt;=RM$24,RI16&lt;&gt;""),AND(RL16&gt;=RM$24,RL16&lt;&gt;""),AND(SJ16&gt;=SU$24,SJ16&lt;&gt;""),AND(SM16&gt;=SU$24,SM16&lt;&gt;""),AND(SQ16&gt;=SU$24,SQ16&lt;&gt;""),AND(ST16&gt;=SU$24,ST16&lt;&gt;""),AND(TR16&gt;=UC$24,TR16&lt;&gt;""),AND(TU16&gt;=UC$24,TU16&lt;&gt;""),AND(TY16&gt;=UC$24,TYY16&lt;&gt;""),AND(UB16&gt;=UC$24,UB16&lt;&gt;""),AND(UZ16&gt;=VK$24,UZ16&lt;&gt;""),AND(VC16&gt;=VK$24,VC16&lt;&gt;""),AND(VG16&gt;=VK$24,VG16&lt;&gt;""),AND(VJ16&gt;=VK$24,VJ16&lt;&gt;""),AND(WH16&gt;=WS$24,WH16&lt;&gt;""),AND(WK16&gt;=WS$24,WK16&lt;&gt;""),AND(WO16&gt;=WS$24,WO16&lt;&gt;""),AND(WR16&gt;=WS$24,WR16&lt;&gt;"")),"P","")</f>
        <v>P</v>
      </c>
      <c r="H16" s="37" t="str">
        <f>IF(AND(G16="P",F16=""),"No DD",IF(OR(AND(AO16&gt;=AY$23,AO16&lt;&gt;"",AQ16&gt;=AY$27,AQ16&lt;&gt;"",AN16=""),AND(AR16&gt;=AY$23,AR16&lt;&gt;"",AT16&gt;=AY$27,AT16&lt;&gt;"",AN16=""),AND(AV16&gt;=AY$23,AV16&lt;&gt;"",AX16&gt;=AY$27,AX16&lt;&gt;"",AN16=""),AND(BP16&gt;=BZ$23,BP16&lt;&gt;"",BR16&gt;=BZ$27,BR16&lt;&gt;"",BO16=""),AND(BS16&gt;=BZ$23,BS16&lt;&gt;"",BU16&gt;=BZ$27,BU16&lt;&gt;"",BO16=""),AND(BW16&gt;=BZ$23,BW16&lt;&gt;"",BY16&gt;=BZ$27,BY16&lt;&gt;"",BO16=""),AND(CQ16&gt;=DA$23,CQ16&lt;&gt;"",CS16&gt;=DA$27,CS16&lt;&gt;"",CP16=""),AND(CT16&gt;=DA$23,CT16&lt;&gt;"",CV16&gt;=DA$27,CV16&lt;&gt;"",CP16=""),AND(CX16&gt;=DA$23,CX16&lt;&gt;"",CZ16&gt;=DA$27,CZ16&lt;&gt;"",CP16=""),AND(DX16&gt;=EK$23,DX16&lt;&gt;"",DZ16&gt;=EK$27,DZ16&lt;&gt;""),AND(EA16&gt;=EK$23,EA16&lt;&gt;"",EC16&gt;=EK$27,EC16&lt;&gt;""),AND(EE16&gt;=EK$23,EE16&lt;&gt;"",EG16&gt;=EK$27,EG16&lt;&gt;""),AND(EH16&gt;=EK$23,EH16&lt;&gt;"",EJ16&gt;=EK$27,EJ16&lt;&gt;""),AND(FF16&gt;=FS$23,FF16&lt;&gt;"",FH16&gt;=FS$27,FH16&lt;&gt;""),AND(FI16&gt;=FS$23,FI16&lt;&gt;"",FK16&gt;=FS$27,FK16&lt;&gt;""),AND(FM16&gt;=FS$23,FM16&lt;&gt;"",FO16&gt;=FS$27,FO16&lt;&gt;""),AND(FP16&gt;=FS$23,FP16&lt;&gt;"",FR16&gt;=FS$27,FR16&lt;&gt;""),AND(GN16&gt;=HA$23,GN16&lt;&gt;"",GP16&gt;=HA$27,GP16&lt;&gt;""),AND(GQ16&gt;=HA$23,GQ16&lt;&gt;"",GS16&gt;=HA$27,GS16&lt;&gt;""),AND(GU16&gt;=HA$23,GU16&lt;&gt;"",GW16&gt;=HA$27,GW16&lt;&gt;""),AND(GX16&gt;=HA$23,GX16&lt;&gt;"",GZ16&gt;=HA$27,GZ16&lt;&gt;""),AND(HV16&gt;=II$23,HV16&lt;&gt;"",HX16&gt;=II$27,HX16&lt;&gt;""),AND(HY16&gt;=II$23,HY16&lt;&gt;"",IA16&gt;=II$27,IA16&lt;&gt;""),AND(IC16&gt;=II$23,IC16&lt;&gt;"",IE16&gt;=II$27,IE16&lt;&gt;""),AND(IF16&gt;=II$23,IF16&lt;&gt;"",IH16&gt;=II$27,IH16&lt;&gt;""),AND(JD16&gt;=JQ$23,JD16&lt;&gt;"",JF16&gt;=JQ$27,JF16&lt;&gt;""),AND(JG16&gt;=JQ$23,JG16&lt;&gt;"",JI16&gt;=JQ$27,JI16&lt;&gt;""),AND(JK16&gt;=JQ$23,JK16&lt;&gt;"",JM16&gt;=JQ$27,JM16&lt;&gt;""),AND(JN16&gt;=JQ$23,JN16&lt;&gt;"",JP16&gt;=JQ$27,JP16&lt;&gt;""),AND(KL16&gt;=KY$23,KL16&lt;&gt;"",KN16&gt;=KY$27,KN16&lt;&gt;""),AND(KO16&gt;=KY$23,KO16&lt;&gt;"",KQ16&gt;=KY$27,KQ16&lt;&gt;""),AND(KS16&gt;=KY$23,KS16&lt;&gt;"",KU16&gt;=KY$27,KU16&lt;&gt;""),AND(KV16&gt;=KY$23,KV16&lt;&gt;"",KX16&gt;=KY$27,KX16&lt;&gt;""),AND(LT16&gt;=MG$23,LT16&lt;&gt;"",LV16&gt;=MG$27,LV16&lt;&gt;""),AND(LW16&gt;=MG$23,LW16&lt;&gt;"",LY16&gt;=MG$27,LY16&lt;&gt;""),AND(MA16&gt;=MG$23,MA16&lt;&gt;"",MC16&gt;=MG$27,MC16&lt;&gt;""),AND(MD16&gt;=MG$23,MD16&lt;&gt;"",MF16&gt;=MG$27,MF16&lt;&gt;""),AND(NB16&gt;=NO$23,NB16&lt;&gt;"",ND16&gt;=NO$27,ND16&lt;&gt;""),AND(NE16&gt;=NO$23,NE16&lt;&gt;"",NG16&gt;=NO$27,NG16&lt;&gt;""),AND(NI16&gt;=NO$23,NI16&lt;&gt;"",NK16&gt;=NO$27,NK16&lt;&gt;""),AND(NL16&gt;=NO$23,NL16&lt;&gt;"",NN16&gt;=NO$27,NN16&lt;&gt;""),AND(OJ16&gt;=OW$23,OJ16&lt;&gt;"",OL16&gt;=OW$27,OL16&lt;&gt;""),AND(OM16&gt;=OW$23,OM16&lt;&gt;"",OO16&gt;=OW$27,OO16&lt;&gt;""),AND(OQ16&gt;=OW$23,OQ16&lt;&gt;"",OS16&gt;=OW$27,OS16&lt;&gt;""),AND(OT16&gt;=OW$23,OT16&lt;&gt;"",OV16&gt;=OW$27,OV16&lt;&gt;""),AND(PR16&gt;=QE$23,PR16&lt;&gt;"",PT16&gt;=QE$27,PT16&lt;&gt;""),AND(PU16&gt;=QE$23,PU16&lt;&gt;"",PW16&gt;=QE$27,PW16&lt;&gt;""),AND(PY16&gt;=QE$23,PY16&lt;&gt;"",QA16&gt;=QE$27,QA16&lt;&gt;""),AND(QB16&gt;=QE$23,QB16&lt;&gt;"",QD16&gt;=QE$27,QD16&lt;&gt;""),AND(QZ16&gt;=RM$23,QZ16&lt;&gt;"",RB16&gt;=RM$27,RB16&lt;&gt;""),AND(RC16&gt;=RM$23,RC16&lt;&gt;"",RE16&gt;=RM$27,RE16&lt;&gt;""),AND(RG16&gt;=RM$23,RG16&lt;&gt;"",RI16&gt;=RM$27,RI16&lt;&gt;""),AND(RJ16&gt;=RM$23,RJ16&lt;&gt;"",RL16&gt;=RM$27,RL16&lt;&gt;""),AND(SH16&gt;=SU$23,SH16&lt;&gt;"",SJ16&gt;=SU$27,SJ16&lt;&gt;""),AND(SK16&gt;=SU$23,SK16&lt;&gt;"",SM16&gt;=SU$27,SM16&lt;&gt;""),AND(SO16&gt;=SU$23,SO16&lt;&gt;"",SQ16&gt;=SU$27,SQ16&lt;&gt;""),AND(SR16&gt;=SU$23,SR16&lt;&gt;"",ST16&gt;=SU$27,ST16&lt;&gt;""),AND(TP16&gt;=UC$23,TP16&lt;&gt;"",TR16&gt;=UC$27,TR16&lt;&gt;""),AND(TS16&gt;=UC$23,TS16&lt;&gt;"",TU16&gt;=UC$27,TU16&lt;&gt;""),AND(TW16&gt;=UC$23,TW16&lt;&gt;"",TY16&gt;=UC$347,TYY16&lt;&gt;""),AND(TZ16&gt;=UC$23,TZ16&lt;&gt;"",UB16&gt;=UC$27,UB16&lt;&gt;""),AND(UX16&gt;=VK$23,UX16&lt;&gt;"",UZ16&gt;=VK$27,UZ16&lt;&gt;""),AND(VA16&gt;=VK$23,VA16&lt;&gt;"",VC16&gt;=VK$27,VC16&lt;&gt;""),AND(VE16&gt;=VK$23,VE16&lt;&gt;"",VG16&gt;=VK$27,VG16&lt;&gt;""),AND(VH16&gt;=VK$23,VH16&lt;&gt;"",VJ16&gt;=VK$27,VJ16&lt;&gt;""),AND(WF16&gt;=WS$23,WF16&lt;&gt;"",WH16&gt;=WS$27,WH16&lt;&gt;""),AND(WI16&gt;=WS$23,WI16&lt;&gt;"",WK16&gt;=WS$27,WK16&lt;&gt;""),AND(WM16&gt;=WS$23,WM16&lt;&gt;"",WO16&gt;=WS$27,WO16&lt;&gt;""),AND(WP16&gt;=WS$23,WP16&lt;&gt;"",WR16&gt;=WS$27,WR16&lt;&gt;"")),"Merit",IF(OR(AND(AO16&gt;=AY$22,AO16&lt;&gt;"",AQ16&gt;=AY$26,AQ16&lt;&gt;"",AN16=""),AND(AR16&gt;=AY$22,AR16&lt;&gt;"",AT16&gt;=AY$26,AT16&lt;&gt;"",AN16=""),AND(AV16&gt;=AY$22,AV16&lt;&gt;"",AX16&gt;=AY$26,AX16&lt;&gt;"",AN16=""),AND(BP16&gt;=BZ$22,BP16&lt;&gt;"",BR16&gt;=BZ$26,BR16&lt;&gt;"",BO16=""),AND(BS16&gt;=BZ$22,BS16&lt;&gt;"",BU16&gt;=BZ$26,BU16&lt;&gt;"",BO16=""),AND(BW16&gt;=BZ$22,BW16&lt;&gt;"",BY16&gt;=BZ$26,BY16&lt;&gt;"",BO16=""),AND(CQ16&gt;=DA$22,CQ16&lt;&gt;"",CS16&gt;=DA$26,CS16&lt;&gt;"",CP16=""),AND(CT16&gt;=DA$22,CT16&lt;&gt;"",CV16&gt;=DA$26,CV16&lt;&gt;"",CP16=""),AND(CX16&gt;=DA$22,CX16&lt;&gt;"",CZ16&gt;=DA$26,CZ16&lt;&gt;"",CP16=""),AND(DX16&gt;=EK$22,DX16&lt;&gt;"",DZ16&gt;=EK$26,DZ16&lt;&gt;""),AND(EA16&gt;=EK$22,EA16&lt;&gt;"",EC16&gt;=EK$26,EC16&lt;&gt;""),AND(EE16&gt;=EK$22,EE16&lt;&gt;"",EG16&gt;=EK$26,EG16&lt;&gt;""),AND(EH16&gt;=EK$22,EH16&lt;&gt;"",EJ16&gt;=EK$26,EJ16&lt;&gt;""),AND(FF16&gt;=FS$22,FF16&lt;&gt;"",FH16&gt;=FS$26,FH16&lt;&gt;""),AND(FI16&gt;=FS$22,FI16&lt;&gt;"",FK16&gt;=FS$26,FK16&lt;&gt;""),AND(FM16&gt;=FS$22,FM16&lt;&gt;"",FO16&gt;=FS$26,FO16&lt;&gt;""),AND(FP16&gt;=FS$22,FP16&lt;&gt;"",FR16&gt;=FS$26,FR16&lt;&gt;""),AND(GN16&gt;=HA$22,GN16&lt;&gt;"",GP16&gt;=HA$26,GP16&lt;&gt;""),AND(GQ16&gt;=HA$22,GQ16&lt;&gt;"",GS16&gt;=HA$26,GS16&lt;&gt;""),AND(GU16&gt;=HA$22,GU16&lt;&gt;"",GW16&gt;=HA$26,GW16&lt;&gt;""),AND(GX16&gt;=HA$22,GX16&lt;&gt;"",GZ16&gt;=HA$26,GZ16&lt;&gt;""),AND(HV16&gt;=II$22,HV16&lt;&gt;"",HX16&gt;=II$26,HX16&lt;&gt;""),AND(HY16&gt;=II$22,HY16&lt;&gt;"",IA16&gt;=II$26,IA16&lt;&gt;""),AND(IC16&gt;=II$22,IC16&lt;&gt;"",IE16&gt;=II$26,IE16&lt;&gt;""),AND(IF16&gt;=II$22,IF16&lt;&gt;"",IH16&gt;=II$26,IH16&lt;&gt;""),AND(JD16&gt;=JQ$22,JD16&lt;&gt;"",JF16&gt;=JQ$26,JF16&lt;&gt;""),AND(JG16&gt;=JQ$22,JG16&lt;&gt;"",JI16&gt;=JQ$26,JI16&lt;&gt;""),AND(JK16&gt;=JQ$22,JK16&lt;&gt;"",JM16&gt;=JQ$26,JM16&lt;&gt;""),AND(JN16&gt;=JQ$22,JN16&lt;&gt;"",JP16&gt;=JQ$26,JP16&lt;&gt;""),AND(KL16&gt;=KY$22,KL16&lt;&gt;"",KN16&gt;=KY$26,KN16&lt;&gt;""),AND(KO16&gt;=KY$22,KO16&lt;&gt;"",KQ16&gt;=KY$26,KQ16&lt;&gt;""),AND(KS16&gt;=KY$22,KS16&lt;&gt;"",KU16&gt;=KY$26,KU16&lt;&gt;""),AND(KV16&gt;=KY$22,KV16&lt;&gt;"",KX16&gt;=KY$26,KX16&lt;&gt;""),AND(LT16&gt;=MG$22,LT16&lt;&gt;"",LV16&gt;=MG$26,LV16&lt;&gt;""),AND(LW16&gt;=MG$22,LW16&lt;&gt;"",LY16&gt;=MG$26,LY16&lt;&gt;""),AND(MA16&gt;=MG$22,MA16&lt;&gt;"",MC16&gt;=MG$26,MC16&lt;&gt;""),AND(MD16&gt;=MG$22,MD16&lt;&gt;"",MF16&gt;=MG$26,MF16&lt;&gt;""),AND(NB16&gt;=NO$22,NB16&lt;&gt;"",ND16&gt;=NO$26,ND16&lt;&gt;""),AND(NE16&gt;=NO$22,NE16&lt;&gt;"",NG16&gt;=NO$26,NG16&lt;&gt;""),AND(NI16&gt;=NO$22,NI16&lt;&gt;"",NK16&gt;=NO$26,NK16&lt;&gt;""),AND(NL16&gt;=NO$22,NL16&lt;&gt;"",NN16&gt;=NO$26,NN16&lt;&gt;""),AND(OJ16&gt;=OW$22,OJ16&lt;&gt;"",OL16&gt;=OW$26,OL16&lt;&gt;""),AND(OM16&gt;=OW$22,OM16&lt;&gt;"",OO16&gt;=OW$26,OO16&lt;&gt;""),AND(OQ16&gt;=OW$22,OQ16&lt;&gt;"",OS16&gt;=OW$26,OS16&lt;&gt;""),AND(OT16&gt;=OW$22,OT16&lt;&gt;"",OV16&gt;=OW$26,OV16&lt;&gt;""),AND(PR16&gt;=QE$22,PR16&lt;&gt;"",PT16&gt;=QE$26,PT16&lt;&gt;""),AND(PU16&gt;=QE$22,PU16&lt;&gt;"",PW16&gt;=QE$26,PW16&lt;&gt;""),AND(PY16&gt;=QE$22,PY16&lt;&gt;"",QA16&gt;=QE$26,QA16&lt;&gt;""),AND(QB16&gt;=QE$22,QB16&lt;&gt;"",QD16&gt;=QE$26,QD16&lt;&gt;""),AND(QZ16&gt;=RM$22,QZ16&lt;&gt;"",RB16&gt;=RM$26,RB16&lt;&gt;""),AND(RC16&gt;=RM$22,RC16&lt;&gt;"",RE16&gt;=RM$26,RE16&lt;&gt;""),AND(RG16&gt;=RM$22,RG16&lt;&gt;"",RI16&gt;=RM$26,RI16&lt;&gt;""),AND(RJ16&gt;=RM$22,RJ16&lt;&gt;"",RL16&gt;=RM$26,RL16&lt;&gt;""),AND(SH16&gt;=SU$22,SH16&lt;&gt;"",SJ16&gt;=SU$26,SJ16&lt;&gt;""),AND(SK16&gt;=SU$22,SK16&lt;&gt;"",SM16&gt;=SU$26,SM16&lt;&gt;""),AND(SO16&gt;=SU$22,SO16&lt;&gt;"",SQ16&gt;=SU$26,SQ16&lt;&gt;""),AND(SR16&gt;=SU$22,SR16&lt;&gt;"",ST16&gt;=SU$26,ST16&lt;&gt;""),AND(TP16&gt;=UC$22,TP16&lt;&gt;"",TR16&gt;=UC$26,TR16&lt;&gt;""),AND(TS16&gt;=UC$22,TS16&lt;&gt;"",TU16&gt;=UC$26,TU16&lt;&gt;""),AND(TW16&gt;=UC$22,TW16&lt;&gt;"",TY16&gt;=UC$26,TYY16&lt;&gt;""),AND(TZ16&gt;=UC$22,TZ16&lt;&gt;"",UB16&gt;=UC$26,UB16&lt;&gt;""),AND(UX16&gt;=VK$22,UX16&lt;&gt;"",UZ16&gt;=VK$26,UZ16&lt;&gt;""),AND(VA16&gt;=VK$22,VA16&lt;&gt;"",VC16&gt;=VK$26,VC16&lt;&gt;""),AND(VE16&gt;=VK$22,VE16&lt;&gt;"",VG16&gt;=VK$26,VG16&lt;&gt;""),AND(VH16&gt;=VK$22,VH16&lt;&gt;"",VJ16&gt;=VK$26,VJ16&lt;&gt;""),AND(WF16&gt;=WS$22,WF16&lt;&gt;"",WH16&gt;=WS$26,WH16&lt;&gt;""),AND(WI16&gt;=WS$22,WI16&lt;&gt;"",WK16&gt;=WS$26,WK16&lt;&gt;""),AND(WM16&gt;=WS$22,WM16&lt;&gt;"",WO16&gt;=WS$26,WO16&lt;&gt;""),AND(WP16&gt;=WS$22,WP16&lt;&gt;"",WR16&gt;=WS$26,WR16&lt;&gt;"")),"Excellence",IF(I16="P","Worlds Team",IF(F16="P","National Team","")))))</f>
        <v>No DD</v>
      </c>
      <c r="I16" s="3" t="str">
        <f>IF(OR(AND(AO16&gt;=AY$21,AO16&lt;&gt;"",AQ16&gt;=AY$25,AQ16&lt;&gt;"",AN16=""),AND(AR16&gt;=AY$21,AR16&lt;&gt;"",AT16&gt;=AY$25,AT16&lt;&gt;"",AN16=""),AND(AV16&gt;=AY$21,AV16&lt;&gt;"",AX16&gt;=AY$25,AX16&lt;&gt;"",AN16=""),AND(BP16&gt;=BZ$21,BP16&lt;&gt;"",BR16&gt;=BZ$25,BR16&lt;&gt;"",BO16=""),AND(BS16&gt;=BZ$21,BS16&lt;&gt;"",BU16&gt;=BZ$25,BU16&lt;&gt;"",BO16=""),AND(BW16&gt;=BZ$21,BW16&lt;&gt;"",BY16&gt;=BZ$25,BY16&lt;&gt;"",BO16=""),AND(CQ16&gt;=DA$21,CQ16&lt;&gt;"",CS16&gt;=DA$25,CS16&lt;&gt;"",CP16=""),AND(CT16&gt;=DA$21,CT16&lt;&gt;"",CV16&gt;=DA$25,CV16&lt;&gt;"",CP16=""),AND(CX16&gt;=DA$21,CX16&lt;&gt;"",CZ16&gt;=DA$25,CZ16&lt;&gt;"",CP16=""),AND(DX16&gt;=EK$21,DX16&lt;&gt;"",DZ16&gt;=EK$25,DZ16&lt;&gt;""),AND(EA16&gt;=EK$21,EA16&lt;&gt;"",EC16&gt;=EK$25,EC16&lt;&gt;""),AND(EE16&gt;=EK$21,EE16&lt;&gt;"",EG16&gt;=EK$25,EG16&lt;&gt;""),AND(EH16&gt;=EK$21,EH16&lt;&gt;"",EJ16&gt;=EK$25,EJ16&lt;&gt;""),AND(FF16&gt;=FS$21,FF16&lt;&gt;"",FH16&gt;=FS$25,FH16&lt;&gt;""),AND(FI16&gt;=FS$21,FI16&lt;&gt;"",FK16&gt;=FS$25,FK16&lt;&gt;""),AND(FM16&gt;=FS$21,FM16&lt;&gt;"",FO16&gt;=FS$25,FO16&lt;&gt;""),AND(FP16&gt;=FS$21,FP16&lt;&gt;"",FR16&gt;=FS$25,FR16&lt;&gt;""),AND(GN16&gt;=HA$21,GN16&lt;&gt;"",GP16&gt;=HA$25,GP16&lt;&gt;""),AND(GQ16&gt;=HA$21,GQ16&lt;&gt;"",GS16&gt;=HA$25,GS16&lt;&gt;""),AND(GU16&gt;=HA$21,GU16&lt;&gt;"",GW16&gt;=HA$25,GW16&lt;&gt;""),AND(GX16&gt;=HA$21,GX16&lt;&gt;"",GZ16&gt;=HA$25,GZ16&lt;&gt;""),AND(HV16&gt;=II$21,HV16&lt;&gt;"",HX16&gt;=II$25,HX16&lt;&gt;""),AND(HY16&gt;=II$21,HY16&lt;&gt;"",IA16&gt;=II$25,IA16&lt;&gt;""),AND(IC16&gt;=II$21,IC16&lt;&gt;"",IE16&gt;=II$25,IE16&lt;&gt;""),AND(IF16&gt;=II$21,IF16&lt;&gt;"",IH16&gt;=II$25,IH16&lt;&gt;""),AND(JD16&gt;=JQ$21,JD16&lt;&gt;"",JF16&gt;=JQ$25,JF16&lt;&gt;""),AND(JG16&gt;=JQ$21,JG16&lt;&gt;"",JI16&gt;=JQ$25,JI16&lt;&gt;""),AND(JK16&gt;=JQ$21,JK16&lt;&gt;"",JM16&gt;=JQ$25,JM16&lt;&gt;""),AND(JN16&gt;=JQ$21,JN16&lt;&gt;"",JP16&gt;=JQ$25,JP16&lt;&gt;""),AND(KL16&gt;=KY$21,KL16&lt;&gt;"",KN16&gt;=KY$25,KN16&lt;&gt;""),AND(KO16&gt;=KY$21,KO16&lt;&gt;"",KQ16&gt;=KY$25,KQ16&lt;&gt;""),AND(KS16&gt;=KY$21,KS16&lt;&gt;"",KU16&gt;=KY$25,KU16&lt;&gt;""),AND(KV16&gt;=KY$21,KV16&lt;&gt;"",KX16&gt;=KY$25,KX16&lt;&gt;""),AND(LT16&gt;=MG$21,LT16&lt;&gt;"",LV16&gt;=MG$25,LV16&lt;&gt;""),AND(LW16&gt;=MG$21,LW16&lt;&gt;"",LY16&gt;=MG$25,LY16&lt;&gt;""),AND(MA16&gt;=MG$21,MA16&lt;&gt;"",MC16&gt;=MG$25,MC16&lt;&gt;""),AND(MD16&gt;=MG$21,MD16&lt;&gt;"",MF16&gt;=MG$25,MF16&lt;&gt;""),AND(NB16&gt;=NO$21,NB16&lt;&gt;"",ND16&gt;=NO$25,ND16&lt;&gt;""),AND(NE16&gt;=NO$21,NE16&lt;&gt;"",NG16&gt;=NO$25,NG16&lt;&gt;""),AND(NI16&gt;=NO$21,NI16&lt;&gt;"",NK16&gt;=NO$25,NK16&lt;&gt;""),AND(NL16&gt;=NO$21,NL16&lt;&gt;"",NN16&gt;=NO$25,NN16&lt;&gt;""),AND(OJ16&gt;=OW$21,OJ16&lt;&gt;"",OL16&gt;=OW$25,OL16&lt;&gt;""),AND(OM16&gt;=OW$21,OM16&lt;&gt;"",OO16&gt;=OW$25,OO16&lt;&gt;""),AND(OQ16&gt;=OW$21,OQ16&lt;&gt;"",OS16&gt;=OW$25,OS16&lt;&gt;""),AND(OT16&gt;=OW$21,OT16&lt;&gt;"",OV16&gt;=OW$25,OV16&lt;&gt;""),AND(PR16&gt;=QE$21,PR16&lt;&gt;"",PT16&gt;=QE$25,PT16&lt;&gt;""),AND(PU16&gt;=QE$21,PU16&lt;&gt;"",PW16&gt;=QE$25,PW16&lt;&gt;""),AND(PY16&gt;=QE$21,PY16&lt;&gt;"",QA16&gt;=QE$25,QA16&lt;&gt;""),AND(QB16&gt;=QE$21,QB16&lt;&gt;"",QD16&gt;=QE$25,QD16&lt;&gt;""),AND(QZ16&gt;=RM$21,QZ16&lt;&gt;"",RB16&gt;=RM$25,RB16&lt;&gt;""),AND(RC16&gt;=RM$21,RC16&lt;&gt;"",RE16&gt;=RM$25,RE16&lt;&gt;""),AND(RG16&gt;=RM$21,RG16&lt;&gt;"",RI16&gt;=RM$25,RI16&lt;&gt;""),AND(RJ16&gt;=RM$21,RJ16&lt;&gt;"",RL16&gt;=RM$25,RL16&lt;&gt;""),AND(SH16&gt;=SU$21,SH16&lt;&gt;"",SJ16&gt;=SU$25,SJ16&lt;&gt;""),AND(SK16&gt;=SU$21,SK16&lt;&gt;"",SM16&gt;=SU$25,SM16&lt;&gt;""),AND(SO16&gt;=SU$21,SO16&lt;&gt;"",SQ16&gt;=SU$25,SQ16&lt;&gt;""),AND(SR16&gt;=SU$21,SR16&lt;&gt;"",ST16&gt;=SU$25,ST16&lt;&gt;""),AND(TP16&gt;=UC$21,TP16&lt;&gt;"",TR16&gt;=UC$25,TR16&lt;&gt;""),AND(TS16&gt;=UC$21,TS16&lt;&gt;"",TU16&gt;=UC$25,TU16&lt;&gt;""),AND(TW16&gt;=UC$21,TW16&lt;&gt;"",TY16&gt;=UC$25,TYY16&lt;&gt;""),AND(TZ16&gt;=UC$21,TZ16&lt;&gt;"",UB16&gt;=UC$25,UB16&lt;&gt;""),AND(UX16&gt;=VK$21,UX16&lt;&gt;"",UZ16&gt;=VK$25,UZ16&lt;&gt;""),AND(VA16&gt;=VK$21,VA16&lt;&gt;"",VC16&gt;=VK$25,VC16&lt;&gt;""),AND(VE16&gt;=VK$21,VE16&lt;&gt;"",VG16&gt;=VK$25,VG16&lt;&gt;""),AND(VH16&gt;=VK$21,VH16&lt;&gt;"",VJ16&gt;=VK$25,VJ16&lt;&gt;""),AND(WF16&gt;=WS$21,WF16&lt;&gt;"",WH16&gt;=WS$25,WH16&lt;&gt;""),AND(WI16&gt;=WS$21,WI16&lt;&gt;"",WK16&gt;=WS$25,WK16&lt;&gt;""),AND(WM16&gt;=WS$21,WM16&lt;&gt;"",WO16&gt;=WS$25,WO16&lt;&gt;""),AND(WP16&gt;=WS$21,WP16&lt;&gt;"",WR16&gt;=WS$25,WR16&lt;&gt;"")),"P","")</f>
        <v/>
      </c>
      <c r="J16" s="8">
        <f>IF(COUNT(AQ16,AT16,BR16,BU16,CS16,CV16)&gt;0,LARGE((AQ16,AT16,BR16,BU16,CS16,CV16),1),0)</f>
        <v>49.53</v>
      </c>
      <c r="K16" s="8" t="str">
        <f>IF(J16="","",IF(OR(J16=CS16,J16=CV16),$CA$1,IF(OR(J16=BR16,J16=BU16),$AZ$1,IF(OR(J16=AQ16,J16=AT16),$Y$1,""))))</f>
        <v>2024 Nationals</v>
      </c>
      <c r="L16" s="8">
        <f>IF(COUNT(AQ16,AT16,BR16,BU16,CS16,CV16)&gt;1,LARGE((AQ16,AT16,BR16,BU16,CS16,CV16),2),0)</f>
        <v>32.82</v>
      </c>
      <c r="M16" s="8" t="str">
        <f>IF(L16="","",IF(OR(L16=CS16,L16=CV16),$CA$1,IF(OR(L16=BR16,L16=BU16),$AZ$1,IF(OR(L16=AQ16,L16=AT16),$Y$1,""))))</f>
        <v>2024 Elite Canada</v>
      </c>
      <c r="N16" s="8">
        <f>IF(COUNT(AQ16,AT16,BR16,BU16,CS16,CV16)&gt;2,LARGE((AQ16,AT16,BR16,BU16,CS16,CV16),3),0)</f>
        <v>30.33</v>
      </c>
      <c r="O16" s="8" t="str">
        <f>IF(N16="","",IF(OR(N16=CS16,N16=CV16),$CA$1,IF(OR(N16=BR16,N16=BU16),$AZ$1,IF(OR(N16=AQ16,N16=AT16),$Y$1,""))))</f>
        <v>2024 Nationals</v>
      </c>
      <c r="P16" s="8">
        <f>IF(MAX(AX16,BY16,CZ16)&gt;0,MAX(AX16,BY16,CZ16),0)</f>
        <v>48.930000000000007</v>
      </c>
      <c r="Q16" s="8" t="str">
        <f>IF(P16="","",IF(P16=CZ16,$CA$1,IF(P16=BY16,$AZ$1,IF(P16=AX16,$Y$1,""))))</f>
        <v>2024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,TP16,TS16,TW16,TZ16,UX16,VA16,VE16,VH16,WF16,WI16,WM16,WP16),0)</f>
        <v>11.6</v>
      </c>
      <c r="S16" s="8" t="str">
        <f>IF(R16=0,"",IF(OR(R16=CQ16,R16=CT16,R16=CX16),$CA$1,IF(OR(R16=BP16,R16=BS16,R16=BW16),$AZ$1,IF(OR(R16=AO16,R16=AR16,R16=AV16),$Y$1,IF(OR(R16=WF16,R16=WI16,R16=WM16,R16=WP16),$VL$1,IF(OR(R16=UX16,R16=VA16,R16=VE16,R16=VH16),$UD$1,IF(OR(R16=TP16,R16=TS16,R16=TW16,R16=TZ16),$SV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)))</f>
        <v>2024 Nationals</v>
      </c>
      <c r="T16" s="8">
        <f>IF(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,IF(TP16&gt;=$UC$20,TQ16,0),IF(TS16&gt;=$UC$20,TT16,0),IF(TW16&gt;=$UC$20,TX16,0),IF(TZ16&gt;=$UC$20,UA16,0),IF(UX16&gt;=$VK$20,UY16,0),IF(VA16&gt;=$VK$20,VB16,0),IF(VE16&gt;=$VK$20,VF16,0),IF(VH16&gt;=$VK$20,VI16,0),IF(WF16&gt;=$WS$20,WG16,0),IF(WI16&gt;=$WS$20,WJ16,0),IF(WM16&gt;=$WS$20,WN16,0),IF(WP16&gt;=$WS$20,WQ16,0))&gt;0,MAX(IF(AO16&gt;=$AY$20,AP16,0),IF(AR16&gt;=$AY$20,AS16,0),IF(AV16&gt;=$AY$20,AW16,0),IF(BP16&gt;=$BZ$20,BQ16,0),IF(BS16&gt;=$BZ$20,BT16,0),IF(BW16&gt;=$BZ$20,BX16,0),IF(CQ16&gt;=$DA$20,CR16,0),IF(CT16&gt;=$DA$20,CU16,0),IF(CX16&gt;=$DA$20,CY16,0),IF(DX16&gt;=$EK$20,DY16,0),IF(EA16&gt;=$EK$20,EB16,0),IF(EE16&gt;=$EK$20,EF16,0),IF(EH16&gt;=$EK$20,EI16,0),IF(FF16&gt;=$FS$20,FG16,0),IF(FI16&gt;=$FS$20,FJ16,0),IF(FM16&gt;=$FS$20,FN16,0),IF(FP16&gt;=$FS$20,FQ16,0),IF(GN16&gt;=$HA$20,GO16,0),IF(GQ16&gt;=$HA$20,GR16,0),IF(GU16&gt;=$HA$20,GV16,0),IF(GX16&gt;=$HA$20,GY16,0),IF(HV16&gt;=$II$20,HW16,0),IF(HY16&gt;=$II$20,HZ16,0),IF(IC16&gt;=$II$20,ID16,0),IF(IF16&gt;=$II$20,IG16,0),IF(JD16&gt;=$JQ$20,JE16,0),IF(JG16&gt;=$JQ$20,JH16,0),IF(JK16&gt;=$JQ$20,JL16,0),IF(JN16&gt;=$JQ$20,JO16,0),IF(KL16&gt;=$KY$20,KM16,0),IF(KO16&gt;=$KY$20,KP16,0),IF(KS16&gt;=$KY$20,KT16,0),IF(KV16&gt;=$KY$20,KW16,0),IF(LT16&gt;=$MG$20,LU16,0),IF(LW16&gt;=$MG$20,LX16,0),IF(MA16&gt;=$MG$20,MB16,0),IF(MD16&gt;=$MG$20,ME16,0),IF(NB16&gt;=$NO$20,NC16,0),IF(NE16&gt;=$NO$20,NF16,0),IF(NI16&gt;=$NO$20,NJ16,0),IF(NL16&gt;=$NO$20,NM16,0),IF(OJ16&gt;=$OW$20,OK16,0),IF(OM16&gt;=$OW$20,ON16,0),IF(OQ16&gt;=$OW$20,OR16,0),IF(OT16&gt;=$OW$20,OU16,0),IF(PR16&gt;=$QE$20,PS16,0),IF(PU16&gt;=$QE$20,PV16,0),IF(PY16&gt;=$QE$20,PZ16,0),IF(QB16&gt;=$QE$20,QC16,0),IF(QZ16&gt;=$RM$20,RA16,0),IF(RC16&gt;=$RM$20,RD16,0),IF(RG16&gt;=$RM$20,RH16,0),IF(RJ16&gt;=$RM$20,RK16,0),IF(SH16&gt;=$SU$20,SI16,0),IF(SK16&gt;=$SU$20,SL16,0),IF(SO16&gt;=$SU$20,SP16,0),IF(SR16&gt;=$SU$20,SS16,0),IF(TP16&gt;=$UC$20,TQ16,0),IF(TS16&gt;=$UC$20,TT16,0),IF(TW16&gt;=$UC$20,TX16,0),IF(TZ16&gt;=$UC$20,UA16,0),IF(UX16&gt;=$VK$20,UY16,0),IF(VA16&gt;=$VK$20,VB16,0),IF(VE16&gt;=$VK$20,VF16,0),IF(VH16&gt;=$VK$20,VI16,0),IF(WF16&gt;=$WS$20,WG16,0),IF(WI16&gt;=$WS$20,WJ16,0),IF(WM16&gt;=$WS$20,WN16,0),IF(WP16&gt;=$WS$20,WQ16,0)),0)</f>
        <v>0</v>
      </c>
      <c r="U16" s="8" t="str">
        <f>IF(T16=0,"",IF(OR(T16=CR16,T16=CU16,T16=CY16),$CA$1,IF(OR(T16=BQ16,T16=BT16,T16=BX16),$AZ$1,IF(OR(T16=AP16,T16=AS16,T16=AW16),$Y$1,IF(OR(T16=WG16,T16=WJ16,T16=WN16,T16=WQ16),$VL$1,IF(OR(T16=UY16,T16=VB16,T16=VF16,T16=VI16),$UD$1,IF(OR(T16=TQ16,T16=TT16,T16=TX16,T16=UA16),$SV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)))</f>
        <v/>
      </c>
      <c r="V16" s="8">
        <f>IF(MAX(DB16,DC16)&gt;0,MAX(DB16,DC16),"")</f>
        <v>19.049999999999997</v>
      </c>
      <c r="W16" s="11" t="str">
        <f>IF(V16="","",IF(V16=DB16,"("&amp;DB$2&amp;")",IF(V16=DC16,"("&amp;DC$2&amp;")")))</f>
        <v>(Prelim)</v>
      </c>
      <c r="X16" s="8" t="str">
        <f>IF(V16="","",IF(V16=DB16,IF(V16+IF(N16="",0,N16)=WL16,$VL$1,IF(V16+IF(N16="",0,N16)=VD16,$UD$1,IF(V16+IF(N16="",0,N16)=TV16,$SV$1,IF(V16+IF(N16="",0,N16)=SN16,$RN$1,IF(V16+IF(N16="",0,N16)=RF16,$QF$1,IF(V16+IF(N16="",0,N16)=PX16,$OX$1,IF(V16+IF(N16="",0,N16)=OP16,$NP$1,IF(V16+IF(N16="",0,N16)=NH16,$MH$1,IF(V16+IF(N16="",0,N16)=LZ16,$KZ$1,IF(V16+IF(N16="",0,N16)=KR16,$JR$1,IF(V16+IF(N16="",0,N16)=JJ16,$IJ$1,IF(V16+IF(N16="",0,N16)=IB16,$HB$1,IF(V16+IF(N16="",0,N16)=GT16,$FT$1,IF(V16+IF(N16="",0,N16)=FL16,$EL$1,IF(V16+IF(N16="",0,N16)=ED16,$DD$1))))))))))))))),IF(V16=DC16,IF(V16+IF(P16="",0,P16)=WO16,$VL$1,IF(V16+IF(P16="",0,P16)=VG16,$UD$1,IF(V16+IF(P16="",0,P16)=TY16,$SV$1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WR16,$VL$1,IF(V16+IF(P16="",0,P16)=VJ16,$UD$1,IF(V16+IF(P16="",0,P16)=UB16,$SV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))))))</f>
        <v>2024 Coimbra Gym Fest (July 7)</v>
      </c>
      <c r="Y16" s="23">
        <v>7.1</v>
      </c>
      <c r="Z16" s="23">
        <v>4.5999999999999996</v>
      </c>
      <c r="AA16" s="23">
        <v>6.5</v>
      </c>
      <c r="AB16" s="23">
        <v>6.83</v>
      </c>
      <c r="AC16" s="23">
        <v>0</v>
      </c>
      <c r="AD16" s="23"/>
      <c r="AE16" s="23"/>
      <c r="AF16" s="23"/>
      <c r="AG16" s="23"/>
      <c r="AH16" s="23"/>
      <c r="AI16" s="23">
        <v>13.1</v>
      </c>
      <c r="AJ16" s="23">
        <v>8.1</v>
      </c>
      <c r="AK16" s="23">
        <v>8.5</v>
      </c>
      <c r="AL16" s="23">
        <v>12.27</v>
      </c>
      <c r="AM16" s="23">
        <v>0</v>
      </c>
      <c r="AN16" s="28"/>
      <c r="AO16" s="39">
        <f>IF(AA16&gt;0,AA16,"")</f>
        <v>6.5</v>
      </c>
      <c r="AP16" s="39">
        <f>IF(AB16&gt;0,AB16,"")</f>
        <v>6.83</v>
      </c>
      <c r="AQ16" s="41">
        <f>IF(SUM(Y16:AB16)-AC16&gt;0,SUM(Y16:AB16)-AC16,"")</f>
        <v>25.03</v>
      </c>
      <c r="AR16" s="41" t="str">
        <f>IF(AF16&gt;0,AF16,"")</f>
        <v/>
      </c>
      <c r="AS16" s="41" t="str">
        <f>IF(AG16&gt;0,AG16,"")</f>
        <v/>
      </c>
      <c r="AT16" s="41" t="str">
        <f>IF(SUM(AD16:AG16)-AH16&gt;0,SUM(AD16:AG16)-AH16,"")</f>
        <v/>
      </c>
      <c r="AU16" s="41">
        <f>IF(AQ16="","",MAX(AQ16,AT16))</f>
        <v>25.03</v>
      </c>
      <c r="AV16" s="41">
        <f>IF(AK16&gt;0,AK16,"")</f>
        <v>8.5</v>
      </c>
      <c r="AW16" s="41">
        <f>IF(AL16&gt;0,AL16,"")</f>
        <v>12.27</v>
      </c>
      <c r="AX16" s="41">
        <f>IF(SUM(AI16:AL16)-AM16&gt;0,SUM(AI16:AL16)-AM16,"")</f>
        <v>41.97</v>
      </c>
      <c r="AY16" s="41">
        <f>IF(SUM(AU16,AX16)&gt;0,SUM(AU16,AX16),"")</f>
        <v>67</v>
      </c>
      <c r="AZ16" s="27">
        <v>6.1</v>
      </c>
      <c r="BA16" s="27">
        <v>3.6</v>
      </c>
      <c r="BB16" s="27">
        <v>4.5999999999999996</v>
      </c>
      <c r="BC16" s="27">
        <v>5.68</v>
      </c>
      <c r="BD16" s="27">
        <v>0</v>
      </c>
      <c r="BE16" s="27">
        <v>9.8000000000000007</v>
      </c>
      <c r="BF16" s="27">
        <v>6.5</v>
      </c>
      <c r="BG16" s="27">
        <v>7</v>
      </c>
      <c r="BH16" s="27">
        <v>9.52</v>
      </c>
      <c r="BI16" s="27">
        <v>0</v>
      </c>
      <c r="BJ16" s="27"/>
      <c r="BK16" s="27"/>
      <c r="BL16" s="27"/>
      <c r="BM16" s="27"/>
      <c r="BN16" s="27"/>
      <c r="BO16" s="29"/>
      <c r="BP16" s="40">
        <f>IF(BB16&gt;0,BB16,"")</f>
        <v>4.5999999999999996</v>
      </c>
      <c r="BQ16" s="40">
        <f>IF(BC16&gt;0,BC16,"")</f>
        <v>5.68</v>
      </c>
      <c r="BR16" s="11">
        <f>IF(SUM(AZ16:BC16)-BD16&gt;0,SUM(AZ16:BC16)-BD16,"")</f>
        <v>19.979999999999997</v>
      </c>
      <c r="BS16" s="11">
        <f>IF(BG16&gt;0,BG16,"")</f>
        <v>7</v>
      </c>
      <c r="BT16" s="11">
        <f>IF(BH16&gt;0,BH16,"")</f>
        <v>9.52</v>
      </c>
      <c r="BU16" s="11">
        <f>IF(SUM(BE16:BH16)-BI16&gt;0,SUM(BE16:BH16)-BI16,"")</f>
        <v>32.82</v>
      </c>
      <c r="BV16" s="11">
        <f>IF(BR16="","",MAX(BR16,BU16))</f>
        <v>32.82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32.82</v>
      </c>
      <c r="CA16" s="23">
        <v>15.7</v>
      </c>
      <c r="CB16" s="23">
        <v>8.6999999999999993</v>
      </c>
      <c r="CC16" s="23">
        <v>11.4</v>
      </c>
      <c r="CD16" s="23">
        <v>13.73</v>
      </c>
      <c r="CE16" s="23">
        <v>0</v>
      </c>
      <c r="CF16" s="23">
        <v>9.4</v>
      </c>
      <c r="CG16" s="23">
        <v>5.5</v>
      </c>
      <c r="CH16" s="23">
        <v>7.1</v>
      </c>
      <c r="CI16" s="23">
        <v>8.33</v>
      </c>
      <c r="CJ16" s="23">
        <v>0</v>
      </c>
      <c r="CK16" s="23">
        <v>14.8</v>
      </c>
      <c r="CL16" s="23">
        <v>8.8000000000000007</v>
      </c>
      <c r="CM16" s="23">
        <v>11.6</v>
      </c>
      <c r="CN16" s="23">
        <v>13.73</v>
      </c>
      <c r="CO16" s="23">
        <v>0</v>
      </c>
      <c r="CP16" s="28"/>
      <c r="CQ16" s="39">
        <f>IF(CC16&gt;0,CC16,"")</f>
        <v>11.4</v>
      </c>
      <c r="CR16" s="39">
        <f>IF(CD16&gt;0,CD16,"")</f>
        <v>13.73</v>
      </c>
      <c r="CS16" s="41">
        <f>IF(SUM(CA16:CD16)-CE16&gt;0,SUM(CA16:CD16)-CE16,"")</f>
        <v>49.53</v>
      </c>
      <c r="CT16" s="41">
        <f>IF(CH16&gt;0,CH16,"")</f>
        <v>7.1</v>
      </c>
      <c r="CU16" s="41">
        <f>IF(CI16&gt;0,CI16,"")</f>
        <v>8.33</v>
      </c>
      <c r="CV16" s="41">
        <f>IF(SUM(CF16:CI16)-CJ16&gt;0,SUM(CF16:CI16)-CJ16,"")</f>
        <v>30.33</v>
      </c>
      <c r="CW16" s="41">
        <f>IF(CS16="","",MAX(CS16,CV16))</f>
        <v>49.53</v>
      </c>
      <c r="CX16" s="41">
        <f>IF(CM16&gt;0,CM16,"")</f>
        <v>11.6</v>
      </c>
      <c r="CY16" s="41">
        <f>IF(CN16&gt;0,CN16,"")</f>
        <v>13.73</v>
      </c>
      <c r="CZ16" s="41">
        <f>IF(SUM(CK16:CN16)-CO16&gt;0,SUM(CK16:CN16)-CO16,"")</f>
        <v>48.930000000000007</v>
      </c>
      <c r="DA16" s="41">
        <f>IF(SUM(CW16,CZ16)&gt;0,SUM(CW16,CZ16),"")</f>
        <v>98.460000000000008</v>
      </c>
      <c r="DB16" s="52">
        <f>IF(MAX(ED16,FL16,GT16,IB16,JJ16,KR16,LZ16,NH16,OP16,PX16,RF16,SN16,TV16,VD16,WWL16)-IF(N16="",0,N16)&gt;0.001,MAX(ED16,FL16,GT16,IB16,JJ16,KR16,LZ16,NH16,OP16,PX16,RF16,SN16,TV16,VD16,WL16)-IF(N16="",0,N16),"")</f>
        <v>19.049999999999997</v>
      </c>
      <c r="DC16" s="52" t="str">
        <f>IF(MAX(EG16,EJ16,FO16,FR16,GW16,GZ16,IE16,IH16,JM16,JP16,KU16,KX16,MC16,MF16,NK16,NN16,OS16,OV16,QA16,QD16,RI16,RL16,SQ16,ST16,TY16,UB16,VG16,VJ16,WO16,WR16)-IF(P16="",0,P16)&gt;0.001,MAX(EG16,EJ16,FO16,FR16,GW16,GZ16,IE16,IH16,JM16,JP16,KU16,KX16,MC16,MF16,NK16,NN16,OS16,OV16,QA16,QD16,RI16,RL16,SQ16,ST16,TY16,UB16,VG16,VJ16,WO16,WR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>IF(DF16&gt;0,DF16,"")</f>
        <v/>
      </c>
      <c r="DY16" s="41" t="str">
        <f>IF(DG16&gt;0,DG16,"")</f>
        <v/>
      </c>
      <c r="DZ16" s="41" t="str">
        <f>IF(SUM(DD16:DG16)-DH16&gt;0,SUM(DD16:DG16)-DH16,"")</f>
        <v/>
      </c>
      <c r="EA16" s="41" t="str">
        <f>IF(DK16&gt;0,DK16,"")</f>
        <v/>
      </c>
      <c r="EB16" s="41" t="str">
        <f>IF(DL16&gt;0,DL16,"")</f>
        <v/>
      </c>
      <c r="EC16" s="41" t="str">
        <f>IF(SUM(DI16:DL16)-DM16&gt;0,SUM(DI16:DL16)-DM16,"")</f>
        <v/>
      </c>
      <c r="ED16" s="41" t="str">
        <f>IF(MAX(DZ16,EC16)&gt;0,MAX(DZ16,EC16),"")</f>
        <v/>
      </c>
      <c r="EE16" s="41" t="str">
        <f>IF(DP16&gt;0,DP16,"")</f>
        <v/>
      </c>
      <c r="EF16" s="41" t="str">
        <f>IF(DQ16&gt;0,DQ16,"")</f>
        <v/>
      </c>
      <c r="EG16" s="41" t="str">
        <f>IF(SUM(DN16:DQ16)-DR16&gt;0,SUM(DN16:DQ16)-DR16,"")</f>
        <v/>
      </c>
      <c r="EH16" s="41" t="str">
        <f>IF(DU16&gt;0,DU16,"")</f>
        <v/>
      </c>
      <c r="EI16" s="41" t="str">
        <f>IF(DV16&gt;0,DV16,"")</f>
        <v/>
      </c>
      <c r="EJ16" s="41" t="str">
        <f>IF(SUM(DS16:DV16)-DW16&gt;0,SUM(DS16:DV16)-DW16,"")</f>
        <v/>
      </c>
      <c r="EK16" s="41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>IF(FV16&gt;0,FV16,"")</f>
        <v/>
      </c>
      <c r="GO16" s="41" t="str">
        <f>IF(FW16&gt;0,FW16,"")</f>
        <v/>
      </c>
      <c r="GP16" s="41" t="str">
        <f>IF(SUM(FT16:FW16)-FX16&gt;0,SUM(FT16:FW16)-FX16,"")</f>
        <v/>
      </c>
      <c r="GQ16" s="41" t="str">
        <f>IF(GA16&gt;0,GA16,"")</f>
        <v/>
      </c>
      <c r="GR16" s="41" t="str">
        <f>IF(GB16&gt;0,GB16,"")</f>
        <v/>
      </c>
      <c r="GS16" s="41" t="str">
        <f>IF(SUM(FY16:GB16)-GC16&gt;0,SUM(FY16:GB16)-GC16,"")</f>
        <v/>
      </c>
      <c r="GT16" s="41" t="str">
        <f>IF(MAX(GP16,GS16)&gt;0,MAX(GP16,GS16),"")</f>
        <v/>
      </c>
      <c r="GU16" s="41" t="str">
        <f>IF(GF16&gt;0,GF16,"")</f>
        <v/>
      </c>
      <c r="GV16" s="41" t="str">
        <f>IF(GG16&gt;0,GG16,"")</f>
        <v/>
      </c>
      <c r="GW16" s="41" t="str">
        <f>IF(SUM(GD16:GG16)-GH16&gt;0,SUM(GD16:GG16)-GH16,"")</f>
        <v/>
      </c>
      <c r="GX16" s="41" t="str">
        <f>IF(GK16&gt;0,GK16,"")</f>
        <v/>
      </c>
      <c r="GY16" s="41" t="str">
        <f>IF(GL16&gt;0,GL16,"")</f>
        <v/>
      </c>
      <c r="GZ16" s="41" t="str">
        <f>IF(SUM(GI16:GL16)-GM16&gt;0,SUM(GI16:GL16)-GM16,"")</f>
        <v/>
      </c>
      <c r="HA16" s="41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>IF(IL16&gt;0,IL16,"")</f>
        <v/>
      </c>
      <c r="JE16" s="41" t="str">
        <f>IF(IM16&gt;0,IM16,"")</f>
        <v/>
      </c>
      <c r="JF16" s="41" t="str">
        <f>IF(SUM(IJ16:IM16)-IN16&gt;0,SUM(IJ16:IM16)-IN16,"")</f>
        <v/>
      </c>
      <c r="JG16" s="41" t="str">
        <f>IF(IQ16&gt;0,IQ16,"")</f>
        <v/>
      </c>
      <c r="JH16" s="41" t="str">
        <f>IF(IR16&gt;0,IR16,"")</f>
        <v/>
      </c>
      <c r="JI16" s="41" t="str">
        <f>IF(SUM(IO16:IR16)-IS16&gt;0,SUM(IO16:IR16)-IS16,"")</f>
        <v/>
      </c>
      <c r="JJ16" s="41" t="str">
        <f>IF(MAX(JF16,JI16)&gt;0,MAX(JF16,JI16),"")</f>
        <v/>
      </c>
      <c r="JK16" s="41" t="str">
        <f>IF(IV16&gt;0,IV16,"")</f>
        <v/>
      </c>
      <c r="JL16" s="41" t="str">
        <f>IF(IW16&gt;0,IW16,"")</f>
        <v/>
      </c>
      <c r="JM16" s="41" t="str">
        <f>IF(SUM(IT16:IW16)-IX16&gt;0,SUM(IT16:IW16)-IX16,"")</f>
        <v/>
      </c>
      <c r="JN16" s="41" t="str">
        <f>IF(JA16&gt;0,JA16,"")</f>
        <v/>
      </c>
      <c r="JO16" s="41" t="str">
        <f>IF(JB16&gt;0,JB16,"")</f>
        <v/>
      </c>
      <c r="JP16" s="41" t="str">
        <f>IF(SUM(IY16:JB16)-JC16&gt;0,SUM(IY16:JB16)-JC16,"")</f>
        <v/>
      </c>
      <c r="JQ16" s="41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>IF(LB16&gt;0,LB16,"")</f>
        <v/>
      </c>
      <c r="LU16" s="41" t="str">
        <f>IF(LC16&gt;0,LC16,"")</f>
        <v/>
      </c>
      <c r="LV16" s="41" t="str">
        <f>IF(SUM(KZ16:LC16)-LD16&gt;0,SUM(KZ16:LC16)-LD16,"")</f>
        <v/>
      </c>
      <c r="LW16" s="41" t="str">
        <f>IF(LG16&gt;0,LG16,"")</f>
        <v/>
      </c>
      <c r="LX16" s="41" t="str">
        <f>IF(LH16&gt;0,LH16,"")</f>
        <v/>
      </c>
      <c r="LY16" s="41" t="str">
        <f>IF(SUM(LE16:LH16)-LI16&gt;0,SUM(LE16:LH16)-LI16,"")</f>
        <v/>
      </c>
      <c r="LZ16" s="41" t="str">
        <f>IF(MAX(LV16,LY16)&gt;0,MAX(LV16,LY16),"")</f>
        <v/>
      </c>
      <c r="MA16" s="41" t="str">
        <f>IF(LL16&gt;0,LL16,"")</f>
        <v/>
      </c>
      <c r="MB16" s="41" t="str">
        <f>IF(LM16&gt;0,LM16,"")</f>
        <v/>
      </c>
      <c r="MC16" s="41" t="str">
        <f>IF(SUM(LJ16:LM16)-LN16&gt;0,SUM(LJ16:LM16)-LN16,"")</f>
        <v/>
      </c>
      <c r="MD16" s="41" t="str">
        <f>IF(LQ16&gt;0,LQ16,"")</f>
        <v/>
      </c>
      <c r="ME16" s="41" t="str">
        <f>IF(LR16&gt;0,LR16,"")</f>
        <v/>
      </c>
      <c r="MF16" s="41" t="str">
        <f>IF(SUM(LO16:LR16)-LS16&gt;0,SUM(LO16:LR16)-LS16,"")</f>
        <v/>
      </c>
      <c r="MG16" s="41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>IF(NR16&gt;0,NR16,"")</f>
        <v/>
      </c>
      <c r="OK16" s="41" t="str">
        <f>IF(NS16&gt;0,NS16,"")</f>
        <v/>
      </c>
      <c r="OL16" s="41" t="str">
        <f>IF(SUM(NP16:NS16)-NT16&gt;0,SUM(NP16:NS16)-NT16,"")</f>
        <v/>
      </c>
      <c r="OM16" s="41" t="str">
        <f>IF(NW16&gt;0,NW16,"")</f>
        <v/>
      </c>
      <c r="ON16" s="41" t="str">
        <f>IF(NX16&gt;0,NX16,"")</f>
        <v/>
      </c>
      <c r="OO16" s="41" t="str">
        <f>IF(SUM(NU16:NX16)-NY16&gt;0,SUM(NU16:NX16)-NY16,"")</f>
        <v/>
      </c>
      <c r="OP16" s="41" t="str">
        <f>IF(MAX(OL16,OO16)&gt;0,MAX(OL16,OO16),"")</f>
        <v/>
      </c>
      <c r="OQ16" s="41" t="str">
        <f>IF(OB16&gt;0,OB16,"")</f>
        <v/>
      </c>
      <c r="OR16" s="41" t="str">
        <f>IF(OC16&gt;0,OC16,"")</f>
        <v/>
      </c>
      <c r="OS16" s="41" t="str">
        <f>IF(SUM(NZ16:OC16)-OD16&gt;0,SUM(NZ16:OC16)-OD16,"")</f>
        <v/>
      </c>
      <c r="OT16" s="41" t="str">
        <f>IF(OG16&gt;0,OG16,"")</f>
        <v/>
      </c>
      <c r="OU16" s="41" t="str">
        <f>IF(OH16&gt;0,OH16,"")</f>
        <v/>
      </c>
      <c r="OV16" s="41" t="str">
        <f>IF(SUM(OE16:OH16)-OI16&gt;0,SUM(OE16:OH16)-OI16,"")</f>
        <v/>
      </c>
      <c r="OW16" s="41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>IF(QH16&gt;0,QH16,"")</f>
        <v/>
      </c>
      <c r="RA16" s="41" t="str">
        <f>IF(QI16&gt;0,QI16,"")</f>
        <v/>
      </c>
      <c r="RB16" s="41" t="str">
        <f>IF(SUM(QF16:QI16)-QJ16&gt;0,SUM(QF16:QI16)-QJ16,"")</f>
        <v/>
      </c>
      <c r="RC16" s="41" t="str">
        <f>IF(QM16&gt;0,QM16,"")</f>
        <v/>
      </c>
      <c r="RD16" s="41" t="str">
        <f>IF(QN16&gt;0,QN16,"")</f>
        <v/>
      </c>
      <c r="RE16" s="41" t="str">
        <f>IF(SUM(QK16:QN16)-QO16&gt;0,SUM(QK16:QN16)-QO16,"")</f>
        <v/>
      </c>
      <c r="RF16" s="41" t="str">
        <f>IF(MAX(RB16,RE16)&gt;0,MAX(RB16,RE16),"")</f>
        <v/>
      </c>
      <c r="RG16" s="41" t="str">
        <f>IF(QR16&gt;0,QR16,"")</f>
        <v/>
      </c>
      <c r="RH16" s="41" t="str">
        <f>IF(QS16&gt;0,QS16,"")</f>
        <v/>
      </c>
      <c r="RI16" s="41" t="str">
        <f>IF(SUM(QP16:QS16)-QT16&gt;0,SUM(QP16:QS16)-QT16,"")</f>
        <v/>
      </c>
      <c r="RJ16" s="41" t="str">
        <f>IF(QW16&gt;0,QW16,"")</f>
        <v/>
      </c>
      <c r="RK16" s="41" t="str">
        <f>IF(QX16&gt;0,QX16,"")</f>
        <v/>
      </c>
      <c r="RL16" s="41" t="str">
        <f>IF(SUM(QU16:QX16)-QY16&gt;0,SUM(QU16:QX16)-QY16,"")</f>
        <v/>
      </c>
      <c r="RM16" s="41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17">
        <v>12.8</v>
      </c>
      <c r="SW16" s="17">
        <v>8.6</v>
      </c>
      <c r="SX16" s="17">
        <v>10.199999999999999</v>
      </c>
      <c r="SY16" s="17">
        <v>13.47</v>
      </c>
      <c r="SZ16" s="17">
        <v>0</v>
      </c>
      <c r="TA16" s="17">
        <v>14.7</v>
      </c>
      <c r="TB16" s="17">
        <v>9.1</v>
      </c>
      <c r="TC16" s="17">
        <v>11.6</v>
      </c>
      <c r="TD16" s="17">
        <v>13.98</v>
      </c>
      <c r="TE16" s="17">
        <v>0</v>
      </c>
      <c r="TF16" s="17">
        <v>14.7</v>
      </c>
      <c r="TG16" s="17">
        <v>8.4</v>
      </c>
      <c r="TH16" s="17">
        <v>11.4</v>
      </c>
      <c r="TI16" s="17">
        <v>13.84</v>
      </c>
      <c r="TJ16" s="17">
        <v>0</v>
      </c>
      <c r="TK16" s="17">
        <v>13.7</v>
      </c>
      <c r="TL16" s="17">
        <v>8.3000000000000007</v>
      </c>
      <c r="TM16" s="17">
        <v>10.199999999999999</v>
      </c>
      <c r="TN16" s="17">
        <v>13.68</v>
      </c>
      <c r="TO16" s="17">
        <v>0</v>
      </c>
      <c r="TP16" s="41">
        <f>IF(SX16&gt;0,SX16,"")</f>
        <v>10.199999999999999</v>
      </c>
      <c r="TQ16" s="41">
        <f>IF(SY16&gt;0,SY16,"")</f>
        <v>13.47</v>
      </c>
      <c r="TR16" s="41">
        <f>IF(SUM(SV16:SY16)-SZ16&gt;0,SUM(SV16:SY16)-SZ16,"")</f>
        <v>45.07</v>
      </c>
      <c r="TS16" s="41">
        <f>IF(TC16&gt;0,TC16,"")</f>
        <v>11.6</v>
      </c>
      <c r="TT16" s="41">
        <f>IF(TD16&gt;0,TD16,"")</f>
        <v>13.98</v>
      </c>
      <c r="TU16" s="41">
        <f>IF(SUM(TA16:TD16)-TE16&gt;0,SUM(TA16:TD16)-TE16,"")</f>
        <v>49.379999999999995</v>
      </c>
      <c r="TV16" s="41">
        <f>IF(MAX(TR16,TU16)&gt;0,MAX(TR16,TU16),"")</f>
        <v>49.379999999999995</v>
      </c>
      <c r="TW16" s="41">
        <f>IF(TH16&gt;0,TH16,"")</f>
        <v>11.4</v>
      </c>
      <c r="TX16" s="41">
        <f>IF(TI16&gt;0,TI16,"")</f>
        <v>13.84</v>
      </c>
      <c r="TY16" s="41">
        <f>IF(SUM(TF16:TI16)-TJ16&gt;0,SUM(TF16:TI16)-TJ16,"")</f>
        <v>48.34</v>
      </c>
      <c r="TZ16" s="41">
        <f>IF(TM16&gt;0,TM16,"")</f>
        <v>10.199999999999999</v>
      </c>
      <c r="UA16" s="41">
        <f>IF(TN16&gt;0,TN16,"")</f>
        <v>13.68</v>
      </c>
      <c r="UB16" s="41">
        <f>IF(SUM(TK16:TN16)-TO16&gt;0,SUM(TK16:TN16)-TO16,"")</f>
        <v>45.88</v>
      </c>
      <c r="UC16" s="41">
        <f>IF(SUM(TV16,TY16,UB16)&gt;0,SUM(TV16,TY16,UB16),"")</f>
        <v>143.6</v>
      </c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8"/>
      <c r="UQ16" s="18"/>
      <c r="UR16" s="18"/>
      <c r="US16" s="18"/>
      <c r="UT16" s="18"/>
      <c r="UU16" s="18"/>
      <c r="UV16" s="18"/>
      <c r="UW16" s="18"/>
      <c r="UX16" s="11" t="str">
        <f>IF(UF16&gt;0,UF16,"")</f>
        <v/>
      </c>
      <c r="UY16" s="11" t="str">
        <f>IF(UG16&gt;0,UG16,"")</f>
        <v/>
      </c>
      <c r="UZ16" s="11" t="str">
        <f>IF(SUM(UD16:UG16)-UH16&gt;0,SUM(UD16:UG16)-UH16,"")</f>
        <v/>
      </c>
      <c r="VA16" s="11" t="str">
        <f>IF(UK16&gt;0,UK16,"")</f>
        <v/>
      </c>
      <c r="VB16" s="11" t="str">
        <f>IF(UL16&gt;0,UL16,"")</f>
        <v/>
      </c>
      <c r="VC16" s="11" t="str">
        <f>IF(SUM(UI16:UL16)-UM16&gt;0,SUM(UI16:UL16)-UM16,"")</f>
        <v/>
      </c>
      <c r="VD16" s="11" t="str">
        <f>IF(MAX(UZ16,VC16)&gt;0,MAX(UZ16,VC16),"")</f>
        <v/>
      </c>
      <c r="VE16" s="11" t="str">
        <f>IF(UP16&gt;0,UP16,"")</f>
        <v/>
      </c>
      <c r="VF16" s="11" t="str">
        <f>IF(UQ16&gt;0,UQ16,"")</f>
        <v/>
      </c>
      <c r="VG16" s="11" t="str">
        <f>IF(SUM(UN16:UQ16)-UR16&gt;0,SUM(UN16:UQ16)-UR16,"")</f>
        <v/>
      </c>
      <c r="VH16" s="11" t="str">
        <f>IF(UU16&gt;0,UU16,"")</f>
        <v/>
      </c>
      <c r="VI16" s="11" t="str">
        <f>IF(UV16&gt;0,UV16,"")</f>
        <v/>
      </c>
      <c r="VJ16" s="11" t="str">
        <f>IF(SUM(US16:UV16)-UW16&gt;0,SUM(US16:UV16)-UW16,"")</f>
        <v/>
      </c>
      <c r="VK16" s="11" t="str">
        <f>IF(SUM(VD16,VG16,VJ16)&gt;0,SUM(VD16,VG16,VJ16),"")</f>
        <v/>
      </c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17"/>
      <c r="VY16" s="17"/>
      <c r="VZ16" s="17"/>
      <c r="WA16" s="17"/>
      <c r="WB16" s="17"/>
      <c r="WC16" s="17"/>
      <c r="WD16" s="17"/>
      <c r="WE16" s="17"/>
      <c r="WF16" s="41" t="str">
        <f>IF(VN16&gt;0,VN16,"")</f>
        <v/>
      </c>
      <c r="WG16" s="41" t="str">
        <f>IF(VO16&gt;0,VO16,"")</f>
        <v/>
      </c>
      <c r="WH16" s="41" t="str">
        <f>IF(SUM(VL16:VO16)-VP16&gt;0,SUM(VL16:VO16)-VP16,"")</f>
        <v/>
      </c>
      <c r="WI16" s="41" t="str">
        <f>IF(VS16&gt;0,VS16,"")</f>
        <v/>
      </c>
      <c r="WJ16" s="41" t="str">
        <f>IF(VT16&gt;0,VT16,"")</f>
        <v/>
      </c>
      <c r="WK16" s="41" t="str">
        <f>IF(SUM(VQ16:VT16)-VU16&gt;0,SUM(VQ16:VT16)-VU16,"")</f>
        <v/>
      </c>
      <c r="WL16" s="41" t="str">
        <f>IF(MAX(WH16,WK16)&gt;0,MAX(WH16,WK16),"")</f>
        <v/>
      </c>
      <c r="WM16" s="41" t="str">
        <f>IF(VX16&gt;0,VX16,"")</f>
        <v/>
      </c>
      <c r="WN16" s="41" t="str">
        <f>IF(VY16&gt;0,VY16,"")</f>
        <v/>
      </c>
      <c r="WO16" s="41" t="str">
        <f>IF(SUM(VV16:VY16)-VZ16&gt;0,SUM(VV16:VY16)-VZ16,"")</f>
        <v/>
      </c>
      <c r="WP16" s="41" t="str">
        <f>IF(WC16&gt;0,WC16,"")</f>
        <v/>
      </c>
      <c r="WQ16" s="41" t="str">
        <f>IF(WD16&gt;0,WD16,"")</f>
        <v/>
      </c>
      <c r="WR16" s="41" t="str">
        <f>IF(SUM(WA16:WD16)-WE16&gt;0,SUM(WA16:WD16)-WE16,"")</f>
        <v/>
      </c>
      <c r="WS16" s="41" t="str">
        <f>IF(SUM(WL16,WO16,WR16)&gt;0,SUM(WL16,WO16,WR16),"")</f>
        <v/>
      </c>
      <c r="WT16" s="27">
        <f>IF($CP16="P",CA16,(CA16+AZ16)/2)</f>
        <v>10.899999999999999</v>
      </c>
      <c r="WU16" s="27">
        <f>IF($CP16="P",CB16,(CB16+BA16)/2)</f>
        <v>6.1499999999999995</v>
      </c>
      <c r="WV16" s="27">
        <f>IF($CP16="P",CC16,(CC16+BB16)/2)</f>
        <v>8</v>
      </c>
      <c r="WW16" s="27">
        <f>IF($CP16="P",CD16,(CD16+BC16)/2)</f>
        <v>9.7050000000000001</v>
      </c>
      <c r="WX16" s="27">
        <f>IF($CP16="P",CE16,(CE16+BD16)/2)</f>
        <v>0</v>
      </c>
      <c r="WY16" s="27">
        <f>IF($CP16="P",CF16,(CF16+BE16)/2)</f>
        <v>9.6000000000000014</v>
      </c>
      <c r="WZ16" s="27">
        <f>IF($CP16="P",CG16,(CG16+BF16)/2)</f>
        <v>6</v>
      </c>
      <c r="XA16" s="27">
        <f>IF($CP16="P",CH16,(CH16+BG16)/2)</f>
        <v>7.05</v>
      </c>
      <c r="XB16" s="27">
        <f>IF($CP16="P",CI16,(CI16+BH16)/2)</f>
        <v>8.9250000000000007</v>
      </c>
      <c r="XC16" s="27">
        <f>IF($CP16="P",CJ16,(CJ16+BI16)/2)</f>
        <v>0</v>
      </c>
      <c r="XD16" s="27">
        <f>IF($CP16="P",CK16,(CK16+BJ16)/2)</f>
        <v>7.4</v>
      </c>
      <c r="XE16" s="27">
        <f>IF($CP16="P",CL16,(CL16+BK16)/2)</f>
        <v>4.4000000000000004</v>
      </c>
      <c r="XF16" s="27">
        <f>IF($CP16="P",CM16,(CM16+BL16)/2)</f>
        <v>5.8</v>
      </c>
      <c r="XG16" s="27">
        <f>IF($CP16="P",CN16,(CN16+BM16)/2)</f>
        <v>6.8650000000000002</v>
      </c>
      <c r="XH16" s="27">
        <f>IF($CP16="P",CO16,(CO16+BN16)/2)</f>
        <v>0</v>
      </c>
      <c r="XI16" s="29" t="s">
        <v>56</v>
      </c>
      <c r="XJ16" s="11">
        <f>IF(WV16&gt;0,WV16,"")</f>
        <v>8</v>
      </c>
      <c r="XK16" s="11">
        <f>IF(WW16&gt;0,WW16,"")</f>
        <v>9.7050000000000001</v>
      </c>
      <c r="XL16" s="11">
        <f>IF(SUM(WT16:WW16)-WX16&gt;0,SUM(WT16:WW16)-WX16,"")</f>
        <v>34.754999999999995</v>
      </c>
      <c r="XM16" s="11">
        <f>IF(XA16&gt;0,XA16,"")</f>
        <v>7.05</v>
      </c>
      <c r="XN16" s="11">
        <f>IF(XB16&gt;0,XB16,"")</f>
        <v>8.9250000000000007</v>
      </c>
      <c r="XO16" s="11">
        <f>IF(SUM(WY16:XB16)-XC16&gt;0,SUM(WY16:XB16)-XC16,"")</f>
        <v>31.575000000000003</v>
      </c>
      <c r="XP16" s="11">
        <f>IF(MAX(XL16,XO16)&gt;0,MAX(XL16,XO16),"")</f>
        <v>34.754999999999995</v>
      </c>
      <c r="XQ16" s="11">
        <f>IF(XF16&gt;0,XF16,"")</f>
        <v>5.8</v>
      </c>
      <c r="XR16" s="11">
        <f>IF(XG16&gt;0,XG16,"")</f>
        <v>6.8650000000000002</v>
      </c>
      <c r="XS16" s="11">
        <f>IF(SUM(XD16:XG16)-XH16&gt;0,SUM(XD16:XG16)-XH16,"")</f>
        <v>24.465000000000003</v>
      </c>
      <c r="XT16" s="11">
        <f>IF(SUM(XP16,XS16)&gt;0,SUM(XP16,XS16),"")</f>
        <v>59.22</v>
      </c>
    </row>
    <row r="17" spans="1:644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146</v>
      </c>
      <c r="C17" s="4" t="s">
        <v>5</v>
      </c>
      <c r="D17" s="4">
        <v>2004</v>
      </c>
      <c r="E17" s="9">
        <f>SUM(J17:V17)+SUM(J17:T17)*0.0000001+SUM(J17)*0.0000000000001</f>
        <v>181.49001814900444</v>
      </c>
      <c r="F17" s="3" t="str">
        <f>IF(OR(AND(AO17&gt;=AY$20,AO17&lt;&gt;"",AQ17&gt;=AY$24,AQ17&lt;&gt;"",AN17=""),AND(AR17&gt;=AY$20,AR17&lt;&gt;"",AT17&gt;=AY$24,AT17&lt;&gt;"",AN17=""),AND(AV17&gt;=AY$20,AV17&lt;&gt;"",AX17&gt;=AY$24,AX17&lt;&gt;"",AN17=""),AND(BP17&gt;=BZ$20,BP17&lt;&gt;"",BR17&gt;=BZ$24,BR17&lt;&gt;"",BO17=""),AND(BS17&gt;=BZ$20,BS17&lt;&gt;"",BU17&gt;=BZ$24,BU17&lt;&gt;"",BO17=""),AND(BW17&gt;=BZ$20,BW17&lt;&gt;"",BY17&gt;=BZ$24,BY17&lt;&gt;"",BO17=""),AND(CQ17&gt;=DA$20,CQ17&lt;&gt;"",CS17&gt;=DA$24,CS17&lt;&gt;"",CP17=""),AND(CT17&gt;=DA$20,CT17&lt;&gt;"",CV17&gt;=DA$24,CV17&lt;&gt;"",CP17=""),AND(CX17&gt;=DA$20,CX17&lt;&gt;"",CZ17&gt;=DA$24,CZ17&lt;&gt;"",CP17=""),AND(DX17&gt;=EK$20,DX17&lt;&gt;"",DZ17&gt;=EK$24,DZ17&lt;&gt;""),AND(EA17&gt;=EK$20,EA17&lt;&gt;"",EC17&gt;=EK$24,EC17&lt;&gt;""),AND(EE17&gt;=EK$20,EE17&lt;&gt;"",EG17&gt;=EK$24,EG17&lt;&gt;""),AND(EH17&gt;=EK$20,EH17&lt;&gt;"",EJ17&gt;=EK$24,EJ17&lt;&gt;""),AND(FF17&gt;=FS$20,FF17&lt;&gt;"",FH17&gt;=FS$24,FH17&lt;&gt;""),AND(FI17&gt;=FS$20,FI17&lt;&gt;"",FK17&gt;=FS$24,FK17&lt;&gt;""),AND(FM17&gt;=FS$20,FM17&lt;&gt;"",FO17&gt;=FS$24,FO17&lt;&gt;""),AND(FP17&gt;=FS$20,FP17&lt;&gt;"",FR17&gt;=FS$24,FR17&lt;&gt;""),AND(GN17&gt;=HA$20,GN17&lt;&gt;"",GP17&gt;=HA$24,GP17&lt;&gt;""),AND(GQ17&gt;=HA$20,GQ17&lt;&gt;"",GS17&gt;=HA$24,GS17&lt;&gt;""),AND(GU17&gt;=HA$20,GU17&lt;&gt;"",GW17&gt;=HA$24,GW17&lt;&gt;""),AND(GX17&gt;=HA$20,GX17&lt;&gt;"",GZ17&gt;=HA$24,GZ17&lt;&gt;""),AND(HV17&gt;=II$20,HV17&lt;&gt;"",HX17&gt;=II$24,HX17&lt;&gt;""),AND(HY17&gt;=II$20,HY17&lt;&gt;"",IA17&gt;=II$24,IA17&lt;&gt;""),AND(IC17&gt;=II$20,IC17&lt;&gt;"",IE17&gt;=II$24,IE17&lt;&gt;""),AND(IF17&gt;=II$20,IF17&lt;&gt;"",IH17&gt;=II$24,IH17&lt;&gt;""),AND(JD17&gt;=JQ$20,JD17&lt;&gt;"",JF17&gt;=JQ$24,JF17&lt;&gt;""),AND(JG17&gt;=JQ$20,JG17&lt;&gt;"",JI17&gt;=JQ$24,JI17&lt;&gt;""),AND(JK17&gt;=JQ$20,JK17&lt;&gt;"",JM17&gt;=JQ$24,JM17&lt;&gt;""),AND(JN17&gt;=JQ$20,JN17&lt;&gt;"",JP17&gt;=JQ$24,JP17&lt;&gt;""),AND(KL17&gt;=KY$20,KL17&lt;&gt;"",KN17&gt;=KY$24,KN17&lt;&gt;""),AND(KO17&gt;=KY$20,KO17&lt;&gt;"",KQ17&gt;=KY$24,KQ17&lt;&gt;""),AND(KS17&gt;=KY$20,KS17&lt;&gt;"",KU17&gt;=KY$24,KU17&lt;&gt;""),AND(KV17&gt;=KY$20,KV17&lt;&gt;"",KX17&gt;=KY$24,KX17&lt;&gt;""),AND(LT17&gt;=MG$20,LT17&lt;&gt;"",LV17&gt;=MG$24,LV17&lt;&gt;""),AND(LW17&gt;=MG$20,LW17&lt;&gt;"",LY17&gt;=MG$24,LY17&lt;&gt;""),AND(MA17&gt;=MG$20,MA17&lt;&gt;"",MC17&gt;=MG$24,MC17&lt;&gt;""),AND(MD17&gt;=MG$20,MD17&lt;&gt;"",MF17&gt;=MG$24,MF17&lt;&gt;""),AND(NB17&gt;=NO$20,NB17&lt;&gt;"",ND17&gt;=NO$24,ND17&lt;&gt;""),AND(NE17&gt;=NO$20,NE17&lt;&gt;"",NG17&gt;=NO$24,NG17&lt;&gt;""),AND(NI17&gt;=NO$20,NI17&lt;&gt;"",NK17&gt;=NO$24,NK17&lt;&gt;""),AND(NL17&gt;=NO$20,NL17&lt;&gt;"",NN17&gt;=NO$24,NN17&lt;&gt;""),AND(OJ17&gt;=OW$20,OJ17&lt;&gt;"",OL17&gt;=OW$24,OL17&lt;&gt;""),AND(OM17&gt;=OW$20,OM17&lt;&gt;"",OO17&gt;=OW$24,OO17&lt;&gt;""),AND(OQ17&gt;=OW$20,OQ17&lt;&gt;"",OS17&gt;=OW$24,OS17&lt;&gt;""),AND(OT17&gt;=OW$20,OT17&lt;&gt;"",OV17&gt;=OW$24,OV17&lt;&gt;""),AND(PR17&gt;=QE$20,PR17&lt;&gt;"",PT17&gt;=QE$24,PT17&lt;&gt;""),AND(PU17&gt;=QE$20,PU17&lt;&gt;"",PW17&gt;=QE$24,PW17&lt;&gt;""),AND(PY17&gt;=QE$20,PY17&lt;&gt;"",QA17&gt;=QE$24,QA17&lt;&gt;""),AND(QB17&gt;=QE$20,QB17&lt;&gt;"",QD17&gt;=QE$24,QD17&lt;&gt;""),AND(QZ17&gt;=RM$20,QZ17&lt;&gt;"",RB17&gt;=RM$24,RB17&lt;&gt;""),AND(RC17&gt;=RM$20,RC17&lt;&gt;"",RE17&gt;=RM$24,RE17&lt;&gt;""),AND(RG17&gt;=RM$20,RG17&lt;&gt;"",RI17&gt;=RM$24,RI17&lt;&gt;""),AND(RJ17&gt;=RM$20,RJ17&lt;&gt;"",RL17&gt;=RM$24,RL17&lt;&gt;""),AND(SH17&gt;=SU$20,SH17&lt;&gt;"",SJ17&gt;=SU$24,SJ17&lt;&gt;""),AND(SK17&gt;=SU$20,SK17&lt;&gt;"",SM17&gt;=SU$24,SM17&lt;&gt;""),AND(SO17&gt;=SU$20,SO17&lt;&gt;"",SQ17&gt;=SU$24,SQ17&lt;&gt;""),AND(SR17&gt;=SU$20,SR17&lt;&gt;"",ST17&gt;=SU$24,ST17&lt;&gt;""),AND(TP17&gt;=UC$20,TP17&lt;&gt;"",TR17&gt;=UC$24,TR17&lt;&gt;""),AND(TS17&gt;=UC$20,TS17&lt;&gt;"",TU17&gt;=UC$24,TU17&lt;&gt;""),AND(TW17&gt;=UC$20,TW17&lt;&gt;"",TY17&gt;=UC$24,TYY17&lt;&gt;""),AND(TZ17&gt;=UC$20,TZ17&lt;&gt;"",UB17&gt;=UC$24,UB17&lt;&gt;""),AND(UX17&gt;=VK$20,UX17&lt;&gt;"",UZ17&gt;=VK$24,UZ17&lt;&gt;""),AND(VA17&gt;=VK$20,VA17&lt;&gt;"",VC17&gt;=VK$24,VC17&lt;&gt;""),AND(VE17&gt;=VK$20,VE17&lt;&gt;"",VG17&gt;=VK$24,VG17&lt;&gt;""),AND(VH17&gt;=VK$20,VH17&lt;&gt;"",VJ17&gt;=VK$24,VJ17&lt;&gt;""),AND(WF17&gt;=WS$20,WF17&lt;&gt;"",WH17&gt;=WS$24,WH17&lt;&gt;""),AND(WI17&gt;=WS$20,WI17&lt;&gt;"",WK17&gt;=WS$24,WK17&lt;&gt;""),AND(WM17&gt;=WS$20,WM17&lt;&gt;"",WO17&gt;=WS$24,WO17&lt;&gt;""),AND(WP17&gt;=WS$20,WP17&lt;&gt;"",WR17&gt;=WS$24,WR17&lt;&gt;"")),"P","")</f>
        <v/>
      </c>
      <c r="G17" s="3" t="str">
        <f>IF(OR(AND(AQ17&gt;=AY$24,AQ17&lt;&gt;"",AN17=""),AND(AT17&gt;=AY$24,AT17&lt;&gt;"",AN17=""),AND(AX17&gt;=AY$24,AX17&lt;&gt;"",AN17=""),AND(BR17&gt;=BZ$24,BR17&lt;&gt;"",BO17=""),AND(BU17&gt;=BZ$24,BU17&lt;&gt;"",BO17=""),AND(BY17&gt;=BZ$24,BY17&lt;&gt;"",BO17=""),AND(CS17&gt;=DA$24,CS17&lt;&gt;"",CP17=""),AND(CV17&gt;=DA$24,CV17&lt;&gt;"",CP17=""),AND(CZ17&gt;=DA$24,CZ17&lt;&gt;"",CP17=""),AND(DZ17&gt;=EK$24,DZ17&lt;&gt;""),AND(EC17&gt;=EK$24,EC17&lt;&gt;""),AND(EG17&gt;=EK$24,EG17&lt;&gt;""),AND(EJ17&gt;=EK$24,EJ17&lt;&gt;""),AND(FH17&gt;=FS$24,FH17&lt;&gt;""),AND(FK17&gt;=FS$24,FK17&lt;&gt;""),AND(FO17&gt;=FS$24,FO17&lt;&gt;""),AND(FR17&gt;=FS$24,FR17&lt;&gt;""),AND(GP17&gt;=HA$24,GP17&lt;&gt;""),AND(GS17&gt;=HA$24,GS17&lt;&gt;""),AND(GW17&gt;=HA$24,GW17&lt;&gt;""),AND(GZ17&gt;=HA$24,GZ17&lt;&gt;""),AND(HX17&gt;=II$24,HX17&lt;&gt;""),AND(IA17&gt;=II$24,IA17&lt;&gt;""),AND(IE17&gt;=II$24,IE17&lt;&gt;""),AND(IH17&gt;=II$24,IH17&lt;&gt;""),AND(JF17&gt;=JQ$24,JF17&lt;&gt;""),AND(JI17&gt;=JQ$24,JI17&lt;&gt;""),AND(JM17&gt;=JQ$24,JM17&lt;&gt;""),AND(JP17&gt;=JQ$24,JP17&lt;&gt;""),AND(KN17&gt;=KY$24,KN17&lt;&gt;""),AND(KQ17&gt;=KY$24,KQ17&lt;&gt;""),AND(KU17&gt;=KY$24,KU17&lt;&gt;""),AND(KX17&gt;=KY$24,KX17&lt;&gt;""),AND(LV17&gt;=MG$24,LV17&lt;&gt;""),AND(LY17&gt;=MG$24,LY17&lt;&gt;""),AND(MC17&gt;=MG$24,MC17&lt;&gt;""),AND(MF17&gt;=MG$24,MF17&lt;&gt;""),AND(ND17&gt;=NO$24,ND17&lt;&gt;""),AND(NG17&gt;=NO$24,NG17&lt;&gt;""),AND(NK17&gt;=NO$24,NK17&lt;&gt;""),AND(NN17&gt;=NO$24,NN17&lt;&gt;""),AND(OL17&gt;=OW$24,OL17&lt;&gt;""),AND(OO17&gt;=OW$24,OO17&lt;&gt;""),AND(OS17&gt;=OW$24,OS17&lt;&gt;""),AND(OV17&gt;=OW$24,OV17&lt;&gt;""),AND(PT17&gt;=QE$24,PT17&lt;&gt;""),AND(PW17&gt;=QE$24,PW17&lt;&gt;""),AND(QA17&gt;=QE$24,QA17&lt;&gt;""),AND(QD17&gt;=QE$24,QD17&lt;&gt;""),AND(RB17&gt;=RM$24,RB17&lt;&gt;""),AND(RE17&gt;=RM$24,RE17&lt;&gt;""),AND(RI17&gt;=RM$24,RI17&lt;&gt;""),AND(RL17&gt;=RM$24,RL17&lt;&gt;""),AND(SJ17&gt;=SU$24,SJ17&lt;&gt;""),AND(SM17&gt;=SU$24,SM17&lt;&gt;""),AND(SQ17&gt;=SU$24,SQ17&lt;&gt;""),AND(ST17&gt;=SU$24,ST17&lt;&gt;""),AND(TR17&gt;=UC$24,TR17&lt;&gt;""),AND(TU17&gt;=UC$24,TU17&lt;&gt;""),AND(TY17&gt;=UC$24,TYY17&lt;&gt;""),AND(UB17&gt;=UC$24,UB17&lt;&gt;""),AND(UZ17&gt;=VK$24,UZ17&lt;&gt;""),AND(VC17&gt;=VK$24,VC17&lt;&gt;""),AND(VG17&gt;=VK$24,VG17&lt;&gt;""),AND(VJ17&gt;=VK$24,VJ17&lt;&gt;""),AND(WH17&gt;=WS$24,WH17&lt;&gt;""),AND(WK17&gt;=WS$24,WK17&lt;&gt;""),AND(WO17&gt;=WS$24,WO17&lt;&gt;""),AND(WR17&gt;=WS$24,WR17&lt;&gt;"")),"P","")</f>
        <v/>
      </c>
      <c r="H17" s="37" t="str">
        <f>IF(AND(G17="P",F17=""),"No DD",IF(OR(AND(AO17&gt;=AY$23,AO17&lt;&gt;"",AQ17&gt;=AY$27,AQ17&lt;&gt;"",AN17=""),AND(AR17&gt;=AY$23,AR17&lt;&gt;"",AT17&gt;=AY$27,AT17&lt;&gt;"",AN17=""),AND(AV17&gt;=AY$23,AV17&lt;&gt;"",AX17&gt;=AY$27,AX17&lt;&gt;"",AN17=""),AND(BP17&gt;=BZ$23,BP17&lt;&gt;"",BR17&gt;=BZ$27,BR17&lt;&gt;"",BO17=""),AND(BS17&gt;=BZ$23,BS17&lt;&gt;"",BU17&gt;=BZ$27,BU17&lt;&gt;"",BO17=""),AND(BW17&gt;=BZ$23,BW17&lt;&gt;"",BY17&gt;=BZ$27,BY17&lt;&gt;"",BO17=""),AND(CQ17&gt;=DA$23,CQ17&lt;&gt;"",CS17&gt;=DA$27,CS17&lt;&gt;"",CP17=""),AND(CT17&gt;=DA$23,CT17&lt;&gt;"",CV17&gt;=DA$27,CV17&lt;&gt;"",CP17=""),AND(CX17&gt;=DA$23,CX17&lt;&gt;"",CZ17&gt;=DA$27,CZ17&lt;&gt;"",CP17=""),AND(DX17&gt;=EK$23,DX17&lt;&gt;"",DZ17&gt;=EK$27,DZ17&lt;&gt;""),AND(EA17&gt;=EK$23,EA17&lt;&gt;"",EC17&gt;=EK$27,EC17&lt;&gt;""),AND(EE17&gt;=EK$23,EE17&lt;&gt;"",EG17&gt;=EK$27,EG17&lt;&gt;""),AND(EH17&gt;=EK$23,EH17&lt;&gt;"",EJ17&gt;=EK$27,EJ17&lt;&gt;""),AND(FF17&gt;=FS$23,FF17&lt;&gt;"",FH17&gt;=FS$27,FH17&lt;&gt;""),AND(FI17&gt;=FS$23,FI17&lt;&gt;"",FK17&gt;=FS$27,FK17&lt;&gt;""),AND(FM17&gt;=FS$23,FM17&lt;&gt;"",FO17&gt;=FS$27,FO17&lt;&gt;""),AND(FP17&gt;=FS$23,FP17&lt;&gt;"",FR17&gt;=FS$27,FR17&lt;&gt;""),AND(GN17&gt;=HA$23,GN17&lt;&gt;"",GP17&gt;=HA$27,GP17&lt;&gt;""),AND(GQ17&gt;=HA$23,GQ17&lt;&gt;"",GS17&gt;=HA$27,GS17&lt;&gt;""),AND(GU17&gt;=HA$23,GU17&lt;&gt;"",GW17&gt;=HA$27,GW17&lt;&gt;""),AND(GX17&gt;=HA$23,GX17&lt;&gt;"",GZ17&gt;=HA$27,GZ17&lt;&gt;""),AND(HV17&gt;=II$23,HV17&lt;&gt;"",HX17&gt;=II$27,HX17&lt;&gt;""),AND(HY17&gt;=II$23,HY17&lt;&gt;"",IA17&gt;=II$27,IA17&lt;&gt;""),AND(IC17&gt;=II$23,IC17&lt;&gt;"",IE17&gt;=II$27,IE17&lt;&gt;""),AND(IF17&gt;=II$23,IF17&lt;&gt;"",IH17&gt;=II$27,IH17&lt;&gt;""),AND(JD17&gt;=JQ$23,JD17&lt;&gt;"",JF17&gt;=JQ$27,JF17&lt;&gt;""),AND(JG17&gt;=JQ$23,JG17&lt;&gt;"",JI17&gt;=JQ$27,JI17&lt;&gt;""),AND(JK17&gt;=JQ$23,JK17&lt;&gt;"",JM17&gt;=JQ$27,JM17&lt;&gt;""),AND(JN17&gt;=JQ$23,JN17&lt;&gt;"",JP17&gt;=JQ$27,JP17&lt;&gt;""),AND(KL17&gt;=KY$23,KL17&lt;&gt;"",KN17&gt;=KY$27,KN17&lt;&gt;""),AND(KO17&gt;=KY$23,KO17&lt;&gt;"",KQ17&gt;=KY$27,KQ17&lt;&gt;""),AND(KS17&gt;=KY$23,KS17&lt;&gt;"",KU17&gt;=KY$27,KU17&lt;&gt;""),AND(KV17&gt;=KY$23,KV17&lt;&gt;"",KX17&gt;=KY$27,KX17&lt;&gt;""),AND(LT17&gt;=MG$23,LT17&lt;&gt;"",LV17&gt;=MG$27,LV17&lt;&gt;""),AND(LW17&gt;=MG$23,LW17&lt;&gt;"",LY17&gt;=MG$27,LY17&lt;&gt;""),AND(MA17&gt;=MG$23,MA17&lt;&gt;"",MC17&gt;=MG$27,MC17&lt;&gt;""),AND(MD17&gt;=MG$23,MD17&lt;&gt;"",MF17&gt;=MG$27,MF17&lt;&gt;""),AND(NB17&gt;=NO$23,NB17&lt;&gt;"",ND17&gt;=NO$27,ND17&lt;&gt;""),AND(NE17&gt;=NO$23,NE17&lt;&gt;"",NG17&gt;=NO$27,NG17&lt;&gt;""),AND(NI17&gt;=NO$23,NI17&lt;&gt;"",NK17&gt;=NO$27,NK17&lt;&gt;""),AND(NL17&gt;=NO$23,NL17&lt;&gt;"",NN17&gt;=NO$27,NN17&lt;&gt;""),AND(OJ17&gt;=OW$23,OJ17&lt;&gt;"",OL17&gt;=OW$27,OL17&lt;&gt;""),AND(OM17&gt;=OW$23,OM17&lt;&gt;"",OO17&gt;=OW$27,OO17&lt;&gt;""),AND(OQ17&gt;=OW$23,OQ17&lt;&gt;"",OS17&gt;=OW$27,OS17&lt;&gt;""),AND(OT17&gt;=OW$23,OT17&lt;&gt;"",OV17&gt;=OW$27,OV17&lt;&gt;""),AND(PR17&gt;=QE$23,PR17&lt;&gt;"",PT17&gt;=QE$27,PT17&lt;&gt;""),AND(PU17&gt;=QE$23,PU17&lt;&gt;"",PW17&gt;=QE$27,PW17&lt;&gt;""),AND(PY17&gt;=QE$23,PY17&lt;&gt;"",QA17&gt;=QE$27,QA17&lt;&gt;""),AND(QB17&gt;=QE$23,QB17&lt;&gt;"",QD17&gt;=QE$27,QD17&lt;&gt;""),AND(QZ17&gt;=RM$23,QZ17&lt;&gt;"",RB17&gt;=RM$27,RB17&lt;&gt;""),AND(RC17&gt;=RM$23,RC17&lt;&gt;"",RE17&gt;=RM$27,RE17&lt;&gt;""),AND(RG17&gt;=RM$23,RG17&lt;&gt;"",RI17&gt;=RM$27,RI17&lt;&gt;""),AND(RJ17&gt;=RM$23,RJ17&lt;&gt;"",RL17&gt;=RM$27,RL17&lt;&gt;""),AND(SH17&gt;=SU$23,SH17&lt;&gt;"",SJ17&gt;=SU$27,SJ17&lt;&gt;""),AND(SK17&gt;=SU$23,SK17&lt;&gt;"",SM17&gt;=SU$27,SM17&lt;&gt;""),AND(SO17&gt;=SU$23,SO17&lt;&gt;"",SQ17&gt;=SU$27,SQ17&lt;&gt;""),AND(SR17&gt;=SU$23,SR17&lt;&gt;"",ST17&gt;=SU$27,ST17&lt;&gt;""),AND(TP17&gt;=UC$23,TP17&lt;&gt;"",TR17&gt;=UC$27,TR17&lt;&gt;""),AND(TS17&gt;=UC$23,TS17&lt;&gt;"",TU17&gt;=UC$27,TU17&lt;&gt;""),AND(TW17&gt;=UC$23,TW17&lt;&gt;"",TY17&gt;=UC$347,TYY17&lt;&gt;""),AND(TZ17&gt;=UC$23,TZ17&lt;&gt;"",UB17&gt;=UC$27,UB17&lt;&gt;""),AND(UX17&gt;=VK$23,UX17&lt;&gt;"",UZ17&gt;=VK$27,UZ17&lt;&gt;""),AND(VA17&gt;=VK$23,VA17&lt;&gt;"",VC17&gt;=VK$27,VC17&lt;&gt;""),AND(VE17&gt;=VK$23,VE17&lt;&gt;"",VG17&gt;=VK$27,VG17&lt;&gt;""),AND(VH17&gt;=VK$23,VH17&lt;&gt;"",VJ17&gt;=VK$27,VJ17&lt;&gt;""),AND(WF17&gt;=WS$23,WF17&lt;&gt;"",WH17&gt;=WS$27,WH17&lt;&gt;""),AND(WI17&gt;=WS$23,WI17&lt;&gt;"",WK17&gt;=WS$27,WK17&lt;&gt;""),AND(WM17&gt;=WS$23,WM17&lt;&gt;"",WO17&gt;=WS$27,WO17&lt;&gt;""),AND(WP17&gt;=WS$23,WP17&lt;&gt;"",WR17&gt;=WS$27,WR17&lt;&gt;"")),"Merit",IF(OR(AND(AO17&gt;=AY$22,AO17&lt;&gt;"",AQ17&gt;=AY$26,AQ17&lt;&gt;"",AN17=""),AND(AR17&gt;=AY$22,AR17&lt;&gt;"",AT17&gt;=AY$26,AT17&lt;&gt;"",AN17=""),AND(AV17&gt;=AY$22,AV17&lt;&gt;"",AX17&gt;=AY$26,AX17&lt;&gt;"",AN17=""),AND(BP17&gt;=BZ$22,BP17&lt;&gt;"",BR17&gt;=BZ$26,BR17&lt;&gt;"",BO17=""),AND(BS17&gt;=BZ$22,BS17&lt;&gt;"",BU17&gt;=BZ$26,BU17&lt;&gt;"",BO17=""),AND(BW17&gt;=BZ$22,BW17&lt;&gt;"",BY17&gt;=BZ$26,BY17&lt;&gt;"",BO17=""),AND(CQ17&gt;=DA$22,CQ17&lt;&gt;"",CS17&gt;=DA$26,CS17&lt;&gt;"",CP17=""),AND(CT17&gt;=DA$22,CT17&lt;&gt;"",CV17&gt;=DA$26,CV17&lt;&gt;"",CP17=""),AND(CX17&gt;=DA$22,CX17&lt;&gt;"",CZ17&gt;=DA$26,CZ17&lt;&gt;"",CP17=""),AND(DX17&gt;=EK$22,DX17&lt;&gt;"",DZ17&gt;=EK$26,DZ17&lt;&gt;""),AND(EA17&gt;=EK$22,EA17&lt;&gt;"",EC17&gt;=EK$26,EC17&lt;&gt;""),AND(EE17&gt;=EK$22,EE17&lt;&gt;"",EG17&gt;=EK$26,EG17&lt;&gt;""),AND(EH17&gt;=EK$22,EH17&lt;&gt;"",EJ17&gt;=EK$26,EJ17&lt;&gt;""),AND(FF17&gt;=FS$22,FF17&lt;&gt;"",FH17&gt;=FS$26,FH17&lt;&gt;""),AND(FI17&gt;=FS$22,FI17&lt;&gt;"",FK17&gt;=FS$26,FK17&lt;&gt;""),AND(FM17&gt;=FS$22,FM17&lt;&gt;"",FO17&gt;=FS$26,FO17&lt;&gt;""),AND(FP17&gt;=FS$22,FP17&lt;&gt;"",FR17&gt;=FS$26,FR17&lt;&gt;""),AND(GN17&gt;=HA$22,GN17&lt;&gt;"",GP17&gt;=HA$26,GP17&lt;&gt;""),AND(GQ17&gt;=HA$22,GQ17&lt;&gt;"",GS17&gt;=HA$26,GS17&lt;&gt;""),AND(GU17&gt;=HA$22,GU17&lt;&gt;"",GW17&gt;=HA$26,GW17&lt;&gt;""),AND(GX17&gt;=HA$22,GX17&lt;&gt;"",GZ17&gt;=HA$26,GZ17&lt;&gt;""),AND(HV17&gt;=II$22,HV17&lt;&gt;"",HX17&gt;=II$26,HX17&lt;&gt;""),AND(HY17&gt;=II$22,HY17&lt;&gt;"",IA17&gt;=II$26,IA17&lt;&gt;""),AND(IC17&gt;=II$22,IC17&lt;&gt;"",IE17&gt;=II$26,IE17&lt;&gt;""),AND(IF17&gt;=II$22,IF17&lt;&gt;"",IH17&gt;=II$26,IH17&lt;&gt;""),AND(JD17&gt;=JQ$22,JD17&lt;&gt;"",JF17&gt;=JQ$26,JF17&lt;&gt;""),AND(JG17&gt;=JQ$22,JG17&lt;&gt;"",JI17&gt;=JQ$26,JI17&lt;&gt;""),AND(JK17&gt;=JQ$22,JK17&lt;&gt;"",JM17&gt;=JQ$26,JM17&lt;&gt;""),AND(JN17&gt;=JQ$22,JN17&lt;&gt;"",JP17&gt;=JQ$26,JP17&lt;&gt;""),AND(KL17&gt;=KY$22,KL17&lt;&gt;"",KN17&gt;=KY$26,KN17&lt;&gt;""),AND(KO17&gt;=KY$22,KO17&lt;&gt;"",KQ17&gt;=KY$26,KQ17&lt;&gt;""),AND(KS17&gt;=KY$22,KS17&lt;&gt;"",KU17&gt;=KY$26,KU17&lt;&gt;""),AND(KV17&gt;=KY$22,KV17&lt;&gt;"",KX17&gt;=KY$26,KX17&lt;&gt;""),AND(LT17&gt;=MG$22,LT17&lt;&gt;"",LV17&gt;=MG$26,LV17&lt;&gt;""),AND(LW17&gt;=MG$22,LW17&lt;&gt;"",LY17&gt;=MG$26,LY17&lt;&gt;""),AND(MA17&gt;=MG$22,MA17&lt;&gt;"",MC17&gt;=MG$26,MC17&lt;&gt;""),AND(MD17&gt;=MG$22,MD17&lt;&gt;"",MF17&gt;=MG$26,MF17&lt;&gt;""),AND(NB17&gt;=NO$22,NB17&lt;&gt;"",ND17&gt;=NO$26,ND17&lt;&gt;""),AND(NE17&gt;=NO$22,NE17&lt;&gt;"",NG17&gt;=NO$26,NG17&lt;&gt;""),AND(NI17&gt;=NO$22,NI17&lt;&gt;"",NK17&gt;=NO$26,NK17&lt;&gt;""),AND(NL17&gt;=NO$22,NL17&lt;&gt;"",NN17&gt;=NO$26,NN17&lt;&gt;""),AND(OJ17&gt;=OW$22,OJ17&lt;&gt;"",OL17&gt;=OW$26,OL17&lt;&gt;""),AND(OM17&gt;=OW$22,OM17&lt;&gt;"",OO17&gt;=OW$26,OO17&lt;&gt;""),AND(OQ17&gt;=OW$22,OQ17&lt;&gt;"",OS17&gt;=OW$26,OS17&lt;&gt;""),AND(OT17&gt;=OW$22,OT17&lt;&gt;"",OV17&gt;=OW$26,OV17&lt;&gt;""),AND(PR17&gt;=QE$22,PR17&lt;&gt;"",PT17&gt;=QE$26,PT17&lt;&gt;""),AND(PU17&gt;=QE$22,PU17&lt;&gt;"",PW17&gt;=QE$26,PW17&lt;&gt;""),AND(PY17&gt;=QE$22,PY17&lt;&gt;"",QA17&gt;=QE$26,QA17&lt;&gt;""),AND(QB17&gt;=QE$22,QB17&lt;&gt;"",QD17&gt;=QE$26,QD17&lt;&gt;""),AND(QZ17&gt;=RM$22,QZ17&lt;&gt;"",RB17&gt;=RM$26,RB17&lt;&gt;""),AND(RC17&gt;=RM$22,RC17&lt;&gt;"",RE17&gt;=RM$26,RE17&lt;&gt;""),AND(RG17&gt;=RM$22,RG17&lt;&gt;"",RI17&gt;=RM$26,RI17&lt;&gt;""),AND(RJ17&gt;=RM$22,RJ17&lt;&gt;"",RL17&gt;=RM$26,RL17&lt;&gt;""),AND(SH17&gt;=SU$22,SH17&lt;&gt;"",SJ17&gt;=SU$26,SJ17&lt;&gt;""),AND(SK17&gt;=SU$22,SK17&lt;&gt;"",SM17&gt;=SU$26,SM17&lt;&gt;""),AND(SO17&gt;=SU$22,SO17&lt;&gt;"",SQ17&gt;=SU$26,SQ17&lt;&gt;""),AND(SR17&gt;=SU$22,SR17&lt;&gt;"",ST17&gt;=SU$26,ST17&lt;&gt;""),AND(TP17&gt;=UC$22,TP17&lt;&gt;"",TR17&gt;=UC$26,TR17&lt;&gt;""),AND(TS17&gt;=UC$22,TS17&lt;&gt;"",TU17&gt;=UC$26,TU17&lt;&gt;""),AND(TW17&gt;=UC$22,TW17&lt;&gt;"",TY17&gt;=UC$26,TYY17&lt;&gt;""),AND(TZ17&gt;=UC$22,TZ17&lt;&gt;"",UB17&gt;=UC$26,UB17&lt;&gt;""),AND(UX17&gt;=VK$22,UX17&lt;&gt;"",UZ17&gt;=VK$26,UZ17&lt;&gt;""),AND(VA17&gt;=VK$22,VA17&lt;&gt;"",VC17&gt;=VK$26,VC17&lt;&gt;""),AND(VE17&gt;=VK$22,VE17&lt;&gt;"",VG17&gt;=VK$26,VG17&lt;&gt;""),AND(VH17&gt;=VK$22,VH17&lt;&gt;"",VJ17&gt;=VK$26,VJ17&lt;&gt;""),AND(WF17&gt;=WS$22,WF17&lt;&gt;"",WH17&gt;=WS$26,WH17&lt;&gt;""),AND(WI17&gt;=WS$22,WI17&lt;&gt;"",WK17&gt;=WS$26,WK17&lt;&gt;""),AND(WM17&gt;=WS$22,WM17&lt;&gt;"",WO17&gt;=WS$26,WO17&lt;&gt;""),AND(WP17&gt;=WS$22,WP17&lt;&gt;"",WR17&gt;=WS$26,WR17&lt;&gt;"")),"Excellence",IF(I17="P","Worlds Team",IF(F17="P","National Team","")))))</f>
        <v/>
      </c>
      <c r="I17" s="3" t="str">
        <f>IF(OR(AND(AO17&gt;=AY$21,AO17&lt;&gt;"",AQ17&gt;=AY$25,AQ17&lt;&gt;"",AN17=""),AND(AR17&gt;=AY$21,AR17&lt;&gt;"",AT17&gt;=AY$25,AT17&lt;&gt;"",AN17=""),AND(AV17&gt;=AY$21,AV17&lt;&gt;"",AX17&gt;=AY$25,AX17&lt;&gt;"",AN17=""),AND(BP17&gt;=BZ$21,BP17&lt;&gt;"",BR17&gt;=BZ$25,BR17&lt;&gt;"",BO17=""),AND(BS17&gt;=BZ$21,BS17&lt;&gt;"",BU17&gt;=BZ$25,BU17&lt;&gt;"",BO17=""),AND(BW17&gt;=BZ$21,BW17&lt;&gt;"",BY17&gt;=BZ$25,BY17&lt;&gt;"",BO17=""),AND(CQ17&gt;=DA$21,CQ17&lt;&gt;"",CS17&gt;=DA$25,CS17&lt;&gt;"",CP17=""),AND(CT17&gt;=DA$21,CT17&lt;&gt;"",CV17&gt;=DA$25,CV17&lt;&gt;"",CP17=""),AND(CX17&gt;=DA$21,CX17&lt;&gt;"",CZ17&gt;=DA$25,CZ17&lt;&gt;"",CP17=""),AND(DX17&gt;=EK$21,DX17&lt;&gt;"",DZ17&gt;=EK$25,DZ17&lt;&gt;""),AND(EA17&gt;=EK$21,EA17&lt;&gt;"",EC17&gt;=EK$25,EC17&lt;&gt;""),AND(EE17&gt;=EK$21,EE17&lt;&gt;"",EG17&gt;=EK$25,EG17&lt;&gt;""),AND(EH17&gt;=EK$21,EH17&lt;&gt;"",EJ17&gt;=EK$25,EJ17&lt;&gt;""),AND(FF17&gt;=FS$21,FF17&lt;&gt;"",FH17&gt;=FS$25,FH17&lt;&gt;""),AND(FI17&gt;=FS$21,FI17&lt;&gt;"",FK17&gt;=FS$25,FK17&lt;&gt;""),AND(FM17&gt;=FS$21,FM17&lt;&gt;"",FO17&gt;=FS$25,FO17&lt;&gt;""),AND(FP17&gt;=FS$21,FP17&lt;&gt;"",FR17&gt;=FS$25,FR17&lt;&gt;""),AND(GN17&gt;=HA$21,GN17&lt;&gt;"",GP17&gt;=HA$25,GP17&lt;&gt;""),AND(GQ17&gt;=HA$21,GQ17&lt;&gt;"",GS17&gt;=HA$25,GS17&lt;&gt;""),AND(GU17&gt;=HA$21,GU17&lt;&gt;"",GW17&gt;=HA$25,GW17&lt;&gt;""),AND(GX17&gt;=HA$21,GX17&lt;&gt;"",GZ17&gt;=HA$25,GZ17&lt;&gt;""),AND(HV17&gt;=II$21,HV17&lt;&gt;"",HX17&gt;=II$25,HX17&lt;&gt;""),AND(HY17&gt;=II$21,HY17&lt;&gt;"",IA17&gt;=II$25,IA17&lt;&gt;""),AND(IC17&gt;=II$21,IC17&lt;&gt;"",IE17&gt;=II$25,IE17&lt;&gt;""),AND(IF17&gt;=II$21,IF17&lt;&gt;"",IH17&gt;=II$25,IH17&lt;&gt;""),AND(JD17&gt;=JQ$21,JD17&lt;&gt;"",JF17&gt;=JQ$25,JF17&lt;&gt;""),AND(JG17&gt;=JQ$21,JG17&lt;&gt;"",JI17&gt;=JQ$25,JI17&lt;&gt;""),AND(JK17&gt;=JQ$21,JK17&lt;&gt;"",JM17&gt;=JQ$25,JM17&lt;&gt;""),AND(JN17&gt;=JQ$21,JN17&lt;&gt;"",JP17&gt;=JQ$25,JP17&lt;&gt;""),AND(KL17&gt;=KY$21,KL17&lt;&gt;"",KN17&gt;=KY$25,KN17&lt;&gt;""),AND(KO17&gt;=KY$21,KO17&lt;&gt;"",KQ17&gt;=KY$25,KQ17&lt;&gt;""),AND(KS17&gt;=KY$21,KS17&lt;&gt;"",KU17&gt;=KY$25,KU17&lt;&gt;""),AND(KV17&gt;=KY$21,KV17&lt;&gt;"",KX17&gt;=KY$25,KX17&lt;&gt;""),AND(LT17&gt;=MG$21,LT17&lt;&gt;"",LV17&gt;=MG$25,LV17&lt;&gt;""),AND(LW17&gt;=MG$21,LW17&lt;&gt;"",LY17&gt;=MG$25,LY17&lt;&gt;""),AND(MA17&gt;=MG$21,MA17&lt;&gt;"",MC17&gt;=MG$25,MC17&lt;&gt;""),AND(MD17&gt;=MG$21,MD17&lt;&gt;"",MF17&gt;=MG$25,MF17&lt;&gt;""),AND(NB17&gt;=NO$21,NB17&lt;&gt;"",ND17&gt;=NO$25,ND17&lt;&gt;""),AND(NE17&gt;=NO$21,NE17&lt;&gt;"",NG17&gt;=NO$25,NG17&lt;&gt;""),AND(NI17&gt;=NO$21,NI17&lt;&gt;"",NK17&gt;=NO$25,NK17&lt;&gt;""),AND(NL17&gt;=NO$21,NL17&lt;&gt;"",NN17&gt;=NO$25,NN17&lt;&gt;""),AND(OJ17&gt;=OW$21,OJ17&lt;&gt;"",OL17&gt;=OW$25,OL17&lt;&gt;""),AND(OM17&gt;=OW$21,OM17&lt;&gt;"",OO17&gt;=OW$25,OO17&lt;&gt;""),AND(OQ17&gt;=OW$21,OQ17&lt;&gt;"",OS17&gt;=OW$25,OS17&lt;&gt;""),AND(OT17&gt;=OW$21,OT17&lt;&gt;"",OV17&gt;=OW$25,OV17&lt;&gt;""),AND(PR17&gt;=QE$21,PR17&lt;&gt;"",PT17&gt;=QE$25,PT17&lt;&gt;""),AND(PU17&gt;=QE$21,PU17&lt;&gt;"",PW17&gt;=QE$25,PW17&lt;&gt;""),AND(PY17&gt;=QE$21,PY17&lt;&gt;"",QA17&gt;=QE$25,QA17&lt;&gt;""),AND(QB17&gt;=QE$21,QB17&lt;&gt;"",QD17&gt;=QE$25,QD17&lt;&gt;""),AND(QZ17&gt;=RM$21,QZ17&lt;&gt;"",RB17&gt;=RM$25,RB17&lt;&gt;""),AND(RC17&gt;=RM$21,RC17&lt;&gt;"",RE17&gt;=RM$25,RE17&lt;&gt;""),AND(RG17&gt;=RM$21,RG17&lt;&gt;"",RI17&gt;=RM$25,RI17&lt;&gt;""),AND(RJ17&gt;=RM$21,RJ17&lt;&gt;"",RL17&gt;=RM$25,RL17&lt;&gt;""),AND(SH17&gt;=SU$21,SH17&lt;&gt;"",SJ17&gt;=SU$25,SJ17&lt;&gt;""),AND(SK17&gt;=SU$21,SK17&lt;&gt;"",SM17&gt;=SU$25,SM17&lt;&gt;""),AND(SO17&gt;=SU$21,SO17&lt;&gt;"",SQ17&gt;=SU$25,SQ17&lt;&gt;""),AND(SR17&gt;=SU$21,SR17&lt;&gt;"",ST17&gt;=SU$25,ST17&lt;&gt;""),AND(TP17&gt;=UC$21,TP17&lt;&gt;"",TR17&gt;=UC$25,TR17&lt;&gt;""),AND(TS17&gt;=UC$21,TS17&lt;&gt;"",TU17&gt;=UC$25,TU17&lt;&gt;""),AND(TW17&gt;=UC$21,TW17&lt;&gt;"",TY17&gt;=UC$25,TYY17&lt;&gt;""),AND(TZ17&gt;=UC$21,TZ17&lt;&gt;"",UB17&gt;=UC$25,UB17&lt;&gt;""),AND(UX17&gt;=VK$21,UX17&lt;&gt;"",UZ17&gt;=VK$25,UZ17&lt;&gt;""),AND(VA17&gt;=VK$21,VA17&lt;&gt;"",VC17&gt;=VK$25,VC17&lt;&gt;""),AND(VE17&gt;=VK$21,VE17&lt;&gt;"",VG17&gt;=VK$25,VG17&lt;&gt;""),AND(VH17&gt;=VK$21,VH17&lt;&gt;"",VJ17&gt;=VK$25,VJ17&lt;&gt;""),AND(WF17&gt;=WS$21,WF17&lt;&gt;"",WH17&gt;=WS$25,WH17&lt;&gt;""),AND(WI17&gt;=WS$21,WI17&lt;&gt;"",WK17&gt;=WS$25,WK17&lt;&gt;""),AND(WM17&gt;=WS$21,WM17&lt;&gt;"",WO17&gt;=WS$25,WO17&lt;&gt;""),AND(WP17&gt;=WS$21,WP17&lt;&gt;"",WR17&gt;=WS$25,WR17&lt;&gt;"")),"P","")</f>
        <v/>
      </c>
      <c r="J17" s="8">
        <f>IF(COUNT(AQ17,AT17,BR17,BU17,CS17,CV17)&gt;0,LARGE((AQ17,AT17,BR17,BU17,CS17,CV17),1),0)</f>
        <v>44.41</v>
      </c>
      <c r="K17" s="8" t="str">
        <f>IF(J17="","",IF(OR(J17=CS17,J17=CV17),$CA$1,IF(OR(J17=BR17,J17=BU17),$AZ$1,IF(OR(J17=AQ17,J17=AT17),$Y$1,""))))</f>
        <v>2024 Elite Canada</v>
      </c>
      <c r="L17" s="8">
        <f>IF(COUNT(AQ17,AT17,BR17,BU17,CS17,CV17)&gt;1,LARGE((AQ17,AT17,BR17,BU17,CS17,CV17),2),0)</f>
        <v>44.34</v>
      </c>
      <c r="M17" s="8" t="str">
        <f>IF(L17="","",IF(OR(L17=CS17,L17=CV17),$CA$1,IF(OR(L17=BR17,L17=BU17),$AZ$1,IF(OR(L17=AQ17,L17=AT17),$Y$1,""))))</f>
        <v>2023 Domestic 3rd Trial</v>
      </c>
      <c r="N17" s="8">
        <f>IF(COUNT(AQ17,AT17,BR17,BU17,CS17,CV17)&gt;2,LARGE((AQ17,AT17,BR17,BU17,CS17,CV17),3),0)</f>
        <v>43.010000000000005</v>
      </c>
      <c r="O17" s="8" t="str">
        <f>IF(N17="","",IF(OR(N17=CS17,N17=CV17),$CA$1,IF(OR(N17=BR17,N17=BU17),$AZ$1,IF(OR(N17=AQ17,N17=AT17),$Y$1,""))))</f>
        <v>2024 Elite Canada</v>
      </c>
      <c r="P17" s="8">
        <f>IF(MAX(AX17,BY17,CZ17)&gt;0,MAX(AX17,BY17,CZ17),0)</f>
        <v>39.43</v>
      </c>
      <c r="Q17" s="8" t="str">
        <f>IF(P17="","",IF(P17=CZ17,$CA$1,IF(P17=BY17,$AZ$1,IF(P17=AX17,$Y$1,""))))</f>
        <v>2023 Domestic 3rd Trial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,TP17,TS17,TW17,TZ17,UX17,VA17,VE17,VH17,WF17,WI17,WM17,WP17),0)</f>
        <v>10.3</v>
      </c>
      <c r="S17" s="8" t="str">
        <f>IF(R17=0,"",IF(OR(R17=CQ17,R17=CT17,R17=CX17),$CA$1,IF(OR(R17=BP17,R17=BS17,R17=BW17),$AZ$1,IF(OR(R17=AO17,R17=AR17,R17=AV17),$Y$1,IF(OR(R17=WF17,R17=WI17,R17=WM17,R17=WP17),$VL$1,IF(OR(R17=UX17,R17=VA17,R17=VE17,R17=VH17),$UD$1,IF(OR(R17=TP17,R17=TS17,R17=TW17,R17=TZ17),$SV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)))</f>
        <v>2023 Domestic 3rd Trial</v>
      </c>
      <c r="T17" s="8">
        <f>IF(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,IF(TP17&gt;=$UC$20,TQ17,0),IF(TS17&gt;=$UC$20,TT17,0),IF(TW17&gt;=$UC$20,TX17,0),IF(TZ17&gt;=$UC$20,UA17,0),IF(UX17&gt;=$VK$20,UY17,0),IF(VA17&gt;=$VK$20,VB17,0),IF(VE17&gt;=$VK$20,VF17,0),IF(VH17&gt;=$VK$20,VI17,0),IF(WF17&gt;=$WS$20,WG17,0),IF(WI17&gt;=$WS$20,WJ17,0),IF(WM17&gt;=$WS$20,WN17,0),IF(WP17&gt;=$WS$20,WQ17,0))&gt;0,MAX(IF(AO17&gt;=$AY$20,AP17,0),IF(AR17&gt;=$AY$20,AS17,0),IF(AV17&gt;=$AY$20,AW17,0),IF(BP17&gt;=$BZ$20,BQ17,0),IF(BS17&gt;=$BZ$20,BT17,0),IF(BW17&gt;=$BZ$20,BX17,0),IF(CQ17&gt;=$DA$20,CR17,0),IF(CT17&gt;=$DA$20,CU17,0),IF(CX17&gt;=$DA$20,CY17,0),IF(DX17&gt;=$EK$20,DY17,0),IF(EA17&gt;=$EK$20,EB17,0),IF(EE17&gt;=$EK$20,EF17,0),IF(EH17&gt;=$EK$20,EI17,0),IF(FF17&gt;=$FS$20,FG17,0),IF(FI17&gt;=$FS$20,FJ17,0),IF(FM17&gt;=$FS$20,FN17,0),IF(FP17&gt;=$FS$20,FQ17,0),IF(GN17&gt;=$HA$20,GO17,0),IF(GQ17&gt;=$HA$20,GR17,0),IF(GU17&gt;=$HA$20,GV17,0),IF(GX17&gt;=$HA$20,GY17,0),IF(HV17&gt;=$II$20,HW17,0),IF(HY17&gt;=$II$20,HZ17,0),IF(IC17&gt;=$II$20,ID17,0),IF(IF17&gt;=$II$20,IG17,0),IF(JD17&gt;=$JQ$20,JE17,0),IF(JG17&gt;=$JQ$20,JH17,0),IF(JK17&gt;=$JQ$20,JL17,0),IF(JN17&gt;=$JQ$20,JO17,0),IF(KL17&gt;=$KY$20,KM17,0),IF(KO17&gt;=$KY$20,KP17,0),IF(KS17&gt;=$KY$20,KT17,0),IF(KV17&gt;=$KY$20,KW17,0),IF(LT17&gt;=$MG$20,LU17,0),IF(LW17&gt;=$MG$20,LX17,0),IF(MA17&gt;=$MG$20,MB17,0),IF(MD17&gt;=$MG$20,ME17,0),IF(NB17&gt;=$NO$20,NC17,0),IF(NE17&gt;=$NO$20,NF17,0),IF(NI17&gt;=$NO$20,NJ17,0),IF(NL17&gt;=$NO$20,NM17,0),IF(OJ17&gt;=$OW$20,OK17,0),IF(OM17&gt;=$OW$20,ON17,0),IF(OQ17&gt;=$OW$20,OR17,0),IF(OT17&gt;=$OW$20,OU17,0),IF(PR17&gt;=$QE$20,PS17,0),IF(PU17&gt;=$QE$20,PV17,0),IF(PY17&gt;=$QE$20,PZ17,0),IF(QB17&gt;=$QE$20,QC17,0),IF(QZ17&gt;=$RM$20,RA17,0),IF(RC17&gt;=$RM$20,RD17,0),IF(RG17&gt;=$RM$20,RH17,0),IF(RJ17&gt;=$RM$20,RK17,0),IF(SH17&gt;=$SU$20,SI17,0),IF(SK17&gt;=$SU$20,SL17,0),IF(SO17&gt;=$SU$20,SP17,0),IF(SR17&gt;=$SU$20,SS17,0),IF(TP17&gt;=$UC$20,TQ17,0),IF(TS17&gt;=$UC$20,TT17,0),IF(TW17&gt;=$UC$20,TX17,0),IF(TZ17&gt;=$UC$20,UA17,0),IF(UX17&gt;=$VK$20,UY17,0),IF(VA17&gt;=$VK$20,VB17,0),IF(VE17&gt;=$VK$20,VF17,0),IF(VH17&gt;=$VK$20,VI17,0),IF(WF17&gt;=$WS$20,WG17,0),IF(WI17&gt;=$WS$20,WJ17,0),IF(WM17&gt;=$WS$20,WN17,0),IF(WP17&gt;=$WS$20,WQ17,0)),0)</f>
        <v>0</v>
      </c>
      <c r="U17" s="8" t="str">
        <f>IF(T17=0,"",IF(OR(T17=CR17,T17=CU17,T17=CY17),$CA$1,IF(OR(T17=BQ17,T17=BT17,T17=BX17),$AZ$1,IF(OR(T17=AP17,T17=AS17,T17=AW17),$Y$1,IF(OR(T17=WG17,T17=WJ17,T17=WN17,T17=WQ17),$VL$1,IF(OR(T17=UY17,T17=VB17,T17=VF17,T17=VI17),$UD$1,IF(OR(T17=TQ17,T17=TT17,T17=TX17,T17=UA17),$SV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N17="",0,N17)=WL17,$VL$1,IF(V17+IF(N17="",0,N17)=VD17,$UD$1,IF(V17+IF(N17="",0,N17)=TV17,$SV$1,IF(V17+IF(N17="",0,N17)=SN17,$RN$1,IF(V17+IF(N17="",0,N17)=RF17,$QF$1,IF(V17+IF(N17="",0,N17)=PX17,$OX$1,IF(V17+IF(N17="",0,N17)=OP17,$NP$1,IF(V17+IF(N17="",0,N17)=NH17,$MH$1,IF(V17+IF(N17="",0,N17)=LZ17,$KZ$1,IF(V17+IF(N17="",0,N17)=KR17,$JR$1,IF(V17+IF(N17="",0,N17)=JJ17,$IJ$1,IF(V17+IF(N17="",0,N17)=IB17,$HB$1,IF(V17+IF(N17="",0,N17)=GT17,$FT$1,IF(V17+IF(N17="",0,N17)=FL17,$EL$1,IF(V17+IF(N17="",0,N17)=ED17,$DD$1))))))))))))))),IF(V17=DC17,IF(V17+IF(P17="",0,P17)=WO17,$VL$1,IF(V17+IF(P17="",0,P17)=VG17,$UD$1,IF(V17+IF(P17="",0,P17)=TY17,$SV$1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WR17,$VL$1,IF(V17+IF(P17="",0,P17)=VJ17,$UD$1,IF(V17+IF(P17="",0,P17)=UB17,$SV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))))))</f>
        <v/>
      </c>
      <c r="Y17" s="23">
        <v>11.9</v>
      </c>
      <c r="Z17" s="23">
        <v>8.6</v>
      </c>
      <c r="AA17" s="23">
        <v>10.3</v>
      </c>
      <c r="AB17" s="23">
        <v>14.44</v>
      </c>
      <c r="AC17" s="23">
        <v>0.9</v>
      </c>
      <c r="AD17" s="23">
        <v>5.2</v>
      </c>
      <c r="AE17" s="23">
        <v>3.2</v>
      </c>
      <c r="AF17" s="23">
        <v>3.7</v>
      </c>
      <c r="AG17" s="23">
        <v>5.93</v>
      </c>
      <c r="AH17" s="23">
        <v>0.2</v>
      </c>
      <c r="AI17" s="23">
        <v>11.3</v>
      </c>
      <c r="AJ17" s="23">
        <v>7.2</v>
      </c>
      <c r="AK17" s="23">
        <v>9.1999999999999993</v>
      </c>
      <c r="AL17" s="23">
        <v>11.73</v>
      </c>
      <c r="AM17" s="23">
        <v>0</v>
      </c>
      <c r="AN17" s="28"/>
      <c r="AO17" s="39">
        <f>IF(AA17&gt;0,AA17,"")</f>
        <v>10.3</v>
      </c>
      <c r="AP17" s="39">
        <f>IF(AB17&gt;0,AB17,"")</f>
        <v>14.44</v>
      </c>
      <c r="AQ17" s="41">
        <f>IF(SUM(Y17:AB17)-AC17&gt;0,SUM(Y17:AB17)-AC17,"")</f>
        <v>44.34</v>
      </c>
      <c r="AR17" s="41">
        <f>IF(AF17&gt;0,AF17,"")</f>
        <v>3.7</v>
      </c>
      <c r="AS17" s="41">
        <f>IF(AG17&gt;0,AG17,"")</f>
        <v>5.93</v>
      </c>
      <c r="AT17" s="41">
        <f>IF(SUM(AD17:AG17)-AH17&gt;0,SUM(AD17:AG17)-AH17,"")</f>
        <v>17.830000000000002</v>
      </c>
      <c r="AU17" s="41">
        <f>IF(AQ17="","",MAX(AQ17,AT17))</f>
        <v>44.34</v>
      </c>
      <c r="AV17" s="41">
        <f>IF(AK17&gt;0,AK17,"")</f>
        <v>9.1999999999999993</v>
      </c>
      <c r="AW17" s="41">
        <f>IF(AL17&gt;0,AL17,"")</f>
        <v>11.73</v>
      </c>
      <c r="AX17" s="41">
        <f>IF(SUM(AI17:AL17)-AM17&gt;0,SUM(AI17:AL17)-AM17,"")</f>
        <v>39.43</v>
      </c>
      <c r="AY17" s="41">
        <f>IF(SUM(AU17,AX17)&gt;0,SUM(AU17,AX17),"")</f>
        <v>83.77000000000001</v>
      </c>
      <c r="AZ17" s="27">
        <v>11.9</v>
      </c>
      <c r="BA17" s="27">
        <v>9.1999999999999993</v>
      </c>
      <c r="BB17" s="27">
        <v>9.8000000000000007</v>
      </c>
      <c r="BC17" s="27">
        <v>13.51</v>
      </c>
      <c r="BD17" s="27">
        <v>1.4</v>
      </c>
      <c r="BE17" s="27">
        <v>13.1</v>
      </c>
      <c r="BF17" s="27">
        <v>9.1</v>
      </c>
      <c r="BG17" s="27">
        <v>10.1</v>
      </c>
      <c r="BH17" s="27">
        <v>13.21</v>
      </c>
      <c r="BI17" s="27">
        <v>1.1000000000000001</v>
      </c>
      <c r="BJ17" s="27"/>
      <c r="BK17" s="27"/>
      <c r="BL17" s="27"/>
      <c r="BM17" s="27"/>
      <c r="BN17" s="27"/>
      <c r="BO17" s="29"/>
      <c r="BP17" s="40">
        <f>IF(BB17&gt;0,BB17,"")</f>
        <v>9.8000000000000007</v>
      </c>
      <c r="BQ17" s="40">
        <f>IF(BC17&gt;0,BC17,"")</f>
        <v>13.51</v>
      </c>
      <c r="BR17" s="11">
        <f>IF(SUM(AZ17:BC17)-BD17&gt;0,SUM(AZ17:BC17)-BD17,"")</f>
        <v>43.010000000000005</v>
      </c>
      <c r="BS17" s="11">
        <f>IF(BG17&gt;0,BG17,"")</f>
        <v>10.1</v>
      </c>
      <c r="BT17" s="11">
        <f>IF(BH17&gt;0,BH17,"")</f>
        <v>13.21</v>
      </c>
      <c r="BU17" s="11">
        <f>IF(SUM(BE17:BH17)-BI17&gt;0,SUM(BE17:BH17)-BI17,"")</f>
        <v>44.41</v>
      </c>
      <c r="BV17" s="11">
        <f>IF(BR17="","",MAX(BR17,BU17))</f>
        <v>44.41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44.41</v>
      </c>
      <c r="CA17" s="23">
        <v>1.4</v>
      </c>
      <c r="CB17" s="23">
        <v>1</v>
      </c>
      <c r="CC17" s="23">
        <v>1.5</v>
      </c>
      <c r="CD17" s="23">
        <v>1.56</v>
      </c>
      <c r="CE17" s="23">
        <v>0</v>
      </c>
      <c r="CF17" s="23">
        <v>1.6</v>
      </c>
      <c r="CG17" s="23">
        <v>1</v>
      </c>
      <c r="CH17" s="23">
        <v>1.5</v>
      </c>
      <c r="CI17" s="23">
        <v>1.56</v>
      </c>
      <c r="CJ17" s="23">
        <v>0</v>
      </c>
      <c r="CK17" s="23"/>
      <c r="CL17" s="23"/>
      <c r="CM17" s="23"/>
      <c r="CN17" s="23"/>
      <c r="CO17" s="23"/>
      <c r="CP17" s="28"/>
      <c r="CQ17" s="39">
        <f>IF(CC17&gt;0,CC17,"")</f>
        <v>1.5</v>
      </c>
      <c r="CR17" s="39">
        <f>IF(CD17&gt;0,CD17,"")</f>
        <v>1.56</v>
      </c>
      <c r="CS17" s="41">
        <f>IF(SUM(CA17:CD17)-CE17&gt;0,SUM(CA17:CD17)-CE17,"")</f>
        <v>5.46</v>
      </c>
      <c r="CT17" s="41">
        <f>IF(CH17&gt;0,CH17,"")</f>
        <v>1.5</v>
      </c>
      <c r="CU17" s="41">
        <f>IF(CI17&gt;0,CI17,"")</f>
        <v>1.56</v>
      </c>
      <c r="CV17" s="41">
        <f>IF(SUM(CF17:CI17)-CJ17&gt;0,SUM(CF17:CI17)-CJ17,"")</f>
        <v>5.66</v>
      </c>
      <c r="CW17" s="41">
        <f>IF(CS17="","",MAX(CS17,CV17))</f>
        <v>5.66</v>
      </c>
      <c r="CX17" s="41" t="str">
        <f>IF(CM17&gt;0,CM17,"")</f>
        <v/>
      </c>
      <c r="CY17" s="41" t="str">
        <f>IF(CN17&gt;0,CN17,"")</f>
        <v/>
      </c>
      <c r="CZ17" s="41" t="str">
        <f>IF(SUM(CK17:CN17)-CO17&gt;0,SUM(CK17:CN17)-CO17,"")</f>
        <v/>
      </c>
      <c r="DA17" s="41">
        <f>IF(SUM(CW17,CZ17)&gt;0,SUM(CW17,CZ17),"")</f>
        <v>5.66</v>
      </c>
      <c r="DB17" s="52" t="str">
        <f>IF(MAX(ED17,FL17,GT17,IB17,JJ17,KR17,LZ17,NH17,OP17,PX17,RF17,SN17,TV17,VD17,WWL17)-IF(N17="",0,N17)&gt;0.001,MAX(ED17,FL17,GT17,IB17,JJ17,KR17,LZ17,NH17,OP17,PX17,RF17,SN17,TV17,VD17,WL17)-IF(N17="",0,N17),"")</f>
        <v/>
      </c>
      <c r="DC17" s="52" t="str">
        <f>IF(MAX(EG17,EJ17,FO17,FR17,GW17,GZ17,IE17,IH17,JM17,JP17,KU17,KX17,MC17,MF17,NK17,NN17,OS17,OV17,QA17,QD17,RI17,RL17,SQ17,ST17,TY17,UB17,VG17,VJ17,WO17,WR17)-IF(P17="",0,P17)&gt;0.001,MAX(EG17,EJ17,FO17,FR17,GW17,GZ17,IE17,IH17,JM17,JP17,KU17,KX17,MC17,MF17,NK17,NN17,OS17,OV17,QA17,QD17,RI17,RL17,SQ17,ST17,TY17,UB17,VG17,VJ17,WO17,WR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>IF(DF17&gt;0,DF17,"")</f>
        <v/>
      </c>
      <c r="DY17" s="41" t="str">
        <f>IF(DG17&gt;0,DG17,"")</f>
        <v/>
      </c>
      <c r="DZ17" s="41" t="str">
        <f>IF(SUM(DD17:DG17)-DH17&gt;0,SUM(DD17:DG17)-DH17,"")</f>
        <v/>
      </c>
      <c r="EA17" s="41" t="str">
        <f>IF(DK17&gt;0,DK17,"")</f>
        <v/>
      </c>
      <c r="EB17" s="41" t="str">
        <f>IF(DL17&gt;0,DL17,"")</f>
        <v/>
      </c>
      <c r="EC17" s="41" t="str">
        <f>IF(SUM(DI17:DL17)-DM17&gt;0,SUM(DI17:DL17)-DM17,"")</f>
        <v/>
      </c>
      <c r="ED17" s="41" t="str">
        <f>IF(MAX(DZ17,EC17)&gt;0,MAX(DZ17,EC17),"")</f>
        <v/>
      </c>
      <c r="EE17" s="41" t="str">
        <f>IF(DP17&gt;0,DP17,"")</f>
        <v/>
      </c>
      <c r="EF17" s="41" t="str">
        <f>IF(DQ17&gt;0,DQ17,"")</f>
        <v/>
      </c>
      <c r="EG17" s="41" t="str">
        <f>IF(SUM(DN17:DQ17)-DR17&gt;0,SUM(DN17:DQ17)-DR17,"")</f>
        <v/>
      </c>
      <c r="EH17" s="41" t="str">
        <f>IF(DU17&gt;0,DU17,"")</f>
        <v/>
      </c>
      <c r="EI17" s="41" t="str">
        <f>IF(DV17&gt;0,DV17,"")</f>
        <v/>
      </c>
      <c r="EJ17" s="41" t="str">
        <f>IF(SUM(DS17:DV17)-DW17&gt;0,SUM(DS17:DV17)-DW17,"")</f>
        <v/>
      </c>
      <c r="EK17" s="41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>IF(FV17&gt;0,FV17,"")</f>
        <v/>
      </c>
      <c r="GO17" s="41" t="str">
        <f>IF(FW17&gt;0,FW17,"")</f>
        <v/>
      </c>
      <c r="GP17" s="41" t="str">
        <f>IF(SUM(FT17:FW17)-FX17&gt;0,SUM(FT17:FW17)-FX17,"")</f>
        <v/>
      </c>
      <c r="GQ17" s="41" t="str">
        <f>IF(GA17&gt;0,GA17,"")</f>
        <v/>
      </c>
      <c r="GR17" s="41" t="str">
        <f>IF(GB17&gt;0,GB17,"")</f>
        <v/>
      </c>
      <c r="GS17" s="41" t="str">
        <f>IF(SUM(FY17:GB17)-GC17&gt;0,SUM(FY17:GB17)-GC17,"")</f>
        <v/>
      </c>
      <c r="GT17" s="41" t="str">
        <f>IF(MAX(GP17,GS17)&gt;0,MAX(GP17,GS17),"")</f>
        <v/>
      </c>
      <c r="GU17" s="41" t="str">
        <f>IF(GF17&gt;0,GF17,"")</f>
        <v/>
      </c>
      <c r="GV17" s="41" t="str">
        <f>IF(GG17&gt;0,GG17,"")</f>
        <v/>
      </c>
      <c r="GW17" s="41" t="str">
        <f>IF(SUM(GD17:GG17)-GH17&gt;0,SUM(GD17:GG17)-GH17,"")</f>
        <v/>
      </c>
      <c r="GX17" s="41" t="str">
        <f>IF(GK17&gt;0,GK17,"")</f>
        <v/>
      </c>
      <c r="GY17" s="41" t="str">
        <f>IF(GL17&gt;0,GL17,"")</f>
        <v/>
      </c>
      <c r="GZ17" s="41" t="str">
        <f>IF(SUM(GI17:GL17)-GM17&gt;0,SUM(GI17:GL17)-GM17,"")</f>
        <v/>
      </c>
      <c r="HA17" s="41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>IF(IL17&gt;0,IL17,"")</f>
        <v/>
      </c>
      <c r="JE17" s="41" t="str">
        <f>IF(IM17&gt;0,IM17,"")</f>
        <v/>
      </c>
      <c r="JF17" s="41" t="str">
        <f>IF(SUM(IJ17:IM17)-IN17&gt;0,SUM(IJ17:IM17)-IN17,"")</f>
        <v/>
      </c>
      <c r="JG17" s="41" t="str">
        <f>IF(IQ17&gt;0,IQ17,"")</f>
        <v/>
      </c>
      <c r="JH17" s="41" t="str">
        <f>IF(IR17&gt;0,IR17,"")</f>
        <v/>
      </c>
      <c r="JI17" s="41" t="str">
        <f>IF(SUM(IO17:IR17)-IS17&gt;0,SUM(IO17:IR17)-IS17,"")</f>
        <v/>
      </c>
      <c r="JJ17" s="41" t="str">
        <f>IF(MAX(JF17,JI17)&gt;0,MAX(JF17,JI17),"")</f>
        <v/>
      </c>
      <c r="JK17" s="41" t="str">
        <f>IF(IV17&gt;0,IV17,"")</f>
        <v/>
      </c>
      <c r="JL17" s="41" t="str">
        <f>IF(IW17&gt;0,IW17,"")</f>
        <v/>
      </c>
      <c r="JM17" s="41" t="str">
        <f>IF(SUM(IT17:IW17)-IX17&gt;0,SUM(IT17:IW17)-IX17,"")</f>
        <v/>
      </c>
      <c r="JN17" s="41" t="str">
        <f>IF(JA17&gt;0,JA17,"")</f>
        <v/>
      </c>
      <c r="JO17" s="41" t="str">
        <f>IF(JB17&gt;0,JB17,"")</f>
        <v/>
      </c>
      <c r="JP17" s="41" t="str">
        <f>IF(SUM(IY17:JB17)-JC17&gt;0,SUM(IY17:JB17)-JC17,"")</f>
        <v/>
      </c>
      <c r="JQ17" s="41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>IF(LB17&gt;0,LB17,"")</f>
        <v/>
      </c>
      <c r="LU17" s="41" t="str">
        <f>IF(LC17&gt;0,LC17,"")</f>
        <v/>
      </c>
      <c r="LV17" s="41" t="str">
        <f>IF(SUM(KZ17:LC17)-LD17&gt;0,SUM(KZ17:LC17)-LD17,"")</f>
        <v/>
      </c>
      <c r="LW17" s="41" t="str">
        <f>IF(LG17&gt;0,LG17,"")</f>
        <v/>
      </c>
      <c r="LX17" s="41" t="str">
        <f>IF(LH17&gt;0,LH17,"")</f>
        <v/>
      </c>
      <c r="LY17" s="41" t="str">
        <f>IF(SUM(LE17:LH17)-LI17&gt;0,SUM(LE17:LH17)-LI17,"")</f>
        <v/>
      </c>
      <c r="LZ17" s="41" t="str">
        <f>IF(MAX(LV17,LY17)&gt;0,MAX(LV17,LY17),"")</f>
        <v/>
      </c>
      <c r="MA17" s="41" t="str">
        <f>IF(LL17&gt;0,LL17,"")</f>
        <v/>
      </c>
      <c r="MB17" s="41" t="str">
        <f>IF(LM17&gt;0,LM17,"")</f>
        <v/>
      </c>
      <c r="MC17" s="41" t="str">
        <f>IF(SUM(LJ17:LM17)-LN17&gt;0,SUM(LJ17:LM17)-LN17,"")</f>
        <v/>
      </c>
      <c r="MD17" s="41" t="str">
        <f>IF(LQ17&gt;0,LQ17,"")</f>
        <v/>
      </c>
      <c r="ME17" s="41" t="str">
        <f>IF(LR17&gt;0,LR17,"")</f>
        <v/>
      </c>
      <c r="MF17" s="41" t="str">
        <f>IF(SUM(LO17:LR17)-LS17&gt;0,SUM(LO17:LR17)-LS17,"")</f>
        <v/>
      </c>
      <c r="MG17" s="41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>IF(NR17&gt;0,NR17,"")</f>
        <v/>
      </c>
      <c r="OK17" s="41" t="str">
        <f>IF(NS17&gt;0,NS17,"")</f>
        <v/>
      </c>
      <c r="OL17" s="41" t="str">
        <f>IF(SUM(NP17:NS17)-NT17&gt;0,SUM(NP17:NS17)-NT17,"")</f>
        <v/>
      </c>
      <c r="OM17" s="41" t="str">
        <f>IF(NW17&gt;0,NW17,"")</f>
        <v/>
      </c>
      <c r="ON17" s="41" t="str">
        <f>IF(NX17&gt;0,NX17,"")</f>
        <v/>
      </c>
      <c r="OO17" s="41" t="str">
        <f>IF(SUM(NU17:NX17)-NY17&gt;0,SUM(NU17:NX17)-NY17,"")</f>
        <v/>
      </c>
      <c r="OP17" s="41" t="str">
        <f>IF(MAX(OL17,OO17)&gt;0,MAX(OL17,OO17),"")</f>
        <v/>
      </c>
      <c r="OQ17" s="41" t="str">
        <f>IF(OB17&gt;0,OB17,"")</f>
        <v/>
      </c>
      <c r="OR17" s="41" t="str">
        <f>IF(OC17&gt;0,OC17,"")</f>
        <v/>
      </c>
      <c r="OS17" s="41" t="str">
        <f>IF(SUM(NZ17:OC17)-OD17&gt;0,SUM(NZ17:OC17)-OD17,"")</f>
        <v/>
      </c>
      <c r="OT17" s="41" t="str">
        <f>IF(OG17&gt;0,OG17,"")</f>
        <v/>
      </c>
      <c r="OU17" s="41" t="str">
        <f>IF(OH17&gt;0,OH17,"")</f>
        <v/>
      </c>
      <c r="OV17" s="41" t="str">
        <f>IF(SUM(OE17:OH17)-OI17&gt;0,SUM(OE17:OH17)-OI17,"")</f>
        <v/>
      </c>
      <c r="OW17" s="41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>IF(QH17&gt;0,QH17,"")</f>
        <v/>
      </c>
      <c r="RA17" s="41" t="str">
        <f>IF(QI17&gt;0,QI17,"")</f>
        <v/>
      </c>
      <c r="RB17" s="41" t="str">
        <f>IF(SUM(QF17:QI17)-QJ17&gt;0,SUM(QF17:QI17)-QJ17,"")</f>
        <v/>
      </c>
      <c r="RC17" s="41" t="str">
        <f>IF(QM17&gt;0,QM17,"")</f>
        <v/>
      </c>
      <c r="RD17" s="41" t="str">
        <f>IF(QN17&gt;0,QN17,"")</f>
        <v/>
      </c>
      <c r="RE17" s="41" t="str">
        <f>IF(SUM(QK17:QN17)-QO17&gt;0,SUM(QK17:QN17)-QO17,"")</f>
        <v/>
      </c>
      <c r="RF17" s="41" t="str">
        <f>IF(MAX(RB17,RE17)&gt;0,MAX(RB17,RE17),"")</f>
        <v/>
      </c>
      <c r="RG17" s="41" t="str">
        <f>IF(QR17&gt;0,QR17,"")</f>
        <v/>
      </c>
      <c r="RH17" s="41" t="str">
        <f>IF(QS17&gt;0,QS17,"")</f>
        <v/>
      </c>
      <c r="RI17" s="41" t="str">
        <f>IF(SUM(QP17:QS17)-QT17&gt;0,SUM(QP17:QS17)-QT17,"")</f>
        <v/>
      </c>
      <c r="RJ17" s="41" t="str">
        <f>IF(QW17&gt;0,QW17,"")</f>
        <v/>
      </c>
      <c r="RK17" s="41" t="str">
        <f>IF(QX17&gt;0,QX17,"")</f>
        <v/>
      </c>
      <c r="RL17" s="41" t="str">
        <f>IF(SUM(QU17:QX17)-QY17&gt;0,SUM(QU17:QX17)-QY17,"")</f>
        <v/>
      </c>
      <c r="RM17" s="41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17"/>
      <c r="TI17" s="17"/>
      <c r="TJ17" s="17"/>
      <c r="TK17" s="17"/>
      <c r="TL17" s="17"/>
      <c r="TM17" s="17"/>
      <c r="TN17" s="17"/>
      <c r="TO17" s="17"/>
      <c r="TP17" s="41" t="str">
        <f>IF(SX17&gt;0,SX17,"")</f>
        <v/>
      </c>
      <c r="TQ17" s="41" t="str">
        <f>IF(SY17&gt;0,SY17,"")</f>
        <v/>
      </c>
      <c r="TR17" s="41" t="str">
        <f>IF(SUM(SV17:SY17)-SZ17&gt;0,SUM(SV17:SY17)-SZ17,"")</f>
        <v/>
      </c>
      <c r="TS17" s="41" t="str">
        <f>IF(TC17&gt;0,TC17,"")</f>
        <v/>
      </c>
      <c r="TT17" s="41" t="str">
        <f>IF(TD17&gt;0,TD17,"")</f>
        <v/>
      </c>
      <c r="TU17" s="41" t="str">
        <f>IF(SUM(TA17:TD17)-TE17&gt;0,SUM(TA17:TD17)-TE17,"")</f>
        <v/>
      </c>
      <c r="TV17" s="41" t="str">
        <f>IF(MAX(TR17,TU17)&gt;0,MAX(TR17,TU17),"")</f>
        <v/>
      </c>
      <c r="TW17" s="41" t="str">
        <f>IF(TH17&gt;0,TH17,"")</f>
        <v/>
      </c>
      <c r="TX17" s="41" t="str">
        <f>IF(TI17&gt;0,TI17,"")</f>
        <v/>
      </c>
      <c r="TY17" s="41" t="str">
        <f>IF(SUM(TF17:TI17)-TJ17&gt;0,SUM(TF17:TI17)-TJ17,"")</f>
        <v/>
      </c>
      <c r="TZ17" s="41" t="str">
        <f>IF(TM17&gt;0,TM17,"")</f>
        <v/>
      </c>
      <c r="UA17" s="41" t="str">
        <f>IF(TN17&gt;0,TN17,"")</f>
        <v/>
      </c>
      <c r="UB17" s="41" t="str">
        <f>IF(SUM(TK17:TN17)-TO17&gt;0,SUM(TK17:TN17)-TO17,"")</f>
        <v/>
      </c>
      <c r="UC17" s="41" t="str">
        <f>IF(SUM(TV17,TY17,UB17)&gt;0,SUM(TV17,TY17,UB17),"")</f>
        <v/>
      </c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8"/>
      <c r="UQ17" s="18"/>
      <c r="UR17" s="18"/>
      <c r="US17" s="18"/>
      <c r="UT17" s="18"/>
      <c r="UU17" s="18"/>
      <c r="UV17" s="18"/>
      <c r="UW17" s="18"/>
      <c r="UX17" s="11" t="str">
        <f>IF(UF17&gt;0,UF17,"")</f>
        <v/>
      </c>
      <c r="UY17" s="11" t="str">
        <f>IF(UG17&gt;0,UG17,"")</f>
        <v/>
      </c>
      <c r="UZ17" s="11" t="str">
        <f>IF(SUM(UD17:UG17)-UH17&gt;0,SUM(UD17:UG17)-UH17,"")</f>
        <v/>
      </c>
      <c r="VA17" s="11" t="str">
        <f>IF(UK17&gt;0,UK17,"")</f>
        <v/>
      </c>
      <c r="VB17" s="11" t="str">
        <f>IF(UL17&gt;0,UL17,"")</f>
        <v/>
      </c>
      <c r="VC17" s="11" t="str">
        <f>IF(SUM(UI17:UL17)-UM17&gt;0,SUM(UI17:UL17)-UM17,"")</f>
        <v/>
      </c>
      <c r="VD17" s="11" t="str">
        <f>IF(MAX(UZ17,VC17)&gt;0,MAX(UZ17,VC17),"")</f>
        <v/>
      </c>
      <c r="VE17" s="11" t="str">
        <f>IF(UP17&gt;0,UP17,"")</f>
        <v/>
      </c>
      <c r="VF17" s="11" t="str">
        <f>IF(UQ17&gt;0,UQ17,"")</f>
        <v/>
      </c>
      <c r="VG17" s="11" t="str">
        <f>IF(SUM(UN17:UQ17)-UR17&gt;0,SUM(UN17:UQ17)-UR17,"")</f>
        <v/>
      </c>
      <c r="VH17" s="11" t="str">
        <f>IF(UU17&gt;0,UU17,"")</f>
        <v/>
      </c>
      <c r="VI17" s="11" t="str">
        <f>IF(UV17&gt;0,UV17,"")</f>
        <v/>
      </c>
      <c r="VJ17" s="11" t="str">
        <f>IF(SUM(US17:UV17)-UW17&gt;0,SUM(US17:UV17)-UW17,"")</f>
        <v/>
      </c>
      <c r="VK17" s="11" t="str">
        <f>IF(SUM(VD17,VG17,VJ17)&gt;0,SUM(VD17,VG17,VJ17),"")</f>
        <v/>
      </c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17"/>
      <c r="VY17" s="17"/>
      <c r="VZ17" s="17"/>
      <c r="WA17" s="17"/>
      <c r="WB17" s="17"/>
      <c r="WC17" s="17"/>
      <c r="WD17" s="17"/>
      <c r="WE17" s="17"/>
      <c r="WF17" s="41" t="str">
        <f>IF(VN17&gt;0,VN17,"")</f>
        <v/>
      </c>
      <c r="WG17" s="41" t="str">
        <f>IF(VO17&gt;0,VO17,"")</f>
        <v/>
      </c>
      <c r="WH17" s="41" t="str">
        <f>IF(SUM(VL17:VO17)-VP17&gt;0,SUM(VL17:VO17)-VP17,"")</f>
        <v/>
      </c>
      <c r="WI17" s="41" t="str">
        <f>IF(VS17&gt;0,VS17,"")</f>
        <v/>
      </c>
      <c r="WJ17" s="41" t="str">
        <f>IF(VT17&gt;0,VT17,"")</f>
        <v/>
      </c>
      <c r="WK17" s="41" t="str">
        <f>IF(SUM(VQ17:VT17)-VU17&gt;0,SUM(VQ17:VT17)-VU17,"")</f>
        <v/>
      </c>
      <c r="WL17" s="41" t="str">
        <f>IF(MAX(WH17,WK17)&gt;0,MAX(WH17,WK17),"")</f>
        <v/>
      </c>
      <c r="WM17" s="41" t="str">
        <f>IF(VX17&gt;0,VX17,"")</f>
        <v/>
      </c>
      <c r="WN17" s="41" t="str">
        <f>IF(VY17&gt;0,VY17,"")</f>
        <v/>
      </c>
      <c r="WO17" s="41" t="str">
        <f>IF(SUM(VV17:VY17)-VZ17&gt;0,SUM(VV17:VY17)-VZ17,"")</f>
        <v/>
      </c>
      <c r="WP17" s="41" t="str">
        <f>IF(WC17&gt;0,WC17,"")</f>
        <v/>
      </c>
      <c r="WQ17" s="41" t="str">
        <f>IF(WD17&gt;0,WD17,"")</f>
        <v/>
      </c>
      <c r="WR17" s="41" t="str">
        <f>IF(SUM(WA17:WD17)-WE17&gt;0,SUM(WA17:WD17)-WE17,"")</f>
        <v/>
      </c>
      <c r="WS17" s="41" t="str">
        <f>IF(SUM(WL17,WO17,WR17)&gt;0,SUM(WL17,WO17,WR17),"")</f>
        <v/>
      </c>
      <c r="WT17" s="27">
        <f>IF($CP17="P",CA17,(CA17+AZ17)/2)</f>
        <v>6.65</v>
      </c>
      <c r="WU17" s="27">
        <f>IF($CP17="P",CB17,(CB17+BA17)/2)</f>
        <v>5.0999999999999996</v>
      </c>
      <c r="WV17" s="27">
        <f>IF($CP17="P",CC17,(CC17+BB17)/2)</f>
        <v>5.65</v>
      </c>
      <c r="WW17" s="27">
        <f>IF($CP17="P",CD17,(CD17+BC17)/2)</f>
        <v>7.5350000000000001</v>
      </c>
      <c r="WX17" s="27">
        <f>IF($CP17="P",CE17,(CE17+BD17)/2)</f>
        <v>0.7</v>
      </c>
      <c r="WY17" s="27">
        <f>IF($CP17="P",CF17,(CF17+BE17)/2)</f>
        <v>7.35</v>
      </c>
      <c r="WZ17" s="27">
        <f>IF($CP17="P",CG17,(CG17+BF17)/2)</f>
        <v>5.05</v>
      </c>
      <c r="XA17" s="27">
        <f>IF($CP17="P",CH17,(CH17+BG17)/2)</f>
        <v>5.8</v>
      </c>
      <c r="XB17" s="27">
        <f>IF($CP17="P",CI17,(CI17+BH17)/2)</f>
        <v>7.3850000000000007</v>
      </c>
      <c r="XC17" s="27">
        <f>IF($CP17="P",CJ17,(CJ17+BI17)/2)</f>
        <v>0.55000000000000004</v>
      </c>
      <c r="XD17" s="27">
        <f>IF($CP17="P",CK17,(CK17+BJ17)/2)</f>
        <v>0</v>
      </c>
      <c r="XE17" s="27">
        <f>IF($CP17="P",CL17,(CL17+BK17)/2)</f>
        <v>0</v>
      </c>
      <c r="XF17" s="27">
        <f>IF($CP17="P",CM17,(CM17+BL17)/2)</f>
        <v>0</v>
      </c>
      <c r="XG17" s="27">
        <f>IF($CP17="P",CN17,(CN17+BM17)/2)</f>
        <v>0</v>
      </c>
      <c r="XH17" s="27">
        <f>IF($CP17="P",CO17,(CO17+BN17)/2)</f>
        <v>0</v>
      </c>
      <c r="XI17" s="29" t="s">
        <v>56</v>
      </c>
      <c r="XJ17" s="11">
        <f>IF(WV17&gt;0,WV17,"")</f>
        <v>5.65</v>
      </c>
      <c r="XK17" s="11">
        <f>IF(WW17&gt;0,WW17,"")</f>
        <v>7.5350000000000001</v>
      </c>
      <c r="XL17" s="11">
        <f>IF(SUM(WT17:WW17)-WX17&gt;0,SUM(WT17:WW17)-WX17,"")</f>
        <v>24.234999999999999</v>
      </c>
      <c r="XM17" s="11">
        <f>IF(XA17&gt;0,XA17,"")</f>
        <v>5.8</v>
      </c>
      <c r="XN17" s="11">
        <f>IF(XB17&gt;0,XB17,"")</f>
        <v>7.3850000000000007</v>
      </c>
      <c r="XO17" s="11">
        <f>IF(SUM(WY17:XB17)-XC17&gt;0,SUM(WY17:XB17)-XC17,"")</f>
        <v>25.035</v>
      </c>
      <c r="XP17" s="11">
        <f>IF(MAX(XL17,XO17)&gt;0,MAX(XL17,XO17),"")</f>
        <v>25.035</v>
      </c>
      <c r="XQ17" s="11" t="str">
        <f>IF(XF17&gt;0,XF17,"")</f>
        <v/>
      </c>
      <c r="XR17" s="11" t="str">
        <f>IF(XG17&gt;0,XG17,"")</f>
        <v/>
      </c>
      <c r="XS17" s="11" t="str">
        <f>IF(SUM(XD17:XG17)-XH17&gt;0,SUM(XD17:XG17)-XH17,"")</f>
        <v/>
      </c>
      <c r="XT17" s="11">
        <f>IF(SUM(XP17,XS17)&gt;0,SUM(XP17,XS17),"")</f>
        <v>25.035</v>
      </c>
    </row>
    <row r="18" spans="1:644" x14ac:dyDescent="0.2">
      <c r="B18" s="5"/>
      <c r="D18" s="1"/>
    </row>
    <row r="19" spans="1:644" x14ac:dyDescent="0.2">
      <c r="G19" s="37"/>
      <c r="I19" s="37"/>
    </row>
    <row r="20" spans="1:644" x14ac:dyDescent="0.2">
      <c r="B20" s="24" t="s">
        <v>54</v>
      </c>
      <c r="C20" s="5"/>
      <c r="G20" s="3"/>
      <c r="AR20" s="42"/>
      <c r="AS20" s="42"/>
      <c r="AT20" s="42"/>
      <c r="AV20" s="33"/>
      <c r="AW20" s="33"/>
      <c r="AY20" s="43">
        <v>12.7</v>
      </c>
      <c r="BS20" s="42"/>
      <c r="BT20" s="42"/>
      <c r="BU20" s="42"/>
      <c r="BW20" s="33"/>
      <c r="BX20" s="33"/>
      <c r="BZ20" s="43">
        <v>12.7</v>
      </c>
      <c r="CT20" s="42"/>
      <c r="CU20" s="42"/>
      <c r="CV20" s="42"/>
      <c r="CX20" s="33"/>
      <c r="CY20" s="33"/>
      <c r="DA20" s="43">
        <v>12.7</v>
      </c>
      <c r="DX20" s="5"/>
      <c r="DY20" s="5"/>
      <c r="EH20" s="2"/>
      <c r="EI20" s="2"/>
      <c r="EK20" s="43">
        <v>12.7</v>
      </c>
      <c r="FF20" s="5"/>
      <c r="FG20" s="5"/>
      <c r="FP20" s="2"/>
      <c r="FQ20" s="2"/>
      <c r="FS20" s="43">
        <v>12.7</v>
      </c>
      <c r="GN20" s="5"/>
      <c r="GO20" s="5"/>
      <c r="GX20" s="2"/>
      <c r="GY20" s="2"/>
      <c r="HA20" s="43">
        <v>12.7</v>
      </c>
      <c r="HV20" s="5"/>
      <c r="HW20" s="5"/>
      <c r="IF20" s="2"/>
      <c r="IG20" s="2"/>
      <c r="II20" s="43">
        <v>12.7</v>
      </c>
      <c r="JD20" s="5"/>
      <c r="JE20" s="5"/>
      <c r="JN20" s="2"/>
      <c r="JO20" s="2"/>
      <c r="JQ20" s="43">
        <v>12.7</v>
      </c>
      <c r="KL20" s="5"/>
      <c r="KM20" s="5"/>
      <c r="KV20" s="2"/>
      <c r="KW20" s="2"/>
      <c r="KY20" s="43">
        <v>12.7</v>
      </c>
      <c r="LT20" s="5"/>
      <c r="LU20" s="5"/>
      <c r="MD20" s="2"/>
      <c r="ME20" s="2"/>
      <c r="MG20" s="43">
        <v>12.7</v>
      </c>
      <c r="NB20" s="5"/>
      <c r="NC20" s="5"/>
      <c r="NL20" s="2"/>
      <c r="NM20" s="2"/>
      <c r="NO20" s="43">
        <v>12.7</v>
      </c>
      <c r="OJ20" s="5"/>
      <c r="OK20" s="5"/>
      <c r="OT20" s="2"/>
      <c r="OU20" s="2"/>
      <c r="OW20" s="43">
        <v>12.7</v>
      </c>
      <c r="PR20" s="5"/>
      <c r="PS20" s="5"/>
      <c r="QB20" s="2"/>
      <c r="QC20" s="2"/>
      <c r="QE20" s="43">
        <v>12.7</v>
      </c>
      <c r="QZ20" s="5"/>
      <c r="RA20" s="5"/>
      <c r="RJ20" s="2"/>
      <c r="RK20" s="2"/>
      <c r="RM20" s="43">
        <v>12.7</v>
      </c>
      <c r="SH20" s="5"/>
      <c r="SI20" s="5"/>
      <c r="SR20" s="2"/>
      <c r="SS20" s="2"/>
      <c r="SU20" s="43">
        <v>12.7</v>
      </c>
      <c r="TP20" s="5"/>
      <c r="TQ20" s="5"/>
      <c r="TZ20" s="2"/>
      <c r="UA20" s="2"/>
      <c r="UC20" s="43">
        <v>12.7</v>
      </c>
      <c r="UX20" s="5"/>
      <c r="UY20" s="5"/>
      <c r="VH20" s="2"/>
      <c r="VI20" s="2"/>
      <c r="VK20" s="43">
        <v>12.7</v>
      </c>
      <c r="WF20" s="5"/>
      <c r="WG20" s="5"/>
      <c r="WP20" s="2"/>
      <c r="WQ20" s="2"/>
      <c r="WS20" s="43">
        <v>12.7</v>
      </c>
    </row>
    <row r="21" spans="1:644" x14ac:dyDescent="0.2">
      <c r="B21" s="31" t="s">
        <v>53</v>
      </c>
      <c r="C21" s="5"/>
      <c r="X21" s="2"/>
      <c r="AR21" s="42"/>
      <c r="AS21" s="42"/>
      <c r="AT21" s="42"/>
      <c r="AV21" s="33"/>
      <c r="AW21" s="33"/>
      <c r="AY21" s="44">
        <v>13.1</v>
      </c>
      <c r="BS21" s="42"/>
      <c r="BT21" s="42"/>
      <c r="BU21" s="42"/>
      <c r="BW21" s="33"/>
      <c r="BX21" s="33"/>
      <c r="BZ21" s="44">
        <v>13.1</v>
      </c>
      <c r="CT21" s="42"/>
      <c r="CU21" s="42"/>
      <c r="CV21" s="42"/>
      <c r="CX21" s="33"/>
      <c r="CY21" s="33"/>
      <c r="DA21" s="44">
        <v>13.1</v>
      </c>
      <c r="DX21" s="5"/>
      <c r="DY21" s="5"/>
      <c r="EH21" s="2"/>
      <c r="EI21" s="2"/>
      <c r="EK21" s="44">
        <v>13.1</v>
      </c>
      <c r="FF21" s="5"/>
      <c r="FG21" s="5"/>
      <c r="FP21" s="2"/>
      <c r="FQ21" s="2"/>
      <c r="FS21" s="44">
        <v>13.1</v>
      </c>
      <c r="GN21" s="5"/>
      <c r="GO21" s="5"/>
      <c r="GX21" s="2"/>
      <c r="GY21" s="2"/>
      <c r="HA21" s="44">
        <v>13.1</v>
      </c>
      <c r="HV21" s="5"/>
      <c r="HW21" s="5"/>
      <c r="IF21" s="2"/>
      <c r="IG21" s="2"/>
      <c r="II21" s="44">
        <v>13.1</v>
      </c>
      <c r="JD21" s="5"/>
      <c r="JE21" s="5"/>
      <c r="JN21" s="2"/>
      <c r="JO21" s="2"/>
      <c r="JQ21" s="44">
        <v>13.1</v>
      </c>
      <c r="KL21" s="5"/>
      <c r="KM21" s="5"/>
      <c r="KV21" s="2"/>
      <c r="KW21" s="2"/>
      <c r="KY21" s="44">
        <v>13.1</v>
      </c>
      <c r="LT21" s="5"/>
      <c r="LU21" s="5"/>
      <c r="MD21" s="2"/>
      <c r="ME21" s="2"/>
      <c r="MG21" s="44">
        <v>13.1</v>
      </c>
      <c r="NB21" s="5"/>
      <c r="NC21" s="5"/>
      <c r="NL21" s="2"/>
      <c r="NM21" s="2"/>
      <c r="NO21" s="44">
        <v>13.1</v>
      </c>
      <c r="OJ21" s="5"/>
      <c r="OK21" s="5"/>
      <c r="OT21" s="2"/>
      <c r="OU21" s="2"/>
      <c r="OW21" s="44">
        <v>13.1</v>
      </c>
      <c r="PR21" s="5"/>
      <c r="PS21" s="5"/>
      <c r="QB21" s="2"/>
      <c r="QC21" s="2"/>
      <c r="QE21" s="44">
        <v>13.1</v>
      </c>
      <c r="QZ21" s="5"/>
      <c r="RA21" s="5"/>
      <c r="RJ21" s="2"/>
      <c r="RK21" s="2"/>
      <c r="RM21" s="44">
        <v>13.1</v>
      </c>
      <c r="SH21" s="5"/>
      <c r="SI21" s="5"/>
      <c r="SR21" s="2"/>
      <c r="SS21" s="2"/>
      <c r="SU21" s="44">
        <v>13.1</v>
      </c>
      <c r="TP21" s="5"/>
      <c r="TQ21" s="5"/>
      <c r="TZ21" s="2"/>
      <c r="UA21" s="2"/>
      <c r="UC21" s="44">
        <v>13.1</v>
      </c>
      <c r="UX21" s="5"/>
      <c r="UY21" s="5"/>
      <c r="VH21" s="2"/>
      <c r="VI21" s="2"/>
      <c r="VK21" s="44">
        <v>13.1</v>
      </c>
      <c r="WF21" s="5"/>
      <c r="WG21" s="5"/>
      <c r="WP21" s="2"/>
      <c r="WQ21" s="2"/>
      <c r="WS21" s="44">
        <v>13.1</v>
      </c>
    </row>
    <row r="22" spans="1:644" x14ac:dyDescent="0.2">
      <c r="A22" s="5"/>
      <c r="B22" s="32" t="s">
        <v>66</v>
      </c>
      <c r="C22" s="5"/>
      <c r="E22" s="2"/>
      <c r="AR22" s="42"/>
      <c r="AS22" s="42"/>
      <c r="AT22" s="42"/>
      <c r="AU22" s="33"/>
      <c r="AV22" s="33"/>
      <c r="AW22" s="33"/>
      <c r="AX22" s="33"/>
      <c r="AY22" s="45">
        <v>13.5</v>
      </c>
      <c r="BS22" s="42"/>
      <c r="BT22" s="42"/>
      <c r="BU22" s="42"/>
      <c r="BW22" s="33"/>
      <c r="BX22" s="33"/>
      <c r="BZ22" s="45">
        <v>13.5</v>
      </c>
      <c r="CT22" s="42"/>
      <c r="CU22" s="42"/>
      <c r="CV22" s="42"/>
      <c r="CW22" s="33"/>
      <c r="CX22" s="33"/>
      <c r="CY22" s="33"/>
      <c r="CZ22" s="33"/>
      <c r="DA22" s="45">
        <v>13.5</v>
      </c>
      <c r="DX22" s="5"/>
      <c r="DY22" s="5"/>
      <c r="EH22" s="2"/>
      <c r="EI22" s="2"/>
      <c r="EK22" s="45">
        <v>13.5</v>
      </c>
      <c r="FF22" s="5"/>
      <c r="FG22" s="5"/>
      <c r="FP22" s="2"/>
      <c r="FQ22" s="2"/>
      <c r="FS22" s="45">
        <v>13.5</v>
      </c>
      <c r="GN22" s="5"/>
      <c r="GO22" s="5"/>
      <c r="GX22" s="2"/>
      <c r="GY22" s="2"/>
      <c r="HA22" s="45">
        <v>13.5</v>
      </c>
      <c r="HV22" s="5"/>
      <c r="HW22" s="5"/>
      <c r="IF22" s="2"/>
      <c r="IG22" s="2"/>
      <c r="II22" s="45">
        <v>13.5</v>
      </c>
      <c r="JD22" s="5"/>
      <c r="JE22" s="5"/>
      <c r="JN22" s="2"/>
      <c r="JO22" s="2"/>
      <c r="JQ22" s="45">
        <v>13.5</v>
      </c>
      <c r="KL22" s="5"/>
      <c r="KM22" s="5"/>
      <c r="KV22" s="2"/>
      <c r="KW22" s="2"/>
      <c r="KY22" s="45">
        <v>13.5</v>
      </c>
      <c r="LT22" s="5"/>
      <c r="LU22" s="5"/>
      <c r="MD22" s="2"/>
      <c r="ME22" s="2"/>
      <c r="MG22" s="45">
        <v>13.5</v>
      </c>
      <c r="NB22" s="5"/>
      <c r="NC22" s="5"/>
      <c r="NL22" s="2"/>
      <c r="NM22" s="2"/>
      <c r="NO22" s="45">
        <v>13.5</v>
      </c>
      <c r="OJ22" s="5"/>
      <c r="OK22" s="5"/>
      <c r="OT22" s="2"/>
      <c r="OU22" s="2"/>
      <c r="OW22" s="45">
        <v>13.5</v>
      </c>
      <c r="PR22" s="5"/>
      <c r="PS22" s="5"/>
      <c r="QB22" s="2"/>
      <c r="QC22" s="2"/>
      <c r="QE22" s="45">
        <v>13.5</v>
      </c>
      <c r="QZ22" s="5"/>
      <c r="RA22" s="5"/>
      <c r="RJ22" s="2"/>
      <c r="RK22" s="2"/>
      <c r="RM22" s="45">
        <v>13.5</v>
      </c>
      <c r="SH22" s="5"/>
      <c r="SI22" s="5"/>
      <c r="SR22" s="2"/>
      <c r="SS22" s="2"/>
      <c r="SU22" s="45">
        <v>13.5</v>
      </c>
      <c r="TP22" s="5"/>
      <c r="TQ22" s="5"/>
      <c r="TZ22" s="2"/>
      <c r="UA22" s="2"/>
      <c r="UC22" s="45">
        <v>13.5</v>
      </c>
      <c r="UX22" s="5"/>
      <c r="UY22" s="5"/>
      <c r="VH22" s="2"/>
      <c r="VI22" s="2"/>
      <c r="VK22" s="45">
        <v>13.5</v>
      </c>
      <c r="WF22" s="5"/>
      <c r="WG22" s="5"/>
      <c r="WP22" s="2"/>
      <c r="WQ22" s="2"/>
      <c r="WS22" s="45">
        <v>13.5</v>
      </c>
    </row>
    <row r="23" spans="1:644" x14ac:dyDescent="0.2">
      <c r="A23" s="5"/>
      <c r="B23" s="36" t="s">
        <v>79</v>
      </c>
      <c r="C23" s="5"/>
      <c r="E23" s="2"/>
      <c r="AR23" s="42"/>
      <c r="AS23" s="42"/>
      <c r="AT23" s="42"/>
      <c r="AU23" s="33"/>
      <c r="AV23" s="33"/>
      <c r="AW23" s="33"/>
      <c r="AX23" s="33"/>
      <c r="AY23" s="46">
        <v>14</v>
      </c>
      <c r="BS23" s="42"/>
      <c r="BT23" s="42"/>
      <c r="BU23" s="42"/>
      <c r="BW23" s="33"/>
      <c r="BX23" s="33"/>
      <c r="BZ23" s="46">
        <v>14</v>
      </c>
      <c r="CT23" s="42"/>
      <c r="CU23" s="42"/>
      <c r="CV23" s="42"/>
      <c r="CW23" s="33"/>
      <c r="CX23" s="33"/>
      <c r="CY23" s="33"/>
      <c r="CZ23" s="33"/>
      <c r="DA23" s="46">
        <v>14</v>
      </c>
      <c r="DX23" s="5"/>
      <c r="DY23" s="5"/>
      <c r="EH23" s="2"/>
      <c r="EI23" s="2"/>
      <c r="EK23" s="46">
        <v>14</v>
      </c>
      <c r="FF23" s="5"/>
      <c r="FG23" s="5"/>
      <c r="FP23" s="2"/>
      <c r="FQ23" s="2"/>
      <c r="FS23" s="46">
        <v>14</v>
      </c>
      <c r="GN23" s="5"/>
      <c r="GO23" s="5"/>
      <c r="GX23" s="2"/>
      <c r="GY23" s="2"/>
      <c r="HA23" s="46">
        <v>14</v>
      </c>
      <c r="HV23" s="5"/>
      <c r="HW23" s="5"/>
      <c r="IF23" s="2"/>
      <c r="IG23" s="2"/>
      <c r="II23" s="46">
        <v>14</v>
      </c>
      <c r="JD23" s="5"/>
      <c r="JE23" s="5"/>
      <c r="JN23" s="2"/>
      <c r="JO23" s="2"/>
      <c r="JQ23" s="46">
        <v>14</v>
      </c>
      <c r="KL23" s="5"/>
      <c r="KM23" s="5"/>
      <c r="KV23" s="2"/>
      <c r="KW23" s="2"/>
      <c r="KY23" s="46">
        <v>14</v>
      </c>
      <c r="LT23" s="5"/>
      <c r="LU23" s="5"/>
      <c r="MD23" s="2"/>
      <c r="ME23" s="2"/>
      <c r="MG23" s="46">
        <v>14</v>
      </c>
      <c r="NB23" s="5"/>
      <c r="NC23" s="5"/>
      <c r="NL23" s="2"/>
      <c r="NM23" s="2"/>
      <c r="NO23" s="46">
        <v>14</v>
      </c>
      <c r="OJ23" s="5"/>
      <c r="OK23" s="5"/>
      <c r="OT23" s="2"/>
      <c r="OU23" s="2"/>
      <c r="OW23" s="46">
        <v>14</v>
      </c>
      <c r="PR23" s="5"/>
      <c r="PS23" s="5"/>
      <c r="QB23" s="2"/>
      <c r="QC23" s="2"/>
      <c r="QE23" s="46">
        <v>14</v>
      </c>
      <c r="QZ23" s="5"/>
      <c r="RA23" s="5"/>
      <c r="RJ23" s="2"/>
      <c r="RK23" s="2"/>
      <c r="RM23" s="46">
        <v>14</v>
      </c>
      <c r="SH23" s="5"/>
      <c r="SI23" s="5"/>
      <c r="SR23" s="2"/>
      <c r="SS23" s="2"/>
      <c r="SU23" s="46">
        <v>14</v>
      </c>
      <c r="TP23" s="5"/>
      <c r="TQ23" s="5"/>
      <c r="TZ23" s="2"/>
      <c r="UA23" s="2"/>
      <c r="UC23" s="46">
        <v>14</v>
      </c>
      <c r="UX23" s="5"/>
      <c r="UY23" s="5"/>
      <c r="VH23" s="2"/>
      <c r="VI23" s="2"/>
      <c r="VK23" s="46">
        <v>14</v>
      </c>
      <c r="WF23" s="5"/>
      <c r="WG23" s="5"/>
      <c r="WP23" s="2"/>
      <c r="WQ23" s="2"/>
      <c r="WS23" s="46">
        <v>14</v>
      </c>
    </row>
    <row r="24" spans="1:644" x14ac:dyDescent="0.2">
      <c r="A24" s="5"/>
      <c r="B24" s="35" t="s">
        <v>51</v>
      </c>
      <c r="C24" s="5"/>
      <c r="P24" s="2"/>
      <c r="AR24" s="42"/>
      <c r="AS24" s="42"/>
      <c r="AT24" s="42"/>
      <c r="AU24" s="33"/>
      <c r="AV24" s="33"/>
      <c r="AW24" s="33"/>
      <c r="AX24" s="33"/>
      <c r="AY24" s="47">
        <v>49.5</v>
      </c>
      <c r="BS24" s="42"/>
      <c r="BT24" s="42"/>
      <c r="BU24" s="42"/>
      <c r="BW24" s="33"/>
      <c r="BX24" s="33"/>
      <c r="BZ24" s="47">
        <v>49.5</v>
      </c>
      <c r="CT24" s="42"/>
      <c r="CU24" s="42"/>
      <c r="CV24" s="42"/>
      <c r="CW24" s="33"/>
      <c r="CX24" s="33"/>
      <c r="CY24" s="33"/>
      <c r="CZ24" s="33"/>
      <c r="DA24" s="47">
        <v>49.5</v>
      </c>
      <c r="DX24" s="5"/>
      <c r="DY24" s="5"/>
      <c r="EH24" s="2"/>
      <c r="EI24" s="2"/>
      <c r="EK24" s="47">
        <v>49.5</v>
      </c>
      <c r="FF24" s="5"/>
      <c r="FG24" s="5"/>
      <c r="FP24" s="2"/>
      <c r="FQ24" s="2"/>
      <c r="FS24" s="47">
        <v>49.5</v>
      </c>
      <c r="GN24" s="5"/>
      <c r="GO24" s="5"/>
      <c r="GX24" s="2"/>
      <c r="GY24" s="2"/>
      <c r="HA24" s="47">
        <v>49.5</v>
      </c>
      <c r="HV24" s="5"/>
      <c r="HW24" s="5"/>
      <c r="IF24" s="2"/>
      <c r="IG24" s="2"/>
      <c r="II24" s="47">
        <v>49.5</v>
      </c>
      <c r="JD24" s="5"/>
      <c r="JE24" s="5"/>
      <c r="JN24" s="2"/>
      <c r="JO24" s="2"/>
      <c r="JQ24" s="47">
        <v>49.5</v>
      </c>
      <c r="KL24" s="5"/>
      <c r="KM24" s="5"/>
      <c r="KV24" s="2"/>
      <c r="KW24" s="2"/>
      <c r="KY24" s="47">
        <v>49.5</v>
      </c>
      <c r="LT24" s="5"/>
      <c r="LU24" s="5"/>
      <c r="MD24" s="2"/>
      <c r="ME24" s="2"/>
      <c r="MG24" s="47">
        <v>49.5</v>
      </c>
      <c r="NB24" s="5"/>
      <c r="NC24" s="5"/>
      <c r="NL24" s="2"/>
      <c r="NM24" s="2"/>
      <c r="NO24" s="47">
        <v>49.5</v>
      </c>
      <c r="OJ24" s="5"/>
      <c r="OK24" s="5"/>
      <c r="OT24" s="2"/>
      <c r="OU24" s="2"/>
      <c r="OW24" s="47">
        <v>49.5</v>
      </c>
      <c r="PR24" s="5"/>
      <c r="PS24" s="5"/>
      <c r="QB24" s="2"/>
      <c r="QC24" s="2"/>
      <c r="QE24" s="47">
        <v>49.5</v>
      </c>
      <c r="QZ24" s="5"/>
      <c r="RA24" s="5"/>
      <c r="RJ24" s="2"/>
      <c r="RK24" s="2"/>
      <c r="RM24" s="47">
        <v>49.5</v>
      </c>
      <c r="SH24" s="5"/>
      <c r="SI24" s="5"/>
      <c r="SR24" s="2"/>
      <c r="SS24" s="2"/>
      <c r="SU24" s="47">
        <v>49.5</v>
      </c>
      <c r="TP24" s="5"/>
      <c r="TQ24" s="5"/>
      <c r="TZ24" s="2"/>
      <c r="UA24" s="2"/>
      <c r="UC24" s="47">
        <v>49.5</v>
      </c>
      <c r="UX24" s="5"/>
      <c r="UY24" s="5"/>
      <c r="VH24" s="2"/>
      <c r="VI24" s="2"/>
      <c r="VK24" s="47">
        <v>49.5</v>
      </c>
      <c r="WF24" s="5"/>
      <c r="WG24" s="5"/>
      <c r="WP24" s="2"/>
      <c r="WQ24" s="2"/>
      <c r="WS24" s="47">
        <v>49.5</v>
      </c>
    </row>
    <row r="25" spans="1:644" x14ac:dyDescent="0.2">
      <c r="A25" s="5"/>
      <c r="B25" s="25" t="s">
        <v>52</v>
      </c>
      <c r="C25" s="5"/>
      <c r="P25" s="2"/>
      <c r="AR25" s="42"/>
      <c r="AS25" s="42"/>
      <c r="AT25" s="42"/>
      <c r="AU25" s="33"/>
      <c r="AV25" s="33"/>
      <c r="AW25" s="33"/>
      <c r="AX25" s="33"/>
      <c r="AY25" s="48">
        <v>51.3</v>
      </c>
      <c r="BS25" s="42"/>
      <c r="BT25" s="42"/>
      <c r="BU25" s="42"/>
      <c r="BW25" s="33"/>
      <c r="BX25" s="33"/>
      <c r="BZ25" s="48">
        <v>51.3</v>
      </c>
      <c r="CT25" s="42"/>
      <c r="CU25" s="42"/>
      <c r="CV25" s="42"/>
      <c r="CW25" s="33"/>
      <c r="CX25" s="33"/>
      <c r="CY25" s="33"/>
      <c r="CZ25" s="33"/>
      <c r="DA25" s="48">
        <v>51.3</v>
      </c>
      <c r="DX25" s="5"/>
      <c r="DY25" s="5"/>
      <c r="EH25" s="2"/>
      <c r="EI25" s="2"/>
      <c r="EK25" s="48">
        <v>51.3</v>
      </c>
      <c r="FF25" s="5"/>
      <c r="FG25" s="5"/>
      <c r="FP25" s="2"/>
      <c r="FQ25" s="2"/>
      <c r="FS25" s="48">
        <v>51.3</v>
      </c>
      <c r="GN25" s="5"/>
      <c r="GO25" s="5"/>
      <c r="GX25" s="2"/>
      <c r="GY25" s="2"/>
      <c r="HA25" s="48">
        <v>51.3</v>
      </c>
      <c r="HV25" s="5"/>
      <c r="HW25" s="5"/>
      <c r="IF25" s="2"/>
      <c r="IG25" s="2"/>
      <c r="II25" s="48">
        <v>51.3</v>
      </c>
      <c r="JD25" s="5"/>
      <c r="JE25" s="5"/>
      <c r="JN25" s="2"/>
      <c r="JO25" s="2"/>
      <c r="JQ25" s="48">
        <v>51.3</v>
      </c>
      <c r="KL25" s="5"/>
      <c r="KM25" s="5"/>
      <c r="KV25" s="2"/>
      <c r="KW25" s="2"/>
      <c r="KY25" s="48">
        <v>51.3</v>
      </c>
      <c r="LT25" s="5"/>
      <c r="LU25" s="5"/>
      <c r="MD25" s="2"/>
      <c r="ME25" s="2"/>
      <c r="MG25" s="48">
        <v>51.3</v>
      </c>
      <c r="NB25" s="5"/>
      <c r="NC25" s="5"/>
      <c r="NL25" s="2"/>
      <c r="NM25" s="2"/>
      <c r="NO25" s="48">
        <v>51.3</v>
      </c>
      <c r="OJ25" s="5"/>
      <c r="OK25" s="5"/>
      <c r="OT25" s="2"/>
      <c r="OU25" s="2"/>
      <c r="OW25" s="48">
        <v>51.3</v>
      </c>
      <c r="PR25" s="5"/>
      <c r="PS25" s="5"/>
      <c r="QB25" s="2"/>
      <c r="QC25" s="2"/>
      <c r="QE25" s="48">
        <v>51.3</v>
      </c>
      <c r="QZ25" s="5"/>
      <c r="RA25" s="5"/>
      <c r="RJ25" s="2"/>
      <c r="RK25" s="2"/>
      <c r="RM25" s="48">
        <v>51.3</v>
      </c>
      <c r="SH25" s="5"/>
      <c r="SI25" s="5"/>
      <c r="SR25" s="2"/>
      <c r="SS25" s="2"/>
      <c r="SU25" s="48">
        <v>51.3</v>
      </c>
      <c r="TP25" s="5"/>
      <c r="TQ25" s="5"/>
      <c r="TZ25" s="2"/>
      <c r="UA25" s="2"/>
      <c r="UC25" s="48">
        <v>51.3</v>
      </c>
      <c r="UX25" s="5"/>
      <c r="UY25" s="5"/>
      <c r="VH25" s="2"/>
      <c r="VI25" s="2"/>
      <c r="VK25" s="48">
        <v>51.3</v>
      </c>
      <c r="WF25" s="5"/>
      <c r="WG25" s="5"/>
      <c r="WP25" s="2"/>
      <c r="WQ25" s="2"/>
      <c r="WS25" s="48">
        <v>51.3</v>
      </c>
    </row>
    <row r="26" spans="1:644" x14ac:dyDescent="0.2">
      <c r="A26" s="5"/>
      <c r="B26" s="34" t="s">
        <v>65</v>
      </c>
      <c r="C26" s="5"/>
      <c r="AR26" s="42"/>
      <c r="AS26" s="42"/>
      <c r="AT26" s="42"/>
      <c r="AU26" s="33"/>
      <c r="AV26" s="33"/>
      <c r="AW26" s="33"/>
      <c r="AX26" s="33"/>
      <c r="AY26" s="49">
        <v>52.2</v>
      </c>
      <c r="BS26" s="42"/>
      <c r="BT26" s="42"/>
      <c r="BU26" s="42"/>
      <c r="BW26" s="33"/>
      <c r="BX26" s="33"/>
      <c r="BZ26" s="49">
        <v>52.2</v>
      </c>
      <c r="CT26" s="42"/>
      <c r="CU26" s="42"/>
      <c r="CV26" s="42"/>
      <c r="CW26" s="33"/>
      <c r="CX26" s="33"/>
      <c r="CY26" s="33"/>
      <c r="CZ26" s="33"/>
      <c r="DA26" s="49">
        <v>52.2</v>
      </c>
      <c r="DX26" s="5"/>
      <c r="DY26" s="5"/>
      <c r="EH26" s="2"/>
      <c r="EI26" s="2"/>
      <c r="EJ26" s="38"/>
      <c r="EK26" s="49">
        <v>52.2</v>
      </c>
      <c r="FF26" s="5"/>
      <c r="FG26" s="5"/>
      <c r="FP26" s="2"/>
      <c r="FQ26" s="2"/>
      <c r="FR26" s="38"/>
      <c r="FS26" s="49">
        <v>52.2</v>
      </c>
      <c r="GN26" s="5"/>
      <c r="GO26" s="5"/>
      <c r="GX26" s="2"/>
      <c r="GY26" s="2"/>
      <c r="GZ26" s="38"/>
      <c r="HA26" s="49">
        <v>52.2</v>
      </c>
      <c r="HV26" s="5"/>
      <c r="HW26" s="5"/>
      <c r="IF26" s="2"/>
      <c r="IG26" s="2"/>
      <c r="IH26" s="38"/>
      <c r="II26" s="49">
        <v>52.2</v>
      </c>
      <c r="JD26" s="5"/>
      <c r="JE26" s="5"/>
      <c r="JN26" s="2"/>
      <c r="JO26" s="2"/>
      <c r="JP26" s="38"/>
      <c r="JQ26" s="49">
        <v>52.2</v>
      </c>
      <c r="KL26" s="5"/>
      <c r="KM26" s="5"/>
      <c r="KV26" s="2"/>
      <c r="KW26" s="2"/>
      <c r="KX26" s="38"/>
      <c r="KY26" s="49">
        <v>52.2</v>
      </c>
      <c r="LT26" s="5"/>
      <c r="LU26" s="5"/>
      <c r="MD26" s="2"/>
      <c r="ME26" s="2"/>
      <c r="MF26" s="38"/>
      <c r="MG26" s="49">
        <v>52.2</v>
      </c>
      <c r="NB26" s="5"/>
      <c r="NC26" s="5"/>
      <c r="NL26" s="2"/>
      <c r="NM26" s="2"/>
      <c r="NN26" s="38"/>
      <c r="NO26" s="49">
        <v>52.2</v>
      </c>
      <c r="OJ26" s="5"/>
      <c r="OK26" s="5"/>
      <c r="OT26" s="2"/>
      <c r="OU26" s="2"/>
      <c r="OV26" s="38"/>
      <c r="OW26" s="49">
        <v>52.2</v>
      </c>
      <c r="PR26" s="5"/>
      <c r="PS26" s="5"/>
      <c r="QB26" s="2"/>
      <c r="QC26" s="2"/>
      <c r="QD26" s="38"/>
      <c r="QE26" s="49">
        <v>52.2</v>
      </c>
      <c r="QZ26" s="5"/>
      <c r="RA26" s="5"/>
      <c r="RJ26" s="2"/>
      <c r="RK26" s="2"/>
      <c r="RL26" s="38"/>
      <c r="RM26" s="49">
        <v>52.2</v>
      </c>
      <c r="SH26" s="5"/>
      <c r="SI26" s="5"/>
      <c r="SR26" s="2"/>
      <c r="SS26" s="2"/>
      <c r="ST26" s="38"/>
      <c r="SU26" s="49">
        <v>52.2</v>
      </c>
      <c r="TP26" s="5"/>
      <c r="TQ26" s="5"/>
      <c r="TZ26" s="2"/>
      <c r="UA26" s="2"/>
      <c r="UB26" s="38"/>
      <c r="UC26" s="49">
        <v>52.2</v>
      </c>
      <c r="UX26" s="5"/>
      <c r="UY26" s="5"/>
      <c r="VH26" s="2"/>
      <c r="VI26" s="2"/>
      <c r="VJ26" s="38"/>
      <c r="VK26" s="49">
        <v>52.2</v>
      </c>
      <c r="WF26" s="5"/>
      <c r="WG26" s="5"/>
      <c r="WP26" s="2"/>
      <c r="WQ26" s="2"/>
      <c r="WR26" s="38"/>
      <c r="WS26" s="49">
        <v>52.2</v>
      </c>
    </row>
    <row r="27" spans="1:644" x14ac:dyDescent="0.2">
      <c r="A27" s="5"/>
      <c r="B27" s="26" t="s">
        <v>35</v>
      </c>
      <c r="C27" s="5"/>
      <c r="P27" s="2"/>
      <c r="AR27" s="42"/>
      <c r="AS27" s="42"/>
      <c r="AT27" s="42"/>
      <c r="AU27" s="33"/>
      <c r="AV27" s="42"/>
      <c r="AW27" s="42"/>
      <c r="AX27" s="33"/>
      <c r="AY27" s="50">
        <v>54</v>
      </c>
      <c r="BS27" s="42"/>
      <c r="BT27" s="42"/>
      <c r="BU27" s="42"/>
      <c r="BW27" s="42"/>
      <c r="BX27" s="33"/>
      <c r="BZ27" s="50">
        <v>54</v>
      </c>
      <c r="CT27" s="42"/>
      <c r="CU27" s="42"/>
      <c r="CV27" s="42"/>
      <c r="CW27" s="33"/>
      <c r="CX27" s="42"/>
      <c r="CY27" s="33"/>
      <c r="CZ27" s="33"/>
      <c r="DA27" s="50">
        <v>54</v>
      </c>
      <c r="DX27" s="5"/>
      <c r="DY27" s="5"/>
      <c r="EH27" s="42"/>
      <c r="EI27" s="2"/>
      <c r="EK27" s="50">
        <v>54</v>
      </c>
      <c r="FF27" s="5"/>
      <c r="FG27" s="5"/>
      <c r="FP27" s="42"/>
      <c r="FQ27" s="2"/>
      <c r="FS27" s="50">
        <v>54</v>
      </c>
      <c r="GN27" s="5"/>
      <c r="GO27" s="5"/>
      <c r="GX27" s="2"/>
      <c r="GY27" s="2"/>
      <c r="HA27" s="50">
        <v>54</v>
      </c>
      <c r="HV27" s="5"/>
      <c r="HW27" s="5"/>
      <c r="IF27" s="42"/>
      <c r="IG27" s="2"/>
      <c r="II27" s="50">
        <v>54</v>
      </c>
      <c r="JD27" s="5"/>
      <c r="JE27" s="5"/>
      <c r="JN27" s="2"/>
      <c r="JO27" s="2"/>
      <c r="JQ27" s="50">
        <v>54</v>
      </c>
      <c r="KL27" s="5"/>
      <c r="KM27" s="5"/>
      <c r="KV27" s="2"/>
      <c r="KW27" s="2"/>
      <c r="KY27" s="50">
        <v>54</v>
      </c>
      <c r="LT27" s="5"/>
      <c r="LU27" s="5"/>
      <c r="MD27" s="2"/>
      <c r="ME27" s="2"/>
      <c r="MG27" s="50">
        <v>54</v>
      </c>
      <c r="NB27" s="5"/>
      <c r="NC27" s="5"/>
      <c r="NL27" s="2"/>
      <c r="NM27" s="2"/>
      <c r="NO27" s="50">
        <v>54</v>
      </c>
      <c r="OJ27" s="5"/>
      <c r="OK27" s="5"/>
      <c r="OT27" s="2"/>
      <c r="OU27" s="2"/>
      <c r="OW27" s="50">
        <v>54</v>
      </c>
      <c r="PR27" s="5"/>
      <c r="PS27" s="5"/>
      <c r="QB27" s="2"/>
      <c r="QC27" s="2"/>
      <c r="QE27" s="50">
        <v>54</v>
      </c>
      <c r="QZ27" s="5"/>
      <c r="RA27" s="5"/>
      <c r="RJ27" s="2"/>
      <c r="RK27" s="2"/>
      <c r="RM27" s="50">
        <v>54</v>
      </c>
      <c r="SH27" s="5"/>
      <c r="SI27" s="5"/>
      <c r="SR27" s="2"/>
      <c r="SS27" s="2"/>
      <c r="SU27" s="50">
        <v>54</v>
      </c>
      <c r="TP27" s="5"/>
      <c r="TQ27" s="5"/>
      <c r="TZ27" s="2"/>
      <c r="UA27" s="2"/>
      <c r="UC27" s="50">
        <v>54</v>
      </c>
      <c r="UX27" s="5"/>
      <c r="UY27" s="5"/>
      <c r="VH27" s="2"/>
      <c r="VI27" s="2"/>
      <c r="VK27" s="50">
        <v>54</v>
      </c>
      <c r="WF27" s="5"/>
      <c r="WG27" s="5"/>
      <c r="WP27" s="2"/>
      <c r="WQ27" s="2"/>
      <c r="WS27" s="50">
        <v>54</v>
      </c>
    </row>
    <row r="28" spans="1:644" s="37" customFormat="1" x14ac:dyDescent="0.2">
      <c r="A28"/>
      <c r="B28" s="30" t="s">
        <v>57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U28" s="33"/>
      <c r="AX28" s="33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W28" s="33"/>
      <c r="CZ28" s="33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644" s="37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3"/>
      <c r="AR29" s="33"/>
      <c r="AS29" s="33"/>
      <c r="AT29" s="33"/>
      <c r="AU29" s="33"/>
      <c r="AX29" s="33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3"/>
      <c r="CT29" s="33"/>
      <c r="CU29" s="33"/>
      <c r="CV29" s="33"/>
      <c r="CW29" s="33"/>
      <c r="CZ29" s="33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644" s="37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3"/>
      <c r="AR30" s="33"/>
      <c r="AS30" s="33"/>
      <c r="AT30" s="33"/>
      <c r="AU30" s="33"/>
      <c r="AX30" s="33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3"/>
      <c r="CT30" s="33"/>
      <c r="CU30" s="33"/>
      <c r="CV30" s="33"/>
      <c r="CW30" s="33"/>
      <c r="CZ30" s="33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644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3"/>
      <c r="AR31" s="33"/>
      <c r="AS31" s="33"/>
      <c r="AT31" s="33"/>
      <c r="AU31" s="33"/>
      <c r="AX31" s="33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3"/>
      <c r="CT31" s="33"/>
      <c r="CU31" s="33"/>
      <c r="CV31" s="33"/>
      <c r="CW31" s="33"/>
      <c r="CZ31" s="33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644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3"/>
      <c r="AR32" s="33"/>
      <c r="AS32" s="33"/>
      <c r="AT32" s="33"/>
      <c r="AU32" s="33"/>
      <c r="AX32" s="33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3"/>
      <c r="CT32" s="33"/>
      <c r="CU32" s="33"/>
      <c r="CV32" s="33"/>
      <c r="CW32" s="33"/>
      <c r="CZ32" s="33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3"/>
      <c r="AR33" s="33"/>
      <c r="AS33" s="33"/>
      <c r="AT33" s="33"/>
      <c r="AU33" s="33"/>
      <c r="AX33" s="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3"/>
      <c r="CT33" s="33"/>
      <c r="CU33" s="33"/>
      <c r="CV33" s="33"/>
      <c r="CW33" s="33"/>
      <c r="CZ33" s="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3"/>
      <c r="AR34" s="33"/>
      <c r="AS34" s="33"/>
      <c r="AT34" s="33"/>
      <c r="AU34" s="33"/>
      <c r="AX34" s="33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3"/>
      <c r="CT34" s="33"/>
      <c r="CU34" s="33"/>
      <c r="CV34" s="33"/>
      <c r="CW34" s="33"/>
      <c r="CZ34" s="33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TU34"/>
      <c r="TV34"/>
      <c r="TW34"/>
      <c r="TX34"/>
    </row>
    <row r="35" spans="1:544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TU35"/>
      <c r="TV35"/>
      <c r="TW35"/>
      <c r="TX35"/>
    </row>
    <row r="36" spans="1:544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TU36"/>
      <c r="TV36"/>
      <c r="TW36"/>
      <c r="TX36"/>
    </row>
    <row r="37" spans="1:544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TU37"/>
      <c r="TV37"/>
      <c r="TW37"/>
      <c r="TX37"/>
    </row>
    <row r="38" spans="1:544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TU38"/>
      <c r="TV38"/>
      <c r="TW38"/>
      <c r="TX38"/>
    </row>
    <row r="39" spans="1:544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TU39"/>
      <c r="TV39"/>
      <c r="TW39"/>
      <c r="TX39"/>
    </row>
    <row r="40" spans="1:544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TU40"/>
      <c r="TV40"/>
      <c r="TW40"/>
      <c r="TX40"/>
    </row>
    <row r="41" spans="1:544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TU41"/>
      <c r="TV41"/>
      <c r="TW41"/>
      <c r="TX41"/>
    </row>
    <row r="42" spans="1:544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TU42"/>
      <c r="TV42"/>
      <c r="TW42"/>
      <c r="TX42"/>
    </row>
    <row r="43" spans="1:544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TU43"/>
      <c r="TV43"/>
      <c r="TW43"/>
      <c r="TX43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</sheetData>
  <sheetProtection sheet="1" formatCells="0" formatColumns="0" formatRows="0"/>
  <autoFilter ref="A1:XT1" xr:uid="{94C79765-154A-EA43-A55F-A16A8EEFCEE9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4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8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filterColumn colId="635" showButton="0"/>
    <filterColumn colId="636" showButton="0"/>
    <filterColumn colId="637" showButton="0"/>
    <filterColumn colId="638" showButton="0"/>
    <filterColumn colId="639" showButton="0"/>
    <filterColumn colId="640" showButton="0"/>
    <filterColumn colId="641" showButton="0"/>
    <filterColumn colId="642" showButton="0"/>
    <sortState xmlns:xlrd2="http://schemas.microsoft.com/office/spreadsheetml/2017/richdata2" ref="A4:XT17">
      <sortCondition descending="1" ref="F1:F18"/>
    </sortState>
  </autoFilter>
  <mergeCells count="116">
    <mergeCell ref="VL1:WS1"/>
    <mergeCell ref="VL2:VP2"/>
    <mergeCell ref="VQ2:VU2"/>
    <mergeCell ref="VV2:VZ2"/>
    <mergeCell ref="WA2:WE2"/>
    <mergeCell ref="SV1:UC1"/>
    <mergeCell ref="SV2:SZ2"/>
    <mergeCell ref="TA2:TE2"/>
    <mergeCell ref="TF2:TJ2"/>
    <mergeCell ref="TK2:TO2"/>
    <mergeCell ref="UD1:VK1"/>
    <mergeCell ref="UD2:UH2"/>
    <mergeCell ref="UI2:UM2"/>
    <mergeCell ref="UN2:UR2"/>
    <mergeCell ref="US2:UW2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RN1:SU1"/>
    <mergeCell ref="WT1:XT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PC2:PG2"/>
    <mergeCell ref="LJ2:LN2"/>
    <mergeCell ref="LO2:LS2"/>
    <mergeCell ref="MH2:ML2"/>
    <mergeCell ref="MM2:MQ2"/>
    <mergeCell ref="MR2:MV2"/>
    <mergeCell ref="MW2:NA2"/>
    <mergeCell ref="XD2:XH2"/>
    <mergeCell ref="RN2:RR2"/>
    <mergeCell ref="RS2:RW2"/>
    <mergeCell ref="RX2:SB2"/>
    <mergeCell ref="SC2:SG2"/>
    <mergeCell ref="WT2:WX2"/>
    <mergeCell ref="WY2:XC2"/>
    <mergeCell ref="PH2:PL2"/>
    <mergeCell ref="PM2:PQ2"/>
    <mergeCell ref="QF2:QJ2"/>
    <mergeCell ref="QK2:QO2"/>
    <mergeCell ref="QP2:QT2"/>
    <mergeCell ref="QU2:QY2"/>
  </mergeCells>
  <conditionalFormatting sqref="H1:H1048576">
    <cfRule type="containsText" dxfId="722" priority="66" operator="containsText" text="No DD">
      <formula>NOT(ISERROR(SEARCH("No DD",H1)))</formula>
    </cfRule>
    <cfRule type="containsText" dxfId="721" priority="67" operator="containsText" text="Merit">
      <formula>NOT(ISERROR(SEARCH("Merit",H1)))</formula>
    </cfRule>
    <cfRule type="containsText" dxfId="720" priority="68" operator="containsText" text="Excellence">
      <formula>NOT(ISERROR(SEARCH("Excellence",H1)))</formula>
    </cfRule>
    <cfRule type="containsText" dxfId="719" priority="69" operator="containsText" text="Worlds Team">
      <formula>NOT(ISERROR(SEARCH("Worlds Team",H1)))</formula>
    </cfRule>
    <cfRule type="containsText" dxfId="718" priority="70" operator="containsText" text="National Team">
      <formula>NOT(ISERROR(SEARCH("National Team",H1)))</formula>
    </cfRule>
  </conditionalFormatting>
  <conditionalFormatting sqref="A4:A1048576">
    <cfRule type="expression" dxfId="717" priority="31">
      <formula>AND(G4&lt;&gt;"",F4="")</formula>
    </cfRule>
    <cfRule type="expression" dxfId="716" priority="71">
      <formula>IF(A4&gt;8,1,0)</formula>
    </cfRule>
  </conditionalFormatting>
  <conditionalFormatting sqref="Y4:AY17">
    <cfRule type="expression" dxfId="715" priority="72" stopIfTrue="1">
      <formula>IF($AN4&lt;&gt;"",1,0)</formula>
    </cfRule>
  </conditionalFormatting>
  <conditionalFormatting sqref="AZ4:BZ17">
    <cfRule type="expression" dxfId="714" priority="65" stopIfTrue="1">
      <formula>IF($BO4&lt;&gt;"",1,0)</formula>
    </cfRule>
  </conditionalFormatting>
  <conditionalFormatting sqref="CA4:DA17">
    <cfRule type="expression" dxfId="713" priority="64" stopIfTrue="1">
      <formula>IF($CP4&lt;&gt;"",1,0)</formula>
    </cfRule>
  </conditionalFormatting>
  <conditionalFormatting sqref="BW28:BW1048576 BP1:BP1048576 BS1:BS1048576 BW1:BW26">
    <cfRule type="cellIs" dxfId="712" priority="77" operator="between">
      <formula>$BZ$23</formula>
      <formula>1000</formula>
    </cfRule>
    <cfRule type="cellIs" dxfId="711" priority="78" operator="between">
      <formula>$BZ$22</formula>
      <formula>$BZ$23</formula>
    </cfRule>
    <cfRule type="cellIs" dxfId="710" priority="79" operator="between">
      <formula>$BZ$21</formula>
      <formula>$BZ$22</formula>
    </cfRule>
    <cfRule type="cellIs" dxfId="709" priority="80" operator="between">
      <formula>$BZ$20</formula>
      <formula>$BZ$21</formula>
    </cfRule>
  </conditionalFormatting>
  <conditionalFormatting sqref="CX28:CX1048576 CQ1:CQ1048576 CT1:CT1048576 CX1:CX26">
    <cfRule type="cellIs" dxfId="708" priority="73" operator="between">
      <formula>$DA$23</formula>
      <formula>1000</formula>
    </cfRule>
    <cfRule type="cellIs" dxfId="707" priority="74" operator="between">
      <formula>$DA$22</formula>
      <formula>$DA$23</formula>
    </cfRule>
    <cfRule type="cellIs" dxfId="706" priority="75" operator="between">
      <formula>$DA$21</formula>
      <formula>$DA$22</formula>
    </cfRule>
    <cfRule type="cellIs" dxfId="705" priority="76" operator="between">
      <formula>$DA$20</formula>
      <formula>$DA$21</formula>
    </cfRule>
  </conditionalFormatting>
  <conditionalFormatting sqref="EH28:EH1048576 DX1:DX1048576 EA1:EA1048576 EE1:EE1048576 EH1:EH26">
    <cfRule type="cellIs" dxfId="704" priority="84" operator="between">
      <formula>$EK$23</formula>
      <formula>1000</formula>
    </cfRule>
    <cfRule type="cellIs" dxfId="703" priority="85" operator="between">
      <formula>$EK$22</formula>
      <formula>$EK$23</formula>
    </cfRule>
    <cfRule type="cellIs" dxfId="702" priority="86" operator="between">
      <formula>$EK$21</formula>
      <formula>$EK$22</formula>
    </cfRule>
    <cfRule type="cellIs" dxfId="701" priority="87" operator="between">
      <formula>$EK$20</formula>
      <formula>$EK$21</formula>
    </cfRule>
  </conditionalFormatting>
  <conditionalFormatting sqref="FP28:FP1048576 FF1:FF1048576 FI1:FI1048576 FM1:FM1048576 FP1:FP26">
    <cfRule type="cellIs" dxfId="700" priority="60" operator="between">
      <formula>$FS$23</formula>
      <formula>1000</formula>
    </cfRule>
    <cfRule type="cellIs" dxfId="699" priority="61" operator="between">
      <formula>$FS$22</formula>
      <formula>$FS$23</formula>
    </cfRule>
    <cfRule type="cellIs" dxfId="698" priority="62" operator="between">
      <formula>$FS$21</formula>
      <formula>$FS$22</formula>
    </cfRule>
    <cfRule type="cellIs" dxfId="697" priority="63" operator="between">
      <formula>$FS$20</formula>
      <formula>$FS$21</formula>
    </cfRule>
  </conditionalFormatting>
  <conditionalFormatting sqref="IF28:IF1048576 HV1:HV1048576 HY1:HY1048576 IC1:IC1048576 IF1:IF26">
    <cfRule type="cellIs" dxfId="696" priority="56" operator="between">
      <formula>$II$23</formula>
      <formula>1000</formula>
    </cfRule>
    <cfRule type="cellIs" dxfId="695" priority="57" operator="between">
      <formula>$II$22</formula>
      <formula>$II$23</formula>
    </cfRule>
    <cfRule type="cellIs" dxfId="694" priority="58" operator="between">
      <formula>$II$21</formula>
      <formula>$II$22</formula>
    </cfRule>
    <cfRule type="cellIs" dxfId="693" priority="59" operator="between">
      <formula>$II$20</formula>
      <formula>$II$21</formula>
    </cfRule>
  </conditionalFormatting>
  <conditionalFormatting sqref="AW27 AO1:AO1048576 AR1:AR1048576 AV1:AV1048576">
    <cfRule type="cellIs" dxfId="692" priority="52" operator="between">
      <formula>$AY$23</formula>
      <formula>1000</formula>
    </cfRule>
    <cfRule type="cellIs" dxfId="691" priority="53" operator="between">
      <formula>$AY$22</formula>
      <formula>$AY$23</formula>
    </cfRule>
    <cfRule type="cellIs" dxfId="690" priority="54" operator="between">
      <formula>$AY$21</formula>
      <formula>$AY$22</formula>
    </cfRule>
    <cfRule type="cellIs" dxfId="689" priority="55" operator="between">
      <formula>$AY$20</formula>
      <formula>$AY$21</formula>
    </cfRule>
  </conditionalFormatting>
  <conditionalFormatting sqref="BW27">
    <cfRule type="cellIs" dxfId="688" priority="48" operator="between">
      <formula>$AY$23</formula>
      <formula>1000</formula>
    </cfRule>
    <cfRule type="cellIs" dxfId="687" priority="49" operator="between">
      <formula>$AY$22</formula>
      <formula>$AY$23</formula>
    </cfRule>
    <cfRule type="cellIs" dxfId="686" priority="50" operator="between">
      <formula>$AY$21</formula>
      <formula>$AY$22</formula>
    </cfRule>
    <cfRule type="cellIs" dxfId="685" priority="51" operator="between">
      <formula>$AY$20</formula>
      <formula>$AY$21</formula>
    </cfRule>
  </conditionalFormatting>
  <conditionalFormatting sqref="CX27">
    <cfRule type="cellIs" dxfId="684" priority="44" operator="between">
      <formula>$AY$23</formula>
      <formula>1000</formula>
    </cfRule>
    <cfRule type="cellIs" dxfId="683" priority="45" operator="between">
      <formula>$AY$22</formula>
      <formula>$AY$23</formula>
    </cfRule>
    <cfRule type="cellIs" dxfId="682" priority="46" operator="between">
      <formula>$AY$21</formula>
      <formula>$AY$22</formula>
    </cfRule>
    <cfRule type="cellIs" dxfId="681" priority="47" operator="between">
      <formula>$AY$20</formula>
      <formula>$AY$21</formula>
    </cfRule>
  </conditionalFormatting>
  <conditionalFormatting sqref="EH27">
    <cfRule type="cellIs" dxfId="680" priority="40" operator="between">
      <formula>$AY$23</formula>
      <formula>1000</formula>
    </cfRule>
    <cfRule type="cellIs" dxfId="679" priority="41" operator="between">
      <formula>$AY$22</formula>
      <formula>$AY$23</formula>
    </cfRule>
    <cfRule type="cellIs" dxfId="678" priority="42" operator="between">
      <formula>$AY$21</formula>
      <formula>$AY$22</formula>
    </cfRule>
    <cfRule type="cellIs" dxfId="677" priority="43" operator="between">
      <formula>$AY$20</formula>
      <formula>$AY$21</formula>
    </cfRule>
  </conditionalFormatting>
  <conditionalFormatting sqref="FP27">
    <cfRule type="cellIs" dxfId="676" priority="36" operator="between">
      <formula>$AY$23</formula>
      <formula>1000</formula>
    </cfRule>
    <cfRule type="cellIs" dxfId="675" priority="37" operator="between">
      <formula>$AY$22</formula>
      <formula>$AY$23</formula>
    </cfRule>
    <cfRule type="cellIs" dxfId="674" priority="38" operator="between">
      <formula>$AY$21</formula>
      <formula>$AY$22</formula>
    </cfRule>
    <cfRule type="cellIs" dxfId="673" priority="39" operator="between">
      <formula>$AY$20</formula>
      <formula>$AY$21</formula>
    </cfRule>
  </conditionalFormatting>
  <conditionalFormatting sqref="IF27">
    <cfRule type="cellIs" dxfId="672" priority="32" operator="between">
      <formula>$AY$23</formula>
      <formula>1000</formula>
    </cfRule>
    <cfRule type="cellIs" dxfId="671" priority="33" operator="between">
      <formula>$AY$22</formula>
      <formula>$AY$23</formula>
    </cfRule>
    <cfRule type="cellIs" dxfId="670" priority="34" operator="between">
      <formula>$AY$21</formula>
      <formula>$AY$22</formula>
    </cfRule>
    <cfRule type="cellIs" dxfId="669" priority="35" operator="between">
      <formula>$AY$20</formula>
      <formula>$AY$21</formula>
    </cfRule>
  </conditionalFormatting>
  <conditionalFormatting sqref="K1:K1048576 M1:M1048576 O1:O1048576 Q1:Q1048576 S1:S1048576 U1:U1048576">
    <cfRule type="expression" dxfId="668" priority="81">
      <formula>IF(K1=$CA$1,1,0)</formula>
    </cfRule>
    <cfRule type="expression" dxfId="667" priority="82" stopIfTrue="1">
      <formula>IF(K1=$AZ$1,1,0)</formula>
    </cfRule>
    <cfRule type="expression" dxfId="666" priority="83">
      <formula>IF(K1=$Y$1,1,0)</formula>
    </cfRule>
  </conditionalFormatting>
  <conditionalFormatting sqref="ST51:ST1048576 SJ1:SJ1048576 SM1:SM1048576 SQ1:SQ1048576 ST1:ST33 WT1:WT17 TU1:TU27 TY1:TY27 UB1:UB27 VC1:VC27 VG1:VG27 VJ1:VJ27 WK1:WK27 WO1:WO27 WR1:WR27 TR1:TR27 UZ1:UZ27 WH1:WH27">
    <cfRule type="cellIs" dxfId="665" priority="98990" operator="between">
      <formula>$SU$27</formula>
      <formula>1000</formula>
    </cfRule>
    <cfRule type="cellIs" dxfId="664" priority="98991" operator="between">
      <formula>$SU$26</formula>
      <formula>$SU$27</formula>
    </cfRule>
    <cfRule type="cellIs" dxfId="663" priority="98992" operator="between">
      <formula>$SU$25</formula>
      <formula>$SU$26</formula>
    </cfRule>
    <cfRule type="cellIs" dxfId="662" priority="98993" operator="between">
      <formula>$SU$24</formula>
      <formula>$SU$25</formula>
    </cfRule>
  </conditionalFormatting>
  <conditionalFormatting sqref="CV1:CV1048576 AT1:AT1048576">
    <cfRule type="cellIs" dxfId="661" priority="104357" operator="between">
      <formula>AY$27</formula>
      <formula>1000</formula>
    </cfRule>
    <cfRule type="cellIs" dxfId="660" priority="104358" operator="between">
      <formula>AY$26</formula>
      <formula>AY$27</formula>
    </cfRule>
  </conditionalFormatting>
  <conditionalFormatting sqref="EC1:EC1048576 FK1:FK1048576 GS1:GS1048576 IA1:IA1048576 JI1:JI1048576 KQ1:KQ1048576 LY1:LY1048576 NG1:NG1048576 OO1:OO1048576 PW1:PW1048576 RE1:RE1048576 SM1:SM1048576 TU1:TU27 VC1:VC27 WK1:WK27">
    <cfRule type="cellIs" dxfId="659" priority="104369" operator="between">
      <formula>EK$27</formula>
      <formula>1000</formula>
    </cfRule>
    <cfRule type="cellIs" dxfId="658" priority="104370" operator="between">
      <formula>EK$26</formula>
      <formula>EK$27</formula>
    </cfRule>
  </conditionalFormatting>
  <conditionalFormatting sqref="AQ1:AQ1048576 AT1:AT1048576 AX1:AX1048576">
    <cfRule type="cellIs" dxfId="657" priority="104453" operator="between">
      <formula>$AY$27</formula>
      <formula>1000</formula>
    </cfRule>
    <cfRule type="cellIs" dxfId="656" priority="104454" operator="between">
      <formula>$AY$26</formula>
      <formula>$AY$27</formula>
    </cfRule>
    <cfRule type="cellIs" dxfId="655" priority="104455" operator="between">
      <formula>$AY$25</formula>
      <formula>$AY$26</formula>
    </cfRule>
    <cfRule type="cellIs" dxfId="654" priority="104456" operator="between">
      <formula>$AY$24</formula>
      <formula>$AY$25</formula>
    </cfRule>
  </conditionalFormatting>
  <conditionalFormatting sqref="BR1:BR1048576 BU1:BU1048576 BY1:BY1048576">
    <cfRule type="cellIs" dxfId="653" priority="104489" operator="between">
      <formula>$BZ$27</formula>
      <formula>1000</formula>
    </cfRule>
    <cfRule type="cellIs" dxfId="652" priority="104490" operator="between">
      <formula>$BZ$26</formula>
      <formula>$BZ$27</formula>
    </cfRule>
    <cfRule type="cellIs" dxfId="651" priority="104491" operator="between">
      <formula>$BZ$25</formula>
      <formula>$BZ$26</formula>
    </cfRule>
    <cfRule type="cellIs" dxfId="650" priority="104492" operator="between">
      <formula>$BZ$24</formula>
      <formula>$BZ$25</formula>
    </cfRule>
  </conditionalFormatting>
  <conditionalFormatting sqref="CS1:CS1048576 CV1:CV1048576 CZ1:CZ1048576">
    <cfRule type="cellIs" dxfId="649" priority="104525" operator="between">
      <formula>$DA$27</formula>
      <formula>1000</formula>
    </cfRule>
    <cfRule type="cellIs" dxfId="648" priority="104526" operator="between">
      <formula>$DA$26</formula>
      <formula>$DA$27</formula>
    </cfRule>
    <cfRule type="cellIs" dxfId="647" priority="104527" operator="between">
      <formula>$DA$25</formula>
      <formula>$DA$26</formula>
    </cfRule>
    <cfRule type="cellIs" dxfId="646" priority="104528" operator="between">
      <formula>$DA$24</formula>
      <formula>$DA$25</formula>
    </cfRule>
  </conditionalFormatting>
  <conditionalFormatting sqref="NB1:NB1048576 NE1:NE1048576 NI1:NI1048576 NL1:NL1048576">
    <cfRule type="cellIs" dxfId="645" priority="104561" operator="between">
      <formula>$NO$20</formula>
      <formula>$NO$21</formula>
    </cfRule>
  </conditionalFormatting>
  <conditionalFormatting sqref="DZ1:DZ1048576 EC1:EC1048576 EG1:EG1048576 EJ1:EJ1048576">
    <cfRule type="cellIs" dxfId="644" priority="104573" operator="between">
      <formula>$EK$27</formula>
      <formula>1000</formula>
    </cfRule>
    <cfRule type="cellIs" dxfId="643" priority="104574" operator="between">
      <formula>$EK$26</formula>
      <formula>$EK$27</formula>
    </cfRule>
    <cfRule type="cellIs" dxfId="642" priority="104575" operator="between">
      <formula>$EK$25</formula>
      <formula>$EK$26</formula>
    </cfRule>
    <cfRule type="cellIs" dxfId="641" priority="104576" operator="between">
      <formula>$EK$24</formula>
      <formula>$EK$25</formula>
    </cfRule>
  </conditionalFormatting>
  <conditionalFormatting sqref="FH1:FH1048576 FK1:FK1048576 FO1:FO1048576 FR1:FR1048576">
    <cfRule type="cellIs" dxfId="640" priority="104621" operator="between">
      <formula>$FS$27</formula>
      <formula>1000</formula>
    </cfRule>
    <cfRule type="cellIs" dxfId="639" priority="104622" operator="between">
      <formula>$FS$26</formula>
      <formula>$FS$27</formula>
    </cfRule>
    <cfRule type="cellIs" dxfId="638" priority="104623" operator="between">
      <formula>$FS$25</formula>
      <formula>$FS$26</formula>
    </cfRule>
    <cfRule type="cellIs" dxfId="637" priority="104624" operator="between">
      <formula>$FS$24</formula>
      <formula>$FS$25</formula>
    </cfRule>
  </conditionalFormatting>
  <conditionalFormatting sqref="GN1:GN1048576 GQ1:GQ1048576 GU1:GU1048576 GX1:GX1048576">
    <cfRule type="cellIs" dxfId="636" priority="104669" operator="between">
      <formula>$HA$23</formula>
      <formula>1000</formula>
    </cfRule>
    <cfRule type="cellIs" dxfId="635" priority="104670" operator="between">
      <formula>$HA$22</formula>
      <formula>$HA$23</formula>
    </cfRule>
    <cfRule type="cellIs" dxfId="634" priority="104671" operator="between">
      <formula>$HA$21</formula>
      <formula>$HA$22</formula>
    </cfRule>
    <cfRule type="cellIs" dxfId="633" priority="104672" operator="between">
      <formula>$HA$20</formula>
      <formula>$HA$21</formula>
    </cfRule>
  </conditionalFormatting>
  <conditionalFormatting sqref="GP1:GP1048576 GS1:GS1048576 GW1:GW1048576 GZ1:GZ1048576">
    <cfRule type="cellIs" dxfId="632" priority="104717" operator="between">
      <formula>$HA$27</formula>
      <formula>1000</formula>
    </cfRule>
    <cfRule type="cellIs" dxfId="631" priority="104718" operator="between">
      <formula>$HA$26</formula>
      <formula>$HA$27</formula>
    </cfRule>
    <cfRule type="cellIs" dxfId="630" priority="104719" operator="between">
      <formula>$HA$25</formula>
      <formula>$HA$26</formula>
    </cfRule>
    <cfRule type="cellIs" dxfId="629" priority="104720" operator="between">
      <formula>$HA$24</formula>
      <formula>$HA$25</formula>
    </cfRule>
  </conditionalFormatting>
  <conditionalFormatting sqref="HX1:HX1048576 IA1:IA1048576 IE1:IE1048576 IH1:IH1048576">
    <cfRule type="cellIs" dxfId="628" priority="104765" operator="between">
      <formula>$II$27</formula>
      <formula>1000</formula>
    </cfRule>
    <cfRule type="cellIs" dxfId="627" priority="104766" operator="between">
      <formula>$II$26</formula>
      <formula>$II$27</formula>
    </cfRule>
    <cfRule type="cellIs" dxfId="626" priority="104767" operator="between">
      <formula>$II$25</formula>
      <formula>$II$26</formula>
    </cfRule>
    <cfRule type="cellIs" dxfId="625" priority="104768" operator="between">
      <formula>$II$24</formula>
      <formula>$II$25</formula>
    </cfRule>
  </conditionalFormatting>
  <conditionalFormatting sqref="JD1:JD1048576 JG1:JG1048576 JK1:JK1048576 JN1:JN1048576">
    <cfRule type="cellIs" dxfId="624" priority="104813" operator="between">
      <formula>$JQ$23</formula>
      <formula>1000</formula>
    </cfRule>
    <cfRule type="cellIs" dxfId="623" priority="104814" operator="between">
      <formula>$JQ$22</formula>
      <formula>$JQ$23</formula>
    </cfRule>
    <cfRule type="cellIs" dxfId="622" priority="104815" operator="between">
      <formula>$JQ$21</formula>
      <formula>$JQ$22</formula>
    </cfRule>
    <cfRule type="cellIs" dxfId="621" priority="104816" operator="between">
      <formula>$JQ$20</formula>
      <formula>$JQ$21</formula>
    </cfRule>
  </conditionalFormatting>
  <conditionalFormatting sqref="JF1:JF1048576 JI1:JI1048576 JM1:JM1048576 JP1:JP1048576">
    <cfRule type="cellIs" dxfId="620" priority="104861" operator="between">
      <formula>$JQ$27</formula>
      <formula>1000</formula>
    </cfRule>
    <cfRule type="cellIs" dxfId="619" priority="104862" operator="between">
      <formula>$JQ$26</formula>
      <formula>$JQ$27</formula>
    </cfRule>
    <cfRule type="cellIs" dxfId="618" priority="104863" operator="between">
      <formula>$JQ$25</formula>
      <formula>$JQ$26</formula>
    </cfRule>
    <cfRule type="cellIs" dxfId="617" priority="104864" operator="between">
      <formula>$JQ$24</formula>
      <formula>$JQ$25</formula>
    </cfRule>
  </conditionalFormatting>
  <conditionalFormatting sqref="KL1:KL1048576 KO1:KO1048576 KS1:KS1048576 KV1:KV1048576">
    <cfRule type="cellIs" dxfId="616" priority="104909" operator="between">
      <formula>$KY$23</formula>
      <formula>1000</formula>
    </cfRule>
    <cfRule type="cellIs" dxfId="615" priority="104910" operator="between">
      <formula>$KY$22</formula>
      <formula>$KY$23</formula>
    </cfRule>
    <cfRule type="cellIs" dxfId="614" priority="104911" operator="between">
      <formula>$KY$21</formula>
      <formula>$KY$22</formula>
    </cfRule>
    <cfRule type="cellIs" dxfId="613" priority="104912" operator="between">
      <formula>$KY$20</formula>
      <formula>$KY$21</formula>
    </cfRule>
  </conditionalFormatting>
  <conditionalFormatting sqref="KN1:KN1048576 KQ1:KQ1048576 KU1:KU1048576 KX1:KX1048576">
    <cfRule type="cellIs" dxfId="612" priority="104957" operator="between">
      <formula>$KY$27</formula>
      <formula>1000</formula>
    </cfRule>
    <cfRule type="cellIs" dxfId="611" priority="104958" operator="between">
      <formula>$KY$26</formula>
      <formula>$KY$27</formula>
    </cfRule>
    <cfRule type="cellIs" dxfId="610" priority="104959" operator="between">
      <formula>$KY$25</formula>
      <formula>$KY$26</formula>
    </cfRule>
    <cfRule type="cellIs" dxfId="609" priority="104960" operator="between">
      <formula>$KY$24</formula>
      <formula>$KY$25</formula>
    </cfRule>
  </conditionalFormatting>
  <conditionalFormatting sqref="LT1:LT1048576 LW1:LW1048576 MA1:MA1048576 MD1:MD1048576">
    <cfRule type="cellIs" dxfId="608" priority="105005" operator="between">
      <formula>$MG$23</formula>
      <formula>1000</formula>
    </cfRule>
    <cfRule type="cellIs" dxfId="607" priority="105006" operator="between">
      <formula>$MG$22</formula>
      <formula>$MG$23</formula>
    </cfRule>
    <cfRule type="cellIs" dxfId="606" priority="105007" operator="between">
      <formula>$MG$21</formula>
      <formula>$MG$22</formula>
    </cfRule>
    <cfRule type="cellIs" dxfId="605" priority="105008" operator="between">
      <formula>$MG$20</formula>
      <formula>$MG$21</formula>
    </cfRule>
  </conditionalFormatting>
  <conditionalFormatting sqref="LV1:LV1048576 LY1:LY1048576 MC1:MC1048576 MF1:MF1048576">
    <cfRule type="cellIs" dxfId="604" priority="105053" operator="between">
      <formula>$MG$27</formula>
      <formula>1000</formula>
    </cfRule>
    <cfRule type="cellIs" dxfId="603" priority="105054" operator="between">
      <formula>$MG$26</formula>
      <formula>$MG$27</formula>
    </cfRule>
    <cfRule type="cellIs" dxfId="602" priority="105055" operator="between">
      <formula>$MG$25</formula>
      <formula>$MG$26</formula>
    </cfRule>
    <cfRule type="cellIs" dxfId="601" priority="105056" operator="between">
      <formula>$MG$24</formula>
      <formula>$MG$25</formula>
    </cfRule>
  </conditionalFormatting>
  <conditionalFormatting sqref="NB1:NB1048576 NE1:NE1048576 NI1:NI1048576">
    <cfRule type="cellIs" dxfId="600" priority="105101" operator="between">
      <formula>$NO$23</formula>
      <formula>1000</formula>
    </cfRule>
    <cfRule type="cellIs" dxfId="599" priority="105102" operator="between">
      <formula>$NO$22</formula>
      <formula>$NO$23</formula>
    </cfRule>
    <cfRule type="cellIs" dxfId="598" priority="105103" operator="between">
      <formula>$NO$21</formula>
      <formula>$NO$22</formula>
    </cfRule>
  </conditionalFormatting>
  <conditionalFormatting sqref="ND1:ND1048576 NG1:NG1048576 NK1:NK1048576 NN1:NN1048576">
    <cfRule type="cellIs" dxfId="597" priority="105128" operator="between">
      <formula>$NO$27</formula>
      <formula>1000</formula>
    </cfRule>
    <cfRule type="cellIs" dxfId="596" priority="105129" operator="between">
      <formula>$NO$26</formula>
      <formula>$NO$27</formula>
    </cfRule>
    <cfRule type="cellIs" dxfId="595" priority="105130" operator="between">
      <formula>$NO$25</formula>
      <formula>$NO$26</formula>
    </cfRule>
    <cfRule type="cellIs" dxfId="594" priority="105131" operator="between">
      <formula>$NO$24</formula>
      <formula>$NO$25</formula>
    </cfRule>
  </conditionalFormatting>
  <conditionalFormatting sqref="OJ1:OJ1048576 OM1:OM1048576 OQ1:OQ1048576 OT1:OT1048576">
    <cfRule type="cellIs" dxfId="593" priority="105176" operator="between">
      <formula>$OW$23</formula>
      <formula>1000</formula>
    </cfRule>
    <cfRule type="cellIs" dxfId="592" priority="105177" operator="between">
      <formula>$OW$22</formula>
      <formula>$OW$23</formula>
    </cfRule>
    <cfRule type="cellIs" dxfId="591" priority="105178" operator="between">
      <formula>$OW$21</formula>
      <formula>$OW$22</formula>
    </cfRule>
    <cfRule type="cellIs" dxfId="590" priority="105179" operator="between">
      <formula>$OW$20</formula>
      <formula>$OW$21</formula>
    </cfRule>
  </conditionalFormatting>
  <conditionalFormatting sqref="OL1:OL1048576 OO1:OO1048576 OS1:OS1048576 OV1:OV1048576">
    <cfRule type="cellIs" dxfId="589" priority="105224" operator="between">
      <formula>$OW$27</formula>
      <formula>1000</formula>
    </cfRule>
    <cfRule type="cellIs" dxfId="588" priority="105225" operator="between">
      <formula>$OW$26</formula>
      <formula>$OW$27</formula>
    </cfRule>
    <cfRule type="cellIs" dxfId="587" priority="105226" operator="between">
      <formula>$OW$25</formula>
      <formula>$OW$26</formula>
    </cfRule>
    <cfRule type="cellIs" dxfId="586" priority="105227" operator="between">
      <formula>$OW$24</formula>
      <formula>$OW$25</formula>
    </cfRule>
  </conditionalFormatting>
  <conditionalFormatting sqref="PR1:PR1048576 PU1:PU1048576 PY1:PY1048576 QB1:QB1048576">
    <cfRule type="cellIs" dxfId="585" priority="105272" operator="between">
      <formula>$QE$23</formula>
      <formula>1000</formula>
    </cfRule>
    <cfRule type="cellIs" dxfId="584" priority="105273" operator="between">
      <formula>$QE$22</formula>
      <formula>$QE$23</formula>
    </cfRule>
    <cfRule type="cellIs" dxfId="583" priority="105274" operator="between">
      <formula>$QE$21</formula>
      <formula>$QE$22</formula>
    </cfRule>
    <cfRule type="cellIs" dxfId="582" priority="105275" operator="between">
      <formula>$QE$20</formula>
      <formula>$QE$21</formula>
    </cfRule>
  </conditionalFormatting>
  <conditionalFormatting sqref="PT1:PT1048576 PW1:PW1048576 QA1:QA1048576 QD1:QD1048576">
    <cfRule type="cellIs" dxfId="581" priority="105320" operator="between">
      <formula>$QE$27</formula>
      <formula>1000</formula>
    </cfRule>
    <cfRule type="cellIs" dxfId="580" priority="105321" operator="between">
      <formula>$QE$26</formula>
      <formula>$QE$27</formula>
    </cfRule>
    <cfRule type="cellIs" dxfId="579" priority="105322" operator="between">
      <formula>$QE$25</formula>
      <formula>$QE$26</formula>
    </cfRule>
    <cfRule type="cellIs" dxfId="578" priority="105323" operator="between">
      <formula>$QE$24</formula>
      <formula>$QE$25</formula>
    </cfRule>
  </conditionalFormatting>
  <conditionalFormatting sqref="QZ1:QZ1048576 RC1:RC1048576 RG1:RG1048576 RJ1:RJ1048576">
    <cfRule type="cellIs" dxfId="577" priority="105368" operator="between">
      <formula>$RM$23</formula>
      <formula>1000</formula>
    </cfRule>
    <cfRule type="cellIs" dxfId="576" priority="105369" operator="between">
      <formula>$RM$22</formula>
      <formula>$RM$23</formula>
    </cfRule>
    <cfRule type="cellIs" dxfId="575" priority="105370" operator="between">
      <formula>$RM$21</formula>
      <formula>$RM$22</formula>
    </cfRule>
    <cfRule type="cellIs" dxfId="574" priority="105371" operator="between">
      <formula>$RM$20</formula>
      <formula>$RM$21</formula>
    </cfRule>
  </conditionalFormatting>
  <conditionalFormatting sqref="RB1:RB1048576 RE1:RE1048576 RI1:RI1048576 RL1:RL1048576">
    <cfRule type="cellIs" dxfId="573" priority="105416" operator="between">
      <formula>$RM$27</formula>
      <formula>1000</formula>
    </cfRule>
    <cfRule type="cellIs" dxfId="572" priority="105417" operator="between">
      <formula>$RM$26</formula>
      <formula>$RM$27</formula>
    </cfRule>
    <cfRule type="cellIs" dxfId="571" priority="105418" operator="between">
      <formula>$RM$25</formula>
      <formula>$RM$26</formula>
    </cfRule>
    <cfRule type="cellIs" dxfId="570" priority="105419" operator="between">
      <formula>$RM$24</formula>
      <formula>$RM$25</formula>
    </cfRule>
  </conditionalFormatting>
  <conditionalFormatting sqref="SH1:SH1048576 SK1:SK1048576 SO1:SO1048576 SR1:SR1048576 TS1:TS27 TW1:TW27 TZ1:TZ27 VA1:VA27 VE1:VE27 VH1:VH27 WI1:WI27 WM1:WM27 WP1:WP27 TP1:TP27 UX1:UX27 WF1:WF27">
    <cfRule type="cellIs" dxfId="569" priority="105464" operator="between">
      <formula>$SU$23</formula>
      <formula>1000</formula>
    </cfRule>
    <cfRule type="cellIs" dxfId="568" priority="105465" operator="between">
      <formula>$SU$22</formula>
      <formula>$SU$23</formula>
    </cfRule>
    <cfRule type="cellIs" dxfId="567" priority="105466" operator="between">
      <formula>$SU$21</formula>
      <formula>$SU$22</formula>
    </cfRule>
    <cfRule type="cellIs" dxfId="566" priority="105467" operator="between">
      <formula>$SU$20</formula>
      <formula>$SU$21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XL53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6.5" bestFit="1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459" width="10.83203125" hidden="1" customWidth="1"/>
    <col min="460" max="473" width="10.83203125" customWidth="1"/>
    <col min="474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8" t="s">
        <v>1</v>
      </c>
      <c r="B1" s="68" t="s">
        <v>29</v>
      </c>
      <c r="C1" s="68" t="s">
        <v>0</v>
      </c>
      <c r="D1" s="68" t="s">
        <v>58</v>
      </c>
      <c r="E1" s="68" t="s">
        <v>2</v>
      </c>
      <c r="F1" s="69" t="s">
        <v>64</v>
      </c>
      <c r="G1" s="68" t="s">
        <v>11</v>
      </c>
      <c r="H1" s="68" t="s">
        <v>12</v>
      </c>
      <c r="I1" s="68" t="s">
        <v>86</v>
      </c>
      <c r="J1" s="74" t="s">
        <v>108</v>
      </c>
      <c r="K1" s="70" t="s">
        <v>33</v>
      </c>
      <c r="L1" s="74" t="s">
        <v>163</v>
      </c>
      <c r="M1" s="70" t="s">
        <v>33</v>
      </c>
      <c r="N1" s="73" t="s">
        <v>14</v>
      </c>
      <c r="O1" s="70" t="s">
        <v>34</v>
      </c>
      <c r="P1" s="70" t="s">
        <v>33</v>
      </c>
      <c r="Q1" s="71" t="s">
        <v>205</v>
      </c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6" t="s">
        <v>234</v>
      </c>
      <c r="AS1" s="76"/>
      <c r="AT1" s="76"/>
      <c r="AU1" s="76"/>
      <c r="AV1" s="76"/>
      <c r="AW1" s="76"/>
      <c r="AX1" s="76"/>
      <c r="AY1" s="76"/>
      <c r="AZ1" s="76"/>
      <c r="BA1" s="76"/>
      <c r="BB1" s="76"/>
      <c r="BC1" s="76"/>
      <c r="BD1" s="76"/>
      <c r="BE1" s="76"/>
      <c r="BF1" s="76"/>
      <c r="BG1" s="76"/>
      <c r="BH1" s="76"/>
      <c r="BI1" s="76"/>
      <c r="BJ1" s="76"/>
      <c r="BK1" s="76"/>
      <c r="BL1" s="76"/>
      <c r="BM1" s="76"/>
      <c r="BN1" s="76"/>
      <c r="BO1" s="76"/>
      <c r="BP1" s="76"/>
      <c r="BQ1" s="76"/>
      <c r="BR1" s="76"/>
      <c r="BS1" s="71" t="s">
        <v>275</v>
      </c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7" t="s">
        <v>14</v>
      </c>
      <c r="CU1" s="77"/>
      <c r="CV1" s="71" t="s">
        <v>189</v>
      </c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6" t="s">
        <v>200</v>
      </c>
      <c r="EE1" s="76"/>
      <c r="EF1" s="76"/>
      <c r="EG1" s="76"/>
      <c r="EH1" s="76"/>
      <c r="EI1" s="76"/>
      <c r="EJ1" s="76"/>
      <c r="EK1" s="76"/>
      <c r="EL1" s="76"/>
      <c r="EM1" s="76"/>
      <c r="EN1" s="76"/>
      <c r="EO1" s="76"/>
      <c r="EP1" s="76"/>
      <c r="EQ1" s="76"/>
      <c r="ER1" s="76"/>
      <c r="ES1" s="76"/>
      <c r="ET1" s="76"/>
      <c r="EU1" s="76"/>
      <c r="EV1" s="76"/>
      <c r="EW1" s="76"/>
      <c r="EX1" s="76"/>
      <c r="EY1" s="76"/>
      <c r="EZ1" s="76"/>
      <c r="FA1" s="76"/>
      <c r="FB1" s="76"/>
      <c r="FC1" s="76"/>
      <c r="FD1" s="76"/>
      <c r="FE1" s="76"/>
      <c r="FF1" s="76"/>
      <c r="FG1" s="76"/>
      <c r="FH1" s="76"/>
      <c r="FI1" s="76"/>
      <c r="FJ1" s="76"/>
      <c r="FK1" s="76"/>
      <c r="FL1" s="71" t="s">
        <v>211</v>
      </c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6" t="s">
        <v>212</v>
      </c>
      <c r="GU1" s="76"/>
      <c r="GV1" s="76"/>
      <c r="GW1" s="76"/>
      <c r="GX1" s="76"/>
      <c r="GY1" s="76"/>
      <c r="GZ1" s="76"/>
      <c r="HA1" s="76"/>
      <c r="HB1" s="76"/>
      <c r="HC1" s="76"/>
      <c r="HD1" s="76"/>
      <c r="HE1" s="76"/>
      <c r="HF1" s="76"/>
      <c r="HG1" s="76"/>
      <c r="HH1" s="76"/>
      <c r="HI1" s="76"/>
      <c r="HJ1" s="76"/>
      <c r="HK1" s="76"/>
      <c r="HL1" s="76"/>
      <c r="HM1" s="76"/>
      <c r="HN1" s="76"/>
      <c r="HO1" s="76"/>
      <c r="HP1" s="76"/>
      <c r="HQ1" s="76"/>
      <c r="HR1" s="76"/>
      <c r="HS1" s="76"/>
      <c r="HT1" s="76"/>
      <c r="HU1" s="76"/>
      <c r="HV1" s="76"/>
      <c r="HW1" s="76"/>
      <c r="HX1" s="76"/>
      <c r="HY1" s="76"/>
      <c r="HZ1" s="76"/>
      <c r="IA1" s="76"/>
      <c r="IB1" s="71" t="s">
        <v>215</v>
      </c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6" t="s">
        <v>213</v>
      </c>
      <c r="JK1" s="76"/>
      <c r="JL1" s="76"/>
      <c r="JM1" s="76"/>
      <c r="JN1" s="76"/>
      <c r="JO1" s="76"/>
      <c r="JP1" s="76"/>
      <c r="JQ1" s="76"/>
      <c r="JR1" s="76"/>
      <c r="JS1" s="76"/>
      <c r="JT1" s="76"/>
      <c r="JU1" s="76"/>
      <c r="JV1" s="76"/>
      <c r="JW1" s="76"/>
      <c r="JX1" s="76"/>
      <c r="JY1" s="76"/>
      <c r="JZ1" s="76"/>
      <c r="KA1" s="76"/>
      <c r="KB1" s="76"/>
      <c r="KC1" s="76"/>
      <c r="KD1" s="76"/>
      <c r="KE1" s="76"/>
      <c r="KF1" s="76"/>
      <c r="KG1" s="76"/>
      <c r="KH1" s="76"/>
      <c r="KI1" s="76"/>
      <c r="KJ1" s="76"/>
      <c r="KK1" s="76"/>
      <c r="KL1" s="76"/>
      <c r="KM1" s="76"/>
      <c r="KN1" s="76"/>
      <c r="KO1" s="76"/>
      <c r="KP1" s="76"/>
      <c r="KQ1" s="76"/>
      <c r="KR1" s="71" t="s">
        <v>219</v>
      </c>
      <c r="KS1" s="71"/>
      <c r="KT1" s="71"/>
      <c r="KU1" s="71"/>
      <c r="KV1" s="71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1"/>
      <c r="LX1" s="71"/>
      <c r="LY1" s="71"/>
      <c r="LZ1" s="76" t="s">
        <v>265</v>
      </c>
      <c r="MA1" s="76"/>
      <c r="MB1" s="76"/>
      <c r="MC1" s="76"/>
      <c r="MD1" s="76"/>
      <c r="ME1" s="76"/>
      <c r="MF1" s="76"/>
      <c r="MG1" s="76"/>
      <c r="MH1" s="76"/>
      <c r="MI1" s="76"/>
      <c r="MJ1" s="76"/>
      <c r="MK1" s="76"/>
      <c r="ML1" s="76"/>
      <c r="MM1" s="76"/>
      <c r="MN1" s="76"/>
      <c r="MO1" s="76"/>
      <c r="MP1" s="76"/>
      <c r="MQ1" s="76"/>
      <c r="MR1" s="76"/>
      <c r="MS1" s="76"/>
      <c r="MT1" s="76"/>
      <c r="MU1" s="76"/>
      <c r="MV1" s="76"/>
      <c r="MW1" s="76"/>
      <c r="MX1" s="76"/>
      <c r="MY1" s="76"/>
      <c r="MZ1" s="76"/>
      <c r="NA1" s="76"/>
      <c r="NB1" s="76"/>
      <c r="NC1" s="76"/>
      <c r="ND1" s="76"/>
      <c r="NE1" s="76"/>
      <c r="NF1" s="76"/>
      <c r="NG1" s="76"/>
      <c r="NH1" s="71" t="s">
        <v>266</v>
      </c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6" t="s">
        <v>283</v>
      </c>
      <c r="OQ1" s="76"/>
      <c r="OR1" s="76"/>
      <c r="OS1" s="76"/>
      <c r="OT1" s="76"/>
      <c r="OU1" s="76"/>
      <c r="OV1" s="76"/>
      <c r="OW1" s="76"/>
      <c r="OX1" s="76"/>
      <c r="OY1" s="76"/>
      <c r="OZ1" s="76"/>
      <c r="PA1" s="76"/>
      <c r="PB1" s="76"/>
      <c r="PC1" s="76"/>
      <c r="PD1" s="76"/>
      <c r="PE1" s="76"/>
      <c r="PF1" s="76"/>
      <c r="PG1" s="76"/>
      <c r="PH1" s="76"/>
      <c r="PI1" s="76"/>
      <c r="PJ1" s="76"/>
      <c r="PK1" s="76"/>
      <c r="PL1" s="76"/>
      <c r="PM1" s="76"/>
      <c r="PN1" s="76"/>
      <c r="PO1" s="76"/>
      <c r="PP1" s="76"/>
      <c r="PQ1" s="76"/>
      <c r="PR1" s="76"/>
      <c r="PS1" s="76"/>
      <c r="PT1" s="76"/>
      <c r="PU1" s="76"/>
      <c r="PV1" s="76"/>
      <c r="PW1" s="76"/>
      <c r="PX1" s="71" t="s">
        <v>288</v>
      </c>
      <c r="PY1" s="71"/>
      <c r="PZ1" s="71"/>
      <c r="QA1" s="71"/>
      <c r="QB1" s="71"/>
      <c r="QC1" s="71"/>
      <c r="QD1" s="71"/>
      <c r="QE1" s="71"/>
      <c r="QF1" s="71"/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6"/>
      <c r="RG1" s="76"/>
      <c r="RH1" s="76"/>
      <c r="RI1" s="76"/>
      <c r="RJ1" s="76"/>
      <c r="RK1" s="76"/>
      <c r="RL1" s="76"/>
      <c r="RM1" s="76"/>
      <c r="RN1" s="76"/>
      <c r="RO1" s="76"/>
      <c r="RP1" s="76"/>
      <c r="RQ1" s="76"/>
      <c r="RR1" s="76"/>
      <c r="RS1" s="76"/>
      <c r="RT1" s="76"/>
      <c r="RU1" s="76"/>
      <c r="RV1" s="76"/>
      <c r="RW1" s="76"/>
      <c r="RX1" s="76"/>
      <c r="RY1" s="76"/>
      <c r="RZ1" s="76"/>
      <c r="SA1" s="76"/>
      <c r="SB1" s="76"/>
      <c r="SC1" s="76"/>
      <c r="SD1" s="76"/>
      <c r="SE1" s="76"/>
      <c r="SF1" s="76"/>
      <c r="SG1" s="76"/>
      <c r="SH1" s="76"/>
      <c r="SI1" s="76"/>
      <c r="SJ1" s="76"/>
      <c r="SK1" s="76"/>
      <c r="SL1" s="76"/>
      <c r="SM1" s="76"/>
      <c r="SN1" s="71"/>
      <c r="SO1" s="71"/>
      <c r="SP1" s="71"/>
      <c r="SQ1" s="71"/>
      <c r="SR1" s="71"/>
      <c r="SS1" s="71"/>
      <c r="ST1" s="71"/>
      <c r="SU1" s="71"/>
      <c r="SV1" s="71"/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1"/>
      <c r="TL1" s="71"/>
      <c r="TM1" s="71"/>
      <c r="TN1" s="71"/>
      <c r="TO1" s="71"/>
      <c r="TP1" s="71"/>
      <c r="TQ1" s="71"/>
      <c r="TR1" s="71"/>
      <c r="TS1" s="71"/>
      <c r="TT1" s="71"/>
      <c r="TU1" s="71"/>
      <c r="TV1" s="76"/>
      <c r="TW1" s="76"/>
      <c r="TX1" s="76"/>
      <c r="TY1" s="76"/>
      <c r="TZ1" s="76"/>
      <c r="UA1" s="76"/>
      <c r="UB1" s="76"/>
      <c r="UC1" s="76"/>
      <c r="UD1" s="76"/>
      <c r="UE1" s="76"/>
      <c r="UF1" s="76"/>
      <c r="UG1" s="76"/>
      <c r="UH1" s="76"/>
      <c r="UI1" s="76"/>
      <c r="UJ1" s="76"/>
      <c r="UK1" s="76"/>
      <c r="UL1" s="76"/>
      <c r="UM1" s="76"/>
      <c r="UN1" s="76"/>
      <c r="UO1" s="76"/>
      <c r="UP1" s="76"/>
      <c r="UQ1" s="76"/>
      <c r="UR1" s="76"/>
      <c r="US1" s="76"/>
      <c r="UT1" s="76"/>
      <c r="UU1" s="76"/>
      <c r="UV1" s="76"/>
      <c r="UW1" s="76"/>
      <c r="UX1" s="76"/>
      <c r="UY1" s="76"/>
      <c r="UZ1" s="76"/>
      <c r="VA1" s="76"/>
      <c r="VB1" s="76"/>
      <c r="VC1" s="76"/>
      <c r="VD1" s="71"/>
      <c r="VE1" s="71"/>
      <c r="VF1" s="71"/>
      <c r="VG1" s="71"/>
      <c r="VH1" s="71"/>
      <c r="VI1" s="71"/>
      <c r="VJ1" s="71"/>
      <c r="VK1" s="71"/>
      <c r="VL1" s="71"/>
      <c r="VM1" s="71"/>
      <c r="VN1" s="71"/>
      <c r="VO1" s="71"/>
      <c r="VP1" s="71"/>
      <c r="VQ1" s="71"/>
      <c r="VR1" s="71"/>
      <c r="VS1" s="71"/>
      <c r="VT1" s="71"/>
      <c r="VU1" s="71"/>
      <c r="VV1" s="71"/>
      <c r="VW1" s="71"/>
      <c r="VX1" s="71"/>
      <c r="VY1" s="71"/>
      <c r="VZ1" s="71"/>
      <c r="WA1" s="71"/>
      <c r="WB1" s="71"/>
      <c r="WC1" s="71"/>
      <c r="WD1" s="71"/>
      <c r="WE1" s="71"/>
      <c r="WF1" s="71"/>
      <c r="WG1" s="71"/>
      <c r="WH1" s="71"/>
      <c r="WI1" s="71"/>
      <c r="WJ1" s="71"/>
      <c r="WK1" s="71"/>
      <c r="WL1" s="76" t="s">
        <v>67</v>
      </c>
      <c r="WM1" s="76"/>
      <c r="WN1" s="76"/>
      <c r="WO1" s="76"/>
      <c r="WP1" s="76"/>
      <c r="WQ1" s="76"/>
      <c r="WR1" s="76"/>
      <c r="WS1" s="76"/>
      <c r="WT1" s="76"/>
      <c r="WU1" s="76"/>
      <c r="WV1" s="76"/>
      <c r="WW1" s="76"/>
      <c r="WX1" s="76"/>
      <c r="WY1" s="76"/>
      <c r="WZ1" s="76"/>
      <c r="XA1" s="76"/>
      <c r="XB1" s="76"/>
      <c r="XC1" s="76"/>
      <c r="XD1" s="76"/>
      <c r="XE1" s="76"/>
      <c r="XF1" s="76"/>
      <c r="XG1" s="76"/>
      <c r="XH1" s="76"/>
      <c r="XI1" s="76"/>
      <c r="XJ1" s="76"/>
      <c r="XK1" s="76"/>
      <c r="XL1" s="76"/>
    </row>
    <row r="2" spans="1:636" ht="16" customHeight="1" x14ac:dyDescent="0.2">
      <c r="A2" s="68"/>
      <c r="B2" s="68"/>
      <c r="C2" s="68"/>
      <c r="D2" s="68"/>
      <c r="E2" s="68"/>
      <c r="F2" s="69"/>
      <c r="G2" s="68"/>
      <c r="H2" s="68"/>
      <c r="I2" s="68"/>
      <c r="J2" s="74"/>
      <c r="K2" s="70"/>
      <c r="L2" s="74"/>
      <c r="M2" s="70"/>
      <c r="N2" s="73"/>
      <c r="O2" s="70"/>
      <c r="P2" s="70"/>
      <c r="Q2" s="72" t="s">
        <v>19</v>
      </c>
      <c r="R2" s="72"/>
      <c r="S2" s="72"/>
      <c r="T2" s="72"/>
      <c r="U2" s="72"/>
      <c r="V2" s="72" t="s">
        <v>20</v>
      </c>
      <c r="W2" s="72"/>
      <c r="X2" s="72"/>
      <c r="Y2" s="72"/>
      <c r="Z2" s="72"/>
      <c r="AA2" s="72" t="s">
        <v>23</v>
      </c>
      <c r="AB2" s="72"/>
      <c r="AC2" s="72"/>
      <c r="AD2" s="72"/>
      <c r="AE2" s="72"/>
      <c r="AF2" s="14"/>
      <c r="AG2" s="14" t="s">
        <v>100</v>
      </c>
      <c r="AH2" s="14" t="s">
        <v>135</v>
      </c>
      <c r="AI2" s="14" t="s">
        <v>21</v>
      </c>
      <c r="AJ2" s="14" t="s">
        <v>80</v>
      </c>
      <c r="AK2" s="14" t="s">
        <v>134</v>
      </c>
      <c r="AL2" s="14" t="s">
        <v>22</v>
      </c>
      <c r="AM2" s="14" t="s">
        <v>24</v>
      </c>
      <c r="AN2" s="14" t="s">
        <v>103</v>
      </c>
      <c r="AO2" s="14" t="s">
        <v>136</v>
      </c>
      <c r="AP2" s="14" t="s">
        <v>23</v>
      </c>
      <c r="AQ2" s="14" t="s">
        <v>18</v>
      </c>
      <c r="AR2" s="75" t="s">
        <v>19</v>
      </c>
      <c r="AS2" s="75"/>
      <c r="AT2" s="75"/>
      <c r="AU2" s="75"/>
      <c r="AV2" s="75"/>
      <c r="AW2" s="75" t="s">
        <v>20</v>
      </c>
      <c r="AX2" s="75"/>
      <c r="AY2" s="75"/>
      <c r="AZ2" s="75"/>
      <c r="BA2" s="75"/>
      <c r="BB2" s="75" t="s">
        <v>23</v>
      </c>
      <c r="BC2" s="75"/>
      <c r="BD2" s="75"/>
      <c r="BE2" s="75"/>
      <c r="BF2" s="75"/>
      <c r="BG2" s="13"/>
      <c r="BH2" s="13" t="s">
        <v>100</v>
      </c>
      <c r="BI2" s="13" t="s">
        <v>135</v>
      </c>
      <c r="BJ2" s="13" t="s">
        <v>21</v>
      </c>
      <c r="BK2" s="13" t="s">
        <v>80</v>
      </c>
      <c r="BL2" s="13" t="s">
        <v>134</v>
      </c>
      <c r="BM2" s="13" t="s">
        <v>22</v>
      </c>
      <c r="BN2" s="13" t="s">
        <v>24</v>
      </c>
      <c r="BO2" s="13" t="s">
        <v>103</v>
      </c>
      <c r="BP2" s="13" t="s">
        <v>136</v>
      </c>
      <c r="BQ2" s="13" t="s">
        <v>23</v>
      </c>
      <c r="BR2" s="13" t="s">
        <v>18</v>
      </c>
      <c r="BS2" s="72" t="s">
        <v>19</v>
      </c>
      <c r="BT2" s="72"/>
      <c r="BU2" s="72"/>
      <c r="BV2" s="72"/>
      <c r="BW2" s="72"/>
      <c r="BX2" s="72" t="s">
        <v>20</v>
      </c>
      <c r="BY2" s="72"/>
      <c r="BZ2" s="72"/>
      <c r="CA2" s="72"/>
      <c r="CB2" s="72"/>
      <c r="CC2" s="72" t="s">
        <v>23</v>
      </c>
      <c r="CD2" s="72"/>
      <c r="CE2" s="72"/>
      <c r="CF2" s="72"/>
      <c r="CG2" s="72"/>
      <c r="CH2" s="14"/>
      <c r="CI2" s="14" t="s">
        <v>100</v>
      </c>
      <c r="CJ2" s="14" t="s">
        <v>135</v>
      </c>
      <c r="CK2" s="14" t="s">
        <v>21</v>
      </c>
      <c r="CL2" s="14" t="s">
        <v>80</v>
      </c>
      <c r="CM2" s="14" t="s">
        <v>134</v>
      </c>
      <c r="CN2" s="14" t="s">
        <v>22</v>
      </c>
      <c r="CO2" s="14" t="s">
        <v>24</v>
      </c>
      <c r="CP2" s="14" t="s">
        <v>103</v>
      </c>
      <c r="CQ2" s="14" t="s">
        <v>136</v>
      </c>
      <c r="CR2" s="14" t="s">
        <v>23</v>
      </c>
      <c r="CS2" s="14" t="s">
        <v>18</v>
      </c>
      <c r="CT2" s="51" t="s">
        <v>24</v>
      </c>
      <c r="CU2" s="51" t="s">
        <v>23</v>
      </c>
      <c r="CV2" s="72" t="s">
        <v>19</v>
      </c>
      <c r="CW2" s="72"/>
      <c r="CX2" s="72"/>
      <c r="CY2" s="72"/>
      <c r="CZ2" s="72"/>
      <c r="DA2" s="72" t="s">
        <v>20</v>
      </c>
      <c r="DB2" s="72"/>
      <c r="DC2" s="72"/>
      <c r="DD2" s="72"/>
      <c r="DE2" s="72"/>
      <c r="DF2" s="72" t="s">
        <v>105</v>
      </c>
      <c r="DG2" s="72"/>
      <c r="DH2" s="72"/>
      <c r="DI2" s="72"/>
      <c r="DJ2" s="72"/>
      <c r="DK2" s="72" t="s">
        <v>23</v>
      </c>
      <c r="DL2" s="72"/>
      <c r="DM2" s="72"/>
      <c r="DN2" s="72"/>
      <c r="DO2" s="72"/>
      <c r="DP2" s="14" t="s">
        <v>100</v>
      </c>
      <c r="DQ2" s="14" t="s">
        <v>135</v>
      </c>
      <c r="DR2" s="14" t="s">
        <v>21</v>
      </c>
      <c r="DS2" s="14" t="s">
        <v>80</v>
      </c>
      <c r="DT2" s="14" t="s">
        <v>134</v>
      </c>
      <c r="DU2" s="14" t="s">
        <v>22</v>
      </c>
      <c r="DV2" s="14" t="s">
        <v>24</v>
      </c>
      <c r="DW2" s="14" t="s">
        <v>106</v>
      </c>
      <c r="DX2" s="14" t="s">
        <v>137</v>
      </c>
      <c r="DY2" s="14" t="s">
        <v>105</v>
      </c>
      <c r="DZ2" s="14" t="s">
        <v>103</v>
      </c>
      <c r="EA2" s="14" t="s">
        <v>136</v>
      </c>
      <c r="EB2" s="14" t="s">
        <v>23</v>
      </c>
      <c r="EC2" s="14" t="s">
        <v>18</v>
      </c>
      <c r="ED2" s="75" t="s">
        <v>19</v>
      </c>
      <c r="EE2" s="75"/>
      <c r="EF2" s="75"/>
      <c r="EG2" s="75"/>
      <c r="EH2" s="75"/>
      <c r="EI2" s="75" t="s">
        <v>20</v>
      </c>
      <c r="EJ2" s="75"/>
      <c r="EK2" s="75"/>
      <c r="EL2" s="75"/>
      <c r="EM2" s="75"/>
      <c r="EN2" s="75" t="s">
        <v>105</v>
      </c>
      <c r="EO2" s="75"/>
      <c r="EP2" s="75"/>
      <c r="EQ2" s="75"/>
      <c r="ER2" s="75"/>
      <c r="ES2" s="75" t="s">
        <v>23</v>
      </c>
      <c r="ET2" s="75"/>
      <c r="EU2" s="75"/>
      <c r="EV2" s="75"/>
      <c r="EW2" s="75"/>
      <c r="EX2" s="13" t="s">
        <v>100</v>
      </c>
      <c r="EY2" s="13" t="s">
        <v>135</v>
      </c>
      <c r="EZ2" s="13" t="s">
        <v>21</v>
      </c>
      <c r="FA2" s="13" t="s">
        <v>80</v>
      </c>
      <c r="FB2" s="13" t="s">
        <v>134</v>
      </c>
      <c r="FC2" s="13" t="s">
        <v>22</v>
      </c>
      <c r="FD2" s="13" t="s">
        <v>24</v>
      </c>
      <c r="FE2" s="13" t="s">
        <v>106</v>
      </c>
      <c r="FF2" s="13" t="s">
        <v>137</v>
      </c>
      <c r="FG2" s="13" t="s">
        <v>105</v>
      </c>
      <c r="FH2" s="13" t="s">
        <v>103</v>
      </c>
      <c r="FI2" s="13" t="s">
        <v>136</v>
      </c>
      <c r="FJ2" s="13" t="s">
        <v>23</v>
      </c>
      <c r="FK2" s="13" t="s">
        <v>18</v>
      </c>
      <c r="FL2" s="72" t="s">
        <v>19</v>
      </c>
      <c r="FM2" s="72"/>
      <c r="FN2" s="72"/>
      <c r="FO2" s="72"/>
      <c r="FP2" s="72"/>
      <c r="FQ2" s="72" t="s">
        <v>20</v>
      </c>
      <c r="FR2" s="72"/>
      <c r="FS2" s="72"/>
      <c r="FT2" s="72"/>
      <c r="FU2" s="72"/>
      <c r="FV2" s="72" t="s">
        <v>105</v>
      </c>
      <c r="FW2" s="72"/>
      <c r="FX2" s="72"/>
      <c r="FY2" s="72"/>
      <c r="FZ2" s="72"/>
      <c r="GA2" s="72" t="s">
        <v>23</v>
      </c>
      <c r="GB2" s="72"/>
      <c r="GC2" s="72"/>
      <c r="GD2" s="72"/>
      <c r="GE2" s="72"/>
      <c r="GF2" s="14" t="s">
        <v>100</v>
      </c>
      <c r="GG2" s="14" t="s">
        <v>135</v>
      </c>
      <c r="GH2" s="14" t="s">
        <v>21</v>
      </c>
      <c r="GI2" s="14" t="s">
        <v>80</v>
      </c>
      <c r="GJ2" s="14" t="s">
        <v>134</v>
      </c>
      <c r="GK2" s="14" t="s">
        <v>22</v>
      </c>
      <c r="GL2" s="14" t="s">
        <v>24</v>
      </c>
      <c r="GM2" s="14" t="s">
        <v>106</v>
      </c>
      <c r="GN2" s="14" t="s">
        <v>137</v>
      </c>
      <c r="GO2" s="14" t="s">
        <v>105</v>
      </c>
      <c r="GP2" s="14" t="s">
        <v>103</v>
      </c>
      <c r="GQ2" s="14" t="s">
        <v>136</v>
      </c>
      <c r="GR2" s="14" t="s">
        <v>23</v>
      </c>
      <c r="GS2" s="14" t="s">
        <v>18</v>
      </c>
      <c r="GT2" s="75" t="s">
        <v>19</v>
      </c>
      <c r="GU2" s="75"/>
      <c r="GV2" s="75"/>
      <c r="GW2" s="75"/>
      <c r="GX2" s="75"/>
      <c r="GY2" s="75" t="s">
        <v>20</v>
      </c>
      <c r="GZ2" s="75"/>
      <c r="HA2" s="75"/>
      <c r="HB2" s="75"/>
      <c r="HC2" s="75"/>
      <c r="HD2" s="75" t="s">
        <v>105</v>
      </c>
      <c r="HE2" s="75"/>
      <c r="HF2" s="75"/>
      <c r="HG2" s="75"/>
      <c r="HH2" s="75"/>
      <c r="HI2" s="75" t="s">
        <v>23</v>
      </c>
      <c r="HJ2" s="75"/>
      <c r="HK2" s="75"/>
      <c r="HL2" s="75"/>
      <c r="HM2" s="75"/>
      <c r="HN2" s="13" t="s">
        <v>100</v>
      </c>
      <c r="HO2" s="13" t="s">
        <v>135</v>
      </c>
      <c r="HP2" s="13" t="s">
        <v>21</v>
      </c>
      <c r="HQ2" s="13" t="s">
        <v>80</v>
      </c>
      <c r="HR2" s="13" t="s">
        <v>134</v>
      </c>
      <c r="HS2" s="13" t="s">
        <v>22</v>
      </c>
      <c r="HT2" s="13" t="s">
        <v>24</v>
      </c>
      <c r="HU2" s="13" t="s">
        <v>106</v>
      </c>
      <c r="HV2" s="13" t="s">
        <v>137</v>
      </c>
      <c r="HW2" s="13" t="s">
        <v>105</v>
      </c>
      <c r="HX2" s="13" t="s">
        <v>103</v>
      </c>
      <c r="HY2" s="13" t="s">
        <v>136</v>
      </c>
      <c r="HZ2" s="13" t="s">
        <v>23</v>
      </c>
      <c r="IA2" s="13" t="s">
        <v>18</v>
      </c>
      <c r="IB2" s="72" t="s">
        <v>19</v>
      </c>
      <c r="IC2" s="72"/>
      <c r="ID2" s="72"/>
      <c r="IE2" s="72"/>
      <c r="IF2" s="72"/>
      <c r="IG2" s="72" t="s">
        <v>20</v>
      </c>
      <c r="IH2" s="72"/>
      <c r="II2" s="72"/>
      <c r="IJ2" s="72"/>
      <c r="IK2" s="72"/>
      <c r="IL2" s="72" t="s">
        <v>105</v>
      </c>
      <c r="IM2" s="72"/>
      <c r="IN2" s="72"/>
      <c r="IO2" s="72"/>
      <c r="IP2" s="72"/>
      <c r="IQ2" s="72" t="s">
        <v>23</v>
      </c>
      <c r="IR2" s="72"/>
      <c r="IS2" s="72"/>
      <c r="IT2" s="72"/>
      <c r="IU2" s="72"/>
      <c r="IV2" s="14" t="s">
        <v>100</v>
      </c>
      <c r="IW2" s="14" t="s">
        <v>135</v>
      </c>
      <c r="IX2" s="14" t="s">
        <v>21</v>
      </c>
      <c r="IY2" s="14" t="s">
        <v>80</v>
      </c>
      <c r="IZ2" s="14" t="s">
        <v>134</v>
      </c>
      <c r="JA2" s="14" t="s">
        <v>22</v>
      </c>
      <c r="JB2" s="14" t="s">
        <v>24</v>
      </c>
      <c r="JC2" s="14" t="s">
        <v>106</v>
      </c>
      <c r="JD2" s="14" t="s">
        <v>137</v>
      </c>
      <c r="JE2" s="14" t="s">
        <v>105</v>
      </c>
      <c r="JF2" s="14" t="s">
        <v>103</v>
      </c>
      <c r="JG2" s="14" t="s">
        <v>136</v>
      </c>
      <c r="JH2" s="14" t="s">
        <v>23</v>
      </c>
      <c r="JI2" s="14" t="s">
        <v>18</v>
      </c>
      <c r="JJ2" s="75" t="s">
        <v>19</v>
      </c>
      <c r="JK2" s="75"/>
      <c r="JL2" s="75"/>
      <c r="JM2" s="75"/>
      <c r="JN2" s="75"/>
      <c r="JO2" s="75" t="s">
        <v>20</v>
      </c>
      <c r="JP2" s="75"/>
      <c r="JQ2" s="75"/>
      <c r="JR2" s="75"/>
      <c r="JS2" s="75"/>
      <c r="JT2" s="75" t="s">
        <v>105</v>
      </c>
      <c r="JU2" s="75"/>
      <c r="JV2" s="75"/>
      <c r="JW2" s="75"/>
      <c r="JX2" s="75"/>
      <c r="JY2" s="75" t="s">
        <v>23</v>
      </c>
      <c r="JZ2" s="75"/>
      <c r="KA2" s="75"/>
      <c r="KB2" s="75"/>
      <c r="KC2" s="75"/>
      <c r="KD2" s="13" t="s">
        <v>100</v>
      </c>
      <c r="KE2" s="13" t="s">
        <v>135</v>
      </c>
      <c r="KF2" s="13" t="s">
        <v>21</v>
      </c>
      <c r="KG2" s="13" t="s">
        <v>80</v>
      </c>
      <c r="KH2" s="13" t="s">
        <v>134</v>
      </c>
      <c r="KI2" s="13" t="s">
        <v>22</v>
      </c>
      <c r="KJ2" s="13" t="s">
        <v>24</v>
      </c>
      <c r="KK2" s="13" t="s">
        <v>106</v>
      </c>
      <c r="KL2" s="13" t="s">
        <v>137</v>
      </c>
      <c r="KM2" s="13" t="s">
        <v>105</v>
      </c>
      <c r="KN2" s="13" t="s">
        <v>103</v>
      </c>
      <c r="KO2" s="13" t="s">
        <v>136</v>
      </c>
      <c r="KP2" s="13" t="s">
        <v>23</v>
      </c>
      <c r="KQ2" s="13" t="s">
        <v>18</v>
      </c>
      <c r="KR2" s="72" t="s">
        <v>19</v>
      </c>
      <c r="KS2" s="72"/>
      <c r="KT2" s="72"/>
      <c r="KU2" s="72"/>
      <c r="KV2" s="72"/>
      <c r="KW2" s="72" t="s">
        <v>20</v>
      </c>
      <c r="KX2" s="72"/>
      <c r="KY2" s="72"/>
      <c r="KZ2" s="72"/>
      <c r="LA2" s="72"/>
      <c r="LB2" s="72" t="s">
        <v>105</v>
      </c>
      <c r="LC2" s="72"/>
      <c r="LD2" s="72"/>
      <c r="LE2" s="72"/>
      <c r="LF2" s="72"/>
      <c r="LG2" s="72" t="s">
        <v>23</v>
      </c>
      <c r="LH2" s="72"/>
      <c r="LI2" s="72"/>
      <c r="LJ2" s="72"/>
      <c r="LK2" s="72"/>
      <c r="LL2" s="14" t="s">
        <v>100</v>
      </c>
      <c r="LM2" s="14" t="s">
        <v>135</v>
      </c>
      <c r="LN2" s="14" t="s">
        <v>21</v>
      </c>
      <c r="LO2" s="14" t="s">
        <v>80</v>
      </c>
      <c r="LP2" s="14" t="s">
        <v>134</v>
      </c>
      <c r="LQ2" s="14" t="s">
        <v>22</v>
      </c>
      <c r="LR2" s="14" t="s">
        <v>24</v>
      </c>
      <c r="LS2" s="14" t="s">
        <v>106</v>
      </c>
      <c r="LT2" s="14" t="s">
        <v>137</v>
      </c>
      <c r="LU2" s="14" t="s">
        <v>105</v>
      </c>
      <c r="LV2" s="14" t="s">
        <v>103</v>
      </c>
      <c r="LW2" s="14" t="s">
        <v>136</v>
      </c>
      <c r="LX2" s="14" t="s">
        <v>23</v>
      </c>
      <c r="LY2" s="14" t="s">
        <v>18</v>
      </c>
      <c r="LZ2" s="75" t="s">
        <v>19</v>
      </c>
      <c r="MA2" s="75"/>
      <c r="MB2" s="75"/>
      <c r="MC2" s="75"/>
      <c r="MD2" s="75"/>
      <c r="ME2" s="75" t="s">
        <v>20</v>
      </c>
      <c r="MF2" s="75"/>
      <c r="MG2" s="75"/>
      <c r="MH2" s="75"/>
      <c r="MI2" s="75"/>
      <c r="MJ2" s="75" t="s">
        <v>105</v>
      </c>
      <c r="MK2" s="75"/>
      <c r="ML2" s="75"/>
      <c r="MM2" s="75"/>
      <c r="MN2" s="75"/>
      <c r="MO2" s="75" t="s">
        <v>23</v>
      </c>
      <c r="MP2" s="75"/>
      <c r="MQ2" s="75"/>
      <c r="MR2" s="75"/>
      <c r="MS2" s="75"/>
      <c r="MT2" s="13" t="s">
        <v>100</v>
      </c>
      <c r="MU2" s="13" t="s">
        <v>135</v>
      </c>
      <c r="MV2" s="13" t="s">
        <v>21</v>
      </c>
      <c r="MW2" s="13" t="s">
        <v>80</v>
      </c>
      <c r="MX2" s="13" t="s">
        <v>134</v>
      </c>
      <c r="MY2" s="13" t="s">
        <v>22</v>
      </c>
      <c r="MZ2" s="13" t="s">
        <v>24</v>
      </c>
      <c r="NA2" s="13" t="s">
        <v>106</v>
      </c>
      <c r="NB2" s="13" t="s">
        <v>137</v>
      </c>
      <c r="NC2" s="13" t="s">
        <v>105</v>
      </c>
      <c r="ND2" s="13" t="s">
        <v>103</v>
      </c>
      <c r="NE2" s="13" t="s">
        <v>136</v>
      </c>
      <c r="NF2" s="13" t="s">
        <v>23</v>
      </c>
      <c r="NG2" s="13" t="s">
        <v>18</v>
      </c>
      <c r="NH2" s="72" t="s">
        <v>19</v>
      </c>
      <c r="NI2" s="72"/>
      <c r="NJ2" s="72"/>
      <c r="NK2" s="72"/>
      <c r="NL2" s="72"/>
      <c r="NM2" s="72" t="s">
        <v>20</v>
      </c>
      <c r="NN2" s="72"/>
      <c r="NO2" s="72"/>
      <c r="NP2" s="72"/>
      <c r="NQ2" s="72"/>
      <c r="NR2" s="72" t="s">
        <v>105</v>
      </c>
      <c r="NS2" s="72"/>
      <c r="NT2" s="72"/>
      <c r="NU2" s="72"/>
      <c r="NV2" s="72"/>
      <c r="NW2" s="72" t="s">
        <v>23</v>
      </c>
      <c r="NX2" s="72"/>
      <c r="NY2" s="72"/>
      <c r="NZ2" s="72"/>
      <c r="OA2" s="72"/>
      <c r="OB2" s="14" t="s">
        <v>100</v>
      </c>
      <c r="OC2" s="14" t="s">
        <v>135</v>
      </c>
      <c r="OD2" s="14" t="s">
        <v>21</v>
      </c>
      <c r="OE2" s="14" t="s">
        <v>80</v>
      </c>
      <c r="OF2" s="14" t="s">
        <v>134</v>
      </c>
      <c r="OG2" s="14" t="s">
        <v>22</v>
      </c>
      <c r="OH2" s="14" t="s">
        <v>24</v>
      </c>
      <c r="OI2" s="14" t="s">
        <v>106</v>
      </c>
      <c r="OJ2" s="14" t="s">
        <v>137</v>
      </c>
      <c r="OK2" s="14" t="s">
        <v>105</v>
      </c>
      <c r="OL2" s="14" t="s">
        <v>103</v>
      </c>
      <c r="OM2" s="14" t="s">
        <v>136</v>
      </c>
      <c r="ON2" s="14" t="s">
        <v>23</v>
      </c>
      <c r="OO2" s="14" t="s">
        <v>18</v>
      </c>
      <c r="OP2" s="75" t="s">
        <v>19</v>
      </c>
      <c r="OQ2" s="75"/>
      <c r="OR2" s="75"/>
      <c r="OS2" s="75"/>
      <c r="OT2" s="75"/>
      <c r="OU2" s="75" t="s">
        <v>20</v>
      </c>
      <c r="OV2" s="75"/>
      <c r="OW2" s="75"/>
      <c r="OX2" s="75"/>
      <c r="OY2" s="75"/>
      <c r="OZ2" s="75" t="s">
        <v>105</v>
      </c>
      <c r="PA2" s="75"/>
      <c r="PB2" s="75"/>
      <c r="PC2" s="75"/>
      <c r="PD2" s="75"/>
      <c r="PE2" s="75" t="s">
        <v>23</v>
      </c>
      <c r="PF2" s="75"/>
      <c r="PG2" s="75"/>
      <c r="PH2" s="75"/>
      <c r="PI2" s="75"/>
      <c r="PJ2" s="13" t="s">
        <v>100</v>
      </c>
      <c r="PK2" s="13" t="s">
        <v>135</v>
      </c>
      <c r="PL2" s="13" t="s">
        <v>21</v>
      </c>
      <c r="PM2" s="13" t="s">
        <v>80</v>
      </c>
      <c r="PN2" s="13" t="s">
        <v>134</v>
      </c>
      <c r="PO2" s="13" t="s">
        <v>22</v>
      </c>
      <c r="PP2" s="13" t="s">
        <v>24</v>
      </c>
      <c r="PQ2" s="13" t="s">
        <v>106</v>
      </c>
      <c r="PR2" s="13" t="s">
        <v>137</v>
      </c>
      <c r="PS2" s="13" t="s">
        <v>105</v>
      </c>
      <c r="PT2" s="13" t="s">
        <v>103</v>
      </c>
      <c r="PU2" s="13" t="s">
        <v>136</v>
      </c>
      <c r="PV2" s="13" t="s">
        <v>23</v>
      </c>
      <c r="PW2" s="13" t="s">
        <v>18</v>
      </c>
      <c r="PX2" s="72" t="s">
        <v>19</v>
      </c>
      <c r="PY2" s="72"/>
      <c r="PZ2" s="72"/>
      <c r="QA2" s="72"/>
      <c r="QB2" s="72"/>
      <c r="QC2" s="72" t="s">
        <v>20</v>
      </c>
      <c r="QD2" s="72"/>
      <c r="QE2" s="72"/>
      <c r="QF2" s="72"/>
      <c r="QG2" s="72"/>
      <c r="QH2" s="72" t="s">
        <v>105</v>
      </c>
      <c r="QI2" s="72"/>
      <c r="QJ2" s="72"/>
      <c r="QK2" s="72"/>
      <c r="QL2" s="72"/>
      <c r="QM2" s="72" t="s">
        <v>23</v>
      </c>
      <c r="QN2" s="72"/>
      <c r="QO2" s="72"/>
      <c r="QP2" s="72"/>
      <c r="QQ2" s="72"/>
      <c r="QR2" s="14" t="s">
        <v>100</v>
      </c>
      <c r="QS2" s="14" t="s">
        <v>135</v>
      </c>
      <c r="QT2" s="14" t="s">
        <v>21</v>
      </c>
      <c r="QU2" s="14" t="s">
        <v>80</v>
      </c>
      <c r="QV2" s="14" t="s">
        <v>134</v>
      </c>
      <c r="QW2" s="14" t="s">
        <v>22</v>
      </c>
      <c r="QX2" s="14" t="s">
        <v>24</v>
      </c>
      <c r="QY2" s="14" t="s">
        <v>106</v>
      </c>
      <c r="QZ2" s="14" t="s">
        <v>137</v>
      </c>
      <c r="RA2" s="14" t="s">
        <v>105</v>
      </c>
      <c r="RB2" s="14" t="s">
        <v>103</v>
      </c>
      <c r="RC2" s="14" t="s">
        <v>136</v>
      </c>
      <c r="RD2" s="14" t="s">
        <v>23</v>
      </c>
      <c r="RE2" s="14" t="s">
        <v>18</v>
      </c>
      <c r="RF2" s="75" t="s">
        <v>19</v>
      </c>
      <c r="RG2" s="75"/>
      <c r="RH2" s="75"/>
      <c r="RI2" s="75"/>
      <c r="RJ2" s="75"/>
      <c r="RK2" s="75" t="s">
        <v>20</v>
      </c>
      <c r="RL2" s="75"/>
      <c r="RM2" s="75"/>
      <c r="RN2" s="75"/>
      <c r="RO2" s="75"/>
      <c r="RP2" s="75" t="s">
        <v>105</v>
      </c>
      <c r="RQ2" s="75"/>
      <c r="RR2" s="75"/>
      <c r="RS2" s="75"/>
      <c r="RT2" s="75"/>
      <c r="RU2" s="75" t="s">
        <v>23</v>
      </c>
      <c r="RV2" s="75"/>
      <c r="RW2" s="75"/>
      <c r="RX2" s="75"/>
      <c r="RY2" s="75"/>
      <c r="RZ2" s="13" t="s">
        <v>100</v>
      </c>
      <c r="SA2" s="13" t="s">
        <v>135</v>
      </c>
      <c r="SB2" s="13" t="s">
        <v>21</v>
      </c>
      <c r="SC2" s="13" t="s">
        <v>80</v>
      </c>
      <c r="SD2" s="13" t="s">
        <v>134</v>
      </c>
      <c r="SE2" s="13" t="s">
        <v>22</v>
      </c>
      <c r="SF2" s="13" t="s">
        <v>24</v>
      </c>
      <c r="SG2" s="13" t="s">
        <v>106</v>
      </c>
      <c r="SH2" s="13" t="s">
        <v>137</v>
      </c>
      <c r="SI2" s="13" t="s">
        <v>105</v>
      </c>
      <c r="SJ2" s="13" t="s">
        <v>103</v>
      </c>
      <c r="SK2" s="13" t="s">
        <v>136</v>
      </c>
      <c r="SL2" s="13" t="s">
        <v>23</v>
      </c>
      <c r="SM2" s="13" t="s">
        <v>18</v>
      </c>
      <c r="SN2" s="72" t="s">
        <v>19</v>
      </c>
      <c r="SO2" s="72"/>
      <c r="SP2" s="72"/>
      <c r="SQ2" s="72"/>
      <c r="SR2" s="72"/>
      <c r="SS2" s="72" t="s">
        <v>20</v>
      </c>
      <c r="ST2" s="72"/>
      <c r="SU2" s="72"/>
      <c r="SV2" s="72"/>
      <c r="SW2" s="72"/>
      <c r="SX2" s="72" t="s">
        <v>105</v>
      </c>
      <c r="SY2" s="72"/>
      <c r="SZ2" s="72"/>
      <c r="TA2" s="72"/>
      <c r="TB2" s="72"/>
      <c r="TC2" s="72" t="s">
        <v>23</v>
      </c>
      <c r="TD2" s="72"/>
      <c r="TE2" s="72"/>
      <c r="TF2" s="72"/>
      <c r="TG2" s="72"/>
      <c r="TH2" s="14" t="s">
        <v>100</v>
      </c>
      <c r="TI2" s="14" t="s">
        <v>135</v>
      </c>
      <c r="TJ2" s="14" t="s">
        <v>21</v>
      </c>
      <c r="TK2" s="14" t="s">
        <v>80</v>
      </c>
      <c r="TL2" s="14" t="s">
        <v>134</v>
      </c>
      <c r="TM2" s="14" t="s">
        <v>22</v>
      </c>
      <c r="TN2" s="14" t="s">
        <v>24</v>
      </c>
      <c r="TO2" s="14" t="s">
        <v>106</v>
      </c>
      <c r="TP2" s="14" t="s">
        <v>137</v>
      </c>
      <c r="TQ2" s="14" t="s">
        <v>105</v>
      </c>
      <c r="TR2" s="14" t="s">
        <v>103</v>
      </c>
      <c r="TS2" s="14" t="s">
        <v>136</v>
      </c>
      <c r="TT2" s="14" t="s">
        <v>23</v>
      </c>
      <c r="TU2" s="14" t="s">
        <v>18</v>
      </c>
      <c r="TV2" s="75" t="s">
        <v>19</v>
      </c>
      <c r="TW2" s="75"/>
      <c r="TX2" s="75"/>
      <c r="TY2" s="75"/>
      <c r="TZ2" s="75"/>
      <c r="UA2" s="75" t="s">
        <v>20</v>
      </c>
      <c r="UB2" s="75"/>
      <c r="UC2" s="75"/>
      <c r="UD2" s="75"/>
      <c r="UE2" s="75"/>
      <c r="UF2" s="75" t="s">
        <v>105</v>
      </c>
      <c r="UG2" s="75"/>
      <c r="UH2" s="75"/>
      <c r="UI2" s="75"/>
      <c r="UJ2" s="75"/>
      <c r="UK2" s="75" t="s">
        <v>23</v>
      </c>
      <c r="UL2" s="75"/>
      <c r="UM2" s="75"/>
      <c r="UN2" s="75"/>
      <c r="UO2" s="75"/>
      <c r="UP2" s="13" t="s">
        <v>100</v>
      </c>
      <c r="UQ2" s="13" t="s">
        <v>135</v>
      </c>
      <c r="UR2" s="13" t="s">
        <v>21</v>
      </c>
      <c r="US2" s="13" t="s">
        <v>80</v>
      </c>
      <c r="UT2" s="13" t="s">
        <v>134</v>
      </c>
      <c r="UU2" s="13" t="s">
        <v>22</v>
      </c>
      <c r="UV2" s="13" t="s">
        <v>24</v>
      </c>
      <c r="UW2" s="13" t="s">
        <v>106</v>
      </c>
      <c r="UX2" s="13" t="s">
        <v>137</v>
      </c>
      <c r="UY2" s="13" t="s">
        <v>105</v>
      </c>
      <c r="UZ2" s="13" t="s">
        <v>103</v>
      </c>
      <c r="VA2" s="13" t="s">
        <v>136</v>
      </c>
      <c r="VB2" s="13" t="s">
        <v>23</v>
      </c>
      <c r="VC2" s="13" t="s">
        <v>18</v>
      </c>
      <c r="VD2" s="72" t="s">
        <v>19</v>
      </c>
      <c r="VE2" s="72"/>
      <c r="VF2" s="72"/>
      <c r="VG2" s="72"/>
      <c r="VH2" s="72"/>
      <c r="VI2" s="72" t="s">
        <v>20</v>
      </c>
      <c r="VJ2" s="72"/>
      <c r="VK2" s="72"/>
      <c r="VL2" s="72"/>
      <c r="VM2" s="72"/>
      <c r="VN2" s="72" t="s">
        <v>105</v>
      </c>
      <c r="VO2" s="72"/>
      <c r="VP2" s="72"/>
      <c r="VQ2" s="72"/>
      <c r="VR2" s="72"/>
      <c r="VS2" s="72" t="s">
        <v>23</v>
      </c>
      <c r="VT2" s="72"/>
      <c r="VU2" s="72"/>
      <c r="VV2" s="72"/>
      <c r="VW2" s="72"/>
      <c r="VX2" s="14" t="s">
        <v>100</v>
      </c>
      <c r="VY2" s="14" t="s">
        <v>135</v>
      </c>
      <c r="VZ2" s="14" t="s">
        <v>21</v>
      </c>
      <c r="WA2" s="14" t="s">
        <v>80</v>
      </c>
      <c r="WB2" s="14" t="s">
        <v>134</v>
      </c>
      <c r="WC2" s="14" t="s">
        <v>22</v>
      </c>
      <c r="WD2" s="14" t="s">
        <v>24</v>
      </c>
      <c r="WE2" s="14" t="s">
        <v>106</v>
      </c>
      <c r="WF2" s="14" t="s">
        <v>137</v>
      </c>
      <c r="WG2" s="14" t="s">
        <v>105</v>
      </c>
      <c r="WH2" s="14" t="s">
        <v>103</v>
      </c>
      <c r="WI2" s="14" t="s">
        <v>136</v>
      </c>
      <c r="WJ2" s="14" t="s">
        <v>23</v>
      </c>
      <c r="WK2" s="14" t="s">
        <v>18</v>
      </c>
      <c r="WL2" s="75" t="s">
        <v>19</v>
      </c>
      <c r="WM2" s="75"/>
      <c r="WN2" s="75"/>
      <c r="WO2" s="75"/>
      <c r="WP2" s="75"/>
      <c r="WQ2" s="75" t="s">
        <v>20</v>
      </c>
      <c r="WR2" s="75"/>
      <c r="WS2" s="75"/>
      <c r="WT2" s="75"/>
      <c r="WU2" s="75"/>
      <c r="WV2" s="75" t="s">
        <v>23</v>
      </c>
      <c r="WW2" s="75"/>
      <c r="WX2" s="75"/>
      <c r="WY2" s="75"/>
      <c r="WZ2" s="75"/>
      <c r="XA2" s="13"/>
      <c r="XB2" s="13" t="s">
        <v>100</v>
      </c>
      <c r="XC2" s="13" t="s">
        <v>135</v>
      </c>
      <c r="XD2" s="13" t="s">
        <v>21</v>
      </c>
      <c r="XE2" s="13" t="s">
        <v>80</v>
      </c>
      <c r="XF2" s="13" t="s">
        <v>134</v>
      </c>
      <c r="XG2" s="13" t="s">
        <v>22</v>
      </c>
      <c r="XH2" s="13" t="s">
        <v>24</v>
      </c>
      <c r="XI2" s="13" t="s">
        <v>103</v>
      </c>
      <c r="XJ2" s="13" t="s">
        <v>136</v>
      </c>
      <c r="XK2" s="13" t="s">
        <v>23</v>
      </c>
      <c r="XL2" s="13" t="s">
        <v>18</v>
      </c>
    </row>
    <row r="3" spans="1:636" x14ac:dyDescent="0.2">
      <c r="A3" s="68"/>
      <c r="B3" s="68"/>
      <c r="C3" s="68"/>
      <c r="D3" s="68"/>
      <c r="E3" s="68"/>
      <c r="F3" s="69"/>
      <c r="G3" s="68"/>
      <c r="H3" s="68"/>
      <c r="I3" s="68"/>
      <c r="J3" s="74"/>
      <c r="K3" s="70"/>
      <c r="L3" s="74"/>
      <c r="M3" s="70"/>
      <c r="N3" s="73"/>
      <c r="O3" s="70"/>
      <c r="P3" s="70"/>
      <c r="Q3" s="14" t="s">
        <v>15</v>
      </c>
      <c r="R3" s="14" t="s">
        <v>16</v>
      </c>
      <c r="S3" s="14" t="s">
        <v>10</v>
      </c>
      <c r="T3" s="14" t="s">
        <v>133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133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133</v>
      </c>
      <c r="AE3" s="14" t="s">
        <v>30</v>
      </c>
      <c r="AF3" s="14" t="s">
        <v>55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133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133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133</v>
      </c>
      <c r="BF3" s="13" t="s">
        <v>30</v>
      </c>
      <c r="BG3" s="13" t="s">
        <v>55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133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133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133</v>
      </c>
      <c r="CG3" s="14" t="s">
        <v>30</v>
      </c>
      <c r="CH3" s="14" t="s">
        <v>55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133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133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133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133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133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133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133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133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133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133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133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133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133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133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133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133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133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133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133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133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133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133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133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133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133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133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133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133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133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133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133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133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133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133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133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133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133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133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133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133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133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133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133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133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133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133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133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133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133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133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133</v>
      </c>
      <c r="TB3" s="14" t="s">
        <v>30</v>
      </c>
      <c r="TC3" s="14" t="s">
        <v>15</v>
      </c>
      <c r="TD3" s="14" t="s">
        <v>16</v>
      </c>
      <c r="TE3" s="14" t="s">
        <v>10</v>
      </c>
      <c r="TF3" s="14" t="s">
        <v>133</v>
      </c>
      <c r="TG3" s="14" t="s">
        <v>30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15</v>
      </c>
      <c r="TW3" s="13" t="s">
        <v>16</v>
      </c>
      <c r="TX3" s="13" t="s">
        <v>10</v>
      </c>
      <c r="TY3" s="13" t="s">
        <v>133</v>
      </c>
      <c r="TZ3" s="13" t="s">
        <v>30</v>
      </c>
      <c r="UA3" s="13" t="s">
        <v>15</v>
      </c>
      <c r="UB3" s="13" t="s">
        <v>16</v>
      </c>
      <c r="UC3" s="13" t="s">
        <v>10</v>
      </c>
      <c r="UD3" s="13" t="s">
        <v>133</v>
      </c>
      <c r="UE3" s="13" t="s">
        <v>30</v>
      </c>
      <c r="UF3" s="13" t="s">
        <v>15</v>
      </c>
      <c r="UG3" s="13" t="s">
        <v>16</v>
      </c>
      <c r="UH3" s="13" t="s">
        <v>10</v>
      </c>
      <c r="UI3" s="13" t="s">
        <v>133</v>
      </c>
      <c r="UJ3" s="13" t="s">
        <v>30</v>
      </c>
      <c r="UK3" s="13" t="s">
        <v>15</v>
      </c>
      <c r="UL3" s="13" t="s">
        <v>16</v>
      </c>
      <c r="UM3" s="13" t="s">
        <v>10</v>
      </c>
      <c r="UN3" s="13" t="s">
        <v>133</v>
      </c>
      <c r="UO3" s="13" t="s">
        <v>30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15</v>
      </c>
      <c r="VE3" s="14" t="s">
        <v>16</v>
      </c>
      <c r="VF3" s="14" t="s">
        <v>10</v>
      </c>
      <c r="VG3" s="14" t="s">
        <v>133</v>
      </c>
      <c r="VH3" s="14" t="s">
        <v>30</v>
      </c>
      <c r="VI3" s="14" t="s">
        <v>15</v>
      </c>
      <c r="VJ3" s="14" t="s">
        <v>16</v>
      </c>
      <c r="VK3" s="14" t="s">
        <v>10</v>
      </c>
      <c r="VL3" s="14" t="s">
        <v>133</v>
      </c>
      <c r="VM3" s="14" t="s">
        <v>30</v>
      </c>
      <c r="VN3" s="14" t="s">
        <v>15</v>
      </c>
      <c r="VO3" s="14" t="s">
        <v>16</v>
      </c>
      <c r="VP3" s="14" t="s">
        <v>10</v>
      </c>
      <c r="VQ3" s="14" t="s">
        <v>133</v>
      </c>
      <c r="VR3" s="14" t="s">
        <v>30</v>
      </c>
      <c r="VS3" s="14" t="s">
        <v>15</v>
      </c>
      <c r="VT3" s="14" t="s">
        <v>16</v>
      </c>
      <c r="VU3" s="14" t="s">
        <v>10</v>
      </c>
      <c r="VV3" s="14" t="s">
        <v>133</v>
      </c>
      <c r="VW3" s="14" t="s">
        <v>30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15</v>
      </c>
      <c r="WM3" s="13" t="s">
        <v>16</v>
      </c>
      <c r="WN3" s="13" t="s">
        <v>10</v>
      </c>
      <c r="WO3" s="13" t="s">
        <v>133</v>
      </c>
      <c r="WP3" s="13" t="s">
        <v>30</v>
      </c>
      <c r="WQ3" s="13" t="s">
        <v>15</v>
      </c>
      <c r="WR3" s="13" t="s">
        <v>16</v>
      </c>
      <c r="WS3" s="13" t="s">
        <v>10</v>
      </c>
      <c r="WT3" s="13" t="s">
        <v>133</v>
      </c>
      <c r="WU3" s="13" t="s">
        <v>30</v>
      </c>
      <c r="WV3" s="13" t="s">
        <v>15</v>
      </c>
      <c r="WW3" s="13" t="s">
        <v>16</v>
      </c>
      <c r="WX3" s="13" t="s">
        <v>10</v>
      </c>
      <c r="WY3" s="13" t="s">
        <v>133</v>
      </c>
      <c r="WZ3" s="13" t="s">
        <v>30</v>
      </c>
      <c r="XA3" s="13" t="s">
        <v>55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DD"),SUMPRODUCT((H$4:H$22&lt;&gt;"")*(H$4:H$22&lt;&gt;"No DD")*(E$4:E$22&gt;E4))+1,IF(H4="No DD",SUMPRODUCT((H$4:H$22="No DD")*(E$4:E$22&gt;E4))+1+SUMPRODUCT((H$4:H$22&lt;&gt;"")*(H$4:H$22&lt;&gt;"No DD")),""))</f>
        <v>1</v>
      </c>
      <c r="B4" s="5" t="s">
        <v>192</v>
      </c>
      <c r="C4" s="4" t="s">
        <v>191</v>
      </c>
      <c r="D4" s="4" t="s">
        <v>190</v>
      </c>
      <c r="E4" s="9">
        <f>SUM(J4,L4,N4)</f>
        <v>101.97000000000001</v>
      </c>
      <c r="F4" s="3" t="str">
        <f>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,AND(TH4&gt;=TU$24,TH4&lt;&gt;"",TJ4&gt;=TU$28,TJ4&lt;&gt;""),AND(TK4&gt;=TU$24,TK4&lt;&gt;"",TM4&gt;=TU$28,TM4&lt;&gt;""),AND(TO4&gt;=TU$24,TO4&lt;&gt;"",TQ4&gt;=TU$28,TQ4&lt;&gt;""),AND(TR4&gt;=TU$24,TR4&lt;&gt;"",TT4&gt;=TU$28,TT4&lt;&gt;""),AND(UP4&gt;=VC$24,UP4&lt;&gt;"",UR4&gt;=VC$28,UR4&lt;&gt;""),AND(US4&gt;=VC$24,US4&lt;&gt;"",UU4&gt;=VC$28,UU4&lt;&gt;""),AND(UW4&gt;=VC$24,UW4&lt;&gt;"",UY4&gt;=VC$28,UY4&lt;&gt;""),AND(UZ4&gt;=VC$24,UZ4&lt;&gt;"",VB4&gt;=VC$28,VB4&lt;&gt;""),AND(VX4&gt;=WK$24,VX4&lt;&gt;"",VZ4&gt;=WK$28,VZ4&lt;&gt;""),AND(WA4&gt;=WK$24,WA4&lt;&gt;"",WC4&gt;=WK$28,WC4&lt;&gt;""),AND(WE4&gt;=WK$24,WE4&lt;&gt;"",WG4&gt;=WK$28,WG4&lt;&gt;""),AND(WH4&gt;=WK$24,WH4&lt;&gt;"",WJ4&gt;=WK$28,WJ4&lt;&gt;"")),"P","")</f>
        <v>P</v>
      </c>
      <c r="G4" s="3" t="str">
        <f>IF(OR(AND(AI4&gt;=AQ$28,AI4&lt;&gt;"",AF4=""),AND(AL4&gt;=AQ$28,AL4&lt;&gt;"",AF4=""),AND(AP4&gt;=AQ$28,AP4&lt;&gt;"",AF4=""),AND(BJ4&gt;=BR$28,BJ4&lt;&gt;"",BG4=""),AND(BM4&gt;=BR$28,BM4&lt;&gt;"",BG4=""),AND(BQ4&gt;=BR$28,BQ4&lt;&gt;"",BG4=""),AND(CK4&gt;=CS$28,CK4&lt;&gt;"",CH4=""),AND(CN4&gt;=CS$28,CN4&lt;&gt;"",CH4=""),AND(CR4&gt;=CS$28,CR4&lt;&gt;"",CH4=""),AND(DR4&gt;=EC$28,DR4&lt;&gt;""),AND(DU4&gt;=EC$28,DU4&lt;&gt;""),AND(DY4&gt;=EC$28,DY4&lt;&gt;""),AND(EB4&gt;=EC$28,EB4&lt;&gt;""),AND(EZ4&gt;=FK$28,EZ4&lt;&gt;""),AND(FC4&gt;=FK$28,FC4&lt;&gt;""),AND(FG4&gt;=FK$28,FG4&lt;&gt;""),AND(FJ4&gt;=FK$28,FJ4&lt;&gt;""),AND(GH4&gt;=GS$28,GH4&lt;&gt;""),AND(GK4&gt;=GS$28,GK4&lt;&gt;""),AND(GO4&gt;=GS$28,GO4&lt;&gt;""),AND(GR4&gt;=GS$28,GR4&lt;&gt;""),AND(HP4&gt;=IA$28,HP4&lt;&gt;""),AND(HS4&gt;=IA$28,HS4&lt;&gt;""),AND(HW4&gt;=IA$28,HW4&lt;&gt;""),AND(HZ4&gt;=IA$28,HZ4&lt;&gt;""),AND(IX4&gt;=JI$28,IX4&lt;&gt;""),AND(JA4&gt;=JI$28,JA4&lt;&gt;""),AND(JE4&gt;=JI$28,JE4&lt;&gt;""),AND(JH4&gt;=JI$28,JH4&lt;&gt;""),AND(KF4&gt;=KQ$28,KF4&lt;&gt;""),AND(KI4&gt;=KQ$28,KI4&lt;&gt;""),AND(KM4&gt;=KQ$28,KM4&lt;&gt;""),AND(KP4&gt;=KQ$28,KP4&lt;&gt;""),AND(LN4&gt;=LY$28,LN4&lt;&gt;""),AND(LQ4&gt;=LY$28,LQ4&lt;&gt;""),AND(LU4&gt;=LY$28,LU4&lt;&gt;""),AND(LX4&gt;=LY$28,LX4&lt;&gt;""),AND(MV4&gt;=NG$28,MV4&lt;&gt;""),AND(MY4&gt;=NG$28,MY4&lt;&gt;""),AND(NC4&gt;=NG$28,NC4&lt;&gt;""),AND(NF4&gt;=NG$28,NF4&lt;&gt;""),AND(OD4&gt;=OO$28,OD4&lt;&gt;""),AND(OG4&gt;=OO$28,OG4&lt;&gt;""),AND(OK4&gt;=OO$28,OK4&lt;&gt;""),AND(ON4&gt;=OO$28,ON4&lt;&gt;""),AND(PL4&gt;=PW$28,PL4&lt;&gt;""),AND(PO4&gt;=PW$28,PO4&lt;&gt;""),AND(PS4&gt;=PW$28,PS4&lt;&gt;""),AND(PV4&gt;=PW$28,PV4&lt;&gt;""),AND(QT4&gt;=RE$28,QT4&lt;&gt;""),AND(QW4&gt;=RE$28,QW4&lt;&gt;""),AND(RA4&gt;=RE$28,RA4&lt;&gt;""),AND(RD4&gt;=RE$28,RD4&lt;&gt;""),AND(SB4&gt;=SM$28,SB4&lt;&gt;""),AND(SE4&gt;=SM$28,SE4&lt;&gt;""),AND(SI4&gt;=SM$28,SI4&lt;&gt;""),AND(SL4&gt;=SM$28,SL4&lt;&gt;""),AND(TJ4&gt;=TU$28,TJ4&lt;&gt;""),AND(TM4&gt;=TU$28,TM4&lt;&gt;""),AND(TQ4&gt;=TU$28,TQ4&lt;&gt;""),AND(TT4&gt;=TU$28,TT4&lt;&gt;""),AND(UR4&gt;=VC$28,UR4&lt;&gt;""),AND(UU4&gt;=VC$28,UU4&lt;&gt;""),AND(UY4&gt;=VC$28,UY4&lt;&gt;""),AND(VB4&gt;=VC$28,VB4&lt;&gt;""),AND(VZ4&gt;=WK$28,VZ4&lt;&gt;""),AND(WC4&gt;=WK$28,WC4&lt;&gt;""),AND(WG4&gt;=WK$28,WG4&lt;&gt;""),AND(WJ4&gt;=WK$28,WJ4&lt;&gt;"")),"P","")</f>
        <v>P</v>
      </c>
      <c r="H4" s="37" t="str">
        <f>IF(AND(G4="P",F4=""),"No DD",IF(OR(AND(AG4&gt;=AQ$27,AG4&lt;&gt;"",AI4&gt;=AQ$31,AI4&lt;&gt;"",AF4=""),AND(AJ4&gt;=AQ$27,AJ4&lt;&gt;"",AL4&gt;=AQ$31,AL4&lt;&gt;"",AF4=""),AND(AN4&gt;=AQ$27,AN4&lt;&gt;"",AP4&gt;=AQ$31,AP4&lt;&gt;"",AF4=""),AND(BH4&gt;=BR$27,BH4&lt;&gt;"",BJ4&gt;=BR$31,BJ4&lt;&gt;"",BG4=""),AND(BK4&gt;=BR$27,BK4&lt;&gt;"",BM4&gt;=BR$31,BM4&lt;&gt;"",BG4=""),AND(BO4&gt;=BR$27,BO4&lt;&gt;"",BQ4&gt;=BR$31,BQ4&lt;&gt;"",BG4=""),AND(CI4&gt;=CS$27,CI4&lt;&gt;"",CK4&gt;=CS$31,CK4&lt;&gt;"",CH4=""),AND(CL4&gt;=CS$27,CL4&lt;&gt;"",CN4&gt;=CS$31,CN4&lt;&gt;"",CH4=""),AND(CP4&gt;=CS$27,CP4&lt;&gt;"",CR4&gt;=CS$31,CR4&lt;&gt;"",CH4=""),AND(DP4&gt;=EC$27,DP4&lt;&gt;"",DR4&gt;=EC$31,DR4&lt;&gt;""),AND(DS4&gt;=EC$27,DS4&lt;&gt;"",DU4&gt;=EC$31,DU4&lt;&gt;""),AND(DW4&gt;=EC$27,DW4&lt;&gt;"",DY4&gt;=EC$31,DY4&lt;&gt;""),AND(DZ4&gt;=EC$27,DZ4&lt;&gt;"",EB4&gt;=EC$31,EB4&lt;&gt;""),AND(EX4&gt;=FK$27,EX4&lt;&gt;"",EZ4&gt;=FK$31,EZ4&lt;&gt;""),AND(FA4&gt;=FK$27,FA4&lt;&gt;"",FC4&gt;=FK$31,FC4&lt;&gt;""),AND(FE4&gt;=FK$27,FE4&lt;&gt;"",FG4&gt;=FK$31,FG4&lt;&gt;""),AND(FH4&gt;=FK$27,FH4&lt;&gt;"",FJ4&gt;=FK$31,FJ4&lt;&gt;""),AND(GF4&gt;=GS$27,GF4&lt;&gt;"",GH4&gt;=GS$31,GH4&lt;&gt;""),AND(GI4&gt;=GS$27,GI4&lt;&gt;"",GK4&gt;=GS$31,GK4&lt;&gt;""),AND(GM4&gt;=GS$27,GM4&lt;&gt;"",GO4&gt;=GS$31,GO4&lt;&gt;""),AND(GP4&gt;=GS$27,GP4&lt;&gt;"",GR4&gt;=GS$31,GR4&lt;&gt;""),AND(HN4&gt;=IA$27,HN4&lt;&gt;"",HP4&gt;=IA$31,HP4&lt;&gt;""),AND(HQ4&gt;=IA$27,HQ4&lt;&gt;"",HS4&gt;=IA$31,HS4&lt;&gt;""),AND(HU4&gt;=IA$27,HU4&lt;&gt;"",HW4&gt;=IA$31,HW4&lt;&gt;""),AND(HX4&gt;=IA$27,HX4&lt;&gt;"",HZ4&gt;=IA$31,HZ4&lt;&gt;""),AND(IV4&gt;=JI$27,IV4&lt;&gt;"",IX4&gt;=JI$31,IX4&lt;&gt;""),AND(IY4&gt;=JI$27,IY4&lt;&gt;"",JA4&gt;=JI$31,JA4&lt;&gt;""),AND(JC4&gt;=JI$27,JC4&lt;&gt;"",JE4&gt;=JI$31,JE4&lt;&gt;""),AND(JF4&gt;=JI$27,JF4&lt;&gt;"",JH4&gt;=JI$31,JH4&lt;&gt;""),AND(KD4&gt;=KQ$27,KD4&lt;&gt;"",KF4&gt;=KQ$31,KF4&lt;&gt;""),AND(KG4&gt;=KQ$27,KG4&lt;&gt;"",KI4&gt;=KQ$31,KI4&lt;&gt;""),AND(KK4&gt;=KQ$27,KK4&lt;&gt;"",KM4&gt;=KQ$31,KM4&lt;&gt;""),AND(KN4&gt;=KQ$27,KN4&lt;&gt;"",KP4&gt;=KQ$31,KP4&lt;&gt;""),AND(LL4&gt;=LY$27,LL4&lt;&gt;"",LN4&gt;=LY$31,LN4&lt;&gt;""),AND(LO4&gt;=LY$27,LO4&lt;&gt;"",LQ4&gt;=LY$31,LQ4&lt;&gt;""),AND(LS4&gt;=LY$27,LS4&lt;&gt;"",LU4&gt;=LY$31,LU4&lt;&gt;""),AND(LV4&gt;=LY$27,LV4&lt;&gt;"",LX4&gt;=LY$31,LX4&lt;&gt;""),AND(MT4&gt;=NG$27,MT4&lt;&gt;"",MV4&gt;=NG$31,MV4&lt;&gt;""),AND(MW4&gt;=NG$27,MW4&lt;&gt;"",MY4&gt;=NG$31,MY4&lt;&gt;""),AND(NA4&gt;=NG$27,NA4&lt;&gt;"",NC4&gt;=NG$31,NC4&lt;&gt;""),AND(ND4&gt;=NG$27,ND4&lt;&gt;"",NF4&gt;=NG$31,NF4&lt;&gt;""),AND(OB4&gt;=OO$27,OB4&lt;&gt;"",OD4&gt;=OO$31,OD4&lt;&gt;""),AND(OE4&gt;=OO$27,OE4&lt;&gt;"",OG4&gt;=OO$31,OG4&lt;&gt;""),AND(OI4&gt;=OO$27,OI4&lt;&gt;"",OK4&gt;=OO$31,OK4&lt;&gt;""),AND(OL4&gt;=OO$27,OL4&lt;&gt;"",ON4&gt;=OO$31,ON4&lt;&gt;""),AND(PJ4&gt;=PW$27,PJ4&lt;&gt;"",PL4&gt;=PW$31,PL4&lt;&gt;""),AND(PM4&gt;=PW$27,PM4&lt;&gt;"",PO4&gt;=PW$31,PO4&lt;&gt;""),AND(PQ4&gt;=PW$27,PQ4&lt;&gt;"",PS4&gt;=PW$31,PS4&lt;&gt;""),AND(PT4&gt;=PW$27,PT4&lt;&gt;"",PV4&gt;=PW$31,PV4&lt;&gt;""),AND(QR4&gt;=RE$27,QR4&lt;&gt;"",QT4&gt;=RE$31,QT4&lt;&gt;""),AND(QU4&gt;=RE$27,QU4&lt;&gt;"",QW4&gt;=RE$31,QW4&lt;&gt;""),AND(QY4&gt;=RE$27,QY4&lt;&gt;"",RA4&gt;=RE$31,RA4&lt;&gt;""),AND(RB4&gt;=RE$27,RB4&lt;&gt;"",RD4&gt;=RE$31,RD4&lt;&gt;""),AND(RZ4&gt;=SM$27,RZ4&lt;&gt;"",SB4&gt;=SM$31,SB4&lt;&gt;""),AND(SC4&gt;=SM$27,SC4&lt;&gt;"",SE4&gt;=SM$31,SE4&lt;&gt;""),AND(SG4&gt;=SM$27,SG4&lt;&gt;"",SI4&gt;=SM$31,SI4&lt;&gt;""),AND(SJ4&gt;=SM$27,SJ4&lt;&gt;"",SL4&gt;=SM$31,SL4&lt;&gt;""),AND(TH4&gt;=TU$27,TH4&lt;&gt;"",TJ4&gt;=TU$31,TJ4&lt;&gt;""),AND(TK4&gt;=TU$27,TK4&lt;&gt;"",TM4&gt;=TU$31,TM4&lt;&gt;""),AND(TO4&gt;=TU$27,TO4&lt;&gt;"",TQ4&gt;=TU$31,TQ4&lt;&gt;""),AND(TR4&gt;=TU$27,TR4&lt;&gt;"",TT4&gt;=TU$31,TT4&lt;&gt;""),AND(UP4&gt;=VC$27,UP4&lt;&gt;"",UR4&gt;=VC$31,UR4&lt;&gt;""),AND(US4&gt;=VC$27,US4&lt;&gt;"",UU4&gt;=VC$31,UU4&lt;&gt;""),AND(UW4&gt;=VC$27,UW4&lt;&gt;"",UY4&gt;=VC$31,UY4&lt;&gt;""),AND(UZ4&gt;=VC$27,UZ4&lt;&gt;"",VB4&gt;=VC$31,VB4&lt;&gt;""),AND(VX4&gt;=WK$27,VX4&lt;&gt;"",VZ4&gt;=WK$31,VZ4&lt;&gt;""),AND(WA4&gt;=WK$27,WA4&lt;&gt;"",WC4&gt;=WK$31,WC4&lt;&gt;""),AND(WE4&gt;=WK$27,WE4&lt;&gt;"",WG4&gt;=WK$31,WG4&lt;&gt;""),AND(WH4&gt;=WK$27,WH4&lt;&gt;"",WJ4&gt;=WK$31,WJ4&lt;&gt;"")),"Merit",IF(OR(AND(AG4&gt;=AQ$26,AG4&lt;&gt;"",AI4&gt;=AQ$30,AI4&lt;&gt;"",AF4=""),AND(AJ4&gt;=AQ$26,AJ4&lt;&gt;"",AL4&gt;=AQ$30,AL4&lt;&gt;"",AF4=""),AND(AN4&gt;=AQ$26,AN4&lt;&gt;"",AP4&gt;=AQ$30,AP4&lt;&gt;"",AF4=""),AND(BH4&gt;=BR$26,BH4&lt;&gt;"",BJ4&gt;=BR$30,BJ4&lt;&gt;"",BG4=""),AND(BK4&gt;=BR$26,BK4&lt;&gt;"",BM4&gt;=BR$30,BM4&lt;&gt;"",BG4=""),AND(BO4&gt;=BR$26,BO4&lt;&gt;"",BQ4&gt;=BR$30,BQ4&lt;&gt;"",BG4=""),AND(CI4&gt;=CS$26,CI4&lt;&gt;"",CK4&gt;=CS$30,CK4&lt;&gt;"",CH4=""),AND(CL4&gt;=CS$26,CL4&lt;&gt;"",CN4&gt;=CS$30,CN4&lt;&gt;"",CH4=""),AND(CP4&gt;=CS$26,CP4&lt;&gt;"",CR4&gt;=CS$30,CR4&lt;&gt;"",CH4=""),AND(DP4&gt;=EC$26,DP4&lt;&gt;"",DR4&gt;=EC$30,DR4&lt;&gt;""),AND(DS4&gt;=EC$26,DS4&lt;&gt;"",DU4&gt;=EC$30,DU4&lt;&gt;""),AND(DW4&gt;=EC$26,DW4&lt;&gt;"",DY4&gt;=EC$30,DY4&lt;&gt;""),AND(DZ4&gt;=EC$26,DZ4&lt;&gt;"",EB4&gt;=EC$30,EB4&lt;&gt;""),AND(EX4&gt;=FK$26,EX4&lt;&gt;"",EZ4&gt;=FK$30,EZ4&lt;&gt;""),AND(FA4&gt;=FK$26,FA4&lt;&gt;"",FC4&gt;=FK$30,FC4&lt;&gt;""),AND(FE4&gt;=FK$26,FE4&lt;&gt;"",FG4&gt;=FK$30,FG4&lt;&gt;""),AND(FH4&gt;=FK$26,FH4&lt;&gt;"",FJ4&gt;=FK$30,FJ4&lt;&gt;""),AND(GF4&gt;=GS$26,GF4&lt;&gt;"",GH4&gt;=GS$30,GH4&lt;&gt;""),AND(GI4&gt;=GS$26,GI4&lt;&gt;"",GK4&gt;=GS$30,GK4&lt;&gt;""),AND(GM4&gt;=GS$26,GM4&lt;&gt;"",GO4&gt;=GS$30,GO4&lt;&gt;""),AND(GP4&gt;=GS$26,GP4&lt;&gt;"",GR4&gt;=GS$30,GR4&lt;&gt;""),AND(HN4&gt;=IA$26,HN4&lt;&gt;"",HP4&gt;=IA$30,HP4&lt;&gt;""),AND(HQ4&gt;=IA$26,HQ4&lt;&gt;"",HS4&gt;=IA$30,HS4&lt;&gt;""),AND(HU4&gt;=IA$26,HU4&lt;&gt;"",HW4&gt;=IA$30,HW4&lt;&gt;""),AND(HX4&gt;=IA$26,HX4&lt;&gt;"",HZ4&gt;=IA$30,HZ4&lt;&gt;""),AND(IV4&gt;=JI$26,IV4&lt;&gt;"",IX4&gt;=JI$30,IX4&lt;&gt;""),AND(IY4&gt;=JI$26,IY4&lt;&gt;"",JA4&gt;=JI$30,JA4&lt;&gt;""),AND(JC4&gt;=JI$26,JC4&lt;&gt;"",JE4&gt;=JI$30,JE4&lt;&gt;""),AND(JF4&gt;=JI$26,JF4&lt;&gt;"",JH4&gt;=JI$30,JH4&lt;&gt;""),AND(KD4&gt;=KQ$26,KD4&lt;&gt;"",KF4&gt;=KQ$30,KF4&lt;&gt;""),AND(KG4&gt;=KQ$26,KG4&lt;&gt;"",KI4&gt;=KQ$30,KI4&lt;&gt;""),AND(KK4&gt;=KQ$26,KK4&lt;&gt;"",KM4&gt;=KQ$30,KM4&lt;&gt;""),AND(KN4&gt;=KQ$26,KN4&lt;&gt;"",KP4&gt;=KQ$30,KP4&lt;&gt;""),AND(LL4&gt;=LY$26,LL4&lt;&gt;"",LN4&gt;=LY$30,LN4&lt;&gt;""),AND(LO4&gt;=LY$26,LO4&lt;&gt;"",LQ4&gt;=LY$30,LQ4&lt;&gt;""),AND(LS4&gt;=LY$26,LS4&lt;&gt;"",LU4&gt;=LY$30,LU4&lt;&gt;""),AND(LV4&gt;=LY$26,LV4&lt;&gt;"",LX4&gt;=LY$30,LX4&lt;&gt;""),AND(MT4&gt;=NG$26,MT4&lt;&gt;"",MV4&gt;=NG$30,MV4&lt;&gt;""),AND(MW4&gt;=NG$26,MW4&lt;&gt;"",MY4&gt;=NG$30,MY4&lt;&gt;""),AND(NA4&gt;=NG$26,NA4&lt;&gt;"",NC4&gt;=NG$30,NC4&lt;&gt;""),AND(ND4&gt;=NG$26,ND4&lt;&gt;"",NF4&gt;=NG$30,NF4&lt;&gt;""),AND(OB4&gt;=OO$26,OB4&lt;&gt;"",OD4&gt;=OO$30,OD4&lt;&gt;""),AND(OE4&gt;=OO$26,OE4&lt;&gt;"",OG4&gt;=OO$30,OG4&lt;&gt;""),AND(OI4&gt;=OO$26,OI4&lt;&gt;"",OK4&gt;=OO$30,OK4&lt;&gt;""),AND(OL4&gt;=OO$26,OL4&lt;&gt;"",ON4&gt;=OO$30,ON4&lt;&gt;""),AND(PJ4&gt;=PW$26,PJ4&lt;&gt;"",PL4&gt;=PW$30,PL4&lt;&gt;""),AND(PM4&gt;=PW$26,PM4&lt;&gt;"",PO4&gt;=PW$30,PO4&lt;&gt;""),AND(PQ4&gt;=PW$26,PQ4&lt;&gt;"",PS4&gt;=PW$30,PS4&lt;&gt;""),AND(PT4&gt;=PW$26,PT4&lt;&gt;"",PV4&gt;=PW$30,PV4&lt;&gt;""),AND(QR4&gt;=RE$26,QR4&lt;&gt;"",QT4&gt;=RE$30,QT4&lt;&gt;""),AND(QU4&gt;=RE$26,QU4&lt;&gt;"",QW4&gt;=RE$30,QW4&lt;&gt;""),AND(QY4&gt;=RE$26,QY4&lt;&gt;"",RA4&gt;=RE$30,RA4&lt;&gt;""),AND(RB4&gt;=RE$26,RB4&lt;&gt;"",RD4&gt;=RE$30,RD4&lt;&gt;""),AND(RZ4&gt;=SM$26,RZ4&lt;&gt;"",SB4&gt;=SM$30,SB4&lt;&gt;""),AND(SC4&gt;=SM$26,SC4&lt;&gt;"",SE4&gt;=SM$30,SE4&lt;&gt;""),AND(SG4&gt;=SM$26,SG4&lt;&gt;"",SI4&gt;=SM$30,SI4&lt;&gt;""),AND(SJ4&gt;=SM$26,SJ4&lt;&gt;"",SL4&gt;=SM$30,SL4&lt;&gt;""),AND(TH4&gt;=TU$26,TH4&lt;&gt;"",TJ4&gt;=TU$30,TJ4&lt;&gt;""),AND(TK4&gt;=TU$26,TK4&lt;&gt;"",TM4&gt;=TU$30,TM4&lt;&gt;""),AND(TO4&gt;=TU$26,TO4&lt;&gt;"",TQ4&gt;=TU$30,TQ4&lt;&gt;""),AND(TR4&gt;=TU$26,TR4&lt;&gt;"",TT4&gt;=TU$30,TT4&lt;&gt;""),AND(UP4&gt;=VC$26,UP4&lt;&gt;"",UR4&gt;=VC$30,UR4&lt;&gt;""),AND(US4&gt;=VC$26,US4&lt;&gt;"",UU4&gt;=VC$30,UU4&lt;&gt;""),AND(UW4&gt;=VC$26,UW4&lt;&gt;"",UY4&gt;=VC$30,UY4&lt;&gt;""),AND(UZ4&gt;=VC$26,UZ4&lt;&gt;"",VB4&gt;=VC$30,VB4&lt;&gt;""),AND(VX4&gt;=WK$26,VX4&lt;&gt;"",VZ4&gt;=WK$30,VZ4&lt;&gt;""),AND(WA4&gt;=WK$26,WA4&lt;&gt;"",WC4&gt;=WK$30,WC4&lt;&gt;""),AND(WE4&gt;=WK$26,WE4&lt;&gt;"",WG4&gt;=WK$30,WG4&lt;&gt;""),AND(WH4&gt;=WK$26,WH4&lt;&gt;"",WJ4&gt;=WK$30,WJ4&lt;&gt;"")),"Excellence",IF(I4="P","Worlds Team",IF(F4="P","National Team","")))))</f>
        <v>Excellence</v>
      </c>
      <c r="I4" s="3" t="str">
        <f>IF(OR(AND(AG4&gt;=AQ$25,AG4&lt;&gt;"",AI4&gt;=AQ$29,AI4&lt;&gt;"",AF4=""),AND(AJ4&gt;=AQ$25,AJ4&lt;&gt;"",AL4&gt;=AQ$29,AL4&lt;&gt;"",AF4=""),AND(AN4&gt;=AQ$25,AN4&lt;&gt;"",AP4&gt;=AQ$29,AP4&lt;&gt;"",AF4=""),AND(BH4&gt;=BR$25,BH4&lt;&gt;"",BJ4&gt;=BR$29,BJ4&lt;&gt;"",BG4=""),AND(BK4&gt;=BR$25,BK4&lt;&gt;"",BM4&gt;=BR$29,BM4&lt;&gt;"",BG4=""),AND(BO4&gt;=BR$25,BO4&lt;&gt;"",BQ4&gt;=BR$29,BQ4&lt;&gt;"",BG4=""),AND(CI4&gt;=CS$25,CI4&lt;&gt;"",CK4&gt;=CS$29,CK4&lt;&gt;"",CH4=""),AND(CL4&gt;=CS$25,CL4&lt;&gt;"",CN4&gt;=CS$29,CN4&lt;&gt;"",CH4=""),AND(CP4&gt;=CS$25,CP4&lt;&gt;"",CR4&gt;=CS$29,CR4&lt;&gt;"",CH4=""),AND(DP4&gt;=EC$25,DP4&lt;&gt;"",DR4&gt;=EC$29,DR4&lt;&gt;""),AND(DS4&gt;=EC$25,DS4&lt;&gt;"",DU4&gt;=EC$29,DU4&lt;&gt;""),AND(DW4&gt;=EC$25,DW4&lt;&gt;"",DY4&gt;=EC$29,DY4&lt;&gt;""),AND(DZ4&gt;=EC$25,DZ4&lt;&gt;"",EB4&gt;=EC$29,EB4&lt;&gt;""),AND(EX4&gt;=FK$25,EX4&lt;&gt;"",EZ4&gt;=FK$29,EZ4&lt;&gt;""),AND(FA4&gt;=FK$25,FA4&lt;&gt;"",FC4&gt;=FK$29,FC4&lt;&gt;""),AND(FE4&gt;=FK$25,FE4&lt;&gt;"",FG4&gt;=FK$29,FG4&lt;&gt;""),AND(FH4&gt;=FK$25,FH4&lt;&gt;"",FJ4&gt;=FK$29,FJ4&lt;&gt;""),AND(GF4&gt;=GS$25,GF4&lt;&gt;"",GH4&gt;=GS$29,GH4&lt;&gt;""),AND(GI4&gt;=GS$25,GI4&lt;&gt;"",GK4&gt;=GS$29,GK4&lt;&gt;""),AND(GM4&gt;=GS$25,GM4&lt;&gt;"",GO4&gt;=GS$29,GO4&lt;&gt;""),AND(GP4&gt;=GS$25,GP4&lt;&gt;"",GR4&gt;=GS$29,GR4&lt;&gt;""),AND(HN4&gt;=IA$25,HN4&lt;&gt;"",HP4&gt;=IA$29,HP4&lt;&gt;""),AND(HQ4&gt;=IA$25,HQ4&lt;&gt;"",HS4&gt;=IA$29,HS4&lt;&gt;""),AND(HU4&gt;=IA$25,HU4&lt;&gt;"",HW4&gt;=IA$29,HW4&lt;&gt;""),AND(HX4&gt;=IA$25,HX4&lt;&gt;"",HZ4&gt;=IA$29,HZ4&lt;&gt;""),AND(IV4&gt;=JI$25,IV4&lt;&gt;"",IX4&gt;=JI$29,IX4&lt;&gt;""),AND(IY4&gt;=JI$25,IY4&lt;&gt;"",JA4&gt;=JI$29,JA4&lt;&gt;""),AND(JC4&gt;=JI$25,JC4&lt;&gt;"",JE4&gt;=JI$29,JE4&lt;&gt;""),AND(JF4&gt;=JI$25,JF4&lt;&gt;"",JH4&gt;=JI$29,JH4&lt;&gt;""),AND(KD4&gt;=KQ$25,KD4&lt;&gt;"",KF4&gt;=KQ$29,KF4&lt;&gt;""),AND(KG4&gt;=KQ$25,KG4&lt;&gt;"",KI4&gt;=KQ$29,KI4&lt;&gt;""),AND(KK4&gt;=KQ$25,KK4&lt;&gt;"",KM4&gt;=KQ$29,KM4&lt;&gt;""),AND(KN4&gt;=KQ$25,KN4&lt;&gt;"",KP4&gt;=KQ$29,KP4&lt;&gt;""),AND(LL4&gt;=LY$25,LL4&lt;&gt;"",LN4&gt;=LY$29,LN4&lt;&gt;""),AND(LO4&gt;=LY$25,LO4&lt;&gt;"",LQ4&gt;=LY$29,LQ4&lt;&gt;""),AND(LS4&gt;=LY$25,LS4&lt;&gt;"",LU4&gt;=LY$29,LU4&lt;&gt;""),AND(LV4&gt;=LY$25,LV4&lt;&gt;"",LX4&gt;=LY$29,LX4&lt;&gt;""),AND(MT4&gt;=NG$25,MT4&lt;&gt;"",MV4&gt;=NG$29,MV4&lt;&gt;""),AND(MW4&gt;=NG$25,MW4&lt;&gt;"",MY4&gt;=NG$29,MY4&lt;&gt;""),AND(NA4&gt;=NG$25,NA4&lt;&gt;"",NC4&gt;=NG$29,NC4&lt;&gt;""),AND(ND4&gt;=NG$25,ND4&lt;&gt;"",NF4&gt;=NG$29,NF4&lt;&gt;""),AND(OB4&gt;=OO$25,OB4&lt;&gt;"",OD4&gt;=OO$29,OD4&lt;&gt;""),AND(OE4&gt;=OO$25,OE4&lt;&gt;"",OG4&gt;=OO$29,OG4&lt;&gt;""),AND(OI4&gt;=OO$25,OI4&lt;&gt;"",OK4&gt;=OO$29,OK4&lt;&gt;""),AND(OL4&gt;=OO$25,OL4&lt;&gt;"",ON4&gt;=OO$29,ON4&lt;&gt;""),AND(PJ4&gt;=PW$25,PJ4&lt;&gt;"",PL4&gt;=PW$29,PL4&lt;&gt;""),AND(PM4&gt;=PW$25,PM4&lt;&gt;"",PO4&gt;=PW$29,PO4&lt;&gt;""),AND(PQ4&gt;=PW$25,PQ4&lt;&gt;"",PS4&gt;=PW$29,PS4&lt;&gt;""),AND(PT4&gt;=PW$25,PT4&lt;&gt;"",PV4&gt;=PW$29,PV4&lt;&gt;""),AND(QR4&gt;=RE$25,QR4&lt;&gt;"",QT4&gt;=RE$29,QT4&lt;&gt;""),AND(QU4&gt;=RE$25,QU4&lt;&gt;"",QW4&gt;=RE$29,QW4&lt;&gt;""),AND(QY4&gt;=RE$25,QY4&lt;&gt;"",RA4&gt;=RE$29,RA4&lt;&gt;""),AND(RB4&gt;=RE$25,RB4&lt;&gt;"",RD4&gt;=RE$29,RD4&lt;&gt;""),AND(RZ4&gt;=SM$25,RZ4&lt;&gt;"",SB4&gt;=SM$29,SB4&lt;&gt;""),AND(SC4&gt;=SM$25,SC4&lt;&gt;"",SE4&gt;=SM$29,SE4&lt;&gt;""),AND(SG4&gt;=SM$25,SG4&lt;&gt;"",SI4&gt;=SM$29,SI4&lt;&gt;""),AND(SJ4&gt;=SM$25,SJ4&lt;&gt;"",SL4&gt;=SM$29,SL4&lt;&gt;""),AND(TH4&gt;=TU$25,TH4&lt;&gt;"",TJ4&gt;=TU$29,TJ4&lt;&gt;""),AND(TK4&gt;=TU$25,TK4&lt;&gt;"",TM4&gt;=TU$29,TM4&lt;&gt;""),AND(TO4&gt;=TU$25,TO4&lt;&gt;"",TQ4&gt;=TU$29,TQ4&lt;&gt;""),AND(TR4&gt;=TU$25,TR4&lt;&gt;"",TT4&gt;=TU$29,TT4&lt;&gt;""),AND(UP4&gt;=VC$25,UP4&lt;&gt;"",UR4&gt;=VC$29,UR4&lt;&gt;""),AND(US4&gt;=VC$25,US4&lt;&gt;"",UU4&gt;=VC$29,UU4&lt;&gt;""),AND(UW4&gt;=VC$25,UW4&lt;&gt;"",UY4&gt;=VC$29,UY4&lt;&gt;""),AND(UZ4&gt;=VC$25,UZ4&lt;&gt;"",VB4&gt;=VC$29,VB4&lt;&gt;""),AND(VX4&gt;=WK$25,VX4&lt;&gt;"",VZ4&gt;=WK$29,VZ4&lt;&gt;""),AND(WA4&gt;=WK$25,WA4&lt;&gt;"",WC4&gt;=WK$29,WC4&lt;&gt;""),AND(WE4&gt;=WK$25,WE4&lt;&gt;"",WG4&gt;=WK$29,WG4&lt;&gt;""),AND(WH4&gt;=WK$25,WH4&lt;&gt;"",WJ4&gt;=WK$29,WJ4&lt;&gt;"")),"P","")</f>
        <v>P</v>
      </c>
      <c r="J4" s="8">
        <f>IF(COUNT(AI4,AL4,AP4,BJ4,BM4,BQ4,CK4,CN4,CR4)&gt;0,LARGE((AI4,AL4,AP4,BJ4,BM4,BQ4,CK4,CN4,CR4),1),0)</f>
        <v>50.02</v>
      </c>
      <c r="K4" s="8" t="str">
        <f>IF(J4="","",IF(OR(J4=CK4,J4=CN4,J4=CR4),$BS$1,IF(OR(J4=BJ4,J4=BM4,J4=BQ4),$AR$1,IF(OR(J4=AI4,J4=AL4,J4=AP4),$Q$1,""))))</f>
        <v>2024 Nationals</v>
      </c>
      <c r="L4" s="8">
        <f>IF(COUNT(AI4,AL4,AP4,BJ4,BM4,BQ4,CK4,CN4,CR4)&gt;1,LARGE((AI4,AL4,AP4,BJ4,BM4,BQ4,CK4,CN4,CR4),2),0)</f>
        <v>48.150000000000006</v>
      </c>
      <c r="M4" s="8" t="str">
        <f>IF(L4="","",IF(OR(L4=CK4,L4=CN4,L4=CR4),$BS$1,IF(OR(L4=BJ4,L4=BM4,L4=BQ4),$AR$1,IF(OR(L4=AI4,L4=AL4,L4=AP4),$Q$1,""))))</f>
        <v>2024 Nationals</v>
      </c>
      <c r="N4" s="8">
        <f>IF(MAX(CT4,CU4)&gt;0,MAX(CT4,CU4),"")</f>
        <v>3.7999999999999972</v>
      </c>
      <c r="O4" s="11" t="str">
        <f>IF(N4="","",IF(N4=CT4,"("&amp;CT$2&amp;")",IF(N4=CU4,"("&amp;CU$2&amp;")")))</f>
        <v>(Final)</v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2023 World Cup BUL (Oct 8)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>IF(S4&gt;0,S4,"")</f>
        <v/>
      </c>
      <c r="AH4" s="39" t="str">
        <f>IF(T4&gt;0,T4,"")</f>
        <v/>
      </c>
      <c r="AI4" s="41" t="str">
        <f>IF(SUM(Q4:T4)-U4&gt;0,SUM(Q4:T4)-U4,"")</f>
        <v/>
      </c>
      <c r="AJ4" s="41" t="str">
        <f>IF(X4&gt;0,X4,"")</f>
        <v/>
      </c>
      <c r="AK4" s="41" t="str">
        <f>IF(Y4&gt;0,Y4,"")</f>
        <v/>
      </c>
      <c r="AL4" s="41" t="str">
        <f>IF(SUM(V4:Y4)-Z4&gt;0,SUM(V4:Y4)-Z4,"")</f>
        <v/>
      </c>
      <c r="AM4" s="41" t="str">
        <f>IF(AI4="","",MAX(AI4,AL4))</f>
        <v/>
      </c>
      <c r="AN4" s="41" t="str">
        <f>IF(AC4&gt;0,AC4,"")</f>
        <v/>
      </c>
      <c r="AO4" s="41" t="str">
        <f>IF(AD4&gt;0,AD4,"")</f>
        <v/>
      </c>
      <c r="AP4" s="41" t="str">
        <f>IF(SUM(AA4:AD4)-AE4&gt;0,SUM(AA4:AD4)-AE4,"")</f>
        <v/>
      </c>
      <c r="AQ4" s="41" t="str">
        <f>IF(SUM(AM4,AP4)&gt;0,SUM(AM4,AP4),"")</f>
        <v/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>IF(AT4&gt;0,AT4,"")</f>
        <v/>
      </c>
      <c r="BI4" s="40" t="str">
        <f>IF(AU4&gt;0,AU4,"")</f>
        <v/>
      </c>
      <c r="BJ4" s="11" t="str">
        <f>IF(SUM(AR4:AU4)-AV4&gt;0,SUM(AR4:AU4)-AV4,"")</f>
        <v/>
      </c>
      <c r="BK4" s="11" t="str">
        <f>IF(AY4&gt;0,AY4,"")</f>
        <v/>
      </c>
      <c r="BL4" s="11" t="str">
        <f>IF(AZ4&gt;0,AZ4,"")</f>
        <v/>
      </c>
      <c r="BM4" s="11" t="str">
        <f>IF(SUM(AW4:AZ4)-BA4&gt;0,SUM(AW4:AZ4)-BA4,"")</f>
        <v/>
      </c>
      <c r="BN4" s="11" t="str">
        <f>IF(BJ4="","",MAX(BJ4,BM4))</f>
        <v/>
      </c>
      <c r="BO4" s="11" t="str">
        <f>IF(BD4&gt;0,BD4,"")</f>
        <v/>
      </c>
      <c r="BP4" s="11" t="str">
        <f>IF(BE4&gt;0,BE4,"")</f>
        <v/>
      </c>
      <c r="BQ4" s="11" t="str">
        <f>IF(SUM(BB4:BE4)-BF4&gt;0,SUM(BB4:BE4)-BF4,"")</f>
        <v/>
      </c>
      <c r="BR4" s="11" t="str">
        <f>IF(SUM(BN4,BQ4)&gt;0,SUM(BN4,BQ4),"")</f>
        <v/>
      </c>
      <c r="BS4" s="23">
        <v>8.5</v>
      </c>
      <c r="BT4" s="23">
        <v>9.1999999999999993</v>
      </c>
      <c r="BU4" s="23">
        <v>14.6</v>
      </c>
      <c r="BV4" s="23">
        <v>18.12</v>
      </c>
      <c r="BW4" s="23">
        <v>0.4</v>
      </c>
      <c r="BX4" s="23">
        <v>2.35</v>
      </c>
      <c r="BY4" s="23">
        <v>2.8</v>
      </c>
      <c r="BZ4" s="23">
        <v>5.5</v>
      </c>
      <c r="CA4" s="23">
        <v>5.2</v>
      </c>
      <c r="CB4" s="23">
        <v>0</v>
      </c>
      <c r="CC4" s="23">
        <v>8.15</v>
      </c>
      <c r="CD4" s="23">
        <v>9.3000000000000007</v>
      </c>
      <c r="CE4" s="23">
        <v>14.6</v>
      </c>
      <c r="CF4" s="23">
        <v>16.100000000000001</v>
      </c>
      <c r="CG4" s="23">
        <v>0</v>
      </c>
      <c r="CH4" s="28"/>
      <c r="CI4" s="39">
        <f>IF(BU4&gt;0,BU4,"")</f>
        <v>14.6</v>
      </c>
      <c r="CJ4" s="39">
        <f>IF(BV4&gt;0,BV4,"")</f>
        <v>18.12</v>
      </c>
      <c r="CK4" s="41">
        <f>IF(SUM(BS4:BV4)-BW4&gt;0,SUM(BS4:BV4)-BW4,"")</f>
        <v>50.02</v>
      </c>
      <c r="CL4" s="41">
        <f>IF(BZ4&gt;0,BZ4,"")</f>
        <v>5.5</v>
      </c>
      <c r="CM4" s="41">
        <f>IF(CA4&gt;0,CA4,"")</f>
        <v>5.2</v>
      </c>
      <c r="CN4" s="41">
        <f>IF(SUM(BX4:CA4)-CB4&gt;0,SUM(BX4:CA4)-CB4,"")</f>
        <v>15.850000000000001</v>
      </c>
      <c r="CO4" s="41">
        <f>IF(CK4="","",MAX(CK4,CN4))</f>
        <v>50.02</v>
      </c>
      <c r="CP4" s="41">
        <f>IF(CE4&gt;0,CE4,"")</f>
        <v>14.6</v>
      </c>
      <c r="CQ4" s="41">
        <f>IF(CF4&gt;0,CF4,"")</f>
        <v>16.100000000000001</v>
      </c>
      <c r="CR4" s="41">
        <f>IF(SUM(CC4:CF4)-CG4&gt;0,SUM(CC4:CF4)-CG4,"")</f>
        <v>48.150000000000006</v>
      </c>
      <c r="CS4" s="41">
        <f>IF(SUM(CO4,CR4)&gt;0,SUM(CO4,CR4),"")</f>
        <v>98.170000000000016</v>
      </c>
      <c r="CT4" s="52">
        <f>IF(MAX(DV4,FD4,GL4,HT4,JB4,KJ4,LR4,MZ4,OH4,PP4,QX4,SF4,TN4,UV4,WD4)-IF(L4="",0,L4)&gt;0.001,MAX(DV4,FD4,GL4,HT4,JB4,KJ4,LR4,MZ4,OH4,PP4,QX4,SF4,TN4,UV4,WD4)-IF(L4="",0,L4),"")</f>
        <v>2.1599999999999966</v>
      </c>
      <c r="CU4" s="52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>3.7999999999999972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>IF(CX4&gt;0,CX4,"")</f>
        <v/>
      </c>
      <c r="DQ4" s="41" t="str">
        <f>IF(CY4&gt;0,CY4,"")</f>
        <v/>
      </c>
      <c r="DR4" s="41" t="str">
        <f>IF(SUM(CV4:CY4)-CZ4&gt;0,SUM(CV4:CY4)-CZ4,"")</f>
        <v/>
      </c>
      <c r="DS4" s="41" t="str">
        <f>IF(DC4&gt;0,DC4,"")</f>
        <v/>
      </c>
      <c r="DT4" s="41" t="str">
        <f>IF(DD4&gt;0,DD4,"")</f>
        <v/>
      </c>
      <c r="DU4" s="41" t="str">
        <f>IF(SUM(DA4:DD4)-DE4&gt;0,SUM(DA4:DD4)-DE4,"")</f>
        <v/>
      </c>
      <c r="DV4" s="41" t="str">
        <f>IF(MAX(DR4,DU4)&gt;0,MAX(DR4,DU4),"")</f>
        <v/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 t="str">
        <f>IF(SUM(DV4,EB4)&gt;0,SUM(DV4,EB4),"")</f>
        <v/>
      </c>
      <c r="ED4" s="18">
        <v>3.05</v>
      </c>
      <c r="EE4" s="18">
        <v>3.6</v>
      </c>
      <c r="EF4" s="18">
        <v>6.7</v>
      </c>
      <c r="EG4" s="18">
        <v>7.08</v>
      </c>
      <c r="EH4" s="18">
        <v>0</v>
      </c>
      <c r="EI4" s="18">
        <v>7.4</v>
      </c>
      <c r="EJ4" s="18">
        <v>9.25</v>
      </c>
      <c r="EK4" s="18">
        <v>15.6</v>
      </c>
      <c r="EL4" s="18">
        <v>18.059999999999999</v>
      </c>
      <c r="EM4" s="18">
        <v>0</v>
      </c>
      <c r="EN4" s="18"/>
      <c r="EO4" s="18"/>
      <c r="EP4" s="18"/>
      <c r="EQ4" s="18"/>
      <c r="ER4" s="18"/>
      <c r="ES4" s="18">
        <v>7.6</v>
      </c>
      <c r="ET4" s="18">
        <v>9.0500000000000007</v>
      </c>
      <c r="EU4" s="18">
        <v>15.6</v>
      </c>
      <c r="EV4" s="18">
        <v>18.78</v>
      </c>
      <c r="EW4" s="18">
        <v>0</v>
      </c>
      <c r="EX4" s="11">
        <f>IF(EF4&gt;0,EF4,"")</f>
        <v>6.7</v>
      </c>
      <c r="EY4" s="11">
        <f>IF(EG4&gt;0,EG4,"")</f>
        <v>7.08</v>
      </c>
      <c r="EZ4" s="11">
        <f>IF(SUM(ED4:EG4)-EH4&gt;0,SUM(ED4:EG4)-EH4,"")</f>
        <v>20.43</v>
      </c>
      <c r="FA4" s="11">
        <f>IF(EK4&gt;0,EK4,"")</f>
        <v>15.6</v>
      </c>
      <c r="FB4" s="11">
        <f>IF(EL4&gt;0,EL4,"")</f>
        <v>18.059999999999999</v>
      </c>
      <c r="FC4" s="11">
        <f>IF(SUM(EI4:EL4)-EM4&gt;0,SUM(EI4:EL4)-EM4,"")</f>
        <v>50.31</v>
      </c>
      <c r="FD4" s="11">
        <f>IF(MAX(EZ4,FC4)&gt;0,MAX(EZ4,FC4),"")</f>
        <v>50.31</v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>
        <f>IF(EU4&gt;0,EU4,"")</f>
        <v>15.6</v>
      </c>
      <c r="FI4" s="11">
        <f>IF(EV4&gt;0,EV4,"")</f>
        <v>18.78</v>
      </c>
      <c r="FJ4" s="11">
        <f>IF(SUM(ES4:EV4)-EW4&gt;0,SUM(ES4:EV4)-EW4,"")</f>
        <v>51.03</v>
      </c>
      <c r="FK4" s="11">
        <f>IF(SUM(FD4,FJ4)&gt;0,SUM(FD4,FJ4),"")</f>
        <v>101.34</v>
      </c>
      <c r="FL4" s="17">
        <v>4.7</v>
      </c>
      <c r="FM4" s="17">
        <v>5.65</v>
      </c>
      <c r="FN4" s="17">
        <v>9.8000000000000007</v>
      </c>
      <c r="FO4" s="17">
        <v>10.1</v>
      </c>
      <c r="FP4" s="17">
        <v>0</v>
      </c>
      <c r="FQ4" s="17">
        <v>7.2</v>
      </c>
      <c r="FR4" s="17">
        <v>9.0500000000000007</v>
      </c>
      <c r="FS4" s="17">
        <v>15.6</v>
      </c>
      <c r="FT4" s="17">
        <v>16.22</v>
      </c>
      <c r="FU4" s="17">
        <v>0.4</v>
      </c>
      <c r="FV4" s="17"/>
      <c r="FW4" s="17"/>
      <c r="FX4" s="17"/>
      <c r="FY4" s="17"/>
      <c r="FZ4" s="17"/>
      <c r="GA4" s="17">
        <v>7.75</v>
      </c>
      <c r="GB4" s="17">
        <v>9.1</v>
      </c>
      <c r="GC4" s="17">
        <v>15.6</v>
      </c>
      <c r="GD4" s="17">
        <v>19.5</v>
      </c>
      <c r="GE4" s="17">
        <v>0</v>
      </c>
      <c r="GF4" s="41">
        <f>IF(FN4&gt;0,FN4,"")</f>
        <v>9.8000000000000007</v>
      </c>
      <c r="GG4" s="41">
        <f>IF(FO4&gt;0,FO4,"")</f>
        <v>10.1</v>
      </c>
      <c r="GH4" s="41">
        <f>IF(SUM(FL4:FO4)-FP4&gt;0,SUM(FL4:FO4)-FP4,"")</f>
        <v>30.25</v>
      </c>
      <c r="GI4" s="41">
        <f>IF(FS4&gt;0,FS4,"")</f>
        <v>15.6</v>
      </c>
      <c r="GJ4" s="41">
        <f>IF(FT4&gt;0,FT4,"")</f>
        <v>16.22</v>
      </c>
      <c r="GK4" s="41">
        <f>IF(SUM(FQ4:FT4)-FU4&gt;0,SUM(FQ4:FT4)-FU4,"")</f>
        <v>47.67</v>
      </c>
      <c r="GL4" s="41">
        <f>IF(MAX(GH4,GK4)&gt;0,MAX(GH4,GK4),"")</f>
        <v>47.67</v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>
        <f>IF(GC4&gt;0,GC4,"")</f>
        <v>15.6</v>
      </c>
      <c r="GQ4" s="41">
        <f>IF(GD4&gt;0,GD4,"")</f>
        <v>19.5</v>
      </c>
      <c r="GR4" s="41">
        <f>IF(SUM(GA4:GD4)-GE4&gt;0,SUM(GA4:GD4)-GE4,"")</f>
        <v>51.95</v>
      </c>
      <c r="GS4" s="41">
        <f>IF(SUM(GL4,GR4)&gt;0,SUM(GL4,GR4),"")</f>
        <v>99.62</v>
      </c>
      <c r="GT4" s="18">
        <v>0.8</v>
      </c>
      <c r="GU4" s="18">
        <v>0.9</v>
      </c>
      <c r="GV4" s="18">
        <v>2</v>
      </c>
      <c r="GW4" s="18">
        <v>1.6</v>
      </c>
      <c r="GX4" s="18">
        <v>0</v>
      </c>
      <c r="GY4" s="18">
        <v>7.65</v>
      </c>
      <c r="GZ4" s="18">
        <v>9.35</v>
      </c>
      <c r="HA4" s="18">
        <v>15.6</v>
      </c>
      <c r="HB4" s="18">
        <v>16.64</v>
      </c>
      <c r="HC4" s="18">
        <v>0</v>
      </c>
      <c r="HD4" s="18"/>
      <c r="HE4" s="18"/>
      <c r="HF4" s="18"/>
      <c r="HG4" s="18"/>
      <c r="HH4" s="18"/>
      <c r="HI4" s="18">
        <v>7.25</v>
      </c>
      <c r="HJ4" s="18">
        <v>9.0500000000000007</v>
      </c>
      <c r="HK4" s="18">
        <v>15.6</v>
      </c>
      <c r="HL4" s="18">
        <v>16.579999999999998</v>
      </c>
      <c r="HM4" s="18">
        <v>0</v>
      </c>
      <c r="HN4" s="11">
        <f>IF(GV4&gt;0,GV4,"")</f>
        <v>2</v>
      </c>
      <c r="HO4" s="11">
        <f>IF(GW4&gt;0,GW4,"")</f>
        <v>1.6</v>
      </c>
      <c r="HP4" s="11">
        <f>IF(SUM(GT4:GW4)-GX4&gt;0,SUM(GT4:GW4)-GX4,"")</f>
        <v>5.3000000000000007</v>
      </c>
      <c r="HQ4" s="11">
        <f>IF(HA4&gt;0,HA4,"")</f>
        <v>15.6</v>
      </c>
      <c r="HR4" s="11">
        <f>IF(HB4&gt;0,HB4,"")</f>
        <v>16.64</v>
      </c>
      <c r="HS4" s="11">
        <f>IF(SUM(GY4:HB4)-HC4&gt;0,SUM(GY4:HB4)-HC4,"")</f>
        <v>49.24</v>
      </c>
      <c r="HT4" s="11">
        <f>IF(MAX(HP4,HS4)&gt;0,MAX(HP4,HS4),"")</f>
        <v>49.24</v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>
        <f>IF(HK4&gt;0,HK4,"")</f>
        <v>15.6</v>
      </c>
      <c r="HY4" s="11">
        <f>IF(HL4&gt;0,HL4,"")</f>
        <v>16.579999999999998</v>
      </c>
      <c r="HZ4" s="11">
        <f>IF(SUM(HI4:HL4)-HM4&gt;0,SUM(HI4:HL4)-HM4,"")</f>
        <v>48.48</v>
      </c>
      <c r="IA4" s="11">
        <f>IF(SUM(HT4,HZ4)&gt;0,SUM(HT4,HZ4),"")</f>
        <v>97.72</v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>IF(ID4&gt;0,ID4,"")</f>
        <v/>
      </c>
      <c r="IW4" s="41" t="str">
        <f>IF(IE4&gt;0,IE4,"")</f>
        <v/>
      </c>
      <c r="IX4" s="41" t="str">
        <f>IF(SUM(IB4:IE4)-IF4&gt;0,SUM(IB4:IE4)-IF4,"")</f>
        <v/>
      </c>
      <c r="IY4" s="41" t="str">
        <f>IF(II4&gt;0,II4,"")</f>
        <v/>
      </c>
      <c r="IZ4" s="41" t="str">
        <f>IF(IJ4&gt;0,IJ4,"")</f>
        <v/>
      </c>
      <c r="JA4" s="41" t="str">
        <f>IF(SUM(IG4:IJ4)-IK4&gt;0,SUM(IG4:IJ4)-IK4,"")</f>
        <v/>
      </c>
      <c r="JB4" s="41" t="str">
        <f>IF(MAX(IX4,JA4)&gt;0,MAX(IX4,JA4),"")</f>
        <v/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 t="str">
        <f>IF(IS4&gt;0,IS4,"")</f>
        <v/>
      </c>
      <c r="JG4" s="41" t="str">
        <f>IF(IT4&gt;0,IT4,"")</f>
        <v/>
      </c>
      <c r="JH4" s="41" t="str">
        <f>IF(SUM(IQ4:IT4)-IU4&gt;0,SUM(IQ4:IT4)-IU4,"")</f>
        <v/>
      </c>
      <c r="JI4" s="41" t="str">
        <f>IF(SUM(JB4,JH4)&gt;0,SUM(JB4,JH4),"")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IF(SUM(KJ4,KP4)&gt;0,SUM(KJ4,KP4),"")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>IF(KT4&gt;0,KT4,"")</f>
        <v/>
      </c>
      <c r="LM4" s="41" t="str">
        <f>IF(KU4&gt;0,KU4,"")</f>
        <v/>
      </c>
      <c r="LN4" s="41" t="str">
        <f>IF(SUM(KR4:KU4)-KV4&gt;0,SUM(KR4:KU4)-KV4,"")</f>
        <v/>
      </c>
      <c r="LO4" s="41" t="str">
        <f>IF(KY4&gt;0,KY4,"")</f>
        <v/>
      </c>
      <c r="LP4" s="41" t="str">
        <f>IF(KZ4&gt;0,KZ4,"")</f>
        <v/>
      </c>
      <c r="LQ4" s="41" t="str">
        <f>IF(SUM(KW4:KZ4)-LA4&gt;0,SUM(KW4:KZ4)-LA4,"")</f>
        <v/>
      </c>
      <c r="LR4" s="41" t="str">
        <f>IF(MAX(LN4,LQ4)&gt;0,MAX(LN4,LQ4),"")</f>
        <v/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 t="str">
        <f>IF(SUM(LR4,LX4)&gt;0,SUM(LR4,LX4),"")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IF(SUM(MZ4,NF4)&gt;0,SUM(MZ4,NF4),"")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>IF(NJ4&gt;0,NJ4,"")</f>
        <v/>
      </c>
      <c r="OC4" s="41" t="str">
        <f>IF(NK4&gt;0,NK4,"")</f>
        <v/>
      </c>
      <c r="OD4" s="41" t="str">
        <f>IF(SUM(NH4:NK4)-NL4&gt;0,SUM(NH4:NK4)-NL4,"")</f>
        <v/>
      </c>
      <c r="OE4" s="41" t="str">
        <f>IF(NO4&gt;0,NO4,"")</f>
        <v/>
      </c>
      <c r="OF4" s="41" t="str">
        <f>IF(NP4&gt;0,NP4,"")</f>
        <v/>
      </c>
      <c r="OG4" s="41" t="str">
        <f>IF(SUM(NM4:NP4)-NQ4&gt;0,SUM(NM4:NP4)-NQ4,"")</f>
        <v/>
      </c>
      <c r="OH4" s="41" t="str">
        <f>IF(MAX(OD4,OG4)&gt;0,MAX(OD4,OG4),"")</f>
        <v/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 t="str">
        <f>IF(SUM(OH4,ON4)&gt;0,SUM(OH4,ON4),"")</f>
        <v/>
      </c>
      <c r="OP4" s="18">
        <v>7.6</v>
      </c>
      <c r="OQ4" s="18">
        <v>8.9499999999999993</v>
      </c>
      <c r="OR4" s="18">
        <v>15.6</v>
      </c>
      <c r="OS4" s="18">
        <v>18.14</v>
      </c>
      <c r="OT4" s="18">
        <v>0</v>
      </c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>
        <v>7.75</v>
      </c>
      <c r="PF4" s="18">
        <v>9.1</v>
      </c>
      <c r="PG4" s="18">
        <v>15.6</v>
      </c>
      <c r="PH4" s="18">
        <v>18.04</v>
      </c>
      <c r="PI4" s="18">
        <v>0</v>
      </c>
      <c r="PJ4" s="11">
        <f>IF(OR4&gt;0,OR4,"")</f>
        <v>15.6</v>
      </c>
      <c r="PK4" s="11">
        <f>IF(OS4&gt;0,OS4,"")</f>
        <v>18.14</v>
      </c>
      <c r="PL4" s="11">
        <f>IF(SUM(OP4:OS4)-OT4&gt;0,SUM(OP4:OS4)-OT4,"")</f>
        <v>50.29</v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>
        <f>IF(MAX(PL4,PO4)&gt;0,MAX(PL4,PO4),"")</f>
        <v>50.29</v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>
        <f>IF(PG4&gt;0,PG4,"")</f>
        <v>15.6</v>
      </c>
      <c r="PU4" s="11">
        <f>IF(PH4&gt;0,PH4,"")</f>
        <v>18.04</v>
      </c>
      <c r="PV4" s="11">
        <f>IF(SUM(PE4:PH4)-PI4&gt;0,SUM(PE4:PH4)-PI4,"")</f>
        <v>50.49</v>
      </c>
      <c r="PW4" s="11">
        <f>IF(SUM(PP4,PV4)&gt;0,SUM(PP4,PV4),"")</f>
        <v>100.78</v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>IF(RH4&gt;0,RH4,"")</f>
        <v/>
      </c>
      <c r="SA4" s="11" t="str">
        <f>IF(RI4&gt;0,RI4,"")</f>
        <v/>
      </c>
      <c r="SB4" s="11" t="str">
        <f>IF(SUM(RF4:RI4)-RJ4&gt;0,SUM(RF4:RI4)-RJ4,"")</f>
        <v/>
      </c>
      <c r="SC4" s="11" t="str">
        <f>IF(RM4&gt;0,RM4,"")</f>
        <v/>
      </c>
      <c r="SD4" s="11" t="str">
        <f>IF(RN4&gt;0,RN4,"")</f>
        <v/>
      </c>
      <c r="SE4" s="11" t="str">
        <f>IF(SUM(RK4:RN4)-RO4&gt;0,SUM(RK4:RN4)-RO4,"")</f>
        <v/>
      </c>
      <c r="SF4" s="11" t="str">
        <f>IF(MAX(SB4,SE4)&gt;0,MAX(SB4,SE4),"")</f>
        <v/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 t="str">
        <f>IF(SUM(SF4,SL4)&gt;0,SUM(SF4,SL4),"")</f>
        <v/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1" t="str">
        <f>IF(SP4&gt;0,SP4,"")</f>
        <v/>
      </c>
      <c r="TI4" s="41" t="str">
        <f>IF(SQ4&gt;0,SQ4,"")</f>
        <v/>
      </c>
      <c r="TJ4" s="41" t="str">
        <f>IF(SUM(SN4:SQ4)-SR4&gt;0,SUM(SN4:SQ4)-SR4,"")</f>
        <v/>
      </c>
      <c r="TK4" s="41" t="str">
        <f>IF(SU4&gt;0,SU4,"")</f>
        <v/>
      </c>
      <c r="TL4" s="41" t="str">
        <f>IF(SV4&gt;0,SV4,"")</f>
        <v/>
      </c>
      <c r="TM4" s="41" t="str">
        <f>IF(SUM(SS4:SV4)-SW4&gt;0,SUM(SS4:SV4)-SW4,"")</f>
        <v/>
      </c>
      <c r="TN4" s="41" t="str">
        <f>IF(MAX(TJ4,TM4)&gt;0,MAX(TJ4,TM4),"")</f>
        <v/>
      </c>
      <c r="TO4" s="41" t="str">
        <f>IF(SZ4&gt;0,SZ4,"")</f>
        <v/>
      </c>
      <c r="TP4" s="41" t="str">
        <f>IF(TA4&gt;0,TA4,"")</f>
        <v/>
      </c>
      <c r="TQ4" s="41" t="str">
        <f>IF(SUM(SX4:TA4)-TB4&gt;0,SUM(SX4:TA4)-TB4,"")</f>
        <v/>
      </c>
      <c r="TR4" s="41" t="str">
        <f>IF(TE4&gt;0,TE4,"")</f>
        <v/>
      </c>
      <c r="TS4" s="41" t="str">
        <f>IF(TF4&gt;0,TF4,"")</f>
        <v/>
      </c>
      <c r="TT4" s="41" t="str">
        <f>IF(SUM(TC4:TF4)-TG4&gt;0,SUM(TC4:TF4)-TG4,"")</f>
        <v/>
      </c>
      <c r="TU4" s="41" t="str">
        <f>IF(SUM(TN4,TT4)&gt;0,SUM(TN4,TT4),"")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IF(SUM(UV4,VB4)&gt;0,SUM(UV4,VB4),"")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1" t="str">
        <f>IF(VF4&gt;0,VF4,"")</f>
        <v/>
      </c>
      <c r="VY4" s="41" t="str">
        <f>IF(VG4&gt;0,VG4,"")</f>
        <v/>
      </c>
      <c r="VZ4" s="41" t="str">
        <f>IF(SUM(VD4:VG4)-VH4&gt;0,SUM(VD4:VG4)-VH4,"")</f>
        <v/>
      </c>
      <c r="WA4" s="41" t="str">
        <f>IF(VK4&gt;0,VK4,"")</f>
        <v/>
      </c>
      <c r="WB4" s="41" t="str">
        <f>IF(VL4&gt;0,VL4,"")</f>
        <v/>
      </c>
      <c r="WC4" s="41" t="str">
        <f>IF(SUM(VI4:VL4)-VM4&gt;0,SUM(VI4:VL4)-VM4,"")</f>
        <v/>
      </c>
      <c r="WD4" s="41" t="str">
        <f>IF(MAX(VZ4,WC4)&gt;0,MAX(VZ4,WC4),"")</f>
        <v/>
      </c>
      <c r="WE4" s="41" t="str">
        <f>IF(VP4&gt;0,VP4,"")</f>
        <v/>
      </c>
      <c r="WF4" s="41" t="str">
        <f>IF(VQ4&gt;0,VQ4,"")</f>
        <v/>
      </c>
      <c r="WG4" s="41" t="str">
        <f>IF(SUM(VN4:VQ4)-VR4&gt;0,SUM(VN4:VQ4)-VR4,"")</f>
        <v/>
      </c>
      <c r="WH4" s="41" t="str">
        <f>IF(VU4&gt;0,VU4,"")</f>
        <v/>
      </c>
      <c r="WI4" s="41" t="str">
        <f>IF(VV4&gt;0,VV4,"")</f>
        <v/>
      </c>
      <c r="WJ4" s="41" t="str">
        <f>IF(SUM(VS4:VV4)-VW4&gt;0,SUM(VS4:VV4)-VW4,"")</f>
        <v/>
      </c>
      <c r="WK4" s="41" t="str">
        <f>IF(SUM(WD4,WJ4)&gt;0,SUM(WD4,WJ4),"")</f>
        <v/>
      </c>
      <c r="WL4" s="27">
        <f>IF($CH4="P",BS4,(BS4+AR4)/2)</f>
        <v>4.25</v>
      </c>
      <c r="WM4" s="27">
        <f>IF($CH4="P",BT4,(BT4+AS4)/2)</f>
        <v>4.5999999999999996</v>
      </c>
      <c r="WN4" s="27">
        <f>IF($CH4="P",BU4,(BU4+AT4)/2)</f>
        <v>7.3</v>
      </c>
      <c r="WO4" s="27">
        <f>IF($CH4="P",BV4,(BV4+AU4)/2)</f>
        <v>9.06</v>
      </c>
      <c r="WP4" s="27">
        <f>IF($CH4="P",BW4,(BW4+AV4)/2)</f>
        <v>0.2</v>
      </c>
      <c r="WQ4" s="27">
        <f>IF($CH4="P",BX4,(BX4+AW4)/2)</f>
        <v>1.175</v>
      </c>
      <c r="WR4" s="27">
        <f>IF($CH4="P",BY4,(BY4+AX4)/2)</f>
        <v>1.4</v>
      </c>
      <c r="WS4" s="27">
        <f>IF($CH4="P",BZ4,(BZ4+AY4)/2)</f>
        <v>2.75</v>
      </c>
      <c r="WT4" s="27">
        <f>IF($CH4="P",CA4,(CA4+AZ4)/2)</f>
        <v>2.6</v>
      </c>
      <c r="WU4" s="27">
        <f>IF($CH4="P",CB4,(CB4+BA4)/2)</f>
        <v>0</v>
      </c>
      <c r="WV4" s="27">
        <f>IF($CH4="P",CC4,(CC4+BB4)/2)</f>
        <v>4.0750000000000002</v>
      </c>
      <c r="WW4" s="27">
        <f>IF($CH4="P",CD4,(CD4+BC4)/2)</f>
        <v>4.6500000000000004</v>
      </c>
      <c r="WX4" s="27">
        <f>IF($CH4="P",CE4,(CE4+BD4)/2)</f>
        <v>7.3</v>
      </c>
      <c r="WY4" s="27">
        <f>IF($CH4="P",CF4,(CF4+BE4)/2)</f>
        <v>8.0500000000000007</v>
      </c>
      <c r="WZ4" s="27">
        <f>IF($CH4="P",CG4,(CG4+BF4)/2)</f>
        <v>0</v>
      </c>
      <c r="XA4" s="29" t="s">
        <v>56</v>
      </c>
      <c r="XB4" s="11">
        <f>IF(WN4&gt;0,WN4,"")</f>
        <v>7.3</v>
      </c>
      <c r="XC4" s="11">
        <f>IF(WO4&gt;0,WO4,"")</f>
        <v>9.06</v>
      </c>
      <c r="XD4" s="11">
        <f>IF(SUM(WL4:WO4)-WP4&gt;0,SUM(WL4:WO4)-WP4,"")</f>
        <v>25.01</v>
      </c>
      <c r="XE4" s="11">
        <f>IF(WS4&gt;0,WS4,"")</f>
        <v>2.75</v>
      </c>
      <c r="XF4" s="11">
        <f>IF(WT4&gt;0,WT4,"")</f>
        <v>2.6</v>
      </c>
      <c r="XG4" s="11">
        <f>IF(SUM(WQ4:WT4)-WU4&gt;0,SUM(WQ4:WT4)-WU4,"")</f>
        <v>7.9250000000000007</v>
      </c>
      <c r="XH4" s="11">
        <f>IF(MAX(XD4,XG4)&gt;0,MAX(XD4,XG4),"")</f>
        <v>25.01</v>
      </c>
      <c r="XI4" s="11">
        <f>IF(WX4&gt;0,WX4,"")</f>
        <v>7.3</v>
      </c>
      <c r="XJ4" s="11">
        <f>IF(WY4&gt;0,WY4,"")</f>
        <v>8.0500000000000007</v>
      </c>
      <c r="XK4" s="11">
        <f>IF(SUM(WV4:WY4)-WZ4&gt;0,SUM(WV4:WY4)-WZ4,"")</f>
        <v>24.075000000000003</v>
      </c>
      <c r="XL4" s="11">
        <f>IF(SUM(XH4,XK4)&gt;0,SUM(XH4,XK4),"")</f>
        <v>49.085000000000008</v>
      </c>
    </row>
    <row r="5" spans="1:636" x14ac:dyDescent="0.2">
      <c r="A5" s="4" cm="1">
        <f t="array" ref="A5">IF(AND(H5&lt;&gt;"",H5&lt;&gt;"No DD"),SUMPRODUCT((H$4:H$22&lt;&gt;"")*(H$4:H$22&lt;&gt;"No DD")*(E$4:E$22&gt;E5))+1,IF(H5="No DD",SUMPRODUCT((H$4:H$22="No DD")*(E$4:E$22&gt;E5))+1+SUMPRODUCT((H$4:H$22&lt;&gt;"")*(H$4:H$22&lt;&gt;"No DD")),""))</f>
        <v>2</v>
      </c>
      <c r="B5" s="5" t="s">
        <v>239</v>
      </c>
      <c r="C5" s="4" t="s">
        <v>238</v>
      </c>
      <c r="D5" s="4" t="s">
        <v>292</v>
      </c>
      <c r="E5" s="9">
        <f>SUM(J5,L5,N5)</f>
        <v>89.25</v>
      </c>
      <c r="F5" s="3" t="str">
        <f>IF(OR(AND(AG5&gt;=AQ$24,AG5&lt;&gt;"",AI5&gt;=AQ$28,AI5&lt;&gt;"",AF5=""),AND(AJ5&gt;=AQ$24,AJ5&lt;&gt;"",AL5&gt;=AQ$28,AL5&lt;&gt;"",AF5=""),AND(AN5&gt;=AQ$24,AN5&lt;&gt;"",AP5&gt;=AQ$28,AP5&lt;&gt;"",AF5=""),AND(BH5&gt;=BR$24,BH5&lt;&gt;"",BJ5&gt;=BR$28,BJ5&lt;&gt;"",BG5=""),AND(BK5&gt;=BR$24,BK5&lt;&gt;"",BM5&gt;=BR$28,BM5&lt;&gt;"",BG5=""),AND(BO5&gt;=BR$24,BO5&lt;&gt;"",BQ5&gt;=BR$28,BQ5&lt;&gt;"",BG5=""),AND(CI5&gt;=CS$24,CI5&lt;&gt;"",CK5&gt;=CS$28,CK5&lt;&gt;"",CH5=""),AND(CL5&gt;=CS$24,CL5&lt;&gt;"",CN5&gt;=CS$28,CN5&lt;&gt;"",CH5=""),AND(CP5&gt;=CS$24,CP5&lt;&gt;"",CR5&gt;=CS$28,CR5&lt;&gt;"",CH5=""),AND(DP5&gt;=EC$24,DP5&lt;&gt;"",DR5&gt;=EC$28,DR5&lt;&gt;""),AND(DS5&gt;=EC$24,DS5&lt;&gt;"",DU5&gt;=EC$28,DU5&lt;&gt;""),AND(DW5&gt;=EC$24,DW5&lt;&gt;"",DY5&gt;=EC$28,DY5&lt;&gt;""),AND(DZ5&gt;=EC$24,DZ5&lt;&gt;"",EB5&gt;=EC$28,EB5&lt;&gt;""),AND(EX5&gt;=FK$24,EX5&lt;&gt;"",EZ5&gt;=FK$28,EZ5&lt;&gt;""),AND(FA5&gt;=FK$24,FA5&lt;&gt;"",FC5&gt;=FK$28,FC5&lt;&gt;""),AND(FE5&gt;=FK$24,FE5&lt;&gt;"",FG5&gt;=FK$28,FG5&lt;&gt;""),AND(FH5&gt;=FK$24,FH5&lt;&gt;"",FJ5&gt;=FK$28,FJ5&lt;&gt;""),AND(GF5&gt;=GS$24,GF5&lt;&gt;"",GH5&gt;=GS$28,GH5&lt;&gt;""),AND(GI5&gt;=GS$24,GI5&lt;&gt;"",GK5&gt;=GS$28,GK5&lt;&gt;""),AND(GM5&gt;=GS$24,GM5&lt;&gt;"",GO5&gt;=GS$28,GO5&lt;&gt;""),AND(GP5&gt;=GS$24,GP5&lt;&gt;"",GR5&gt;=GS$28,GR5&lt;&gt;""),AND(HN5&gt;=IA$24,HN5&lt;&gt;"",HP5&gt;=IA$28,HP5&lt;&gt;""),AND(HQ5&gt;=IA$24,HQ5&lt;&gt;"",HS5&gt;=IA$28,HS5&lt;&gt;""),AND(HU5&gt;=IA$24,HU5&lt;&gt;"",HW5&gt;=IA$28,HW5&lt;&gt;""),AND(HX5&gt;=IA$24,HX5&lt;&gt;"",HZ5&gt;=IA$28,HZ5&lt;&gt;""),AND(IV5&gt;=JI$24,IV5&lt;&gt;"",IX5&gt;=JI$28,IX5&lt;&gt;""),AND(IY5&gt;=JI$24,IY5&lt;&gt;"",JA5&gt;=JI$28,JA5&lt;&gt;""),AND(JC5&gt;=JI$24,JC5&lt;&gt;"",JE5&gt;=JI$28,JE5&lt;&gt;""),AND(JF5&gt;=JI$24,JF5&lt;&gt;"",JH5&gt;=JI$28,JH5&lt;&gt;""),AND(KD5&gt;=KQ$24,KD5&lt;&gt;"",KF5&gt;=KQ$28,KF5&lt;&gt;""),AND(KG5&gt;=KQ$24,KG5&lt;&gt;"",KI5&gt;=KQ$28,KI5&lt;&gt;""),AND(KK5&gt;=KQ$24,KK5&lt;&gt;"",KM5&gt;=KQ$28,KM5&lt;&gt;""),AND(KN5&gt;=KQ$24,KN5&lt;&gt;"",KP5&gt;=KQ$28,KP5&lt;&gt;""),AND(LL5&gt;=LY$24,LL5&lt;&gt;"",LN5&gt;=LY$28,LN5&lt;&gt;""),AND(LO5&gt;=LY$24,LO5&lt;&gt;"",LQ5&gt;=LY$28,LQ5&lt;&gt;""),AND(LS5&gt;=LY$24,LS5&lt;&gt;"",LU5&gt;=LY$28,LU5&lt;&gt;""),AND(LV5&gt;=LY$24,LV5&lt;&gt;"",LX5&gt;=LY$28,LX5&lt;&gt;""),AND(MT5&gt;=NG$24,MT5&lt;&gt;"",MV5&gt;=NG$28,MV5&lt;&gt;""),AND(MW5&gt;=NG$24,MW5&lt;&gt;"",MY5&gt;=NG$28,MY5&lt;&gt;""),AND(NA5&gt;=NG$24,NA5&lt;&gt;"",NC5&gt;=NG$28,NC5&lt;&gt;""),AND(ND5&gt;=NG$24,ND5&lt;&gt;"",NF5&gt;=NG$28,NF5&lt;&gt;""),AND(OB5&gt;=OO$24,OB5&lt;&gt;"",OD5&gt;=OO$28,OD5&lt;&gt;""),AND(OE5&gt;=OO$24,OE5&lt;&gt;"",OG5&gt;=OO$28,OG5&lt;&gt;""),AND(OI5&gt;=OO$24,OI5&lt;&gt;"",OK5&gt;=OO$28,OK5&lt;&gt;""),AND(OL5&gt;=OO$24,OL5&lt;&gt;"",ON5&gt;=OO$28,ON5&lt;&gt;""),AND(PJ5&gt;=PW$24,PJ5&lt;&gt;"",PL5&gt;=PW$28,PL5&lt;&gt;""),AND(PM5&gt;=PW$24,PM5&lt;&gt;"",PO5&gt;=PW$28,PO5&lt;&gt;""),AND(PQ5&gt;=PW$24,PQ5&lt;&gt;"",PS5&gt;=PW$28,PS5&lt;&gt;""),AND(PT5&gt;=PW$24,PT5&lt;&gt;"",PV5&gt;=PW$28,PV5&lt;&gt;""),AND(QR5&gt;=RE$24,QR5&lt;&gt;"",QT5&gt;=RE$28,QT5&lt;&gt;""),AND(QU5&gt;=RE$24,QU5&lt;&gt;"",QW5&gt;=RE$28,QW5&lt;&gt;""),AND(QY5&gt;=RE$24,QY5&lt;&gt;"",RA5&gt;=RE$28,RA5&lt;&gt;""),AND(RB5&gt;=RE$24,RB5&lt;&gt;"",RD5&gt;=RE$28,RD5&lt;&gt;""),AND(RZ5&gt;=SM$24,RZ5&lt;&gt;"",SB5&gt;=SM$28,SB5&lt;&gt;""),AND(SC5&gt;=SM$24,SC5&lt;&gt;"",SE5&gt;=SM$28,SE5&lt;&gt;""),AND(SG5&gt;=SM$24,SG5&lt;&gt;"",SI5&gt;=SM$28,SI5&lt;&gt;""),AND(SJ5&gt;=SM$24,SJ5&lt;&gt;"",SL5&gt;=SM$28,SL5&lt;&gt;""),AND(TH5&gt;=TU$24,TH5&lt;&gt;"",TJ5&gt;=TU$28,TJ5&lt;&gt;""),AND(TK5&gt;=TU$24,TK5&lt;&gt;"",TM5&gt;=TU$28,TM5&lt;&gt;""),AND(TO5&gt;=TU$24,TO5&lt;&gt;"",TQ5&gt;=TU$28,TQ5&lt;&gt;""),AND(TR5&gt;=TU$24,TR5&lt;&gt;"",TT5&gt;=TU$28,TT5&lt;&gt;""),AND(UP5&gt;=VC$24,UP5&lt;&gt;"",UR5&gt;=VC$28,UR5&lt;&gt;""),AND(US5&gt;=VC$24,US5&lt;&gt;"",UU5&gt;=VC$28,UU5&lt;&gt;""),AND(UW5&gt;=VC$24,UW5&lt;&gt;"",UY5&gt;=VC$28,UY5&lt;&gt;""),AND(UZ5&gt;=VC$24,UZ5&lt;&gt;"",VB5&gt;=VC$28,VB5&lt;&gt;""),AND(VX5&gt;=WK$24,VX5&lt;&gt;"",VZ5&gt;=WK$28,VZ5&lt;&gt;""),AND(WA5&gt;=WK$24,WA5&lt;&gt;"",WC5&gt;=WK$28,WC5&lt;&gt;""),AND(WE5&gt;=WK$24,WE5&lt;&gt;"",WG5&gt;=WK$28,WG5&lt;&gt;""),AND(WH5&gt;=WK$24,WH5&lt;&gt;"",WJ5&gt;=WK$28,WJ5&lt;&gt;"")),"P","")</f>
        <v>P</v>
      </c>
      <c r="G5" s="3" t="str">
        <f>IF(OR(AND(AI5&gt;=AQ$28,AI5&lt;&gt;"",AF5=""),AND(AL5&gt;=AQ$28,AL5&lt;&gt;"",AF5=""),AND(AP5&gt;=AQ$28,AP5&lt;&gt;"",AF5=""),AND(BJ5&gt;=BR$28,BJ5&lt;&gt;"",BG5=""),AND(BM5&gt;=BR$28,BM5&lt;&gt;"",BG5=""),AND(BQ5&gt;=BR$28,BQ5&lt;&gt;"",BG5=""),AND(CK5&gt;=CS$28,CK5&lt;&gt;"",CH5=""),AND(CN5&gt;=CS$28,CN5&lt;&gt;"",CH5=""),AND(CR5&gt;=CS$28,CR5&lt;&gt;"",CH5=""),AND(DR5&gt;=EC$28,DR5&lt;&gt;""),AND(DU5&gt;=EC$28,DU5&lt;&gt;""),AND(DY5&gt;=EC$28,DY5&lt;&gt;""),AND(EB5&gt;=EC$28,EB5&lt;&gt;""),AND(EZ5&gt;=FK$28,EZ5&lt;&gt;""),AND(FC5&gt;=FK$28,FC5&lt;&gt;""),AND(FG5&gt;=FK$28,FG5&lt;&gt;""),AND(FJ5&gt;=FK$28,FJ5&lt;&gt;""),AND(GH5&gt;=GS$28,GH5&lt;&gt;""),AND(GK5&gt;=GS$28,GK5&lt;&gt;""),AND(GO5&gt;=GS$28,GO5&lt;&gt;""),AND(GR5&gt;=GS$28,GR5&lt;&gt;""),AND(HP5&gt;=IA$28,HP5&lt;&gt;""),AND(HS5&gt;=IA$28,HS5&lt;&gt;""),AND(HW5&gt;=IA$28,HW5&lt;&gt;""),AND(HZ5&gt;=IA$28,HZ5&lt;&gt;""),AND(IX5&gt;=JI$28,IX5&lt;&gt;""),AND(JA5&gt;=JI$28,JA5&lt;&gt;""),AND(JE5&gt;=JI$28,JE5&lt;&gt;""),AND(JH5&gt;=JI$28,JH5&lt;&gt;""),AND(KF5&gt;=KQ$28,KF5&lt;&gt;""),AND(KI5&gt;=KQ$28,KI5&lt;&gt;""),AND(KM5&gt;=KQ$28,KM5&lt;&gt;""),AND(KP5&gt;=KQ$28,KP5&lt;&gt;""),AND(LN5&gt;=LY$28,LN5&lt;&gt;""),AND(LQ5&gt;=LY$28,LQ5&lt;&gt;""),AND(LU5&gt;=LY$28,LU5&lt;&gt;""),AND(LX5&gt;=LY$28,LX5&lt;&gt;""),AND(MV5&gt;=NG$28,MV5&lt;&gt;""),AND(MY5&gt;=NG$28,MY5&lt;&gt;""),AND(NC5&gt;=NG$28,NC5&lt;&gt;""),AND(NF5&gt;=NG$28,NF5&lt;&gt;""),AND(OD5&gt;=OO$28,OD5&lt;&gt;""),AND(OG5&gt;=OO$28,OG5&lt;&gt;""),AND(OK5&gt;=OO$28,OK5&lt;&gt;""),AND(ON5&gt;=OO$28,ON5&lt;&gt;""),AND(PL5&gt;=PW$28,PL5&lt;&gt;""),AND(PO5&gt;=PW$28,PO5&lt;&gt;""),AND(PS5&gt;=PW$28,PS5&lt;&gt;""),AND(PV5&gt;=PW$28,PV5&lt;&gt;""),AND(QT5&gt;=RE$28,QT5&lt;&gt;""),AND(QW5&gt;=RE$28,QW5&lt;&gt;""),AND(RA5&gt;=RE$28,RA5&lt;&gt;""),AND(RD5&gt;=RE$28,RD5&lt;&gt;""),AND(SB5&gt;=SM$28,SB5&lt;&gt;""),AND(SE5&gt;=SM$28,SE5&lt;&gt;""),AND(SI5&gt;=SM$28,SI5&lt;&gt;""),AND(SL5&gt;=SM$28,SL5&lt;&gt;""),AND(TJ5&gt;=TU$28,TJ5&lt;&gt;""),AND(TM5&gt;=TU$28,TM5&lt;&gt;""),AND(TQ5&gt;=TU$28,TQ5&lt;&gt;""),AND(TT5&gt;=TU$28,TT5&lt;&gt;""),AND(UR5&gt;=VC$28,UR5&lt;&gt;""),AND(UU5&gt;=VC$28,UU5&lt;&gt;""),AND(UY5&gt;=VC$28,UY5&lt;&gt;""),AND(VB5&gt;=VC$28,VB5&lt;&gt;""),AND(VZ5&gt;=WK$28,VZ5&lt;&gt;""),AND(WC5&gt;=WK$28,WC5&lt;&gt;""),AND(WG5&gt;=WK$28,WG5&lt;&gt;""),AND(WJ5&gt;=WK$28,WJ5&lt;&gt;"")),"P","")</f>
        <v>P</v>
      </c>
      <c r="H5" s="37" t="str">
        <f>IF(AND(G5="P",F5=""),"No DD",IF(OR(AND(AG5&gt;=AQ$27,AG5&lt;&gt;"",AI5&gt;=AQ$31,AI5&lt;&gt;"",AF5=""),AND(AJ5&gt;=AQ$27,AJ5&lt;&gt;"",AL5&gt;=AQ$31,AL5&lt;&gt;"",AF5=""),AND(AN5&gt;=AQ$27,AN5&lt;&gt;"",AP5&gt;=AQ$31,AP5&lt;&gt;"",AF5=""),AND(BH5&gt;=BR$27,BH5&lt;&gt;"",BJ5&gt;=BR$31,BJ5&lt;&gt;"",BG5=""),AND(BK5&gt;=BR$27,BK5&lt;&gt;"",BM5&gt;=BR$31,BM5&lt;&gt;"",BG5=""),AND(BO5&gt;=BR$27,BO5&lt;&gt;"",BQ5&gt;=BR$31,BQ5&lt;&gt;"",BG5=""),AND(CI5&gt;=CS$27,CI5&lt;&gt;"",CK5&gt;=CS$31,CK5&lt;&gt;"",CH5=""),AND(CL5&gt;=CS$27,CL5&lt;&gt;"",CN5&gt;=CS$31,CN5&lt;&gt;"",CH5=""),AND(CP5&gt;=CS$27,CP5&lt;&gt;"",CR5&gt;=CS$31,CR5&lt;&gt;"",CH5=""),AND(DP5&gt;=EC$27,DP5&lt;&gt;"",DR5&gt;=EC$31,DR5&lt;&gt;""),AND(DS5&gt;=EC$27,DS5&lt;&gt;"",DU5&gt;=EC$31,DU5&lt;&gt;""),AND(DW5&gt;=EC$27,DW5&lt;&gt;"",DY5&gt;=EC$31,DY5&lt;&gt;""),AND(DZ5&gt;=EC$27,DZ5&lt;&gt;"",EB5&gt;=EC$31,EB5&lt;&gt;""),AND(EX5&gt;=FK$27,EX5&lt;&gt;"",EZ5&gt;=FK$31,EZ5&lt;&gt;""),AND(FA5&gt;=FK$27,FA5&lt;&gt;"",FC5&gt;=FK$31,FC5&lt;&gt;""),AND(FE5&gt;=FK$27,FE5&lt;&gt;"",FG5&gt;=FK$31,FG5&lt;&gt;""),AND(FH5&gt;=FK$27,FH5&lt;&gt;"",FJ5&gt;=FK$31,FJ5&lt;&gt;""),AND(GF5&gt;=GS$27,GF5&lt;&gt;"",GH5&gt;=GS$31,GH5&lt;&gt;""),AND(GI5&gt;=GS$27,GI5&lt;&gt;"",GK5&gt;=GS$31,GK5&lt;&gt;""),AND(GM5&gt;=GS$27,GM5&lt;&gt;"",GO5&gt;=GS$31,GO5&lt;&gt;""),AND(GP5&gt;=GS$27,GP5&lt;&gt;"",GR5&gt;=GS$31,GR5&lt;&gt;""),AND(HN5&gt;=IA$27,HN5&lt;&gt;"",HP5&gt;=IA$31,HP5&lt;&gt;""),AND(HQ5&gt;=IA$27,HQ5&lt;&gt;"",HS5&gt;=IA$31,HS5&lt;&gt;""),AND(HU5&gt;=IA$27,HU5&lt;&gt;"",HW5&gt;=IA$31,HW5&lt;&gt;""),AND(HX5&gt;=IA$27,HX5&lt;&gt;"",HZ5&gt;=IA$31,HZ5&lt;&gt;""),AND(IV5&gt;=JI$27,IV5&lt;&gt;"",IX5&gt;=JI$31,IX5&lt;&gt;""),AND(IY5&gt;=JI$27,IY5&lt;&gt;"",JA5&gt;=JI$31,JA5&lt;&gt;""),AND(JC5&gt;=JI$27,JC5&lt;&gt;"",JE5&gt;=JI$31,JE5&lt;&gt;""),AND(JF5&gt;=JI$27,JF5&lt;&gt;"",JH5&gt;=JI$31,JH5&lt;&gt;""),AND(KD5&gt;=KQ$27,KD5&lt;&gt;"",KF5&gt;=KQ$31,KF5&lt;&gt;""),AND(KG5&gt;=KQ$27,KG5&lt;&gt;"",KI5&gt;=KQ$31,KI5&lt;&gt;""),AND(KK5&gt;=KQ$27,KK5&lt;&gt;"",KM5&gt;=KQ$31,KM5&lt;&gt;""),AND(KN5&gt;=KQ$27,KN5&lt;&gt;"",KP5&gt;=KQ$31,KP5&lt;&gt;""),AND(LL5&gt;=LY$27,LL5&lt;&gt;"",LN5&gt;=LY$31,LN5&lt;&gt;""),AND(LO5&gt;=LY$27,LO5&lt;&gt;"",LQ5&gt;=LY$31,LQ5&lt;&gt;""),AND(LS5&gt;=LY$27,LS5&lt;&gt;"",LU5&gt;=LY$31,LU5&lt;&gt;""),AND(LV5&gt;=LY$27,LV5&lt;&gt;"",LX5&gt;=LY$31,LX5&lt;&gt;""),AND(MT5&gt;=NG$27,MT5&lt;&gt;"",MV5&gt;=NG$31,MV5&lt;&gt;""),AND(MW5&gt;=NG$27,MW5&lt;&gt;"",MY5&gt;=NG$31,MY5&lt;&gt;""),AND(NA5&gt;=NG$27,NA5&lt;&gt;"",NC5&gt;=NG$31,NC5&lt;&gt;""),AND(ND5&gt;=NG$27,ND5&lt;&gt;"",NF5&gt;=NG$31,NF5&lt;&gt;""),AND(OB5&gt;=OO$27,OB5&lt;&gt;"",OD5&gt;=OO$31,OD5&lt;&gt;""),AND(OE5&gt;=OO$27,OE5&lt;&gt;"",OG5&gt;=OO$31,OG5&lt;&gt;""),AND(OI5&gt;=OO$27,OI5&lt;&gt;"",OK5&gt;=OO$31,OK5&lt;&gt;""),AND(OL5&gt;=OO$27,OL5&lt;&gt;"",ON5&gt;=OO$31,ON5&lt;&gt;""),AND(PJ5&gt;=PW$27,PJ5&lt;&gt;"",PL5&gt;=PW$31,PL5&lt;&gt;""),AND(PM5&gt;=PW$27,PM5&lt;&gt;"",PO5&gt;=PW$31,PO5&lt;&gt;""),AND(PQ5&gt;=PW$27,PQ5&lt;&gt;"",PS5&gt;=PW$31,PS5&lt;&gt;""),AND(PT5&gt;=PW$27,PT5&lt;&gt;"",PV5&gt;=PW$31,PV5&lt;&gt;""),AND(QR5&gt;=RE$27,QR5&lt;&gt;"",QT5&gt;=RE$31,QT5&lt;&gt;""),AND(QU5&gt;=RE$27,QU5&lt;&gt;"",QW5&gt;=RE$31,QW5&lt;&gt;""),AND(QY5&gt;=RE$27,QY5&lt;&gt;"",RA5&gt;=RE$31,RA5&lt;&gt;""),AND(RB5&gt;=RE$27,RB5&lt;&gt;"",RD5&gt;=RE$31,RD5&lt;&gt;""),AND(RZ5&gt;=SM$27,RZ5&lt;&gt;"",SB5&gt;=SM$31,SB5&lt;&gt;""),AND(SC5&gt;=SM$27,SC5&lt;&gt;"",SE5&gt;=SM$31,SE5&lt;&gt;""),AND(SG5&gt;=SM$27,SG5&lt;&gt;"",SI5&gt;=SM$31,SI5&lt;&gt;""),AND(SJ5&gt;=SM$27,SJ5&lt;&gt;"",SL5&gt;=SM$31,SL5&lt;&gt;""),AND(TH5&gt;=TU$27,TH5&lt;&gt;"",TJ5&gt;=TU$31,TJ5&lt;&gt;""),AND(TK5&gt;=TU$27,TK5&lt;&gt;"",TM5&gt;=TU$31,TM5&lt;&gt;""),AND(TO5&gt;=TU$27,TO5&lt;&gt;"",TQ5&gt;=TU$31,TQ5&lt;&gt;""),AND(TR5&gt;=TU$27,TR5&lt;&gt;"",TT5&gt;=TU$31,TT5&lt;&gt;""),AND(UP5&gt;=VC$27,UP5&lt;&gt;"",UR5&gt;=VC$31,UR5&lt;&gt;""),AND(US5&gt;=VC$27,US5&lt;&gt;"",UU5&gt;=VC$31,UU5&lt;&gt;""),AND(UW5&gt;=VC$27,UW5&lt;&gt;"",UY5&gt;=VC$31,UY5&lt;&gt;""),AND(UZ5&gt;=VC$27,UZ5&lt;&gt;"",VB5&gt;=VC$31,VB5&lt;&gt;""),AND(VX5&gt;=WK$27,VX5&lt;&gt;"",VZ5&gt;=WK$31,VZ5&lt;&gt;""),AND(WA5&gt;=WK$27,WA5&lt;&gt;"",WC5&gt;=WK$31,WC5&lt;&gt;""),AND(WE5&gt;=WK$27,WE5&lt;&gt;"",WG5&gt;=WK$31,WG5&lt;&gt;""),AND(WH5&gt;=WK$27,WH5&lt;&gt;"",WJ5&gt;=WK$31,WJ5&lt;&gt;"")),"Merit",IF(OR(AND(AG5&gt;=AQ$26,AG5&lt;&gt;"",AI5&gt;=AQ$30,AI5&lt;&gt;"",AF5=""),AND(AJ5&gt;=AQ$26,AJ5&lt;&gt;"",AL5&gt;=AQ$30,AL5&lt;&gt;"",AF5=""),AND(AN5&gt;=AQ$26,AN5&lt;&gt;"",AP5&gt;=AQ$30,AP5&lt;&gt;"",AF5=""),AND(BH5&gt;=BR$26,BH5&lt;&gt;"",BJ5&gt;=BR$30,BJ5&lt;&gt;"",BG5=""),AND(BK5&gt;=BR$26,BK5&lt;&gt;"",BM5&gt;=BR$30,BM5&lt;&gt;"",BG5=""),AND(BO5&gt;=BR$26,BO5&lt;&gt;"",BQ5&gt;=BR$30,BQ5&lt;&gt;"",BG5=""),AND(CI5&gt;=CS$26,CI5&lt;&gt;"",CK5&gt;=CS$30,CK5&lt;&gt;"",CH5=""),AND(CL5&gt;=CS$26,CL5&lt;&gt;"",CN5&gt;=CS$30,CN5&lt;&gt;"",CH5=""),AND(CP5&gt;=CS$26,CP5&lt;&gt;"",CR5&gt;=CS$30,CR5&lt;&gt;"",CH5=""),AND(DP5&gt;=EC$26,DP5&lt;&gt;"",DR5&gt;=EC$30,DR5&lt;&gt;""),AND(DS5&gt;=EC$26,DS5&lt;&gt;"",DU5&gt;=EC$30,DU5&lt;&gt;""),AND(DW5&gt;=EC$26,DW5&lt;&gt;"",DY5&gt;=EC$30,DY5&lt;&gt;""),AND(DZ5&gt;=EC$26,DZ5&lt;&gt;"",EB5&gt;=EC$30,EB5&lt;&gt;""),AND(EX5&gt;=FK$26,EX5&lt;&gt;"",EZ5&gt;=FK$30,EZ5&lt;&gt;""),AND(FA5&gt;=FK$26,FA5&lt;&gt;"",FC5&gt;=FK$30,FC5&lt;&gt;""),AND(FE5&gt;=FK$26,FE5&lt;&gt;"",FG5&gt;=FK$30,FG5&lt;&gt;""),AND(FH5&gt;=FK$26,FH5&lt;&gt;"",FJ5&gt;=FK$30,FJ5&lt;&gt;""),AND(GF5&gt;=GS$26,GF5&lt;&gt;"",GH5&gt;=GS$30,GH5&lt;&gt;""),AND(GI5&gt;=GS$26,GI5&lt;&gt;"",GK5&gt;=GS$30,GK5&lt;&gt;""),AND(GM5&gt;=GS$26,GM5&lt;&gt;"",GO5&gt;=GS$30,GO5&lt;&gt;""),AND(GP5&gt;=GS$26,GP5&lt;&gt;"",GR5&gt;=GS$30,GR5&lt;&gt;""),AND(HN5&gt;=IA$26,HN5&lt;&gt;"",HP5&gt;=IA$30,HP5&lt;&gt;""),AND(HQ5&gt;=IA$26,HQ5&lt;&gt;"",HS5&gt;=IA$30,HS5&lt;&gt;""),AND(HU5&gt;=IA$26,HU5&lt;&gt;"",HW5&gt;=IA$30,HW5&lt;&gt;""),AND(HX5&gt;=IA$26,HX5&lt;&gt;"",HZ5&gt;=IA$30,HZ5&lt;&gt;""),AND(IV5&gt;=JI$26,IV5&lt;&gt;"",IX5&gt;=JI$30,IX5&lt;&gt;""),AND(IY5&gt;=JI$26,IY5&lt;&gt;"",JA5&gt;=JI$30,JA5&lt;&gt;""),AND(JC5&gt;=JI$26,JC5&lt;&gt;"",JE5&gt;=JI$30,JE5&lt;&gt;""),AND(JF5&gt;=JI$26,JF5&lt;&gt;"",JH5&gt;=JI$30,JH5&lt;&gt;""),AND(KD5&gt;=KQ$26,KD5&lt;&gt;"",KF5&gt;=KQ$30,KF5&lt;&gt;""),AND(KG5&gt;=KQ$26,KG5&lt;&gt;"",KI5&gt;=KQ$30,KI5&lt;&gt;""),AND(KK5&gt;=KQ$26,KK5&lt;&gt;"",KM5&gt;=KQ$30,KM5&lt;&gt;""),AND(KN5&gt;=KQ$26,KN5&lt;&gt;"",KP5&gt;=KQ$30,KP5&lt;&gt;""),AND(LL5&gt;=LY$26,LL5&lt;&gt;"",LN5&gt;=LY$30,LN5&lt;&gt;""),AND(LO5&gt;=LY$26,LO5&lt;&gt;"",LQ5&gt;=LY$30,LQ5&lt;&gt;""),AND(LS5&gt;=LY$26,LS5&lt;&gt;"",LU5&gt;=LY$30,LU5&lt;&gt;""),AND(LV5&gt;=LY$26,LV5&lt;&gt;"",LX5&gt;=LY$30,LX5&lt;&gt;""),AND(MT5&gt;=NG$26,MT5&lt;&gt;"",MV5&gt;=NG$30,MV5&lt;&gt;""),AND(MW5&gt;=NG$26,MW5&lt;&gt;"",MY5&gt;=NG$30,MY5&lt;&gt;""),AND(NA5&gt;=NG$26,NA5&lt;&gt;"",NC5&gt;=NG$30,NC5&lt;&gt;""),AND(ND5&gt;=NG$26,ND5&lt;&gt;"",NF5&gt;=NG$30,NF5&lt;&gt;""),AND(OB5&gt;=OO$26,OB5&lt;&gt;"",OD5&gt;=OO$30,OD5&lt;&gt;""),AND(OE5&gt;=OO$26,OE5&lt;&gt;"",OG5&gt;=OO$30,OG5&lt;&gt;""),AND(OI5&gt;=OO$26,OI5&lt;&gt;"",OK5&gt;=OO$30,OK5&lt;&gt;""),AND(OL5&gt;=OO$26,OL5&lt;&gt;"",ON5&gt;=OO$30,ON5&lt;&gt;""),AND(PJ5&gt;=PW$26,PJ5&lt;&gt;"",PL5&gt;=PW$30,PL5&lt;&gt;""),AND(PM5&gt;=PW$26,PM5&lt;&gt;"",PO5&gt;=PW$30,PO5&lt;&gt;""),AND(PQ5&gt;=PW$26,PQ5&lt;&gt;"",PS5&gt;=PW$30,PS5&lt;&gt;""),AND(PT5&gt;=PW$26,PT5&lt;&gt;"",PV5&gt;=PW$30,PV5&lt;&gt;""),AND(QR5&gt;=RE$26,QR5&lt;&gt;"",QT5&gt;=RE$30,QT5&lt;&gt;""),AND(QU5&gt;=RE$26,QU5&lt;&gt;"",QW5&gt;=RE$30,QW5&lt;&gt;""),AND(QY5&gt;=RE$26,QY5&lt;&gt;"",RA5&gt;=RE$30,RA5&lt;&gt;""),AND(RB5&gt;=RE$26,RB5&lt;&gt;"",RD5&gt;=RE$30,RD5&lt;&gt;""),AND(RZ5&gt;=SM$26,RZ5&lt;&gt;"",SB5&gt;=SM$30,SB5&lt;&gt;""),AND(SC5&gt;=SM$26,SC5&lt;&gt;"",SE5&gt;=SM$30,SE5&lt;&gt;""),AND(SG5&gt;=SM$26,SG5&lt;&gt;"",SI5&gt;=SM$30,SI5&lt;&gt;""),AND(SJ5&gt;=SM$26,SJ5&lt;&gt;"",SL5&gt;=SM$30,SL5&lt;&gt;""),AND(TH5&gt;=TU$26,TH5&lt;&gt;"",TJ5&gt;=TU$30,TJ5&lt;&gt;""),AND(TK5&gt;=TU$26,TK5&lt;&gt;"",TM5&gt;=TU$30,TM5&lt;&gt;""),AND(TO5&gt;=TU$26,TO5&lt;&gt;"",TQ5&gt;=TU$30,TQ5&lt;&gt;""),AND(TR5&gt;=TU$26,TR5&lt;&gt;"",TT5&gt;=TU$30,TT5&lt;&gt;""),AND(UP5&gt;=VC$26,UP5&lt;&gt;"",UR5&gt;=VC$30,UR5&lt;&gt;""),AND(US5&gt;=VC$26,US5&lt;&gt;"",UU5&gt;=VC$30,UU5&lt;&gt;""),AND(UW5&gt;=VC$26,UW5&lt;&gt;"",UY5&gt;=VC$30,UY5&lt;&gt;""),AND(UZ5&gt;=VC$26,UZ5&lt;&gt;"",VB5&gt;=VC$30,VB5&lt;&gt;""),AND(VX5&gt;=WK$26,VX5&lt;&gt;"",VZ5&gt;=WK$30,VZ5&lt;&gt;""),AND(WA5&gt;=WK$26,WA5&lt;&gt;"",WC5&gt;=WK$30,WC5&lt;&gt;""),AND(WE5&gt;=WK$26,WE5&lt;&gt;"",WG5&gt;=WK$30,WG5&lt;&gt;""),AND(WH5&gt;=WK$26,WH5&lt;&gt;"",WJ5&gt;=WK$30,WJ5&lt;&gt;"")),"Excellence",IF(I5="P","Worlds Team",IF(F5="P","National Team","")))))</f>
        <v>National Team</v>
      </c>
      <c r="I5" s="3" t="str">
        <f>IF(OR(AND(AG5&gt;=AQ$25,AG5&lt;&gt;"",AI5&gt;=AQ$29,AI5&lt;&gt;"",AF5=""),AND(AJ5&gt;=AQ$25,AJ5&lt;&gt;"",AL5&gt;=AQ$29,AL5&lt;&gt;"",AF5=""),AND(AN5&gt;=AQ$25,AN5&lt;&gt;"",AP5&gt;=AQ$29,AP5&lt;&gt;"",AF5=""),AND(BH5&gt;=BR$25,BH5&lt;&gt;"",BJ5&gt;=BR$29,BJ5&lt;&gt;"",BG5=""),AND(BK5&gt;=BR$25,BK5&lt;&gt;"",BM5&gt;=BR$29,BM5&lt;&gt;"",BG5=""),AND(BO5&gt;=BR$25,BO5&lt;&gt;"",BQ5&gt;=BR$29,BQ5&lt;&gt;"",BG5=""),AND(CI5&gt;=CS$25,CI5&lt;&gt;"",CK5&gt;=CS$29,CK5&lt;&gt;"",CH5=""),AND(CL5&gt;=CS$25,CL5&lt;&gt;"",CN5&gt;=CS$29,CN5&lt;&gt;"",CH5=""),AND(CP5&gt;=CS$25,CP5&lt;&gt;"",CR5&gt;=CS$29,CR5&lt;&gt;"",CH5=""),AND(DP5&gt;=EC$25,DP5&lt;&gt;"",DR5&gt;=EC$29,DR5&lt;&gt;""),AND(DS5&gt;=EC$25,DS5&lt;&gt;"",DU5&gt;=EC$29,DU5&lt;&gt;""),AND(DW5&gt;=EC$25,DW5&lt;&gt;"",DY5&gt;=EC$29,DY5&lt;&gt;""),AND(DZ5&gt;=EC$25,DZ5&lt;&gt;"",EB5&gt;=EC$29,EB5&lt;&gt;""),AND(EX5&gt;=FK$25,EX5&lt;&gt;"",EZ5&gt;=FK$29,EZ5&lt;&gt;""),AND(FA5&gt;=FK$25,FA5&lt;&gt;"",FC5&gt;=FK$29,FC5&lt;&gt;""),AND(FE5&gt;=FK$25,FE5&lt;&gt;"",FG5&gt;=FK$29,FG5&lt;&gt;""),AND(FH5&gt;=FK$25,FH5&lt;&gt;"",FJ5&gt;=FK$29,FJ5&lt;&gt;""),AND(GF5&gt;=GS$25,GF5&lt;&gt;"",GH5&gt;=GS$29,GH5&lt;&gt;""),AND(GI5&gt;=GS$25,GI5&lt;&gt;"",GK5&gt;=GS$29,GK5&lt;&gt;""),AND(GM5&gt;=GS$25,GM5&lt;&gt;"",GO5&gt;=GS$29,GO5&lt;&gt;""),AND(GP5&gt;=GS$25,GP5&lt;&gt;"",GR5&gt;=GS$29,GR5&lt;&gt;""),AND(HN5&gt;=IA$25,HN5&lt;&gt;"",HP5&gt;=IA$29,HP5&lt;&gt;""),AND(HQ5&gt;=IA$25,HQ5&lt;&gt;"",HS5&gt;=IA$29,HS5&lt;&gt;""),AND(HU5&gt;=IA$25,HU5&lt;&gt;"",HW5&gt;=IA$29,HW5&lt;&gt;""),AND(HX5&gt;=IA$25,HX5&lt;&gt;"",HZ5&gt;=IA$29,HZ5&lt;&gt;""),AND(IV5&gt;=JI$25,IV5&lt;&gt;"",IX5&gt;=JI$29,IX5&lt;&gt;""),AND(IY5&gt;=JI$25,IY5&lt;&gt;"",JA5&gt;=JI$29,JA5&lt;&gt;""),AND(JC5&gt;=JI$25,JC5&lt;&gt;"",JE5&gt;=JI$29,JE5&lt;&gt;""),AND(JF5&gt;=JI$25,JF5&lt;&gt;"",JH5&gt;=JI$29,JH5&lt;&gt;""),AND(KD5&gt;=KQ$25,KD5&lt;&gt;"",KF5&gt;=KQ$29,KF5&lt;&gt;""),AND(KG5&gt;=KQ$25,KG5&lt;&gt;"",KI5&gt;=KQ$29,KI5&lt;&gt;""),AND(KK5&gt;=KQ$25,KK5&lt;&gt;"",KM5&gt;=KQ$29,KM5&lt;&gt;""),AND(KN5&gt;=KQ$25,KN5&lt;&gt;"",KP5&gt;=KQ$29,KP5&lt;&gt;""),AND(LL5&gt;=LY$25,LL5&lt;&gt;"",LN5&gt;=LY$29,LN5&lt;&gt;""),AND(LO5&gt;=LY$25,LO5&lt;&gt;"",LQ5&gt;=LY$29,LQ5&lt;&gt;""),AND(LS5&gt;=LY$25,LS5&lt;&gt;"",LU5&gt;=LY$29,LU5&lt;&gt;""),AND(LV5&gt;=LY$25,LV5&lt;&gt;"",LX5&gt;=LY$29,LX5&lt;&gt;""),AND(MT5&gt;=NG$25,MT5&lt;&gt;"",MV5&gt;=NG$29,MV5&lt;&gt;""),AND(MW5&gt;=NG$25,MW5&lt;&gt;"",MY5&gt;=NG$29,MY5&lt;&gt;""),AND(NA5&gt;=NG$25,NA5&lt;&gt;"",NC5&gt;=NG$29,NC5&lt;&gt;""),AND(ND5&gt;=NG$25,ND5&lt;&gt;"",NF5&gt;=NG$29,NF5&lt;&gt;""),AND(OB5&gt;=OO$25,OB5&lt;&gt;"",OD5&gt;=OO$29,OD5&lt;&gt;""),AND(OE5&gt;=OO$25,OE5&lt;&gt;"",OG5&gt;=OO$29,OG5&lt;&gt;""),AND(OI5&gt;=OO$25,OI5&lt;&gt;"",OK5&gt;=OO$29,OK5&lt;&gt;""),AND(OL5&gt;=OO$25,OL5&lt;&gt;"",ON5&gt;=OO$29,ON5&lt;&gt;""),AND(PJ5&gt;=PW$25,PJ5&lt;&gt;"",PL5&gt;=PW$29,PL5&lt;&gt;""),AND(PM5&gt;=PW$25,PM5&lt;&gt;"",PO5&gt;=PW$29,PO5&lt;&gt;""),AND(PQ5&gt;=PW$25,PQ5&lt;&gt;"",PS5&gt;=PW$29,PS5&lt;&gt;""),AND(PT5&gt;=PW$25,PT5&lt;&gt;"",PV5&gt;=PW$29,PV5&lt;&gt;""),AND(QR5&gt;=RE$25,QR5&lt;&gt;"",QT5&gt;=RE$29,QT5&lt;&gt;""),AND(QU5&gt;=RE$25,QU5&lt;&gt;"",QW5&gt;=RE$29,QW5&lt;&gt;""),AND(QY5&gt;=RE$25,QY5&lt;&gt;"",RA5&gt;=RE$29,RA5&lt;&gt;""),AND(RB5&gt;=RE$25,RB5&lt;&gt;"",RD5&gt;=RE$29,RD5&lt;&gt;""),AND(RZ5&gt;=SM$25,RZ5&lt;&gt;"",SB5&gt;=SM$29,SB5&lt;&gt;""),AND(SC5&gt;=SM$25,SC5&lt;&gt;"",SE5&gt;=SM$29,SE5&lt;&gt;""),AND(SG5&gt;=SM$25,SG5&lt;&gt;"",SI5&gt;=SM$29,SI5&lt;&gt;""),AND(SJ5&gt;=SM$25,SJ5&lt;&gt;"",SL5&gt;=SM$29,SL5&lt;&gt;""),AND(TH5&gt;=TU$25,TH5&lt;&gt;"",TJ5&gt;=TU$29,TJ5&lt;&gt;""),AND(TK5&gt;=TU$25,TK5&lt;&gt;"",TM5&gt;=TU$29,TM5&lt;&gt;""),AND(TO5&gt;=TU$25,TO5&lt;&gt;"",TQ5&gt;=TU$29,TQ5&lt;&gt;""),AND(TR5&gt;=TU$25,TR5&lt;&gt;"",TT5&gt;=TU$29,TT5&lt;&gt;""),AND(UP5&gt;=VC$25,UP5&lt;&gt;"",UR5&gt;=VC$29,UR5&lt;&gt;""),AND(US5&gt;=VC$25,US5&lt;&gt;"",UU5&gt;=VC$29,UU5&lt;&gt;""),AND(UW5&gt;=VC$25,UW5&lt;&gt;"",UY5&gt;=VC$29,UY5&lt;&gt;""),AND(UZ5&gt;=VC$25,UZ5&lt;&gt;"",VB5&gt;=VC$29,VB5&lt;&gt;""),AND(VX5&gt;=WK$25,VX5&lt;&gt;"",VZ5&gt;=WK$29,VZ5&lt;&gt;""),AND(WA5&gt;=WK$25,WA5&lt;&gt;"",WC5&gt;=WK$29,WC5&lt;&gt;""),AND(WE5&gt;=WK$25,WE5&lt;&gt;"",WG5&gt;=WK$29,WG5&lt;&gt;""),AND(WH5&gt;=WK$25,WH5&lt;&gt;"",WJ5&gt;=WK$29,WJ5&lt;&gt;"")),"P","")</f>
        <v/>
      </c>
      <c r="J5" s="8">
        <f>IF(COUNT(AI5,AL5,AP5,BJ5,BM5,BQ5,CK5,CN5,CR5)&gt;0,LARGE((AI5,AL5,AP5,BJ5,BM5,BQ5,CK5,CN5,CR5),1),0)</f>
        <v>49.849999999999994</v>
      </c>
      <c r="K5" s="8" t="str">
        <f>IF(J5="","",IF(OR(J5=CK5,J5=CN5,J5=CR5),$BS$1,IF(OR(J5=BJ5,J5=BM5,J5=BQ5),$AR$1,IF(OR(J5=AI5,J5=AL5,J5=AP5),$Q$1,""))))</f>
        <v>2024 Elite Canada</v>
      </c>
      <c r="L5" s="8">
        <f>IF(COUNT(AI5,AL5,AP5,BJ5,BM5,BQ5,CK5,CN5,CR5)&gt;1,LARGE((AI5,AL5,AP5,BJ5,BM5,BQ5,CK5,CN5,CR5),2),0)</f>
        <v>39.4</v>
      </c>
      <c r="M5" s="8" t="str">
        <f>IF(L5="","",IF(OR(L5=CK5,L5=CN5,L5=CR5),$BS$1,IF(OR(L5=BJ5,L5=BM5,L5=BQ5),$AR$1,IF(OR(L5=AI5,L5=AL5,L5=AP5),$Q$1,""))))</f>
        <v>2024 Elite Canada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>IF(S5&gt;0,S5,"")</f>
        <v/>
      </c>
      <c r="AH5" s="39" t="str">
        <f>IF(T5&gt;0,T5,"")</f>
        <v/>
      </c>
      <c r="AI5" s="41" t="str">
        <f>IF(SUM(Q5:T5)-U5&gt;0,SUM(Q5:T5)-U5,"")</f>
        <v/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 t="str">
        <f>IF(AI5="","",MAX(AI5,AL5))</f>
        <v/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 t="str">
        <f>IF(SUM(AM5,AP5)&gt;0,SUM(AM5,AP5),"")</f>
        <v/>
      </c>
      <c r="AR5" s="27">
        <v>5.75</v>
      </c>
      <c r="AS5" s="27">
        <v>6.6</v>
      </c>
      <c r="AT5" s="27">
        <v>10.3</v>
      </c>
      <c r="AU5" s="27">
        <v>11.84</v>
      </c>
      <c r="AV5" s="27">
        <v>0</v>
      </c>
      <c r="AW5" s="27">
        <v>8.4499999999999993</v>
      </c>
      <c r="AX5" s="27">
        <v>9.3000000000000007</v>
      </c>
      <c r="AY5" s="27">
        <v>14.2</v>
      </c>
      <c r="AZ5" s="27">
        <v>17.899999999999999</v>
      </c>
      <c r="BA5" s="27">
        <v>0</v>
      </c>
      <c r="BB5" s="27">
        <v>6.95</v>
      </c>
      <c r="BC5" s="27">
        <v>7.75</v>
      </c>
      <c r="BD5" s="27">
        <v>9.8000000000000007</v>
      </c>
      <c r="BE5" s="27">
        <v>14.9</v>
      </c>
      <c r="BF5" s="27">
        <v>0</v>
      </c>
      <c r="BG5" s="29"/>
      <c r="BH5" s="40">
        <f>IF(AT5&gt;0,AT5,"")</f>
        <v>10.3</v>
      </c>
      <c r="BI5" s="40">
        <f>IF(AU5&gt;0,AU5,"")</f>
        <v>11.84</v>
      </c>
      <c r="BJ5" s="11">
        <f>IF(SUM(AR5:AU5)-AV5&gt;0,SUM(AR5:AU5)-AV5,"")</f>
        <v>34.489999999999995</v>
      </c>
      <c r="BK5" s="11">
        <f>IF(AY5&gt;0,AY5,"")</f>
        <v>14.2</v>
      </c>
      <c r="BL5" s="11">
        <f>IF(AZ5&gt;0,AZ5,"")</f>
        <v>17.899999999999999</v>
      </c>
      <c r="BM5" s="11">
        <f>IF(SUM(AW5:AZ5)-BA5&gt;0,SUM(AW5:AZ5)-BA5,"")</f>
        <v>49.849999999999994</v>
      </c>
      <c r="BN5" s="11">
        <f>IF(BJ5="","",MAX(BJ5,BM5))</f>
        <v>49.849999999999994</v>
      </c>
      <c r="BO5" s="11">
        <f>IF(BD5&gt;0,BD5,"")</f>
        <v>9.8000000000000007</v>
      </c>
      <c r="BP5" s="11">
        <f>IF(BE5&gt;0,BE5,"")</f>
        <v>14.9</v>
      </c>
      <c r="BQ5" s="11">
        <f>IF(SUM(BB5:BE5)-BF5&gt;0,SUM(BB5:BE5)-BF5,"")</f>
        <v>39.4</v>
      </c>
      <c r="BR5" s="11">
        <f>IF(SUM(BN5,BQ5)&gt;0,SUM(BN5,BQ5),"")</f>
        <v>89.25</v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>IF(BU5&gt;0,BU5,"")</f>
        <v/>
      </c>
      <c r="CJ5" s="39" t="str">
        <f>IF(BV5&gt;0,BV5,"")</f>
        <v/>
      </c>
      <c r="CK5" s="41" t="str">
        <f>IF(SUM(BS5:BV5)-BW5&gt;0,SUM(BS5:BV5)-BW5,"")</f>
        <v/>
      </c>
      <c r="CL5" s="41" t="str">
        <f>IF(BZ5&gt;0,BZ5,"")</f>
        <v/>
      </c>
      <c r="CM5" s="41" t="str">
        <f>IF(CA5&gt;0,CA5,"")</f>
        <v/>
      </c>
      <c r="CN5" s="41" t="str">
        <f>IF(SUM(BX5:CA5)-CB5&gt;0,SUM(BX5:CA5)-CB5,"")</f>
        <v/>
      </c>
      <c r="CO5" s="41" t="str">
        <f>IF(CK5="","",MAX(CK5,CN5))</f>
        <v/>
      </c>
      <c r="CP5" s="41" t="str">
        <f>IF(CE5&gt;0,CE5,"")</f>
        <v/>
      </c>
      <c r="CQ5" s="41" t="str">
        <f>IF(CF5&gt;0,CF5,"")</f>
        <v/>
      </c>
      <c r="CR5" s="41" t="str">
        <f>IF(SUM(CC5:CF5)-CG5&gt;0,SUM(CC5:CF5)-CG5,"")</f>
        <v/>
      </c>
      <c r="CS5" s="41" t="str">
        <f>IF(SUM(CO5,CR5)&gt;0,SUM(CO5,CR5),"")</f>
        <v/>
      </c>
      <c r="CT5" s="52" t="str">
        <f>IF(MAX(DV5,FD5,GL5,HT5,JB5,KJ5,LR5,MZ5,OH5,PP5,QX5,SF5,TN5,UV5,WD5)-IF(L5="",0,L5)&gt;0.001,MAX(DV5,FD5,GL5,HT5,JB5,KJ5,LR5,MZ5,OH5,PP5,QX5,SF5,TN5,UV5,WD5)-IF(L5="",0,L5),"")</f>
        <v/>
      </c>
      <c r="CU5" s="52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IF(SUM(DV5,EB5)&gt;0,SUM(DV5,EB5),"")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IF(SUM(FD5,FJ5)&gt;0,SUM(FD5,FJ5),"")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IF(SUM(GL5,GR5)&gt;0,SUM(GL5,GR5),"")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IF(SUM(HT5,HZ5)&gt;0,SUM(HT5,HZ5),"")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IF(SUM(JB5,JH5)&gt;0,SUM(JB5,JH5),"")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IF(SUM(KJ5,KP5)&gt;0,SUM(KJ5,KP5),"")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IF(SUM(LR5,LX5)&gt;0,SUM(LR5,LX5),"")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IF(SUM(MZ5,NF5)&gt;0,SUM(MZ5,NF5),"")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IF(SUM(OH5,ON5)&gt;0,SUM(OH5,ON5),"")</f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>IF(OR5&gt;0,OR5,"")</f>
        <v/>
      </c>
      <c r="PK5" s="11" t="str">
        <f>IF(OS5&gt;0,OS5,"")</f>
        <v/>
      </c>
      <c r="PL5" s="11" t="str">
        <f>IF(SUM(OP5:OS5)-OT5&gt;0,SUM(OP5:OS5)-OT5,"")</f>
        <v/>
      </c>
      <c r="PM5" s="11" t="str">
        <f>IF(OW5&gt;0,OW5,"")</f>
        <v/>
      </c>
      <c r="PN5" s="11" t="str">
        <f>IF(OX5&gt;0,OX5,"")</f>
        <v/>
      </c>
      <c r="PO5" s="11" t="str">
        <f>IF(SUM(OU5:OX5)-OY5&gt;0,SUM(OU5:OX5)-OY5,"")</f>
        <v/>
      </c>
      <c r="PP5" s="11" t="str">
        <f>IF(MAX(PL5,PO5)&gt;0,MAX(PL5,PO5),"")</f>
        <v/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 t="str">
        <f>IF(PG5&gt;0,PG5,"")</f>
        <v/>
      </c>
      <c r="PU5" s="11" t="str">
        <f>IF(PH5&gt;0,PH5,"")</f>
        <v/>
      </c>
      <c r="PV5" s="11" t="str">
        <f>IF(SUM(PE5:PH5)-PI5&gt;0,SUM(PE5:PH5)-PI5,"")</f>
        <v/>
      </c>
      <c r="PW5" s="11" t="str">
        <f>IF(SUM(PP5,PV5)&gt;0,SUM(PP5,PV5),"")</f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IF(SUM(QX5,RD5)&gt;0,SUM(QX5,RD5),"")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IF(SUM(SF5,SL5)&gt;0,SUM(SF5,SL5),"")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1" t="str">
        <f>IF(SP5&gt;0,SP5,"")</f>
        <v/>
      </c>
      <c r="TI5" s="41" t="str">
        <f>IF(SQ5&gt;0,SQ5,"")</f>
        <v/>
      </c>
      <c r="TJ5" s="41" t="str">
        <f>IF(SUM(SN5:SQ5)-SR5&gt;0,SUM(SN5:SQ5)-SR5,"")</f>
        <v/>
      </c>
      <c r="TK5" s="41" t="str">
        <f>IF(SU5&gt;0,SU5,"")</f>
        <v/>
      </c>
      <c r="TL5" s="41" t="str">
        <f>IF(SV5&gt;0,SV5,"")</f>
        <v/>
      </c>
      <c r="TM5" s="41" t="str">
        <f>IF(SUM(SS5:SV5)-SW5&gt;0,SUM(SS5:SV5)-SW5,"")</f>
        <v/>
      </c>
      <c r="TN5" s="41" t="str">
        <f>IF(MAX(TJ5,TM5)&gt;0,MAX(TJ5,TM5),"")</f>
        <v/>
      </c>
      <c r="TO5" s="41" t="str">
        <f>IF(SZ5&gt;0,SZ5,"")</f>
        <v/>
      </c>
      <c r="TP5" s="41" t="str">
        <f>IF(TA5&gt;0,TA5,"")</f>
        <v/>
      </c>
      <c r="TQ5" s="41" t="str">
        <f>IF(SUM(SX5:TA5)-TB5&gt;0,SUM(SX5:TA5)-TB5,"")</f>
        <v/>
      </c>
      <c r="TR5" s="41" t="str">
        <f>IF(TE5&gt;0,TE5,"")</f>
        <v/>
      </c>
      <c r="TS5" s="41" t="str">
        <f>IF(TF5&gt;0,TF5,"")</f>
        <v/>
      </c>
      <c r="TT5" s="41" t="str">
        <f>IF(SUM(TC5:TF5)-TG5&gt;0,SUM(TC5:TF5)-TG5,"")</f>
        <v/>
      </c>
      <c r="TU5" s="41" t="str">
        <f>IF(SUM(TN5,TT5)&gt;0,SUM(TN5,TT5),"")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IF(SUM(UV5,VB5)&gt;0,SUM(UV5,VB5),"")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1" t="str">
        <f>IF(VF5&gt;0,VF5,"")</f>
        <v/>
      </c>
      <c r="VY5" s="41" t="str">
        <f>IF(VG5&gt;0,VG5,"")</f>
        <v/>
      </c>
      <c r="VZ5" s="41" t="str">
        <f>IF(SUM(VD5:VG5)-VH5&gt;0,SUM(VD5:VG5)-VH5,"")</f>
        <v/>
      </c>
      <c r="WA5" s="41" t="str">
        <f>IF(VK5&gt;0,VK5,"")</f>
        <v/>
      </c>
      <c r="WB5" s="41" t="str">
        <f>IF(VL5&gt;0,VL5,"")</f>
        <v/>
      </c>
      <c r="WC5" s="41" t="str">
        <f>IF(SUM(VI5:VL5)-VM5&gt;0,SUM(VI5:VL5)-VM5,"")</f>
        <v/>
      </c>
      <c r="WD5" s="41" t="str">
        <f>IF(MAX(VZ5,WC5)&gt;0,MAX(VZ5,WC5),"")</f>
        <v/>
      </c>
      <c r="WE5" s="41" t="str">
        <f>IF(VP5&gt;0,VP5,"")</f>
        <v/>
      </c>
      <c r="WF5" s="41" t="str">
        <f>IF(VQ5&gt;0,VQ5,"")</f>
        <v/>
      </c>
      <c r="WG5" s="41" t="str">
        <f>IF(SUM(VN5:VQ5)-VR5&gt;0,SUM(VN5:VQ5)-VR5,"")</f>
        <v/>
      </c>
      <c r="WH5" s="41" t="str">
        <f>IF(VU5&gt;0,VU5,"")</f>
        <v/>
      </c>
      <c r="WI5" s="41" t="str">
        <f>IF(VV5&gt;0,VV5,"")</f>
        <v/>
      </c>
      <c r="WJ5" s="41" t="str">
        <f>IF(SUM(VS5:VV5)-VW5&gt;0,SUM(VS5:VV5)-VW5,"")</f>
        <v/>
      </c>
      <c r="WK5" s="41" t="str">
        <f>IF(SUM(WD5,WJ5)&gt;0,SUM(WD5,WJ5),"")</f>
        <v/>
      </c>
      <c r="WL5" s="27">
        <f>IF($CH5="P",BS5,(BS5+AR5)/2)</f>
        <v>2.875</v>
      </c>
      <c r="WM5" s="27">
        <f>IF($CH5="P",BT5,(BT5+AS5)/2)</f>
        <v>3.3</v>
      </c>
      <c r="WN5" s="27">
        <f>IF($CH5="P",BU5,(BU5+AT5)/2)</f>
        <v>5.15</v>
      </c>
      <c r="WO5" s="27">
        <f>IF($CH5="P",BV5,(BV5+AU5)/2)</f>
        <v>5.92</v>
      </c>
      <c r="WP5" s="27">
        <f>IF($CH5="P",BW5,(BW5+AV5)/2)</f>
        <v>0</v>
      </c>
      <c r="WQ5" s="27">
        <f>IF($CH5="P",BX5,(BX5+AW5)/2)</f>
        <v>4.2249999999999996</v>
      </c>
      <c r="WR5" s="27">
        <f>IF($CH5="P",BY5,(BY5+AX5)/2)</f>
        <v>4.6500000000000004</v>
      </c>
      <c r="WS5" s="27">
        <f>IF($CH5="P",BZ5,(BZ5+AY5)/2)</f>
        <v>7.1</v>
      </c>
      <c r="WT5" s="27">
        <f>IF($CH5="P",CA5,(CA5+AZ5)/2)</f>
        <v>8.9499999999999993</v>
      </c>
      <c r="WU5" s="27">
        <f>IF($CH5="P",CB5,(CB5+BA5)/2)</f>
        <v>0</v>
      </c>
      <c r="WV5" s="27">
        <f>IF($CH5="P",CC5,(CC5+BB5)/2)</f>
        <v>3.4750000000000001</v>
      </c>
      <c r="WW5" s="27">
        <f>IF($CH5="P",CD5,(CD5+BC5)/2)</f>
        <v>3.875</v>
      </c>
      <c r="WX5" s="27">
        <f>IF($CH5="P",CE5,(CE5+BD5)/2)</f>
        <v>4.9000000000000004</v>
      </c>
      <c r="WY5" s="27">
        <f>IF($CH5="P",CF5,(CF5+BE5)/2)</f>
        <v>7.45</v>
      </c>
      <c r="WZ5" s="27">
        <f>IF($CH5="P",CG5,(CG5+BF5)/2)</f>
        <v>0</v>
      </c>
      <c r="XA5" s="29" t="s">
        <v>56</v>
      </c>
      <c r="XB5" s="11">
        <f>IF(WN5&gt;0,WN5,"")</f>
        <v>5.15</v>
      </c>
      <c r="XC5" s="11">
        <f>IF(WO5&gt;0,WO5,"")</f>
        <v>5.92</v>
      </c>
      <c r="XD5" s="11">
        <f>IF(SUM(WL5:WO5)-WP5&gt;0,SUM(WL5:WO5)-WP5,"")</f>
        <v>17.244999999999997</v>
      </c>
      <c r="XE5" s="11">
        <f>IF(WS5&gt;0,WS5,"")</f>
        <v>7.1</v>
      </c>
      <c r="XF5" s="11">
        <f>IF(WT5&gt;0,WT5,"")</f>
        <v>8.9499999999999993</v>
      </c>
      <c r="XG5" s="11">
        <f>IF(SUM(WQ5:WT5)-WU5&gt;0,SUM(WQ5:WT5)-WU5,"")</f>
        <v>24.924999999999997</v>
      </c>
      <c r="XH5" s="11">
        <f>IF(MAX(XD5,XG5)&gt;0,MAX(XD5,XG5),"")</f>
        <v>24.924999999999997</v>
      </c>
      <c r="XI5" s="11">
        <f>IF(WX5&gt;0,WX5,"")</f>
        <v>4.9000000000000004</v>
      </c>
      <c r="XJ5" s="11">
        <f>IF(WY5&gt;0,WY5,"")</f>
        <v>7.45</v>
      </c>
      <c r="XK5" s="11">
        <f>IF(SUM(WV5:WY5)-WZ5&gt;0,SUM(WV5:WY5)-WZ5,"")</f>
        <v>19.7</v>
      </c>
      <c r="XL5" s="11">
        <f>IF(SUM(XH5,XK5)&gt;0,SUM(XH5,XK5),"")</f>
        <v>44.625</v>
      </c>
    </row>
    <row r="6" spans="1:636" x14ac:dyDescent="0.2">
      <c r="A6" s="4" cm="1">
        <f t="array" ref="A6">IF(AND(H6&lt;&gt;"",H6&lt;&gt;"No DD"),SUMPRODUCT((H$4:H$22&lt;&gt;"")*(H$4:H$22&lt;&gt;"No DD")*(E$4:E$22&gt;E6))+1,IF(H6="No DD",SUMPRODUCT((H$4:H$22="No DD")*(E$4:E$22&gt;E6))+1+SUMPRODUCT((H$4:H$22&lt;&gt;"")*(H$4:H$22&lt;&gt;"No DD")),""))</f>
        <v>3</v>
      </c>
      <c r="B6" s="5" t="s">
        <v>201</v>
      </c>
      <c r="C6" s="4" t="s">
        <v>130</v>
      </c>
      <c r="D6" s="4" t="s">
        <v>202</v>
      </c>
      <c r="E6" s="9">
        <f>SUM(J6,L6,N6)</f>
        <v>48.33</v>
      </c>
      <c r="F6" s="3" t="str">
        <f>IF(OR(AND(AG6&gt;=AQ$24,AG6&lt;&gt;"",AI6&gt;=AQ$28,AI6&lt;&gt;"",AF6=""),AND(AJ6&gt;=AQ$24,AJ6&lt;&gt;"",AL6&gt;=AQ$28,AL6&lt;&gt;"",AF6=""),AND(AN6&gt;=AQ$24,AN6&lt;&gt;"",AP6&gt;=AQ$28,AP6&lt;&gt;"",AF6=""),AND(BH6&gt;=BR$24,BH6&lt;&gt;"",BJ6&gt;=BR$28,BJ6&lt;&gt;"",BG6=""),AND(BK6&gt;=BR$24,BK6&lt;&gt;"",BM6&gt;=BR$28,BM6&lt;&gt;"",BG6=""),AND(BO6&gt;=BR$24,BO6&lt;&gt;"",BQ6&gt;=BR$28,BQ6&lt;&gt;"",BG6=""),AND(CI6&gt;=CS$24,CI6&lt;&gt;"",CK6&gt;=CS$28,CK6&lt;&gt;"",CH6=""),AND(CL6&gt;=CS$24,CL6&lt;&gt;"",CN6&gt;=CS$28,CN6&lt;&gt;"",CH6=""),AND(CP6&gt;=CS$24,CP6&lt;&gt;"",CR6&gt;=CS$28,CR6&lt;&gt;"",CH6=""),AND(DP6&gt;=EC$24,DP6&lt;&gt;"",DR6&gt;=EC$28,DR6&lt;&gt;""),AND(DS6&gt;=EC$24,DS6&lt;&gt;"",DU6&gt;=EC$28,DU6&lt;&gt;""),AND(DW6&gt;=EC$24,DW6&lt;&gt;"",DY6&gt;=EC$28,DY6&lt;&gt;""),AND(DZ6&gt;=EC$24,DZ6&lt;&gt;"",EB6&gt;=EC$28,EB6&lt;&gt;""),AND(EX6&gt;=FK$24,EX6&lt;&gt;"",EZ6&gt;=FK$28,EZ6&lt;&gt;""),AND(FA6&gt;=FK$24,FA6&lt;&gt;"",FC6&gt;=FK$28,FC6&lt;&gt;""),AND(FE6&gt;=FK$24,FE6&lt;&gt;"",FG6&gt;=FK$28,FG6&lt;&gt;""),AND(FH6&gt;=FK$24,FH6&lt;&gt;"",FJ6&gt;=FK$28,FJ6&lt;&gt;""),AND(GF6&gt;=GS$24,GF6&lt;&gt;"",GH6&gt;=GS$28,GH6&lt;&gt;""),AND(GI6&gt;=GS$24,GI6&lt;&gt;"",GK6&gt;=GS$28,GK6&lt;&gt;""),AND(GM6&gt;=GS$24,GM6&lt;&gt;"",GO6&gt;=GS$28,GO6&lt;&gt;""),AND(GP6&gt;=GS$24,GP6&lt;&gt;"",GR6&gt;=GS$28,GR6&lt;&gt;""),AND(HN6&gt;=IA$24,HN6&lt;&gt;"",HP6&gt;=IA$28,HP6&lt;&gt;""),AND(HQ6&gt;=IA$24,HQ6&lt;&gt;"",HS6&gt;=IA$28,HS6&lt;&gt;""),AND(HU6&gt;=IA$24,HU6&lt;&gt;"",HW6&gt;=IA$28,HW6&lt;&gt;""),AND(HX6&gt;=IA$24,HX6&lt;&gt;"",HZ6&gt;=IA$28,HZ6&lt;&gt;""),AND(IV6&gt;=JI$24,IV6&lt;&gt;"",IX6&gt;=JI$28,IX6&lt;&gt;""),AND(IY6&gt;=JI$24,IY6&lt;&gt;"",JA6&gt;=JI$28,JA6&lt;&gt;""),AND(JC6&gt;=JI$24,JC6&lt;&gt;"",JE6&gt;=JI$28,JE6&lt;&gt;""),AND(JF6&gt;=JI$24,JF6&lt;&gt;"",JH6&gt;=JI$28,JH6&lt;&gt;""),AND(KD6&gt;=KQ$24,KD6&lt;&gt;"",KF6&gt;=KQ$28,KF6&lt;&gt;""),AND(KG6&gt;=KQ$24,KG6&lt;&gt;"",KI6&gt;=KQ$28,KI6&lt;&gt;""),AND(KK6&gt;=KQ$24,KK6&lt;&gt;"",KM6&gt;=KQ$28,KM6&lt;&gt;""),AND(KN6&gt;=KQ$24,KN6&lt;&gt;"",KP6&gt;=KQ$28,KP6&lt;&gt;""),AND(LL6&gt;=LY$24,LL6&lt;&gt;"",LN6&gt;=LY$28,LN6&lt;&gt;""),AND(LO6&gt;=LY$24,LO6&lt;&gt;"",LQ6&gt;=LY$28,LQ6&lt;&gt;""),AND(LS6&gt;=LY$24,LS6&lt;&gt;"",LU6&gt;=LY$28,LU6&lt;&gt;""),AND(LV6&gt;=LY$24,LV6&lt;&gt;"",LX6&gt;=LY$28,LX6&lt;&gt;""),AND(MT6&gt;=NG$24,MT6&lt;&gt;"",MV6&gt;=NG$28,MV6&lt;&gt;""),AND(MW6&gt;=NG$24,MW6&lt;&gt;"",MY6&gt;=NG$28,MY6&lt;&gt;""),AND(NA6&gt;=NG$24,NA6&lt;&gt;"",NC6&gt;=NG$28,NC6&lt;&gt;""),AND(ND6&gt;=NG$24,ND6&lt;&gt;"",NF6&gt;=NG$28,NF6&lt;&gt;""),AND(OB6&gt;=OO$24,OB6&lt;&gt;"",OD6&gt;=OO$28,OD6&lt;&gt;""),AND(OE6&gt;=OO$24,OE6&lt;&gt;"",OG6&gt;=OO$28,OG6&lt;&gt;""),AND(OI6&gt;=OO$24,OI6&lt;&gt;"",OK6&gt;=OO$28,OK6&lt;&gt;""),AND(OL6&gt;=OO$24,OL6&lt;&gt;"",ON6&gt;=OO$28,ON6&lt;&gt;""),AND(PJ6&gt;=PW$24,PJ6&lt;&gt;"",PL6&gt;=PW$28,PL6&lt;&gt;""),AND(PM6&gt;=PW$24,PM6&lt;&gt;"",PO6&gt;=PW$28,PO6&lt;&gt;""),AND(PQ6&gt;=PW$24,PQ6&lt;&gt;"",PS6&gt;=PW$28,PS6&lt;&gt;""),AND(PT6&gt;=PW$24,PT6&lt;&gt;"",PV6&gt;=PW$28,PV6&lt;&gt;""),AND(QR6&gt;=RE$24,QR6&lt;&gt;"",QT6&gt;=RE$28,QT6&lt;&gt;""),AND(QU6&gt;=RE$24,QU6&lt;&gt;"",QW6&gt;=RE$28,QW6&lt;&gt;""),AND(QY6&gt;=RE$24,QY6&lt;&gt;"",RA6&gt;=RE$28,RA6&lt;&gt;""),AND(RB6&gt;=RE$24,RB6&lt;&gt;"",RD6&gt;=RE$28,RD6&lt;&gt;""),AND(RZ6&gt;=SM$24,RZ6&lt;&gt;"",SB6&gt;=SM$28,SB6&lt;&gt;""),AND(SC6&gt;=SM$24,SC6&lt;&gt;"",SE6&gt;=SM$28,SE6&lt;&gt;""),AND(SG6&gt;=SM$24,SG6&lt;&gt;"",SI6&gt;=SM$28,SI6&lt;&gt;""),AND(SJ6&gt;=SM$24,SJ6&lt;&gt;"",SL6&gt;=SM$28,SL6&lt;&gt;""),AND(TH6&gt;=TU$24,TH6&lt;&gt;"",TJ6&gt;=TU$28,TJ6&lt;&gt;""),AND(TK6&gt;=TU$24,TK6&lt;&gt;"",TM6&gt;=TU$28,TM6&lt;&gt;""),AND(TO6&gt;=TU$24,TO6&lt;&gt;"",TQ6&gt;=TU$28,TQ6&lt;&gt;""),AND(TR6&gt;=TU$24,TR6&lt;&gt;"",TT6&gt;=TU$28,TT6&lt;&gt;""),AND(UP6&gt;=VC$24,UP6&lt;&gt;"",UR6&gt;=VC$28,UR6&lt;&gt;""),AND(US6&gt;=VC$24,US6&lt;&gt;"",UU6&gt;=VC$28,UU6&lt;&gt;""),AND(UW6&gt;=VC$24,UW6&lt;&gt;"",UY6&gt;=VC$28,UY6&lt;&gt;""),AND(UZ6&gt;=VC$24,UZ6&lt;&gt;"",VB6&gt;=VC$28,VB6&lt;&gt;""),AND(VX6&gt;=WK$24,VX6&lt;&gt;"",VZ6&gt;=WK$28,VZ6&lt;&gt;""),AND(WA6&gt;=WK$24,WA6&lt;&gt;"",WC6&gt;=WK$28,WC6&lt;&gt;""),AND(WE6&gt;=WK$24,WE6&lt;&gt;"",WG6&gt;=WK$28,WG6&lt;&gt;""),AND(WH6&gt;=WK$24,WH6&lt;&gt;"",WJ6&gt;=WK$28,WJ6&lt;&gt;"")),"P","")</f>
        <v>P</v>
      </c>
      <c r="G6" s="3" t="str">
        <f>IF(OR(AND(AI6&gt;=AQ$28,AI6&lt;&gt;"",AF6=""),AND(AL6&gt;=AQ$28,AL6&lt;&gt;"",AF6=""),AND(AP6&gt;=AQ$28,AP6&lt;&gt;"",AF6=""),AND(BJ6&gt;=BR$28,BJ6&lt;&gt;"",BG6=""),AND(BM6&gt;=BR$28,BM6&lt;&gt;"",BG6=""),AND(BQ6&gt;=BR$28,BQ6&lt;&gt;"",BG6=""),AND(CK6&gt;=CS$28,CK6&lt;&gt;"",CH6=""),AND(CN6&gt;=CS$28,CN6&lt;&gt;"",CH6=""),AND(CR6&gt;=CS$28,CR6&lt;&gt;"",CH6=""),AND(DR6&gt;=EC$28,DR6&lt;&gt;""),AND(DU6&gt;=EC$28,DU6&lt;&gt;""),AND(DY6&gt;=EC$28,DY6&lt;&gt;""),AND(EB6&gt;=EC$28,EB6&lt;&gt;""),AND(EZ6&gt;=FK$28,EZ6&lt;&gt;""),AND(FC6&gt;=FK$28,FC6&lt;&gt;""),AND(FG6&gt;=FK$28,FG6&lt;&gt;""),AND(FJ6&gt;=FK$28,FJ6&lt;&gt;""),AND(GH6&gt;=GS$28,GH6&lt;&gt;""),AND(GK6&gt;=GS$28,GK6&lt;&gt;""),AND(GO6&gt;=GS$28,GO6&lt;&gt;""),AND(GR6&gt;=GS$28,GR6&lt;&gt;""),AND(HP6&gt;=IA$28,HP6&lt;&gt;""),AND(HS6&gt;=IA$28,HS6&lt;&gt;""),AND(HW6&gt;=IA$28,HW6&lt;&gt;""),AND(HZ6&gt;=IA$28,HZ6&lt;&gt;""),AND(IX6&gt;=JI$28,IX6&lt;&gt;""),AND(JA6&gt;=JI$28,JA6&lt;&gt;""),AND(JE6&gt;=JI$28,JE6&lt;&gt;""),AND(JH6&gt;=JI$28,JH6&lt;&gt;""),AND(KF6&gt;=KQ$28,KF6&lt;&gt;""),AND(KI6&gt;=KQ$28,KI6&lt;&gt;""),AND(KM6&gt;=KQ$28,KM6&lt;&gt;""),AND(KP6&gt;=KQ$28,KP6&lt;&gt;""),AND(LN6&gt;=LY$28,LN6&lt;&gt;""),AND(LQ6&gt;=LY$28,LQ6&lt;&gt;""),AND(LU6&gt;=LY$28,LU6&lt;&gt;""),AND(LX6&gt;=LY$28,LX6&lt;&gt;""),AND(MV6&gt;=NG$28,MV6&lt;&gt;""),AND(MY6&gt;=NG$28,MY6&lt;&gt;""),AND(NC6&gt;=NG$28,NC6&lt;&gt;""),AND(NF6&gt;=NG$28,NF6&lt;&gt;""),AND(OD6&gt;=OO$28,OD6&lt;&gt;""),AND(OG6&gt;=OO$28,OG6&lt;&gt;""),AND(OK6&gt;=OO$28,OK6&lt;&gt;""),AND(ON6&gt;=OO$28,ON6&lt;&gt;""),AND(PL6&gt;=PW$28,PL6&lt;&gt;""),AND(PO6&gt;=PW$28,PO6&lt;&gt;""),AND(PS6&gt;=PW$28,PS6&lt;&gt;""),AND(PV6&gt;=PW$28,PV6&lt;&gt;""),AND(QT6&gt;=RE$28,QT6&lt;&gt;""),AND(QW6&gt;=RE$28,QW6&lt;&gt;""),AND(RA6&gt;=RE$28,RA6&lt;&gt;""),AND(RD6&gt;=RE$28,RD6&lt;&gt;""),AND(SB6&gt;=SM$28,SB6&lt;&gt;""),AND(SE6&gt;=SM$28,SE6&lt;&gt;""),AND(SI6&gt;=SM$28,SI6&lt;&gt;""),AND(SL6&gt;=SM$28,SL6&lt;&gt;""),AND(TJ6&gt;=TU$28,TJ6&lt;&gt;""),AND(TM6&gt;=TU$28,TM6&lt;&gt;""),AND(TQ6&gt;=TU$28,TQ6&lt;&gt;""),AND(TT6&gt;=TU$28,TT6&lt;&gt;""),AND(UR6&gt;=VC$28,UR6&lt;&gt;""),AND(UU6&gt;=VC$28,UU6&lt;&gt;""),AND(UY6&gt;=VC$28,UY6&lt;&gt;""),AND(VB6&gt;=VC$28,VB6&lt;&gt;""),AND(VZ6&gt;=WK$28,VZ6&lt;&gt;""),AND(WC6&gt;=WK$28,WC6&lt;&gt;""),AND(WG6&gt;=WK$28,WG6&lt;&gt;""),AND(WJ6&gt;=WK$28,WJ6&lt;&gt;"")),"P","")</f>
        <v>P</v>
      </c>
      <c r="H6" s="37" t="str">
        <f>IF(AND(G6="P",F6=""),"No DD",IF(OR(AND(AG6&gt;=AQ$27,AG6&lt;&gt;"",AI6&gt;=AQ$31,AI6&lt;&gt;"",AF6=""),AND(AJ6&gt;=AQ$27,AJ6&lt;&gt;"",AL6&gt;=AQ$31,AL6&lt;&gt;"",AF6=""),AND(AN6&gt;=AQ$27,AN6&lt;&gt;"",AP6&gt;=AQ$31,AP6&lt;&gt;"",AF6=""),AND(BH6&gt;=BR$27,BH6&lt;&gt;"",BJ6&gt;=BR$31,BJ6&lt;&gt;"",BG6=""),AND(BK6&gt;=BR$27,BK6&lt;&gt;"",BM6&gt;=BR$31,BM6&lt;&gt;"",BG6=""),AND(BO6&gt;=BR$27,BO6&lt;&gt;"",BQ6&gt;=BR$31,BQ6&lt;&gt;"",BG6=""),AND(CI6&gt;=CS$27,CI6&lt;&gt;"",CK6&gt;=CS$31,CK6&lt;&gt;"",CH6=""),AND(CL6&gt;=CS$27,CL6&lt;&gt;"",CN6&gt;=CS$31,CN6&lt;&gt;"",CH6=""),AND(CP6&gt;=CS$27,CP6&lt;&gt;"",CR6&gt;=CS$31,CR6&lt;&gt;"",CH6=""),AND(DP6&gt;=EC$27,DP6&lt;&gt;"",DR6&gt;=EC$31,DR6&lt;&gt;""),AND(DS6&gt;=EC$27,DS6&lt;&gt;"",DU6&gt;=EC$31,DU6&lt;&gt;""),AND(DW6&gt;=EC$27,DW6&lt;&gt;"",DY6&gt;=EC$31,DY6&lt;&gt;""),AND(DZ6&gt;=EC$27,DZ6&lt;&gt;"",EB6&gt;=EC$31,EB6&lt;&gt;""),AND(EX6&gt;=FK$27,EX6&lt;&gt;"",EZ6&gt;=FK$31,EZ6&lt;&gt;""),AND(FA6&gt;=FK$27,FA6&lt;&gt;"",FC6&gt;=FK$31,FC6&lt;&gt;""),AND(FE6&gt;=FK$27,FE6&lt;&gt;"",FG6&gt;=FK$31,FG6&lt;&gt;""),AND(FH6&gt;=FK$27,FH6&lt;&gt;"",FJ6&gt;=FK$31,FJ6&lt;&gt;""),AND(GF6&gt;=GS$27,GF6&lt;&gt;"",GH6&gt;=GS$31,GH6&lt;&gt;""),AND(GI6&gt;=GS$27,GI6&lt;&gt;"",GK6&gt;=GS$31,GK6&lt;&gt;""),AND(GM6&gt;=GS$27,GM6&lt;&gt;"",GO6&gt;=GS$31,GO6&lt;&gt;""),AND(GP6&gt;=GS$27,GP6&lt;&gt;"",GR6&gt;=GS$31,GR6&lt;&gt;""),AND(HN6&gt;=IA$27,HN6&lt;&gt;"",HP6&gt;=IA$31,HP6&lt;&gt;""),AND(HQ6&gt;=IA$27,HQ6&lt;&gt;"",HS6&gt;=IA$31,HS6&lt;&gt;""),AND(HU6&gt;=IA$27,HU6&lt;&gt;"",HW6&gt;=IA$31,HW6&lt;&gt;""),AND(HX6&gt;=IA$27,HX6&lt;&gt;"",HZ6&gt;=IA$31,HZ6&lt;&gt;""),AND(IV6&gt;=JI$27,IV6&lt;&gt;"",IX6&gt;=JI$31,IX6&lt;&gt;""),AND(IY6&gt;=JI$27,IY6&lt;&gt;"",JA6&gt;=JI$31,JA6&lt;&gt;""),AND(JC6&gt;=JI$27,JC6&lt;&gt;"",JE6&gt;=JI$31,JE6&lt;&gt;""),AND(JF6&gt;=JI$27,JF6&lt;&gt;"",JH6&gt;=JI$31,JH6&lt;&gt;""),AND(KD6&gt;=KQ$27,KD6&lt;&gt;"",KF6&gt;=KQ$31,KF6&lt;&gt;""),AND(KG6&gt;=KQ$27,KG6&lt;&gt;"",KI6&gt;=KQ$31,KI6&lt;&gt;""),AND(KK6&gt;=KQ$27,KK6&lt;&gt;"",KM6&gt;=KQ$31,KM6&lt;&gt;""),AND(KN6&gt;=KQ$27,KN6&lt;&gt;"",KP6&gt;=KQ$31,KP6&lt;&gt;""),AND(LL6&gt;=LY$27,LL6&lt;&gt;"",LN6&gt;=LY$31,LN6&lt;&gt;""),AND(LO6&gt;=LY$27,LO6&lt;&gt;"",LQ6&gt;=LY$31,LQ6&lt;&gt;""),AND(LS6&gt;=LY$27,LS6&lt;&gt;"",LU6&gt;=LY$31,LU6&lt;&gt;""),AND(LV6&gt;=LY$27,LV6&lt;&gt;"",LX6&gt;=LY$31,LX6&lt;&gt;""),AND(MT6&gt;=NG$27,MT6&lt;&gt;"",MV6&gt;=NG$31,MV6&lt;&gt;""),AND(MW6&gt;=NG$27,MW6&lt;&gt;"",MY6&gt;=NG$31,MY6&lt;&gt;""),AND(NA6&gt;=NG$27,NA6&lt;&gt;"",NC6&gt;=NG$31,NC6&lt;&gt;""),AND(ND6&gt;=NG$27,ND6&lt;&gt;"",NF6&gt;=NG$31,NF6&lt;&gt;""),AND(OB6&gt;=OO$27,OB6&lt;&gt;"",OD6&gt;=OO$31,OD6&lt;&gt;""),AND(OE6&gt;=OO$27,OE6&lt;&gt;"",OG6&gt;=OO$31,OG6&lt;&gt;""),AND(OI6&gt;=OO$27,OI6&lt;&gt;"",OK6&gt;=OO$31,OK6&lt;&gt;""),AND(OL6&gt;=OO$27,OL6&lt;&gt;"",ON6&gt;=OO$31,ON6&lt;&gt;""),AND(PJ6&gt;=PW$27,PJ6&lt;&gt;"",PL6&gt;=PW$31,PL6&lt;&gt;""),AND(PM6&gt;=PW$27,PM6&lt;&gt;"",PO6&gt;=PW$31,PO6&lt;&gt;""),AND(PQ6&gt;=PW$27,PQ6&lt;&gt;"",PS6&gt;=PW$31,PS6&lt;&gt;""),AND(PT6&gt;=PW$27,PT6&lt;&gt;"",PV6&gt;=PW$31,PV6&lt;&gt;""),AND(QR6&gt;=RE$27,QR6&lt;&gt;"",QT6&gt;=RE$31,QT6&lt;&gt;""),AND(QU6&gt;=RE$27,QU6&lt;&gt;"",QW6&gt;=RE$31,QW6&lt;&gt;""),AND(QY6&gt;=RE$27,QY6&lt;&gt;"",RA6&gt;=RE$31,RA6&lt;&gt;""),AND(RB6&gt;=RE$27,RB6&lt;&gt;"",RD6&gt;=RE$31,RD6&lt;&gt;""),AND(RZ6&gt;=SM$27,RZ6&lt;&gt;"",SB6&gt;=SM$31,SB6&lt;&gt;""),AND(SC6&gt;=SM$27,SC6&lt;&gt;"",SE6&gt;=SM$31,SE6&lt;&gt;""),AND(SG6&gt;=SM$27,SG6&lt;&gt;"",SI6&gt;=SM$31,SI6&lt;&gt;""),AND(SJ6&gt;=SM$27,SJ6&lt;&gt;"",SL6&gt;=SM$31,SL6&lt;&gt;""),AND(TH6&gt;=TU$27,TH6&lt;&gt;"",TJ6&gt;=TU$31,TJ6&lt;&gt;""),AND(TK6&gt;=TU$27,TK6&lt;&gt;"",TM6&gt;=TU$31,TM6&lt;&gt;""),AND(TO6&gt;=TU$27,TO6&lt;&gt;"",TQ6&gt;=TU$31,TQ6&lt;&gt;""),AND(TR6&gt;=TU$27,TR6&lt;&gt;"",TT6&gt;=TU$31,TT6&lt;&gt;""),AND(UP6&gt;=VC$27,UP6&lt;&gt;"",UR6&gt;=VC$31,UR6&lt;&gt;""),AND(US6&gt;=VC$27,US6&lt;&gt;"",UU6&gt;=VC$31,UU6&lt;&gt;""),AND(UW6&gt;=VC$27,UW6&lt;&gt;"",UY6&gt;=VC$31,UY6&lt;&gt;""),AND(UZ6&gt;=VC$27,UZ6&lt;&gt;"",VB6&gt;=VC$31,VB6&lt;&gt;""),AND(VX6&gt;=WK$27,VX6&lt;&gt;"",VZ6&gt;=WK$31,VZ6&lt;&gt;""),AND(WA6&gt;=WK$27,WA6&lt;&gt;"",WC6&gt;=WK$31,WC6&lt;&gt;""),AND(WE6&gt;=WK$27,WE6&lt;&gt;"",WG6&gt;=WK$31,WG6&lt;&gt;""),AND(WH6&gt;=WK$27,WH6&lt;&gt;"",WJ6&gt;=WK$31,WJ6&lt;&gt;"")),"Merit",IF(OR(AND(AG6&gt;=AQ$26,AG6&lt;&gt;"",AI6&gt;=AQ$30,AI6&lt;&gt;"",AF6=""),AND(AJ6&gt;=AQ$26,AJ6&lt;&gt;"",AL6&gt;=AQ$30,AL6&lt;&gt;"",AF6=""),AND(AN6&gt;=AQ$26,AN6&lt;&gt;"",AP6&gt;=AQ$30,AP6&lt;&gt;"",AF6=""),AND(BH6&gt;=BR$26,BH6&lt;&gt;"",BJ6&gt;=BR$30,BJ6&lt;&gt;"",BG6=""),AND(BK6&gt;=BR$26,BK6&lt;&gt;"",BM6&gt;=BR$30,BM6&lt;&gt;"",BG6=""),AND(BO6&gt;=BR$26,BO6&lt;&gt;"",BQ6&gt;=BR$30,BQ6&lt;&gt;"",BG6=""),AND(CI6&gt;=CS$26,CI6&lt;&gt;"",CK6&gt;=CS$30,CK6&lt;&gt;"",CH6=""),AND(CL6&gt;=CS$26,CL6&lt;&gt;"",CN6&gt;=CS$30,CN6&lt;&gt;"",CH6=""),AND(CP6&gt;=CS$26,CP6&lt;&gt;"",CR6&gt;=CS$30,CR6&lt;&gt;"",CH6=""),AND(DP6&gt;=EC$26,DP6&lt;&gt;"",DR6&gt;=EC$30,DR6&lt;&gt;""),AND(DS6&gt;=EC$26,DS6&lt;&gt;"",DU6&gt;=EC$30,DU6&lt;&gt;""),AND(DW6&gt;=EC$26,DW6&lt;&gt;"",DY6&gt;=EC$30,DY6&lt;&gt;""),AND(DZ6&gt;=EC$26,DZ6&lt;&gt;"",EB6&gt;=EC$30,EB6&lt;&gt;""),AND(EX6&gt;=FK$26,EX6&lt;&gt;"",EZ6&gt;=FK$30,EZ6&lt;&gt;""),AND(FA6&gt;=FK$26,FA6&lt;&gt;"",FC6&gt;=FK$30,FC6&lt;&gt;""),AND(FE6&gt;=FK$26,FE6&lt;&gt;"",FG6&gt;=FK$30,FG6&lt;&gt;""),AND(FH6&gt;=FK$26,FH6&lt;&gt;"",FJ6&gt;=FK$30,FJ6&lt;&gt;""),AND(GF6&gt;=GS$26,GF6&lt;&gt;"",GH6&gt;=GS$30,GH6&lt;&gt;""),AND(GI6&gt;=GS$26,GI6&lt;&gt;"",GK6&gt;=GS$30,GK6&lt;&gt;""),AND(GM6&gt;=GS$26,GM6&lt;&gt;"",GO6&gt;=GS$30,GO6&lt;&gt;""),AND(GP6&gt;=GS$26,GP6&lt;&gt;"",GR6&gt;=GS$30,GR6&lt;&gt;""),AND(HN6&gt;=IA$26,HN6&lt;&gt;"",HP6&gt;=IA$30,HP6&lt;&gt;""),AND(HQ6&gt;=IA$26,HQ6&lt;&gt;"",HS6&gt;=IA$30,HS6&lt;&gt;""),AND(HU6&gt;=IA$26,HU6&lt;&gt;"",HW6&gt;=IA$30,HW6&lt;&gt;""),AND(HX6&gt;=IA$26,HX6&lt;&gt;"",HZ6&gt;=IA$30,HZ6&lt;&gt;""),AND(IV6&gt;=JI$26,IV6&lt;&gt;"",IX6&gt;=JI$30,IX6&lt;&gt;""),AND(IY6&gt;=JI$26,IY6&lt;&gt;"",JA6&gt;=JI$30,JA6&lt;&gt;""),AND(JC6&gt;=JI$26,JC6&lt;&gt;"",JE6&gt;=JI$30,JE6&lt;&gt;""),AND(JF6&gt;=JI$26,JF6&lt;&gt;"",JH6&gt;=JI$30,JH6&lt;&gt;""),AND(KD6&gt;=KQ$26,KD6&lt;&gt;"",KF6&gt;=KQ$30,KF6&lt;&gt;""),AND(KG6&gt;=KQ$26,KG6&lt;&gt;"",KI6&gt;=KQ$30,KI6&lt;&gt;""),AND(KK6&gt;=KQ$26,KK6&lt;&gt;"",KM6&gt;=KQ$30,KM6&lt;&gt;""),AND(KN6&gt;=KQ$26,KN6&lt;&gt;"",KP6&gt;=KQ$30,KP6&lt;&gt;""),AND(LL6&gt;=LY$26,LL6&lt;&gt;"",LN6&gt;=LY$30,LN6&lt;&gt;""),AND(LO6&gt;=LY$26,LO6&lt;&gt;"",LQ6&gt;=LY$30,LQ6&lt;&gt;""),AND(LS6&gt;=LY$26,LS6&lt;&gt;"",LU6&gt;=LY$30,LU6&lt;&gt;""),AND(LV6&gt;=LY$26,LV6&lt;&gt;"",LX6&gt;=LY$30,LX6&lt;&gt;""),AND(MT6&gt;=NG$26,MT6&lt;&gt;"",MV6&gt;=NG$30,MV6&lt;&gt;""),AND(MW6&gt;=NG$26,MW6&lt;&gt;"",MY6&gt;=NG$30,MY6&lt;&gt;""),AND(NA6&gt;=NG$26,NA6&lt;&gt;"",NC6&gt;=NG$30,NC6&lt;&gt;""),AND(ND6&gt;=NG$26,ND6&lt;&gt;"",NF6&gt;=NG$30,NF6&lt;&gt;""),AND(OB6&gt;=OO$26,OB6&lt;&gt;"",OD6&gt;=OO$30,OD6&lt;&gt;""),AND(OE6&gt;=OO$26,OE6&lt;&gt;"",OG6&gt;=OO$30,OG6&lt;&gt;""),AND(OI6&gt;=OO$26,OI6&lt;&gt;"",OK6&gt;=OO$30,OK6&lt;&gt;""),AND(OL6&gt;=OO$26,OL6&lt;&gt;"",ON6&gt;=OO$30,ON6&lt;&gt;""),AND(PJ6&gt;=PW$26,PJ6&lt;&gt;"",PL6&gt;=PW$30,PL6&lt;&gt;""),AND(PM6&gt;=PW$26,PM6&lt;&gt;"",PO6&gt;=PW$30,PO6&lt;&gt;""),AND(PQ6&gt;=PW$26,PQ6&lt;&gt;"",PS6&gt;=PW$30,PS6&lt;&gt;""),AND(PT6&gt;=PW$26,PT6&lt;&gt;"",PV6&gt;=PW$30,PV6&lt;&gt;""),AND(QR6&gt;=RE$26,QR6&lt;&gt;"",QT6&gt;=RE$30,QT6&lt;&gt;""),AND(QU6&gt;=RE$26,QU6&lt;&gt;"",QW6&gt;=RE$30,QW6&lt;&gt;""),AND(QY6&gt;=RE$26,QY6&lt;&gt;"",RA6&gt;=RE$30,RA6&lt;&gt;""),AND(RB6&gt;=RE$26,RB6&lt;&gt;"",RD6&gt;=RE$30,RD6&lt;&gt;""),AND(RZ6&gt;=SM$26,RZ6&lt;&gt;"",SB6&gt;=SM$30,SB6&lt;&gt;""),AND(SC6&gt;=SM$26,SC6&lt;&gt;"",SE6&gt;=SM$30,SE6&lt;&gt;""),AND(SG6&gt;=SM$26,SG6&lt;&gt;"",SI6&gt;=SM$30,SI6&lt;&gt;""),AND(SJ6&gt;=SM$26,SJ6&lt;&gt;"",SL6&gt;=SM$30,SL6&lt;&gt;""),AND(TH6&gt;=TU$26,TH6&lt;&gt;"",TJ6&gt;=TU$30,TJ6&lt;&gt;""),AND(TK6&gt;=TU$26,TK6&lt;&gt;"",TM6&gt;=TU$30,TM6&lt;&gt;""),AND(TO6&gt;=TU$26,TO6&lt;&gt;"",TQ6&gt;=TU$30,TQ6&lt;&gt;""),AND(TR6&gt;=TU$26,TR6&lt;&gt;"",TT6&gt;=TU$30,TT6&lt;&gt;""),AND(UP6&gt;=VC$26,UP6&lt;&gt;"",UR6&gt;=VC$30,UR6&lt;&gt;""),AND(US6&gt;=VC$26,US6&lt;&gt;"",UU6&gt;=VC$30,UU6&lt;&gt;""),AND(UW6&gt;=VC$26,UW6&lt;&gt;"",UY6&gt;=VC$30,UY6&lt;&gt;""),AND(UZ6&gt;=VC$26,UZ6&lt;&gt;"",VB6&gt;=VC$30,VB6&lt;&gt;""),AND(VX6&gt;=WK$26,VX6&lt;&gt;"",VZ6&gt;=WK$30,VZ6&lt;&gt;""),AND(WA6&gt;=WK$26,WA6&lt;&gt;"",WC6&gt;=WK$30,WC6&lt;&gt;""),AND(WE6&gt;=WK$26,WE6&lt;&gt;"",WG6&gt;=WK$30,WG6&lt;&gt;""),AND(WH6&gt;=WK$26,WH6&lt;&gt;"",WJ6&gt;=WK$30,WJ6&lt;&gt;"")),"Excellence",IF(I6="P","Worlds Team",IF(F6="P","National Team","")))))</f>
        <v>National Team</v>
      </c>
      <c r="I6" s="3" t="str">
        <f>IF(OR(AND(AG6&gt;=AQ$25,AG6&lt;&gt;"",AI6&gt;=AQ$29,AI6&lt;&gt;"",AF6=""),AND(AJ6&gt;=AQ$25,AJ6&lt;&gt;"",AL6&gt;=AQ$29,AL6&lt;&gt;"",AF6=""),AND(AN6&gt;=AQ$25,AN6&lt;&gt;"",AP6&gt;=AQ$29,AP6&lt;&gt;"",AF6=""),AND(BH6&gt;=BR$25,BH6&lt;&gt;"",BJ6&gt;=BR$29,BJ6&lt;&gt;"",BG6=""),AND(BK6&gt;=BR$25,BK6&lt;&gt;"",BM6&gt;=BR$29,BM6&lt;&gt;"",BG6=""),AND(BO6&gt;=BR$25,BO6&lt;&gt;"",BQ6&gt;=BR$29,BQ6&lt;&gt;"",BG6=""),AND(CI6&gt;=CS$25,CI6&lt;&gt;"",CK6&gt;=CS$29,CK6&lt;&gt;"",CH6=""),AND(CL6&gt;=CS$25,CL6&lt;&gt;"",CN6&gt;=CS$29,CN6&lt;&gt;"",CH6=""),AND(CP6&gt;=CS$25,CP6&lt;&gt;"",CR6&gt;=CS$29,CR6&lt;&gt;"",CH6=""),AND(DP6&gt;=EC$25,DP6&lt;&gt;"",DR6&gt;=EC$29,DR6&lt;&gt;""),AND(DS6&gt;=EC$25,DS6&lt;&gt;"",DU6&gt;=EC$29,DU6&lt;&gt;""),AND(DW6&gt;=EC$25,DW6&lt;&gt;"",DY6&gt;=EC$29,DY6&lt;&gt;""),AND(DZ6&gt;=EC$25,DZ6&lt;&gt;"",EB6&gt;=EC$29,EB6&lt;&gt;""),AND(EX6&gt;=FK$25,EX6&lt;&gt;"",EZ6&gt;=FK$29,EZ6&lt;&gt;""),AND(FA6&gt;=FK$25,FA6&lt;&gt;"",FC6&gt;=FK$29,FC6&lt;&gt;""),AND(FE6&gt;=FK$25,FE6&lt;&gt;"",FG6&gt;=FK$29,FG6&lt;&gt;""),AND(FH6&gt;=FK$25,FH6&lt;&gt;"",FJ6&gt;=FK$29,FJ6&lt;&gt;""),AND(GF6&gt;=GS$25,GF6&lt;&gt;"",GH6&gt;=GS$29,GH6&lt;&gt;""),AND(GI6&gt;=GS$25,GI6&lt;&gt;"",GK6&gt;=GS$29,GK6&lt;&gt;""),AND(GM6&gt;=GS$25,GM6&lt;&gt;"",GO6&gt;=GS$29,GO6&lt;&gt;""),AND(GP6&gt;=GS$25,GP6&lt;&gt;"",GR6&gt;=GS$29,GR6&lt;&gt;""),AND(HN6&gt;=IA$25,HN6&lt;&gt;"",HP6&gt;=IA$29,HP6&lt;&gt;""),AND(HQ6&gt;=IA$25,HQ6&lt;&gt;"",HS6&gt;=IA$29,HS6&lt;&gt;""),AND(HU6&gt;=IA$25,HU6&lt;&gt;"",HW6&gt;=IA$29,HW6&lt;&gt;""),AND(HX6&gt;=IA$25,HX6&lt;&gt;"",HZ6&gt;=IA$29,HZ6&lt;&gt;""),AND(IV6&gt;=JI$25,IV6&lt;&gt;"",IX6&gt;=JI$29,IX6&lt;&gt;""),AND(IY6&gt;=JI$25,IY6&lt;&gt;"",JA6&gt;=JI$29,JA6&lt;&gt;""),AND(JC6&gt;=JI$25,JC6&lt;&gt;"",JE6&gt;=JI$29,JE6&lt;&gt;""),AND(JF6&gt;=JI$25,JF6&lt;&gt;"",JH6&gt;=JI$29,JH6&lt;&gt;""),AND(KD6&gt;=KQ$25,KD6&lt;&gt;"",KF6&gt;=KQ$29,KF6&lt;&gt;""),AND(KG6&gt;=KQ$25,KG6&lt;&gt;"",KI6&gt;=KQ$29,KI6&lt;&gt;""),AND(KK6&gt;=KQ$25,KK6&lt;&gt;"",KM6&gt;=KQ$29,KM6&lt;&gt;""),AND(KN6&gt;=KQ$25,KN6&lt;&gt;"",KP6&gt;=KQ$29,KP6&lt;&gt;""),AND(LL6&gt;=LY$25,LL6&lt;&gt;"",LN6&gt;=LY$29,LN6&lt;&gt;""),AND(LO6&gt;=LY$25,LO6&lt;&gt;"",LQ6&gt;=LY$29,LQ6&lt;&gt;""),AND(LS6&gt;=LY$25,LS6&lt;&gt;"",LU6&gt;=LY$29,LU6&lt;&gt;""),AND(LV6&gt;=LY$25,LV6&lt;&gt;"",LX6&gt;=LY$29,LX6&lt;&gt;""),AND(MT6&gt;=NG$25,MT6&lt;&gt;"",MV6&gt;=NG$29,MV6&lt;&gt;""),AND(MW6&gt;=NG$25,MW6&lt;&gt;"",MY6&gt;=NG$29,MY6&lt;&gt;""),AND(NA6&gt;=NG$25,NA6&lt;&gt;"",NC6&gt;=NG$29,NC6&lt;&gt;""),AND(ND6&gt;=NG$25,ND6&lt;&gt;"",NF6&gt;=NG$29,NF6&lt;&gt;""),AND(OB6&gt;=OO$25,OB6&lt;&gt;"",OD6&gt;=OO$29,OD6&lt;&gt;""),AND(OE6&gt;=OO$25,OE6&lt;&gt;"",OG6&gt;=OO$29,OG6&lt;&gt;""),AND(OI6&gt;=OO$25,OI6&lt;&gt;"",OK6&gt;=OO$29,OK6&lt;&gt;""),AND(OL6&gt;=OO$25,OL6&lt;&gt;"",ON6&gt;=OO$29,ON6&lt;&gt;""),AND(PJ6&gt;=PW$25,PJ6&lt;&gt;"",PL6&gt;=PW$29,PL6&lt;&gt;""),AND(PM6&gt;=PW$25,PM6&lt;&gt;"",PO6&gt;=PW$29,PO6&lt;&gt;""),AND(PQ6&gt;=PW$25,PQ6&lt;&gt;"",PS6&gt;=PW$29,PS6&lt;&gt;""),AND(PT6&gt;=PW$25,PT6&lt;&gt;"",PV6&gt;=PW$29,PV6&lt;&gt;""),AND(QR6&gt;=RE$25,QR6&lt;&gt;"",QT6&gt;=RE$29,QT6&lt;&gt;""),AND(QU6&gt;=RE$25,QU6&lt;&gt;"",QW6&gt;=RE$29,QW6&lt;&gt;""),AND(QY6&gt;=RE$25,QY6&lt;&gt;"",RA6&gt;=RE$29,RA6&lt;&gt;""),AND(RB6&gt;=RE$25,RB6&lt;&gt;"",RD6&gt;=RE$29,RD6&lt;&gt;""),AND(RZ6&gt;=SM$25,RZ6&lt;&gt;"",SB6&gt;=SM$29,SB6&lt;&gt;""),AND(SC6&gt;=SM$25,SC6&lt;&gt;"",SE6&gt;=SM$29,SE6&lt;&gt;""),AND(SG6&gt;=SM$25,SG6&lt;&gt;"",SI6&gt;=SM$29,SI6&lt;&gt;""),AND(SJ6&gt;=SM$25,SJ6&lt;&gt;"",SL6&gt;=SM$29,SL6&lt;&gt;""),AND(TH6&gt;=TU$25,TH6&lt;&gt;"",TJ6&gt;=TU$29,TJ6&lt;&gt;""),AND(TK6&gt;=TU$25,TK6&lt;&gt;"",TM6&gt;=TU$29,TM6&lt;&gt;""),AND(TO6&gt;=TU$25,TO6&lt;&gt;"",TQ6&gt;=TU$29,TQ6&lt;&gt;""),AND(TR6&gt;=TU$25,TR6&lt;&gt;"",TT6&gt;=TU$29,TT6&lt;&gt;""),AND(UP6&gt;=VC$25,UP6&lt;&gt;"",UR6&gt;=VC$29,UR6&lt;&gt;""),AND(US6&gt;=VC$25,US6&lt;&gt;"",UU6&gt;=VC$29,UU6&lt;&gt;""),AND(UW6&gt;=VC$25,UW6&lt;&gt;"",UY6&gt;=VC$29,UY6&lt;&gt;""),AND(UZ6&gt;=VC$25,UZ6&lt;&gt;"",VB6&gt;=VC$29,VB6&lt;&gt;""),AND(VX6&gt;=WK$25,VX6&lt;&gt;"",VZ6&gt;=WK$29,VZ6&lt;&gt;""),AND(WA6&gt;=WK$25,WA6&lt;&gt;"",WC6&gt;=WK$29,WC6&lt;&gt;""),AND(WE6&gt;=WK$25,WE6&lt;&gt;"",WG6&gt;=WK$29,WG6&lt;&gt;""),AND(WH6&gt;=WK$25,WH6&lt;&gt;"",WJ6&gt;=WK$29,WJ6&lt;&gt;"")),"P","")</f>
        <v/>
      </c>
      <c r="J6" s="8">
        <f>IF(COUNT(AI6,AL6,AP6,BJ6,BM6,BQ6,CK6,CN6,CR6)&gt;0,LARGE((AI6,AL6,AP6,BJ6,BM6,BQ6,CK6,CN6,CR6),1),0)</f>
        <v>0</v>
      </c>
      <c r="K6" s="8" t="str">
        <f>IF(J6="","",IF(OR(J6=CK6,J6=CN6,J6=CR6),$BS$1,IF(OR(J6=BJ6,J6=BM6,J6=BQ6),$AR$1,IF(OR(J6=AI6,J6=AL6,J6=AP6),$Q$1,""))))</f>
        <v/>
      </c>
      <c r="L6" s="8">
        <f>IF(COUNT(AI6,AL6,AP6,BJ6,BM6,BQ6,CK6,CN6,CR6)&gt;1,LARGE((AI6,AL6,AP6,BJ6,BM6,BQ6,CK6,CN6,CR6),2),0)</f>
        <v>0</v>
      </c>
      <c r="M6" s="8" t="str">
        <f>IF(L6="","",IF(OR(L6=CK6,L6=CN6,L6=CR6),$BS$1,IF(OR(L6=BJ6,L6=BM6,L6=BQ6),$AR$1,IF(OR(L6=AI6,L6=AL6,L6=AP6),$Q$1,""))))</f>
        <v/>
      </c>
      <c r="N6" s="8">
        <f>IF(MAX(CT6,CU6)&gt;0,MAX(CT6,CU6),"")</f>
        <v>48.33</v>
      </c>
      <c r="O6" s="11" t="str">
        <f>IF(N6="","",IF(N6=CT6,"("&amp;CT$2&amp;")",IF(N6=CU6,"("&amp;CU$2&amp;")")))</f>
        <v>(Prelim)</v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>2023 World Championships (Nov 10)</v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>IF(S6&gt;0,S6,"")</f>
        <v/>
      </c>
      <c r="AH6" s="39" t="str">
        <f>IF(T6&gt;0,T6,"")</f>
        <v/>
      </c>
      <c r="AI6" s="41" t="str">
        <f>IF(SUM(Q6:T6)-U6&gt;0,SUM(Q6:T6)-U6,"")</f>
        <v/>
      </c>
      <c r="AJ6" s="41" t="str">
        <f>IF(X6&gt;0,X6,"")</f>
        <v/>
      </c>
      <c r="AK6" s="41" t="str">
        <f>IF(Y6&gt;0,Y6,"")</f>
        <v/>
      </c>
      <c r="AL6" s="41" t="str">
        <f>IF(SUM(V6:Y6)-Z6&gt;0,SUM(V6:Y6)-Z6,"")</f>
        <v/>
      </c>
      <c r="AM6" s="41" t="str">
        <f>IF(AI6="","",MAX(AI6,AL6))</f>
        <v/>
      </c>
      <c r="AN6" s="41" t="str">
        <f>IF(AC6&gt;0,AC6,"")</f>
        <v/>
      </c>
      <c r="AO6" s="41" t="str">
        <f>IF(AD6&gt;0,AD6,"")</f>
        <v/>
      </c>
      <c r="AP6" s="41" t="str">
        <f>IF(SUM(AA6:AD6)-AE6&gt;0,SUM(AA6:AD6)-AE6,"")</f>
        <v/>
      </c>
      <c r="AQ6" s="41" t="str">
        <f>IF(SUM(AM6,AP6)&gt;0,SUM(AM6,AP6),"")</f>
        <v/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>IF(AT6&gt;0,AT6,"")</f>
        <v/>
      </c>
      <c r="BI6" s="40" t="str">
        <f>IF(AU6&gt;0,AU6,"")</f>
        <v/>
      </c>
      <c r="BJ6" s="11" t="str">
        <f>IF(SUM(AR6:AU6)-AV6&gt;0,SUM(AR6:AU6)-AV6,"")</f>
        <v/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 t="str">
        <f>IF(BJ6="","",MAX(BJ6,BM6))</f>
        <v/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 t="str">
        <f>IF(SUM(BN6,BQ6)&gt;0,SUM(BN6,BQ6),"")</f>
        <v/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>IF(BU6&gt;0,BU6,"")</f>
        <v/>
      </c>
      <c r="CJ6" s="39" t="str">
        <f>IF(BV6&gt;0,BV6,"")</f>
        <v/>
      </c>
      <c r="CK6" s="41" t="str">
        <f>IF(SUM(BS6:BV6)-BW6&gt;0,SUM(BS6:BV6)-BW6,"")</f>
        <v/>
      </c>
      <c r="CL6" s="41" t="str">
        <f>IF(BZ6&gt;0,BZ6,"")</f>
        <v/>
      </c>
      <c r="CM6" s="41" t="str">
        <f>IF(CA6&gt;0,CA6,"")</f>
        <v/>
      </c>
      <c r="CN6" s="41" t="str">
        <f>IF(SUM(BX6:CA6)-CB6&gt;0,SUM(BX6:CA6)-CB6,"")</f>
        <v/>
      </c>
      <c r="CO6" s="41" t="str">
        <f>IF(CK6="","",MAX(CK6,CN6))</f>
        <v/>
      </c>
      <c r="CP6" s="41" t="str">
        <f>IF(CE6&gt;0,CE6,"")</f>
        <v/>
      </c>
      <c r="CQ6" s="41" t="str">
        <f>IF(CF6&gt;0,CF6,"")</f>
        <v/>
      </c>
      <c r="CR6" s="41" t="str">
        <f>IF(SUM(CC6:CF6)-CG6&gt;0,SUM(CC6:CF6)-CG6,"")</f>
        <v/>
      </c>
      <c r="CS6" s="41" t="str">
        <f>IF(SUM(CO6,CR6)&gt;0,SUM(CO6,CR6),"")</f>
        <v/>
      </c>
      <c r="CT6" s="52">
        <f>IF(MAX(DV6,FD6,GL6,HT6,JB6,KJ6,LR6,MZ6,OH6,PP6,QX6,SF6,TN6,UV6,WD6)-IF(L6="",0,L6)&gt;0.001,MAX(DV6,FD6,GL6,HT6,JB6,KJ6,LR6,MZ6,OH6,PP6,QX6,SF6,TN6,UV6,WD6)-IF(L6="",0,L6),"")</f>
        <v>48.33</v>
      </c>
      <c r="CU6" s="52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>18.810000000000002</v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IF(SUM(DV6,EB6)&gt;0,SUM(DV6,EB6),"")</f>
        <v/>
      </c>
      <c r="ED6" s="18">
        <v>1.45</v>
      </c>
      <c r="EE6" s="18">
        <v>1.55</v>
      </c>
      <c r="EF6" s="18">
        <v>3.2</v>
      </c>
      <c r="EG6" s="18">
        <v>3.58</v>
      </c>
      <c r="EH6" s="18">
        <v>0</v>
      </c>
      <c r="EI6" s="18">
        <v>6.75</v>
      </c>
      <c r="EJ6" s="18">
        <v>9.0500000000000007</v>
      </c>
      <c r="EK6" s="18">
        <v>14.8</v>
      </c>
      <c r="EL6" s="18">
        <v>12.08</v>
      </c>
      <c r="EM6" s="18">
        <v>0</v>
      </c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>
        <f>IF(EF6&gt;0,EF6,"")</f>
        <v>3.2</v>
      </c>
      <c r="EY6" s="11">
        <f>IF(EG6&gt;0,EG6,"")</f>
        <v>3.58</v>
      </c>
      <c r="EZ6" s="11">
        <f>IF(SUM(ED6:EG6)-EH6&gt;0,SUM(ED6:EG6)-EH6,"")</f>
        <v>9.7800000000000011</v>
      </c>
      <c r="FA6" s="11">
        <f>IF(EK6&gt;0,EK6,"")</f>
        <v>14.8</v>
      </c>
      <c r="FB6" s="11">
        <f>IF(EL6&gt;0,EL6,"")</f>
        <v>12.08</v>
      </c>
      <c r="FC6" s="11">
        <f>IF(SUM(EI6:EL6)-EM6&gt;0,SUM(EI6:EL6)-EM6,"")</f>
        <v>42.68</v>
      </c>
      <c r="FD6" s="11">
        <f>IF(MAX(EZ6,FC6)&gt;0,MAX(EZ6,FC6),"")</f>
        <v>42.68</v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>
        <f>IF(SUM(FD6,FJ6)&gt;0,SUM(FD6,FJ6),"")</f>
        <v>42.68</v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>IF(FN6&gt;0,FN6,"")</f>
        <v/>
      </c>
      <c r="GG6" s="41" t="str">
        <f>IF(FO6&gt;0,FO6,"")</f>
        <v/>
      </c>
      <c r="GH6" s="41" t="str">
        <f>IF(SUM(FL6:FO6)-FP6&gt;0,SUM(FL6:FO6)-FP6,"")</f>
        <v/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 t="str">
        <f>IF(MAX(GH6,GK6)&gt;0,MAX(GH6,GK6),"")</f>
        <v/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 t="str">
        <f>IF(SUM(GL6,GR6)&gt;0,SUM(GL6,GR6),"")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IF(SUM(HT6,HZ6)&gt;0,SUM(HT6,HZ6),"")</f>
        <v/>
      </c>
      <c r="IB6" s="17">
        <v>7.2</v>
      </c>
      <c r="IC6" s="17">
        <v>9.25</v>
      </c>
      <c r="ID6" s="17">
        <v>14.4</v>
      </c>
      <c r="IE6" s="17">
        <v>17.48</v>
      </c>
      <c r="IF6" s="17">
        <v>0</v>
      </c>
      <c r="IG6" s="17">
        <v>7.1</v>
      </c>
      <c r="IH6" s="17">
        <v>8.9</v>
      </c>
      <c r="II6" s="17">
        <v>14.4</v>
      </c>
      <c r="IJ6" s="17">
        <v>15.56</v>
      </c>
      <c r="IK6" s="17">
        <v>0</v>
      </c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>
        <f>IF(ID6&gt;0,ID6,"")</f>
        <v>14.4</v>
      </c>
      <c r="IW6" s="41">
        <f>IF(IE6&gt;0,IE6,"")</f>
        <v>17.48</v>
      </c>
      <c r="IX6" s="41">
        <f>IF(SUM(IB6:IE6)-IF6&gt;0,SUM(IB6:IE6)-IF6,"")</f>
        <v>48.33</v>
      </c>
      <c r="IY6" s="41">
        <f>IF(II6&gt;0,II6,"")</f>
        <v>14.4</v>
      </c>
      <c r="IZ6" s="41">
        <f>IF(IJ6&gt;0,IJ6,"")</f>
        <v>15.56</v>
      </c>
      <c r="JA6" s="41">
        <f>IF(SUM(IG6:IJ6)-IK6&gt;0,SUM(IG6:IJ6)-IK6,"")</f>
        <v>45.96</v>
      </c>
      <c r="JB6" s="41">
        <f>IF(MAX(IX6,JA6)&gt;0,MAX(IX6,JA6),"")</f>
        <v>48.33</v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>
        <f>IF(SUM(JB6,JH6)&gt;0,SUM(JB6,JH6),"")</f>
        <v>48.33</v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>
        <v>2.95</v>
      </c>
      <c r="JZ6" s="18">
        <v>3.6</v>
      </c>
      <c r="KA6" s="18">
        <v>6.5</v>
      </c>
      <c r="KB6" s="18">
        <v>5.96</v>
      </c>
      <c r="KC6" s="18">
        <v>0.2</v>
      </c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>
        <f>IF(KA6&gt;0,KA6,"")</f>
        <v>6.5</v>
      </c>
      <c r="KO6" s="11">
        <f>IF(KB6&gt;0,KB6,"")</f>
        <v>5.96</v>
      </c>
      <c r="KP6" s="11">
        <f>IF(SUM(JY6:KB6)-KC6&gt;0,SUM(JY6:KB6)-KC6,"")</f>
        <v>18.810000000000002</v>
      </c>
      <c r="KQ6" s="11">
        <f>IF(SUM(KJ6,KP6)&gt;0,SUM(KJ6,KP6),"")</f>
        <v>18.810000000000002</v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IF(SUM(LR6,LX6)&gt;0,SUM(LR6,LX6),"")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IF(SUM(MZ6,NF6)&gt;0,SUM(MZ6,NF6),"")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IF(SUM(OH6,ON6)&gt;0,SUM(OH6,ON6),"")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IF(SUM(PP6,PV6)&gt;0,SUM(PP6,PV6),"")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IF(SUM(QX6,RD6)&gt;0,SUM(QX6,RD6),"")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IF(SUM(SF6,SL6)&gt;0,SUM(SF6,SL6),"")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1" t="str">
        <f>IF(SP6&gt;0,SP6,"")</f>
        <v/>
      </c>
      <c r="TI6" s="41" t="str">
        <f>IF(SQ6&gt;0,SQ6,"")</f>
        <v/>
      </c>
      <c r="TJ6" s="41" t="str">
        <f>IF(SUM(SN6:SQ6)-SR6&gt;0,SUM(SN6:SQ6)-SR6,"")</f>
        <v/>
      </c>
      <c r="TK6" s="41" t="str">
        <f>IF(SU6&gt;0,SU6,"")</f>
        <v/>
      </c>
      <c r="TL6" s="41" t="str">
        <f>IF(SV6&gt;0,SV6,"")</f>
        <v/>
      </c>
      <c r="TM6" s="41" t="str">
        <f>IF(SUM(SS6:SV6)-SW6&gt;0,SUM(SS6:SV6)-SW6,"")</f>
        <v/>
      </c>
      <c r="TN6" s="41" t="str">
        <f>IF(MAX(TJ6,TM6)&gt;0,MAX(TJ6,TM6),"")</f>
        <v/>
      </c>
      <c r="TO6" s="41" t="str">
        <f>IF(SZ6&gt;0,SZ6,"")</f>
        <v/>
      </c>
      <c r="TP6" s="41" t="str">
        <f>IF(TA6&gt;0,TA6,"")</f>
        <v/>
      </c>
      <c r="TQ6" s="41" t="str">
        <f>IF(SUM(SX6:TA6)-TB6&gt;0,SUM(SX6:TA6)-TB6,"")</f>
        <v/>
      </c>
      <c r="TR6" s="41" t="str">
        <f>IF(TE6&gt;0,TE6,"")</f>
        <v/>
      </c>
      <c r="TS6" s="41" t="str">
        <f>IF(TF6&gt;0,TF6,"")</f>
        <v/>
      </c>
      <c r="TT6" s="41" t="str">
        <f>IF(SUM(TC6:TF6)-TG6&gt;0,SUM(TC6:TF6)-TG6,"")</f>
        <v/>
      </c>
      <c r="TU6" s="41" t="str">
        <f>IF(SUM(TN6,TT6)&gt;0,SUM(TN6,TT6),"")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IF(SUM(UV6,VB6)&gt;0,SUM(UV6,VB6),"")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1" t="str">
        <f>IF(VF6&gt;0,VF6,"")</f>
        <v/>
      </c>
      <c r="VY6" s="41" t="str">
        <f>IF(VG6&gt;0,VG6,"")</f>
        <v/>
      </c>
      <c r="VZ6" s="41" t="str">
        <f>IF(SUM(VD6:VG6)-VH6&gt;0,SUM(VD6:VG6)-VH6,"")</f>
        <v/>
      </c>
      <c r="WA6" s="41" t="str">
        <f>IF(VK6&gt;0,VK6,"")</f>
        <v/>
      </c>
      <c r="WB6" s="41" t="str">
        <f>IF(VL6&gt;0,VL6,"")</f>
        <v/>
      </c>
      <c r="WC6" s="41" t="str">
        <f>IF(SUM(VI6:VL6)-VM6&gt;0,SUM(VI6:VL6)-VM6,"")</f>
        <v/>
      </c>
      <c r="WD6" s="41" t="str">
        <f>IF(MAX(VZ6,WC6)&gt;0,MAX(VZ6,WC6),"")</f>
        <v/>
      </c>
      <c r="WE6" s="41" t="str">
        <f>IF(VP6&gt;0,VP6,"")</f>
        <v/>
      </c>
      <c r="WF6" s="41" t="str">
        <f>IF(VQ6&gt;0,VQ6,"")</f>
        <v/>
      </c>
      <c r="WG6" s="41" t="str">
        <f>IF(SUM(VN6:VQ6)-VR6&gt;0,SUM(VN6:VQ6)-VR6,"")</f>
        <v/>
      </c>
      <c r="WH6" s="41" t="str">
        <f>IF(VU6&gt;0,VU6,"")</f>
        <v/>
      </c>
      <c r="WI6" s="41" t="str">
        <f>IF(VV6&gt;0,VV6,"")</f>
        <v/>
      </c>
      <c r="WJ6" s="41" t="str">
        <f>IF(SUM(VS6:VV6)-VW6&gt;0,SUM(VS6:VV6)-VW6,"")</f>
        <v/>
      </c>
      <c r="WK6" s="41" t="str">
        <f>IF(SUM(WD6,WJ6)&gt;0,SUM(WD6,WJ6),"")</f>
        <v/>
      </c>
      <c r="WL6" s="27">
        <f>IF($CH6="P",BS6,(BS6+AR6)/2)</f>
        <v>0</v>
      </c>
      <c r="WM6" s="27">
        <f>IF($CH6="P",BT6,(BT6+AS6)/2)</f>
        <v>0</v>
      </c>
      <c r="WN6" s="27">
        <f>IF($CH6="P",BU6,(BU6+AT6)/2)</f>
        <v>0</v>
      </c>
      <c r="WO6" s="27">
        <f>IF($CH6="P",BV6,(BV6+AU6)/2)</f>
        <v>0</v>
      </c>
      <c r="WP6" s="27">
        <f>IF($CH6="P",BW6,(BW6+AV6)/2)</f>
        <v>0</v>
      </c>
      <c r="WQ6" s="27">
        <f>IF($CH6="P",BX6,(BX6+AW6)/2)</f>
        <v>0</v>
      </c>
      <c r="WR6" s="27">
        <f>IF($CH6="P",BY6,(BY6+AX6)/2)</f>
        <v>0</v>
      </c>
      <c r="WS6" s="27">
        <f>IF($CH6="P",BZ6,(BZ6+AY6)/2)</f>
        <v>0</v>
      </c>
      <c r="WT6" s="27">
        <f>IF($CH6="P",CA6,(CA6+AZ6)/2)</f>
        <v>0</v>
      </c>
      <c r="WU6" s="27">
        <f>IF($CH6="P",CB6,(CB6+BA6)/2)</f>
        <v>0</v>
      </c>
      <c r="WV6" s="27">
        <f>IF($CH6="P",CC6,(CC6+BB6)/2)</f>
        <v>0</v>
      </c>
      <c r="WW6" s="27">
        <f>IF($CH6="P",CD6,(CD6+BC6)/2)</f>
        <v>0</v>
      </c>
      <c r="WX6" s="27">
        <f>IF($CH6="P",CE6,(CE6+BD6)/2)</f>
        <v>0</v>
      </c>
      <c r="WY6" s="27">
        <f>IF($CH6="P",CF6,(CF6+BE6)/2)</f>
        <v>0</v>
      </c>
      <c r="WZ6" s="27">
        <f>IF($CH6="P",CG6,(CG6+BF6)/2)</f>
        <v>0</v>
      </c>
      <c r="XA6" s="29" t="s">
        <v>56</v>
      </c>
      <c r="XB6" s="11" t="str">
        <f>IF(WN6&gt;0,WN6,"")</f>
        <v/>
      </c>
      <c r="XC6" s="11" t="str">
        <f>IF(WO6&gt;0,WO6,"")</f>
        <v/>
      </c>
      <c r="XD6" s="11" t="str">
        <f>IF(SUM(WL6:WO6)-WP6&gt;0,SUM(WL6:WO6)-WP6,"")</f>
        <v/>
      </c>
      <c r="XE6" s="11" t="str">
        <f>IF(WS6&gt;0,WS6,"")</f>
        <v/>
      </c>
      <c r="XF6" s="11" t="str">
        <f>IF(WT6&gt;0,WT6,"")</f>
        <v/>
      </c>
      <c r="XG6" s="11" t="str">
        <f>IF(SUM(WQ6:WT6)-WU6&gt;0,SUM(WQ6:WT6)-WU6,"")</f>
        <v/>
      </c>
      <c r="XH6" s="11" t="str">
        <f>IF(MAX(XD6,XG6)&gt;0,MAX(XD6,XG6),"")</f>
        <v/>
      </c>
      <c r="XI6" s="11" t="str">
        <f>IF(WX6&gt;0,WX6,"")</f>
        <v/>
      </c>
      <c r="XJ6" s="11" t="str">
        <f>IF(WY6&gt;0,WY6,"")</f>
        <v/>
      </c>
      <c r="XK6" s="11" t="str">
        <f>IF(SUM(WV6:WY6)-WZ6&gt;0,SUM(WV6:WY6)-WZ6,"")</f>
        <v/>
      </c>
      <c r="XL6" s="11" t="str">
        <f>IF(SUM(XH6,XK6)&gt;0,SUM(XH6,XK6),"")</f>
        <v/>
      </c>
    </row>
    <row r="7" spans="1:636" x14ac:dyDescent="0.2">
      <c r="A7" s="4" cm="1">
        <f t="array" ref="A7">IF(AND(H7&lt;&gt;"",H7&lt;&gt;"No DD"),SUMPRODUCT((H$4:H$22&lt;&gt;"")*(H$4:H$22&lt;&gt;"No DD")*(E$4:E$22&gt;E7))+1,IF(H7="No DD",SUMPRODUCT((H$4:H$22="No DD")*(E$4:E$22&gt;E7))+1+SUMPRODUCT((H$4:H$22&lt;&gt;"")*(H$4:H$22&lt;&gt;"No DD")),""))</f>
        <v>4</v>
      </c>
      <c r="B7" s="5" t="s">
        <v>186</v>
      </c>
      <c r="C7" s="4" t="s">
        <v>185</v>
      </c>
      <c r="D7" s="4" t="s">
        <v>184</v>
      </c>
      <c r="E7" s="9">
        <f>SUM(J7,L7,N7)</f>
        <v>47.209999999999994</v>
      </c>
      <c r="F7" s="3" t="str">
        <f>IF(OR(AND(AG7&gt;=AQ$24,AG7&lt;&gt;"",AI7&gt;=AQ$28,AI7&lt;&gt;"",AF7=""),AND(AJ7&gt;=AQ$24,AJ7&lt;&gt;"",AL7&gt;=AQ$28,AL7&lt;&gt;"",AF7=""),AND(AN7&gt;=AQ$24,AN7&lt;&gt;"",AP7&gt;=AQ$28,AP7&lt;&gt;"",AF7=""),AND(BH7&gt;=BR$24,BH7&lt;&gt;"",BJ7&gt;=BR$28,BJ7&lt;&gt;"",BG7=""),AND(BK7&gt;=BR$24,BK7&lt;&gt;"",BM7&gt;=BR$28,BM7&lt;&gt;"",BG7=""),AND(BO7&gt;=BR$24,BO7&lt;&gt;"",BQ7&gt;=BR$28,BQ7&lt;&gt;"",BG7=""),AND(CI7&gt;=CS$24,CI7&lt;&gt;"",CK7&gt;=CS$28,CK7&lt;&gt;"",CH7=""),AND(CL7&gt;=CS$24,CL7&lt;&gt;"",CN7&gt;=CS$28,CN7&lt;&gt;"",CH7=""),AND(CP7&gt;=CS$24,CP7&lt;&gt;"",CR7&gt;=CS$28,CR7&lt;&gt;"",CH7=""),AND(DP7&gt;=EC$24,DP7&lt;&gt;"",DR7&gt;=EC$28,DR7&lt;&gt;""),AND(DS7&gt;=EC$24,DS7&lt;&gt;"",DU7&gt;=EC$28,DU7&lt;&gt;""),AND(DW7&gt;=EC$24,DW7&lt;&gt;"",DY7&gt;=EC$28,DY7&lt;&gt;""),AND(DZ7&gt;=EC$24,DZ7&lt;&gt;"",EB7&gt;=EC$28,EB7&lt;&gt;""),AND(EX7&gt;=FK$24,EX7&lt;&gt;"",EZ7&gt;=FK$28,EZ7&lt;&gt;""),AND(FA7&gt;=FK$24,FA7&lt;&gt;"",FC7&gt;=FK$28,FC7&lt;&gt;""),AND(FE7&gt;=FK$24,FE7&lt;&gt;"",FG7&gt;=FK$28,FG7&lt;&gt;""),AND(FH7&gt;=FK$24,FH7&lt;&gt;"",FJ7&gt;=FK$28,FJ7&lt;&gt;""),AND(GF7&gt;=GS$24,GF7&lt;&gt;"",GH7&gt;=GS$28,GH7&lt;&gt;""),AND(GI7&gt;=GS$24,GI7&lt;&gt;"",GK7&gt;=GS$28,GK7&lt;&gt;""),AND(GM7&gt;=GS$24,GM7&lt;&gt;"",GO7&gt;=GS$28,GO7&lt;&gt;""),AND(GP7&gt;=GS$24,GP7&lt;&gt;"",GR7&gt;=GS$28,GR7&lt;&gt;""),AND(HN7&gt;=IA$24,HN7&lt;&gt;"",HP7&gt;=IA$28,HP7&lt;&gt;""),AND(HQ7&gt;=IA$24,HQ7&lt;&gt;"",HS7&gt;=IA$28,HS7&lt;&gt;""),AND(HU7&gt;=IA$24,HU7&lt;&gt;"",HW7&gt;=IA$28,HW7&lt;&gt;""),AND(HX7&gt;=IA$24,HX7&lt;&gt;"",HZ7&gt;=IA$28,HZ7&lt;&gt;""),AND(IV7&gt;=JI$24,IV7&lt;&gt;"",IX7&gt;=JI$28,IX7&lt;&gt;""),AND(IY7&gt;=JI$24,IY7&lt;&gt;"",JA7&gt;=JI$28,JA7&lt;&gt;""),AND(JC7&gt;=JI$24,JC7&lt;&gt;"",JE7&gt;=JI$28,JE7&lt;&gt;""),AND(JF7&gt;=JI$24,JF7&lt;&gt;"",JH7&gt;=JI$28,JH7&lt;&gt;""),AND(KD7&gt;=KQ$24,KD7&lt;&gt;"",KF7&gt;=KQ$28,KF7&lt;&gt;""),AND(KG7&gt;=KQ$24,KG7&lt;&gt;"",KI7&gt;=KQ$28,KI7&lt;&gt;""),AND(KK7&gt;=KQ$24,KK7&lt;&gt;"",KM7&gt;=KQ$28,KM7&lt;&gt;""),AND(KN7&gt;=KQ$24,KN7&lt;&gt;"",KP7&gt;=KQ$28,KP7&lt;&gt;""),AND(LL7&gt;=LY$24,LL7&lt;&gt;"",LN7&gt;=LY$28,LN7&lt;&gt;""),AND(LO7&gt;=LY$24,LO7&lt;&gt;"",LQ7&gt;=LY$28,LQ7&lt;&gt;""),AND(LS7&gt;=LY$24,LS7&lt;&gt;"",LU7&gt;=LY$28,LU7&lt;&gt;""),AND(LV7&gt;=LY$24,LV7&lt;&gt;"",LX7&gt;=LY$28,LX7&lt;&gt;""),AND(MT7&gt;=NG$24,MT7&lt;&gt;"",MV7&gt;=NG$28,MV7&lt;&gt;""),AND(MW7&gt;=NG$24,MW7&lt;&gt;"",MY7&gt;=NG$28,MY7&lt;&gt;""),AND(NA7&gt;=NG$24,NA7&lt;&gt;"",NC7&gt;=NG$28,NC7&lt;&gt;""),AND(ND7&gt;=NG$24,ND7&lt;&gt;"",NF7&gt;=NG$28,NF7&lt;&gt;""),AND(OB7&gt;=OO$24,OB7&lt;&gt;"",OD7&gt;=OO$28,OD7&lt;&gt;""),AND(OE7&gt;=OO$24,OE7&lt;&gt;"",OG7&gt;=OO$28,OG7&lt;&gt;""),AND(OI7&gt;=OO$24,OI7&lt;&gt;"",OK7&gt;=OO$28,OK7&lt;&gt;""),AND(OL7&gt;=OO$24,OL7&lt;&gt;"",ON7&gt;=OO$28,ON7&lt;&gt;""),AND(PJ7&gt;=PW$24,PJ7&lt;&gt;"",PL7&gt;=PW$28,PL7&lt;&gt;""),AND(PM7&gt;=PW$24,PM7&lt;&gt;"",PO7&gt;=PW$28,PO7&lt;&gt;""),AND(PQ7&gt;=PW$24,PQ7&lt;&gt;"",PS7&gt;=PW$28,PS7&lt;&gt;""),AND(PT7&gt;=PW$24,PT7&lt;&gt;"",PV7&gt;=PW$28,PV7&lt;&gt;""),AND(QR7&gt;=RE$24,QR7&lt;&gt;"",QT7&gt;=RE$28,QT7&lt;&gt;""),AND(QU7&gt;=RE$24,QU7&lt;&gt;"",QW7&gt;=RE$28,QW7&lt;&gt;""),AND(QY7&gt;=RE$24,QY7&lt;&gt;"",RA7&gt;=RE$28,RA7&lt;&gt;""),AND(RB7&gt;=RE$24,RB7&lt;&gt;"",RD7&gt;=RE$28,RD7&lt;&gt;""),AND(RZ7&gt;=SM$24,RZ7&lt;&gt;"",SB7&gt;=SM$28,SB7&lt;&gt;""),AND(SC7&gt;=SM$24,SC7&lt;&gt;"",SE7&gt;=SM$28,SE7&lt;&gt;""),AND(SG7&gt;=SM$24,SG7&lt;&gt;"",SI7&gt;=SM$28,SI7&lt;&gt;""),AND(SJ7&gt;=SM$24,SJ7&lt;&gt;"",SL7&gt;=SM$28,SL7&lt;&gt;""),AND(TH7&gt;=TU$24,TH7&lt;&gt;"",TJ7&gt;=TU$28,TJ7&lt;&gt;""),AND(TK7&gt;=TU$24,TK7&lt;&gt;"",TM7&gt;=TU$28,TM7&lt;&gt;""),AND(TO7&gt;=TU$24,TO7&lt;&gt;"",TQ7&gt;=TU$28,TQ7&lt;&gt;""),AND(TR7&gt;=TU$24,TR7&lt;&gt;"",TT7&gt;=TU$28,TT7&lt;&gt;""),AND(UP7&gt;=VC$24,UP7&lt;&gt;"",UR7&gt;=VC$28,UR7&lt;&gt;""),AND(US7&gt;=VC$24,US7&lt;&gt;"",UU7&gt;=VC$28,UU7&lt;&gt;""),AND(UW7&gt;=VC$24,UW7&lt;&gt;"",UY7&gt;=VC$28,UY7&lt;&gt;""),AND(UZ7&gt;=VC$24,UZ7&lt;&gt;"",VB7&gt;=VC$28,VB7&lt;&gt;""),AND(VX7&gt;=WK$24,VX7&lt;&gt;"",VZ7&gt;=WK$28,VZ7&lt;&gt;""),AND(WA7&gt;=WK$24,WA7&lt;&gt;"",WC7&gt;=WK$28,WC7&lt;&gt;""),AND(WE7&gt;=WK$24,WE7&lt;&gt;"",WG7&gt;=WK$28,WG7&lt;&gt;""),AND(WH7&gt;=WK$24,WH7&lt;&gt;"",WJ7&gt;=WK$28,WJ7&lt;&gt;"")),"P","")</f>
        <v>P</v>
      </c>
      <c r="G7" s="3" t="str">
        <f>IF(OR(AND(AI7&gt;=AQ$28,AI7&lt;&gt;"",AF7=""),AND(AL7&gt;=AQ$28,AL7&lt;&gt;"",AF7=""),AND(AP7&gt;=AQ$28,AP7&lt;&gt;"",AF7=""),AND(BJ7&gt;=BR$28,BJ7&lt;&gt;"",BG7=""),AND(BM7&gt;=BR$28,BM7&lt;&gt;"",BG7=""),AND(BQ7&gt;=BR$28,BQ7&lt;&gt;"",BG7=""),AND(CK7&gt;=CS$28,CK7&lt;&gt;"",CH7=""),AND(CN7&gt;=CS$28,CN7&lt;&gt;"",CH7=""),AND(CR7&gt;=CS$28,CR7&lt;&gt;"",CH7=""),AND(DR7&gt;=EC$28,DR7&lt;&gt;""),AND(DU7&gt;=EC$28,DU7&lt;&gt;""),AND(DY7&gt;=EC$28,DY7&lt;&gt;""),AND(EB7&gt;=EC$28,EB7&lt;&gt;""),AND(EZ7&gt;=FK$28,EZ7&lt;&gt;""),AND(FC7&gt;=FK$28,FC7&lt;&gt;""),AND(FG7&gt;=FK$28,FG7&lt;&gt;""),AND(FJ7&gt;=FK$28,FJ7&lt;&gt;""),AND(GH7&gt;=GS$28,GH7&lt;&gt;""),AND(GK7&gt;=GS$28,GK7&lt;&gt;""),AND(GO7&gt;=GS$28,GO7&lt;&gt;""),AND(GR7&gt;=GS$28,GR7&lt;&gt;""),AND(HP7&gt;=IA$28,HP7&lt;&gt;""),AND(HS7&gt;=IA$28,HS7&lt;&gt;""),AND(HW7&gt;=IA$28,HW7&lt;&gt;""),AND(HZ7&gt;=IA$28,HZ7&lt;&gt;""),AND(IX7&gt;=JI$28,IX7&lt;&gt;""),AND(JA7&gt;=JI$28,JA7&lt;&gt;""),AND(JE7&gt;=JI$28,JE7&lt;&gt;""),AND(JH7&gt;=JI$28,JH7&lt;&gt;""),AND(KF7&gt;=KQ$28,KF7&lt;&gt;""),AND(KI7&gt;=KQ$28,KI7&lt;&gt;""),AND(KM7&gt;=KQ$28,KM7&lt;&gt;""),AND(KP7&gt;=KQ$28,KP7&lt;&gt;""),AND(LN7&gt;=LY$28,LN7&lt;&gt;""),AND(LQ7&gt;=LY$28,LQ7&lt;&gt;""),AND(LU7&gt;=LY$28,LU7&lt;&gt;""),AND(LX7&gt;=LY$28,LX7&lt;&gt;""),AND(MV7&gt;=NG$28,MV7&lt;&gt;""),AND(MY7&gt;=NG$28,MY7&lt;&gt;""),AND(NC7&gt;=NG$28,NC7&lt;&gt;""),AND(NF7&gt;=NG$28,NF7&lt;&gt;""),AND(OD7&gt;=OO$28,OD7&lt;&gt;""),AND(OG7&gt;=OO$28,OG7&lt;&gt;""),AND(OK7&gt;=OO$28,OK7&lt;&gt;""),AND(ON7&gt;=OO$28,ON7&lt;&gt;""),AND(PL7&gt;=PW$28,PL7&lt;&gt;""),AND(PO7&gt;=PW$28,PO7&lt;&gt;""),AND(PS7&gt;=PW$28,PS7&lt;&gt;""),AND(PV7&gt;=PW$28,PV7&lt;&gt;""),AND(QT7&gt;=RE$28,QT7&lt;&gt;""),AND(QW7&gt;=RE$28,QW7&lt;&gt;""),AND(RA7&gt;=RE$28,RA7&lt;&gt;""),AND(RD7&gt;=RE$28,RD7&lt;&gt;""),AND(SB7&gt;=SM$28,SB7&lt;&gt;""),AND(SE7&gt;=SM$28,SE7&lt;&gt;""),AND(SI7&gt;=SM$28,SI7&lt;&gt;""),AND(SL7&gt;=SM$28,SL7&lt;&gt;""),AND(TJ7&gt;=TU$28,TJ7&lt;&gt;""),AND(TM7&gt;=TU$28,TM7&lt;&gt;""),AND(TQ7&gt;=TU$28,TQ7&lt;&gt;""),AND(TT7&gt;=TU$28,TT7&lt;&gt;""),AND(UR7&gt;=VC$28,UR7&lt;&gt;""),AND(UU7&gt;=VC$28,UU7&lt;&gt;""),AND(UY7&gt;=VC$28,UY7&lt;&gt;""),AND(VB7&gt;=VC$28,VB7&lt;&gt;""),AND(VZ7&gt;=WK$28,VZ7&lt;&gt;""),AND(WC7&gt;=WK$28,WC7&lt;&gt;""),AND(WG7&gt;=WK$28,WG7&lt;&gt;""),AND(WJ7&gt;=WK$28,WJ7&lt;&gt;"")),"P","")</f>
        <v>P</v>
      </c>
      <c r="H7" s="37" t="str">
        <f>IF(AND(G7="P",F7=""),"No DD",IF(OR(AND(AG7&gt;=AQ$27,AG7&lt;&gt;"",AI7&gt;=AQ$31,AI7&lt;&gt;"",AF7=""),AND(AJ7&gt;=AQ$27,AJ7&lt;&gt;"",AL7&gt;=AQ$31,AL7&lt;&gt;"",AF7=""),AND(AN7&gt;=AQ$27,AN7&lt;&gt;"",AP7&gt;=AQ$31,AP7&lt;&gt;"",AF7=""),AND(BH7&gt;=BR$27,BH7&lt;&gt;"",BJ7&gt;=BR$31,BJ7&lt;&gt;"",BG7=""),AND(BK7&gt;=BR$27,BK7&lt;&gt;"",BM7&gt;=BR$31,BM7&lt;&gt;"",BG7=""),AND(BO7&gt;=BR$27,BO7&lt;&gt;"",BQ7&gt;=BR$31,BQ7&lt;&gt;"",BG7=""),AND(CI7&gt;=CS$27,CI7&lt;&gt;"",CK7&gt;=CS$31,CK7&lt;&gt;"",CH7=""),AND(CL7&gt;=CS$27,CL7&lt;&gt;"",CN7&gt;=CS$31,CN7&lt;&gt;"",CH7=""),AND(CP7&gt;=CS$27,CP7&lt;&gt;"",CR7&gt;=CS$31,CR7&lt;&gt;"",CH7=""),AND(DP7&gt;=EC$27,DP7&lt;&gt;"",DR7&gt;=EC$31,DR7&lt;&gt;""),AND(DS7&gt;=EC$27,DS7&lt;&gt;"",DU7&gt;=EC$31,DU7&lt;&gt;""),AND(DW7&gt;=EC$27,DW7&lt;&gt;"",DY7&gt;=EC$31,DY7&lt;&gt;""),AND(DZ7&gt;=EC$27,DZ7&lt;&gt;"",EB7&gt;=EC$31,EB7&lt;&gt;""),AND(EX7&gt;=FK$27,EX7&lt;&gt;"",EZ7&gt;=FK$31,EZ7&lt;&gt;""),AND(FA7&gt;=FK$27,FA7&lt;&gt;"",FC7&gt;=FK$31,FC7&lt;&gt;""),AND(FE7&gt;=FK$27,FE7&lt;&gt;"",FG7&gt;=FK$31,FG7&lt;&gt;""),AND(FH7&gt;=FK$27,FH7&lt;&gt;"",FJ7&gt;=FK$31,FJ7&lt;&gt;""),AND(GF7&gt;=GS$27,GF7&lt;&gt;"",GH7&gt;=GS$31,GH7&lt;&gt;""),AND(GI7&gt;=GS$27,GI7&lt;&gt;"",GK7&gt;=GS$31,GK7&lt;&gt;""),AND(GM7&gt;=GS$27,GM7&lt;&gt;"",GO7&gt;=GS$31,GO7&lt;&gt;""),AND(GP7&gt;=GS$27,GP7&lt;&gt;"",GR7&gt;=GS$31,GR7&lt;&gt;""),AND(HN7&gt;=IA$27,HN7&lt;&gt;"",HP7&gt;=IA$31,HP7&lt;&gt;""),AND(HQ7&gt;=IA$27,HQ7&lt;&gt;"",HS7&gt;=IA$31,HS7&lt;&gt;""),AND(HU7&gt;=IA$27,HU7&lt;&gt;"",HW7&gt;=IA$31,HW7&lt;&gt;""),AND(HX7&gt;=IA$27,HX7&lt;&gt;"",HZ7&gt;=IA$31,HZ7&lt;&gt;""),AND(IV7&gt;=JI$27,IV7&lt;&gt;"",IX7&gt;=JI$31,IX7&lt;&gt;""),AND(IY7&gt;=JI$27,IY7&lt;&gt;"",JA7&gt;=JI$31,JA7&lt;&gt;""),AND(JC7&gt;=JI$27,JC7&lt;&gt;"",JE7&gt;=JI$31,JE7&lt;&gt;""),AND(JF7&gt;=JI$27,JF7&lt;&gt;"",JH7&gt;=JI$31,JH7&lt;&gt;""),AND(KD7&gt;=KQ$27,KD7&lt;&gt;"",KF7&gt;=KQ$31,KF7&lt;&gt;""),AND(KG7&gt;=KQ$27,KG7&lt;&gt;"",KI7&gt;=KQ$31,KI7&lt;&gt;""),AND(KK7&gt;=KQ$27,KK7&lt;&gt;"",KM7&gt;=KQ$31,KM7&lt;&gt;""),AND(KN7&gt;=KQ$27,KN7&lt;&gt;"",KP7&gt;=KQ$31,KP7&lt;&gt;""),AND(LL7&gt;=LY$27,LL7&lt;&gt;"",LN7&gt;=LY$31,LN7&lt;&gt;""),AND(LO7&gt;=LY$27,LO7&lt;&gt;"",LQ7&gt;=LY$31,LQ7&lt;&gt;""),AND(LS7&gt;=LY$27,LS7&lt;&gt;"",LU7&gt;=LY$31,LU7&lt;&gt;""),AND(LV7&gt;=LY$27,LV7&lt;&gt;"",LX7&gt;=LY$31,LX7&lt;&gt;""),AND(MT7&gt;=NG$27,MT7&lt;&gt;"",MV7&gt;=NG$31,MV7&lt;&gt;""),AND(MW7&gt;=NG$27,MW7&lt;&gt;"",MY7&gt;=NG$31,MY7&lt;&gt;""),AND(NA7&gt;=NG$27,NA7&lt;&gt;"",NC7&gt;=NG$31,NC7&lt;&gt;""),AND(ND7&gt;=NG$27,ND7&lt;&gt;"",NF7&gt;=NG$31,NF7&lt;&gt;""),AND(OB7&gt;=OO$27,OB7&lt;&gt;"",OD7&gt;=OO$31,OD7&lt;&gt;""),AND(OE7&gt;=OO$27,OE7&lt;&gt;"",OG7&gt;=OO$31,OG7&lt;&gt;""),AND(OI7&gt;=OO$27,OI7&lt;&gt;"",OK7&gt;=OO$31,OK7&lt;&gt;""),AND(OL7&gt;=OO$27,OL7&lt;&gt;"",ON7&gt;=OO$31,ON7&lt;&gt;""),AND(PJ7&gt;=PW$27,PJ7&lt;&gt;"",PL7&gt;=PW$31,PL7&lt;&gt;""),AND(PM7&gt;=PW$27,PM7&lt;&gt;"",PO7&gt;=PW$31,PO7&lt;&gt;""),AND(PQ7&gt;=PW$27,PQ7&lt;&gt;"",PS7&gt;=PW$31,PS7&lt;&gt;""),AND(PT7&gt;=PW$27,PT7&lt;&gt;"",PV7&gt;=PW$31,PV7&lt;&gt;""),AND(QR7&gt;=RE$27,QR7&lt;&gt;"",QT7&gt;=RE$31,QT7&lt;&gt;""),AND(QU7&gt;=RE$27,QU7&lt;&gt;"",QW7&gt;=RE$31,QW7&lt;&gt;""),AND(QY7&gt;=RE$27,QY7&lt;&gt;"",RA7&gt;=RE$31,RA7&lt;&gt;""),AND(RB7&gt;=RE$27,RB7&lt;&gt;"",RD7&gt;=RE$31,RD7&lt;&gt;""),AND(RZ7&gt;=SM$27,RZ7&lt;&gt;"",SB7&gt;=SM$31,SB7&lt;&gt;""),AND(SC7&gt;=SM$27,SC7&lt;&gt;"",SE7&gt;=SM$31,SE7&lt;&gt;""),AND(SG7&gt;=SM$27,SG7&lt;&gt;"",SI7&gt;=SM$31,SI7&lt;&gt;""),AND(SJ7&gt;=SM$27,SJ7&lt;&gt;"",SL7&gt;=SM$31,SL7&lt;&gt;""),AND(TH7&gt;=TU$27,TH7&lt;&gt;"",TJ7&gt;=TU$31,TJ7&lt;&gt;""),AND(TK7&gt;=TU$27,TK7&lt;&gt;"",TM7&gt;=TU$31,TM7&lt;&gt;""),AND(TO7&gt;=TU$27,TO7&lt;&gt;"",TQ7&gt;=TU$31,TQ7&lt;&gt;""),AND(TR7&gt;=TU$27,TR7&lt;&gt;"",TT7&gt;=TU$31,TT7&lt;&gt;""),AND(UP7&gt;=VC$27,UP7&lt;&gt;"",UR7&gt;=VC$31,UR7&lt;&gt;""),AND(US7&gt;=VC$27,US7&lt;&gt;"",UU7&gt;=VC$31,UU7&lt;&gt;""),AND(UW7&gt;=VC$27,UW7&lt;&gt;"",UY7&gt;=VC$31,UY7&lt;&gt;""),AND(UZ7&gt;=VC$27,UZ7&lt;&gt;"",VB7&gt;=VC$31,VB7&lt;&gt;""),AND(VX7&gt;=WK$27,VX7&lt;&gt;"",VZ7&gt;=WK$31,VZ7&lt;&gt;""),AND(WA7&gt;=WK$27,WA7&lt;&gt;"",WC7&gt;=WK$31,WC7&lt;&gt;""),AND(WE7&gt;=WK$27,WE7&lt;&gt;"",WG7&gt;=WK$31,WG7&lt;&gt;""),AND(WH7&gt;=WK$27,WH7&lt;&gt;"",WJ7&gt;=WK$31,WJ7&lt;&gt;"")),"Merit",IF(OR(AND(AG7&gt;=AQ$26,AG7&lt;&gt;"",AI7&gt;=AQ$30,AI7&lt;&gt;"",AF7=""),AND(AJ7&gt;=AQ$26,AJ7&lt;&gt;"",AL7&gt;=AQ$30,AL7&lt;&gt;"",AF7=""),AND(AN7&gt;=AQ$26,AN7&lt;&gt;"",AP7&gt;=AQ$30,AP7&lt;&gt;"",AF7=""),AND(BH7&gt;=BR$26,BH7&lt;&gt;"",BJ7&gt;=BR$30,BJ7&lt;&gt;"",BG7=""),AND(BK7&gt;=BR$26,BK7&lt;&gt;"",BM7&gt;=BR$30,BM7&lt;&gt;"",BG7=""),AND(BO7&gt;=BR$26,BO7&lt;&gt;"",BQ7&gt;=BR$30,BQ7&lt;&gt;"",BG7=""),AND(CI7&gt;=CS$26,CI7&lt;&gt;"",CK7&gt;=CS$30,CK7&lt;&gt;"",CH7=""),AND(CL7&gt;=CS$26,CL7&lt;&gt;"",CN7&gt;=CS$30,CN7&lt;&gt;"",CH7=""),AND(CP7&gt;=CS$26,CP7&lt;&gt;"",CR7&gt;=CS$30,CR7&lt;&gt;"",CH7=""),AND(DP7&gt;=EC$26,DP7&lt;&gt;"",DR7&gt;=EC$30,DR7&lt;&gt;""),AND(DS7&gt;=EC$26,DS7&lt;&gt;"",DU7&gt;=EC$30,DU7&lt;&gt;""),AND(DW7&gt;=EC$26,DW7&lt;&gt;"",DY7&gt;=EC$30,DY7&lt;&gt;""),AND(DZ7&gt;=EC$26,DZ7&lt;&gt;"",EB7&gt;=EC$30,EB7&lt;&gt;""),AND(EX7&gt;=FK$26,EX7&lt;&gt;"",EZ7&gt;=FK$30,EZ7&lt;&gt;""),AND(FA7&gt;=FK$26,FA7&lt;&gt;"",FC7&gt;=FK$30,FC7&lt;&gt;""),AND(FE7&gt;=FK$26,FE7&lt;&gt;"",FG7&gt;=FK$30,FG7&lt;&gt;""),AND(FH7&gt;=FK$26,FH7&lt;&gt;"",FJ7&gt;=FK$30,FJ7&lt;&gt;""),AND(GF7&gt;=GS$26,GF7&lt;&gt;"",GH7&gt;=GS$30,GH7&lt;&gt;""),AND(GI7&gt;=GS$26,GI7&lt;&gt;"",GK7&gt;=GS$30,GK7&lt;&gt;""),AND(GM7&gt;=GS$26,GM7&lt;&gt;"",GO7&gt;=GS$30,GO7&lt;&gt;""),AND(GP7&gt;=GS$26,GP7&lt;&gt;"",GR7&gt;=GS$30,GR7&lt;&gt;""),AND(HN7&gt;=IA$26,HN7&lt;&gt;"",HP7&gt;=IA$30,HP7&lt;&gt;""),AND(HQ7&gt;=IA$26,HQ7&lt;&gt;"",HS7&gt;=IA$30,HS7&lt;&gt;""),AND(HU7&gt;=IA$26,HU7&lt;&gt;"",HW7&gt;=IA$30,HW7&lt;&gt;""),AND(HX7&gt;=IA$26,HX7&lt;&gt;"",HZ7&gt;=IA$30,HZ7&lt;&gt;""),AND(IV7&gt;=JI$26,IV7&lt;&gt;"",IX7&gt;=JI$30,IX7&lt;&gt;""),AND(IY7&gt;=JI$26,IY7&lt;&gt;"",JA7&gt;=JI$30,JA7&lt;&gt;""),AND(JC7&gt;=JI$26,JC7&lt;&gt;"",JE7&gt;=JI$30,JE7&lt;&gt;""),AND(JF7&gt;=JI$26,JF7&lt;&gt;"",JH7&gt;=JI$30,JH7&lt;&gt;""),AND(KD7&gt;=KQ$26,KD7&lt;&gt;"",KF7&gt;=KQ$30,KF7&lt;&gt;""),AND(KG7&gt;=KQ$26,KG7&lt;&gt;"",KI7&gt;=KQ$30,KI7&lt;&gt;""),AND(KK7&gt;=KQ$26,KK7&lt;&gt;"",KM7&gt;=KQ$30,KM7&lt;&gt;""),AND(KN7&gt;=KQ$26,KN7&lt;&gt;"",KP7&gt;=KQ$30,KP7&lt;&gt;""),AND(LL7&gt;=LY$26,LL7&lt;&gt;"",LN7&gt;=LY$30,LN7&lt;&gt;""),AND(LO7&gt;=LY$26,LO7&lt;&gt;"",LQ7&gt;=LY$30,LQ7&lt;&gt;""),AND(LS7&gt;=LY$26,LS7&lt;&gt;"",LU7&gt;=LY$30,LU7&lt;&gt;""),AND(LV7&gt;=LY$26,LV7&lt;&gt;"",LX7&gt;=LY$30,LX7&lt;&gt;""),AND(MT7&gt;=NG$26,MT7&lt;&gt;"",MV7&gt;=NG$30,MV7&lt;&gt;""),AND(MW7&gt;=NG$26,MW7&lt;&gt;"",MY7&gt;=NG$30,MY7&lt;&gt;""),AND(NA7&gt;=NG$26,NA7&lt;&gt;"",NC7&gt;=NG$30,NC7&lt;&gt;""),AND(ND7&gt;=NG$26,ND7&lt;&gt;"",NF7&gt;=NG$30,NF7&lt;&gt;""),AND(OB7&gt;=OO$26,OB7&lt;&gt;"",OD7&gt;=OO$30,OD7&lt;&gt;""),AND(OE7&gt;=OO$26,OE7&lt;&gt;"",OG7&gt;=OO$30,OG7&lt;&gt;""),AND(OI7&gt;=OO$26,OI7&lt;&gt;"",OK7&gt;=OO$30,OK7&lt;&gt;""),AND(OL7&gt;=OO$26,OL7&lt;&gt;"",ON7&gt;=OO$30,ON7&lt;&gt;""),AND(PJ7&gt;=PW$26,PJ7&lt;&gt;"",PL7&gt;=PW$30,PL7&lt;&gt;""),AND(PM7&gt;=PW$26,PM7&lt;&gt;"",PO7&gt;=PW$30,PO7&lt;&gt;""),AND(PQ7&gt;=PW$26,PQ7&lt;&gt;"",PS7&gt;=PW$30,PS7&lt;&gt;""),AND(PT7&gt;=PW$26,PT7&lt;&gt;"",PV7&gt;=PW$30,PV7&lt;&gt;""),AND(QR7&gt;=RE$26,QR7&lt;&gt;"",QT7&gt;=RE$30,QT7&lt;&gt;""),AND(QU7&gt;=RE$26,QU7&lt;&gt;"",QW7&gt;=RE$30,QW7&lt;&gt;""),AND(QY7&gt;=RE$26,QY7&lt;&gt;"",RA7&gt;=RE$30,RA7&lt;&gt;""),AND(RB7&gt;=RE$26,RB7&lt;&gt;"",RD7&gt;=RE$30,RD7&lt;&gt;""),AND(RZ7&gt;=SM$26,RZ7&lt;&gt;"",SB7&gt;=SM$30,SB7&lt;&gt;""),AND(SC7&gt;=SM$26,SC7&lt;&gt;"",SE7&gt;=SM$30,SE7&lt;&gt;""),AND(SG7&gt;=SM$26,SG7&lt;&gt;"",SI7&gt;=SM$30,SI7&lt;&gt;""),AND(SJ7&gt;=SM$26,SJ7&lt;&gt;"",SL7&gt;=SM$30,SL7&lt;&gt;""),AND(TH7&gt;=TU$26,TH7&lt;&gt;"",TJ7&gt;=TU$30,TJ7&lt;&gt;""),AND(TK7&gt;=TU$26,TK7&lt;&gt;"",TM7&gt;=TU$30,TM7&lt;&gt;""),AND(TO7&gt;=TU$26,TO7&lt;&gt;"",TQ7&gt;=TU$30,TQ7&lt;&gt;""),AND(TR7&gt;=TU$26,TR7&lt;&gt;"",TT7&gt;=TU$30,TT7&lt;&gt;""),AND(UP7&gt;=VC$26,UP7&lt;&gt;"",UR7&gt;=VC$30,UR7&lt;&gt;""),AND(US7&gt;=VC$26,US7&lt;&gt;"",UU7&gt;=VC$30,UU7&lt;&gt;""),AND(UW7&gt;=VC$26,UW7&lt;&gt;"",UY7&gt;=VC$30,UY7&lt;&gt;""),AND(UZ7&gt;=VC$26,UZ7&lt;&gt;"",VB7&gt;=VC$30,VB7&lt;&gt;""),AND(VX7&gt;=WK$26,VX7&lt;&gt;"",VZ7&gt;=WK$30,VZ7&lt;&gt;""),AND(WA7&gt;=WK$26,WA7&lt;&gt;"",WC7&gt;=WK$30,WC7&lt;&gt;""),AND(WE7&gt;=WK$26,WE7&lt;&gt;"",WG7&gt;=WK$30,WG7&lt;&gt;""),AND(WH7&gt;=WK$26,WH7&lt;&gt;"",WJ7&gt;=WK$30,WJ7&lt;&gt;"")),"Excellence",IF(I7="P","Worlds Team",IF(F7="P","National Team","")))))</f>
        <v>National Team</v>
      </c>
      <c r="I7" s="3" t="str">
        <f>IF(OR(AND(AG7&gt;=AQ$25,AG7&lt;&gt;"",AI7&gt;=AQ$29,AI7&lt;&gt;"",AF7=""),AND(AJ7&gt;=AQ$25,AJ7&lt;&gt;"",AL7&gt;=AQ$29,AL7&lt;&gt;"",AF7=""),AND(AN7&gt;=AQ$25,AN7&lt;&gt;"",AP7&gt;=AQ$29,AP7&lt;&gt;"",AF7=""),AND(BH7&gt;=BR$25,BH7&lt;&gt;"",BJ7&gt;=BR$29,BJ7&lt;&gt;"",BG7=""),AND(BK7&gt;=BR$25,BK7&lt;&gt;"",BM7&gt;=BR$29,BM7&lt;&gt;"",BG7=""),AND(BO7&gt;=BR$25,BO7&lt;&gt;"",BQ7&gt;=BR$29,BQ7&lt;&gt;"",BG7=""),AND(CI7&gt;=CS$25,CI7&lt;&gt;"",CK7&gt;=CS$29,CK7&lt;&gt;"",CH7=""),AND(CL7&gt;=CS$25,CL7&lt;&gt;"",CN7&gt;=CS$29,CN7&lt;&gt;"",CH7=""),AND(CP7&gt;=CS$25,CP7&lt;&gt;"",CR7&gt;=CS$29,CR7&lt;&gt;"",CH7=""),AND(DP7&gt;=EC$25,DP7&lt;&gt;"",DR7&gt;=EC$29,DR7&lt;&gt;""),AND(DS7&gt;=EC$25,DS7&lt;&gt;"",DU7&gt;=EC$29,DU7&lt;&gt;""),AND(DW7&gt;=EC$25,DW7&lt;&gt;"",DY7&gt;=EC$29,DY7&lt;&gt;""),AND(DZ7&gt;=EC$25,DZ7&lt;&gt;"",EB7&gt;=EC$29,EB7&lt;&gt;""),AND(EX7&gt;=FK$25,EX7&lt;&gt;"",EZ7&gt;=FK$29,EZ7&lt;&gt;""),AND(FA7&gt;=FK$25,FA7&lt;&gt;"",FC7&gt;=FK$29,FC7&lt;&gt;""),AND(FE7&gt;=FK$25,FE7&lt;&gt;"",FG7&gt;=FK$29,FG7&lt;&gt;""),AND(FH7&gt;=FK$25,FH7&lt;&gt;"",FJ7&gt;=FK$29,FJ7&lt;&gt;""),AND(GF7&gt;=GS$25,GF7&lt;&gt;"",GH7&gt;=GS$29,GH7&lt;&gt;""),AND(GI7&gt;=GS$25,GI7&lt;&gt;"",GK7&gt;=GS$29,GK7&lt;&gt;""),AND(GM7&gt;=GS$25,GM7&lt;&gt;"",GO7&gt;=GS$29,GO7&lt;&gt;""),AND(GP7&gt;=GS$25,GP7&lt;&gt;"",GR7&gt;=GS$29,GR7&lt;&gt;""),AND(HN7&gt;=IA$25,HN7&lt;&gt;"",HP7&gt;=IA$29,HP7&lt;&gt;""),AND(HQ7&gt;=IA$25,HQ7&lt;&gt;"",HS7&gt;=IA$29,HS7&lt;&gt;""),AND(HU7&gt;=IA$25,HU7&lt;&gt;"",HW7&gt;=IA$29,HW7&lt;&gt;""),AND(HX7&gt;=IA$25,HX7&lt;&gt;"",HZ7&gt;=IA$29,HZ7&lt;&gt;""),AND(IV7&gt;=JI$25,IV7&lt;&gt;"",IX7&gt;=JI$29,IX7&lt;&gt;""),AND(IY7&gt;=JI$25,IY7&lt;&gt;"",JA7&gt;=JI$29,JA7&lt;&gt;""),AND(JC7&gt;=JI$25,JC7&lt;&gt;"",JE7&gt;=JI$29,JE7&lt;&gt;""),AND(JF7&gt;=JI$25,JF7&lt;&gt;"",JH7&gt;=JI$29,JH7&lt;&gt;""),AND(KD7&gt;=KQ$25,KD7&lt;&gt;"",KF7&gt;=KQ$29,KF7&lt;&gt;""),AND(KG7&gt;=KQ$25,KG7&lt;&gt;"",KI7&gt;=KQ$29,KI7&lt;&gt;""),AND(KK7&gt;=KQ$25,KK7&lt;&gt;"",KM7&gt;=KQ$29,KM7&lt;&gt;""),AND(KN7&gt;=KQ$25,KN7&lt;&gt;"",KP7&gt;=KQ$29,KP7&lt;&gt;""),AND(LL7&gt;=LY$25,LL7&lt;&gt;"",LN7&gt;=LY$29,LN7&lt;&gt;""),AND(LO7&gt;=LY$25,LO7&lt;&gt;"",LQ7&gt;=LY$29,LQ7&lt;&gt;""),AND(LS7&gt;=LY$25,LS7&lt;&gt;"",LU7&gt;=LY$29,LU7&lt;&gt;""),AND(LV7&gt;=LY$25,LV7&lt;&gt;"",LX7&gt;=LY$29,LX7&lt;&gt;""),AND(MT7&gt;=NG$25,MT7&lt;&gt;"",MV7&gt;=NG$29,MV7&lt;&gt;""),AND(MW7&gt;=NG$25,MW7&lt;&gt;"",MY7&gt;=NG$29,MY7&lt;&gt;""),AND(NA7&gt;=NG$25,NA7&lt;&gt;"",NC7&gt;=NG$29,NC7&lt;&gt;""),AND(ND7&gt;=NG$25,ND7&lt;&gt;"",NF7&gt;=NG$29,NF7&lt;&gt;""),AND(OB7&gt;=OO$25,OB7&lt;&gt;"",OD7&gt;=OO$29,OD7&lt;&gt;""),AND(OE7&gt;=OO$25,OE7&lt;&gt;"",OG7&gt;=OO$29,OG7&lt;&gt;""),AND(OI7&gt;=OO$25,OI7&lt;&gt;"",OK7&gt;=OO$29,OK7&lt;&gt;""),AND(OL7&gt;=OO$25,OL7&lt;&gt;"",ON7&gt;=OO$29,ON7&lt;&gt;""),AND(PJ7&gt;=PW$25,PJ7&lt;&gt;"",PL7&gt;=PW$29,PL7&lt;&gt;""),AND(PM7&gt;=PW$25,PM7&lt;&gt;"",PO7&gt;=PW$29,PO7&lt;&gt;""),AND(PQ7&gt;=PW$25,PQ7&lt;&gt;"",PS7&gt;=PW$29,PS7&lt;&gt;""),AND(PT7&gt;=PW$25,PT7&lt;&gt;"",PV7&gt;=PW$29,PV7&lt;&gt;""),AND(QR7&gt;=RE$25,QR7&lt;&gt;"",QT7&gt;=RE$29,QT7&lt;&gt;""),AND(QU7&gt;=RE$25,QU7&lt;&gt;"",QW7&gt;=RE$29,QW7&lt;&gt;""),AND(QY7&gt;=RE$25,QY7&lt;&gt;"",RA7&gt;=RE$29,RA7&lt;&gt;""),AND(RB7&gt;=RE$25,RB7&lt;&gt;"",RD7&gt;=RE$29,RD7&lt;&gt;""),AND(RZ7&gt;=SM$25,RZ7&lt;&gt;"",SB7&gt;=SM$29,SB7&lt;&gt;""),AND(SC7&gt;=SM$25,SC7&lt;&gt;"",SE7&gt;=SM$29,SE7&lt;&gt;""),AND(SG7&gt;=SM$25,SG7&lt;&gt;"",SI7&gt;=SM$29,SI7&lt;&gt;""),AND(SJ7&gt;=SM$25,SJ7&lt;&gt;"",SL7&gt;=SM$29,SL7&lt;&gt;""),AND(TH7&gt;=TU$25,TH7&lt;&gt;"",TJ7&gt;=TU$29,TJ7&lt;&gt;""),AND(TK7&gt;=TU$25,TK7&lt;&gt;"",TM7&gt;=TU$29,TM7&lt;&gt;""),AND(TO7&gt;=TU$25,TO7&lt;&gt;"",TQ7&gt;=TU$29,TQ7&lt;&gt;""),AND(TR7&gt;=TU$25,TR7&lt;&gt;"",TT7&gt;=TU$29,TT7&lt;&gt;""),AND(UP7&gt;=VC$25,UP7&lt;&gt;"",UR7&gt;=VC$29,UR7&lt;&gt;""),AND(US7&gt;=VC$25,US7&lt;&gt;"",UU7&gt;=VC$29,UU7&lt;&gt;""),AND(UW7&gt;=VC$25,UW7&lt;&gt;"",UY7&gt;=VC$29,UY7&lt;&gt;""),AND(UZ7&gt;=VC$25,UZ7&lt;&gt;"",VB7&gt;=VC$29,VB7&lt;&gt;""),AND(VX7&gt;=WK$25,VX7&lt;&gt;"",VZ7&gt;=WK$29,VZ7&lt;&gt;""),AND(WA7&gt;=WK$25,WA7&lt;&gt;"",WC7&gt;=WK$29,WC7&lt;&gt;""),AND(WE7&gt;=WK$25,WE7&lt;&gt;"",WG7&gt;=WK$29,WG7&lt;&gt;""),AND(WH7&gt;=WK$25,WH7&lt;&gt;"",WJ7&gt;=WK$29,WJ7&lt;&gt;"")),"P","")</f>
        <v/>
      </c>
      <c r="J7" s="8">
        <f>IF(COUNT(AI7,AL7,AP7,BJ7,BM7,BQ7,CK7,CN7,CR7)&gt;0,LARGE((AI7,AL7,AP7,BJ7,BM7,BQ7,CK7,CN7,CR7),1),0)</f>
        <v>0</v>
      </c>
      <c r="K7" s="8" t="str">
        <f>IF(J7="","",IF(OR(J7=CK7,J7=CN7,J7=CR7),$BS$1,IF(OR(J7=BJ7,J7=BM7,J7=BQ7),$AR$1,IF(OR(J7=AI7,J7=AL7,J7=AP7),$Q$1,""))))</f>
        <v/>
      </c>
      <c r="L7" s="8">
        <f>IF(COUNT(AI7,AL7,AP7,BJ7,BM7,BQ7,CK7,CN7,CR7)&gt;1,LARGE((AI7,AL7,AP7,BJ7,BM7,BQ7,CK7,CN7,CR7),2),0)</f>
        <v>0</v>
      </c>
      <c r="M7" s="8" t="str">
        <f>IF(L7="","",IF(OR(L7=CK7,L7=CN7,L7=CR7),$BS$1,IF(OR(L7=BJ7,L7=BM7,L7=BQ7),$AR$1,IF(OR(L7=AI7,L7=AL7,L7=AP7),$Q$1,""))))</f>
        <v/>
      </c>
      <c r="N7" s="8">
        <f>IF(MAX(CT7,CU7)&gt;0,MAX(CT7,CU7),"")</f>
        <v>47.209999999999994</v>
      </c>
      <c r="O7" s="11" t="str">
        <f>IF(N7="","",IF(N7=CT7,"("&amp;CT$2&amp;")",IF(N7=CU7,"("&amp;CU$2&amp;")")))</f>
        <v>(Prelim)</v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>2023 World Cup POR 2 (July 8)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>IF(S7&gt;0,S7,"")</f>
        <v/>
      </c>
      <c r="AH7" s="39" t="str">
        <f>IF(T7&gt;0,T7,"")</f>
        <v/>
      </c>
      <c r="AI7" s="41" t="str">
        <f>IF(SUM(Q7:T7)-U7&gt;0,SUM(Q7:T7)-U7,"")</f>
        <v/>
      </c>
      <c r="AJ7" s="41" t="str">
        <f>IF(X7&gt;0,X7,"")</f>
        <v/>
      </c>
      <c r="AK7" s="41" t="str">
        <f>IF(Y7&gt;0,Y7,"")</f>
        <v/>
      </c>
      <c r="AL7" s="41" t="str">
        <f>IF(SUM(V7:Y7)-Z7&gt;0,SUM(V7:Y7)-Z7,"")</f>
        <v/>
      </c>
      <c r="AM7" s="41" t="str">
        <f>IF(AI7="","",MAX(AI7,AL7))</f>
        <v/>
      </c>
      <c r="AN7" s="41" t="str">
        <f>IF(AC7&gt;0,AC7,"")</f>
        <v/>
      </c>
      <c r="AO7" s="41" t="str">
        <f>IF(AD7&gt;0,AD7,"")</f>
        <v/>
      </c>
      <c r="AP7" s="41" t="str">
        <f>IF(SUM(AA7:AD7)-AE7&gt;0,SUM(AA7:AD7)-AE7,"")</f>
        <v/>
      </c>
      <c r="AQ7" s="41" t="str">
        <f>IF(SUM(AM7,AP7)&gt;0,SUM(AM7,AP7),"")</f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>IF(AT7&gt;0,AT7,"")</f>
        <v/>
      </c>
      <c r="BI7" s="40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>
        <f>IF(MAX(DV7,FD7,GL7,HT7,JB7,KJ7,LR7,MZ7,OH7,PP7,QX7,SF7,TN7,UV7,WD7)-IF(L7="",0,L7)&gt;0.001,MAX(DV7,FD7,GL7,HT7,JB7,KJ7,LR7,MZ7,OH7,PP7,QX7,SF7,TN7,UV7,WD7)-IF(L7="",0,L7),"")</f>
        <v>47.209999999999994</v>
      </c>
      <c r="CU7" s="52" t="str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/>
      </c>
      <c r="CV7" s="17">
        <v>7.15</v>
      </c>
      <c r="CW7" s="17">
        <v>8.6999999999999993</v>
      </c>
      <c r="CX7" s="17">
        <v>15.2</v>
      </c>
      <c r="CY7" s="17">
        <v>16.16</v>
      </c>
      <c r="CZ7" s="17">
        <v>0</v>
      </c>
      <c r="DA7" s="17">
        <v>4.4000000000000004</v>
      </c>
      <c r="DB7" s="17">
        <v>5.2</v>
      </c>
      <c r="DC7" s="17">
        <v>9.4</v>
      </c>
      <c r="DD7" s="17">
        <v>10.36</v>
      </c>
      <c r="DE7" s="17">
        <v>0</v>
      </c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>
        <f>IF(CX7&gt;0,CX7,"")</f>
        <v>15.2</v>
      </c>
      <c r="DQ7" s="41">
        <f>IF(CY7&gt;0,CY7,"")</f>
        <v>16.16</v>
      </c>
      <c r="DR7" s="41">
        <f>IF(SUM(CV7:CY7)-CZ7&gt;0,SUM(CV7:CY7)-CZ7,"")</f>
        <v>47.209999999999994</v>
      </c>
      <c r="DS7" s="41">
        <f>IF(DC7&gt;0,DC7,"")</f>
        <v>9.4</v>
      </c>
      <c r="DT7" s="41">
        <f>IF(DD7&gt;0,DD7,"")</f>
        <v>10.36</v>
      </c>
      <c r="DU7" s="41">
        <f>IF(SUM(DA7:DD7)-DE7&gt;0,SUM(DA7:DD7)-DE7,"")</f>
        <v>29.36</v>
      </c>
      <c r="DV7" s="41">
        <f>IF(MAX(DR7,DU7)&gt;0,MAX(DR7,DU7),"")</f>
        <v>47.209999999999994</v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 t="str">
        <f>IF(DM7&gt;0,DM7,"")</f>
        <v/>
      </c>
      <c r="EA7" s="41" t="str">
        <f>IF(DN7&gt;0,DN7,"")</f>
        <v/>
      </c>
      <c r="EB7" s="41" t="str">
        <f>IF(SUM(DK7:DN7)-DO7&gt;0,SUM(DK7:DN7)-DO7,"")</f>
        <v/>
      </c>
      <c r="EC7" s="41">
        <f>IF(SUM(DV7,EB7)&gt;0,SUM(DV7,EB7),"")</f>
        <v>47.209999999999994</v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IF(SUM(FD7,FJ7)&gt;0,SUM(FD7,FJ7),"")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>IF(FN7&gt;0,FN7,"")</f>
        <v/>
      </c>
      <c r="GG7" s="41" t="str">
        <f>IF(FO7&gt;0,FO7,"")</f>
        <v/>
      </c>
      <c r="GH7" s="41" t="str">
        <f>IF(SUM(FL7:FO7)-FP7&gt;0,SUM(FL7:FO7)-FP7,"")</f>
        <v/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 t="str">
        <f>IF(MAX(GH7,GK7)&gt;0,MAX(GH7,GK7),"")</f>
        <v/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 t="str">
        <f>IF(GC7&gt;0,GC7,"")</f>
        <v/>
      </c>
      <c r="GQ7" s="41" t="str">
        <f>IF(GD7&gt;0,GD7,"")</f>
        <v/>
      </c>
      <c r="GR7" s="41" t="str">
        <f>IF(SUM(GA7:GD7)-GE7&gt;0,SUM(GA7:GD7)-GE7,"")</f>
        <v/>
      </c>
      <c r="GS7" s="41" t="str">
        <f>IF(SUM(GL7,GR7)&gt;0,SUM(GL7,GR7),"")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IF(SUM(HT7,HZ7)&gt;0,SUM(HT7,HZ7),"")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IF(SUM(JB7,JH7)&gt;0,SUM(JB7,JH7),"")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IF(SUM(KJ7,KP7)&gt;0,SUM(KJ7,KP7),"")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IF(SUM(LR7,LX7)&gt;0,SUM(LR7,LX7),"")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IF(SUM(MZ7,NF7)&gt;0,SUM(MZ7,NF7),"")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IF(SUM(OH7,ON7)&gt;0,SUM(OH7,ON7),"")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IF(SUM(PP7,PV7)&gt;0,SUM(PP7,PV7),"")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IF(SUM(QX7,RD7)&gt;0,SUM(QX7,RD7),"")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IF(SUM(SF7,SL7)&gt;0,SUM(SF7,SL7),"")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1" t="str">
        <f>IF(SP7&gt;0,SP7,"")</f>
        <v/>
      </c>
      <c r="TI7" s="41" t="str">
        <f>IF(SQ7&gt;0,SQ7,"")</f>
        <v/>
      </c>
      <c r="TJ7" s="41" t="str">
        <f>IF(SUM(SN7:SQ7)-SR7&gt;0,SUM(SN7:SQ7)-SR7,"")</f>
        <v/>
      </c>
      <c r="TK7" s="41" t="str">
        <f>IF(SU7&gt;0,SU7,"")</f>
        <v/>
      </c>
      <c r="TL7" s="41" t="str">
        <f>IF(SV7&gt;0,SV7,"")</f>
        <v/>
      </c>
      <c r="TM7" s="41" t="str">
        <f>IF(SUM(SS7:SV7)-SW7&gt;0,SUM(SS7:SV7)-SW7,"")</f>
        <v/>
      </c>
      <c r="TN7" s="41" t="str">
        <f>IF(MAX(TJ7,TM7)&gt;0,MAX(TJ7,TM7),"")</f>
        <v/>
      </c>
      <c r="TO7" s="41" t="str">
        <f>IF(SZ7&gt;0,SZ7,"")</f>
        <v/>
      </c>
      <c r="TP7" s="41" t="str">
        <f>IF(TA7&gt;0,TA7,"")</f>
        <v/>
      </c>
      <c r="TQ7" s="41" t="str">
        <f>IF(SUM(SX7:TA7)-TB7&gt;0,SUM(SX7:TA7)-TB7,"")</f>
        <v/>
      </c>
      <c r="TR7" s="41" t="str">
        <f>IF(TE7&gt;0,TE7,"")</f>
        <v/>
      </c>
      <c r="TS7" s="41" t="str">
        <f>IF(TF7&gt;0,TF7,"")</f>
        <v/>
      </c>
      <c r="TT7" s="41" t="str">
        <f>IF(SUM(TC7:TF7)-TG7&gt;0,SUM(TC7:TF7)-TG7,"")</f>
        <v/>
      </c>
      <c r="TU7" s="41" t="str">
        <f>IF(SUM(TN7,TT7)&gt;0,SUM(TN7,TT7),"")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IF(SUM(UV7,VB7)&gt;0,SUM(UV7,VB7),"")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1" t="str">
        <f>IF(VF7&gt;0,VF7,"")</f>
        <v/>
      </c>
      <c r="VY7" s="41" t="str">
        <f>IF(VG7&gt;0,VG7,"")</f>
        <v/>
      </c>
      <c r="VZ7" s="41" t="str">
        <f>IF(SUM(VD7:VG7)-VH7&gt;0,SUM(VD7:VG7)-VH7,"")</f>
        <v/>
      </c>
      <c r="WA7" s="41" t="str">
        <f>IF(VK7&gt;0,VK7,"")</f>
        <v/>
      </c>
      <c r="WB7" s="41" t="str">
        <f>IF(VL7&gt;0,VL7,"")</f>
        <v/>
      </c>
      <c r="WC7" s="41" t="str">
        <f>IF(SUM(VI7:VL7)-VM7&gt;0,SUM(VI7:VL7)-VM7,"")</f>
        <v/>
      </c>
      <c r="WD7" s="41" t="str">
        <f>IF(MAX(VZ7,WC7)&gt;0,MAX(VZ7,WC7),"")</f>
        <v/>
      </c>
      <c r="WE7" s="41" t="str">
        <f>IF(VP7&gt;0,VP7,"")</f>
        <v/>
      </c>
      <c r="WF7" s="41" t="str">
        <f>IF(VQ7&gt;0,VQ7,"")</f>
        <v/>
      </c>
      <c r="WG7" s="41" t="str">
        <f>IF(SUM(VN7:VQ7)-VR7&gt;0,SUM(VN7:VQ7)-VR7,"")</f>
        <v/>
      </c>
      <c r="WH7" s="41" t="str">
        <f>IF(VU7&gt;0,VU7,"")</f>
        <v/>
      </c>
      <c r="WI7" s="41" t="str">
        <f>IF(VV7&gt;0,VV7,"")</f>
        <v/>
      </c>
      <c r="WJ7" s="41" t="str">
        <f>IF(SUM(VS7:VV7)-VW7&gt;0,SUM(VS7:VV7)-VW7,"")</f>
        <v/>
      </c>
      <c r="WK7" s="41" t="str">
        <f>IF(SUM(WD7,WJ7)&gt;0,SUM(WD7,WJ7),"")</f>
        <v/>
      </c>
      <c r="WL7" s="27">
        <f>IF($CH7="P",BS7,(BS7+AR7)/2)</f>
        <v>0</v>
      </c>
      <c r="WM7" s="27">
        <f>IF($CH7="P",BT7,(BT7+AS7)/2)</f>
        <v>0</v>
      </c>
      <c r="WN7" s="27">
        <f>IF($CH7="P",BU7,(BU7+AT7)/2)</f>
        <v>0</v>
      </c>
      <c r="WO7" s="27">
        <f>IF($CH7="P",BV7,(BV7+AU7)/2)</f>
        <v>0</v>
      </c>
      <c r="WP7" s="27">
        <f>IF($CH7="P",BW7,(BW7+AV7)/2)</f>
        <v>0</v>
      </c>
      <c r="WQ7" s="27">
        <f>IF($CH7="P",BX7,(BX7+AW7)/2)</f>
        <v>0</v>
      </c>
      <c r="WR7" s="27">
        <f>IF($CH7="P",BY7,(BY7+AX7)/2)</f>
        <v>0</v>
      </c>
      <c r="WS7" s="27">
        <f>IF($CH7="P",BZ7,(BZ7+AY7)/2)</f>
        <v>0</v>
      </c>
      <c r="WT7" s="27">
        <f>IF($CH7="P",CA7,(CA7+AZ7)/2)</f>
        <v>0</v>
      </c>
      <c r="WU7" s="27">
        <f>IF($CH7="P",CB7,(CB7+BA7)/2)</f>
        <v>0</v>
      </c>
      <c r="WV7" s="27">
        <f>IF($CH7="P",CC7,(CC7+BB7)/2)</f>
        <v>0</v>
      </c>
      <c r="WW7" s="27">
        <f>IF($CH7="P",CD7,(CD7+BC7)/2)</f>
        <v>0</v>
      </c>
      <c r="WX7" s="27">
        <f>IF($CH7="P",CE7,(CE7+BD7)/2)</f>
        <v>0</v>
      </c>
      <c r="WY7" s="27">
        <f>IF($CH7="P",CF7,(CF7+BE7)/2)</f>
        <v>0</v>
      </c>
      <c r="WZ7" s="27">
        <f>IF($CH7="P",CG7,(CG7+BF7)/2)</f>
        <v>0</v>
      </c>
      <c r="XA7" s="29" t="s">
        <v>56</v>
      </c>
      <c r="XB7" s="11" t="str">
        <f>IF(WN7&gt;0,WN7,"")</f>
        <v/>
      </c>
      <c r="XC7" s="11" t="str">
        <f>IF(WO7&gt;0,WO7,"")</f>
        <v/>
      </c>
      <c r="XD7" s="11" t="str">
        <f>IF(SUM(WL7:WO7)-WP7&gt;0,SUM(WL7:WO7)-WP7,"")</f>
        <v/>
      </c>
      <c r="XE7" s="11" t="str">
        <f>IF(WS7&gt;0,WS7,"")</f>
        <v/>
      </c>
      <c r="XF7" s="11" t="str">
        <f>IF(WT7&gt;0,WT7,"")</f>
        <v/>
      </c>
      <c r="XG7" s="11" t="str">
        <f>IF(SUM(WQ7:WT7)-WU7&gt;0,SUM(WQ7:WT7)-WU7,"")</f>
        <v/>
      </c>
      <c r="XH7" s="11" t="str">
        <f>IF(MAX(XD7,XG7)&gt;0,MAX(XD7,XG7),"")</f>
        <v/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 t="str">
        <f>IF(SUM(XH7,XK7)&gt;0,SUM(XH7,XK7),"")</f>
        <v/>
      </c>
    </row>
    <row r="8" spans="1:636" x14ac:dyDescent="0.2">
      <c r="A8" s="4" cm="1">
        <f t="array" ref="A8">IF(AND(H8&lt;&gt;"",H8&lt;&gt;"No DD"),SUMPRODUCT((H$4:H$22&lt;&gt;"")*(H$4:H$22&lt;&gt;"No DD")*(E$4:E$22&gt;E8))+1,IF(H8="No DD",SUMPRODUCT((H$4:H$22="No DD")*(E$4:E$22&gt;E8))+1+SUMPRODUCT((H$4:H$22&lt;&gt;"")*(H$4:H$22&lt;&gt;"No DD")),""))</f>
        <v>5</v>
      </c>
      <c r="B8" s="5" t="s">
        <v>240</v>
      </c>
      <c r="C8" s="4" t="s">
        <v>8</v>
      </c>
      <c r="D8" s="4" t="s">
        <v>241</v>
      </c>
      <c r="E8" s="9">
        <f>SUM(J8,L8,N8)</f>
        <v>95.11</v>
      </c>
      <c r="F8" s="3" t="str">
        <f>IF(OR(AND(AG8&gt;=AQ$24,AG8&lt;&gt;"",AI8&gt;=AQ$28,AI8&lt;&gt;"",AF8=""),AND(AJ8&gt;=AQ$24,AJ8&lt;&gt;"",AL8&gt;=AQ$28,AL8&lt;&gt;"",AF8=""),AND(AN8&gt;=AQ$24,AN8&lt;&gt;"",AP8&gt;=AQ$28,AP8&lt;&gt;"",AF8=""),AND(BH8&gt;=BR$24,BH8&lt;&gt;"",BJ8&gt;=BR$28,BJ8&lt;&gt;"",BG8=""),AND(BK8&gt;=BR$24,BK8&lt;&gt;"",BM8&gt;=BR$28,BM8&lt;&gt;"",BG8=""),AND(BO8&gt;=BR$24,BO8&lt;&gt;"",BQ8&gt;=BR$28,BQ8&lt;&gt;"",BG8=""),AND(CI8&gt;=CS$24,CI8&lt;&gt;"",CK8&gt;=CS$28,CK8&lt;&gt;"",CH8=""),AND(CL8&gt;=CS$24,CL8&lt;&gt;"",CN8&gt;=CS$28,CN8&lt;&gt;"",CH8=""),AND(CP8&gt;=CS$24,CP8&lt;&gt;"",CR8&gt;=CS$28,CR8&lt;&gt;"",CH8=""),AND(DP8&gt;=EC$24,DP8&lt;&gt;"",DR8&gt;=EC$28,DR8&lt;&gt;""),AND(DS8&gt;=EC$24,DS8&lt;&gt;"",DU8&gt;=EC$28,DU8&lt;&gt;""),AND(DW8&gt;=EC$24,DW8&lt;&gt;"",DY8&gt;=EC$28,DY8&lt;&gt;""),AND(DZ8&gt;=EC$24,DZ8&lt;&gt;"",EB8&gt;=EC$28,EB8&lt;&gt;""),AND(EX8&gt;=FK$24,EX8&lt;&gt;"",EZ8&gt;=FK$28,EZ8&lt;&gt;""),AND(FA8&gt;=FK$24,FA8&lt;&gt;"",FC8&gt;=FK$28,FC8&lt;&gt;""),AND(FE8&gt;=FK$24,FE8&lt;&gt;"",FG8&gt;=FK$28,FG8&lt;&gt;""),AND(FH8&gt;=FK$24,FH8&lt;&gt;"",FJ8&gt;=FK$28,FJ8&lt;&gt;""),AND(GF8&gt;=GS$24,GF8&lt;&gt;"",GH8&gt;=GS$28,GH8&lt;&gt;""),AND(GI8&gt;=GS$24,GI8&lt;&gt;"",GK8&gt;=GS$28,GK8&lt;&gt;""),AND(GM8&gt;=GS$24,GM8&lt;&gt;"",GO8&gt;=GS$28,GO8&lt;&gt;""),AND(GP8&gt;=GS$24,GP8&lt;&gt;"",GR8&gt;=GS$28,GR8&lt;&gt;""),AND(HN8&gt;=IA$24,HN8&lt;&gt;"",HP8&gt;=IA$28,HP8&lt;&gt;""),AND(HQ8&gt;=IA$24,HQ8&lt;&gt;"",HS8&gt;=IA$28,HS8&lt;&gt;""),AND(HU8&gt;=IA$24,HU8&lt;&gt;"",HW8&gt;=IA$28,HW8&lt;&gt;""),AND(HX8&gt;=IA$24,HX8&lt;&gt;"",HZ8&gt;=IA$28,HZ8&lt;&gt;""),AND(IV8&gt;=JI$24,IV8&lt;&gt;"",IX8&gt;=JI$28,IX8&lt;&gt;""),AND(IY8&gt;=JI$24,IY8&lt;&gt;"",JA8&gt;=JI$28,JA8&lt;&gt;""),AND(JC8&gt;=JI$24,JC8&lt;&gt;"",JE8&gt;=JI$28,JE8&lt;&gt;""),AND(JF8&gt;=JI$24,JF8&lt;&gt;"",JH8&gt;=JI$28,JH8&lt;&gt;""),AND(KD8&gt;=KQ$24,KD8&lt;&gt;"",KF8&gt;=KQ$28,KF8&lt;&gt;""),AND(KG8&gt;=KQ$24,KG8&lt;&gt;"",KI8&gt;=KQ$28,KI8&lt;&gt;""),AND(KK8&gt;=KQ$24,KK8&lt;&gt;"",KM8&gt;=KQ$28,KM8&lt;&gt;""),AND(KN8&gt;=KQ$24,KN8&lt;&gt;"",KP8&gt;=KQ$28,KP8&lt;&gt;""),AND(LL8&gt;=LY$24,LL8&lt;&gt;"",LN8&gt;=LY$28,LN8&lt;&gt;""),AND(LO8&gt;=LY$24,LO8&lt;&gt;"",LQ8&gt;=LY$28,LQ8&lt;&gt;""),AND(LS8&gt;=LY$24,LS8&lt;&gt;"",LU8&gt;=LY$28,LU8&lt;&gt;""),AND(LV8&gt;=LY$24,LV8&lt;&gt;"",LX8&gt;=LY$28,LX8&lt;&gt;""),AND(MT8&gt;=NG$24,MT8&lt;&gt;"",MV8&gt;=NG$28,MV8&lt;&gt;""),AND(MW8&gt;=NG$24,MW8&lt;&gt;"",MY8&gt;=NG$28,MY8&lt;&gt;""),AND(NA8&gt;=NG$24,NA8&lt;&gt;"",NC8&gt;=NG$28,NC8&lt;&gt;""),AND(ND8&gt;=NG$24,ND8&lt;&gt;"",NF8&gt;=NG$28,NF8&lt;&gt;""),AND(OB8&gt;=OO$24,OB8&lt;&gt;"",OD8&gt;=OO$28,OD8&lt;&gt;""),AND(OE8&gt;=OO$24,OE8&lt;&gt;"",OG8&gt;=OO$28,OG8&lt;&gt;""),AND(OI8&gt;=OO$24,OI8&lt;&gt;"",OK8&gt;=OO$28,OK8&lt;&gt;""),AND(OL8&gt;=OO$24,OL8&lt;&gt;"",ON8&gt;=OO$28,ON8&lt;&gt;""),AND(PJ8&gt;=PW$24,PJ8&lt;&gt;"",PL8&gt;=PW$28,PL8&lt;&gt;""),AND(PM8&gt;=PW$24,PM8&lt;&gt;"",PO8&gt;=PW$28,PO8&lt;&gt;""),AND(PQ8&gt;=PW$24,PQ8&lt;&gt;"",PS8&gt;=PW$28,PS8&lt;&gt;""),AND(PT8&gt;=PW$24,PT8&lt;&gt;"",PV8&gt;=PW$28,PV8&lt;&gt;""),AND(QR8&gt;=RE$24,QR8&lt;&gt;"",QT8&gt;=RE$28,QT8&lt;&gt;""),AND(QU8&gt;=RE$24,QU8&lt;&gt;"",QW8&gt;=RE$28,QW8&lt;&gt;""),AND(QY8&gt;=RE$24,QY8&lt;&gt;"",RA8&gt;=RE$28,RA8&lt;&gt;""),AND(RB8&gt;=RE$24,RB8&lt;&gt;"",RD8&gt;=RE$28,RD8&lt;&gt;""),AND(RZ8&gt;=SM$24,RZ8&lt;&gt;"",SB8&gt;=SM$28,SB8&lt;&gt;""),AND(SC8&gt;=SM$24,SC8&lt;&gt;"",SE8&gt;=SM$28,SE8&lt;&gt;""),AND(SG8&gt;=SM$24,SG8&lt;&gt;"",SI8&gt;=SM$28,SI8&lt;&gt;""),AND(SJ8&gt;=SM$24,SJ8&lt;&gt;"",SL8&gt;=SM$28,SL8&lt;&gt;""),AND(TH8&gt;=TU$24,TH8&lt;&gt;"",TJ8&gt;=TU$28,TJ8&lt;&gt;""),AND(TK8&gt;=TU$24,TK8&lt;&gt;"",TM8&gt;=TU$28,TM8&lt;&gt;""),AND(TO8&gt;=TU$24,TO8&lt;&gt;"",TQ8&gt;=TU$28,TQ8&lt;&gt;""),AND(TR8&gt;=TU$24,TR8&lt;&gt;"",TT8&gt;=TU$28,TT8&lt;&gt;""),AND(UP8&gt;=VC$24,UP8&lt;&gt;"",UR8&gt;=VC$28,UR8&lt;&gt;""),AND(US8&gt;=VC$24,US8&lt;&gt;"",UU8&gt;=VC$28,UU8&lt;&gt;""),AND(UW8&gt;=VC$24,UW8&lt;&gt;"",UY8&gt;=VC$28,UY8&lt;&gt;""),AND(UZ8&gt;=VC$24,UZ8&lt;&gt;"",VB8&gt;=VC$28,VB8&lt;&gt;""),AND(VX8&gt;=WK$24,VX8&lt;&gt;"",VZ8&gt;=WK$28,VZ8&lt;&gt;""),AND(WA8&gt;=WK$24,WA8&lt;&gt;"",WC8&gt;=WK$28,WC8&lt;&gt;""),AND(WE8&gt;=WK$24,WE8&lt;&gt;"",WG8&gt;=WK$28,WG8&lt;&gt;""),AND(WH8&gt;=WK$24,WH8&lt;&gt;"",WJ8&gt;=WK$28,WJ8&lt;&gt;"")),"P","")</f>
        <v/>
      </c>
      <c r="G8" s="3" t="str">
        <f>IF(OR(AND(AI8&gt;=AQ$28,AI8&lt;&gt;"",AF8=""),AND(AL8&gt;=AQ$28,AL8&lt;&gt;"",AF8=""),AND(AP8&gt;=AQ$28,AP8&lt;&gt;"",AF8=""),AND(BJ8&gt;=BR$28,BJ8&lt;&gt;"",BG8=""),AND(BM8&gt;=BR$28,BM8&lt;&gt;"",BG8=""),AND(BQ8&gt;=BR$28,BQ8&lt;&gt;"",BG8=""),AND(CK8&gt;=CS$28,CK8&lt;&gt;"",CH8=""),AND(CN8&gt;=CS$28,CN8&lt;&gt;"",CH8=""),AND(CR8&gt;=CS$28,CR8&lt;&gt;"",CH8=""),AND(DR8&gt;=EC$28,DR8&lt;&gt;""),AND(DU8&gt;=EC$28,DU8&lt;&gt;""),AND(DY8&gt;=EC$28,DY8&lt;&gt;""),AND(EB8&gt;=EC$28,EB8&lt;&gt;""),AND(EZ8&gt;=FK$28,EZ8&lt;&gt;""),AND(FC8&gt;=FK$28,FC8&lt;&gt;""),AND(FG8&gt;=FK$28,FG8&lt;&gt;""),AND(FJ8&gt;=FK$28,FJ8&lt;&gt;""),AND(GH8&gt;=GS$28,GH8&lt;&gt;""),AND(GK8&gt;=GS$28,GK8&lt;&gt;""),AND(GO8&gt;=GS$28,GO8&lt;&gt;""),AND(GR8&gt;=GS$28,GR8&lt;&gt;""),AND(HP8&gt;=IA$28,HP8&lt;&gt;""),AND(HS8&gt;=IA$28,HS8&lt;&gt;""),AND(HW8&gt;=IA$28,HW8&lt;&gt;""),AND(HZ8&gt;=IA$28,HZ8&lt;&gt;""),AND(IX8&gt;=JI$28,IX8&lt;&gt;""),AND(JA8&gt;=JI$28,JA8&lt;&gt;""),AND(JE8&gt;=JI$28,JE8&lt;&gt;""),AND(JH8&gt;=JI$28,JH8&lt;&gt;""),AND(KF8&gt;=KQ$28,KF8&lt;&gt;""),AND(KI8&gt;=KQ$28,KI8&lt;&gt;""),AND(KM8&gt;=KQ$28,KM8&lt;&gt;""),AND(KP8&gt;=KQ$28,KP8&lt;&gt;""),AND(LN8&gt;=LY$28,LN8&lt;&gt;""),AND(LQ8&gt;=LY$28,LQ8&lt;&gt;""),AND(LU8&gt;=LY$28,LU8&lt;&gt;""),AND(LX8&gt;=LY$28,LX8&lt;&gt;""),AND(MV8&gt;=NG$28,MV8&lt;&gt;""),AND(MY8&gt;=NG$28,MY8&lt;&gt;""),AND(NC8&gt;=NG$28,NC8&lt;&gt;""),AND(NF8&gt;=NG$28,NF8&lt;&gt;""),AND(OD8&gt;=OO$28,OD8&lt;&gt;""),AND(OG8&gt;=OO$28,OG8&lt;&gt;""),AND(OK8&gt;=OO$28,OK8&lt;&gt;""),AND(ON8&gt;=OO$28,ON8&lt;&gt;""),AND(PL8&gt;=PW$28,PL8&lt;&gt;""),AND(PO8&gt;=PW$28,PO8&lt;&gt;""),AND(PS8&gt;=PW$28,PS8&lt;&gt;""),AND(PV8&gt;=PW$28,PV8&lt;&gt;""),AND(QT8&gt;=RE$28,QT8&lt;&gt;""),AND(QW8&gt;=RE$28,QW8&lt;&gt;""),AND(RA8&gt;=RE$28,RA8&lt;&gt;""),AND(RD8&gt;=RE$28,RD8&lt;&gt;""),AND(SB8&gt;=SM$28,SB8&lt;&gt;""),AND(SE8&gt;=SM$28,SE8&lt;&gt;""),AND(SI8&gt;=SM$28,SI8&lt;&gt;""),AND(SL8&gt;=SM$28,SL8&lt;&gt;""),AND(TJ8&gt;=TU$28,TJ8&lt;&gt;""),AND(TM8&gt;=TU$28,TM8&lt;&gt;""),AND(TQ8&gt;=TU$28,TQ8&lt;&gt;""),AND(TT8&gt;=TU$28,TT8&lt;&gt;""),AND(UR8&gt;=VC$28,UR8&lt;&gt;""),AND(UU8&gt;=VC$28,UU8&lt;&gt;""),AND(UY8&gt;=VC$28,UY8&lt;&gt;""),AND(VB8&gt;=VC$28,VB8&lt;&gt;""),AND(VZ8&gt;=WK$28,VZ8&lt;&gt;""),AND(WC8&gt;=WK$28,WC8&lt;&gt;""),AND(WG8&gt;=WK$28,WG8&lt;&gt;""),AND(WJ8&gt;=WK$28,WJ8&lt;&gt;"")),"P","")</f>
        <v>P</v>
      </c>
      <c r="H8" s="37" t="str">
        <f>IF(AND(G8="P",F8=""),"No DD",IF(OR(AND(AG8&gt;=AQ$27,AG8&lt;&gt;"",AI8&gt;=AQ$31,AI8&lt;&gt;"",AF8=""),AND(AJ8&gt;=AQ$27,AJ8&lt;&gt;"",AL8&gt;=AQ$31,AL8&lt;&gt;"",AF8=""),AND(AN8&gt;=AQ$27,AN8&lt;&gt;"",AP8&gt;=AQ$31,AP8&lt;&gt;"",AF8=""),AND(BH8&gt;=BR$27,BH8&lt;&gt;"",BJ8&gt;=BR$31,BJ8&lt;&gt;"",BG8=""),AND(BK8&gt;=BR$27,BK8&lt;&gt;"",BM8&gt;=BR$31,BM8&lt;&gt;"",BG8=""),AND(BO8&gt;=BR$27,BO8&lt;&gt;"",BQ8&gt;=BR$31,BQ8&lt;&gt;"",BG8=""),AND(CI8&gt;=CS$27,CI8&lt;&gt;"",CK8&gt;=CS$31,CK8&lt;&gt;"",CH8=""),AND(CL8&gt;=CS$27,CL8&lt;&gt;"",CN8&gt;=CS$31,CN8&lt;&gt;"",CH8=""),AND(CP8&gt;=CS$27,CP8&lt;&gt;"",CR8&gt;=CS$31,CR8&lt;&gt;"",CH8=""),AND(DP8&gt;=EC$27,DP8&lt;&gt;"",DR8&gt;=EC$31,DR8&lt;&gt;""),AND(DS8&gt;=EC$27,DS8&lt;&gt;"",DU8&gt;=EC$31,DU8&lt;&gt;""),AND(DW8&gt;=EC$27,DW8&lt;&gt;"",DY8&gt;=EC$31,DY8&lt;&gt;""),AND(DZ8&gt;=EC$27,DZ8&lt;&gt;"",EB8&gt;=EC$31,EB8&lt;&gt;""),AND(EX8&gt;=FK$27,EX8&lt;&gt;"",EZ8&gt;=FK$31,EZ8&lt;&gt;""),AND(FA8&gt;=FK$27,FA8&lt;&gt;"",FC8&gt;=FK$31,FC8&lt;&gt;""),AND(FE8&gt;=FK$27,FE8&lt;&gt;"",FG8&gt;=FK$31,FG8&lt;&gt;""),AND(FH8&gt;=FK$27,FH8&lt;&gt;"",FJ8&gt;=FK$31,FJ8&lt;&gt;""),AND(GF8&gt;=GS$27,GF8&lt;&gt;"",GH8&gt;=GS$31,GH8&lt;&gt;""),AND(GI8&gt;=GS$27,GI8&lt;&gt;"",GK8&gt;=GS$31,GK8&lt;&gt;""),AND(GM8&gt;=GS$27,GM8&lt;&gt;"",GO8&gt;=GS$31,GO8&lt;&gt;""),AND(GP8&gt;=GS$27,GP8&lt;&gt;"",GR8&gt;=GS$31,GR8&lt;&gt;""),AND(HN8&gt;=IA$27,HN8&lt;&gt;"",HP8&gt;=IA$31,HP8&lt;&gt;""),AND(HQ8&gt;=IA$27,HQ8&lt;&gt;"",HS8&gt;=IA$31,HS8&lt;&gt;""),AND(HU8&gt;=IA$27,HU8&lt;&gt;"",HW8&gt;=IA$31,HW8&lt;&gt;""),AND(HX8&gt;=IA$27,HX8&lt;&gt;"",HZ8&gt;=IA$31,HZ8&lt;&gt;""),AND(IV8&gt;=JI$27,IV8&lt;&gt;"",IX8&gt;=JI$31,IX8&lt;&gt;""),AND(IY8&gt;=JI$27,IY8&lt;&gt;"",JA8&gt;=JI$31,JA8&lt;&gt;""),AND(JC8&gt;=JI$27,JC8&lt;&gt;"",JE8&gt;=JI$31,JE8&lt;&gt;""),AND(JF8&gt;=JI$27,JF8&lt;&gt;"",JH8&gt;=JI$31,JH8&lt;&gt;""),AND(KD8&gt;=KQ$27,KD8&lt;&gt;"",KF8&gt;=KQ$31,KF8&lt;&gt;""),AND(KG8&gt;=KQ$27,KG8&lt;&gt;"",KI8&gt;=KQ$31,KI8&lt;&gt;""),AND(KK8&gt;=KQ$27,KK8&lt;&gt;"",KM8&gt;=KQ$31,KM8&lt;&gt;""),AND(KN8&gt;=KQ$27,KN8&lt;&gt;"",KP8&gt;=KQ$31,KP8&lt;&gt;""),AND(LL8&gt;=LY$27,LL8&lt;&gt;"",LN8&gt;=LY$31,LN8&lt;&gt;""),AND(LO8&gt;=LY$27,LO8&lt;&gt;"",LQ8&gt;=LY$31,LQ8&lt;&gt;""),AND(LS8&gt;=LY$27,LS8&lt;&gt;"",LU8&gt;=LY$31,LU8&lt;&gt;""),AND(LV8&gt;=LY$27,LV8&lt;&gt;"",LX8&gt;=LY$31,LX8&lt;&gt;""),AND(MT8&gt;=NG$27,MT8&lt;&gt;"",MV8&gt;=NG$31,MV8&lt;&gt;""),AND(MW8&gt;=NG$27,MW8&lt;&gt;"",MY8&gt;=NG$31,MY8&lt;&gt;""),AND(NA8&gt;=NG$27,NA8&lt;&gt;"",NC8&gt;=NG$31,NC8&lt;&gt;""),AND(ND8&gt;=NG$27,ND8&lt;&gt;"",NF8&gt;=NG$31,NF8&lt;&gt;""),AND(OB8&gt;=OO$27,OB8&lt;&gt;"",OD8&gt;=OO$31,OD8&lt;&gt;""),AND(OE8&gt;=OO$27,OE8&lt;&gt;"",OG8&gt;=OO$31,OG8&lt;&gt;""),AND(OI8&gt;=OO$27,OI8&lt;&gt;"",OK8&gt;=OO$31,OK8&lt;&gt;""),AND(OL8&gt;=OO$27,OL8&lt;&gt;"",ON8&gt;=OO$31,ON8&lt;&gt;""),AND(PJ8&gt;=PW$27,PJ8&lt;&gt;"",PL8&gt;=PW$31,PL8&lt;&gt;""),AND(PM8&gt;=PW$27,PM8&lt;&gt;"",PO8&gt;=PW$31,PO8&lt;&gt;""),AND(PQ8&gt;=PW$27,PQ8&lt;&gt;"",PS8&gt;=PW$31,PS8&lt;&gt;""),AND(PT8&gt;=PW$27,PT8&lt;&gt;"",PV8&gt;=PW$31,PV8&lt;&gt;""),AND(QR8&gt;=RE$27,QR8&lt;&gt;"",QT8&gt;=RE$31,QT8&lt;&gt;""),AND(QU8&gt;=RE$27,QU8&lt;&gt;"",QW8&gt;=RE$31,QW8&lt;&gt;""),AND(QY8&gt;=RE$27,QY8&lt;&gt;"",RA8&gt;=RE$31,RA8&lt;&gt;""),AND(RB8&gt;=RE$27,RB8&lt;&gt;"",RD8&gt;=RE$31,RD8&lt;&gt;""),AND(RZ8&gt;=SM$27,RZ8&lt;&gt;"",SB8&gt;=SM$31,SB8&lt;&gt;""),AND(SC8&gt;=SM$27,SC8&lt;&gt;"",SE8&gt;=SM$31,SE8&lt;&gt;""),AND(SG8&gt;=SM$27,SG8&lt;&gt;"",SI8&gt;=SM$31,SI8&lt;&gt;""),AND(SJ8&gt;=SM$27,SJ8&lt;&gt;"",SL8&gt;=SM$31,SL8&lt;&gt;""),AND(TH8&gt;=TU$27,TH8&lt;&gt;"",TJ8&gt;=TU$31,TJ8&lt;&gt;""),AND(TK8&gt;=TU$27,TK8&lt;&gt;"",TM8&gt;=TU$31,TM8&lt;&gt;""),AND(TO8&gt;=TU$27,TO8&lt;&gt;"",TQ8&gt;=TU$31,TQ8&lt;&gt;""),AND(TR8&gt;=TU$27,TR8&lt;&gt;"",TT8&gt;=TU$31,TT8&lt;&gt;""),AND(UP8&gt;=VC$27,UP8&lt;&gt;"",UR8&gt;=VC$31,UR8&lt;&gt;""),AND(US8&gt;=VC$27,US8&lt;&gt;"",UU8&gt;=VC$31,UU8&lt;&gt;""),AND(UW8&gt;=VC$27,UW8&lt;&gt;"",UY8&gt;=VC$31,UY8&lt;&gt;""),AND(UZ8&gt;=VC$27,UZ8&lt;&gt;"",VB8&gt;=VC$31,VB8&lt;&gt;""),AND(VX8&gt;=WK$27,VX8&lt;&gt;"",VZ8&gt;=WK$31,VZ8&lt;&gt;""),AND(WA8&gt;=WK$27,WA8&lt;&gt;"",WC8&gt;=WK$31,WC8&lt;&gt;""),AND(WE8&gt;=WK$27,WE8&lt;&gt;"",WG8&gt;=WK$31,WG8&lt;&gt;""),AND(WH8&gt;=WK$27,WH8&lt;&gt;"",WJ8&gt;=WK$31,WJ8&lt;&gt;"")),"Merit",IF(OR(AND(AG8&gt;=AQ$26,AG8&lt;&gt;"",AI8&gt;=AQ$30,AI8&lt;&gt;"",AF8=""),AND(AJ8&gt;=AQ$26,AJ8&lt;&gt;"",AL8&gt;=AQ$30,AL8&lt;&gt;"",AF8=""),AND(AN8&gt;=AQ$26,AN8&lt;&gt;"",AP8&gt;=AQ$30,AP8&lt;&gt;"",AF8=""),AND(BH8&gt;=BR$26,BH8&lt;&gt;"",BJ8&gt;=BR$30,BJ8&lt;&gt;"",BG8=""),AND(BK8&gt;=BR$26,BK8&lt;&gt;"",BM8&gt;=BR$30,BM8&lt;&gt;"",BG8=""),AND(BO8&gt;=BR$26,BO8&lt;&gt;"",BQ8&gt;=BR$30,BQ8&lt;&gt;"",BG8=""),AND(CI8&gt;=CS$26,CI8&lt;&gt;"",CK8&gt;=CS$30,CK8&lt;&gt;"",CH8=""),AND(CL8&gt;=CS$26,CL8&lt;&gt;"",CN8&gt;=CS$30,CN8&lt;&gt;"",CH8=""),AND(CP8&gt;=CS$26,CP8&lt;&gt;"",CR8&gt;=CS$30,CR8&lt;&gt;"",CH8=""),AND(DP8&gt;=EC$26,DP8&lt;&gt;"",DR8&gt;=EC$30,DR8&lt;&gt;""),AND(DS8&gt;=EC$26,DS8&lt;&gt;"",DU8&gt;=EC$30,DU8&lt;&gt;""),AND(DW8&gt;=EC$26,DW8&lt;&gt;"",DY8&gt;=EC$30,DY8&lt;&gt;""),AND(DZ8&gt;=EC$26,DZ8&lt;&gt;"",EB8&gt;=EC$30,EB8&lt;&gt;""),AND(EX8&gt;=FK$26,EX8&lt;&gt;"",EZ8&gt;=FK$30,EZ8&lt;&gt;""),AND(FA8&gt;=FK$26,FA8&lt;&gt;"",FC8&gt;=FK$30,FC8&lt;&gt;""),AND(FE8&gt;=FK$26,FE8&lt;&gt;"",FG8&gt;=FK$30,FG8&lt;&gt;""),AND(FH8&gt;=FK$26,FH8&lt;&gt;"",FJ8&gt;=FK$30,FJ8&lt;&gt;""),AND(GF8&gt;=GS$26,GF8&lt;&gt;"",GH8&gt;=GS$30,GH8&lt;&gt;""),AND(GI8&gt;=GS$26,GI8&lt;&gt;"",GK8&gt;=GS$30,GK8&lt;&gt;""),AND(GM8&gt;=GS$26,GM8&lt;&gt;"",GO8&gt;=GS$30,GO8&lt;&gt;""),AND(GP8&gt;=GS$26,GP8&lt;&gt;"",GR8&gt;=GS$30,GR8&lt;&gt;""),AND(HN8&gt;=IA$26,HN8&lt;&gt;"",HP8&gt;=IA$30,HP8&lt;&gt;""),AND(HQ8&gt;=IA$26,HQ8&lt;&gt;"",HS8&gt;=IA$30,HS8&lt;&gt;""),AND(HU8&gt;=IA$26,HU8&lt;&gt;"",HW8&gt;=IA$30,HW8&lt;&gt;""),AND(HX8&gt;=IA$26,HX8&lt;&gt;"",HZ8&gt;=IA$30,HZ8&lt;&gt;""),AND(IV8&gt;=JI$26,IV8&lt;&gt;"",IX8&gt;=JI$30,IX8&lt;&gt;""),AND(IY8&gt;=JI$26,IY8&lt;&gt;"",JA8&gt;=JI$30,JA8&lt;&gt;""),AND(JC8&gt;=JI$26,JC8&lt;&gt;"",JE8&gt;=JI$30,JE8&lt;&gt;""),AND(JF8&gt;=JI$26,JF8&lt;&gt;"",JH8&gt;=JI$30,JH8&lt;&gt;""),AND(KD8&gt;=KQ$26,KD8&lt;&gt;"",KF8&gt;=KQ$30,KF8&lt;&gt;""),AND(KG8&gt;=KQ$26,KG8&lt;&gt;"",KI8&gt;=KQ$30,KI8&lt;&gt;""),AND(KK8&gt;=KQ$26,KK8&lt;&gt;"",KM8&gt;=KQ$30,KM8&lt;&gt;""),AND(KN8&gt;=KQ$26,KN8&lt;&gt;"",KP8&gt;=KQ$30,KP8&lt;&gt;""),AND(LL8&gt;=LY$26,LL8&lt;&gt;"",LN8&gt;=LY$30,LN8&lt;&gt;""),AND(LO8&gt;=LY$26,LO8&lt;&gt;"",LQ8&gt;=LY$30,LQ8&lt;&gt;""),AND(LS8&gt;=LY$26,LS8&lt;&gt;"",LU8&gt;=LY$30,LU8&lt;&gt;""),AND(LV8&gt;=LY$26,LV8&lt;&gt;"",LX8&gt;=LY$30,LX8&lt;&gt;""),AND(MT8&gt;=NG$26,MT8&lt;&gt;"",MV8&gt;=NG$30,MV8&lt;&gt;""),AND(MW8&gt;=NG$26,MW8&lt;&gt;"",MY8&gt;=NG$30,MY8&lt;&gt;""),AND(NA8&gt;=NG$26,NA8&lt;&gt;"",NC8&gt;=NG$30,NC8&lt;&gt;""),AND(ND8&gt;=NG$26,ND8&lt;&gt;"",NF8&gt;=NG$30,NF8&lt;&gt;""),AND(OB8&gt;=OO$26,OB8&lt;&gt;"",OD8&gt;=OO$30,OD8&lt;&gt;""),AND(OE8&gt;=OO$26,OE8&lt;&gt;"",OG8&gt;=OO$30,OG8&lt;&gt;""),AND(OI8&gt;=OO$26,OI8&lt;&gt;"",OK8&gt;=OO$30,OK8&lt;&gt;""),AND(OL8&gt;=OO$26,OL8&lt;&gt;"",ON8&gt;=OO$30,ON8&lt;&gt;""),AND(PJ8&gt;=PW$26,PJ8&lt;&gt;"",PL8&gt;=PW$30,PL8&lt;&gt;""),AND(PM8&gt;=PW$26,PM8&lt;&gt;"",PO8&gt;=PW$30,PO8&lt;&gt;""),AND(PQ8&gt;=PW$26,PQ8&lt;&gt;"",PS8&gt;=PW$30,PS8&lt;&gt;""),AND(PT8&gt;=PW$26,PT8&lt;&gt;"",PV8&gt;=PW$30,PV8&lt;&gt;""),AND(QR8&gt;=RE$26,QR8&lt;&gt;"",QT8&gt;=RE$30,QT8&lt;&gt;""),AND(QU8&gt;=RE$26,QU8&lt;&gt;"",QW8&gt;=RE$30,QW8&lt;&gt;""),AND(QY8&gt;=RE$26,QY8&lt;&gt;"",RA8&gt;=RE$30,RA8&lt;&gt;""),AND(RB8&gt;=RE$26,RB8&lt;&gt;"",RD8&gt;=RE$30,RD8&lt;&gt;""),AND(RZ8&gt;=SM$26,RZ8&lt;&gt;"",SB8&gt;=SM$30,SB8&lt;&gt;""),AND(SC8&gt;=SM$26,SC8&lt;&gt;"",SE8&gt;=SM$30,SE8&lt;&gt;""),AND(SG8&gt;=SM$26,SG8&lt;&gt;"",SI8&gt;=SM$30,SI8&lt;&gt;""),AND(SJ8&gt;=SM$26,SJ8&lt;&gt;"",SL8&gt;=SM$30,SL8&lt;&gt;""),AND(TH8&gt;=TU$26,TH8&lt;&gt;"",TJ8&gt;=TU$30,TJ8&lt;&gt;""),AND(TK8&gt;=TU$26,TK8&lt;&gt;"",TM8&gt;=TU$30,TM8&lt;&gt;""),AND(TO8&gt;=TU$26,TO8&lt;&gt;"",TQ8&gt;=TU$30,TQ8&lt;&gt;""),AND(TR8&gt;=TU$26,TR8&lt;&gt;"",TT8&gt;=TU$30,TT8&lt;&gt;""),AND(UP8&gt;=VC$26,UP8&lt;&gt;"",UR8&gt;=VC$30,UR8&lt;&gt;""),AND(US8&gt;=VC$26,US8&lt;&gt;"",UU8&gt;=VC$30,UU8&lt;&gt;""),AND(UW8&gt;=VC$26,UW8&lt;&gt;"",UY8&gt;=VC$30,UY8&lt;&gt;""),AND(UZ8&gt;=VC$26,UZ8&lt;&gt;"",VB8&gt;=VC$30,VB8&lt;&gt;""),AND(VX8&gt;=WK$26,VX8&lt;&gt;"",VZ8&gt;=WK$30,VZ8&lt;&gt;""),AND(WA8&gt;=WK$26,WA8&lt;&gt;"",WC8&gt;=WK$30,WC8&lt;&gt;""),AND(WE8&gt;=WK$26,WE8&lt;&gt;"",WG8&gt;=WK$30,WG8&lt;&gt;""),AND(WH8&gt;=WK$26,WH8&lt;&gt;"",WJ8&gt;=WK$30,WJ8&lt;&gt;"")),"Excellence",IF(I8="P","Worlds Team",IF(F8="P","National Team","")))))</f>
        <v>No DD</v>
      </c>
      <c r="I8" s="3" t="str">
        <f>IF(OR(AND(AG8&gt;=AQ$25,AG8&lt;&gt;"",AI8&gt;=AQ$29,AI8&lt;&gt;"",AF8=""),AND(AJ8&gt;=AQ$25,AJ8&lt;&gt;"",AL8&gt;=AQ$29,AL8&lt;&gt;"",AF8=""),AND(AN8&gt;=AQ$25,AN8&lt;&gt;"",AP8&gt;=AQ$29,AP8&lt;&gt;"",AF8=""),AND(BH8&gt;=BR$25,BH8&lt;&gt;"",BJ8&gt;=BR$29,BJ8&lt;&gt;"",BG8=""),AND(BK8&gt;=BR$25,BK8&lt;&gt;"",BM8&gt;=BR$29,BM8&lt;&gt;"",BG8=""),AND(BO8&gt;=BR$25,BO8&lt;&gt;"",BQ8&gt;=BR$29,BQ8&lt;&gt;"",BG8=""),AND(CI8&gt;=CS$25,CI8&lt;&gt;"",CK8&gt;=CS$29,CK8&lt;&gt;"",CH8=""),AND(CL8&gt;=CS$25,CL8&lt;&gt;"",CN8&gt;=CS$29,CN8&lt;&gt;"",CH8=""),AND(CP8&gt;=CS$25,CP8&lt;&gt;"",CR8&gt;=CS$29,CR8&lt;&gt;"",CH8=""),AND(DP8&gt;=EC$25,DP8&lt;&gt;"",DR8&gt;=EC$29,DR8&lt;&gt;""),AND(DS8&gt;=EC$25,DS8&lt;&gt;"",DU8&gt;=EC$29,DU8&lt;&gt;""),AND(DW8&gt;=EC$25,DW8&lt;&gt;"",DY8&gt;=EC$29,DY8&lt;&gt;""),AND(DZ8&gt;=EC$25,DZ8&lt;&gt;"",EB8&gt;=EC$29,EB8&lt;&gt;""),AND(EX8&gt;=FK$25,EX8&lt;&gt;"",EZ8&gt;=FK$29,EZ8&lt;&gt;""),AND(FA8&gt;=FK$25,FA8&lt;&gt;"",FC8&gt;=FK$29,FC8&lt;&gt;""),AND(FE8&gt;=FK$25,FE8&lt;&gt;"",FG8&gt;=FK$29,FG8&lt;&gt;""),AND(FH8&gt;=FK$25,FH8&lt;&gt;"",FJ8&gt;=FK$29,FJ8&lt;&gt;""),AND(GF8&gt;=GS$25,GF8&lt;&gt;"",GH8&gt;=GS$29,GH8&lt;&gt;""),AND(GI8&gt;=GS$25,GI8&lt;&gt;"",GK8&gt;=GS$29,GK8&lt;&gt;""),AND(GM8&gt;=GS$25,GM8&lt;&gt;"",GO8&gt;=GS$29,GO8&lt;&gt;""),AND(GP8&gt;=GS$25,GP8&lt;&gt;"",GR8&gt;=GS$29,GR8&lt;&gt;""),AND(HN8&gt;=IA$25,HN8&lt;&gt;"",HP8&gt;=IA$29,HP8&lt;&gt;""),AND(HQ8&gt;=IA$25,HQ8&lt;&gt;"",HS8&gt;=IA$29,HS8&lt;&gt;""),AND(HU8&gt;=IA$25,HU8&lt;&gt;"",HW8&gt;=IA$29,HW8&lt;&gt;""),AND(HX8&gt;=IA$25,HX8&lt;&gt;"",HZ8&gt;=IA$29,HZ8&lt;&gt;""),AND(IV8&gt;=JI$25,IV8&lt;&gt;"",IX8&gt;=JI$29,IX8&lt;&gt;""),AND(IY8&gt;=JI$25,IY8&lt;&gt;"",JA8&gt;=JI$29,JA8&lt;&gt;""),AND(JC8&gt;=JI$25,JC8&lt;&gt;"",JE8&gt;=JI$29,JE8&lt;&gt;""),AND(JF8&gt;=JI$25,JF8&lt;&gt;"",JH8&gt;=JI$29,JH8&lt;&gt;""),AND(KD8&gt;=KQ$25,KD8&lt;&gt;"",KF8&gt;=KQ$29,KF8&lt;&gt;""),AND(KG8&gt;=KQ$25,KG8&lt;&gt;"",KI8&gt;=KQ$29,KI8&lt;&gt;""),AND(KK8&gt;=KQ$25,KK8&lt;&gt;"",KM8&gt;=KQ$29,KM8&lt;&gt;""),AND(KN8&gt;=KQ$25,KN8&lt;&gt;"",KP8&gt;=KQ$29,KP8&lt;&gt;""),AND(LL8&gt;=LY$25,LL8&lt;&gt;"",LN8&gt;=LY$29,LN8&lt;&gt;""),AND(LO8&gt;=LY$25,LO8&lt;&gt;"",LQ8&gt;=LY$29,LQ8&lt;&gt;""),AND(LS8&gt;=LY$25,LS8&lt;&gt;"",LU8&gt;=LY$29,LU8&lt;&gt;""),AND(LV8&gt;=LY$25,LV8&lt;&gt;"",LX8&gt;=LY$29,LX8&lt;&gt;""),AND(MT8&gt;=NG$25,MT8&lt;&gt;"",MV8&gt;=NG$29,MV8&lt;&gt;""),AND(MW8&gt;=NG$25,MW8&lt;&gt;"",MY8&gt;=NG$29,MY8&lt;&gt;""),AND(NA8&gt;=NG$25,NA8&lt;&gt;"",NC8&gt;=NG$29,NC8&lt;&gt;""),AND(ND8&gt;=NG$25,ND8&lt;&gt;"",NF8&gt;=NG$29,NF8&lt;&gt;""),AND(OB8&gt;=OO$25,OB8&lt;&gt;"",OD8&gt;=OO$29,OD8&lt;&gt;""),AND(OE8&gt;=OO$25,OE8&lt;&gt;"",OG8&gt;=OO$29,OG8&lt;&gt;""),AND(OI8&gt;=OO$25,OI8&lt;&gt;"",OK8&gt;=OO$29,OK8&lt;&gt;""),AND(OL8&gt;=OO$25,OL8&lt;&gt;"",ON8&gt;=OO$29,ON8&lt;&gt;""),AND(PJ8&gt;=PW$25,PJ8&lt;&gt;"",PL8&gt;=PW$29,PL8&lt;&gt;""),AND(PM8&gt;=PW$25,PM8&lt;&gt;"",PO8&gt;=PW$29,PO8&lt;&gt;""),AND(PQ8&gt;=PW$25,PQ8&lt;&gt;"",PS8&gt;=PW$29,PS8&lt;&gt;""),AND(PT8&gt;=PW$25,PT8&lt;&gt;"",PV8&gt;=PW$29,PV8&lt;&gt;""),AND(QR8&gt;=RE$25,QR8&lt;&gt;"",QT8&gt;=RE$29,QT8&lt;&gt;""),AND(QU8&gt;=RE$25,QU8&lt;&gt;"",QW8&gt;=RE$29,QW8&lt;&gt;""),AND(QY8&gt;=RE$25,QY8&lt;&gt;"",RA8&gt;=RE$29,RA8&lt;&gt;""),AND(RB8&gt;=RE$25,RB8&lt;&gt;"",RD8&gt;=RE$29,RD8&lt;&gt;""),AND(RZ8&gt;=SM$25,RZ8&lt;&gt;"",SB8&gt;=SM$29,SB8&lt;&gt;""),AND(SC8&gt;=SM$25,SC8&lt;&gt;"",SE8&gt;=SM$29,SE8&lt;&gt;""),AND(SG8&gt;=SM$25,SG8&lt;&gt;"",SI8&gt;=SM$29,SI8&lt;&gt;""),AND(SJ8&gt;=SM$25,SJ8&lt;&gt;"",SL8&gt;=SM$29,SL8&lt;&gt;""),AND(TH8&gt;=TU$25,TH8&lt;&gt;"",TJ8&gt;=TU$29,TJ8&lt;&gt;""),AND(TK8&gt;=TU$25,TK8&lt;&gt;"",TM8&gt;=TU$29,TM8&lt;&gt;""),AND(TO8&gt;=TU$25,TO8&lt;&gt;"",TQ8&gt;=TU$29,TQ8&lt;&gt;""),AND(TR8&gt;=TU$25,TR8&lt;&gt;"",TT8&gt;=TU$29,TT8&lt;&gt;""),AND(UP8&gt;=VC$25,UP8&lt;&gt;"",UR8&gt;=VC$29,UR8&lt;&gt;""),AND(US8&gt;=VC$25,US8&lt;&gt;"",UU8&gt;=VC$29,UU8&lt;&gt;""),AND(UW8&gt;=VC$25,UW8&lt;&gt;"",UY8&gt;=VC$29,UY8&lt;&gt;""),AND(UZ8&gt;=VC$25,UZ8&lt;&gt;"",VB8&gt;=VC$29,VB8&lt;&gt;""),AND(VX8&gt;=WK$25,VX8&lt;&gt;"",VZ8&gt;=WK$29,VZ8&lt;&gt;""),AND(WA8&gt;=WK$25,WA8&lt;&gt;"",WC8&gt;=WK$29,WC8&lt;&gt;""),AND(WE8&gt;=WK$25,WE8&lt;&gt;"",WG8&gt;=WK$29,WG8&lt;&gt;""),AND(WH8&gt;=WK$25,WH8&lt;&gt;"",WJ8&gt;=WK$29,WJ8&lt;&gt;"")),"P","")</f>
        <v/>
      </c>
      <c r="J8" s="8">
        <f>IF(COUNT(AI8,AL8,AP8,BJ8,BM8,BQ8,CK8,CN8,CR8)&gt;0,LARGE((AI8,AL8,AP8,BJ8,BM8,BQ8,CK8,CN8,CR8),1),0)</f>
        <v>47.7</v>
      </c>
      <c r="K8" s="8" t="str">
        <f>IF(J8="","",IF(OR(J8=CK8,J8=CN8,J8=CR8),$BS$1,IF(OR(J8=BJ8,J8=BM8,J8=BQ8),$AR$1,IF(OR(J8=AI8,J8=AL8,J8=AP8),$Q$1,""))))</f>
        <v>2024 Nationals</v>
      </c>
      <c r="L8" s="8">
        <f>IF(COUNT(AI8,AL8,AP8,BJ8,BM8,BQ8,CK8,CN8,CR8)&gt;1,LARGE((AI8,AL8,AP8,BJ8,BM8,BQ8,CK8,CN8,CR8),2),0)</f>
        <v>47.41</v>
      </c>
      <c r="M8" s="8" t="str">
        <f>IF(L8="","",IF(OR(L8=CK8,L8=CN8,L8=CR8),$BS$1,IF(OR(L8=BJ8,L8=BM8,L8=BQ8),$AR$1,IF(OR(L8=AI8,L8=AL8,L8=AP8),$Q$1,""))))</f>
        <v>2024 Elite Canada</v>
      </c>
      <c r="N8" s="8" t="str">
        <f>IF(MAX(CT8,CU8)&gt;0,MAX(CT8,CU8),"")</f>
        <v/>
      </c>
      <c r="O8" s="11" t="str">
        <f>IF(N8="","",IF(N8=CT8,"("&amp;CT$2&amp;")",IF(N8=CU8,"("&amp;CU$2&amp;")")))</f>
        <v/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/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>IF(S8&gt;0,S8,"")</f>
        <v/>
      </c>
      <c r="AH8" s="39" t="str">
        <f>IF(T8&gt;0,T8,"")</f>
        <v/>
      </c>
      <c r="AI8" s="41" t="str">
        <f>IF(SUM(Q8:T8)-U8&gt;0,SUM(Q8:T8)-U8,"")</f>
        <v/>
      </c>
      <c r="AJ8" s="41" t="str">
        <f>IF(X8&gt;0,X8,"")</f>
        <v/>
      </c>
      <c r="AK8" s="41" t="str">
        <f>IF(Y8&gt;0,Y8,"")</f>
        <v/>
      </c>
      <c r="AL8" s="41" t="str">
        <f>IF(SUM(V8:Y8)-Z8&gt;0,SUM(V8:Y8)-Z8,"")</f>
        <v/>
      </c>
      <c r="AM8" s="41" t="str">
        <f>IF(AI8="","",MAX(AI8,AL8))</f>
        <v/>
      </c>
      <c r="AN8" s="41" t="str">
        <f>IF(AC8&gt;0,AC8,"")</f>
        <v/>
      </c>
      <c r="AO8" s="41" t="str">
        <f>IF(AD8&gt;0,AD8,"")</f>
        <v/>
      </c>
      <c r="AP8" s="41" t="str">
        <f>IF(SUM(AA8:AD8)-AE8&gt;0,SUM(AA8:AD8)-AE8,"")</f>
        <v/>
      </c>
      <c r="AQ8" s="41" t="str">
        <f>IF(SUM(AM8,AP8)&gt;0,SUM(AM8,AP8),"")</f>
        <v/>
      </c>
      <c r="AR8" s="27">
        <v>4.95</v>
      </c>
      <c r="AS8" s="27">
        <v>5.6</v>
      </c>
      <c r="AT8" s="27">
        <v>6.2</v>
      </c>
      <c r="AU8" s="27">
        <v>10.78</v>
      </c>
      <c r="AV8" s="27">
        <v>0</v>
      </c>
      <c r="AW8" s="27">
        <v>8.25</v>
      </c>
      <c r="AX8" s="27">
        <v>9.3000000000000007</v>
      </c>
      <c r="AY8" s="27">
        <v>11.2</v>
      </c>
      <c r="AZ8" s="27">
        <v>18.66</v>
      </c>
      <c r="BA8" s="27">
        <v>0</v>
      </c>
      <c r="BB8" s="27">
        <v>6.6</v>
      </c>
      <c r="BC8" s="27">
        <v>7.65</v>
      </c>
      <c r="BD8" s="27">
        <v>8.6999999999999993</v>
      </c>
      <c r="BE8" s="27">
        <v>13.36</v>
      </c>
      <c r="BF8" s="27">
        <v>0</v>
      </c>
      <c r="BG8" s="29"/>
      <c r="BH8" s="40">
        <f>IF(AT8&gt;0,AT8,"")</f>
        <v>6.2</v>
      </c>
      <c r="BI8" s="40">
        <f>IF(AU8&gt;0,AU8,"")</f>
        <v>10.78</v>
      </c>
      <c r="BJ8" s="11">
        <f>IF(SUM(AR8:AU8)-AV8&gt;0,SUM(AR8:AU8)-AV8,"")</f>
        <v>27.53</v>
      </c>
      <c r="BK8" s="11">
        <f>IF(AY8&gt;0,AY8,"")</f>
        <v>11.2</v>
      </c>
      <c r="BL8" s="11">
        <f>IF(AZ8&gt;0,AZ8,"")</f>
        <v>18.66</v>
      </c>
      <c r="BM8" s="11">
        <f>IF(SUM(AW8:AZ8)-BA8&gt;0,SUM(AW8:AZ8)-BA8,"")</f>
        <v>47.41</v>
      </c>
      <c r="BN8" s="11">
        <f>IF(BJ8="","",MAX(BJ8,BM8))</f>
        <v>47.41</v>
      </c>
      <c r="BO8" s="11">
        <f>IF(BD8&gt;0,BD8,"")</f>
        <v>8.6999999999999993</v>
      </c>
      <c r="BP8" s="11">
        <f>IF(BE8&gt;0,BE8,"")</f>
        <v>13.36</v>
      </c>
      <c r="BQ8" s="11">
        <f>IF(SUM(BB8:BE8)-BF8&gt;0,SUM(BB8:BE8)-BF8,"")</f>
        <v>36.31</v>
      </c>
      <c r="BR8" s="11">
        <f>IF(SUM(BN8,BQ8)&gt;0,SUM(BN8,BQ8),"")</f>
        <v>83.72</v>
      </c>
      <c r="BS8" s="23">
        <v>2.4500000000000002</v>
      </c>
      <c r="BT8" s="23">
        <v>2.75</v>
      </c>
      <c r="BU8" s="23">
        <v>3.8</v>
      </c>
      <c r="BV8" s="23">
        <v>3.7</v>
      </c>
      <c r="BW8" s="23">
        <v>0</v>
      </c>
      <c r="BX8" s="23">
        <v>8.0500000000000007</v>
      </c>
      <c r="BY8" s="23">
        <v>9.25</v>
      </c>
      <c r="BZ8" s="23">
        <v>11.2</v>
      </c>
      <c r="CA8" s="23">
        <v>18.32</v>
      </c>
      <c r="CB8" s="23">
        <v>0</v>
      </c>
      <c r="CC8" s="23">
        <v>8.1</v>
      </c>
      <c r="CD8" s="23">
        <v>9.4</v>
      </c>
      <c r="CE8" s="23">
        <v>11.2</v>
      </c>
      <c r="CF8" s="23">
        <v>19</v>
      </c>
      <c r="CG8" s="23">
        <v>0</v>
      </c>
      <c r="CH8" s="28"/>
      <c r="CI8" s="39">
        <f>IF(BU8&gt;0,BU8,"")</f>
        <v>3.8</v>
      </c>
      <c r="CJ8" s="39">
        <f>IF(BV8&gt;0,BV8,"")</f>
        <v>3.7</v>
      </c>
      <c r="CK8" s="41">
        <f>IF(SUM(BS8:BV8)-BW8&gt;0,SUM(BS8:BV8)-BW8,"")</f>
        <v>12.7</v>
      </c>
      <c r="CL8" s="41">
        <f>IF(BZ8&gt;0,BZ8,"")</f>
        <v>11.2</v>
      </c>
      <c r="CM8" s="41">
        <f>IF(CA8&gt;0,CA8,"")</f>
        <v>18.32</v>
      </c>
      <c r="CN8" s="41">
        <f>IF(SUM(BX8:CA8)-CB8&gt;0,SUM(BX8:CA8)-CB8,"")</f>
        <v>46.82</v>
      </c>
      <c r="CO8" s="41">
        <f>IF(CK8="","",MAX(CK8,CN8))</f>
        <v>46.82</v>
      </c>
      <c r="CP8" s="41">
        <f>IF(CE8&gt;0,CE8,"")</f>
        <v>11.2</v>
      </c>
      <c r="CQ8" s="41">
        <f>IF(CF8&gt;0,CF8,"")</f>
        <v>19</v>
      </c>
      <c r="CR8" s="41">
        <f>IF(SUM(CC8:CF8)-CG8&gt;0,SUM(CC8:CF8)-CG8,"")</f>
        <v>47.7</v>
      </c>
      <c r="CS8" s="41">
        <f>IF(SUM(CO8,CR8)&gt;0,SUM(CO8,CR8),"")</f>
        <v>94.52000000000001</v>
      </c>
      <c r="CT8" s="52" t="str">
        <f>IF(MAX(DV8,FD8,GL8,HT8,JB8,KJ8,LR8,MZ8,OH8,PP8,QX8,SF8,TN8,UV8,WD8)-IF(L8="",0,L8)&gt;0.001,MAX(DV8,FD8,GL8,HT8,JB8,KJ8,LR8,MZ8,OH8,PP8,QX8,SF8,TN8,UV8,WD8)-IF(L8="",0,L8),"")</f>
        <v/>
      </c>
      <c r="CU8" s="52" t="str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/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IF(SUM(DV8,EB8)&gt;0,SUM(DV8,EB8),"")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IF(SUM(FD8,FJ8)&gt;0,SUM(FD8,FJ8),"")</f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>IF(FN8&gt;0,FN8,"")</f>
        <v/>
      </c>
      <c r="GG8" s="41" t="str">
        <f>IF(FO8&gt;0,FO8,"")</f>
        <v/>
      </c>
      <c r="GH8" s="41" t="str">
        <f>IF(SUM(FL8:FO8)-FP8&gt;0,SUM(FL8:FO8)-FP8,"")</f>
        <v/>
      </c>
      <c r="GI8" s="41" t="str">
        <f>IF(FS8&gt;0,FS8,"")</f>
        <v/>
      </c>
      <c r="GJ8" s="41" t="str">
        <f>IF(FT8&gt;0,FT8,"")</f>
        <v/>
      </c>
      <c r="GK8" s="41" t="str">
        <f>IF(SUM(FQ8:FT8)-FU8&gt;0,SUM(FQ8:FT8)-FU8,"")</f>
        <v/>
      </c>
      <c r="GL8" s="41" t="str">
        <f>IF(MAX(GH8,GK8)&gt;0,MAX(GH8,GK8),"")</f>
        <v/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 t="str">
        <f>IF(GC8&gt;0,GC8,"")</f>
        <v/>
      </c>
      <c r="GQ8" s="41" t="str">
        <f>IF(GD8&gt;0,GD8,"")</f>
        <v/>
      </c>
      <c r="GR8" s="41" t="str">
        <f>IF(SUM(GA8:GD8)-GE8&gt;0,SUM(GA8:GD8)-GE8,"")</f>
        <v/>
      </c>
      <c r="GS8" s="41" t="str">
        <f>IF(SUM(GL8,GR8)&gt;0,SUM(GL8,GR8),"")</f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>IF(GV8&gt;0,GV8,"")</f>
        <v/>
      </c>
      <c r="HO8" s="11" t="str">
        <f>IF(GW8&gt;0,GW8,"")</f>
        <v/>
      </c>
      <c r="HP8" s="11" t="str">
        <f>IF(SUM(GT8:GW8)-GX8&gt;0,SUM(GT8:GW8)-GX8,"")</f>
        <v/>
      </c>
      <c r="HQ8" s="11" t="str">
        <f>IF(HA8&gt;0,HA8,"")</f>
        <v/>
      </c>
      <c r="HR8" s="11" t="str">
        <f>IF(HB8&gt;0,HB8,"")</f>
        <v/>
      </c>
      <c r="HS8" s="11" t="str">
        <f>IF(SUM(GY8:HB8)-HC8&gt;0,SUM(GY8:HB8)-HC8,"")</f>
        <v/>
      </c>
      <c r="HT8" s="11" t="str">
        <f>IF(MAX(HP8,HS8)&gt;0,MAX(HP8,HS8),"")</f>
        <v/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 t="str">
        <f>IF(SUM(HT8,HZ8)&gt;0,SUM(HT8,HZ8),"")</f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IF(SUM(JB8,JH8)&gt;0,SUM(JB8,JH8),"")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IF(SUM(KJ8,KP8)&gt;0,SUM(KJ8,KP8),"")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IF(SUM(LR8,LX8)&gt;0,SUM(LR8,LX8),"")</f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>IF(MB8&gt;0,MB8,"")</f>
        <v/>
      </c>
      <c r="MU8" s="11" t="str">
        <f>IF(MC8&gt;0,MC8,"")</f>
        <v/>
      </c>
      <c r="MV8" s="11" t="str">
        <f>IF(SUM(LZ8:MC8)-MD8&gt;0,SUM(LZ8:MC8)-MD8,"")</f>
        <v/>
      </c>
      <c r="MW8" s="11" t="str">
        <f>IF(MG8&gt;0,MG8,"")</f>
        <v/>
      </c>
      <c r="MX8" s="11" t="str">
        <f>IF(MH8&gt;0,MH8,"")</f>
        <v/>
      </c>
      <c r="MY8" s="11" t="str">
        <f>IF(SUM(ME8:MH8)-MI8&gt;0,SUM(ME8:MH8)-MI8,"")</f>
        <v/>
      </c>
      <c r="MZ8" s="11" t="str">
        <f>IF(MAX(MV8,MY8)&gt;0,MAX(MV8,MY8),"")</f>
        <v/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 t="str">
        <f>IF(MQ8&gt;0,MQ8,"")</f>
        <v/>
      </c>
      <c r="NE8" s="11" t="str">
        <f>IF(MR8&gt;0,MR8,"")</f>
        <v/>
      </c>
      <c r="NF8" s="11" t="str">
        <f>IF(SUM(MO8:MR8)-MS8&gt;0,SUM(MO8:MR8)-MS8,"")</f>
        <v/>
      </c>
      <c r="NG8" s="11" t="str">
        <f>IF(SUM(MZ8,NF8)&gt;0,SUM(MZ8,NF8),"")</f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>IF(NJ8&gt;0,NJ8,"")</f>
        <v/>
      </c>
      <c r="OC8" s="41" t="str">
        <f>IF(NK8&gt;0,NK8,"")</f>
        <v/>
      </c>
      <c r="OD8" s="41" t="str">
        <f>IF(SUM(NH8:NK8)-NL8&gt;0,SUM(NH8:NK8)-NL8,"")</f>
        <v/>
      </c>
      <c r="OE8" s="41" t="str">
        <f>IF(NO8&gt;0,NO8,"")</f>
        <v/>
      </c>
      <c r="OF8" s="41" t="str">
        <f>IF(NP8&gt;0,NP8,"")</f>
        <v/>
      </c>
      <c r="OG8" s="41" t="str">
        <f>IF(SUM(NM8:NP8)-NQ8&gt;0,SUM(NM8:NP8)-NQ8,"")</f>
        <v/>
      </c>
      <c r="OH8" s="41" t="str">
        <f>IF(MAX(OD8,OG8)&gt;0,MAX(OD8,OG8),"")</f>
        <v/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 t="str">
        <f>IF(NY8&gt;0,NY8,"")</f>
        <v/>
      </c>
      <c r="OM8" s="41" t="str">
        <f>IF(NZ8&gt;0,NZ8,"")</f>
        <v/>
      </c>
      <c r="ON8" s="41" t="str">
        <f>IF(SUM(NW8:NZ8)-OA8&gt;0,SUM(NW8:NZ8)-OA8,"")</f>
        <v/>
      </c>
      <c r="OO8" s="41" t="str">
        <f>IF(SUM(OH8,ON8)&gt;0,SUM(OH8,ON8),"")</f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IF(SUM(PP8,PV8)&gt;0,SUM(PP8,PV8),"")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IF(SUM(QX8,RD8)&gt;0,SUM(QX8,RD8),"")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IF(SUM(SF8,SL8)&gt;0,SUM(SF8,SL8),"")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1" t="str">
        <f>IF(SP8&gt;0,SP8,"")</f>
        <v/>
      </c>
      <c r="TI8" s="41" t="str">
        <f>IF(SQ8&gt;0,SQ8,"")</f>
        <v/>
      </c>
      <c r="TJ8" s="41" t="str">
        <f>IF(SUM(SN8:SQ8)-SR8&gt;0,SUM(SN8:SQ8)-SR8,"")</f>
        <v/>
      </c>
      <c r="TK8" s="41" t="str">
        <f>IF(SU8&gt;0,SU8,"")</f>
        <v/>
      </c>
      <c r="TL8" s="41" t="str">
        <f>IF(SV8&gt;0,SV8,"")</f>
        <v/>
      </c>
      <c r="TM8" s="41" t="str">
        <f>IF(SUM(SS8:SV8)-SW8&gt;0,SUM(SS8:SV8)-SW8,"")</f>
        <v/>
      </c>
      <c r="TN8" s="41" t="str">
        <f>IF(MAX(TJ8,TM8)&gt;0,MAX(TJ8,TM8),"")</f>
        <v/>
      </c>
      <c r="TO8" s="41" t="str">
        <f>IF(SZ8&gt;0,SZ8,"")</f>
        <v/>
      </c>
      <c r="TP8" s="41" t="str">
        <f>IF(TA8&gt;0,TA8,"")</f>
        <v/>
      </c>
      <c r="TQ8" s="41" t="str">
        <f>IF(SUM(SX8:TA8)-TB8&gt;0,SUM(SX8:TA8)-TB8,"")</f>
        <v/>
      </c>
      <c r="TR8" s="41" t="str">
        <f>IF(TE8&gt;0,TE8,"")</f>
        <v/>
      </c>
      <c r="TS8" s="41" t="str">
        <f>IF(TF8&gt;0,TF8,"")</f>
        <v/>
      </c>
      <c r="TT8" s="41" t="str">
        <f>IF(SUM(TC8:TF8)-TG8&gt;0,SUM(TC8:TF8)-TG8,"")</f>
        <v/>
      </c>
      <c r="TU8" s="41" t="str">
        <f>IF(SUM(TN8,TT8)&gt;0,SUM(TN8,TT8),"")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IF(SUM(UV8,VB8)&gt;0,SUM(UV8,VB8),"")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1" t="str">
        <f>IF(VF8&gt;0,VF8,"")</f>
        <v/>
      </c>
      <c r="VY8" s="41" t="str">
        <f>IF(VG8&gt;0,VG8,"")</f>
        <v/>
      </c>
      <c r="VZ8" s="41" t="str">
        <f>IF(SUM(VD8:VG8)-VH8&gt;0,SUM(VD8:VG8)-VH8,"")</f>
        <v/>
      </c>
      <c r="WA8" s="41" t="str">
        <f>IF(VK8&gt;0,VK8,"")</f>
        <v/>
      </c>
      <c r="WB8" s="41" t="str">
        <f>IF(VL8&gt;0,VL8,"")</f>
        <v/>
      </c>
      <c r="WC8" s="41" t="str">
        <f>IF(SUM(VI8:VL8)-VM8&gt;0,SUM(VI8:VL8)-VM8,"")</f>
        <v/>
      </c>
      <c r="WD8" s="41" t="str">
        <f>IF(MAX(VZ8,WC8)&gt;0,MAX(VZ8,WC8),"")</f>
        <v/>
      </c>
      <c r="WE8" s="41" t="str">
        <f>IF(VP8&gt;0,VP8,"")</f>
        <v/>
      </c>
      <c r="WF8" s="41" t="str">
        <f>IF(VQ8&gt;0,VQ8,"")</f>
        <v/>
      </c>
      <c r="WG8" s="41" t="str">
        <f>IF(SUM(VN8:VQ8)-VR8&gt;0,SUM(VN8:VQ8)-VR8,"")</f>
        <v/>
      </c>
      <c r="WH8" s="41" t="str">
        <f>IF(VU8&gt;0,VU8,"")</f>
        <v/>
      </c>
      <c r="WI8" s="41" t="str">
        <f>IF(VV8&gt;0,VV8,"")</f>
        <v/>
      </c>
      <c r="WJ8" s="41" t="str">
        <f>IF(SUM(VS8:VV8)-VW8&gt;0,SUM(VS8:VV8)-VW8,"")</f>
        <v/>
      </c>
      <c r="WK8" s="41" t="str">
        <f>IF(SUM(WD8,WJ8)&gt;0,SUM(WD8,WJ8),"")</f>
        <v/>
      </c>
      <c r="WL8" s="27">
        <f>IF($CH8="P",BS8,(BS8+AR8)/2)</f>
        <v>3.7</v>
      </c>
      <c r="WM8" s="27">
        <f>IF($CH8="P",BT8,(BT8+AS8)/2)</f>
        <v>4.1749999999999998</v>
      </c>
      <c r="WN8" s="27">
        <f>IF($CH8="P",BU8,(BU8+AT8)/2)</f>
        <v>5</v>
      </c>
      <c r="WO8" s="27">
        <f>IF($CH8="P",BV8,(BV8+AU8)/2)</f>
        <v>7.24</v>
      </c>
      <c r="WP8" s="27">
        <f>IF($CH8="P",BW8,(BW8+AV8)/2)</f>
        <v>0</v>
      </c>
      <c r="WQ8" s="27">
        <f>IF($CH8="P",BX8,(BX8+AW8)/2)</f>
        <v>8.15</v>
      </c>
      <c r="WR8" s="27">
        <f>IF($CH8="P",BY8,(BY8+AX8)/2)</f>
        <v>9.2750000000000004</v>
      </c>
      <c r="WS8" s="27">
        <f>IF($CH8="P",BZ8,(BZ8+AY8)/2)</f>
        <v>11.2</v>
      </c>
      <c r="WT8" s="27">
        <f>IF($CH8="P",CA8,(CA8+AZ8)/2)</f>
        <v>18.490000000000002</v>
      </c>
      <c r="WU8" s="27">
        <f>IF($CH8="P",CB8,(CB8+BA8)/2)</f>
        <v>0</v>
      </c>
      <c r="WV8" s="27">
        <f>IF($CH8="P",CC8,(CC8+BB8)/2)</f>
        <v>7.35</v>
      </c>
      <c r="WW8" s="27">
        <f>IF($CH8="P",CD8,(CD8+BC8)/2)</f>
        <v>8.5250000000000004</v>
      </c>
      <c r="WX8" s="27">
        <f>IF($CH8="P",CE8,(CE8+BD8)/2)</f>
        <v>9.9499999999999993</v>
      </c>
      <c r="WY8" s="27">
        <f>IF($CH8="P",CF8,(CF8+BE8)/2)</f>
        <v>16.18</v>
      </c>
      <c r="WZ8" s="27">
        <f>IF($CH8="P",CG8,(CG8+BF8)/2)</f>
        <v>0</v>
      </c>
      <c r="XA8" s="29" t="s">
        <v>56</v>
      </c>
      <c r="XB8" s="11">
        <f>IF(WN8&gt;0,WN8,"")</f>
        <v>5</v>
      </c>
      <c r="XC8" s="11">
        <f>IF(WO8&gt;0,WO8,"")</f>
        <v>7.24</v>
      </c>
      <c r="XD8" s="11">
        <f>IF(SUM(WL8:WO8)-WP8&gt;0,SUM(WL8:WO8)-WP8,"")</f>
        <v>20.115000000000002</v>
      </c>
      <c r="XE8" s="11">
        <f>IF(WS8&gt;0,WS8,"")</f>
        <v>11.2</v>
      </c>
      <c r="XF8" s="11">
        <f>IF(WT8&gt;0,WT8,"")</f>
        <v>18.490000000000002</v>
      </c>
      <c r="XG8" s="11">
        <f>IF(SUM(WQ8:WT8)-WU8&gt;0,SUM(WQ8:WT8)-WU8,"")</f>
        <v>47.115000000000002</v>
      </c>
      <c r="XH8" s="11">
        <f>IF(MAX(XD8,XG8)&gt;0,MAX(XD8,XG8),"")</f>
        <v>47.115000000000002</v>
      </c>
      <c r="XI8" s="11">
        <f>IF(WX8&gt;0,WX8,"")</f>
        <v>9.9499999999999993</v>
      </c>
      <c r="XJ8" s="11">
        <f>IF(WY8&gt;0,WY8,"")</f>
        <v>16.18</v>
      </c>
      <c r="XK8" s="11">
        <f>IF(SUM(WV8:WY8)-WZ8&gt;0,SUM(WV8:WY8)-WZ8,"")</f>
        <v>42.004999999999995</v>
      </c>
      <c r="XL8" s="11">
        <f>IF(SUM(XH8,XK8)&gt;0,SUM(XH8,XK8),"")</f>
        <v>89.12</v>
      </c>
    </row>
    <row r="9" spans="1:636" x14ac:dyDescent="0.2">
      <c r="A9" s="4" cm="1">
        <f t="array" ref="A9">IF(AND(H9&lt;&gt;"",H9&lt;&gt;"No DD"),SUMPRODUCT((H$4:H$22&lt;&gt;"")*(H$4:H$22&lt;&gt;"No DD")*(E$4:E$22&gt;E9))+1,IF(H9="No DD",SUMPRODUCT((H$4:H$22="No DD")*(E$4:E$22&gt;E9))+1+SUMPRODUCT((H$4:H$22&lt;&gt;"")*(H$4:H$22&lt;&gt;"No DD")),""))</f>
        <v>6</v>
      </c>
      <c r="B9" s="5" t="s">
        <v>181</v>
      </c>
      <c r="C9" s="4" t="s">
        <v>180</v>
      </c>
      <c r="D9" s="4" t="s">
        <v>179</v>
      </c>
      <c r="E9" s="9">
        <f>SUM(J9,L9,N9)</f>
        <v>92.2</v>
      </c>
      <c r="F9" s="3" t="str">
        <f>IF(OR(AND(AG9&gt;=AQ$24,AG9&lt;&gt;"",AI9&gt;=AQ$28,AI9&lt;&gt;"",AF9=""),AND(AJ9&gt;=AQ$24,AJ9&lt;&gt;"",AL9&gt;=AQ$28,AL9&lt;&gt;"",AF9=""),AND(AN9&gt;=AQ$24,AN9&lt;&gt;"",AP9&gt;=AQ$28,AP9&lt;&gt;"",AF9=""),AND(BH9&gt;=BR$24,BH9&lt;&gt;"",BJ9&gt;=BR$28,BJ9&lt;&gt;"",BG9=""),AND(BK9&gt;=BR$24,BK9&lt;&gt;"",BM9&gt;=BR$28,BM9&lt;&gt;"",BG9=""),AND(BO9&gt;=BR$24,BO9&lt;&gt;"",BQ9&gt;=BR$28,BQ9&lt;&gt;"",BG9=""),AND(CI9&gt;=CS$24,CI9&lt;&gt;"",CK9&gt;=CS$28,CK9&lt;&gt;"",CH9=""),AND(CL9&gt;=CS$24,CL9&lt;&gt;"",CN9&gt;=CS$28,CN9&lt;&gt;"",CH9=""),AND(CP9&gt;=CS$24,CP9&lt;&gt;"",CR9&gt;=CS$28,CR9&lt;&gt;"",CH9=""),AND(DP9&gt;=EC$24,DP9&lt;&gt;"",DR9&gt;=EC$28,DR9&lt;&gt;""),AND(DS9&gt;=EC$24,DS9&lt;&gt;"",DU9&gt;=EC$28,DU9&lt;&gt;""),AND(DW9&gt;=EC$24,DW9&lt;&gt;"",DY9&gt;=EC$28,DY9&lt;&gt;""),AND(DZ9&gt;=EC$24,DZ9&lt;&gt;"",EB9&gt;=EC$28,EB9&lt;&gt;""),AND(EX9&gt;=FK$24,EX9&lt;&gt;"",EZ9&gt;=FK$28,EZ9&lt;&gt;""),AND(FA9&gt;=FK$24,FA9&lt;&gt;"",FC9&gt;=FK$28,FC9&lt;&gt;""),AND(FE9&gt;=FK$24,FE9&lt;&gt;"",FG9&gt;=FK$28,FG9&lt;&gt;""),AND(FH9&gt;=FK$24,FH9&lt;&gt;"",FJ9&gt;=FK$28,FJ9&lt;&gt;""),AND(GF9&gt;=GS$24,GF9&lt;&gt;"",GH9&gt;=GS$28,GH9&lt;&gt;""),AND(GI9&gt;=GS$24,GI9&lt;&gt;"",GK9&gt;=GS$28,GK9&lt;&gt;""),AND(GM9&gt;=GS$24,GM9&lt;&gt;"",GO9&gt;=GS$28,GO9&lt;&gt;""),AND(GP9&gt;=GS$24,GP9&lt;&gt;"",GR9&gt;=GS$28,GR9&lt;&gt;""),AND(HN9&gt;=IA$24,HN9&lt;&gt;"",HP9&gt;=IA$28,HP9&lt;&gt;""),AND(HQ9&gt;=IA$24,HQ9&lt;&gt;"",HS9&gt;=IA$28,HS9&lt;&gt;""),AND(HU9&gt;=IA$24,HU9&lt;&gt;"",HW9&gt;=IA$28,HW9&lt;&gt;""),AND(HX9&gt;=IA$24,HX9&lt;&gt;"",HZ9&gt;=IA$28,HZ9&lt;&gt;""),AND(IV9&gt;=JI$24,IV9&lt;&gt;"",IX9&gt;=JI$28,IX9&lt;&gt;""),AND(IY9&gt;=JI$24,IY9&lt;&gt;"",JA9&gt;=JI$28,JA9&lt;&gt;""),AND(JC9&gt;=JI$24,JC9&lt;&gt;"",JE9&gt;=JI$28,JE9&lt;&gt;""),AND(JF9&gt;=JI$24,JF9&lt;&gt;"",JH9&gt;=JI$28,JH9&lt;&gt;""),AND(KD9&gt;=KQ$24,KD9&lt;&gt;"",KF9&gt;=KQ$28,KF9&lt;&gt;""),AND(KG9&gt;=KQ$24,KG9&lt;&gt;"",KI9&gt;=KQ$28,KI9&lt;&gt;""),AND(KK9&gt;=KQ$24,KK9&lt;&gt;"",KM9&gt;=KQ$28,KM9&lt;&gt;""),AND(KN9&gt;=KQ$24,KN9&lt;&gt;"",KP9&gt;=KQ$28,KP9&lt;&gt;""),AND(LL9&gt;=LY$24,LL9&lt;&gt;"",LN9&gt;=LY$28,LN9&lt;&gt;""),AND(LO9&gt;=LY$24,LO9&lt;&gt;"",LQ9&gt;=LY$28,LQ9&lt;&gt;""),AND(LS9&gt;=LY$24,LS9&lt;&gt;"",LU9&gt;=LY$28,LU9&lt;&gt;""),AND(LV9&gt;=LY$24,LV9&lt;&gt;"",LX9&gt;=LY$28,LX9&lt;&gt;""),AND(MT9&gt;=NG$24,MT9&lt;&gt;"",MV9&gt;=NG$28,MV9&lt;&gt;""),AND(MW9&gt;=NG$24,MW9&lt;&gt;"",MY9&gt;=NG$28,MY9&lt;&gt;""),AND(NA9&gt;=NG$24,NA9&lt;&gt;"",NC9&gt;=NG$28,NC9&lt;&gt;""),AND(ND9&gt;=NG$24,ND9&lt;&gt;"",NF9&gt;=NG$28,NF9&lt;&gt;""),AND(OB9&gt;=OO$24,OB9&lt;&gt;"",OD9&gt;=OO$28,OD9&lt;&gt;""),AND(OE9&gt;=OO$24,OE9&lt;&gt;"",OG9&gt;=OO$28,OG9&lt;&gt;""),AND(OI9&gt;=OO$24,OI9&lt;&gt;"",OK9&gt;=OO$28,OK9&lt;&gt;""),AND(OL9&gt;=OO$24,OL9&lt;&gt;"",ON9&gt;=OO$28,ON9&lt;&gt;""),AND(PJ9&gt;=PW$24,PJ9&lt;&gt;"",PL9&gt;=PW$28,PL9&lt;&gt;""),AND(PM9&gt;=PW$24,PM9&lt;&gt;"",PO9&gt;=PW$28,PO9&lt;&gt;""),AND(PQ9&gt;=PW$24,PQ9&lt;&gt;"",PS9&gt;=PW$28,PS9&lt;&gt;""),AND(PT9&gt;=PW$24,PT9&lt;&gt;"",PV9&gt;=PW$28,PV9&lt;&gt;""),AND(QR9&gt;=RE$24,QR9&lt;&gt;"",QT9&gt;=RE$28,QT9&lt;&gt;""),AND(QU9&gt;=RE$24,QU9&lt;&gt;"",QW9&gt;=RE$28,QW9&lt;&gt;""),AND(QY9&gt;=RE$24,QY9&lt;&gt;"",RA9&gt;=RE$28,RA9&lt;&gt;""),AND(RB9&gt;=RE$24,RB9&lt;&gt;"",RD9&gt;=RE$28,RD9&lt;&gt;""),AND(RZ9&gt;=SM$24,RZ9&lt;&gt;"",SB9&gt;=SM$28,SB9&lt;&gt;""),AND(SC9&gt;=SM$24,SC9&lt;&gt;"",SE9&gt;=SM$28,SE9&lt;&gt;""),AND(SG9&gt;=SM$24,SG9&lt;&gt;"",SI9&gt;=SM$28,SI9&lt;&gt;""),AND(SJ9&gt;=SM$24,SJ9&lt;&gt;"",SL9&gt;=SM$28,SL9&lt;&gt;""),AND(TH9&gt;=TU$24,TH9&lt;&gt;"",TJ9&gt;=TU$28,TJ9&lt;&gt;""),AND(TK9&gt;=TU$24,TK9&lt;&gt;"",TM9&gt;=TU$28,TM9&lt;&gt;""),AND(TO9&gt;=TU$24,TO9&lt;&gt;"",TQ9&gt;=TU$28,TQ9&lt;&gt;""),AND(TR9&gt;=TU$24,TR9&lt;&gt;"",TT9&gt;=TU$28,TT9&lt;&gt;""),AND(UP9&gt;=VC$24,UP9&lt;&gt;"",UR9&gt;=VC$28,UR9&lt;&gt;""),AND(US9&gt;=VC$24,US9&lt;&gt;"",UU9&gt;=VC$28,UU9&lt;&gt;""),AND(UW9&gt;=VC$24,UW9&lt;&gt;"",UY9&gt;=VC$28,UY9&lt;&gt;""),AND(UZ9&gt;=VC$24,UZ9&lt;&gt;"",VB9&gt;=VC$28,VB9&lt;&gt;""),AND(VX9&gt;=WK$24,VX9&lt;&gt;"",VZ9&gt;=WK$28,VZ9&lt;&gt;""),AND(WA9&gt;=WK$24,WA9&lt;&gt;"",WC9&gt;=WK$28,WC9&lt;&gt;""),AND(WE9&gt;=WK$24,WE9&lt;&gt;"",WG9&gt;=WK$28,WG9&lt;&gt;""),AND(WH9&gt;=WK$24,WH9&lt;&gt;"",WJ9&gt;=WK$28,WJ9&lt;&gt;"")),"P","")</f>
        <v/>
      </c>
      <c r="G9" s="3" t="str">
        <f>IF(OR(AND(AI9&gt;=AQ$28,AI9&lt;&gt;"",AF9=""),AND(AL9&gt;=AQ$28,AL9&lt;&gt;"",AF9=""),AND(AP9&gt;=AQ$28,AP9&lt;&gt;"",AF9=""),AND(BJ9&gt;=BR$28,BJ9&lt;&gt;"",BG9=""),AND(BM9&gt;=BR$28,BM9&lt;&gt;"",BG9=""),AND(BQ9&gt;=BR$28,BQ9&lt;&gt;"",BG9=""),AND(CK9&gt;=CS$28,CK9&lt;&gt;"",CH9=""),AND(CN9&gt;=CS$28,CN9&lt;&gt;"",CH9=""),AND(CR9&gt;=CS$28,CR9&lt;&gt;"",CH9=""),AND(DR9&gt;=EC$28,DR9&lt;&gt;""),AND(DU9&gt;=EC$28,DU9&lt;&gt;""),AND(DY9&gt;=EC$28,DY9&lt;&gt;""),AND(EB9&gt;=EC$28,EB9&lt;&gt;""),AND(EZ9&gt;=FK$28,EZ9&lt;&gt;""),AND(FC9&gt;=FK$28,FC9&lt;&gt;""),AND(FG9&gt;=FK$28,FG9&lt;&gt;""),AND(FJ9&gt;=FK$28,FJ9&lt;&gt;""),AND(GH9&gt;=GS$28,GH9&lt;&gt;""),AND(GK9&gt;=GS$28,GK9&lt;&gt;""),AND(GO9&gt;=GS$28,GO9&lt;&gt;""),AND(GR9&gt;=GS$28,GR9&lt;&gt;""),AND(HP9&gt;=IA$28,HP9&lt;&gt;""),AND(HS9&gt;=IA$28,HS9&lt;&gt;""),AND(HW9&gt;=IA$28,HW9&lt;&gt;""),AND(HZ9&gt;=IA$28,HZ9&lt;&gt;""),AND(IX9&gt;=JI$28,IX9&lt;&gt;""),AND(JA9&gt;=JI$28,JA9&lt;&gt;""),AND(JE9&gt;=JI$28,JE9&lt;&gt;""),AND(JH9&gt;=JI$28,JH9&lt;&gt;""),AND(KF9&gt;=KQ$28,KF9&lt;&gt;""),AND(KI9&gt;=KQ$28,KI9&lt;&gt;""),AND(KM9&gt;=KQ$28,KM9&lt;&gt;""),AND(KP9&gt;=KQ$28,KP9&lt;&gt;""),AND(LN9&gt;=LY$28,LN9&lt;&gt;""),AND(LQ9&gt;=LY$28,LQ9&lt;&gt;""),AND(LU9&gt;=LY$28,LU9&lt;&gt;""),AND(LX9&gt;=LY$28,LX9&lt;&gt;""),AND(MV9&gt;=NG$28,MV9&lt;&gt;""),AND(MY9&gt;=NG$28,MY9&lt;&gt;""),AND(NC9&gt;=NG$28,NC9&lt;&gt;""),AND(NF9&gt;=NG$28,NF9&lt;&gt;""),AND(OD9&gt;=OO$28,OD9&lt;&gt;""),AND(OG9&gt;=OO$28,OG9&lt;&gt;""),AND(OK9&gt;=OO$28,OK9&lt;&gt;""),AND(ON9&gt;=OO$28,ON9&lt;&gt;""),AND(PL9&gt;=PW$28,PL9&lt;&gt;""),AND(PO9&gt;=PW$28,PO9&lt;&gt;""),AND(PS9&gt;=PW$28,PS9&lt;&gt;""),AND(PV9&gt;=PW$28,PV9&lt;&gt;""),AND(QT9&gt;=RE$28,QT9&lt;&gt;""),AND(QW9&gt;=RE$28,QW9&lt;&gt;""),AND(RA9&gt;=RE$28,RA9&lt;&gt;""),AND(RD9&gt;=RE$28,RD9&lt;&gt;""),AND(SB9&gt;=SM$28,SB9&lt;&gt;""),AND(SE9&gt;=SM$28,SE9&lt;&gt;""),AND(SI9&gt;=SM$28,SI9&lt;&gt;""),AND(SL9&gt;=SM$28,SL9&lt;&gt;""),AND(TJ9&gt;=TU$28,TJ9&lt;&gt;""),AND(TM9&gt;=TU$28,TM9&lt;&gt;""),AND(TQ9&gt;=TU$28,TQ9&lt;&gt;""),AND(TT9&gt;=TU$28,TT9&lt;&gt;""),AND(UR9&gt;=VC$28,UR9&lt;&gt;""),AND(UU9&gt;=VC$28,UU9&lt;&gt;""),AND(UY9&gt;=VC$28,UY9&lt;&gt;""),AND(VB9&gt;=VC$28,VB9&lt;&gt;""),AND(VZ9&gt;=WK$28,VZ9&lt;&gt;""),AND(WC9&gt;=WK$28,WC9&lt;&gt;""),AND(WG9&gt;=WK$28,WG9&lt;&gt;""),AND(WJ9&gt;=WK$28,WJ9&lt;&gt;"")),"P","")</f>
        <v>P</v>
      </c>
      <c r="H9" s="37" t="str">
        <f>IF(AND(G9="P",F9=""),"No DD",IF(OR(AND(AG9&gt;=AQ$27,AG9&lt;&gt;"",AI9&gt;=AQ$31,AI9&lt;&gt;"",AF9=""),AND(AJ9&gt;=AQ$27,AJ9&lt;&gt;"",AL9&gt;=AQ$31,AL9&lt;&gt;"",AF9=""),AND(AN9&gt;=AQ$27,AN9&lt;&gt;"",AP9&gt;=AQ$31,AP9&lt;&gt;"",AF9=""),AND(BH9&gt;=BR$27,BH9&lt;&gt;"",BJ9&gt;=BR$31,BJ9&lt;&gt;"",BG9=""),AND(BK9&gt;=BR$27,BK9&lt;&gt;"",BM9&gt;=BR$31,BM9&lt;&gt;"",BG9=""),AND(BO9&gt;=BR$27,BO9&lt;&gt;"",BQ9&gt;=BR$31,BQ9&lt;&gt;"",BG9=""),AND(CI9&gt;=CS$27,CI9&lt;&gt;"",CK9&gt;=CS$31,CK9&lt;&gt;"",CH9=""),AND(CL9&gt;=CS$27,CL9&lt;&gt;"",CN9&gt;=CS$31,CN9&lt;&gt;"",CH9=""),AND(CP9&gt;=CS$27,CP9&lt;&gt;"",CR9&gt;=CS$31,CR9&lt;&gt;"",CH9=""),AND(DP9&gt;=EC$27,DP9&lt;&gt;"",DR9&gt;=EC$31,DR9&lt;&gt;""),AND(DS9&gt;=EC$27,DS9&lt;&gt;"",DU9&gt;=EC$31,DU9&lt;&gt;""),AND(DW9&gt;=EC$27,DW9&lt;&gt;"",DY9&gt;=EC$31,DY9&lt;&gt;""),AND(DZ9&gt;=EC$27,DZ9&lt;&gt;"",EB9&gt;=EC$31,EB9&lt;&gt;""),AND(EX9&gt;=FK$27,EX9&lt;&gt;"",EZ9&gt;=FK$31,EZ9&lt;&gt;""),AND(FA9&gt;=FK$27,FA9&lt;&gt;"",FC9&gt;=FK$31,FC9&lt;&gt;""),AND(FE9&gt;=FK$27,FE9&lt;&gt;"",FG9&gt;=FK$31,FG9&lt;&gt;""),AND(FH9&gt;=FK$27,FH9&lt;&gt;"",FJ9&gt;=FK$31,FJ9&lt;&gt;""),AND(GF9&gt;=GS$27,GF9&lt;&gt;"",GH9&gt;=GS$31,GH9&lt;&gt;""),AND(GI9&gt;=GS$27,GI9&lt;&gt;"",GK9&gt;=GS$31,GK9&lt;&gt;""),AND(GM9&gt;=GS$27,GM9&lt;&gt;"",GO9&gt;=GS$31,GO9&lt;&gt;""),AND(GP9&gt;=GS$27,GP9&lt;&gt;"",GR9&gt;=GS$31,GR9&lt;&gt;""),AND(HN9&gt;=IA$27,HN9&lt;&gt;"",HP9&gt;=IA$31,HP9&lt;&gt;""),AND(HQ9&gt;=IA$27,HQ9&lt;&gt;"",HS9&gt;=IA$31,HS9&lt;&gt;""),AND(HU9&gt;=IA$27,HU9&lt;&gt;"",HW9&gt;=IA$31,HW9&lt;&gt;""),AND(HX9&gt;=IA$27,HX9&lt;&gt;"",HZ9&gt;=IA$31,HZ9&lt;&gt;""),AND(IV9&gt;=JI$27,IV9&lt;&gt;"",IX9&gt;=JI$31,IX9&lt;&gt;""),AND(IY9&gt;=JI$27,IY9&lt;&gt;"",JA9&gt;=JI$31,JA9&lt;&gt;""),AND(JC9&gt;=JI$27,JC9&lt;&gt;"",JE9&gt;=JI$31,JE9&lt;&gt;""),AND(JF9&gt;=JI$27,JF9&lt;&gt;"",JH9&gt;=JI$31,JH9&lt;&gt;""),AND(KD9&gt;=KQ$27,KD9&lt;&gt;"",KF9&gt;=KQ$31,KF9&lt;&gt;""),AND(KG9&gt;=KQ$27,KG9&lt;&gt;"",KI9&gt;=KQ$31,KI9&lt;&gt;""),AND(KK9&gt;=KQ$27,KK9&lt;&gt;"",KM9&gt;=KQ$31,KM9&lt;&gt;""),AND(KN9&gt;=KQ$27,KN9&lt;&gt;"",KP9&gt;=KQ$31,KP9&lt;&gt;""),AND(LL9&gt;=LY$27,LL9&lt;&gt;"",LN9&gt;=LY$31,LN9&lt;&gt;""),AND(LO9&gt;=LY$27,LO9&lt;&gt;"",LQ9&gt;=LY$31,LQ9&lt;&gt;""),AND(LS9&gt;=LY$27,LS9&lt;&gt;"",LU9&gt;=LY$31,LU9&lt;&gt;""),AND(LV9&gt;=LY$27,LV9&lt;&gt;"",LX9&gt;=LY$31,LX9&lt;&gt;""),AND(MT9&gt;=NG$27,MT9&lt;&gt;"",MV9&gt;=NG$31,MV9&lt;&gt;""),AND(MW9&gt;=NG$27,MW9&lt;&gt;"",MY9&gt;=NG$31,MY9&lt;&gt;""),AND(NA9&gt;=NG$27,NA9&lt;&gt;"",NC9&gt;=NG$31,NC9&lt;&gt;""),AND(ND9&gt;=NG$27,ND9&lt;&gt;"",NF9&gt;=NG$31,NF9&lt;&gt;""),AND(OB9&gt;=OO$27,OB9&lt;&gt;"",OD9&gt;=OO$31,OD9&lt;&gt;""),AND(OE9&gt;=OO$27,OE9&lt;&gt;"",OG9&gt;=OO$31,OG9&lt;&gt;""),AND(OI9&gt;=OO$27,OI9&lt;&gt;"",OK9&gt;=OO$31,OK9&lt;&gt;""),AND(OL9&gt;=OO$27,OL9&lt;&gt;"",ON9&gt;=OO$31,ON9&lt;&gt;""),AND(PJ9&gt;=PW$27,PJ9&lt;&gt;"",PL9&gt;=PW$31,PL9&lt;&gt;""),AND(PM9&gt;=PW$27,PM9&lt;&gt;"",PO9&gt;=PW$31,PO9&lt;&gt;""),AND(PQ9&gt;=PW$27,PQ9&lt;&gt;"",PS9&gt;=PW$31,PS9&lt;&gt;""),AND(PT9&gt;=PW$27,PT9&lt;&gt;"",PV9&gt;=PW$31,PV9&lt;&gt;""),AND(QR9&gt;=RE$27,QR9&lt;&gt;"",QT9&gt;=RE$31,QT9&lt;&gt;""),AND(QU9&gt;=RE$27,QU9&lt;&gt;"",QW9&gt;=RE$31,QW9&lt;&gt;""),AND(QY9&gt;=RE$27,QY9&lt;&gt;"",RA9&gt;=RE$31,RA9&lt;&gt;""),AND(RB9&gt;=RE$27,RB9&lt;&gt;"",RD9&gt;=RE$31,RD9&lt;&gt;""),AND(RZ9&gt;=SM$27,RZ9&lt;&gt;"",SB9&gt;=SM$31,SB9&lt;&gt;""),AND(SC9&gt;=SM$27,SC9&lt;&gt;"",SE9&gt;=SM$31,SE9&lt;&gt;""),AND(SG9&gt;=SM$27,SG9&lt;&gt;"",SI9&gt;=SM$31,SI9&lt;&gt;""),AND(SJ9&gt;=SM$27,SJ9&lt;&gt;"",SL9&gt;=SM$31,SL9&lt;&gt;""),AND(TH9&gt;=TU$27,TH9&lt;&gt;"",TJ9&gt;=TU$31,TJ9&lt;&gt;""),AND(TK9&gt;=TU$27,TK9&lt;&gt;"",TM9&gt;=TU$31,TM9&lt;&gt;""),AND(TO9&gt;=TU$27,TO9&lt;&gt;"",TQ9&gt;=TU$31,TQ9&lt;&gt;""),AND(TR9&gt;=TU$27,TR9&lt;&gt;"",TT9&gt;=TU$31,TT9&lt;&gt;""),AND(UP9&gt;=VC$27,UP9&lt;&gt;"",UR9&gt;=VC$31,UR9&lt;&gt;""),AND(US9&gt;=VC$27,US9&lt;&gt;"",UU9&gt;=VC$31,UU9&lt;&gt;""),AND(UW9&gt;=VC$27,UW9&lt;&gt;"",UY9&gt;=VC$31,UY9&lt;&gt;""),AND(UZ9&gt;=VC$27,UZ9&lt;&gt;"",VB9&gt;=VC$31,VB9&lt;&gt;""),AND(VX9&gt;=WK$27,VX9&lt;&gt;"",VZ9&gt;=WK$31,VZ9&lt;&gt;""),AND(WA9&gt;=WK$27,WA9&lt;&gt;"",WC9&gt;=WK$31,WC9&lt;&gt;""),AND(WE9&gt;=WK$27,WE9&lt;&gt;"",WG9&gt;=WK$31,WG9&lt;&gt;""),AND(WH9&gt;=WK$27,WH9&lt;&gt;"",WJ9&gt;=WK$31,WJ9&lt;&gt;"")),"Merit",IF(OR(AND(AG9&gt;=AQ$26,AG9&lt;&gt;"",AI9&gt;=AQ$30,AI9&lt;&gt;"",AF9=""),AND(AJ9&gt;=AQ$26,AJ9&lt;&gt;"",AL9&gt;=AQ$30,AL9&lt;&gt;"",AF9=""),AND(AN9&gt;=AQ$26,AN9&lt;&gt;"",AP9&gt;=AQ$30,AP9&lt;&gt;"",AF9=""),AND(BH9&gt;=BR$26,BH9&lt;&gt;"",BJ9&gt;=BR$30,BJ9&lt;&gt;"",BG9=""),AND(BK9&gt;=BR$26,BK9&lt;&gt;"",BM9&gt;=BR$30,BM9&lt;&gt;"",BG9=""),AND(BO9&gt;=BR$26,BO9&lt;&gt;"",BQ9&gt;=BR$30,BQ9&lt;&gt;"",BG9=""),AND(CI9&gt;=CS$26,CI9&lt;&gt;"",CK9&gt;=CS$30,CK9&lt;&gt;"",CH9=""),AND(CL9&gt;=CS$26,CL9&lt;&gt;"",CN9&gt;=CS$30,CN9&lt;&gt;"",CH9=""),AND(CP9&gt;=CS$26,CP9&lt;&gt;"",CR9&gt;=CS$30,CR9&lt;&gt;"",CH9=""),AND(DP9&gt;=EC$26,DP9&lt;&gt;"",DR9&gt;=EC$30,DR9&lt;&gt;""),AND(DS9&gt;=EC$26,DS9&lt;&gt;"",DU9&gt;=EC$30,DU9&lt;&gt;""),AND(DW9&gt;=EC$26,DW9&lt;&gt;"",DY9&gt;=EC$30,DY9&lt;&gt;""),AND(DZ9&gt;=EC$26,DZ9&lt;&gt;"",EB9&gt;=EC$30,EB9&lt;&gt;""),AND(EX9&gt;=FK$26,EX9&lt;&gt;"",EZ9&gt;=FK$30,EZ9&lt;&gt;""),AND(FA9&gt;=FK$26,FA9&lt;&gt;"",FC9&gt;=FK$30,FC9&lt;&gt;""),AND(FE9&gt;=FK$26,FE9&lt;&gt;"",FG9&gt;=FK$30,FG9&lt;&gt;""),AND(FH9&gt;=FK$26,FH9&lt;&gt;"",FJ9&gt;=FK$30,FJ9&lt;&gt;""),AND(GF9&gt;=GS$26,GF9&lt;&gt;"",GH9&gt;=GS$30,GH9&lt;&gt;""),AND(GI9&gt;=GS$26,GI9&lt;&gt;"",GK9&gt;=GS$30,GK9&lt;&gt;""),AND(GM9&gt;=GS$26,GM9&lt;&gt;"",GO9&gt;=GS$30,GO9&lt;&gt;""),AND(GP9&gt;=GS$26,GP9&lt;&gt;"",GR9&gt;=GS$30,GR9&lt;&gt;""),AND(HN9&gt;=IA$26,HN9&lt;&gt;"",HP9&gt;=IA$30,HP9&lt;&gt;""),AND(HQ9&gt;=IA$26,HQ9&lt;&gt;"",HS9&gt;=IA$30,HS9&lt;&gt;""),AND(HU9&gt;=IA$26,HU9&lt;&gt;"",HW9&gt;=IA$30,HW9&lt;&gt;""),AND(HX9&gt;=IA$26,HX9&lt;&gt;"",HZ9&gt;=IA$30,HZ9&lt;&gt;""),AND(IV9&gt;=JI$26,IV9&lt;&gt;"",IX9&gt;=JI$30,IX9&lt;&gt;""),AND(IY9&gt;=JI$26,IY9&lt;&gt;"",JA9&gt;=JI$30,JA9&lt;&gt;""),AND(JC9&gt;=JI$26,JC9&lt;&gt;"",JE9&gt;=JI$30,JE9&lt;&gt;""),AND(JF9&gt;=JI$26,JF9&lt;&gt;"",JH9&gt;=JI$30,JH9&lt;&gt;""),AND(KD9&gt;=KQ$26,KD9&lt;&gt;"",KF9&gt;=KQ$30,KF9&lt;&gt;""),AND(KG9&gt;=KQ$26,KG9&lt;&gt;"",KI9&gt;=KQ$30,KI9&lt;&gt;""),AND(KK9&gt;=KQ$26,KK9&lt;&gt;"",KM9&gt;=KQ$30,KM9&lt;&gt;""),AND(KN9&gt;=KQ$26,KN9&lt;&gt;"",KP9&gt;=KQ$30,KP9&lt;&gt;""),AND(LL9&gt;=LY$26,LL9&lt;&gt;"",LN9&gt;=LY$30,LN9&lt;&gt;""),AND(LO9&gt;=LY$26,LO9&lt;&gt;"",LQ9&gt;=LY$30,LQ9&lt;&gt;""),AND(LS9&gt;=LY$26,LS9&lt;&gt;"",LU9&gt;=LY$30,LU9&lt;&gt;""),AND(LV9&gt;=LY$26,LV9&lt;&gt;"",LX9&gt;=LY$30,LX9&lt;&gt;""),AND(MT9&gt;=NG$26,MT9&lt;&gt;"",MV9&gt;=NG$30,MV9&lt;&gt;""),AND(MW9&gt;=NG$26,MW9&lt;&gt;"",MY9&gt;=NG$30,MY9&lt;&gt;""),AND(NA9&gt;=NG$26,NA9&lt;&gt;"",NC9&gt;=NG$30,NC9&lt;&gt;""),AND(ND9&gt;=NG$26,ND9&lt;&gt;"",NF9&gt;=NG$30,NF9&lt;&gt;""),AND(OB9&gt;=OO$26,OB9&lt;&gt;"",OD9&gt;=OO$30,OD9&lt;&gt;""),AND(OE9&gt;=OO$26,OE9&lt;&gt;"",OG9&gt;=OO$30,OG9&lt;&gt;""),AND(OI9&gt;=OO$26,OI9&lt;&gt;"",OK9&gt;=OO$30,OK9&lt;&gt;""),AND(OL9&gt;=OO$26,OL9&lt;&gt;"",ON9&gt;=OO$30,ON9&lt;&gt;""),AND(PJ9&gt;=PW$26,PJ9&lt;&gt;"",PL9&gt;=PW$30,PL9&lt;&gt;""),AND(PM9&gt;=PW$26,PM9&lt;&gt;"",PO9&gt;=PW$30,PO9&lt;&gt;""),AND(PQ9&gt;=PW$26,PQ9&lt;&gt;"",PS9&gt;=PW$30,PS9&lt;&gt;""),AND(PT9&gt;=PW$26,PT9&lt;&gt;"",PV9&gt;=PW$30,PV9&lt;&gt;""),AND(QR9&gt;=RE$26,QR9&lt;&gt;"",QT9&gt;=RE$30,QT9&lt;&gt;""),AND(QU9&gt;=RE$26,QU9&lt;&gt;"",QW9&gt;=RE$30,QW9&lt;&gt;""),AND(QY9&gt;=RE$26,QY9&lt;&gt;"",RA9&gt;=RE$30,RA9&lt;&gt;""),AND(RB9&gt;=RE$26,RB9&lt;&gt;"",RD9&gt;=RE$30,RD9&lt;&gt;""),AND(RZ9&gt;=SM$26,RZ9&lt;&gt;"",SB9&gt;=SM$30,SB9&lt;&gt;""),AND(SC9&gt;=SM$26,SC9&lt;&gt;"",SE9&gt;=SM$30,SE9&lt;&gt;""),AND(SG9&gt;=SM$26,SG9&lt;&gt;"",SI9&gt;=SM$30,SI9&lt;&gt;""),AND(SJ9&gt;=SM$26,SJ9&lt;&gt;"",SL9&gt;=SM$30,SL9&lt;&gt;""),AND(TH9&gt;=TU$26,TH9&lt;&gt;"",TJ9&gt;=TU$30,TJ9&lt;&gt;""),AND(TK9&gt;=TU$26,TK9&lt;&gt;"",TM9&gt;=TU$30,TM9&lt;&gt;""),AND(TO9&gt;=TU$26,TO9&lt;&gt;"",TQ9&gt;=TU$30,TQ9&lt;&gt;""),AND(TR9&gt;=TU$26,TR9&lt;&gt;"",TT9&gt;=TU$30,TT9&lt;&gt;""),AND(UP9&gt;=VC$26,UP9&lt;&gt;"",UR9&gt;=VC$30,UR9&lt;&gt;""),AND(US9&gt;=VC$26,US9&lt;&gt;"",UU9&gt;=VC$30,UU9&lt;&gt;""),AND(UW9&gt;=VC$26,UW9&lt;&gt;"",UY9&gt;=VC$30,UY9&lt;&gt;""),AND(UZ9&gt;=VC$26,UZ9&lt;&gt;"",VB9&gt;=VC$30,VB9&lt;&gt;""),AND(VX9&gt;=WK$26,VX9&lt;&gt;"",VZ9&gt;=WK$30,VZ9&lt;&gt;""),AND(WA9&gt;=WK$26,WA9&lt;&gt;"",WC9&gt;=WK$30,WC9&lt;&gt;""),AND(WE9&gt;=WK$26,WE9&lt;&gt;"",WG9&gt;=WK$30,WG9&lt;&gt;""),AND(WH9&gt;=WK$26,WH9&lt;&gt;"",WJ9&gt;=WK$30,WJ9&lt;&gt;"")),"Excellence",IF(I9="P","Worlds Team",IF(F9="P","National Team","")))))</f>
        <v>No DD</v>
      </c>
      <c r="I9" s="3" t="str">
        <f>IF(OR(AND(AG9&gt;=AQ$25,AG9&lt;&gt;"",AI9&gt;=AQ$29,AI9&lt;&gt;"",AF9=""),AND(AJ9&gt;=AQ$25,AJ9&lt;&gt;"",AL9&gt;=AQ$29,AL9&lt;&gt;"",AF9=""),AND(AN9&gt;=AQ$25,AN9&lt;&gt;"",AP9&gt;=AQ$29,AP9&lt;&gt;"",AF9=""),AND(BH9&gt;=BR$25,BH9&lt;&gt;"",BJ9&gt;=BR$29,BJ9&lt;&gt;"",BG9=""),AND(BK9&gt;=BR$25,BK9&lt;&gt;"",BM9&gt;=BR$29,BM9&lt;&gt;"",BG9=""),AND(BO9&gt;=BR$25,BO9&lt;&gt;"",BQ9&gt;=BR$29,BQ9&lt;&gt;"",BG9=""),AND(CI9&gt;=CS$25,CI9&lt;&gt;"",CK9&gt;=CS$29,CK9&lt;&gt;"",CH9=""),AND(CL9&gt;=CS$25,CL9&lt;&gt;"",CN9&gt;=CS$29,CN9&lt;&gt;"",CH9=""),AND(CP9&gt;=CS$25,CP9&lt;&gt;"",CR9&gt;=CS$29,CR9&lt;&gt;"",CH9=""),AND(DP9&gt;=EC$25,DP9&lt;&gt;"",DR9&gt;=EC$29,DR9&lt;&gt;""),AND(DS9&gt;=EC$25,DS9&lt;&gt;"",DU9&gt;=EC$29,DU9&lt;&gt;""),AND(DW9&gt;=EC$25,DW9&lt;&gt;"",DY9&gt;=EC$29,DY9&lt;&gt;""),AND(DZ9&gt;=EC$25,DZ9&lt;&gt;"",EB9&gt;=EC$29,EB9&lt;&gt;""),AND(EX9&gt;=FK$25,EX9&lt;&gt;"",EZ9&gt;=FK$29,EZ9&lt;&gt;""),AND(FA9&gt;=FK$25,FA9&lt;&gt;"",FC9&gt;=FK$29,FC9&lt;&gt;""),AND(FE9&gt;=FK$25,FE9&lt;&gt;"",FG9&gt;=FK$29,FG9&lt;&gt;""),AND(FH9&gt;=FK$25,FH9&lt;&gt;"",FJ9&gt;=FK$29,FJ9&lt;&gt;""),AND(GF9&gt;=GS$25,GF9&lt;&gt;"",GH9&gt;=GS$29,GH9&lt;&gt;""),AND(GI9&gt;=GS$25,GI9&lt;&gt;"",GK9&gt;=GS$29,GK9&lt;&gt;""),AND(GM9&gt;=GS$25,GM9&lt;&gt;"",GO9&gt;=GS$29,GO9&lt;&gt;""),AND(GP9&gt;=GS$25,GP9&lt;&gt;"",GR9&gt;=GS$29,GR9&lt;&gt;""),AND(HN9&gt;=IA$25,HN9&lt;&gt;"",HP9&gt;=IA$29,HP9&lt;&gt;""),AND(HQ9&gt;=IA$25,HQ9&lt;&gt;"",HS9&gt;=IA$29,HS9&lt;&gt;""),AND(HU9&gt;=IA$25,HU9&lt;&gt;"",HW9&gt;=IA$29,HW9&lt;&gt;""),AND(HX9&gt;=IA$25,HX9&lt;&gt;"",HZ9&gt;=IA$29,HZ9&lt;&gt;""),AND(IV9&gt;=JI$25,IV9&lt;&gt;"",IX9&gt;=JI$29,IX9&lt;&gt;""),AND(IY9&gt;=JI$25,IY9&lt;&gt;"",JA9&gt;=JI$29,JA9&lt;&gt;""),AND(JC9&gt;=JI$25,JC9&lt;&gt;"",JE9&gt;=JI$29,JE9&lt;&gt;""),AND(JF9&gt;=JI$25,JF9&lt;&gt;"",JH9&gt;=JI$29,JH9&lt;&gt;""),AND(KD9&gt;=KQ$25,KD9&lt;&gt;"",KF9&gt;=KQ$29,KF9&lt;&gt;""),AND(KG9&gt;=KQ$25,KG9&lt;&gt;"",KI9&gt;=KQ$29,KI9&lt;&gt;""),AND(KK9&gt;=KQ$25,KK9&lt;&gt;"",KM9&gt;=KQ$29,KM9&lt;&gt;""),AND(KN9&gt;=KQ$25,KN9&lt;&gt;"",KP9&gt;=KQ$29,KP9&lt;&gt;""),AND(LL9&gt;=LY$25,LL9&lt;&gt;"",LN9&gt;=LY$29,LN9&lt;&gt;""),AND(LO9&gt;=LY$25,LO9&lt;&gt;"",LQ9&gt;=LY$29,LQ9&lt;&gt;""),AND(LS9&gt;=LY$25,LS9&lt;&gt;"",LU9&gt;=LY$29,LU9&lt;&gt;""),AND(LV9&gt;=LY$25,LV9&lt;&gt;"",LX9&gt;=LY$29,LX9&lt;&gt;""),AND(MT9&gt;=NG$25,MT9&lt;&gt;"",MV9&gt;=NG$29,MV9&lt;&gt;""),AND(MW9&gt;=NG$25,MW9&lt;&gt;"",MY9&gt;=NG$29,MY9&lt;&gt;""),AND(NA9&gt;=NG$25,NA9&lt;&gt;"",NC9&gt;=NG$29,NC9&lt;&gt;""),AND(ND9&gt;=NG$25,ND9&lt;&gt;"",NF9&gt;=NG$29,NF9&lt;&gt;""),AND(OB9&gt;=OO$25,OB9&lt;&gt;"",OD9&gt;=OO$29,OD9&lt;&gt;""),AND(OE9&gt;=OO$25,OE9&lt;&gt;"",OG9&gt;=OO$29,OG9&lt;&gt;""),AND(OI9&gt;=OO$25,OI9&lt;&gt;"",OK9&gt;=OO$29,OK9&lt;&gt;""),AND(OL9&gt;=OO$25,OL9&lt;&gt;"",ON9&gt;=OO$29,ON9&lt;&gt;""),AND(PJ9&gt;=PW$25,PJ9&lt;&gt;"",PL9&gt;=PW$29,PL9&lt;&gt;""),AND(PM9&gt;=PW$25,PM9&lt;&gt;"",PO9&gt;=PW$29,PO9&lt;&gt;""),AND(PQ9&gt;=PW$25,PQ9&lt;&gt;"",PS9&gt;=PW$29,PS9&lt;&gt;""),AND(PT9&gt;=PW$25,PT9&lt;&gt;"",PV9&gt;=PW$29,PV9&lt;&gt;""),AND(QR9&gt;=RE$25,QR9&lt;&gt;"",QT9&gt;=RE$29,QT9&lt;&gt;""),AND(QU9&gt;=RE$25,QU9&lt;&gt;"",QW9&gt;=RE$29,QW9&lt;&gt;""),AND(QY9&gt;=RE$25,QY9&lt;&gt;"",RA9&gt;=RE$29,RA9&lt;&gt;""),AND(RB9&gt;=RE$25,RB9&lt;&gt;"",RD9&gt;=RE$29,RD9&lt;&gt;""),AND(RZ9&gt;=SM$25,RZ9&lt;&gt;"",SB9&gt;=SM$29,SB9&lt;&gt;""),AND(SC9&gt;=SM$25,SC9&lt;&gt;"",SE9&gt;=SM$29,SE9&lt;&gt;""),AND(SG9&gt;=SM$25,SG9&lt;&gt;"",SI9&gt;=SM$29,SI9&lt;&gt;""),AND(SJ9&gt;=SM$25,SJ9&lt;&gt;"",SL9&gt;=SM$29,SL9&lt;&gt;""),AND(TH9&gt;=TU$25,TH9&lt;&gt;"",TJ9&gt;=TU$29,TJ9&lt;&gt;""),AND(TK9&gt;=TU$25,TK9&lt;&gt;"",TM9&gt;=TU$29,TM9&lt;&gt;""),AND(TO9&gt;=TU$25,TO9&lt;&gt;"",TQ9&gt;=TU$29,TQ9&lt;&gt;""),AND(TR9&gt;=TU$25,TR9&lt;&gt;"",TT9&gt;=TU$29,TT9&lt;&gt;""),AND(UP9&gt;=VC$25,UP9&lt;&gt;"",UR9&gt;=VC$29,UR9&lt;&gt;""),AND(US9&gt;=VC$25,US9&lt;&gt;"",UU9&gt;=VC$29,UU9&lt;&gt;""),AND(UW9&gt;=VC$25,UW9&lt;&gt;"",UY9&gt;=VC$29,UY9&lt;&gt;""),AND(UZ9&gt;=VC$25,UZ9&lt;&gt;"",VB9&gt;=VC$29,VB9&lt;&gt;""),AND(VX9&gt;=WK$25,VX9&lt;&gt;"",VZ9&gt;=WK$29,VZ9&lt;&gt;""),AND(WA9&gt;=WK$25,WA9&lt;&gt;"",WC9&gt;=WK$29,WC9&lt;&gt;""),AND(WE9&gt;=WK$25,WE9&lt;&gt;"",WG9&gt;=WK$29,WG9&lt;&gt;""),AND(WH9&gt;=WK$25,WH9&lt;&gt;"",WJ9&gt;=WK$29,WJ9&lt;&gt;"")),"P","")</f>
        <v/>
      </c>
      <c r="J9" s="8">
        <f>IF(COUNT(AI9,AL9,AP9,BJ9,BM9,BQ9,CK9,CN9,CR9)&gt;0,LARGE((AI9,AL9,AP9,BJ9,BM9,BQ9,CK9,CN9,CR9),1),0)</f>
        <v>47.73</v>
      </c>
      <c r="K9" s="8" t="str">
        <f>IF(J9="","",IF(OR(J9=CK9,J9=CN9,J9=CR9),$BS$1,IF(OR(J9=BJ9,J9=BM9,J9=BQ9),$AR$1,IF(OR(J9=AI9,J9=AL9,J9=AP9),$Q$1,""))))</f>
        <v>2024 Elite Canada</v>
      </c>
      <c r="L9" s="8">
        <f>IF(COUNT(AI9,AL9,AP9,BJ9,BM9,BQ9,CK9,CN9,CR9)&gt;1,LARGE((AI9,AL9,AP9,BJ9,BM9,BQ9,CK9,CN9,CR9),2),0)</f>
        <v>44.470000000000006</v>
      </c>
      <c r="M9" s="8" t="str">
        <f>IF(L9="","",IF(OR(L9=CK9,L9=CN9,L9=CR9),$BS$1,IF(OR(L9=BJ9,L9=BM9,L9=BQ9),$AR$1,IF(OR(L9=AI9,L9=AL9,L9=AP9),$Q$1,""))))</f>
        <v>2024 Elite Canada</v>
      </c>
      <c r="N9" s="8" t="str">
        <f>IF(MAX(CT9,CU9)&gt;0,MAX(CT9,CU9),"")</f>
        <v/>
      </c>
      <c r="O9" s="11" t="str">
        <f>IF(N9="","",IF(N9=CT9,"("&amp;CT$2&amp;")",IF(N9=CU9,"("&amp;CU$2&amp;")")))</f>
        <v/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/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>
        <v>8.3000000000000007</v>
      </c>
      <c r="AS9" s="27">
        <v>9.35</v>
      </c>
      <c r="AT9" s="27">
        <v>11.1</v>
      </c>
      <c r="AU9" s="27">
        <v>16.12</v>
      </c>
      <c r="AV9" s="27">
        <v>0.4</v>
      </c>
      <c r="AW9" s="27">
        <v>8.6</v>
      </c>
      <c r="AX9" s="27">
        <v>9.4499999999999993</v>
      </c>
      <c r="AY9" s="27">
        <v>11.1</v>
      </c>
      <c r="AZ9" s="27">
        <v>18.579999999999998</v>
      </c>
      <c r="BA9" s="27">
        <v>0</v>
      </c>
      <c r="BB9" s="27">
        <v>1.8</v>
      </c>
      <c r="BC9" s="27">
        <v>1.85</v>
      </c>
      <c r="BD9" s="27">
        <v>2.7</v>
      </c>
      <c r="BE9" s="27">
        <v>3.38</v>
      </c>
      <c r="BF9" s="27">
        <v>0</v>
      </c>
      <c r="BG9" s="29"/>
      <c r="BH9" s="40">
        <f>IF(AT9&gt;0,AT9,"")</f>
        <v>11.1</v>
      </c>
      <c r="BI9" s="40">
        <f>IF(AU9&gt;0,AU9,"")</f>
        <v>16.12</v>
      </c>
      <c r="BJ9" s="11">
        <f>IF(SUM(AR9:AU9)-AV9&gt;0,SUM(AR9:AU9)-AV9,"")</f>
        <v>44.470000000000006</v>
      </c>
      <c r="BK9" s="11">
        <f>IF(AY9&gt;0,AY9,"")</f>
        <v>11.1</v>
      </c>
      <c r="BL9" s="11">
        <f>IF(AZ9&gt;0,AZ9,"")</f>
        <v>18.579999999999998</v>
      </c>
      <c r="BM9" s="11">
        <f>IF(SUM(AW9:AZ9)-BA9&gt;0,SUM(AW9:AZ9)-BA9,"")</f>
        <v>47.73</v>
      </c>
      <c r="BN9" s="11">
        <f>IF(BJ9="","",MAX(BJ9,BM9))</f>
        <v>47.73</v>
      </c>
      <c r="BO9" s="11">
        <f>IF(BD9&gt;0,BD9,"")</f>
        <v>2.7</v>
      </c>
      <c r="BP9" s="11">
        <f>IF(BE9&gt;0,BE9,"")</f>
        <v>3.38</v>
      </c>
      <c r="BQ9" s="11">
        <f>IF(SUM(BB9:BE9)-BF9&gt;0,SUM(BB9:BE9)-BF9,"")</f>
        <v>9.73</v>
      </c>
      <c r="BR9" s="11">
        <f>IF(SUM(BN9,BQ9)&gt;0,SUM(BN9,BQ9),"")</f>
        <v>57.459999999999994</v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 t="str">
        <f>IF(MAX(DV9,FD9,GL9,HT9,JB9,KJ9,LR9,MZ9,OH9,PP9,QX9,SF9,TN9,UV9,WD9)-IF(L9="",0,L9)&gt;0.001,MAX(DV9,FD9,GL9,HT9,JB9,KJ9,LR9,MZ9,OH9,PP9,QX9,SF9,TN9,UV9,WD9)-IF(L9="",0,L9),"")</f>
        <v/>
      </c>
      <c r="CU9" s="52" t="str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IF(SUM(DV9,EB9)&gt;0,SUM(DV9,EB9),"")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IF(SUM(FD9,FJ9)&gt;0,SUM(FD9,FJ9),"")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IF(SUM(GL9,GR9)&gt;0,SUM(GL9,GR9),"")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IF(SUM(HT9,HZ9)&gt;0,SUM(HT9,HZ9),"")</f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>IF(ID9&gt;0,ID9,"")</f>
        <v/>
      </c>
      <c r="IW9" s="41" t="str">
        <f>IF(IE9&gt;0,IE9,"")</f>
        <v/>
      </c>
      <c r="IX9" s="41" t="str">
        <f>IF(SUM(IB9:IE9)-IF9&gt;0,SUM(IB9:IE9)-IF9,"")</f>
        <v/>
      </c>
      <c r="IY9" s="41" t="str">
        <f>IF(II9&gt;0,II9,"")</f>
        <v/>
      </c>
      <c r="IZ9" s="41" t="str">
        <f>IF(IJ9&gt;0,IJ9,"")</f>
        <v/>
      </c>
      <c r="JA9" s="41" t="str">
        <f>IF(SUM(IG9:IJ9)-IK9&gt;0,SUM(IG9:IJ9)-IK9,"")</f>
        <v/>
      </c>
      <c r="JB9" s="41" t="str">
        <f>IF(MAX(IX9,JA9)&gt;0,MAX(IX9,JA9),"")</f>
        <v/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 t="str">
        <f>IF(IS9&gt;0,IS9,"")</f>
        <v/>
      </c>
      <c r="JG9" s="41" t="str">
        <f>IF(IT9&gt;0,IT9,"")</f>
        <v/>
      </c>
      <c r="JH9" s="41" t="str">
        <f>IF(SUM(IQ9:IT9)-IU9&gt;0,SUM(IQ9:IT9)-IU9,"")</f>
        <v/>
      </c>
      <c r="JI9" s="41" t="str">
        <f>IF(SUM(JB9,JH9)&gt;0,SUM(JB9,JH9),"")</f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 t="str">
        <f>IF(KA9&gt;0,KA9,"")</f>
        <v/>
      </c>
      <c r="KO9" s="11" t="str">
        <f>IF(KB9&gt;0,KB9,"")</f>
        <v/>
      </c>
      <c r="KP9" s="11" t="str">
        <f>IF(SUM(JY9:KB9)-KC9&gt;0,SUM(JY9:KB9)-KC9,"")</f>
        <v/>
      </c>
      <c r="KQ9" s="11" t="str">
        <f>IF(SUM(KJ9,KP9)&gt;0,SUM(KJ9,KP9),"")</f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 t="str">
        <f>IF(LI9&gt;0,LI9,"")</f>
        <v/>
      </c>
      <c r="LW9" s="41" t="str">
        <f>IF(LJ9&gt;0,LJ9,"")</f>
        <v/>
      </c>
      <c r="LX9" s="41" t="str">
        <f>IF(SUM(LG9:LJ9)-LK9&gt;0,SUM(LG9:LJ9)-LK9,"")</f>
        <v/>
      </c>
      <c r="LY9" s="41" t="str">
        <f>IF(SUM(LR9,LX9)&gt;0,SUM(LR9,LX9),"")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IF(SUM(MZ9,NF9)&gt;0,SUM(MZ9,NF9),"")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IF(SUM(OH9,ON9)&gt;0,SUM(OH9,ON9),"")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IF(SUM(PP9,PV9)&gt;0,SUM(PP9,PV9),"")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IF(SUM(QX9,RD9)&gt;0,SUM(QX9,RD9),"")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IF(SUM(SF9,SL9)&gt;0,SUM(SF9,SL9),"")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1" t="str">
        <f>IF(SP9&gt;0,SP9,"")</f>
        <v/>
      </c>
      <c r="TI9" s="41" t="str">
        <f>IF(SQ9&gt;0,SQ9,"")</f>
        <v/>
      </c>
      <c r="TJ9" s="41" t="str">
        <f>IF(SUM(SN9:SQ9)-SR9&gt;0,SUM(SN9:SQ9)-SR9,"")</f>
        <v/>
      </c>
      <c r="TK9" s="41" t="str">
        <f>IF(SU9&gt;0,SU9,"")</f>
        <v/>
      </c>
      <c r="TL9" s="41" t="str">
        <f>IF(SV9&gt;0,SV9,"")</f>
        <v/>
      </c>
      <c r="TM9" s="41" t="str">
        <f>IF(SUM(SS9:SV9)-SW9&gt;0,SUM(SS9:SV9)-SW9,"")</f>
        <v/>
      </c>
      <c r="TN9" s="41" t="str">
        <f>IF(MAX(TJ9,TM9)&gt;0,MAX(TJ9,TM9),"")</f>
        <v/>
      </c>
      <c r="TO9" s="41" t="str">
        <f>IF(SZ9&gt;0,SZ9,"")</f>
        <v/>
      </c>
      <c r="TP9" s="41" t="str">
        <f>IF(TA9&gt;0,TA9,"")</f>
        <v/>
      </c>
      <c r="TQ9" s="41" t="str">
        <f>IF(SUM(SX9:TA9)-TB9&gt;0,SUM(SX9:TA9)-TB9,"")</f>
        <v/>
      </c>
      <c r="TR9" s="41" t="str">
        <f>IF(TE9&gt;0,TE9,"")</f>
        <v/>
      </c>
      <c r="TS9" s="41" t="str">
        <f>IF(TF9&gt;0,TF9,"")</f>
        <v/>
      </c>
      <c r="TT9" s="41" t="str">
        <f>IF(SUM(TC9:TF9)-TG9&gt;0,SUM(TC9:TF9)-TG9,"")</f>
        <v/>
      </c>
      <c r="TU9" s="41" t="str">
        <f>IF(SUM(TN9,TT9)&gt;0,SUM(TN9,TT9),"")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IF(SUM(UV9,VB9)&gt;0,SUM(UV9,VB9),"")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1" t="str">
        <f>IF(VF9&gt;0,VF9,"")</f>
        <v/>
      </c>
      <c r="VY9" s="41" t="str">
        <f>IF(VG9&gt;0,VG9,"")</f>
        <v/>
      </c>
      <c r="VZ9" s="41" t="str">
        <f>IF(SUM(VD9:VG9)-VH9&gt;0,SUM(VD9:VG9)-VH9,"")</f>
        <v/>
      </c>
      <c r="WA9" s="41" t="str">
        <f>IF(VK9&gt;0,VK9,"")</f>
        <v/>
      </c>
      <c r="WB9" s="41" t="str">
        <f>IF(VL9&gt;0,VL9,"")</f>
        <v/>
      </c>
      <c r="WC9" s="41" t="str">
        <f>IF(SUM(VI9:VL9)-VM9&gt;0,SUM(VI9:VL9)-VM9,"")</f>
        <v/>
      </c>
      <c r="WD9" s="41" t="str">
        <f>IF(MAX(VZ9,WC9)&gt;0,MAX(VZ9,WC9),"")</f>
        <v/>
      </c>
      <c r="WE9" s="41" t="str">
        <f>IF(VP9&gt;0,VP9,"")</f>
        <v/>
      </c>
      <c r="WF9" s="41" t="str">
        <f>IF(VQ9&gt;0,VQ9,"")</f>
        <v/>
      </c>
      <c r="WG9" s="41" t="str">
        <f>IF(SUM(VN9:VQ9)-VR9&gt;0,SUM(VN9:VQ9)-VR9,"")</f>
        <v/>
      </c>
      <c r="WH9" s="41" t="str">
        <f>IF(VU9&gt;0,VU9,"")</f>
        <v/>
      </c>
      <c r="WI9" s="41" t="str">
        <f>IF(VV9&gt;0,VV9,"")</f>
        <v/>
      </c>
      <c r="WJ9" s="41" t="str">
        <f>IF(SUM(VS9:VV9)-VW9&gt;0,SUM(VS9:VV9)-VW9,"")</f>
        <v/>
      </c>
      <c r="WK9" s="41" t="str">
        <f>IF(SUM(WD9,WJ9)&gt;0,SUM(WD9,WJ9),"")</f>
        <v/>
      </c>
      <c r="WL9" s="27">
        <f>IF($CH9="P",BS9,(BS9+AR9)/2)</f>
        <v>4.1500000000000004</v>
      </c>
      <c r="WM9" s="27">
        <f>IF($CH9="P",BT9,(BT9+AS9)/2)</f>
        <v>4.6749999999999998</v>
      </c>
      <c r="WN9" s="27">
        <f>IF($CH9="P",BU9,(BU9+AT9)/2)</f>
        <v>5.55</v>
      </c>
      <c r="WO9" s="27">
        <f>IF($CH9="P",BV9,(BV9+AU9)/2)</f>
        <v>8.06</v>
      </c>
      <c r="WP9" s="27">
        <f>IF($CH9="P",BW9,(BW9+AV9)/2)</f>
        <v>0.2</v>
      </c>
      <c r="WQ9" s="27">
        <f>IF($CH9="P",BX9,(BX9+AW9)/2)</f>
        <v>4.3</v>
      </c>
      <c r="WR9" s="27">
        <f>IF($CH9="P",BY9,(BY9+AX9)/2)</f>
        <v>4.7249999999999996</v>
      </c>
      <c r="WS9" s="27">
        <f>IF($CH9="P",BZ9,(BZ9+AY9)/2)</f>
        <v>5.55</v>
      </c>
      <c r="WT9" s="27">
        <f>IF($CH9="P",CA9,(CA9+AZ9)/2)</f>
        <v>9.2899999999999991</v>
      </c>
      <c r="WU9" s="27">
        <f>IF($CH9="P",CB9,(CB9+BA9)/2)</f>
        <v>0</v>
      </c>
      <c r="WV9" s="27">
        <f>IF($CH9="P",CC9,(CC9+BB9)/2)</f>
        <v>0.9</v>
      </c>
      <c r="WW9" s="27">
        <f>IF($CH9="P",CD9,(CD9+BC9)/2)</f>
        <v>0.92500000000000004</v>
      </c>
      <c r="WX9" s="27">
        <f>IF($CH9="P",CE9,(CE9+BD9)/2)</f>
        <v>1.35</v>
      </c>
      <c r="WY9" s="27">
        <f>IF($CH9="P",CF9,(CF9+BE9)/2)</f>
        <v>1.69</v>
      </c>
      <c r="WZ9" s="27">
        <f>IF($CH9="P",CG9,(CG9+BF9)/2)</f>
        <v>0</v>
      </c>
      <c r="XA9" s="29" t="s">
        <v>56</v>
      </c>
      <c r="XB9" s="11">
        <f>IF(WN9&gt;0,WN9,"")</f>
        <v>5.55</v>
      </c>
      <c r="XC9" s="11">
        <f>IF(WO9&gt;0,WO9,"")</f>
        <v>8.06</v>
      </c>
      <c r="XD9" s="11">
        <f>IF(SUM(WL9:WO9)-WP9&gt;0,SUM(WL9:WO9)-WP9,"")</f>
        <v>22.235000000000003</v>
      </c>
      <c r="XE9" s="11">
        <f>IF(WS9&gt;0,WS9,"")</f>
        <v>5.55</v>
      </c>
      <c r="XF9" s="11">
        <f>IF(WT9&gt;0,WT9,"")</f>
        <v>9.2899999999999991</v>
      </c>
      <c r="XG9" s="11">
        <f>IF(SUM(WQ9:WT9)-WU9&gt;0,SUM(WQ9:WT9)-WU9,"")</f>
        <v>23.864999999999998</v>
      </c>
      <c r="XH9" s="11">
        <f>IF(MAX(XD9,XG9)&gt;0,MAX(XD9,XG9),"")</f>
        <v>23.864999999999998</v>
      </c>
      <c r="XI9" s="11">
        <f>IF(WX9&gt;0,WX9,"")</f>
        <v>1.35</v>
      </c>
      <c r="XJ9" s="11">
        <f>IF(WY9&gt;0,WY9,"")</f>
        <v>1.69</v>
      </c>
      <c r="XK9" s="11">
        <f>IF(SUM(WV9:WY9)-WZ9&gt;0,SUM(WV9:WY9)-WZ9,"")</f>
        <v>4.8650000000000002</v>
      </c>
      <c r="XL9" s="11">
        <f>IF(SUM(XH9,XK9)&gt;0,SUM(XH9,XK9),"")</f>
        <v>28.729999999999997</v>
      </c>
    </row>
    <row r="10" spans="1:636" x14ac:dyDescent="0.2">
      <c r="A10" s="4" t="str" cm="1">
        <f t="array" ref="A10">IF(AND(H10&lt;&gt;"",H10&lt;&gt;"No DD"),SUMPRODUCT((H$4:H$22&lt;&gt;"")*(H$4:H$22&lt;&gt;"No DD")*(E$4:E$22&gt;E10))+1,IF(H10="No DD",SUMPRODUCT((H$4:H$22="No DD")*(E$4:E$22&gt;E10))+1+SUMPRODUCT((H$4:H$22&lt;&gt;"")*(H$4:H$22&lt;&gt;"No DD")),""))</f>
        <v/>
      </c>
      <c r="B10" s="5" t="s">
        <v>194</v>
      </c>
      <c r="C10" s="4" t="s">
        <v>5</v>
      </c>
      <c r="D10" s="4" t="s">
        <v>193</v>
      </c>
      <c r="E10" s="9">
        <f>SUM(J10,L10,N10)</f>
        <v>89.96</v>
      </c>
      <c r="F10" s="3" t="str">
        <f>IF(OR(AND(AG10&gt;=AQ$24,AG10&lt;&gt;"",AI10&gt;=AQ$28,AI10&lt;&gt;"",AF10=""),AND(AJ10&gt;=AQ$24,AJ10&lt;&gt;"",AL10&gt;=AQ$28,AL10&lt;&gt;"",AF10=""),AND(AN10&gt;=AQ$24,AN10&lt;&gt;"",AP10&gt;=AQ$28,AP10&lt;&gt;"",AF10=""),AND(BH10&gt;=BR$24,BH10&lt;&gt;"",BJ10&gt;=BR$28,BJ10&lt;&gt;"",BG10=""),AND(BK10&gt;=BR$24,BK10&lt;&gt;"",BM10&gt;=BR$28,BM10&lt;&gt;"",BG10=""),AND(BO10&gt;=BR$24,BO10&lt;&gt;"",BQ10&gt;=BR$28,BQ10&lt;&gt;"",BG10=""),AND(CI10&gt;=CS$24,CI10&lt;&gt;"",CK10&gt;=CS$28,CK10&lt;&gt;"",CH10=""),AND(CL10&gt;=CS$24,CL10&lt;&gt;"",CN10&gt;=CS$28,CN10&lt;&gt;"",CH10=""),AND(CP10&gt;=CS$24,CP10&lt;&gt;"",CR10&gt;=CS$28,CR10&lt;&gt;"",CH10=""),AND(DP10&gt;=EC$24,DP10&lt;&gt;"",DR10&gt;=EC$28,DR10&lt;&gt;""),AND(DS10&gt;=EC$24,DS10&lt;&gt;"",DU10&gt;=EC$28,DU10&lt;&gt;""),AND(DW10&gt;=EC$24,DW10&lt;&gt;"",DY10&gt;=EC$28,DY10&lt;&gt;""),AND(DZ10&gt;=EC$24,DZ10&lt;&gt;"",EB10&gt;=EC$28,EB10&lt;&gt;""),AND(EX10&gt;=FK$24,EX10&lt;&gt;"",EZ10&gt;=FK$28,EZ10&lt;&gt;""),AND(FA10&gt;=FK$24,FA10&lt;&gt;"",FC10&gt;=FK$28,FC10&lt;&gt;""),AND(FE10&gt;=FK$24,FE10&lt;&gt;"",FG10&gt;=FK$28,FG10&lt;&gt;""),AND(FH10&gt;=FK$24,FH10&lt;&gt;"",FJ10&gt;=FK$28,FJ10&lt;&gt;""),AND(GF10&gt;=GS$24,GF10&lt;&gt;"",GH10&gt;=GS$28,GH10&lt;&gt;""),AND(GI10&gt;=GS$24,GI10&lt;&gt;"",GK10&gt;=GS$28,GK10&lt;&gt;""),AND(GM10&gt;=GS$24,GM10&lt;&gt;"",GO10&gt;=GS$28,GO10&lt;&gt;""),AND(GP10&gt;=GS$24,GP10&lt;&gt;"",GR10&gt;=GS$28,GR10&lt;&gt;""),AND(HN10&gt;=IA$24,HN10&lt;&gt;"",HP10&gt;=IA$28,HP10&lt;&gt;""),AND(HQ10&gt;=IA$24,HQ10&lt;&gt;"",HS10&gt;=IA$28,HS10&lt;&gt;""),AND(HU10&gt;=IA$24,HU10&lt;&gt;"",HW10&gt;=IA$28,HW10&lt;&gt;""),AND(HX10&gt;=IA$24,HX10&lt;&gt;"",HZ10&gt;=IA$28,HZ10&lt;&gt;""),AND(IV10&gt;=JI$24,IV10&lt;&gt;"",IX10&gt;=JI$28,IX10&lt;&gt;""),AND(IY10&gt;=JI$24,IY10&lt;&gt;"",JA10&gt;=JI$28,JA10&lt;&gt;""),AND(JC10&gt;=JI$24,JC10&lt;&gt;"",JE10&gt;=JI$28,JE10&lt;&gt;""),AND(JF10&gt;=JI$24,JF10&lt;&gt;"",JH10&gt;=JI$28,JH10&lt;&gt;""),AND(KD10&gt;=KQ$24,KD10&lt;&gt;"",KF10&gt;=KQ$28,KF10&lt;&gt;""),AND(KG10&gt;=KQ$24,KG10&lt;&gt;"",KI10&gt;=KQ$28,KI10&lt;&gt;""),AND(KK10&gt;=KQ$24,KK10&lt;&gt;"",KM10&gt;=KQ$28,KM10&lt;&gt;""),AND(KN10&gt;=KQ$24,KN10&lt;&gt;"",KP10&gt;=KQ$28,KP10&lt;&gt;""),AND(LL10&gt;=LY$24,LL10&lt;&gt;"",LN10&gt;=LY$28,LN10&lt;&gt;""),AND(LO10&gt;=LY$24,LO10&lt;&gt;"",LQ10&gt;=LY$28,LQ10&lt;&gt;""),AND(LS10&gt;=LY$24,LS10&lt;&gt;"",LU10&gt;=LY$28,LU10&lt;&gt;""),AND(LV10&gt;=LY$24,LV10&lt;&gt;"",LX10&gt;=LY$28,LX10&lt;&gt;""),AND(MT10&gt;=NG$24,MT10&lt;&gt;"",MV10&gt;=NG$28,MV10&lt;&gt;""),AND(MW10&gt;=NG$24,MW10&lt;&gt;"",MY10&gt;=NG$28,MY10&lt;&gt;""),AND(NA10&gt;=NG$24,NA10&lt;&gt;"",NC10&gt;=NG$28,NC10&lt;&gt;""),AND(ND10&gt;=NG$24,ND10&lt;&gt;"",NF10&gt;=NG$28,NF10&lt;&gt;""),AND(OB10&gt;=OO$24,OB10&lt;&gt;"",OD10&gt;=OO$28,OD10&lt;&gt;""),AND(OE10&gt;=OO$24,OE10&lt;&gt;"",OG10&gt;=OO$28,OG10&lt;&gt;""),AND(OI10&gt;=OO$24,OI10&lt;&gt;"",OK10&gt;=OO$28,OK10&lt;&gt;""),AND(OL10&gt;=OO$24,OL10&lt;&gt;"",ON10&gt;=OO$28,ON10&lt;&gt;""),AND(PJ10&gt;=PW$24,PJ10&lt;&gt;"",PL10&gt;=PW$28,PL10&lt;&gt;""),AND(PM10&gt;=PW$24,PM10&lt;&gt;"",PO10&gt;=PW$28,PO10&lt;&gt;""),AND(PQ10&gt;=PW$24,PQ10&lt;&gt;"",PS10&gt;=PW$28,PS10&lt;&gt;""),AND(PT10&gt;=PW$24,PT10&lt;&gt;"",PV10&gt;=PW$28,PV10&lt;&gt;""),AND(QR10&gt;=RE$24,QR10&lt;&gt;"",QT10&gt;=RE$28,QT10&lt;&gt;""),AND(QU10&gt;=RE$24,QU10&lt;&gt;"",QW10&gt;=RE$28,QW10&lt;&gt;""),AND(QY10&gt;=RE$24,QY10&lt;&gt;"",RA10&gt;=RE$28,RA10&lt;&gt;""),AND(RB10&gt;=RE$24,RB10&lt;&gt;"",RD10&gt;=RE$28,RD10&lt;&gt;""),AND(RZ10&gt;=SM$24,RZ10&lt;&gt;"",SB10&gt;=SM$28,SB10&lt;&gt;""),AND(SC10&gt;=SM$24,SC10&lt;&gt;"",SE10&gt;=SM$28,SE10&lt;&gt;""),AND(SG10&gt;=SM$24,SG10&lt;&gt;"",SI10&gt;=SM$28,SI10&lt;&gt;""),AND(SJ10&gt;=SM$24,SJ10&lt;&gt;"",SL10&gt;=SM$28,SL10&lt;&gt;""),AND(TH10&gt;=TU$24,TH10&lt;&gt;"",TJ10&gt;=TU$28,TJ10&lt;&gt;""),AND(TK10&gt;=TU$24,TK10&lt;&gt;"",TM10&gt;=TU$28,TM10&lt;&gt;""),AND(TO10&gt;=TU$24,TO10&lt;&gt;"",TQ10&gt;=TU$28,TQ10&lt;&gt;""),AND(TR10&gt;=TU$24,TR10&lt;&gt;"",TT10&gt;=TU$28,TT10&lt;&gt;""),AND(UP10&gt;=VC$24,UP10&lt;&gt;"",UR10&gt;=VC$28,UR10&lt;&gt;""),AND(US10&gt;=VC$24,US10&lt;&gt;"",UU10&gt;=VC$28,UU10&lt;&gt;""),AND(UW10&gt;=VC$24,UW10&lt;&gt;"",UY10&gt;=VC$28,UY10&lt;&gt;""),AND(UZ10&gt;=VC$24,UZ10&lt;&gt;"",VB10&gt;=VC$28,VB10&lt;&gt;""),AND(VX10&gt;=WK$24,VX10&lt;&gt;"",VZ10&gt;=WK$28,VZ10&lt;&gt;""),AND(WA10&gt;=WK$24,WA10&lt;&gt;"",WC10&gt;=WK$28,WC10&lt;&gt;""),AND(WE10&gt;=WK$24,WE10&lt;&gt;"",WG10&gt;=WK$28,WG10&lt;&gt;""),AND(WH10&gt;=WK$24,WH10&lt;&gt;"",WJ10&gt;=WK$28,WJ10&lt;&gt;"")),"P","")</f>
        <v/>
      </c>
      <c r="G10" s="3" t="str">
        <f>IF(OR(AND(AI10&gt;=AQ$28,AI10&lt;&gt;"",AF10=""),AND(AL10&gt;=AQ$28,AL10&lt;&gt;"",AF10=""),AND(AP10&gt;=AQ$28,AP10&lt;&gt;"",AF10=""),AND(BJ10&gt;=BR$28,BJ10&lt;&gt;"",BG10=""),AND(BM10&gt;=BR$28,BM10&lt;&gt;"",BG10=""),AND(BQ10&gt;=BR$28,BQ10&lt;&gt;"",BG10=""),AND(CK10&gt;=CS$28,CK10&lt;&gt;"",CH10=""),AND(CN10&gt;=CS$28,CN10&lt;&gt;"",CH10=""),AND(CR10&gt;=CS$28,CR10&lt;&gt;"",CH10=""),AND(DR10&gt;=EC$28,DR10&lt;&gt;""),AND(DU10&gt;=EC$28,DU10&lt;&gt;""),AND(DY10&gt;=EC$28,DY10&lt;&gt;""),AND(EB10&gt;=EC$28,EB10&lt;&gt;""),AND(EZ10&gt;=FK$28,EZ10&lt;&gt;""),AND(FC10&gt;=FK$28,FC10&lt;&gt;""),AND(FG10&gt;=FK$28,FG10&lt;&gt;""),AND(FJ10&gt;=FK$28,FJ10&lt;&gt;""),AND(GH10&gt;=GS$28,GH10&lt;&gt;""),AND(GK10&gt;=GS$28,GK10&lt;&gt;""),AND(GO10&gt;=GS$28,GO10&lt;&gt;""),AND(GR10&gt;=GS$28,GR10&lt;&gt;""),AND(HP10&gt;=IA$28,HP10&lt;&gt;""),AND(HS10&gt;=IA$28,HS10&lt;&gt;""),AND(HW10&gt;=IA$28,HW10&lt;&gt;""),AND(HZ10&gt;=IA$28,HZ10&lt;&gt;""),AND(IX10&gt;=JI$28,IX10&lt;&gt;""),AND(JA10&gt;=JI$28,JA10&lt;&gt;""),AND(JE10&gt;=JI$28,JE10&lt;&gt;""),AND(JH10&gt;=JI$28,JH10&lt;&gt;""),AND(KF10&gt;=KQ$28,KF10&lt;&gt;""),AND(KI10&gt;=KQ$28,KI10&lt;&gt;""),AND(KM10&gt;=KQ$28,KM10&lt;&gt;""),AND(KP10&gt;=KQ$28,KP10&lt;&gt;""),AND(LN10&gt;=LY$28,LN10&lt;&gt;""),AND(LQ10&gt;=LY$28,LQ10&lt;&gt;""),AND(LU10&gt;=LY$28,LU10&lt;&gt;""),AND(LX10&gt;=LY$28,LX10&lt;&gt;""),AND(MV10&gt;=NG$28,MV10&lt;&gt;""),AND(MY10&gt;=NG$28,MY10&lt;&gt;""),AND(NC10&gt;=NG$28,NC10&lt;&gt;""),AND(NF10&gt;=NG$28,NF10&lt;&gt;""),AND(OD10&gt;=OO$28,OD10&lt;&gt;""),AND(OG10&gt;=OO$28,OG10&lt;&gt;""),AND(OK10&gt;=OO$28,OK10&lt;&gt;""),AND(ON10&gt;=OO$28,ON10&lt;&gt;""),AND(PL10&gt;=PW$28,PL10&lt;&gt;""),AND(PO10&gt;=PW$28,PO10&lt;&gt;""),AND(PS10&gt;=PW$28,PS10&lt;&gt;""),AND(PV10&gt;=PW$28,PV10&lt;&gt;""),AND(QT10&gt;=RE$28,QT10&lt;&gt;""),AND(QW10&gt;=RE$28,QW10&lt;&gt;""),AND(RA10&gt;=RE$28,RA10&lt;&gt;""),AND(RD10&gt;=RE$28,RD10&lt;&gt;""),AND(SB10&gt;=SM$28,SB10&lt;&gt;""),AND(SE10&gt;=SM$28,SE10&lt;&gt;""),AND(SI10&gt;=SM$28,SI10&lt;&gt;""),AND(SL10&gt;=SM$28,SL10&lt;&gt;""),AND(TJ10&gt;=TU$28,TJ10&lt;&gt;""),AND(TM10&gt;=TU$28,TM10&lt;&gt;""),AND(TQ10&gt;=TU$28,TQ10&lt;&gt;""),AND(TT10&gt;=TU$28,TT10&lt;&gt;""),AND(UR10&gt;=VC$28,UR10&lt;&gt;""),AND(UU10&gt;=VC$28,UU10&lt;&gt;""),AND(UY10&gt;=VC$28,UY10&lt;&gt;""),AND(VB10&gt;=VC$28,VB10&lt;&gt;""),AND(VZ10&gt;=WK$28,VZ10&lt;&gt;""),AND(WC10&gt;=WK$28,WC10&lt;&gt;""),AND(WG10&gt;=WK$28,WG10&lt;&gt;""),AND(WJ10&gt;=WK$28,WJ10&lt;&gt;"")),"P","")</f>
        <v/>
      </c>
      <c r="H10" s="37" t="str">
        <f>IF(AND(G10="P",F10=""),"No DD",IF(OR(AND(AG10&gt;=AQ$27,AG10&lt;&gt;"",AI10&gt;=AQ$31,AI10&lt;&gt;"",AF10=""),AND(AJ10&gt;=AQ$27,AJ10&lt;&gt;"",AL10&gt;=AQ$31,AL10&lt;&gt;"",AF10=""),AND(AN10&gt;=AQ$27,AN10&lt;&gt;"",AP10&gt;=AQ$31,AP10&lt;&gt;"",AF10=""),AND(BH10&gt;=BR$27,BH10&lt;&gt;"",BJ10&gt;=BR$31,BJ10&lt;&gt;"",BG10=""),AND(BK10&gt;=BR$27,BK10&lt;&gt;"",BM10&gt;=BR$31,BM10&lt;&gt;"",BG10=""),AND(BO10&gt;=BR$27,BO10&lt;&gt;"",BQ10&gt;=BR$31,BQ10&lt;&gt;"",BG10=""),AND(CI10&gt;=CS$27,CI10&lt;&gt;"",CK10&gt;=CS$31,CK10&lt;&gt;"",CH10=""),AND(CL10&gt;=CS$27,CL10&lt;&gt;"",CN10&gt;=CS$31,CN10&lt;&gt;"",CH10=""),AND(CP10&gt;=CS$27,CP10&lt;&gt;"",CR10&gt;=CS$31,CR10&lt;&gt;"",CH10=""),AND(DP10&gt;=EC$27,DP10&lt;&gt;"",DR10&gt;=EC$31,DR10&lt;&gt;""),AND(DS10&gt;=EC$27,DS10&lt;&gt;"",DU10&gt;=EC$31,DU10&lt;&gt;""),AND(DW10&gt;=EC$27,DW10&lt;&gt;"",DY10&gt;=EC$31,DY10&lt;&gt;""),AND(DZ10&gt;=EC$27,DZ10&lt;&gt;"",EB10&gt;=EC$31,EB10&lt;&gt;""),AND(EX10&gt;=FK$27,EX10&lt;&gt;"",EZ10&gt;=FK$31,EZ10&lt;&gt;""),AND(FA10&gt;=FK$27,FA10&lt;&gt;"",FC10&gt;=FK$31,FC10&lt;&gt;""),AND(FE10&gt;=FK$27,FE10&lt;&gt;"",FG10&gt;=FK$31,FG10&lt;&gt;""),AND(FH10&gt;=FK$27,FH10&lt;&gt;"",FJ10&gt;=FK$31,FJ10&lt;&gt;""),AND(GF10&gt;=GS$27,GF10&lt;&gt;"",GH10&gt;=GS$31,GH10&lt;&gt;""),AND(GI10&gt;=GS$27,GI10&lt;&gt;"",GK10&gt;=GS$31,GK10&lt;&gt;""),AND(GM10&gt;=GS$27,GM10&lt;&gt;"",GO10&gt;=GS$31,GO10&lt;&gt;""),AND(GP10&gt;=GS$27,GP10&lt;&gt;"",GR10&gt;=GS$31,GR10&lt;&gt;""),AND(HN10&gt;=IA$27,HN10&lt;&gt;"",HP10&gt;=IA$31,HP10&lt;&gt;""),AND(HQ10&gt;=IA$27,HQ10&lt;&gt;"",HS10&gt;=IA$31,HS10&lt;&gt;""),AND(HU10&gt;=IA$27,HU10&lt;&gt;"",HW10&gt;=IA$31,HW10&lt;&gt;""),AND(HX10&gt;=IA$27,HX10&lt;&gt;"",HZ10&gt;=IA$31,HZ10&lt;&gt;""),AND(IV10&gt;=JI$27,IV10&lt;&gt;"",IX10&gt;=JI$31,IX10&lt;&gt;""),AND(IY10&gt;=JI$27,IY10&lt;&gt;"",JA10&gt;=JI$31,JA10&lt;&gt;""),AND(JC10&gt;=JI$27,JC10&lt;&gt;"",JE10&gt;=JI$31,JE10&lt;&gt;""),AND(JF10&gt;=JI$27,JF10&lt;&gt;"",JH10&gt;=JI$31,JH10&lt;&gt;""),AND(KD10&gt;=KQ$27,KD10&lt;&gt;"",KF10&gt;=KQ$31,KF10&lt;&gt;""),AND(KG10&gt;=KQ$27,KG10&lt;&gt;"",KI10&gt;=KQ$31,KI10&lt;&gt;""),AND(KK10&gt;=KQ$27,KK10&lt;&gt;"",KM10&gt;=KQ$31,KM10&lt;&gt;""),AND(KN10&gt;=KQ$27,KN10&lt;&gt;"",KP10&gt;=KQ$31,KP10&lt;&gt;""),AND(LL10&gt;=LY$27,LL10&lt;&gt;"",LN10&gt;=LY$31,LN10&lt;&gt;""),AND(LO10&gt;=LY$27,LO10&lt;&gt;"",LQ10&gt;=LY$31,LQ10&lt;&gt;""),AND(LS10&gt;=LY$27,LS10&lt;&gt;"",LU10&gt;=LY$31,LU10&lt;&gt;""),AND(LV10&gt;=LY$27,LV10&lt;&gt;"",LX10&gt;=LY$31,LX10&lt;&gt;""),AND(MT10&gt;=NG$27,MT10&lt;&gt;"",MV10&gt;=NG$31,MV10&lt;&gt;""),AND(MW10&gt;=NG$27,MW10&lt;&gt;"",MY10&gt;=NG$31,MY10&lt;&gt;""),AND(NA10&gt;=NG$27,NA10&lt;&gt;"",NC10&gt;=NG$31,NC10&lt;&gt;""),AND(ND10&gt;=NG$27,ND10&lt;&gt;"",NF10&gt;=NG$31,NF10&lt;&gt;""),AND(OB10&gt;=OO$27,OB10&lt;&gt;"",OD10&gt;=OO$31,OD10&lt;&gt;""),AND(OE10&gt;=OO$27,OE10&lt;&gt;"",OG10&gt;=OO$31,OG10&lt;&gt;""),AND(OI10&gt;=OO$27,OI10&lt;&gt;"",OK10&gt;=OO$31,OK10&lt;&gt;""),AND(OL10&gt;=OO$27,OL10&lt;&gt;"",ON10&gt;=OO$31,ON10&lt;&gt;""),AND(PJ10&gt;=PW$27,PJ10&lt;&gt;"",PL10&gt;=PW$31,PL10&lt;&gt;""),AND(PM10&gt;=PW$27,PM10&lt;&gt;"",PO10&gt;=PW$31,PO10&lt;&gt;""),AND(PQ10&gt;=PW$27,PQ10&lt;&gt;"",PS10&gt;=PW$31,PS10&lt;&gt;""),AND(PT10&gt;=PW$27,PT10&lt;&gt;"",PV10&gt;=PW$31,PV10&lt;&gt;""),AND(QR10&gt;=RE$27,QR10&lt;&gt;"",QT10&gt;=RE$31,QT10&lt;&gt;""),AND(QU10&gt;=RE$27,QU10&lt;&gt;"",QW10&gt;=RE$31,QW10&lt;&gt;""),AND(QY10&gt;=RE$27,QY10&lt;&gt;"",RA10&gt;=RE$31,RA10&lt;&gt;""),AND(RB10&gt;=RE$27,RB10&lt;&gt;"",RD10&gt;=RE$31,RD10&lt;&gt;""),AND(RZ10&gt;=SM$27,RZ10&lt;&gt;"",SB10&gt;=SM$31,SB10&lt;&gt;""),AND(SC10&gt;=SM$27,SC10&lt;&gt;"",SE10&gt;=SM$31,SE10&lt;&gt;""),AND(SG10&gt;=SM$27,SG10&lt;&gt;"",SI10&gt;=SM$31,SI10&lt;&gt;""),AND(SJ10&gt;=SM$27,SJ10&lt;&gt;"",SL10&gt;=SM$31,SL10&lt;&gt;""),AND(TH10&gt;=TU$27,TH10&lt;&gt;"",TJ10&gt;=TU$31,TJ10&lt;&gt;""),AND(TK10&gt;=TU$27,TK10&lt;&gt;"",TM10&gt;=TU$31,TM10&lt;&gt;""),AND(TO10&gt;=TU$27,TO10&lt;&gt;"",TQ10&gt;=TU$31,TQ10&lt;&gt;""),AND(TR10&gt;=TU$27,TR10&lt;&gt;"",TT10&gt;=TU$31,TT10&lt;&gt;""),AND(UP10&gt;=VC$27,UP10&lt;&gt;"",UR10&gt;=VC$31,UR10&lt;&gt;""),AND(US10&gt;=VC$27,US10&lt;&gt;"",UU10&gt;=VC$31,UU10&lt;&gt;""),AND(UW10&gt;=VC$27,UW10&lt;&gt;"",UY10&gt;=VC$31,UY10&lt;&gt;""),AND(UZ10&gt;=VC$27,UZ10&lt;&gt;"",VB10&gt;=VC$31,VB10&lt;&gt;""),AND(VX10&gt;=WK$27,VX10&lt;&gt;"",VZ10&gt;=WK$31,VZ10&lt;&gt;""),AND(WA10&gt;=WK$27,WA10&lt;&gt;"",WC10&gt;=WK$31,WC10&lt;&gt;""),AND(WE10&gt;=WK$27,WE10&lt;&gt;"",WG10&gt;=WK$31,WG10&lt;&gt;""),AND(WH10&gt;=WK$27,WH10&lt;&gt;"",WJ10&gt;=WK$31,WJ10&lt;&gt;"")),"Merit",IF(OR(AND(AG10&gt;=AQ$26,AG10&lt;&gt;"",AI10&gt;=AQ$30,AI10&lt;&gt;"",AF10=""),AND(AJ10&gt;=AQ$26,AJ10&lt;&gt;"",AL10&gt;=AQ$30,AL10&lt;&gt;"",AF10=""),AND(AN10&gt;=AQ$26,AN10&lt;&gt;"",AP10&gt;=AQ$30,AP10&lt;&gt;"",AF10=""),AND(BH10&gt;=BR$26,BH10&lt;&gt;"",BJ10&gt;=BR$30,BJ10&lt;&gt;"",BG10=""),AND(BK10&gt;=BR$26,BK10&lt;&gt;"",BM10&gt;=BR$30,BM10&lt;&gt;"",BG10=""),AND(BO10&gt;=BR$26,BO10&lt;&gt;"",BQ10&gt;=BR$30,BQ10&lt;&gt;"",BG10=""),AND(CI10&gt;=CS$26,CI10&lt;&gt;"",CK10&gt;=CS$30,CK10&lt;&gt;"",CH10=""),AND(CL10&gt;=CS$26,CL10&lt;&gt;"",CN10&gt;=CS$30,CN10&lt;&gt;"",CH10=""),AND(CP10&gt;=CS$26,CP10&lt;&gt;"",CR10&gt;=CS$30,CR10&lt;&gt;"",CH10=""),AND(DP10&gt;=EC$26,DP10&lt;&gt;"",DR10&gt;=EC$30,DR10&lt;&gt;""),AND(DS10&gt;=EC$26,DS10&lt;&gt;"",DU10&gt;=EC$30,DU10&lt;&gt;""),AND(DW10&gt;=EC$26,DW10&lt;&gt;"",DY10&gt;=EC$30,DY10&lt;&gt;""),AND(DZ10&gt;=EC$26,DZ10&lt;&gt;"",EB10&gt;=EC$30,EB10&lt;&gt;""),AND(EX10&gt;=FK$26,EX10&lt;&gt;"",EZ10&gt;=FK$30,EZ10&lt;&gt;""),AND(FA10&gt;=FK$26,FA10&lt;&gt;"",FC10&gt;=FK$30,FC10&lt;&gt;""),AND(FE10&gt;=FK$26,FE10&lt;&gt;"",FG10&gt;=FK$30,FG10&lt;&gt;""),AND(FH10&gt;=FK$26,FH10&lt;&gt;"",FJ10&gt;=FK$30,FJ10&lt;&gt;""),AND(GF10&gt;=GS$26,GF10&lt;&gt;"",GH10&gt;=GS$30,GH10&lt;&gt;""),AND(GI10&gt;=GS$26,GI10&lt;&gt;"",GK10&gt;=GS$30,GK10&lt;&gt;""),AND(GM10&gt;=GS$26,GM10&lt;&gt;"",GO10&gt;=GS$30,GO10&lt;&gt;""),AND(GP10&gt;=GS$26,GP10&lt;&gt;"",GR10&gt;=GS$30,GR10&lt;&gt;""),AND(HN10&gt;=IA$26,HN10&lt;&gt;"",HP10&gt;=IA$30,HP10&lt;&gt;""),AND(HQ10&gt;=IA$26,HQ10&lt;&gt;"",HS10&gt;=IA$30,HS10&lt;&gt;""),AND(HU10&gt;=IA$26,HU10&lt;&gt;"",HW10&gt;=IA$30,HW10&lt;&gt;""),AND(HX10&gt;=IA$26,HX10&lt;&gt;"",HZ10&gt;=IA$30,HZ10&lt;&gt;""),AND(IV10&gt;=JI$26,IV10&lt;&gt;"",IX10&gt;=JI$30,IX10&lt;&gt;""),AND(IY10&gt;=JI$26,IY10&lt;&gt;"",JA10&gt;=JI$30,JA10&lt;&gt;""),AND(JC10&gt;=JI$26,JC10&lt;&gt;"",JE10&gt;=JI$30,JE10&lt;&gt;""),AND(JF10&gt;=JI$26,JF10&lt;&gt;"",JH10&gt;=JI$30,JH10&lt;&gt;""),AND(KD10&gt;=KQ$26,KD10&lt;&gt;"",KF10&gt;=KQ$30,KF10&lt;&gt;""),AND(KG10&gt;=KQ$26,KG10&lt;&gt;"",KI10&gt;=KQ$30,KI10&lt;&gt;""),AND(KK10&gt;=KQ$26,KK10&lt;&gt;"",KM10&gt;=KQ$30,KM10&lt;&gt;""),AND(KN10&gt;=KQ$26,KN10&lt;&gt;"",KP10&gt;=KQ$30,KP10&lt;&gt;""),AND(LL10&gt;=LY$26,LL10&lt;&gt;"",LN10&gt;=LY$30,LN10&lt;&gt;""),AND(LO10&gt;=LY$26,LO10&lt;&gt;"",LQ10&gt;=LY$30,LQ10&lt;&gt;""),AND(LS10&gt;=LY$26,LS10&lt;&gt;"",LU10&gt;=LY$30,LU10&lt;&gt;""),AND(LV10&gt;=LY$26,LV10&lt;&gt;"",LX10&gt;=LY$30,LX10&lt;&gt;""),AND(MT10&gt;=NG$26,MT10&lt;&gt;"",MV10&gt;=NG$30,MV10&lt;&gt;""),AND(MW10&gt;=NG$26,MW10&lt;&gt;"",MY10&gt;=NG$30,MY10&lt;&gt;""),AND(NA10&gt;=NG$26,NA10&lt;&gt;"",NC10&gt;=NG$30,NC10&lt;&gt;""),AND(ND10&gt;=NG$26,ND10&lt;&gt;"",NF10&gt;=NG$30,NF10&lt;&gt;""),AND(OB10&gt;=OO$26,OB10&lt;&gt;"",OD10&gt;=OO$30,OD10&lt;&gt;""),AND(OE10&gt;=OO$26,OE10&lt;&gt;"",OG10&gt;=OO$30,OG10&lt;&gt;""),AND(OI10&gt;=OO$26,OI10&lt;&gt;"",OK10&gt;=OO$30,OK10&lt;&gt;""),AND(OL10&gt;=OO$26,OL10&lt;&gt;"",ON10&gt;=OO$30,ON10&lt;&gt;""),AND(PJ10&gt;=PW$26,PJ10&lt;&gt;"",PL10&gt;=PW$30,PL10&lt;&gt;""),AND(PM10&gt;=PW$26,PM10&lt;&gt;"",PO10&gt;=PW$30,PO10&lt;&gt;""),AND(PQ10&gt;=PW$26,PQ10&lt;&gt;"",PS10&gt;=PW$30,PS10&lt;&gt;""),AND(PT10&gt;=PW$26,PT10&lt;&gt;"",PV10&gt;=PW$30,PV10&lt;&gt;""),AND(QR10&gt;=RE$26,QR10&lt;&gt;"",QT10&gt;=RE$30,QT10&lt;&gt;""),AND(QU10&gt;=RE$26,QU10&lt;&gt;"",QW10&gt;=RE$30,QW10&lt;&gt;""),AND(QY10&gt;=RE$26,QY10&lt;&gt;"",RA10&gt;=RE$30,RA10&lt;&gt;""),AND(RB10&gt;=RE$26,RB10&lt;&gt;"",RD10&gt;=RE$30,RD10&lt;&gt;""),AND(RZ10&gt;=SM$26,RZ10&lt;&gt;"",SB10&gt;=SM$30,SB10&lt;&gt;""),AND(SC10&gt;=SM$26,SC10&lt;&gt;"",SE10&gt;=SM$30,SE10&lt;&gt;""),AND(SG10&gt;=SM$26,SG10&lt;&gt;"",SI10&gt;=SM$30,SI10&lt;&gt;""),AND(SJ10&gt;=SM$26,SJ10&lt;&gt;"",SL10&gt;=SM$30,SL10&lt;&gt;""),AND(TH10&gt;=TU$26,TH10&lt;&gt;"",TJ10&gt;=TU$30,TJ10&lt;&gt;""),AND(TK10&gt;=TU$26,TK10&lt;&gt;"",TM10&gt;=TU$30,TM10&lt;&gt;""),AND(TO10&gt;=TU$26,TO10&lt;&gt;"",TQ10&gt;=TU$30,TQ10&lt;&gt;""),AND(TR10&gt;=TU$26,TR10&lt;&gt;"",TT10&gt;=TU$30,TT10&lt;&gt;""),AND(UP10&gt;=VC$26,UP10&lt;&gt;"",UR10&gt;=VC$30,UR10&lt;&gt;""),AND(US10&gt;=VC$26,US10&lt;&gt;"",UU10&gt;=VC$30,UU10&lt;&gt;""),AND(UW10&gt;=VC$26,UW10&lt;&gt;"",UY10&gt;=VC$30,UY10&lt;&gt;""),AND(UZ10&gt;=VC$26,UZ10&lt;&gt;"",VB10&gt;=VC$30,VB10&lt;&gt;""),AND(VX10&gt;=WK$26,VX10&lt;&gt;"",VZ10&gt;=WK$30,VZ10&lt;&gt;""),AND(WA10&gt;=WK$26,WA10&lt;&gt;"",WC10&gt;=WK$30,WC10&lt;&gt;""),AND(WE10&gt;=WK$26,WE10&lt;&gt;"",WG10&gt;=WK$30,WG10&lt;&gt;""),AND(WH10&gt;=WK$26,WH10&lt;&gt;"",WJ10&gt;=WK$30,WJ10&lt;&gt;"")),"Excellence",IF(I10="P","Worlds Team",IF(F10="P","National Team","")))))</f>
        <v/>
      </c>
      <c r="I10" s="3" t="str">
        <f>IF(OR(AND(AG10&gt;=AQ$25,AG10&lt;&gt;"",AI10&gt;=AQ$29,AI10&lt;&gt;"",AF10=""),AND(AJ10&gt;=AQ$25,AJ10&lt;&gt;"",AL10&gt;=AQ$29,AL10&lt;&gt;"",AF10=""),AND(AN10&gt;=AQ$25,AN10&lt;&gt;"",AP10&gt;=AQ$29,AP10&lt;&gt;"",AF10=""),AND(BH10&gt;=BR$25,BH10&lt;&gt;"",BJ10&gt;=BR$29,BJ10&lt;&gt;"",BG10=""),AND(BK10&gt;=BR$25,BK10&lt;&gt;"",BM10&gt;=BR$29,BM10&lt;&gt;"",BG10=""),AND(BO10&gt;=BR$25,BO10&lt;&gt;"",BQ10&gt;=BR$29,BQ10&lt;&gt;"",BG10=""),AND(CI10&gt;=CS$25,CI10&lt;&gt;"",CK10&gt;=CS$29,CK10&lt;&gt;"",CH10=""),AND(CL10&gt;=CS$25,CL10&lt;&gt;"",CN10&gt;=CS$29,CN10&lt;&gt;"",CH10=""),AND(CP10&gt;=CS$25,CP10&lt;&gt;"",CR10&gt;=CS$29,CR10&lt;&gt;"",CH10=""),AND(DP10&gt;=EC$25,DP10&lt;&gt;"",DR10&gt;=EC$29,DR10&lt;&gt;""),AND(DS10&gt;=EC$25,DS10&lt;&gt;"",DU10&gt;=EC$29,DU10&lt;&gt;""),AND(DW10&gt;=EC$25,DW10&lt;&gt;"",DY10&gt;=EC$29,DY10&lt;&gt;""),AND(DZ10&gt;=EC$25,DZ10&lt;&gt;"",EB10&gt;=EC$29,EB10&lt;&gt;""),AND(EX10&gt;=FK$25,EX10&lt;&gt;"",EZ10&gt;=FK$29,EZ10&lt;&gt;""),AND(FA10&gt;=FK$25,FA10&lt;&gt;"",FC10&gt;=FK$29,FC10&lt;&gt;""),AND(FE10&gt;=FK$25,FE10&lt;&gt;"",FG10&gt;=FK$29,FG10&lt;&gt;""),AND(FH10&gt;=FK$25,FH10&lt;&gt;"",FJ10&gt;=FK$29,FJ10&lt;&gt;""),AND(GF10&gt;=GS$25,GF10&lt;&gt;"",GH10&gt;=GS$29,GH10&lt;&gt;""),AND(GI10&gt;=GS$25,GI10&lt;&gt;"",GK10&gt;=GS$29,GK10&lt;&gt;""),AND(GM10&gt;=GS$25,GM10&lt;&gt;"",GO10&gt;=GS$29,GO10&lt;&gt;""),AND(GP10&gt;=GS$25,GP10&lt;&gt;"",GR10&gt;=GS$29,GR10&lt;&gt;""),AND(HN10&gt;=IA$25,HN10&lt;&gt;"",HP10&gt;=IA$29,HP10&lt;&gt;""),AND(HQ10&gt;=IA$25,HQ10&lt;&gt;"",HS10&gt;=IA$29,HS10&lt;&gt;""),AND(HU10&gt;=IA$25,HU10&lt;&gt;"",HW10&gt;=IA$29,HW10&lt;&gt;""),AND(HX10&gt;=IA$25,HX10&lt;&gt;"",HZ10&gt;=IA$29,HZ10&lt;&gt;""),AND(IV10&gt;=JI$25,IV10&lt;&gt;"",IX10&gt;=JI$29,IX10&lt;&gt;""),AND(IY10&gt;=JI$25,IY10&lt;&gt;"",JA10&gt;=JI$29,JA10&lt;&gt;""),AND(JC10&gt;=JI$25,JC10&lt;&gt;"",JE10&gt;=JI$29,JE10&lt;&gt;""),AND(JF10&gt;=JI$25,JF10&lt;&gt;"",JH10&gt;=JI$29,JH10&lt;&gt;""),AND(KD10&gt;=KQ$25,KD10&lt;&gt;"",KF10&gt;=KQ$29,KF10&lt;&gt;""),AND(KG10&gt;=KQ$25,KG10&lt;&gt;"",KI10&gt;=KQ$29,KI10&lt;&gt;""),AND(KK10&gt;=KQ$25,KK10&lt;&gt;"",KM10&gt;=KQ$29,KM10&lt;&gt;""),AND(KN10&gt;=KQ$25,KN10&lt;&gt;"",KP10&gt;=KQ$29,KP10&lt;&gt;""),AND(LL10&gt;=LY$25,LL10&lt;&gt;"",LN10&gt;=LY$29,LN10&lt;&gt;""),AND(LO10&gt;=LY$25,LO10&lt;&gt;"",LQ10&gt;=LY$29,LQ10&lt;&gt;""),AND(LS10&gt;=LY$25,LS10&lt;&gt;"",LU10&gt;=LY$29,LU10&lt;&gt;""),AND(LV10&gt;=LY$25,LV10&lt;&gt;"",LX10&gt;=LY$29,LX10&lt;&gt;""),AND(MT10&gt;=NG$25,MT10&lt;&gt;"",MV10&gt;=NG$29,MV10&lt;&gt;""),AND(MW10&gt;=NG$25,MW10&lt;&gt;"",MY10&gt;=NG$29,MY10&lt;&gt;""),AND(NA10&gt;=NG$25,NA10&lt;&gt;"",NC10&gt;=NG$29,NC10&lt;&gt;""),AND(ND10&gt;=NG$25,ND10&lt;&gt;"",NF10&gt;=NG$29,NF10&lt;&gt;""),AND(OB10&gt;=OO$25,OB10&lt;&gt;"",OD10&gt;=OO$29,OD10&lt;&gt;""),AND(OE10&gt;=OO$25,OE10&lt;&gt;"",OG10&gt;=OO$29,OG10&lt;&gt;""),AND(OI10&gt;=OO$25,OI10&lt;&gt;"",OK10&gt;=OO$29,OK10&lt;&gt;""),AND(OL10&gt;=OO$25,OL10&lt;&gt;"",ON10&gt;=OO$29,ON10&lt;&gt;""),AND(PJ10&gt;=PW$25,PJ10&lt;&gt;"",PL10&gt;=PW$29,PL10&lt;&gt;""),AND(PM10&gt;=PW$25,PM10&lt;&gt;"",PO10&gt;=PW$29,PO10&lt;&gt;""),AND(PQ10&gt;=PW$25,PQ10&lt;&gt;"",PS10&gt;=PW$29,PS10&lt;&gt;""),AND(PT10&gt;=PW$25,PT10&lt;&gt;"",PV10&gt;=PW$29,PV10&lt;&gt;""),AND(QR10&gt;=RE$25,QR10&lt;&gt;"",QT10&gt;=RE$29,QT10&lt;&gt;""),AND(QU10&gt;=RE$25,QU10&lt;&gt;"",QW10&gt;=RE$29,QW10&lt;&gt;""),AND(QY10&gt;=RE$25,QY10&lt;&gt;"",RA10&gt;=RE$29,RA10&lt;&gt;""),AND(RB10&gt;=RE$25,RB10&lt;&gt;"",RD10&gt;=RE$29,RD10&lt;&gt;""),AND(RZ10&gt;=SM$25,RZ10&lt;&gt;"",SB10&gt;=SM$29,SB10&lt;&gt;""),AND(SC10&gt;=SM$25,SC10&lt;&gt;"",SE10&gt;=SM$29,SE10&lt;&gt;""),AND(SG10&gt;=SM$25,SG10&lt;&gt;"",SI10&gt;=SM$29,SI10&lt;&gt;""),AND(SJ10&gt;=SM$25,SJ10&lt;&gt;"",SL10&gt;=SM$29,SL10&lt;&gt;""),AND(TH10&gt;=TU$25,TH10&lt;&gt;"",TJ10&gt;=TU$29,TJ10&lt;&gt;""),AND(TK10&gt;=TU$25,TK10&lt;&gt;"",TM10&gt;=TU$29,TM10&lt;&gt;""),AND(TO10&gt;=TU$25,TO10&lt;&gt;"",TQ10&gt;=TU$29,TQ10&lt;&gt;""),AND(TR10&gt;=TU$25,TR10&lt;&gt;"",TT10&gt;=TU$29,TT10&lt;&gt;""),AND(UP10&gt;=VC$25,UP10&lt;&gt;"",UR10&gt;=VC$29,UR10&lt;&gt;""),AND(US10&gt;=VC$25,US10&lt;&gt;"",UU10&gt;=VC$29,UU10&lt;&gt;""),AND(UW10&gt;=VC$25,UW10&lt;&gt;"",UY10&gt;=VC$29,UY10&lt;&gt;""),AND(UZ10&gt;=VC$25,UZ10&lt;&gt;"",VB10&gt;=VC$29,VB10&lt;&gt;""),AND(VX10&gt;=WK$25,VX10&lt;&gt;"",VZ10&gt;=WK$29,VZ10&lt;&gt;""),AND(WA10&gt;=WK$25,WA10&lt;&gt;"",WC10&gt;=WK$29,WC10&lt;&gt;""),AND(WE10&gt;=WK$25,WE10&lt;&gt;"",WG10&gt;=WK$29,WG10&lt;&gt;""),AND(WH10&gt;=WK$25,WH10&lt;&gt;"",WJ10&gt;=WK$29,WJ10&lt;&gt;"")),"P","")</f>
        <v/>
      </c>
      <c r="J10" s="8">
        <f>IF(COUNT(AI10,AL10,AP10,BJ10,BM10,BQ10,CK10,CN10,CR10)&gt;0,LARGE((AI10,AL10,AP10,BJ10,BM10,BQ10,CK10,CN10,CR10),1),0)</f>
        <v>45.8</v>
      </c>
      <c r="K10" s="8" t="str">
        <f>IF(J10="","",IF(OR(J10=CK10,J10=CN10,J10=CR10),$BS$1,IF(OR(J10=BJ10,J10=BM10,J10=BQ10),$AR$1,IF(OR(J10=AI10,J10=AL10,J10=AP10),$Q$1,""))))</f>
        <v>2024 Nationals</v>
      </c>
      <c r="L10" s="8">
        <f>IF(COUNT(AI10,AL10,AP10,BJ10,BM10,BQ10,CK10,CN10,CR10)&gt;1,LARGE((AI10,AL10,AP10,BJ10,BM10,BQ10,CK10,CN10,CR10),2),0)</f>
        <v>44.16</v>
      </c>
      <c r="M10" s="8" t="str">
        <f>IF(L10="","",IF(OR(L10=CK10,L10=CN10,L10=CR10),$BS$1,IF(OR(L10=BJ10,L10=BM10,L10=BQ10),$AR$1,IF(OR(L10=AI10,L10=AL10,L10=AP10),$Q$1,""))))</f>
        <v>2024 Nationals</v>
      </c>
      <c r="N10" s="8" t="str">
        <f>IF(MAX(CT10,CU10)&gt;0,MAX(CT10,CU10),"")</f>
        <v/>
      </c>
      <c r="O10" s="11" t="str">
        <f>IF(N10="","",IF(N10=CT10,"("&amp;CT$2&amp;")",IF(N10=CU10,"("&amp;CU$2&amp;")")))</f>
        <v/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/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>
        <v>2.35</v>
      </c>
      <c r="BT10" s="23">
        <v>2.95</v>
      </c>
      <c r="BU10" s="23">
        <v>3.8</v>
      </c>
      <c r="BV10" s="23">
        <v>4.92</v>
      </c>
      <c r="BW10" s="23">
        <v>0</v>
      </c>
      <c r="BX10" s="23">
        <v>6.85</v>
      </c>
      <c r="BY10" s="23">
        <v>9.4499999999999993</v>
      </c>
      <c r="BZ10" s="23">
        <v>11.1</v>
      </c>
      <c r="CA10" s="23">
        <v>16.760000000000002</v>
      </c>
      <c r="CB10" s="23">
        <v>0</v>
      </c>
      <c r="CC10" s="23">
        <v>6.75</v>
      </c>
      <c r="CD10" s="23">
        <v>9.15</v>
      </c>
      <c r="CE10" s="23">
        <v>12.2</v>
      </c>
      <c r="CF10" s="23">
        <v>17.7</v>
      </c>
      <c r="CG10" s="23">
        <v>0</v>
      </c>
      <c r="CH10" s="28"/>
      <c r="CI10" s="39">
        <f>IF(BU10&gt;0,BU10,"")</f>
        <v>3.8</v>
      </c>
      <c r="CJ10" s="39">
        <f>IF(BV10&gt;0,BV10,"")</f>
        <v>4.92</v>
      </c>
      <c r="CK10" s="41">
        <f>IF(SUM(BS10:BV10)-BW10&gt;0,SUM(BS10:BV10)-BW10,"")</f>
        <v>14.020000000000001</v>
      </c>
      <c r="CL10" s="41">
        <f>IF(BZ10&gt;0,BZ10,"")</f>
        <v>11.1</v>
      </c>
      <c r="CM10" s="41">
        <f>IF(CA10&gt;0,CA10,"")</f>
        <v>16.760000000000002</v>
      </c>
      <c r="CN10" s="41">
        <f>IF(SUM(BX10:CA10)-CB10&gt;0,SUM(BX10:CA10)-CB10,"")</f>
        <v>44.16</v>
      </c>
      <c r="CO10" s="41">
        <f>IF(CK10="","",MAX(CK10,CN10))</f>
        <v>44.16</v>
      </c>
      <c r="CP10" s="41">
        <f>IF(CE10&gt;0,CE10,"")</f>
        <v>12.2</v>
      </c>
      <c r="CQ10" s="41">
        <f>IF(CF10&gt;0,CF10,"")</f>
        <v>17.7</v>
      </c>
      <c r="CR10" s="41">
        <f>IF(SUM(CC10:CF10)-CG10&gt;0,SUM(CC10:CF10)-CG10,"")</f>
        <v>45.8</v>
      </c>
      <c r="CS10" s="41">
        <f>IF(SUM(CO10,CR10)&gt;0,SUM(CO10,CR10),"")</f>
        <v>89.96</v>
      </c>
      <c r="CT10" s="52" t="str">
        <f>IF(MAX(DV10,FD10,GL10,HT10,JB10,KJ10,LR10,MZ10,OH10,PP10,QX10,SF10,TN10,UV10,WD10)-IF(L10="",0,L10)&gt;0.001,MAX(DV10,FD10,GL10,HT10,JB10,KJ10,LR10,MZ10,OH10,PP10,QX10,SF10,TN10,UV10,WD10)-IF(L10="",0,L10),"")</f>
        <v/>
      </c>
      <c r="CU10" s="52" t="str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IF(SUM(DV10,EB10)&gt;0,SUM(DV10,EB10),"")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IF(SUM(FD10,FJ10)&gt;0,SUM(FD10,FJ10),"")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IF(SUM(GL10,GR10)&gt;0,SUM(GL10,GR10),"")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IF(SUM(HT10,HZ10)&gt;0,SUM(HT10,HZ10),"")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IF(SUM(JB10,JH10)&gt;0,SUM(JB10,JH10),"")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IF(SUM(KJ10,KP10)&gt;0,SUM(KJ10,KP10),"")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IF(SUM(LR10,LX10)&gt;0,SUM(LR10,LX10),"")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IF(SUM(MZ10,NF10)&gt;0,SUM(MZ10,NF10),"")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IF(SUM(OH10,ON10)&gt;0,SUM(OH10,ON10),"")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IF(SUM(PP10,PV10)&gt;0,SUM(PP10,PV10),"")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IF(SUM(QX10,RD10)&gt;0,SUM(QX10,RD10),"")</f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>IF(RH10&gt;0,RH10,"")</f>
        <v/>
      </c>
      <c r="SA10" s="11" t="str">
        <f>IF(RI10&gt;0,RI10,"")</f>
        <v/>
      </c>
      <c r="SB10" s="11" t="str">
        <f>IF(SUM(RF10:RI10)-RJ10&gt;0,SUM(RF10:RI10)-RJ10,"")</f>
        <v/>
      </c>
      <c r="SC10" s="11" t="str">
        <f>IF(RM10&gt;0,RM10,"")</f>
        <v/>
      </c>
      <c r="SD10" s="11" t="str">
        <f>IF(RN10&gt;0,RN10,"")</f>
        <v/>
      </c>
      <c r="SE10" s="11" t="str">
        <f>IF(SUM(RK10:RN10)-RO10&gt;0,SUM(RK10:RN10)-RO10,"")</f>
        <v/>
      </c>
      <c r="SF10" s="11" t="str">
        <f>IF(MAX(SB10,SE10)&gt;0,MAX(SB10,SE10),"")</f>
        <v/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 t="str">
        <f>IF(RW10&gt;0,RW10,"")</f>
        <v/>
      </c>
      <c r="SK10" s="11" t="str">
        <f>IF(RX10&gt;0,RX10,"")</f>
        <v/>
      </c>
      <c r="SL10" s="11" t="str">
        <f>IF(SUM(RU10:RX10)-RY10&gt;0,SUM(RU10:RX10)-RY10,"")</f>
        <v/>
      </c>
      <c r="SM10" s="11" t="str">
        <f>IF(SUM(SF10,SL10)&gt;0,SUM(SF10,SL10),"")</f>
        <v/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1" t="str">
        <f>IF(SP10&gt;0,SP10,"")</f>
        <v/>
      </c>
      <c r="TI10" s="41" t="str">
        <f>IF(SQ10&gt;0,SQ10,"")</f>
        <v/>
      </c>
      <c r="TJ10" s="41" t="str">
        <f>IF(SUM(SN10:SQ10)-SR10&gt;0,SUM(SN10:SQ10)-SR10,"")</f>
        <v/>
      </c>
      <c r="TK10" s="41" t="str">
        <f>IF(SU10&gt;0,SU10,"")</f>
        <v/>
      </c>
      <c r="TL10" s="41" t="str">
        <f>IF(SV10&gt;0,SV10,"")</f>
        <v/>
      </c>
      <c r="TM10" s="41" t="str">
        <f>IF(SUM(SS10:SV10)-SW10&gt;0,SUM(SS10:SV10)-SW10,"")</f>
        <v/>
      </c>
      <c r="TN10" s="41" t="str">
        <f>IF(MAX(TJ10,TM10)&gt;0,MAX(TJ10,TM10),"")</f>
        <v/>
      </c>
      <c r="TO10" s="41" t="str">
        <f>IF(SZ10&gt;0,SZ10,"")</f>
        <v/>
      </c>
      <c r="TP10" s="41" t="str">
        <f>IF(TA10&gt;0,TA10,"")</f>
        <v/>
      </c>
      <c r="TQ10" s="41" t="str">
        <f>IF(SUM(SX10:TA10)-TB10&gt;0,SUM(SX10:TA10)-TB10,"")</f>
        <v/>
      </c>
      <c r="TR10" s="41" t="str">
        <f>IF(TE10&gt;0,TE10,"")</f>
        <v/>
      </c>
      <c r="TS10" s="41" t="str">
        <f>IF(TF10&gt;0,TF10,"")</f>
        <v/>
      </c>
      <c r="TT10" s="41" t="str">
        <f>IF(SUM(TC10:TF10)-TG10&gt;0,SUM(TC10:TF10)-TG10,"")</f>
        <v/>
      </c>
      <c r="TU10" s="41" t="str">
        <f>IF(SUM(TN10,TT10)&gt;0,SUM(TN10,TT10),"")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IF(SUM(UV10,VB10)&gt;0,SUM(UV10,VB10),"")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1" t="str">
        <f>IF(VF10&gt;0,VF10,"")</f>
        <v/>
      </c>
      <c r="VY10" s="41" t="str">
        <f>IF(VG10&gt;0,VG10,"")</f>
        <v/>
      </c>
      <c r="VZ10" s="41" t="str">
        <f>IF(SUM(VD10:VG10)-VH10&gt;0,SUM(VD10:VG10)-VH10,"")</f>
        <v/>
      </c>
      <c r="WA10" s="41" t="str">
        <f>IF(VK10&gt;0,VK10,"")</f>
        <v/>
      </c>
      <c r="WB10" s="41" t="str">
        <f>IF(VL10&gt;0,VL10,"")</f>
        <v/>
      </c>
      <c r="WC10" s="41" t="str">
        <f>IF(SUM(VI10:VL10)-VM10&gt;0,SUM(VI10:VL10)-VM10,"")</f>
        <v/>
      </c>
      <c r="WD10" s="41" t="str">
        <f>IF(MAX(VZ10,WC10)&gt;0,MAX(VZ10,WC10),"")</f>
        <v/>
      </c>
      <c r="WE10" s="41" t="str">
        <f>IF(VP10&gt;0,VP10,"")</f>
        <v/>
      </c>
      <c r="WF10" s="41" t="str">
        <f>IF(VQ10&gt;0,VQ10,"")</f>
        <v/>
      </c>
      <c r="WG10" s="41" t="str">
        <f>IF(SUM(VN10:VQ10)-VR10&gt;0,SUM(VN10:VQ10)-VR10,"")</f>
        <v/>
      </c>
      <c r="WH10" s="41" t="str">
        <f>IF(VU10&gt;0,VU10,"")</f>
        <v/>
      </c>
      <c r="WI10" s="41" t="str">
        <f>IF(VV10&gt;0,VV10,"")</f>
        <v/>
      </c>
      <c r="WJ10" s="41" t="str">
        <f>IF(SUM(VS10:VV10)-VW10&gt;0,SUM(VS10:VV10)-VW10,"")</f>
        <v/>
      </c>
      <c r="WK10" s="41" t="str">
        <f>IF(SUM(WD10,WJ10)&gt;0,SUM(WD10,WJ10),"")</f>
        <v/>
      </c>
      <c r="WL10" s="27">
        <f>IF($CH10="P",BS10,(BS10+AR10)/2)</f>
        <v>1.175</v>
      </c>
      <c r="WM10" s="27">
        <f>IF($CH10="P",BT10,(BT10+AS10)/2)</f>
        <v>1.4750000000000001</v>
      </c>
      <c r="WN10" s="27">
        <f>IF($CH10="P",BU10,(BU10+AT10)/2)</f>
        <v>1.9</v>
      </c>
      <c r="WO10" s="27">
        <f>IF($CH10="P",BV10,(BV10+AU10)/2)</f>
        <v>2.46</v>
      </c>
      <c r="WP10" s="27">
        <f>IF($CH10="P",BW10,(BW10+AV10)/2)</f>
        <v>0</v>
      </c>
      <c r="WQ10" s="27">
        <f>IF($CH10="P",BX10,(BX10+AW10)/2)</f>
        <v>3.4249999999999998</v>
      </c>
      <c r="WR10" s="27">
        <f>IF($CH10="P",BY10,(BY10+AX10)/2)</f>
        <v>4.7249999999999996</v>
      </c>
      <c r="WS10" s="27">
        <f>IF($CH10="P",BZ10,(BZ10+AY10)/2)</f>
        <v>5.55</v>
      </c>
      <c r="WT10" s="27">
        <f>IF($CH10="P",CA10,(CA10+AZ10)/2)</f>
        <v>8.3800000000000008</v>
      </c>
      <c r="WU10" s="27">
        <f>IF($CH10="P",CB10,(CB10+BA10)/2)</f>
        <v>0</v>
      </c>
      <c r="WV10" s="27">
        <f>IF($CH10="P",CC10,(CC10+BB10)/2)</f>
        <v>3.375</v>
      </c>
      <c r="WW10" s="27">
        <f>IF($CH10="P",CD10,(CD10+BC10)/2)</f>
        <v>4.5750000000000002</v>
      </c>
      <c r="WX10" s="27">
        <f>IF($CH10="P",CE10,(CE10+BD10)/2)</f>
        <v>6.1</v>
      </c>
      <c r="WY10" s="27">
        <f>IF($CH10="P",CF10,(CF10+BE10)/2)</f>
        <v>8.85</v>
      </c>
      <c r="WZ10" s="27">
        <f>IF($CH10="P",CG10,(CG10+BF10)/2)</f>
        <v>0</v>
      </c>
      <c r="XA10" s="29" t="s">
        <v>56</v>
      </c>
      <c r="XB10" s="11">
        <f>IF(WN10&gt;0,WN10,"")</f>
        <v>1.9</v>
      </c>
      <c r="XC10" s="11">
        <f>IF(WO10&gt;0,WO10,"")</f>
        <v>2.46</v>
      </c>
      <c r="XD10" s="11">
        <f>IF(SUM(WL10:WO10)-WP10&gt;0,SUM(WL10:WO10)-WP10,"")</f>
        <v>7.0100000000000007</v>
      </c>
      <c r="XE10" s="11">
        <f>IF(WS10&gt;0,WS10,"")</f>
        <v>5.55</v>
      </c>
      <c r="XF10" s="11">
        <f>IF(WT10&gt;0,WT10,"")</f>
        <v>8.3800000000000008</v>
      </c>
      <c r="XG10" s="11">
        <f>IF(SUM(WQ10:WT10)-WU10&gt;0,SUM(WQ10:WT10)-WU10,"")</f>
        <v>22.08</v>
      </c>
      <c r="XH10" s="11">
        <f>IF(MAX(XD10,XG10)&gt;0,MAX(XD10,XG10),"")</f>
        <v>22.08</v>
      </c>
      <c r="XI10" s="11">
        <f>IF(WX10&gt;0,WX10,"")</f>
        <v>6.1</v>
      </c>
      <c r="XJ10" s="11">
        <f>IF(WY10&gt;0,WY10,"")</f>
        <v>8.85</v>
      </c>
      <c r="XK10" s="11">
        <f>IF(SUM(WV10:WY10)-WZ10&gt;0,SUM(WV10:WY10)-WZ10,"")</f>
        <v>22.9</v>
      </c>
      <c r="XL10" s="11">
        <f>IF(SUM(XH10,XK10)&gt;0,SUM(XH10,XK10),"")</f>
        <v>44.98</v>
      </c>
    </row>
    <row r="11" spans="1:636" x14ac:dyDescent="0.2">
      <c r="A11" s="4" t="str" cm="1">
        <f t="array" ref="A11">IF(AND(H11&lt;&gt;"",H11&lt;&gt;"No DD"),SUMPRODUCT((H$4:H$22&lt;&gt;"")*(H$4:H$22&lt;&gt;"No DD")*(E$4:E$22&gt;E11))+1,IF(H11="No DD",SUMPRODUCT((H$4:H$22="No DD")*(E$4:E$22&gt;E11))+1+SUMPRODUCT((H$4:H$22&lt;&gt;"")*(H$4:H$22&lt;&gt;"No DD")),""))</f>
        <v/>
      </c>
      <c r="B11" s="5" t="s">
        <v>276</v>
      </c>
      <c r="C11" s="4" t="s">
        <v>277</v>
      </c>
      <c r="D11" s="4" t="s">
        <v>278</v>
      </c>
      <c r="E11" s="9">
        <f>SUM(J11,L11,N11)</f>
        <v>85.31</v>
      </c>
      <c r="F11" s="3" t="str">
        <f>IF(OR(AND(AG11&gt;=AQ$24,AG11&lt;&gt;"",AI11&gt;=AQ$28,AI11&lt;&gt;"",AF11=""),AND(AJ11&gt;=AQ$24,AJ11&lt;&gt;"",AL11&gt;=AQ$28,AL11&lt;&gt;"",AF11=""),AND(AN11&gt;=AQ$24,AN11&lt;&gt;"",AP11&gt;=AQ$28,AP11&lt;&gt;"",AF11=""),AND(BH11&gt;=BR$24,BH11&lt;&gt;"",BJ11&gt;=BR$28,BJ11&lt;&gt;"",BG11=""),AND(BK11&gt;=BR$24,BK11&lt;&gt;"",BM11&gt;=BR$28,BM11&lt;&gt;"",BG11=""),AND(BO11&gt;=BR$24,BO11&lt;&gt;"",BQ11&gt;=BR$28,BQ11&lt;&gt;"",BG11=""),AND(CI11&gt;=CS$24,CI11&lt;&gt;"",CK11&gt;=CS$28,CK11&lt;&gt;"",CH11=""),AND(CL11&gt;=CS$24,CL11&lt;&gt;"",CN11&gt;=CS$28,CN11&lt;&gt;"",CH11=""),AND(CP11&gt;=CS$24,CP11&lt;&gt;"",CR11&gt;=CS$28,CR11&lt;&gt;"",CH11=""),AND(DP11&gt;=EC$24,DP11&lt;&gt;"",DR11&gt;=EC$28,DR11&lt;&gt;""),AND(DS11&gt;=EC$24,DS11&lt;&gt;"",DU11&gt;=EC$28,DU11&lt;&gt;""),AND(DW11&gt;=EC$24,DW11&lt;&gt;"",DY11&gt;=EC$28,DY11&lt;&gt;""),AND(DZ11&gt;=EC$24,DZ11&lt;&gt;"",EB11&gt;=EC$28,EB11&lt;&gt;""),AND(EX11&gt;=FK$24,EX11&lt;&gt;"",EZ11&gt;=FK$28,EZ11&lt;&gt;""),AND(FA11&gt;=FK$24,FA11&lt;&gt;"",FC11&gt;=FK$28,FC11&lt;&gt;""),AND(FE11&gt;=FK$24,FE11&lt;&gt;"",FG11&gt;=FK$28,FG11&lt;&gt;""),AND(FH11&gt;=FK$24,FH11&lt;&gt;"",FJ11&gt;=FK$28,FJ11&lt;&gt;""),AND(GF11&gt;=GS$24,GF11&lt;&gt;"",GH11&gt;=GS$28,GH11&lt;&gt;""),AND(GI11&gt;=GS$24,GI11&lt;&gt;"",GK11&gt;=GS$28,GK11&lt;&gt;""),AND(GM11&gt;=GS$24,GM11&lt;&gt;"",GO11&gt;=GS$28,GO11&lt;&gt;""),AND(GP11&gt;=GS$24,GP11&lt;&gt;"",GR11&gt;=GS$28,GR11&lt;&gt;""),AND(HN11&gt;=IA$24,HN11&lt;&gt;"",HP11&gt;=IA$28,HP11&lt;&gt;""),AND(HQ11&gt;=IA$24,HQ11&lt;&gt;"",HS11&gt;=IA$28,HS11&lt;&gt;""),AND(HU11&gt;=IA$24,HU11&lt;&gt;"",HW11&gt;=IA$28,HW11&lt;&gt;""),AND(HX11&gt;=IA$24,HX11&lt;&gt;"",HZ11&gt;=IA$28,HZ11&lt;&gt;""),AND(IV11&gt;=JI$24,IV11&lt;&gt;"",IX11&gt;=JI$28,IX11&lt;&gt;""),AND(IY11&gt;=JI$24,IY11&lt;&gt;"",JA11&gt;=JI$28,JA11&lt;&gt;""),AND(JC11&gt;=JI$24,JC11&lt;&gt;"",JE11&gt;=JI$28,JE11&lt;&gt;""),AND(JF11&gt;=JI$24,JF11&lt;&gt;"",JH11&gt;=JI$28,JH11&lt;&gt;""),AND(KD11&gt;=KQ$24,KD11&lt;&gt;"",KF11&gt;=KQ$28,KF11&lt;&gt;""),AND(KG11&gt;=KQ$24,KG11&lt;&gt;"",KI11&gt;=KQ$28,KI11&lt;&gt;""),AND(KK11&gt;=KQ$24,KK11&lt;&gt;"",KM11&gt;=KQ$28,KM11&lt;&gt;""),AND(KN11&gt;=KQ$24,KN11&lt;&gt;"",KP11&gt;=KQ$28,KP11&lt;&gt;""),AND(LL11&gt;=LY$24,LL11&lt;&gt;"",LN11&gt;=LY$28,LN11&lt;&gt;""),AND(LO11&gt;=LY$24,LO11&lt;&gt;"",LQ11&gt;=LY$28,LQ11&lt;&gt;""),AND(LS11&gt;=LY$24,LS11&lt;&gt;"",LU11&gt;=LY$28,LU11&lt;&gt;""),AND(LV11&gt;=LY$24,LV11&lt;&gt;"",LX11&gt;=LY$28,LX11&lt;&gt;""),AND(MT11&gt;=NG$24,MT11&lt;&gt;"",MV11&gt;=NG$28,MV11&lt;&gt;""),AND(MW11&gt;=NG$24,MW11&lt;&gt;"",MY11&gt;=NG$28,MY11&lt;&gt;""),AND(NA11&gt;=NG$24,NA11&lt;&gt;"",NC11&gt;=NG$28,NC11&lt;&gt;""),AND(ND11&gt;=NG$24,ND11&lt;&gt;"",NF11&gt;=NG$28,NF11&lt;&gt;""),AND(OB11&gt;=OO$24,OB11&lt;&gt;"",OD11&gt;=OO$28,OD11&lt;&gt;""),AND(OE11&gt;=OO$24,OE11&lt;&gt;"",OG11&gt;=OO$28,OG11&lt;&gt;""),AND(OI11&gt;=OO$24,OI11&lt;&gt;"",OK11&gt;=OO$28,OK11&lt;&gt;""),AND(OL11&gt;=OO$24,OL11&lt;&gt;"",ON11&gt;=OO$28,ON11&lt;&gt;""),AND(PJ11&gt;=PW$24,PJ11&lt;&gt;"",PL11&gt;=PW$28,PL11&lt;&gt;""),AND(PM11&gt;=PW$24,PM11&lt;&gt;"",PO11&gt;=PW$28,PO11&lt;&gt;""),AND(PQ11&gt;=PW$24,PQ11&lt;&gt;"",PS11&gt;=PW$28,PS11&lt;&gt;""),AND(PT11&gt;=PW$24,PT11&lt;&gt;"",PV11&gt;=PW$28,PV11&lt;&gt;""),AND(QR11&gt;=RE$24,QR11&lt;&gt;"",QT11&gt;=RE$28,QT11&lt;&gt;""),AND(QU11&gt;=RE$24,QU11&lt;&gt;"",QW11&gt;=RE$28,QW11&lt;&gt;""),AND(QY11&gt;=RE$24,QY11&lt;&gt;"",RA11&gt;=RE$28,RA11&lt;&gt;""),AND(RB11&gt;=RE$24,RB11&lt;&gt;"",RD11&gt;=RE$28,RD11&lt;&gt;""),AND(RZ11&gt;=SM$24,RZ11&lt;&gt;"",SB11&gt;=SM$28,SB11&lt;&gt;""),AND(SC11&gt;=SM$24,SC11&lt;&gt;"",SE11&gt;=SM$28,SE11&lt;&gt;""),AND(SG11&gt;=SM$24,SG11&lt;&gt;"",SI11&gt;=SM$28,SI11&lt;&gt;""),AND(SJ11&gt;=SM$24,SJ11&lt;&gt;"",SL11&gt;=SM$28,SL11&lt;&gt;""),AND(TH11&gt;=TU$24,TH11&lt;&gt;"",TJ11&gt;=TU$28,TJ11&lt;&gt;""),AND(TK11&gt;=TU$24,TK11&lt;&gt;"",TM11&gt;=TU$28,TM11&lt;&gt;""),AND(TO11&gt;=TU$24,TO11&lt;&gt;"",TQ11&gt;=TU$28,TQ11&lt;&gt;""),AND(TR11&gt;=TU$24,TR11&lt;&gt;"",TT11&gt;=TU$28,TT11&lt;&gt;""),AND(UP11&gt;=VC$24,UP11&lt;&gt;"",UR11&gt;=VC$28,UR11&lt;&gt;""),AND(US11&gt;=VC$24,US11&lt;&gt;"",UU11&gt;=VC$28,UU11&lt;&gt;""),AND(UW11&gt;=VC$24,UW11&lt;&gt;"",UY11&gt;=VC$28,UY11&lt;&gt;""),AND(UZ11&gt;=VC$24,UZ11&lt;&gt;"",VB11&gt;=VC$28,VB11&lt;&gt;""),AND(VX11&gt;=WK$24,VX11&lt;&gt;"",VZ11&gt;=WK$28,VZ11&lt;&gt;""),AND(WA11&gt;=WK$24,WA11&lt;&gt;"",WC11&gt;=WK$28,WC11&lt;&gt;""),AND(WE11&gt;=WK$24,WE11&lt;&gt;"",WG11&gt;=WK$28,WG11&lt;&gt;""),AND(WH11&gt;=WK$24,WH11&lt;&gt;"",WJ11&gt;=WK$28,WJ11&lt;&gt;"")),"P","")</f>
        <v/>
      </c>
      <c r="G11" s="3" t="str">
        <f>IF(OR(AND(AI11&gt;=AQ$28,AI11&lt;&gt;"",AF11=""),AND(AL11&gt;=AQ$28,AL11&lt;&gt;"",AF11=""),AND(AP11&gt;=AQ$28,AP11&lt;&gt;"",AF11=""),AND(BJ11&gt;=BR$28,BJ11&lt;&gt;"",BG11=""),AND(BM11&gt;=BR$28,BM11&lt;&gt;"",BG11=""),AND(BQ11&gt;=BR$28,BQ11&lt;&gt;"",BG11=""),AND(CK11&gt;=CS$28,CK11&lt;&gt;"",CH11=""),AND(CN11&gt;=CS$28,CN11&lt;&gt;"",CH11=""),AND(CR11&gt;=CS$28,CR11&lt;&gt;"",CH11=""),AND(DR11&gt;=EC$28,DR11&lt;&gt;""),AND(DU11&gt;=EC$28,DU11&lt;&gt;""),AND(DY11&gt;=EC$28,DY11&lt;&gt;""),AND(EB11&gt;=EC$28,EB11&lt;&gt;""),AND(EZ11&gt;=FK$28,EZ11&lt;&gt;""),AND(FC11&gt;=FK$28,FC11&lt;&gt;""),AND(FG11&gt;=FK$28,FG11&lt;&gt;""),AND(FJ11&gt;=FK$28,FJ11&lt;&gt;""),AND(GH11&gt;=GS$28,GH11&lt;&gt;""),AND(GK11&gt;=GS$28,GK11&lt;&gt;""),AND(GO11&gt;=GS$28,GO11&lt;&gt;""),AND(GR11&gt;=GS$28,GR11&lt;&gt;""),AND(HP11&gt;=IA$28,HP11&lt;&gt;""),AND(HS11&gt;=IA$28,HS11&lt;&gt;""),AND(HW11&gt;=IA$28,HW11&lt;&gt;""),AND(HZ11&gt;=IA$28,HZ11&lt;&gt;""),AND(IX11&gt;=JI$28,IX11&lt;&gt;""),AND(JA11&gt;=JI$28,JA11&lt;&gt;""),AND(JE11&gt;=JI$28,JE11&lt;&gt;""),AND(JH11&gt;=JI$28,JH11&lt;&gt;""),AND(KF11&gt;=KQ$28,KF11&lt;&gt;""),AND(KI11&gt;=KQ$28,KI11&lt;&gt;""),AND(KM11&gt;=KQ$28,KM11&lt;&gt;""),AND(KP11&gt;=KQ$28,KP11&lt;&gt;""),AND(LN11&gt;=LY$28,LN11&lt;&gt;""),AND(LQ11&gt;=LY$28,LQ11&lt;&gt;""),AND(LU11&gt;=LY$28,LU11&lt;&gt;""),AND(LX11&gt;=LY$28,LX11&lt;&gt;""),AND(MV11&gt;=NG$28,MV11&lt;&gt;""),AND(MY11&gt;=NG$28,MY11&lt;&gt;""),AND(NC11&gt;=NG$28,NC11&lt;&gt;""),AND(NF11&gt;=NG$28,NF11&lt;&gt;""),AND(OD11&gt;=OO$28,OD11&lt;&gt;""),AND(OG11&gt;=OO$28,OG11&lt;&gt;""),AND(OK11&gt;=OO$28,OK11&lt;&gt;""),AND(ON11&gt;=OO$28,ON11&lt;&gt;""),AND(PL11&gt;=PW$28,PL11&lt;&gt;""),AND(PO11&gt;=PW$28,PO11&lt;&gt;""),AND(PS11&gt;=PW$28,PS11&lt;&gt;""),AND(PV11&gt;=PW$28,PV11&lt;&gt;""),AND(QT11&gt;=RE$28,QT11&lt;&gt;""),AND(QW11&gt;=RE$28,QW11&lt;&gt;""),AND(RA11&gt;=RE$28,RA11&lt;&gt;""),AND(RD11&gt;=RE$28,RD11&lt;&gt;""),AND(SB11&gt;=SM$28,SB11&lt;&gt;""),AND(SE11&gt;=SM$28,SE11&lt;&gt;""),AND(SI11&gt;=SM$28,SI11&lt;&gt;""),AND(SL11&gt;=SM$28,SL11&lt;&gt;""),AND(TJ11&gt;=TU$28,TJ11&lt;&gt;""),AND(TM11&gt;=TU$28,TM11&lt;&gt;""),AND(TQ11&gt;=TU$28,TQ11&lt;&gt;""),AND(TT11&gt;=TU$28,TT11&lt;&gt;""),AND(UR11&gt;=VC$28,UR11&lt;&gt;""),AND(UU11&gt;=VC$28,UU11&lt;&gt;""),AND(UY11&gt;=VC$28,UY11&lt;&gt;""),AND(VB11&gt;=VC$28,VB11&lt;&gt;""),AND(VZ11&gt;=WK$28,VZ11&lt;&gt;""),AND(WC11&gt;=WK$28,WC11&lt;&gt;""),AND(WG11&gt;=WK$28,WG11&lt;&gt;""),AND(WJ11&gt;=WK$28,WJ11&lt;&gt;"")),"P","")</f>
        <v/>
      </c>
      <c r="H11" s="37" t="str">
        <f>IF(AND(G11="P",F11=""),"No DD",IF(OR(AND(AG11&gt;=AQ$27,AG11&lt;&gt;"",AI11&gt;=AQ$31,AI11&lt;&gt;"",AF11=""),AND(AJ11&gt;=AQ$27,AJ11&lt;&gt;"",AL11&gt;=AQ$31,AL11&lt;&gt;"",AF11=""),AND(AN11&gt;=AQ$27,AN11&lt;&gt;"",AP11&gt;=AQ$31,AP11&lt;&gt;"",AF11=""),AND(BH11&gt;=BR$27,BH11&lt;&gt;"",BJ11&gt;=BR$31,BJ11&lt;&gt;"",BG11=""),AND(BK11&gt;=BR$27,BK11&lt;&gt;"",BM11&gt;=BR$31,BM11&lt;&gt;"",BG11=""),AND(BO11&gt;=BR$27,BO11&lt;&gt;"",BQ11&gt;=BR$31,BQ11&lt;&gt;"",BG11=""),AND(CI11&gt;=CS$27,CI11&lt;&gt;"",CK11&gt;=CS$31,CK11&lt;&gt;"",CH11=""),AND(CL11&gt;=CS$27,CL11&lt;&gt;"",CN11&gt;=CS$31,CN11&lt;&gt;"",CH11=""),AND(CP11&gt;=CS$27,CP11&lt;&gt;"",CR11&gt;=CS$31,CR11&lt;&gt;"",CH11=""),AND(DP11&gt;=EC$27,DP11&lt;&gt;"",DR11&gt;=EC$31,DR11&lt;&gt;""),AND(DS11&gt;=EC$27,DS11&lt;&gt;"",DU11&gt;=EC$31,DU11&lt;&gt;""),AND(DW11&gt;=EC$27,DW11&lt;&gt;"",DY11&gt;=EC$31,DY11&lt;&gt;""),AND(DZ11&gt;=EC$27,DZ11&lt;&gt;"",EB11&gt;=EC$31,EB11&lt;&gt;""),AND(EX11&gt;=FK$27,EX11&lt;&gt;"",EZ11&gt;=FK$31,EZ11&lt;&gt;""),AND(FA11&gt;=FK$27,FA11&lt;&gt;"",FC11&gt;=FK$31,FC11&lt;&gt;""),AND(FE11&gt;=FK$27,FE11&lt;&gt;"",FG11&gt;=FK$31,FG11&lt;&gt;""),AND(FH11&gt;=FK$27,FH11&lt;&gt;"",FJ11&gt;=FK$31,FJ11&lt;&gt;""),AND(GF11&gt;=GS$27,GF11&lt;&gt;"",GH11&gt;=GS$31,GH11&lt;&gt;""),AND(GI11&gt;=GS$27,GI11&lt;&gt;"",GK11&gt;=GS$31,GK11&lt;&gt;""),AND(GM11&gt;=GS$27,GM11&lt;&gt;"",GO11&gt;=GS$31,GO11&lt;&gt;""),AND(GP11&gt;=GS$27,GP11&lt;&gt;"",GR11&gt;=GS$31,GR11&lt;&gt;""),AND(HN11&gt;=IA$27,HN11&lt;&gt;"",HP11&gt;=IA$31,HP11&lt;&gt;""),AND(HQ11&gt;=IA$27,HQ11&lt;&gt;"",HS11&gt;=IA$31,HS11&lt;&gt;""),AND(HU11&gt;=IA$27,HU11&lt;&gt;"",HW11&gt;=IA$31,HW11&lt;&gt;""),AND(HX11&gt;=IA$27,HX11&lt;&gt;"",HZ11&gt;=IA$31,HZ11&lt;&gt;""),AND(IV11&gt;=JI$27,IV11&lt;&gt;"",IX11&gt;=JI$31,IX11&lt;&gt;""),AND(IY11&gt;=JI$27,IY11&lt;&gt;"",JA11&gt;=JI$31,JA11&lt;&gt;""),AND(JC11&gt;=JI$27,JC11&lt;&gt;"",JE11&gt;=JI$31,JE11&lt;&gt;""),AND(JF11&gt;=JI$27,JF11&lt;&gt;"",JH11&gt;=JI$31,JH11&lt;&gt;""),AND(KD11&gt;=KQ$27,KD11&lt;&gt;"",KF11&gt;=KQ$31,KF11&lt;&gt;""),AND(KG11&gt;=KQ$27,KG11&lt;&gt;"",KI11&gt;=KQ$31,KI11&lt;&gt;""),AND(KK11&gt;=KQ$27,KK11&lt;&gt;"",KM11&gt;=KQ$31,KM11&lt;&gt;""),AND(KN11&gt;=KQ$27,KN11&lt;&gt;"",KP11&gt;=KQ$31,KP11&lt;&gt;""),AND(LL11&gt;=LY$27,LL11&lt;&gt;"",LN11&gt;=LY$31,LN11&lt;&gt;""),AND(LO11&gt;=LY$27,LO11&lt;&gt;"",LQ11&gt;=LY$31,LQ11&lt;&gt;""),AND(LS11&gt;=LY$27,LS11&lt;&gt;"",LU11&gt;=LY$31,LU11&lt;&gt;""),AND(LV11&gt;=LY$27,LV11&lt;&gt;"",LX11&gt;=LY$31,LX11&lt;&gt;""),AND(MT11&gt;=NG$27,MT11&lt;&gt;"",MV11&gt;=NG$31,MV11&lt;&gt;""),AND(MW11&gt;=NG$27,MW11&lt;&gt;"",MY11&gt;=NG$31,MY11&lt;&gt;""),AND(NA11&gt;=NG$27,NA11&lt;&gt;"",NC11&gt;=NG$31,NC11&lt;&gt;""),AND(ND11&gt;=NG$27,ND11&lt;&gt;"",NF11&gt;=NG$31,NF11&lt;&gt;""),AND(OB11&gt;=OO$27,OB11&lt;&gt;"",OD11&gt;=OO$31,OD11&lt;&gt;""),AND(OE11&gt;=OO$27,OE11&lt;&gt;"",OG11&gt;=OO$31,OG11&lt;&gt;""),AND(OI11&gt;=OO$27,OI11&lt;&gt;"",OK11&gt;=OO$31,OK11&lt;&gt;""),AND(OL11&gt;=OO$27,OL11&lt;&gt;"",ON11&gt;=OO$31,ON11&lt;&gt;""),AND(PJ11&gt;=PW$27,PJ11&lt;&gt;"",PL11&gt;=PW$31,PL11&lt;&gt;""),AND(PM11&gt;=PW$27,PM11&lt;&gt;"",PO11&gt;=PW$31,PO11&lt;&gt;""),AND(PQ11&gt;=PW$27,PQ11&lt;&gt;"",PS11&gt;=PW$31,PS11&lt;&gt;""),AND(PT11&gt;=PW$27,PT11&lt;&gt;"",PV11&gt;=PW$31,PV11&lt;&gt;""),AND(QR11&gt;=RE$27,QR11&lt;&gt;"",QT11&gt;=RE$31,QT11&lt;&gt;""),AND(QU11&gt;=RE$27,QU11&lt;&gt;"",QW11&gt;=RE$31,QW11&lt;&gt;""),AND(QY11&gt;=RE$27,QY11&lt;&gt;"",RA11&gt;=RE$31,RA11&lt;&gt;""),AND(RB11&gt;=RE$27,RB11&lt;&gt;"",RD11&gt;=RE$31,RD11&lt;&gt;""),AND(RZ11&gt;=SM$27,RZ11&lt;&gt;"",SB11&gt;=SM$31,SB11&lt;&gt;""),AND(SC11&gt;=SM$27,SC11&lt;&gt;"",SE11&gt;=SM$31,SE11&lt;&gt;""),AND(SG11&gt;=SM$27,SG11&lt;&gt;"",SI11&gt;=SM$31,SI11&lt;&gt;""),AND(SJ11&gt;=SM$27,SJ11&lt;&gt;"",SL11&gt;=SM$31,SL11&lt;&gt;""),AND(TH11&gt;=TU$27,TH11&lt;&gt;"",TJ11&gt;=TU$31,TJ11&lt;&gt;""),AND(TK11&gt;=TU$27,TK11&lt;&gt;"",TM11&gt;=TU$31,TM11&lt;&gt;""),AND(TO11&gt;=TU$27,TO11&lt;&gt;"",TQ11&gt;=TU$31,TQ11&lt;&gt;""),AND(TR11&gt;=TU$27,TR11&lt;&gt;"",TT11&gt;=TU$31,TT11&lt;&gt;""),AND(UP11&gt;=VC$27,UP11&lt;&gt;"",UR11&gt;=VC$31,UR11&lt;&gt;""),AND(US11&gt;=VC$27,US11&lt;&gt;"",UU11&gt;=VC$31,UU11&lt;&gt;""),AND(UW11&gt;=VC$27,UW11&lt;&gt;"",UY11&gt;=VC$31,UY11&lt;&gt;""),AND(UZ11&gt;=VC$27,UZ11&lt;&gt;"",VB11&gt;=VC$31,VB11&lt;&gt;""),AND(VX11&gt;=WK$27,VX11&lt;&gt;"",VZ11&gt;=WK$31,VZ11&lt;&gt;""),AND(WA11&gt;=WK$27,WA11&lt;&gt;"",WC11&gt;=WK$31,WC11&lt;&gt;""),AND(WE11&gt;=WK$27,WE11&lt;&gt;"",WG11&gt;=WK$31,WG11&lt;&gt;""),AND(WH11&gt;=WK$27,WH11&lt;&gt;"",WJ11&gt;=WK$31,WJ11&lt;&gt;"")),"Merit",IF(OR(AND(AG11&gt;=AQ$26,AG11&lt;&gt;"",AI11&gt;=AQ$30,AI11&lt;&gt;"",AF11=""),AND(AJ11&gt;=AQ$26,AJ11&lt;&gt;"",AL11&gt;=AQ$30,AL11&lt;&gt;"",AF11=""),AND(AN11&gt;=AQ$26,AN11&lt;&gt;"",AP11&gt;=AQ$30,AP11&lt;&gt;"",AF11=""),AND(BH11&gt;=BR$26,BH11&lt;&gt;"",BJ11&gt;=BR$30,BJ11&lt;&gt;"",BG11=""),AND(BK11&gt;=BR$26,BK11&lt;&gt;"",BM11&gt;=BR$30,BM11&lt;&gt;"",BG11=""),AND(BO11&gt;=BR$26,BO11&lt;&gt;"",BQ11&gt;=BR$30,BQ11&lt;&gt;"",BG11=""),AND(CI11&gt;=CS$26,CI11&lt;&gt;"",CK11&gt;=CS$30,CK11&lt;&gt;"",CH11=""),AND(CL11&gt;=CS$26,CL11&lt;&gt;"",CN11&gt;=CS$30,CN11&lt;&gt;"",CH11=""),AND(CP11&gt;=CS$26,CP11&lt;&gt;"",CR11&gt;=CS$30,CR11&lt;&gt;"",CH11=""),AND(DP11&gt;=EC$26,DP11&lt;&gt;"",DR11&gt;=EC$30,DR11&lt;&gt;""),AND(DS11&gt;=EC$26,DS11&lt;&gt;"",DU11&gt;=EC$30,DU11&lt;&gt;""),AND(DW11&gt;=EC$26,DW11&lt;&gt;"",DY11&gt;=EC$30,DY11&lt;&gt;""),AND(DZ11&gt;=EC$26,DZ11&lt;&gt;"",EB11&gt;=EC$30,EB11&lt;&gt;""),AND(EX11&gt;=FK$26,EX11&lt;&gt;"",EZ11&gt;=FK$30,EZ11&lt;&gt;""),AND(FA11&gt;=FK$26,FA11&lt;&gt;"",FC11&gt;=FK$30,FC11&lt;&gt;""),AND(FE11&gt;=FK$26,FE11&lt;&gt;"",FG11&gt;=FK$30,FG11&lt;&gt;""),AND(FH11&gt;=FK$26,FH11&lt;&gt;"",FJ11&gt;=FK$30,FJ11&lt;&gt;""),AND(GF11&gt;=GS$26,GF11&lt;&gt;"",GH11&gt;=GS$30,GH11&lt;&gt;""),AND(GI11&gt;=GS$26,GI11&lt;&gt;"",GK11&gt;=GS$30,GK11&lt;&gt;""),AND(GM11&gt;=GS$26,GM11&lt;&gt;"",GO11&gt;=GS$30,GO11&lt;&gt;""),AND(GP11&gt;=GS$26,GP11&lt;&gt;"",GR11&gt;=GS$30,GR11&lt;&gt;""),AND(HN11&gt;=IA$26,HN11&lt;&gt;"",HP11&gt;=IA$30,HP11&lt;&gt;""),AND(HQ11&gt;=IA$26,HQ11&lt;&gt;"",HS11&gt;=IA$30,HS11&lt;&gt;""),AND(HU11&gt;=IA$26,HU11&lt;&gt;"",HW11&gt;=IA$30,HW11&lt;&gt;""),AND(HX11&gt;=IA$26,HX11&lt;&gt;"",HZ11&gt;=IA$30,HZ11&lt;&gt;""),AND(IV11&gt;=JI$26,IV11&lt;&gt;"",IX11&gt;=JI$30,IX11&lt;&gt;""),AND(IY11&gt;=JI$26,IY11&lt;&gt;"",JA11&gt;=JI$30,JA11&lt;&gt;""),AND(JC11&gt;=JI$26,JC11&lt;&gt;"",JE11&gt;=JI$30,JE11&lt;&gt;""),AND(JF11&gt;=JI$26,JF11&lt;&gt;"",JH11&gt;=JI$30,JH11&lt;&gt;""),AND(KD11&gt;=KQ$26,KD11&lt;&gt;"",KF11&gt;=KQ$30,KF11&lt;&gt;""),AND(KG11&gt;=KQ$26,KG11&lt;&gt;"",KI11&gt;=KQ$30,KI11&lt;&gt;""),AND(KK11&gt;=KQ$26,KK11&lt;&gt;"",KM11&gt;=KQ$30,KM11&lt;&gt;""),AND(KN11&gt;=KQ$26,KN11&lt;&gt;"",KP11&gt;=KQ$30,KP11&lt;&gt;""),AND(LL11&gt;=LY$26,LL11&lt;&gt;"",LN11&gt;=LY$30,LN11&lt;&gt;""),AND(LO11&gt;=LY$26,LO11&lt;&gt;"",LQ11&gt;=LY$30,LQ11&lt;&gt;""),AND(LS11&gt;=LY$26,LS11&lt;&gt;"",LU11&gt;=LY$30,LU11&lt;&gt;""),AND(LV11&gt;=LY$26,LV11&lt;&gt;"",LX11&gt;=LY$30,LX11&lt;&gt;""),AND(MT11&gt;=NG$26,MT11&lt;&gt;"",MV11&gt;=NG$30,MV11&lt;&gt;""),AND(MW11&gt;=NG$26,MW11&lt;&gt;"",MY11&gt;=NG$30,MY11&lt;&gt;""),AND(NA11&gt;=NG$26,NA11&lt;&gt;"",NC11&gt;=NG$30,NC11&lt;&gt;""),AND(ND11&gt;=NG$26,ND11&lt;&gt;"",NF11&gt;=NG$30,NF11&lt;&gt;""),AND(OB11&gt;=OO$26,OB11&lt;&gt;"",OD11&gt;=OO$30,OD11&lt;&gt;""),AND(OE11&gt;=OO$26,OE11&lt;&gt;"",OG11&gt;=OO$30,OG11&lt;&gt;""),AND(OI11&gt;=OO$26,OI11&lt;&gt;"",OK11&gt;=OO$30,OK11&lt;&gt;""),AND(OL11&gt;=OO$26,OL11&lt;&gt;"",ON11&gt;=OO$30,ON11&lt;&gt;""),AND(PJ11&gt;=PW$26,PJ11&lt;&gt;"",PL11&gt;=PW$30,PL11&lt;&gt;""),AND(PM11&gt;=PW$26,PM11&lt;&gt;"",PO11&gt;=PW$30,PO11&lt;&gt;""),AND(PQ11&gt;=PW$26,PQ11&lt;&gt;"",PS11&gt;=PW$30,PS11&lt;&gt;""),AND(PT11&gt;=PW$26,PT11&lt;&gt;"",PV11&gt;=PW$30,PV11&lt;&gt;""),AND(QR11&gt;=RE$26,QR11&lt;&gt;"",QT11&gt;=RE$30,QT11&lt;&gt;""),AND(QU11&gt;=RE$26,QU11&lt;&gt;"",QW11&gt;=RE$30,QW11&lt;&gt;""),AND(QY11&gt;=RE$26,QY11&lt;&gt;"",RA11&gt;=RE$30,RA11&lt;&gt;""),AND(RB11&gt;=RE$26,RB11&lt;&gt;"",RD11&gt;=RE$30,RD11&lt;&gt;""),AND(RZ11&gt;=SM$26,RZ11&lt;&gt;"",SB11&gt;=SM$30,SB11&lt;&gt;""),AND(SC11&gt;=SM$26,SC11&lt;&gt;"",SE11&gt;=SM$30,SE11&lt;&gt;""),AND(SG11&gt;=SM$26,SG11&lt;&gt;"",SI11&gt;=SM$30,SI11&lt;&gt;""),AND(SJ11&gt;=SM$26,SJ11&lt;&gt;"",SL11&gt;=SM$30,SL11&lt;&gt;""),AND(TH11&gt;=TU$26,TH11&lt;&gt;"",TJ11&gt;=TU$30,TJ11&lt;&gt;""),AND(TK11&gt;=TU$26,TK11&lt;&gt;"",TM11&gt;=TU$30,TM11&lt;&gt;""),AND(TO11&gt;=TU$26,TO11&lt;&gt;"",TQ11&gt;=TU$30,TQ11&lt;&gt;""),AND(TR11&gt;=TU$26,TR11&lt;&gt;"",TT11&gt;=TU$30,TT11&lt;&gt;""),AND(UP11&gt;=VC$26,UP11&lt;&gt;"",UR11&gt;=VC$30,UR11&lt;&gt;""),AND(US11&gt;=VC$26,US11&lt;&gt;"",UU11&gt;=VC$30,UU11&lt;&gt;""),AND(UW11&gt;=VC$26,UW11&lt;&gt;"",UY11&gt;=VC$30,UY11&lt;&gt;""),AND(UZ11&gt;=VC$26,UZ11&lt;&gt;"",VB11&gt;=VC$30,VB11&lt;&gt;""),AND(VX11&gt;=WK$26,VX11&lt;&gt;"",VZ11&gt;=WK$30,VZ11&lt;&gt;""),AND(WA11&gt;=WK$26,WA11&lt;&gt;"",WC11&gt;=WK$30,WC11&lt;&gt;""),AND(WE11&gt;=WK$26,WE11&lt;&gt;"",WG11&gt;=WK$30,WG11&lt;&gt;""),AND(WH11&gt;=WK$26,WH11&lt;&gt;"",WJ11&gt;=WK$30,WJ11&lt;&gt;"")),"Excellence",IF(I11="P","Worlds Team",IF(F11="P","National Team","")))))</f>
        <v/>
      </c>
      <c r="I11" s="3" t="str">
        <f>IF(OR(AND(AG11&gt;=AQ$25,AG11&lt;&gt;"",AI11&gt;=AQ$29,AI11&lt;&gt;"",AF11=""),AND(AJ11&gt;=AQ$25,AJ11&lt;&gt;"",AL11&gt;=AQ$29,AL11&lt;&gt;"",AF11=""),AND(AN11&gt;=AQ$25,AN11&lt;&gt;"",AP11&gt;=AQ$29,AP11&lt;&gt;"",AF11=""),AND(BH11&gt;=BR$25,BH11&lt;&gt;"",BJ11&gt;=BR$29,BJ11&lt;&gt;"",BG11=""),AND(BK11&gt;=BR$25,BK11&lt;&gt;"",BM11&gt;=BR$29,BM11&lt;&gt;"",BG11=""),AND(BO11&gt;=BR$25,BO11&lt;&gt;"",BQ11&gt;=BR$29,BQ11&lt;&gt;"",BG11=""),AND(CI11&gt;=CS$25,CI11&lt;&gt;"",CK11&gt;=CS$29,CK11&lt;&gt;"",CH11=""),AND(CL11&gt;=CS$25,CL11&lt;&gt;"",CN11&gt;=CS$29,CN11&lt;&gt;"",CH11=""),AND(CP11&gt;=CS$25,CP11&lt;&gt;"",CR11&gt;=CS$29,CR11&lt;&gt;"",CH11=""),AND(DP11&gt;=EC$25,DP11&lt;&gt;"",DR11&gt;=EC$29,DR11&lt;&gt;""),AND(DS11&gt;=EC$25,DS11&lt;&gt;"",DU11&gt;=EC$29,DU11&lt;&gt;""),AND(DW11&gt;=EC$25,DW11&lt;&gt;"",DY11&gt;=EC$29,DY11&lt;&gt;""),AND(DZ11&gt;=EC$25,DZ11&lt;&gt;"",EB11&gt;=EC$29,EB11&lt;&gt;""),AND(EX11&gt;=FK$25,EX11&lt;&gt;"",EZ11&gt;=FK$29,EZ11&lt;&gt;""),AND(FA11&gt;=FK$25,FA11&lt;&gt;"",FC11&gt;=FK$29,FC11&lt;&gt;""),AND(FE11&gt;=FK$25,FE11&lt;&gt;"",FG11&gt;=FK$29,FG11&lt;&gt;""),AND(FH11&gt;=FK$25,FH11&lt;&gt;"",FJ11&gt;=FK$29,FJ11&lt;&gt;""),AND(GF11&gt;=GS$25,GF11&lt;&gt;"",GH11&gt;=GS$29,GH11&lt;&gt;""),AND(GI11&gt;=GS$25,GI11&lt;&gt;"",GK11&gt;=GS$29,GK11&lt;&gt;""),AND(GM11&gt;=GS$25,GM11&lt;&gt;"",GO11&gt;=GS$29,GO11&lt;&gt;""),AND(GP11&gt;=GS$25,GP11&lt;&gt;"",GR11&gt;=GS$29,GR11&lt;&gt;""),AND(HN11&gt;=IA$25,HN11&lt;&gt;"",HP11&gt;=IA$29,HP11&lt;&gt;""),AND(HQ11&gt;=IA$25,HQ11&lt;&gt;"",HS11&gt;=IA$29,HS11&lt;&gt;""),AND(HU11&gt;=IA$25,HU11&lt;&gt;"",HW11&gt;=IA$29,HW11&lt;&gt;""),AND(HX11&gt;=IA$25,HX11&lt;&gt;"",HZ11&gt;=IA$29,HZ11&lt;&gt;""),AND(IV11&gt;=JI$25,IV11&lt;&gt;"",IX11&gt;=JI$29,IX11&lt;&gt;""),AND(IY11&gt;=JI$25,IY11&lt;&gt;"",JA11&gt;=JI$29,JA11&lt;&gt;""),AND(JC11&gt;=JI$25,JC11&lt;&gt;"",JE11&gt;=JI$29,JE11&lt;&gt;""),AND(JF11&gt;=JI$25,JF11&lt;&gt;"",JH11&gt;=JI$29,JH11&lt;&gt;""),AND(KD11&gt;=KQ$25,KD11&lt;&gt;"",KF11&gt;=KQ$29,KF11&lt;&gt;""),AND(KG11&gt;=KQ$25,KG11&lt;&gt;"",KI11&gt;=KQ$29,KI11&lt;&gt;""),AND(KK11&gt;=KQ$25,KK11&lt;&gt;"",KM11&gt;=KQ$29,KM11&lt;&gt;""),AND(KN11&gt;=KQ$25,KN11&lt;&gt;"",KP11&gt;=KQ$29,KP11&lt;&gt;""),AND(LL11&gt;=LY$25,LL11&lt;&gt;"",LN11&gt;=LY$29,LN11&lt;&gt;""),AND(LO11&gt;=LY$25,LO11&lt;&gt;"",LQ11&gt;=LY$29,LQ11&lt;&gt;""),AND(LS11&gt;=LY$25,LS11&lt;&gt;"",LU11&gt;=LY$29,LU11&lt;&gt;""),AND(LV11&gt;=LY$25,LV11&lt;&gt;"",LX11&gt;=LY$29,LX11&lt;&gt;""),AND(MT11&gt;=NG$25,MT11&lt;&gt;"",MV11&gt;=NG$29,MV11&lt;&gt;""),AND(MW11&gt;=NG$25,MW11&lt;&gt;"",MY11&gt;=NG$29,MY11&lt;&gt;""),AND(NA11&gt;=NG$25,NA11&lt;&gt;"",NC11&gt;=NG$29,NC11&lt;&gt;""),AND(ND11&gt;=NG$25,ND11&lt;&gt;"",NF11&gt;=NG$29,NF11&lt;&gt;""),AND(OB11&gt;=OO$25,OB11&lt;&gt;"",OD11&gt;=OO$29,OD11&lt;&gt;""),AND(OE11&gt;=OO$25,OE11&lt;&gt;"",OG11&gt;=OO$29,OG11&lt;&gt;""),AND(OI11&gt;=OO$25,OI11&lt;&gt;"",OK11&gt;=OO$29,OK11&lt;&gt;""),AND(OL11&gt;=OO$25,OL11&lt;&gt;"",ON11&gt;=OO$29,ON11&lt;&gt;""),AND(PJ11&gt;=PW$25,PJ11&lt;&gt;"",PL11&gt;=PW$29,PL11&lt;&gt;""),AND(PM11&gt;=PW$25,PM11&lt;&gt;"",PO11&gt;=PW$29,PO11&lt;&gt;""),AND(PQ11&gt;=PW$25,PQ11&lt;&gt;"",PS11&gt;=PW$29,PS11&lt;&gt;""),AND(PT11&gt;=PW$25,PT11&lt;&gt;"",PV11&gt;=PW$29,PV11&lt;&gt;""),AND(QR11&gt;=RE$25,QR11&lt;&gt;"",QT11&gt;=RE$29,QT11&lt;&gt;""),AND(QU11&gt;=RE$25,QU11&lt;&gt;"",QW11&gt;=RE$29,QW11&lt;&gt;""),AND(QY11&gt;=RE$25,QY11&lt;&gt;"",RA11&gt;=RE$29,RA11&lt;&gt;""),AND(RB11&gt;=RE$25,RB11&lt;&gt;"",RD11&gt;=RE$29,RD11&lt;&gt;""),AND(RZ11&gt;=SM$25,RZ11&lt;&gt;"",SB11&gt;=SM$29,SB11&lt;&gt;""),AND(SC11&gt;=SM$25,SC11&lt;&gt;"",SE11&gt;=SM$29,SE11&lt;&gt;""),AND(SG11&gt;=SM$25,SG11&lt;&gt;"",SI11&gt;=SM$29,SI11&lt;&gt;""),AND(SJ11&gt;=SM$25,SJ11&lt;&gt;"",SL11&gt;=SM$29,SL11&lt;&gt;""),AND(TH11&gt;=TU$25,TH11&lt;&gt;"",TJ11&gt;=TU$29,TJ11&lt;&gt;""),AND(TK11&gt;=TU$25,TK11&lt;&gt;"",TM11&gt;=TU$29,TM11&lt;&gt;""),AND(TO11&gt;=TU$25,TO11&lt;&gt;"",TQ11&gt;=TU$29,TQ11&lt;&gt;""),AND(TR11&gt;=TU$25,TR11&lt;&gt;"",TT11&gt;=TU$29,TT11&lt;&gt;""),AND(UP11&gt;=VC$25,UP11&lt;&gt;"",UR11&gt;=VC$29,UR11&lt;&gt;""),AND(US11&gt;=VC$25,US11&lt;&gt;"",UU11&gt;=VC$29,UU11&lt;&gt;""),AND(UW11&gt;=VC$25,UW11&lt;&gt;"",UY11&gt;=VC$29,UY11&lt;&gt;""),AND(UZ11&gt;=VC$25,UZ11&lt;&gt;"",VB11&gt;=VC$29,VB11&lt;&gt;""),AND(VX11&gt;=WK$25,VX11&lt;&gt;"",VZ11&gt;=WK$29,VZ11&lt;&gt;""),AND(WA11&gt;=WK$25,WA11&lt;&gt;"",WC11&gt;=WK$29,WC11&lt;&gt;""),AND(WE11&gt;=WK$25,WE11&lt;&gt;"",WG11&gt;=WK$29,WG11&lt;&gt;""),AND(WH11&gt;=WK$25,WH11&lt;&gt;"",WJ11&gt;=WK$29,WJ11&lt;&gt;"")),"P","")</f>
        <v/>
      </c>
      <c r="J11" s="8">
        <f>IF(COUNT(AI11,AL11,AP11,BJ11,BM11,BQ11,CK11,CN11,CR11)&gt;0,LARGE((AI11,AL11,AP11,BJ11,BM11,BQ11,CK11,CN11,CR11),1),0)</f>
        <v>45.08</v>
      </c>
      <c r="K11" s="8" t="str">
        <f>IF(J11="","",IF(OR(J11=CK11,J11=CN11,J11=CR11),$BS$1,IF(OR(J11=BJ11,J11=BM11,J11=BQ11),$AR$1,IF(OR(J11=AI11,J11=AL11,J11=AP11),$Q$1,""))))</f>
        <v>2024 Nationals</v>
      </c>
      <c r="L11" s="8">
        <f>IF(COUNT(AI11,AL11,AP11,BJ11,BM11,BQ11,CK11,CN11,CR11)&gt;1,LARGE((AI11,AL11,AP11,BJ11,BM11,BQ11,CK11,CN11,CR11),2),0)</f>
        <v>40.230000000000004</v>
      </c>
      <c r="M11" s="8" t="str">
        <f>IF(L11="","",IF(OR(L11=CK11,L11=CN11,L11=CR11),$BS$1,IF(OR(L11=BJ11,L11=BM11,L11=BQ11),$AR$1,IF(OR(L11=AI11,L11=AL11,L11=AP11),$Q$1,""))))</f>
        <v>2024 Nationals</v>
      </c>
      <c r="N11" s="8" t="str">
        <f>IF(MAX(CT11,CU11)&gt;0,MAX(CT11,CU11),"")</f>
        <v/>
      </c>
      <c r="O11" s="11" t="str">
        <f>IF(N11="","",IF(N11=CT11,"("&amp;CT$2&amp;")",IF(N11=CU11,"("&amp;CU$2&amp;")")))</f>
        <v/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/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>IF(S11&gt;0,S11,"")</f>
        <v/>
      </c>
      <c r="AH11" s="39" t="str">
        <f>IF(T11&gt;0,T11,"")</f>
        <v/>
      </c>
      <c r="AI11" s="41" t="str">
        <f>IF(SUM(Q11:T11)-U11&gt;0,SUM(Q11:T11)-U11,"")</f>
        <v/>
      </c>
      <c r="AJ11" s="41" t="str">
        <f>IF(X11&gt;0,X11,"")</f>
        <v/>
      </c>
      <c r="AK11" s="41" t="str">
        <f>IF(Y11&gt;0,Y11,"")</f>
        <v/>
      </c>
      <c r="AL11" s="41" t="str">
        <f>IF(SUM(V11:Y11)-Z11&gt;0,SUM(V11:Y11)-Z11,"")</f>
        <v/>
      </c>
      <c r="AM11" s="41" t="str">
        <f>IF(AI11="","",MAX(AI11,AL11))</f>
        <v/>
      </c>
      <c r="AN11" s="41" t="str">
        <f>IF(AC11&gt;0,AC11,"")</f>
        <v/>
      </c>
      <c r="AO11" s="41" t="str">
        <f>IF(AD11&gt;0,AD11,"")</f>
        <v/>
      </c>
      <c r="AP11" s="41" t="str">
        <f>IF(SUM(AA11:AD11)-AE11&gt;0,SUM(AA11:AD11)-AE11,"")</f>
        <v/>
      </c>
      <c r="AQ11" s="41" t="str">
        <f>IF(SUM(AM11,AP11)&gt;0,SUM(AM11,AP11),"")</f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>IF(AT11&gt;0,AT11,"")</f>
        <v/>
      </c>
      <c r="BI11" s="40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3">
        <v>7.45</v>
      </c>
      <c r="BT11" s="23">
        <v>9.25</v>
      </c>
      <c r="BU11" s="23">
        <v>12.6</v>
      </c>
      <c r="BV11" s="23">
        <v>15.78</v>
      </c>
      <c r="BW11" s="23">
        <v>0</v>
      </c>
      <c r="BX11" s="23">
        <v>6.6</v>
      </c>
      <c r="BY11" s="23">
        <v>8.15</v>
      </c>
      <c r="BZ11" s="23">
        <v>11</v>
      </c>
      <c r="CA11" s="23">
        <v>14.48</v>
      </c>
      <c r="CB11" s="23">
        <v>0</v>
      </c>
      <c r="CC11" s="23">
        <v>1.55</v>
      </c>
      <c r="CD11" s="23">
        <v>1.75</v>
      </c>
      <c r="CE11" s="23">
        <v>3.1</v>
      </c>
      <c r="CF11" s="23">
        <v>3.22</v>
      </c>
      <c r="CG11" s="23">
        <v>0</v>
      </c>
      <c r="CH11" s="28"/>
      <c r="CI11" s="39">
        <f>IF(BU11&gt;0,BU11,"")</f>
        <v>12.6</v>
      </c>
      <c r="CJ11" s="39">
        <f>IF(BV11&gt;0,BV11,"")</f>
        <v>15.78</v>
      </c>
      <c r="CK11" s="41">
        <f>IF(SUM(BS11:BV11)-BW11&gt;0,SUM(BS11:BV11)-BW11,"")</f>
        <v>45.08</v>
      </c>
      <c r="CL11" s="41">
        <f>IF(BZ11&gt;0,BZ11,"")</f>
        <v>11</v>
      </c>
      <c r="CM11" s="41">
        <f>IF(CA11&gt;0,CA11,"")</f>
        <v>14.48</v>
      </c>
      <c r="CN11" s="41">
        <f>IF(SUM(BX11:CA11)-CB11&gt;0,SUM(BX11:CA11)-CB11,"")</f>
        <v>40.230000000000004</v>
      </c>
      <c r="CO11" s="41">
        <f>IF(CK11="","",MAX(CK11,CN11))</f>
        <v>45.08</v>
      </c>
      <c r="CP11" s="41">
        <f>IF(CE11&gt;0,CE11,"")</f>
        <v>3.1</v>
      </c>
      <c r="CQ11" s="41">
        <f>IF(CF11&gt;0,CF11,"")</f>
        <v>3.22</v>
      </c>
      <c r="CR11" s="41">
        <f>IF(SUM(CC11:CF11)-CG11&gt;0,SUM(CC11:CF11)-CG11,"")</f>
        <v>9.620000000000001</v>
      </c>
      <c r="CS11" s="41">
        <f>IF(SUM(CO11,CR11)&gt;0,SUM(CO11,CR11),"")</f>
        <v>54.7</v>
      </c>
      <c r="CT11" s="52" t="str">
        <f>IF(MAX(DV11,FD11,GL11,HT11,JB11,KJ11,LR11,MZ11,OH11,PP11,QX11,SF11,TN11,UV11,WD11)-IF(L11="",0,L11)&gt;0.001,MAX(DV11,FD11,GL11,HT11,JB11,KJ11,LR11,MZ11,OH11,PP11,QX11,SF11,TN11,UV11,WD11)-IF(L11="",0,L11),"")</f>
        <v/>
      </c>
      <c r="CU11" s="52" t="str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IF(SUM(DV11,EB11)&gt;0,SUM(DV11,EB11),"")</f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>IF(EF11&gt;0,EF11,"")</f>
        <v/>
      </c>
      <c r="EY11" s="11" t="str">
        <f>IF(EG11&gt;0,EG11,"")</f>
        <v/>
      </c>
      <c r="EZ11" s="11" t="str">
        <f>IF(SUM(ED11:EG11)-EH11&gt;0,SUM(ED11:EG11)-EH11,"")</f>
        <v/>
      </c>
      <c r="FA11" s="11" t="str">
        <f>IF(EK11&gt;0,EK11,"")</f>
        <v/>
      </c>
      <c r="FB11" s="11" t="str">
        <f>IF(EL11&gt;0,EL11,"")</f>
        <v/>
      </c>
      <c r="FC11" s="11" t="str">
        <f>IF(SUM(EI11:EL11)-EM11&gt;0,SUM(EI11:EL11)-EM11,"")</f>
        <v/>
      </c>
      <c r="FD11" s="11" t="str">
        <f>IF(MAX(EZ11,FC11)&gt;0,MAX(EZ11,FC11),"")</f>
        <v/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 t="str">
        <f>IF(SUM(FD11,FJ11)&gt;0,SUM(FD11,FJ11),"")</f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IF(SUM(GL11,GR11)&gt;0,SUM(GL11,GR11),"")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IF(SUM(HT11,HZ11)&gt;0,SUM(HT11,HZ11),"")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IF(SUM(JB11,JH11)&gt;0,SUM(JB11,JH11),"")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IF(SUM(KJ11,KP11)&gt;0,SUM(KJ11,KP11),"")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IF(SUM(LR11,LX11)&gt;0,SUM(LR11,LX11),"")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IF(SUM(MZ11,NF11)&gt;0,SUM(MZ11,NF11),"")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IF(SUM(OH11,ON11)&gt;0,SUM(OH11,ON11),"")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IF(SUM(PP11,PV11)&gt;0,SUM(PP11,PV11),"")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IF(SUM(QX11,RD11)&gt;0,SUM(QX11,RD11),"")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IF(SUM(SF11,SL11)&gt;0,SUM(SF11,SL11),"")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1" t="str">
        <f>IF(SP11&gt;0,SP11,"")</f>
        <v/>
      </c>
      <c r="TI11" s="41" t="str">
        <f>IF(SQ11&gt;0,SQ11,"")</f>
        <v/>
      </c>
      <c r="TJ11" s="41" t="str">
        <f>IF(SUM(SN11:SQ11)-SR11&gt;0,SUM(SN11:SQ11)-SR11,"")</f>
        <v/>
      </c>
      <c r="TK11" s="41" t="str">
        <f>IF(SU11&gt;0,SU11,"")</f>
        <v/>
      </c>
      <c r="TL11" s="41" t="str">
        <f>IF(SV11&gt;0,SV11,"")</f>
        <v/>
      </c>
      <c r="TM11" s="41" t="str">
        <f>IF(SUM(SS11:SV11)-SW11&gt;0,SUM(SS11:SV11)-SW11,"")</f>
        <v/>
      </c>
      <c r="TN11" s="41" t="str">
        <f>IF(MAX(TJ11,TM11)&gt;0,MAX(TJ11,TM11),"")</f>
        <v/>
      </c>
      <c r="TO11" s="41" t="str">
        <f>IF(SZ11&gt;0,SZ11,"")</f>
        <v/>
      </c>
      <c r="TP11" s="41" t="str">
        <f>IF(TA11&gt;0,TA11,"")</f>
        <v/>
      </c>
      <c r="TQ11" s="41" t="str">
        <f>IF(SUM(SX11:TA11)-TB11&gt;0,SUM(SX11:TA11)-TB11,"")</f>
        <v/>
      </c>
      <c r="TR11" s="41" t="str">
        <f>IF(TE11&gt;0,TE11,"")</f>
        <v/>
      </c>
      <c r="TS11" s="41" t="str">
        <f>IF(TF11&gt;0,TF11,"")</f>
        <v/>
      </c>
      <c r="TT11" s="41" t="str">
        <f>IF(SUM(TC11:TF11)-TG11&gt;0,SUM(TC11:TF11)-TG11,"")</f>
        <v/>
      </c>
      <c r="TU11" s="41" t="str">
        <f>IF(SUM(TN11,TT11)&gt;0,SUM(TN11,TT11),"")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IF(SUM(UV11,VB11)&gt;0,SUM(UV11,VB11),"")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1" t="str">
        <f>IF(VF11&gt;0,VF11,"")</f>
        <v/>
      </c>
      <c r="VY11" s="41" t="str">
        <f>IF(VG11&gt;0,VG11,"")</f>
        <v/>
      </c>
      <c r="VZ11" s="41" t="str">
        <f>IF(SUM(VD11:VG11)-VH11&gt;0,SUM(VD11:VG11)-VH11,"")</f>
        <v/>
      </c>
      <c r="WA11" s="41" t="str">
        <f>IF(VK11&gt;0,VK11,"")</f>
        <v/>
      </c>
      <c r="WB11" s="41" t="str">
        <f>IF(VL11&gt;0,VL11,"")</f>
        <v/>
      </c>
      <c r="WC11" s="41" t="str">
        <f>IF(SUM(VI11:VL11)-VM11&gt;0,SUM(VI11:VL11)-VM11,"")</f>
        <v/>
      </c>
      <c r="WD11" s="41" t="str">
        <f>IF(MAX(VZ11,WC11)&gt;0,MAX(VZ11,WC11),"")</f>
        <v/>
      </c>
      <c r="WE11" s="41" t="str">
        <f>IF(VP11&gt;0,VP11,"")</f>
        <v/>
      </c>
      <c r="WF11" s="41" t="str">
        <f>IF(VQ11&gt;0,VQ11,"")</f>
        <v/>
      </c>
      <c r="WG11" s="41" t="str">
        <f>IF(SUM(VN11:VQ11)-VR11&gt;0,SUM(VN11:VQ11)-VR11,"")</f>
        <v/>
      </c>
      <c r="WH11" s="41" t="str">
        <f>IF(VU11&gt;0,VU11,"")</f>
        <v/>
      </c>
      <c r="WI11" s="41" t="str">
        <f>IF(VV11&gt;0,VV11,"")</f>
        <v/>
      </c>
      <c r="WJ11" s="41" t="str">
        <f>IF(SUM(VS11:VV11)-VW11&gt;0,SUM(VS11:VV11)-VW11,"")</f>
        <v/>
      </c>
      <c r="WK11" s="41" t="str">
        <f>IF(SUM(WD11,WJ11)&gt;0,SUM(WD11,WJ11),"")</f>
        <v/>
      </c>
      <c r="WL11" s="27">
        <f>IF($CH11="P",BS11,(BS11+AR11)/2)</f>
        <v>3.7250000000000001</v>
      </c>
      <c r="WM11" s="27">
        <f>IF($CH11="P",BT11,(BT11+AS11)/2)</f>
        <v>4.625</v>
      </c>
      <c r="WN11" s="27">
        <f>IF($CH11="P",BU11,(BU11+AT11)/2)</f>
        <v>6.3</v>
      </c>
      <c r="WO11" s="27">
        <f>IF($CH11="P",BV11,(BV11+AU11)/2)</f>
        <v>7.89</v>
      </c>
      <c r="WP11" s="27">
        <f>IF($CH11="P",BW11,(BW11+AV11)/2)</f>
        <v>0</v>
      </c>
      <c r="WQ11" s="27">
        <f>IF($CH11="P",BX11,(BX11+AW11)/2)</f>
        <v>3.3</v>
      </c>
      <c r="WR11" s="27">
        <f>IF($CH11="P",BY11,(BY11+AX11)/2)</f>
        <v>4.0750000000000002</v>
      </c>
      <c r="WS11" s="27">
        <f>IF($CH11="P",BZ11,(BZ11+AY11)/2)</f>
        <v>5.5</v>
      </c>
      <c r="WT11" s="27">
        <f>IF($CH11="P",CA11,(CA11+AZ11)/2)</f>
        <v>7.24</v>
      </c>
      <c r="WU11" s="27">
        <f>IF($CH11="P",CB11,(CB11+BA11)/2)</f>
        <v>0</v>
      </c>
      <c r="WV11" s="27">
        <f>IF($CH11="P",CC11,(CC11+BB11)/2)</f>
        <v>0.77500000000000002</v>
      </c>
      <c r="WW11" s="27">
        <f>IF($CH11="P",CD11,(CD11+BC11)/2)</f>
        <v>0.875</v>
      </c>
      <c r="WX11" s="27">
        <f>IF($CH11="P",CE11,(CE11+BD11)/2)</f>
        <v>1.55</v>
      </c>
      <c r="WY11" s="27">
        <f>IF($CH11="P",CF11,(CF11+BE11)/2)</f>
        <v>1.61</v>
      </c>
      <c r="WZ11" s="27">
        <f>IF($CH11="P",CG11,(CG11+BF11)/2)</f>
        <v>0</v>
      </c>
      <c r="XA11" s="29" t="s">
        <v>56</v>
      </c>
      <c r="XB11" s="11">
        <f>IF(WN11&gt;0,WN11,"")</f>
        <v>6.3</v>
      </c>
      <c r="XC11" s="11">
        <f>IF(WO11&gt;0,WO11,"")</f>
        <v>7.89</v>
      </c>
      <c r="XD11" s="11">
        <f>IF(SUM(WL11:WO11)-WP11&gt;0,SUM(WL11:WO11)-WP11,"")</f>
        <v>22.54</v>
      </c>
      <c r="XE11" s="11">
        <f>IF(WS11&gt;0,WS11,"")</f>
        <v>5.5</v>
      </c>
      <c r="XF11" s="11">
        <f>IF(WT11&gt;0,WT11,"")</f>
        <v>7.24</v>
      </c>
      <c r="XG11" s="11">
        <f>IF(SUM(WQ11:WT11)-WU11&gt;0,SUM(WQ11:WT11)-WU11,"")</f>
        <v>20.115000000000002</v>
      </c>
      <c r="XH11" s="11">
        <f>IF(MAX(XD11,XG11)&gt;0,MAX(XD11,XG11),"")</f>
        <v>22.54</v>
      </c>
      <c r="XI11" s="11">
        <f>IF(WX11&gt;0,WX11,"")</f>
        <v>1.55</v>
      </c>
      <c r="XJ11" s="11">
        <f>IF(WY11&gt;0,WY11,"")</f>
        <v>1.61</v>
      </c>
      <c r="XK11" s="11">
        <f>IF(SUM(WV11:WY11)-WZ11&gt;0,SUM(WV11:WY11)-WZ11,"")</f>
        <v>4.8100000000000005</v>
      </c>
      <c r="XL11" s="11">
        <f>IF(SUM(XH11,XK11)&gt;0,SUM(XH11,XK11),"")</f>
        <v>27.35</v>
      </c>
    </row>
    <row r="12" spans="1:636" x14ac:dyDescent="0.2">
      <c r="A12" s="4" t="str" cm="1">
        <f t="array" ref="A12">IF(AND(H12&lt;&gt;"",H12&lt;&gt;"No DD"),SUMPRODUCT((H$4:H$22&lt;&gt;"")*(H$4:H$22&lt;&gt;"No DD")*(E$4:E$22&gt;E12))+1,IF(H12="No DD",SUMPRODUCT((H$4:H$22="No DD")*(E$4:E$22&gt;E12))+1+SUMPRODUCT((H$4:H$22&lt;&gt;"")*(H$4:H$22&lt;&gt;"No DD")),""))</f>
        <v/>
      </c>
      <c r="B12" s="5" t="s">
        <v>245</v>
      </c>
      <c r="C12" s="4" t="s">
        <v>5</v>
      </c>
      <c r="D12" s="4" t="s">
        <v>244</v>
      </c>
      <c r="E12" s="9">
        <f>SUM(J12,L12,N12)</f>
        <v>73.400000000000006</v>
      </c>
      <c r="F12" s="3" t="str">
        <f>IF(OR(AND(AG12&gt;=AQ$24,AG12&lt;&gt;"",AI12&gt;=AQ$28,AI12&lt;&gt;"",AF12=""),AND(AJ12&gt;=AQ$24,AJ12&lt;&gt;"",AL12&gt;=AQ$28,AL12&lt;&gt;"",AF12=""),AND(AN12&gt;=AQ$24,AN12&lt;&gt;"",AP12&gt;=AQ$28,AP12&lt;&gt;"",AF12=""),AND(BH12&gt;=BR$24,BH12&lt;&gt;"",BJ12&gt;=BR$28,BJ12&lt;&gt;"",BG12=""),AND(BK12&gt;=BR$24,BK12&lt;&gt;"",BM12&gt;=BR$28,BM12&lt;&gt;"",BG12=""),AND(BO12&gt;=BR$24,BO12&lt;&gt;"",BQ12&gt;=BR$28,BQ12&lt;&gt;"",BG12=""),AND(CI12&gt;=CS$24,CI12&lt;&gt;"",CK12&gt;=CS$28,CK12&lt;&gt;"",CH12=""),AND(CL12&gt;=CS$24,CL12&lt;&gt;"",CN12&gt;=CS$28,CN12&lt;&gt;"",CH12=""),AND(CP12&gt;=CS$24,CP12&lt;&gt;"",CR12&gt;=CS$28,CR12&lt;&gt;"",CH12=""),AND(DP12&gt;=EC$24,DP12&lt;&gt;"",DR12&gt;=EC$28,DR12&lt;&gt;""),AND(DS12&gt;=EC$24,DS12&lt;&gt;"",DU12&gt;=EC$28,DU12&lt;&gt;""),AND(DW12&gt;=EC$24,DW12&lt;&gt;"",DY12&gt;=EC$28,DY12&lt;&gt;""),AND(DZ12&gt;=EC$24,DZ12&lt;&gt;"",EB12&gt;=EC$28,EB12&lt;&gt;""),AND(EX12&gt;=FK$24,EX12&lt;&gt;"",EZ12&gt;=FK$28,EZ12&lt;&gt;""),AND(FA12&gt;=FK$24,FA12&lt;&gt;"",FC12&gt;=FK$28,FC12&lt;&gt;""),AND(FE12&gt;=FK$24,FE12&lt;&gt;"",FG12&gt;=FK$28,FG12&lt;&gt;""),AND(FH12&gt;=FK$24,FH12&lt;&gt;"",FJ12&gt;=FK$28,FJ12&lt;&gt;""),AND(GF12&gt;=GS$24,GF12&lt;&gt;"",GH12&gt;=GS$28,GH12&lt;&gt;""),AND(GI12&gt;=GS$24,GI12&lt;&gt;"",GK12&gt;=GS$28,GK12&lt;&gt;""),AND(GM12&gt;=GS$24,GM12&lt;&gt;"",GO12&gt;=GS$28,GO12&lt;&gt;""),AND(GP12&gt;=GS$24,GP12&lt;&gt;"",GR12&gt;=GS$28,GR12&lt;&gt;""),AND(HN12&gt;=IA$24,HN12&lt;&gt;"",HP12&gt;=IA$28,HP12&lt;&gt;""),AND(HQ12&gt;=IA$24,HQ12&lt;&gt;"",HS12&gt;=IA$28,HS12&lt;&gt;""),AND(HU12&gt;=IA$24,HU12&lt;&gt;"",HW12&gt;=IA$28,HW12&lt;&gt;""),AND(HX12&gt;=IA$24,HX12&lt;&gt;"",HZ12&gt;=IA$28,HZ12&lt;&gt;""),AND(IV12&gt;=JI$24,IV12&lt;&gt;"",IX12&gt;=JI$28,IX12&lt;&gt;""),AND(IY12&gt;=JI$24,IY12&lt;&gt;"",JA12&gt;=JI$28,JA12&lt;&gt;""),AND(JC12&gt;=JI$24,JC12&lt;&gt;"",JE12&gt;=JI$28,JE12&lt;&gt;""),AND(JF12&gt;=JI$24,JF12&lt;&gt;"",JH12&gt;=JI$28,JH12&lt;&gt;""),AND(KD12&gt;=KQ$24,KD12&lt;&gt;"",KF12&gt;=KQ$28,KF12&lt;&gt;""),AND(KG12&gt;=KQ$24,KG12&lt;&gt;"",KI12&gt;=KQ$28,KI12&lt;&gt;""),AND(KK12&gt;=KQ$24,KK12&lt;&gt;"",KM12&gt;=KQ$28,KM12&lt;&gt;""),AND(KN12&gt;=KQ$24,KN12&lt;&gt;"",KP12&gt;=KQ$28,KP12&lt;&gt;""),AND(LL12&gt;=LY$24,LL12&lt;&gt;"",LN12&gt;=LY$28,LN12&lt;&gt;""),AND(LO12&gt;=LY$24,LO12&lt;&gt;"",LQ12&gt;=LY$28,LQ12&lt;&gt;""),AND(LS12&gt;=LY$24,LS12&lt;&gt;"",LU12&gt;=LY$28,LU12&lt;&gt;""),AND(LV12&gt;=LY$24,LV12&lt;&gt;"",LX12&gt;=LY$28,LX12&lt;&gt;""),AND(MT12&gt;=NG$24,MT12&lt;&gt;"",MV12&gt;=NG$28,MV12&lt;&gt;""),AND(MW12&gt;=NG$24,MW12&lt;&gt;"",MY12&gt;=NG$28,MY12&lt;&gt;""),AND(NA12&gt;=NG$24,NA12&lt;&gt;"",NC12&gt;=NG$28,NC12&lt;&gt;""),AND(ND12&gt;=NG$24,ND12&lt;&gt;"",NF12&gt;=NG$28,NF12&lt;&gt;""),AND(OB12&gt;=OO$24,OB12&lt;&gt;"",OD12&gt;=OO$28,OD12&lt;&gt;""),AND(OE12&gt;=OO$24,OE12&lt;&gt;"",OG12&gt;=OO$28,OG12&lt;&gt;""),AND(OI12&gt;=OO$24,OI12&lt;&gt;"",OK12&gt;=OO$28,OK12&lt;&gt;""),AND(OL12&gt;=OO$24,OL12&lt;&gt;"",ON12&gt;=OO$28,ON12&lt;&gt;""),AND(PJ12&gt;=PW$24,PJ12&lt;&gt;"",PL12&gt;=PW$28,PL12&lt;&gt;""),AND(PM12&gt;=PW$24,PM12&lt;&gt;"",PO12&gt;=PW$28,PO12&lt;&gt;""),AND(PQ12&gt;=PW$24,PQ12&lt;&gt;"",PS12&gt;=PW$28,PS12&lt;&gt;""),AND(PT12&gt;=PW$24,PT12&lt;&gt;"",PV12&gt;=PW$28,PV12&lt;&gt;""),AND(QR12&gt;=RE$24,QR12&lt;&gt;"",QT12&gt;=RE$28,QT12&lt;&gt;""),AND(QU12&gt;=RE$24,QU12&lt;&gt;"",QW12&gt;=RE$28,QW12&lt;&gt;""),AND(QY12&gt;=RE$24,QY12&lt;&gt;"",RA12&gt;=RE$28,RA12&lt;&gt;""),AND(RB12&gt;=RE$24,RB12&lt;&gt;"",RD12&gt;=RE$28,RD12&lt;&gt;""),AND(RZ12&gt;=SM$24,RZ12&lt;&gt;"",SB12&gt;=SM$28,SB12&lt;&gt;""),AND(SC12&gt;=SM$24,SC12&lt;&gt;"",SE12&gt;=SM$28,SE12&lt;&gt;""),AND(SG12&gt;=SM$24,SG12&lt;&gt;"",SI12&gt;=SM$28,SI12&lt;&gt;""),AND(SJ12&gt;=SM$24,SJ12&lt;&gt;"",SL12&gt;=SM$28,SL12&lt;&gt;""),AND(TH12&gt;=TU$24,TH12&lt;&gt;"",TJ12&gt;=TU$28,TJ12&lt;&gt;""),AND(TK12&gt;=TU$24,TK12&lt;&gt;"",TM12&gt;=TU$28,TM12&lt;&gt;""),AND(TO12&gt;=TU$24,TO12&lt;&gt;"",TQ12&gt;=TU$28,TQ12&lt;&gt;""),AND(TR12&gt;=TU$24,TR12&lt;&gt;"",TT12&gt;=TU$28,TT12&lt;&gt;""),AND(UP12&gt;=VC$24,UP12&lt;&gt;"",UR12&gt;=VC$28,UR12&lt;&gt;""),AND(US12&gt;=VC$24,US12&lt;&gt;"",UU12&gt;=VC$28,UU12&lt;&gt;""),AND(UW12&gt;=VC$24,UW12&lt;&gt;"",UY12&gt;=VC$28,UY12&lt;&gt;""),AND(UZ12&gt;=VC$24,UZ12&lt;&gt;"",VB12&gt;=VC$28,VB12&lt;&gt;""),AND(VX12&gt;=WK$24,VX12&lt;&gt;"",VZ12&gt;=WK$28,VZ12&lt;&gt;""),AND(WA12&gt;=WK$24,WA12&lt;&gt;"",WC12&gt;=WK$28,WC12&lt;&gt;""),AND(WE12&gt;=WK$24,WE12&lt;&gt;"",WG12&gt;=WK$28,WG12&lt;&gt;""),AND(WH12&gt;=WK$24,WH12&lt;&gt;"",WJ12&gt;=WK$28,WJ12&lt;&gt;"")),"P","")</f>
        <v/>
      </c>
      <c r="G12" s="3" t="str">
        <f>IF(OR(AND(AI12&gt;=AQ$28,AI12&lt;&gt;"",AF12=""),AND(AL12&gt;=AQ$28,AL12&lt;&gt;"",AF12=""),AND(AP12&gt;=AQ$28,AP12&lt;&gt;"",AF12=""),AND(BJ12&gt;=BR$28,BJ12&lt;&gt;"",BG12=""),AND(BM12&gt;=BR$28,BM12&lt;&gt;"",BG12=""),AND(BQ12&gt;=BR$28,BQ12&lt;&gt;"",BG12=""),AND(CK12&gt;=CS$28,CK12&lt;&gt;"",CH12=""),AND(CN12&gt;=CS$28,CN12&lt;&gt;"",CH12=""),AND(CR12&gt;=CS$28,CR12&lt;&gt;"",CH12=""),AND(DR12&gt;=EC$28,DR12&lt;&gt;""),AND(DU12&gt;=EC$28,DU12&lt;&gt;""),AND(DY12&gt;=EC$28,DY12&lt;&gt;""),AND(EB12&gt;=EC$28,EB12&lt;&gt;""),AND(EZ12&gt;=FK$28,EZ12&lt;&gt;""),AND(FC12&gt;=FK$28,FC12&lt;&gt;""),AND(FG12&gt;=FK$28,FG12&lt;&gt;""),AND(FJ12&gt;=FK$28,FJ12&lt;&gt;""),AND(GH12&gt;=GS$28,GH12&lt;&gt;""),AND(GK12&gt;=GS$28,GK12&lt;&gt;""),AND(GO12&gt;=GS$28,GO12&lt;&gt;""),AND(GR12&gt;=GS$28,GR12&lt;&gt;""),AND(HP12&gt;=IA$28,HP12&lt;&gt;""),AND(HS12&gt;=IA$28,HS12&lt;&gt;""),AND(HW12&gt;=IA$28,HW12&lt;&gt;""),AND(HZ12&gt;=IA$28,HZ12&lt;&gt;""),AND(IX12&gt;=JI$28,IX12&lt;&gt;""),AND(JA12&gt;=JI$28,JA12&lt;&gt;""),AND(JE12&gt;=JI$28,JE12&lt;&gt;""),AND(JH12&gt;=JI$28,JH12&lt;&gt;""),AND(KF12&gt;=KQ$28,KF12&lt;&gt;""),AND(KI12&gt;=KQ$28,KI12&lt;&gt;""),AND(KM12&gt;=KQ$28,KM12&lt;&gt;""),AND(KP12&gt;=KQ$28,KP12&lt;&gt;""),AND(LN12&gt;=LY$28,LN12&lt;&gt;""),AND(LQ12&gt;=LY$28,LQ12&lt;&gt;""),AND(LU12&gt;=LY$28,LU12&lt;&gt;""),AND(LX12&gt;=LY$28,LX12&lt;&gt;""),AND(MV12&gt;=NG$28,MV12&lt;&gt;""),AND(MY12&gt;=NG$28,MY12&lt;&gt;""),AND(NC12&gt;=NG$28,NC12&lt;&gt;""),AND(NF12&gt;=NG$28,NF12&lt;&gt;""),AND(OD12&gt;=OO$28,OD12&lt;&gt;""),AND(OG12&gt;=OO$28,OG12&lt;&gt;""),AND(OK12&gt;=OO$28,OK12&lt;&gt;""),AND(ON12&gt;=OO$28,ON12&lt;&gt;""),AND(PL12&gt;=PW$28,PL12&lt;&gt;""),AND(PO12&gt;=PW$28,PO12&lt;&gt;""),AND(PS12&gt;=PW$28,PS12&lt;&gt;""),AND(PV12&gt;=PW$28,PV12&lt;&gt;""),AND(QT12&gt;=RE$28,QT12&lt;&gt;""),AND(QW12&gt;=RE$28,QW12&lt;&gt;""),AND(RA12&gt;=RE$28,RA12&lt;&gt;""),AND(RD12&gt;=RE$28,RD12&lt;&gt;""),AND(SB12&gt;=SM$28,SB12&lt;&gt;""),AND(SE12&gt;=SM$28,SE12&lt;&gt;""),AND(SI12&gt;=SM$28,SI12&lt;&gt;""),AND(SL12&gt;=SM$28,SL12&lt;&gt;""),AND(TJ12&gt;=TU$28,TJ12&lt;&gt;""),AND(TM12&gt;=TU$28,TM12&lt;&gt;""),AND(TQ12&gt;=TU$28,TQ12&lt;&gt;""),AND(TT12&gt;=TU$28,TT12&lt;&gt;""),AND(UR12&gt;=VC$28,UR12&lt;&gt;""),AND(UU12&gt;=VC$28,UU12&lt;&gt;""),AND(UY12&gt;=VC$28,UY12&lt;&gt;""),AND(VB12&gt;=VC$28,VB12&lt;&gt;""),AND(VZ12&gt;=WK$28,VZ12&lt;&gt;""),AND(WC12&gt;=WK$28,WC12&lt;&gt;""),AND(WG12&gt;=WK$28,WG12&lt;&gt;""),AND(WJ12&gt;=WK$28,WJ12&lt;&gt;"")),"P","")</f>
        <v/>
      </c>
      <c r="H12" s="37" t="str">
        <f>IF(AND(G12="P",F12=""),"No DD",IF(OR(AND(AG12&gt;=AQ$27,AG12&lt;&gt;"",AI12&gt;=AQ$31,AI12&lt;&gt;"",AF12=""),AND(AJ12&gt;=AQ$27,AJ12&lt;&gt;"",AL12&gt;=AQ$31,AL12&lt;&gt;"",AF12=""),AND(AN12&gt;=AQ$27,AN12&lt;&gt;"",AP12&gt;=AQ$31,AP12&lt;&gt;"",AF12=""),AND(BH12&gt;=BR$27,BH12&lt;&gt;"",BJ12&gt;=BR$31,BJ12&lt;&gt;"",BG12=""),AND(BK12&gt;=BR$27,BK12&lt;&gt;"",BM12&gt;=BR$31,BM12&lt;&gt;"",BG12=""),AND(BO12&gt;=BR$27,BO12&lt;&gt;"",BQ12&gt;=BR$31,BQ12&lt;&gt;"",BG12=""),AND(CI12&gt;=CS$27,CI12&lt;&gt;"",CK12&gt;=CS$31,CK12&lt;&gt;"",CH12=""),AND(CL12&gt;=CS$27,CL12&lt;&gt;"",CN12&gt;=CS$31,CN12&lt;&gt;"",CH12=""),AND(CP12&gt;=CS$27,CP12&lt;&gt;"",CR12&gt;=CS$31,CR12&lt;&gt;"",CH12=""),AND(DP12&gt;=EC$27,DP12&lt;&gt;"",DR12&gt;=EC$31,DR12&lt;&gt;""),AND(DS12&gt;=EC$27,DS12&lt;&gt;"",DU12&gt;=EC$31,DU12&lt;&gt;""),AND(DW12&gt;=EC$27,DW12&lt;&gt;"",DY12&gt;=EC$31,DY12&lt;&gt;""),AND(DZ12&gt;=EC$27,DZ12&lt;&gt;"",EB12&gt;=EC$31,EB12&lt;&gt;""),AND(EX12&gt;=FK$27,EX12&lt;&gt;"",EZ12&gt;=FK$31,EZ12&lt;&gt;""),AND(FA12&gt;=FK$27,FA12&lt;&gt;"",FC12&gt;=FK$31,FC12&lt;&gt;""),AND(FE12&gt;=FK$27,FE12&lt;&gt;"",FG12&gt;=FK$31,FG12&lt;&gt;""),AND(FH12&gt;=FK$27,FH12&lt;&gt;"",FJ12&gt;=FK$31,FJ12&lt;&gt;""),AND(GF12&gt;=GS$27,GF12&lt;&gt;"",GH12&gt;=GS$31,GH12&lt;&gt;""),AND(GI12&gt;=GS$27,GI12&lt;&gt;"",GK12&gt;=GS$31,GK12&lt;&gt;""),AND(GM12&gt;=GS$27,GM12&lt;&gt;"",GO12&gt;=GS$31,GO12&lt;&gt;""),AND(GP12&gt;=GS$27,GP12&lt;&gt;"",GR12&gt;=GS$31,GR12&lt;&gt;""),AND(HN12&gt;=IA$27,HN12&lt;&gt;"",HP12&gt;=IA$31,HP12&lt;&gt;""),AND(HQ12&gt;=IA$27,HQ12&lt;&gt;"",HS12&gt;=IA$31,HS12&lt;&gt;""),AND(HU12&gt;=IA$27,HU12&lt;&gt;"",HW12&gt;=IA$31,HW12&lt;&gt;""),AND(HX12&gt;=IA$27,HX12&lt;&gt;"",HZ12&gt;=IA$31,HZ12&lt;&gt;""),AND(IV12&gt;=JI$27,IV12&lt;&gt;"",IX12&gt;=JI$31,IX12&lt;&gt;""),AND(IY12&gt;=JI$27,IY12&lt;&gt;"",JA12&gt;=JI$31,JA12&lt;&gt;""),AND(JC12&gt;=JI$27,JC12&lt;&gt;"",JE12&gt;=JI$31,JE12&lt;&gt;""),AND(JF12&gt;=JI$27,JF12&lt;&gt;"",JH12&gt;=JI$31,JH12&lt;&gt;""),AND(KD12&gt;=KQ$27,KD12&lt;&gt;"",KF12&gt;=KQ$31,KF12&lt;&gt;""),AND(KG12&gt;=KQ$27,KG12&lt;&gt;"",KI12&gt;=KQ$31,KI12&lt;&gt;""),AND(KK12&gt;=KQ$27,KK12&lt;&gt;"",KM12&gt;=KQ$31,KM12&lt;&gt;""),AND(KN12&gt;=KQ$27,KN12&lt;&gt;"",KP12&gt;=KQ$31,KP12&lt;&gt;""),AND(LL12&gt;=LY$27,LL12&lt;&gt;"",LN12&gt;=LY$31,LN12&lt;&gt;""),AND(LO12&gt;=LY$27,LO12&lt;&gt;"",LQ12&gt;=LY$31,LQ12&lt;&gt;""),AND(LS12&gt;=LY$27,LS12&lt;&gt;"",LU12&gt;=LY$31,LU12&lt;&gt;""),AND(LV12&gt;=LY$27,LV12&lt;&gt;"",LX12&gt;=LY$31,LX12&lt;&gt;""),AND(MT12&gt;=NG$27,MT12&lt;&gt;"",MV12&gt;=NG$31,MV12&lt;&gt;""),AND(MW12&gt;=NG$27,MW12&lt;&gt;"",MY12&gt;=NG$31,MY12&lt;&gt;""),AND(NA12&gt;=NG$27,NA12&lt;&gt;"",NC12&gt;=NG$31,NC12&lt;&gt;""),AND(ND12&gt;=NG$27,ND12&lt;&gt;"",NF12&gt;=NG$31,NF12&lt;&gt;""),AND(OB12&gt;=OO$27,OB12&lt;&gt;"",OD12&gt;=OO$31,OD12&lt;&gt;""),AND(OE12&gt;=OO$27,OE12&lt;&gt;"",OG12&gt;=OO$31,OG12&lt;&gt;""),AND(OI12&gt;=OO$27,OI12&lt;&gt;"",OK12&gt;=OO$31,OK12&lt;&gt;""),AND(OL12&gt;=OO$27,OL12&lt;&gt;"",ON12&gt;=OO$31,ON12&lt;&gt;""),AND(PJ12&gt;=PW$27,PJ12&lt;&gt;"",PL12&gt;=PW$31,PL12&lt;&gt;""),AND(PM12&gt;=PW$27,PM12&lt;&gt;"",PO12&gt;=PW$31,PO12&lt;&gt;""),AND(PQ12&gt;=PW$27,PQ12&lt;&gt;"",PS12&gt;=PW$31,PS12&lt;&gt;""),AND(PT12&gt;=PW$27,PT12&lt;&gt;"",PV12&gt;=PW$31,PV12&lt;&gt;""),AND(QR12&gt;=RE$27,QR12&lt;&gt;"",QT12&gt;=RE$31,QT12&lt;&gt;""),AND(QU12&gt;=RE$27,QU12&lt;&gt;"",QW12&gt;=RE$31,QW12&lt;&gt;""),AND(QY12&gt;=RE$27,QY12&lt;&gt;"",RA12&gt;=RE$31,RA12&lt;&gt;""),AND(RB12&gt;=RE$27,RB12&lt;&gt;"",RD12&gt;=RE$31,RD12&lt;&gt;""),AND(RZ12&gt;=SM$27,RZ12&lt;&gt;"",SB12&gt;=SM$31,SB12&lt;&gt;""),AND(SC12&gt;=SM$27,SC12&lt;&gt;"",SE12&gt;=SM$31,SE12&lt;&gt;""),AND(SG12&gt;=SM$27,SG12&lt;&gt;"",SI12&gt;=SM$31,SI12&lt;&gt;""),AND(SJ12&gt;=SM$27,SJ12&lt;&gt;"",SL12&gt;=SM$31,SL12&lt;&gt;""),AND(TH12&gt;=TU$27,TH12&lt;&gt;"",TJ12&gt;=TU$31,TJ12&lt;&gt;""),AND(TK12&gt;=TU$27,TK12&lt;&gt;"",TM12&gt;=TU$31,TM12&lt;&gt;""),AND(TO12&gt;=TU$27,TO12&lt;&gt;"",TQ12&gt;=TU$31,TQ12&lt;&gt;""),AND(TR12&gt;=TU$27,TR12&lt;&gt;"",TT12&gt;=TU$31,TT12&lt;&gt;""),AND(UP12&gt;=VC$27,UP12&lt;&gt;"",UR12&gt;=VC$31,UR12&lt;&gt;""),AND(US12&gt;=VC$27,US12&lt;&gt;"",UU12&gt;=VC$31,UU12&lt;&gt;""),AND(UW12&gt;=VC$27,UW12&lt;&gt;"",UY12&gt;=VC$31,UY12&lt;&gt;""),AND(UZ12&gt;=VC$27,UZ12&lt;&gt;"",VB12&gt;=VC$31,VB12&lt;&gt;""),AND(VX12&gt;=WK$27,VX12&lt;&gt;"",VZ12&gt;=WK$31,VZ12&lt;&gt;""),AND(WA12&gt;=WK$27,WA12&lt;&gt;"",WC12&gt;=WK$31,WC12&lt;&gt;""),AND(WE12&gt;=WK$27,WE12&lt;&gt;"",WG12&gt;=WK$31,WG12&lt;&gt;""),AND(WH12&gt;=WK$27,WH12&lt;&gt;"",WJ12&gt;=WK$31,WJ12&lt;&gt;"")),"Merit",IF(OR(AND(AG12&gt;=AQ$26,AG12&lt;&gt;"",AI12&gt;=AQ$30,AI12&lt;&gt;"",AF12=""),AND(AJ12&gt;=AQ$26,AJ12&lt;&gt;"",AL12&gt;=AQ$30,AL12&lt;&gt;"",AF12=""),AND(AN12&gt;=AQ$26,AN12&lt;&gt;"",AP12&gt;=AQ$30,AP12&lt;&gt;"",AF12=""),AND(BH12&gt;=BR$26,BH12&lt;&gt;"",BJ12&gt;=BR$30,BJ12&lt;&gt;"",BG12=""),AND(BK12&gt;=BR$26,BK12&lt;&gt;"",BM12&gt;=BR$30,BM12&lt;&gt;"",BG12=""),AND(BO12&gt;=BR$26,BO12&lt;&gt;"",BQ12&gt;=BR$30,BQ12&lt;&gt;"",BG12=""),AND(CI12&gt;=CS$26,CI12&lt;&gt;"",CK12&gt;=CS$30,CK12&lt;&gt;"",CH12=""),AND(CL12&gt;=CS$26,CL12&lt;&gt;"",CN12&gt;=CS$30,CN12&lt;&gt;"",CH12=""),AND(CP12&gt;=CS$26,CP12&lt;&gt;"",CR12&gt;=CS$30,CR12&lt;&gt;"",CH12=""),AND(DP12&gt;=EC$26,DP12&lt;&gt;"",DR12&gt;=EC$30,DR12&lt;&gt;""),AND(DS12&gt;=EC$26,DS12&lt;&gt;"",DU12&gt;=EC$30,DU12&lt;&gt;""),AND(DW12&gt;=EC$26,DW12&lt;&gt;"",DY12&gt;=EC$30,DY12&lt;&gt;""),AND(DZ12&gt;=EC$26,DZ12&lt;&gt;"",EB12&gt;=EC$30,EB12&lt;&gt;""),AND(EX12&gt;=FK$26,EX12&lt;&gt;"",EZ12&gt;=FK$30,EZ12&lt;&gt;""),AND(FA12&gt;=FK$26,FA12&lt;&gt;"",FC12&gt;=FK$30,FC12&lt;&gt;""),AND(FE12&gt;=FK$26,FE12&lt;&gt;"",FG12&gt;=FK$30,FG12&lt;&gt;""),AND(FH12&gt;=FK$26,FH12&lt;&gt;"",FJ12&gt;=FK$30,FJ12&lt;&gt;""),AND(GF12&gt;=GS$26,GF12&lt;&gt;"",GH12&gt;=GS$30,GH12&lt;&gt;""),AND(GI12&gt;=GS$26,GI12&lt;&gt;"",GK12&gt;=GS$30,GK12&lt;&gt;""),AND(GM12&gt;=GS$26,GM12&lt;&gt;"",GO12&gt;=GS$30,GO12&lt;&gt;""),AND(GP12&gt;=GS$26,GP12&lt;&gt;"",GR12&gt;=GS$30,GR12&lt;&gt;""),AND(HN12&gt;=IA$26,HN12&lt;&gt;"",HP12&gt;=IA$30,HP12&lt;&gt;""),AND(HQ12&gt;=IA$26,HQ12&lt;&gt;"",HS12&gt;=IA$30,HS12&lt;&gt;""),AND(HU12&gt;=IA$26,HU12&lt;&gt;"",HW12&gt;=IA$30,HW12&lt;&gt;""),AND(HX12&gt;=IA$26,HX12&lt;&gt;"",HZ12&gt;=IA$30,HZ12&lt;&gt;""),AND(IV12&gt;=JI$26,IV12&lt;&gt;"",IX12&gt;=JI$30,IX12&lt;&gt;""),AND(IY12&gt;=JI$26,IY12&lt;&gt;"",JA12&gt;=JI$30,JA12&lt;&gt;""),AND(JC12&gt;=JI$26,JC12&lt;&gt;"",JE12&gt;=JI$30,JE12&lt;&gt;""),AND(JF12&gt;=JI$26,JF12&lt;&gt;"",JH12&gt;=JI$30,JH12&lt;&gt;""),AND(KD12&gt;=KQ$26,KD12&lt;&gt;"",KF12&gt;=KQ$30,KF12&lt;&gt;""),AND(KG12&gt;=KQ$26,KG12&lt;&gt;"",KI12&gt;=KQ$30,KI12&lt;&gt;""),AND(KK12&gt;=KQ$26,KK12&lt;&gt;"",KM12&gt;=KQ$30,KM12&lt;&gt;""),AND(KN12&gt;=KQ$26,KN12&lt;&gt;"",KP12&gt;=KQ$30,KP12&lt;&gt;""),AND(LL12&gt;=LY$26,LL12&lt;&gt;"",LN12&gt;=LY$30,LN12&lt;&gt;""),AND(LO12&gt;=LY$26,LO12&lt;&gt;"",LQ12&gt;=LY$30,LQ12&lt;&gt;""),AND(LS12&gt;=LY$26,LS12&lt;&gt;"",LU12&gt;=LY$30,LU12&lt;&gt;""),AND(LV12&gt;=LY$26,LV12&lt;&gt;"",LX12&gt;=LY$30,LX12&lt;&gt;""),AND(MT12&gt;=NG$26,MT12&lt;&gt;"",MV12&gt;=NG$30,MV12&lt;&gt;""),AND(MW12&gt;=NG$26,MW12&lt;&gt;"",MY12&gt;=NG$30,MY12&lt;&gt;""),AND(NA12&gt;=NG$26,NA12&lt;&gt;"",NC12&gt;=NG$30,NC12&lt;&gt;""),AND(ND12&gt;=NG$26,ND12&lt;&gt;"",NF12&gt;=NG$30,NF12&lt;&gt;""),AND(OB12&gt;=OO$26,OB12&lt;&gt;"",OD12&gt;=OO$30,OD12&lt;&gt;""),AND(OE12&gt;=OO$26,OE12&lt;&gt;"",OG12&gt;=OO$30,OG12&lt;&gt;""),AND(OI12&gt;=OO$26,OI12&lt;&gt;"",OK12&gt;=OO$30,OK12&lt;&gt;""),AND(OL12&gt;=OO$26,OL12&lt;&gt;"",ON12&gt;=OO$30,ON12&lt;&gt;""),AND(PJ12&gt;=PW$26,PJ12&lt;&gt;"",PL12&gt;=PW$30,PL12&lt;&gt;""),AND(PM12&gt;=PW$26,PM12&lt;&gt;"",PO12&gt;=PW$30,PO12&lt;&gt;""),AND(PQ12&gt;=PW$26,PQ12&lt;&gt;"",PS12&gt;=PW$30,PS12&lt;&gt;""),AND(PT12&gt;=PW$26,PT12&lt;&gt;"",PV12&gt;=PW$30,PV12&lt;&gt;""),AND(QR12&gt;=RE$26,QR12&lt;&gt;"",QT12&gt;=RE$30,QT12&lt;&gt;""),AND(QU12&gt;=RE$26,QU12&lt;&gt;"",QW12&gt;=RE$30,QW12&lt;&gt;""),AND(QY12&gt;=RE$26,QY12&lt;&gt;"",RA12&gt;=RE$30,RA12&lt;&gt;""),AND(RB12&gt;=RE$26,RB12&lt;&gt;"",RD12&gt;=RE$30,RD12&lt;&gt;""),AND(RZ12&gt;=SM$26,RZ12&lt;&gt;"",SB12&gt;=SM$30,SB12&lt;&gt;""),AND(SC12&gt;=SM$26,SC12&lt;&gt;"",SE12&gt;=SM$30,SE12&lt;&gt;""),AND(SG12&gt;=SM$26,SG12&lt;&gt;"",SI12&gt;=SM$30,SI12&lt;&gt;""),AND(SJ12&gt;=SM$26,SJ12&lt;&gt;"",SL12&gt;=SM$30,SL12&lt;&gt;""),AND(TH12&gt;=TU$26,TH12&lt;&gt;"",TJ12&gt;=TU$30,TJ12&lt;&gt;""),AND(TK12&gt;=TU$26,TK12&lt;&gt;"",TM12&gt;=TU$30,TM12&lt;&gt;""),AND(TO12&gt;=TU$26,TO12&lt;&gt;"",TQ12&gt;=TU$30,TQ12&lt;&gt;""),AND(TR12&gt;=TU$26,TR12&lt;&gt;"",TT12&gt;=TU$30,TT12&lt;&gt;""),AND(UP12&gt;=VC$26,UP12&lt;&gt;"",UR12&gt;=VC$30,UR12&lt;&gt;""),AND(US12&gt;=VC$26,US12&lt;&gt;"",UU12&gt;=VC$30,UU12&lt;&gt;""),AND(UW12&gt;=VC$26,UW12&lt;&gt;"",UY12&gt;=VC$30,UY12&lt;&gt;""),AND(UZ12&gt;=VC$26,UZ12&lt;&gt;"",VB12&gt;=VC$30,VB12&lt;&gt;""),AND(VX12&gt;=WK$26,VX12&lt;&gt;"",VZ12&gt;=WK$30,VZ12&lt;&gt;""),AND(WA12&gt;=WK$26,WA12&lt;&gt;"",WC12&gt;=WK$30,WC12&lt;&gt;""),AND(WE12&gt;=WK$26,WE12&lt;&gt;"",WG12&gt;=WK$30,WG12&lt;&gt;""),AND(WH12&gt;=WK$26,WH12&lt;&gt;"",WJ12&gt;=WK$30,WJ12&lt;&gt;"")),"Excellence",IF(I12="P","Worlds Team",IF(F12="P","National Team","")))))</f>
        <v/>
      </c>
      <c r="I12" s="3" t="str">
        <f>IF(OR(AND(AG12&gt;=AQ$25,AG12&lt;&gt;"",AI12&gt;=AQ$29,AI12&lt;&gt;"",AF12=""),AND(AJ12&gt;=AQ$25,AJ12&lt;&gt;"",AL12&gt;=AQ$29,AL12&lt;&gt;"",AF12=""),AND(AN12&gt;=AQ$25,AN12&lt;&gt;"",AP12&gt;=AQ$29,AP12&lt;&gt;"",AF12=""),AND(BH12&gt;=BR$25,BH12&lt;&gt;"",BJ12&gt;=BR$29,BJ12&lt;&gt;"",BG12=""),AND(BK12&gt;=BR$25,BK12&lt;&gt;"",BM12&gt;=BR$29,BM12&lt;&gt;"",BG12=""),AND(BO12&gt;=BR$25,BO12&lt;&gt;"",BQ12&gt;=BR$29,BQ12&lt;&gt;"",BG12=""),AND(CI12&gt;=CS$25,CI12&lt;&gt;"",CK12&gt;=CS$29,CK12&lt;&gt;"",CH12=""),AND(CL12&gt;=CS$25,CL12&lt;&gt;"",CN12&gt;=CS$29,CN12&lt;&gt;"",CH12=""),AND(CP12&gt;=CS$25,CP12&lt;&gt;"",CR12&gt;=CS$29,CR12&lt;&gt;"",CH12=""),AND(DP12&gt;=EC$25,DP12&lt;&gt;"",DR12&gt;=EC$29,DR12&lt;&gt;""),AND(DS12&gt;=EC$25,DS12&lt;&gt;"",DU12&gt;=EC$29,DU12&lt;&gt;""),AND(DW12&gt;=EC$25,DW12&lt;&gt;"",DY12&gt;=EC$29,DY12&lt;&gt;""),AND(DZ12&gt;=EC$25,DZ12&lt;&gt;"",EB12&gt;=EC$29,EB12&lt;&gt;""),AND(EX12&gt;=FK$25,EX12&lt;&gt;"",EZ12&gt;=FK$29,EZ12&lt;&gt;""),AND(FA12&gt;=FK$25,FA12&lt;&gt;"",FC12&gt;=FK$29,FC12&lt;&gt;""),AND(FE12&gt;=FK$25,FE12&lt;&gt;"",FG12&gt;=FK$29,FG12&lt;&gt;""),AND(FH12&gt;=FK$25,FH12&lt;&gt;"",FJ12&gt;=FK$29,FJ12&lt;&gt;""),AND(GF12&gt;=GS$25,GF12&lt;&gt;"",GH12&gt;=GS$29,GH12&lt;&gt;""),AND(GI12&gt;=GS$25,GI12&lt;&gt;"",GK12&gt;=GS$29,GK12&lt;&gt;""),AND(GM12&gt;=GS$25,GM12&lt;&gt;"",GO12&gt;=GS$29,GO12&lt;&gt;""),AND(GP12&gt;=GS$25,GP12&lt;&gt;"",GR12&gt;=GS$29,GR12&lt;&gt;""),AND(HN12&gt;=IA$25,HN12&lt;&gt;"",HP12&gt;=IA$29,HP12&lt;&gt;""),AND(HQ12&gt;=IA$25,HQ12&lt;&gt;"",HS12&gt;=IA$29,HS12&lt;&gt;""),AND(HU12&gt;=IA$25,HU12&lt;&gt;"",HW12&gt;=IA$29,HW12&lt;&gt;""),AND(HX12&gt;=IA$25,HX12&lt;&gt;"",HZ12&gt;=IA$29,HZ12&lt;&gt;""),AND(IV12&gt;=JI$25,IV12&lt;&gt;"",IX12&gt;=JI$29,IX12&lt;&gt;""),AND(IY12&gt;=JI$25,IY12&lt;&gt;"",JA12&gt;=JI$29,JA12&lt;&gt;""),AND(JC12&gt;=JI$25,JC12&lt;&gt;"",JE12&gt;=JI$29,JE12&lt;&gt;""),AND(JF12&gt;=JI$25,JF12&lt;&gt;"",JH12&gt;=JI$29,JH12&lt;&gt;""),AND(KD12&gt;=KQ$25,KD12&lt;&gt;"",KF12&gt;=KQ$29,KF12&lt;&gt;""),AND(KG12&gt;=KQ$25,KG12&lt;&gt;"",KI12&gt;=KQ$29,KI12&lt;&gt;""),AND(KK12&gt;=KQ$25,KK12&lt;&gt;"",KM12&gt;=KQ$29,KM12&lt;&gt;""),AND(KN12&gt;=KQ$25,KN12&lt;&gt;"",KP12&gt;=KQ$29,KP12&lt;&gt;""),AND(LL12&gt;=LY$25,LL12&lt;&gt;"",LN12&gt;=LY$29,LN12&lt;&gt;""),AND(LO12&gt;=LY$25,LO12&lt;&gt;"",LQ12&gt;=LY$29,LQ12&lt;&gt;""),AND(LS12&gt;=LY$25,LS12&lt;&gt;"",LU12&gt;=LY$29,LU12&lt;&gt;""),AND(LV12&gt;=LY$25,LV12&lt;&gt;"",LX12&gt;=LY$29,LX12&lt;&gt;""),AND(MT12&gt;=NG$25,MT12&lt;&gt;"",MV12&gt;=NG$29,MV12&lt;&gt;""),AND(MW12&gt;=NG$25,MW12&lt;&gt;"",MY12&gt;=NG$29,MY12&lt;&gt;""),AND(NA12&gt;=NG$25,NA12&lt;&gt;"",NC12&gt;=NG$29,NC12&lt;&gt;""),AND(ND12&gt;=NG$25,ND12&lt;&gt;"",NF12&gt;=NG$29,NF12&lt;&gt;""),AND(OB12&gt;=OO$25,OB12&lt;&gt;"",OD12&gt;=OO$29,OD12&lt;&gt;""),AND(OE12&gt;=OO$25,OE12&lt;&gt;"",OG12&gt;=OO$29,OG12&lt;&gt;""),AND(OI12&gt;=OO$25,OI12&lt;&gt;"",OK12&gt;=OO$29,OK12&lt;&gt;""),AND(OL12&gt;=OO$25,OL12&lt;&gt;"",ON12&gt;=OO$29,ON12&lt;&gt;""),AND(PJ12&gt;=PW$25,PJ12&lt;&gt;"",PL12&gt;=PW$29,PL12&lt;&gt;""),AND(PM12&gt;=PW$25,PM12&lt;&gt;"",PO12&gt;=PW$29,PO12&lt;&gt;""),AND(PQ12&gt;=PW$25,PQ12&lt;&gt;"",PS12&gt;=PW$29,PS12&lt;&gt;""),AND(PT12&gt;=PW$25,PT12&lt;&gt;"",PV12&gt;=PW$29,PV12&lt;&gt;""),AND(QR12&gt;=RE$25,QR12&lt;&gt;"",QT12&gt;=RE$29,QT12&lt;&gt;""),AND(QU12&gt;=RE$25,QU12&lt;&gt;"",QW12&gt;=RE$29,QW12&lt;&gt;""),AND(QY12&gt;=RE$25,QY12&lt;&gt;"",RA12&gt;=RE$29,RA12&lt;&gt;""),AND(RB12&gt;=RE$25,RB12&lt;&gt;"",RD12&gt;=RE$29,RD12&lt;&gt;""),AND(RZ12&gt;=SM$25,RZ12&lt;&gt;"",SB12&gt;=SM$29,SB12&lt;&gt;""),AND(SC12&gt;=SM$25,SC12&lt;&gt;"",SE12&gt;=SM$29,SE12&lt;&gt;""),AND(SG12&gt;=SM$25,SG12&lt;&gt;"",SI12&gt;=SM$29,SI12&lt;&gt;""),AND(SJ12&gt;=SM$25,SJ12&lt;&gt;"",SL12&gt;=SM$29,SL12&lt;&gt;""),AND(TH12&gt;=TU$25,TH12&lt;&gt;"",TJ12&gt;=TU$29,TJ12&lt;&gt;""),AND(TK12&gt;=TU$25,TK12&lt;&gt;"",TM12&gt;=TU$29,TM12&lt;&gt;""),AND(TO12&gt;=TU$25,TO12&lt;&gt;"",TQ12&gt;=TU$29,TQ12&lt;&gt;""),AND(TR12&gt;=TU$25,TR12&lt;&gt;"",TT12&gt;=TU$29,TT12&lt;&gt;""),AND(UP12&gt;=VC$25,UP12&lt;&gt;"",UR12&gt;=VC$29,UR12&lt;&gt;""),AND(US12&gt;=VC$25,US12&lt;&gt;"",UU12&gt;=VC$29,UU12&lt;&gt;""),AND(UW12&gt;=VC$25,UW12&lt;&gt;"",UY12&gt;=VC$29,UY12&lt;&gt;""),AND(UZ12&gt;=VC$25,UZ12&lt;&gt;"",VB12&gt;=VC$29,VB12&lt;&gt;""),AND(VX12&gt;=WK$25,VX12&lt;&gt;"",VZ12&gt;=WK$29,VZ12&lt;&gt;""),AND(WA12&gt;=WK$25,WA12&lt;&gt;"",WC12&gt;=WK$29,WC12&lt;&gt;""),AND(WE12&gt;=WK$25,WE12&lt;&gt;"",WG12&gt;=WK$29,WG12&lt;&gt;""),AND(WH12&gt;=WK$25,WH12&lt;&gt;"",WJ12&gt;=WK$29,WJ12&lt;&gt;"")),"P","")</f>
        <v/>
      </c>
      <c r="J12" s="8">
        <f>IF(COUNT(AI12,AL12,AP12,BJ12,BM12,BQ12,CK12,CN12,CR12)&gt;0,LARGE((AI12,AL12,AP12,BJ12,BM12,BQ12,CK12,CN12,CR12),1),0)</f>
        <v>37.769999999999996</v>
      </c>
      <c r="K12" s="8" t="str">
        <f>IF(J12="","",IF(OR(J12=CK12,J12=CN12,J12=CR12),$BS$1,IF(OR(J12=BJ12,J12=BM12,J12=BQ12),$AR$1,IF(OR(J12=AI12,J12=AL12,J12=AP12),$Q$1,""))))</f>
        <v>2024 Nationals</v>
      </c>
      <c r="L12" s="8">
        <f>IF(COUNT(AI12,AL12,AP12,BJ12,BM12,BQ12,CK12,CN12,CR12)&gt;1,LARGE((AI12,AL12,AP12,BJ12,BM12,BQ12,CK12,CN12,CR12),2),0)</f>
        <v>35.630000000000003</v>
      </c>
      <c r="M12" s="8" t="str">
        <f>IF(L12="","",IF(OR(L12=CK12,L12=CN12,L12=CR12),$BS$1,IF(OR(L12=BJ12,L12=BM12,L12=BQ12),$AR$1,IF(OR(L12=AI12,L12=AL12,L12=AP12),$Q$1,""))))</f>
        <v>2024 Elite Canada</v>
      </c>
      <c r="N12" s="8" t="str">
        <f>IF(MAX(CT12,CU12)&gt;0,MAX(CT12,CU12),"")</f>
        <v/>
      </c>
      <c r="O12" s="11" t="str">
        <f>IF(N12="","",IF(N12=CT12,"("&amp;CT$2&amp;")",IF(N12=CU12,"("&amp;CU$2&amp;")")))</f>
        <v/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>
        <v>5.15</v>
      </c>
      <c r="AS12" s="27">
        <v>7.6</v>
      </c>
      <c r="AT12" s="27">
        <v>11.5</v>
      </c>
      <c r="AU12" s="27">
        <v>11.78</v>
      </c>
      <c r="AV12" s="27">
        <v>0.4</v>
      </c>
      <c r="AW12" s="27">
        <v>1.3</v>
      </c>
      <c r="AX12" s="27">
        <v>1.8</v>
      </c>
      <c r="AY12" s="27">
        <v>3.2</v>
      </c>
      <c r="AZ12" s="27">
        <v>2.04</v>
      </c>
      <c r="BA12" s="27">
        <v>0.2</v>
      </c>
      <c r="BB12" s="27">
        <v>0.7</v>
      </c>
      <c r="BC12" s="27">
        <v>1</v>
      </c>
      <c r="BD12" s="27">
        <v>2</v>
      </c>
      <c r="BE12" s="27">
        <v>1.06</v>
      </c>
      <c r="BF12" s="27">
        <v>0.4</v>
      </c>
      <c r="BG12" s="29"/>
      <c r="BH12" s="40">
        <f>IF(AT12&gt;0,AT12,"")</f>
        <v>11.5</v>
      </c>
      <c r="BI12" s="40">
        <f>IF(AU12&gt;0,AU12,"")</f>
        <v>11.78</v>
      </c>
      <c r="BJ12" s="11">
        <f>IF(SUM(AR12:AU12)-AV12&gt;0,SUM(AR12:AU12)-AV12,"")</f>
        <v>35.630000000000003</v>
      </c>
      <c r="BK12" s="11">
        <f>IF(AY12&gt;0,AY12,"")</f>
        <v>3.2</v>
      </c>
      <c r="BL12" s="11">
        <f>IF(AZ12&gt;0,AZ12,"")</f>
        <v>2.04</v>
      </c>
      <c r="BM12" s="11">
        <f>IF(SUM(AW12:AZ12)-BA12&gt;0,SUM(AW12:AZ12)-BA12,"")</f>
        <v>8.14</v>
      </c>
      <c r="BN12" s="11">
        <f>IF(BJ12="","",MAX(BJ12,BM12))</f>
        <v>35.630000000000003</v>
      </c>
      <c r="BO12" s="11">
        <f>IF(BD12&gt;0,BD12,"")</f>
        <v>2</v>
      </c>
      <c r="BP12" s="11">
        <f>IF(BE12&gt;0,BE12,"")</f>
        <v>1.06</v>
      </c>
      <c r="BQ12" s="11">
        <f>IF(SUM(BB12:BE12)-BF12&gt;0,SUM(BB12:BE12)-BF12,"")</f>
        <v>4.3599999999999994</v>
      </c>
      <c r="BR12" s="11">
        <f>IF(SUM(BN12,BQ12)&gt;0,SUM(BN12,BQ12),"")</f>
        <v>39.99</v>
      </c>
      <c r="BS12" s="23">
        <v>2.2000000000000002</v>
      </c>
      <c r="BT12" s="23">
        <v>2.65</v>
      </c>
      <c r="BU12" s="23">
        <v>4</v>
      </c>
      <c r="BV12" s="23">
        <v>2.42</v>
      </c>
      <c r="BW12" s="23">
        <v>0</v>
      </c>
      <c r="BX12" s="23">
        <v>6.5</v>
      </c>
      <c r="BY12" s="23">
        <v>8.5500000000000007</v>
      </c>
      <c r="BZ12" s="23">
        <v>10.199999999999999</v>
      </c>
      <c r="CA12" s="23">
        <v>12.52</v>
      </c>
      <c r="CB12" s="23">
        <v>0</v>
      </c>
      <c r="CC12" s="23">
        <v>6.3</v>
      </c>
      <c r="CD12" s="23">
        <v>8.4</v>
      </c>
      <c r="CE12" s="23">
        <v>10.199999999999999</v>
      </c>
      <c r="CF12" s="23">
        <v>7.32</v>
      </c>
      <c r="CG12" s="23">
        <v>0</v>
      </c>
      <c r="CH12" s="28"/>
      <c r="CI12" s="39">
        <f>IF(BU12&gt;0,BU12,"")</f>
        <v>4</v>
      </c>
      <c r="CJ12" s="39">
        <f>IF(BV12&gt;0,BV12,"")</f>
        <v>2.42</v>
      </c>
      <c r="CK12" s="41">
        <f>IF(SUM(BS12:BV12)-BW12&gt;0,SUM(BS12:BV12)-BW12,"")</f>
        <v>11.27</v>
      </c>
      <c r="CL12" s="41">
        <f>IF(BZ12&gt;0,BZ12,"")</f>
        <v>10.199999999999999</v>
      </c>
      <c r="CM12" s="41">
        <f>IF(CA12&gt;0,CA12,"")</f>
        <v>12.52</v>
      </c>
      <c r="CN12" s="41">
        <f>IF(SUM(BX12:CA12)-CB12&gt;0,SUM(BX12:CA12)-CB12,"")</f>
        <v>37.769999999999996</v>
      </c>
      <c r="CO12" s="41">
        <f>IF(CK12="","",MAX(CK12,CN12))</f>
        <v>37.769999999999996</v>
      </c>
      <c r="CP12" s="41">
        <f>IF(CE12&gt;0,CE12,"")</f>
        <v>10.199999999999999</v>
      </c>
      <c r="CQ12" s="41">
        <f>IF(CF12&gt;0,CF12,"")</f>
        <v>7.32</v>
      </c>
      <c r="CR12" s="41">
        <f>IF(SUM(CC12:CF12)-CG12&gt;0,SUM(CC12:CF12)-CG12,"")</f>
        <v>32.22</v>
      </c>
      <c r="CS12" s="41">
        <f>IF(SUM(CO12,CR12)&gt;0,SUM(CO12,CR12),"")</f>
        <v>69.989999999999995</v>
      </c>
      <c r="CT12" s="52" t="str">
        <f>IF(MAX(DV12,FD12,GL12,HT12,JB12,KJ12,LR12,MZ12,OH12,PP12,QX12,SF12,TN12,UV12,WD12)-IF(L12="",0,L12)&gt;0.001,MAX(DV12,FD12,GL12,HT12,JB12,KJ12,LR12,MZ12,OH12,PP12,QX12,SF12,TN12,UV12,WD12)-IF(L12="",0,L12),"")</f>
        <v/>
      </c>
      <c r="CU12" s="52" t="str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 t="str">
        <f>IF(SUM(DV12,EB12)&gt;0,SUM(DV12,EB12),"")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IF(SUM(FD12,FJ12)&gt;0,SUM(FD12,FJ12),"")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IF(SUM(GL12,GR12)&gt;0,SUM(GL12,GR12),"")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IF(SUM(HT12,HZ12)&gt;0,SUM(HT12,HZ12),"")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IF(SUM(JB12,JH12)&gt;0,SUM(JB12,JH12),"")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IF(SUM(KJ12,KP12)&gt;0,SUM(KJ12,KP12),"")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IF(SUM(LR12,LX12)&gt;0,SUM(LR12,LX12),"")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IF(SUM(MZ12,NF12)&gt;0,SUM(MZ12,NF12),"")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IF(SUM(OH12,ON12)&gt;0,SUM(OH12,ON12),"")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IF(SUM(PP12,PV12)&gt;0,SUM(PP12,PV12),"")</f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>IF(PZ12&gt;0,PZ12,"")</f>
        <v/>
      </c>
      <c r="QS12" s="41" t="str">
        <f>IF(QA12&gt;0,QA12,"")</f>
        <v/>
      </c>
      <c r="QT12" s="41" t="str">
        <f>IF(SUM(PX12:QA12)-QB12&gt;0,SUM(PX12:QA12)-QB12,"")</f>
        <v/>
      </c>
      <c r="QU12" s="41" t="str">
        <f>IF(QE12&gt;0,QE12,"")</f>
        <v/>
      </c>
      <c r="QV12" s="41" t="str">
        <f>IF(QF12&gt;0,QF12,"")</f>
        <v/>
      </c>
      <c r="QW12" s="41" t="str">
        <f>IF(SUM(QC12:QF12)-QG12&gt;0,SUM(QC12:QF12)-QG12,"")</f>
        <v/>
      </c>
      <c r="QX12" s="41" t="str">
        <f>IF(MAX(QT12,QW12)&gt;0,MAX(QT12,QW12),"")</f>
        <v/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 t="str">
        <f>IF(QO12&gt;0,QO12,"")</f>
        <v/>
      </c>
      <c r="RC12" s="41" t="str">
        <f>IF(QP12&gt;0,QP12,"")</f>
        <v/>
      </c>
      <c r="RD12" s="41" t="str">
        <f>IF(SUM(QM12:QP12)-QQ12&gt;0,SUM(QM12:QP12)-QQ12,"")</f>
        <v/>
      </c>
      <c r="RE12" s="41" t="str">
        <f>IF(SUM(QX12,RD12)&gt;0,SUM(QX12,RD12),"")</f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IF(SUM(SF12,SL12)&gt;0,SUM(SF12,SL12),"")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1" t="str">
        <f>IF(SP12&gt;0,SP12,"")</f>
        <v/>
      </c>
      <c r="TI12" s="41" t="str">
        <f>IF(SQ12&gt;0,SQ12,"")</f>
        <v/>
      </c>
      <c r="TJ12" s="41" t="str">
        <f>IF(SUM(SN12:SQ12)-SR12&gt;0,SUM(SN12:SQ12)-SR12,"")</f>
        <v/>
      </c>
      <c r="TK12" s="41" t="str">
        <f>IF(SU12&gt;0,SU12,"")</f>
        <v/>
      </c>
      <c r="TL12" s="41" t="str">
        <f>IF(SV12&gt;0,SV12,"")</f>
        <v/>
      </c>
      <c r="TM12" s="41" t="str">
        <f>IF(SUM(SS12:SV12)-SW12&gt;0,SUM(SS12:SV12)-SW12,"")</f>
        <v/>
      </c>
      <c r="TN12" s="41" t="str">
        <f>IF(MAX(TJ12,TM12)&gt;0,MAX(TJ12,TM12),"")</f>
        <v/>
      </c>
      <c r="TO12" s="41" t="str">
        <f>IF(SZ12&gt;0,SZ12,"")</f>
        <v/>
      </c>
      <c r="TP12" s="41" t="str">
        <f>IF(TA12&gt;0,TA12,"")</f>
        <v/>
      </c>
      <c r="TQ12" s="41" t="str">
        <f>IF(SUM(SX12:TA12)-TB12&gt;0,SUM(SX12:TA12)-TB12,"")</f>
        <v/>
      </c>
      <c r="TR12" s="41" t="str">
        <f>IF(TE12&gt;0,TE12,"")</f>
        <v/>
      </c>
      <c r="TS12" s="41" t="str">
        <f>IF(TF12&gt;0,TF12,"")</f>
        <v/>
      </c>
      <c r="TT12" s="41" t="str">
        <f>IF(SUM(TC12:TF12)-TG12&gt;0,SUM(TC12:TF12)-TG12,"")</f>
        <v/>
      </c>
      <c r="TU12" s="41" t="str">
        <f>IF(SUM(TN12,TT12)&gt;0,SUM(TN12,TT12),"")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IF(SUM(UV12,VB12)&gt;0,SUM(UV12,VB12),"")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1" t="str">
        <f>IF(VF12&gt;0,VF12,"")</f>
        <v/>
      </c>
      <c r="VY12" s="41" t="str">
        <f>IF(VG12&gt;0,VG12,"")</f>
        <v/>
      </c>
      <c r="VZ12" s="41" t="str">
        <f>IF(SUM(VD12:VG12)-VH12&gt;0,SUM(VD12:VG12)-VH12,"")</f>
        <v/>
      </c>
      <c r="WA12" s="41" t="str">
        <f>IF(VK12&gt;0,VK12,"")</f>
        <v/>
      </c>
      <c r="WB12" s="41" t="str">
        <f>IF(VL12&gt;0,VL12,"")</f>
        <v/>
      </c>
      <c r="WC12" s="41" t="str">
        <f>IF(SUM(VI12:VL12)-VM12&gt;0,SUM(VI12:VL12)-VM12,"")</f>
        <v/>
      </c>
      <c r="WD12" s="41" t="str">
        <f>IF(MAX(VZ12,WC12)&gt;0,MAX(VZ12,WC12),"")</f>
        <v/>
      </c>
      <c r="WE12" s="41" t="str">
        <f>IF(VP12&gt;0,VP12,"")</f>
        <v/>
      </c>
      <c r="WF12" s="41" t="str">
        <f>IF(VQ12&gt;0,VQ12,"")</f>
        <v/>
      </c>
      <c r="WG12" s="41" t="str">
        <f>IF(SUM(VN12:VQ12)-VR12&gt;0,SUM(VN12:VQ12)-VR12,"")</f>
        <v/>
      </c>
      <c r="WH12" s="41" t="str">
        <f>IF(VU12&gt;0,VU12,"")</f>
        <v/>
      </c>
      <c r="WI12" s="41" t="str">
        <f>IF(VV12&gt;0,VV12,"")</f>
        <v/>
      </c>
      <c r="WJ12" s="41" t="str">
        <f>IF(SUM(VS12:VV12)-VW12&gt;0,SUM(VS12:VV12)-VW12,"")</f>
        <v/>
      </c>
      <c r="WK12" s="41" t="str">
        <f>IF(SUM(WD12,WJ12)&gt;0,SUM(WD12,WJ12),"")</f>
        <v/>
      </c>
      <c r="WL12" s="27">
        <f>IF($CH12="P",BS12,(BS12+AR12)/2)</f>
        <v>3.6750000000000003</v>
      </c>
      <c r="WM12" s="27">
        <f>IF($CH12="P",BT12,(BT12+AS12)/2)</f>
        <v>5.125</v>
      </c>
      <c r="WN12" s="27">
        <f>IF($CH12="P",BU12,(BU12+AT12)/2)</f>
        <v>7.75</v>
      </c>
      <c r="WO12" s="27">
        <f>IF($CH12="P",BV12,(BV12+AU12)/2)</f>
        <v>7.1</v>
      </c>
      <c r="WP12" s="27">
        <f>IF($CH12="P",BW12,(BW12+AV12)/2)</f>
        <v>0.2</v>
      </c>
      <c r="WQ12" s="27">
        <f>IF($CH12="P",BX12,(BX12+AW12)/2)</f>
        <v>3.9</v>
      </c>
      <c r="WR12" s="27">
        <f>IF($CH12="P",BY12,(BY12+AX12)/2)</f>
        <v>5.1750000000000007</v>
      </c>
      <c r="WS12" s="27">
        <f>IF($CH12="P",BZ12,(BZ12+AY12)/2)</f>
        <v>6.6999999999999993</v>
      </c>
      <c r="WT12" s="27">
        <f>IF($CH12="P",CA12,(CA12+AZ12)/2)</f>
        <v>7.2799999999999994</v>
      </c>
      <c r="WU12" s="27">
        <f>IF($CH12="P",CB12,(CB12+BA12)/2)</f>
        <v>0.1</v>
      </c>
      <c r="WV12" s="27">
        <f>IF($CH12="P",CC12,(CC12+BB12)/2)</f>
        <v>3.5</v>
      </c>
      <c r="WW12" s="27">
        <f>IF($CH12="P",CD12,(CD12+BC12)/2)</f>
        <v>4.7</v>
      </c>
      <c r="WX12" s="27">
        <f>IF($CH12="P",CE12,(CE12+BD12)/2)</f>
        <v>6.1</v>
      </c>
      <c r="WY12" s="27">
        <f>IF($CH12="P",CF12,(CF12+BE12)/2)</f>
        <v>4.1900000000000004</v>
      </c>
      <c r="WZ12" s="27">
        <f>IF($CH12="P",CG12,(CG12+BF12)/2)</f>
        <v>0.2</v>
      </c>
      <c r="XA12" s="29" t="s">
        <v>56</v>
      </c>
      <c r="XB12" s="11">
        <f>IF(WN12&gt;0,WN12,"")</f>
        <v>7.75</v>
      </c>
      <c r="XC12" s="11">
        <f>IF(WO12&gt;0,WO12,"")</f>
        <v>7.1</v>
      </c>
      <c r="XD12" s="11">
        <f>IF(SUM(WL12:WO12)-WP12&gt;0,SUM(WL12:WO12)-WP12,"")</f>
        <v>23.45</v>
      </c>
      <c r="XE12" s="11">
        <f>IF(WS12&gt;0,WS12,"")</f>
        <v>6.6999999999999993</v>
      </c>
      <c r="XF12" s="11">
        <f>IF(WT12&gt;0,WT12,"")</f>
        <v>7.2799999999999994</v>
      </c>
      <c r="XG12" s="11">
        <f>IF(SUM(WQ12:WT12)-WU12&gt;0,SUM(WQ12:WT12)-WU12,"")</f>
        <v>22.954999999999998</v>
      </c>
      <c r="XH12" s="11">
        <f>IF(MAX(XD12,XG12)&gt;0,MAX(XD12,XG12),"")</f>
        <v>23.45</v>
      </c>
      <c r="XI12" s="11">
        <f>IF(WX12&gt;0,WX12,"")</f>
        <v>6.1</v>
      </c>
      <c r="XJ12" s="11">
        <f>IF(WY12&gt;0,WY12,"")</f>
        <v>4.1900000000000004</v>
      </c>
      <c r="XK12" s="11">
        <f>IF(SUM(WV12:WY12)-WZ12&gt;0,SUM(WV12:WY12)-WZ12,"")</f>
        <v>18.29</v>
      </c>
      <c r="XL12" s="11">
        <f>IF(SUM(XH12,XK12)&gt;0,SUM(XH12,XK12),"")</f>
        <v>41.739999999999995</v>
      </c>
    </row>
    <row r="13" spans="1:636" x14ac:dyDescent="0.2">
      <c r="A13" s="4" t="str" cm="1">
        <f t="array" ref="A13">IF(AND(H13&lt;&gt;"",H13&lt;&gt;"No DD"),SUMPRODUCT((H$4:H$22&lt;&gt;"")*(H$4:H$22&lt;&gt;"No DD")*(E$4:E$22&gt;E13))+1,IF(H13="No DD",SUMPRODUCT((H$4:H$22="No DD")*(E$4:E$22&gt;E13))+1+SUMPRODUCT((H$4:H$22&lt;&gt;"")*(H$4:H$22&lt;&gt;"No DD")),""))</f>
        <v/>
      </c>
      <c r="B13" s="5" t="s">
        <v>243</v>
      </c>
      <c r="C13" s="4" t="s">
        <v>5</v>
      </c>
      <c r="D13" s="4" t="s">
        <v>242</v>
      </c>
      <c r="E13" s="9">
        <f>SUM(J13,L13,N13)</f>
        <v>68.02</v>
      </c>
      <c r="F13" s="3" t="str">
        <f>IF(OR(AND(AG13&gt;=AQ$24,AG13&lt;&gt;"",AI13&gt;=AQ$28,AI13&lt;&gt;"",AF13=""),AND(AJ13&gt;=AQ$24,AJ13&lt;&gt;"",AL13&gt;=AQ$28,AL13&lt;&gt;"",AF13=""),AND(AN13&gt;=AQ$24,AN13&lt;&gt;"",AP13&gt;=AQ$28,AP13&lt;&gt;"",AF13=""),AND(BH13&gt;=BR$24,BH13&lt;&gt;"",BJ13&gt;=BR$28,BJ13&lt;&gt;"",BG13=""),AND(BK13&gt;=BR$24,BK13&lt;&gt;"",BM13&gt;=BR$28,BM13&lt;&gt;"",BG13=""),AND(BO13&gt;=BR$24,BO13&lt;&gt;"",BQ13&gt;=BR$28,BQ13&lt;&gt;"",BG13=""),AND(CI13&gt;=CS$24,CI13&lt;&gt;"",CK13&gt;=CS$28,CK13&lt;&gt;"",CH13=""),AND(CL13&gt;=CS$24,CL13&lt;&gt;"",CN13&gt;=CS$28,CN13&lt;&gt;"",CH13=""),AND(CP13&gt;=CS$24,CP13&lt;&gt;"",CR13&gt;=CS$28,CR13&lt;&gt;"",CH13=""),AND(DP13&gt;=EC$24,DP13&lt;&gt;"",DR13&gt;=EC$28,DR13&lt;&gt;""),AND(DS13&gt;=EC$24,DS13&lt;&gt;"",DU13&gt;=EC$28,DU13&lt;&gt;""),AND(DW13&gt;=EC$24,DW13&lt;&gt;"",DY13&gt;=EC$28,DY13&lt;&gt;""),AND(DZ13&gt;=EC$24,DZ13&lt;&gt;"",EB13&gt;=EC$28,EB13&lt;&gt;""),AND(EX13&gt;=FK$24,EX13&lt;&gt;"",EZ13&gt;=FK$28,EZ13&lt;&gt;""),AND(FA13&gt;=FK$24,FA13&lt;&gt;"",FC13&gt;=FK$28,FC13&lt;&gt;""),AND(FE13&gt;=FK$24,FE13&lt;&gt;"",FG13&gt;=FK$28,FG13&lt;&gt;""),AND(FH13&gt;=FK$24,FH13&lt;&gt;"",FJ13&gt;=FK$28,FJ13&lt;&gt;""),AND(GF13&gt;=GS$24,GF13&lt;&gt;"",GH13&gt;=GS$28,GH13&lt;&gt;""),AND(GI13&gt;=GS$24,GI13&lt;&gt;"",GK13&gt;=GS$28,GK13&lt;&gt;""),AND(GM13&gt;=GS$24,GM13&lt;&gt;"",GO13&gt;=GS$28,GO13&lt;&gt;""),AND(GP13&gt;=GS$24,GP13&lt;&gt;"",GR13&gt;=GS$28,GR13&lt;&gt;""),AND(HN13&gt;=IA$24,HN13&lt;&gt;"",HP13&gt;=IA$28,HP13&lt;&gt;""),AND(HQ13&gt;=IA$24,HQ13&lt;&gt;"",HS13&gt;=IA$28,HS13&lt;&gt;""),AND(HU13&gt;=IA$24,HU13&lt;&gt;"",HW13&gt;=IA$28,HW13&lt;&gt;""),AND(HX13&gt;=IA$24,HX13&lt;&gt;"",HZ13&gt;=IA$28,HZ13&lt;&gt;""),AND(IV13&gt;=JI$24,IV13&lt;&gt;"",IX13&gt;=JI$28,IX13&lt;&gt;""),AND(IY13&gt;=JI$24,IY13&lt;&gt;"",JA13&gt;=JI$28,JA13&lt;&gt;""),AND(JC13&gt;=JI$24,JC13&lt;&gt;"",JE13&gt;=JI$28,JE13&lt;&gt;""),AND(JF13&gt;=JI$24,JF13&lt;&gt;"",JH13&gt;=JI$28,JH13&lt;&gt;""),AND(KD13&gt;=KQ$24,KD13&lt;&gt;"",KF13&gt;=KQ$28,KF13&lt;&gt;""),AND(KG13&gt;=KQ$24,KG13&lt;&gt;"",KI13&gt;=KQ$28,KI13&lt;&gt;""),AND(KK13&gt;=KQ$24,KK13&lt;&gt;"",KM13&gt;=KQ$28,KM13&lt;&gt;""),AND(KN13&gt;=KQ$24,KN13&lt;&gt;"",KP13&gt;=KQ$28,KP13&lt;&gt;""),AND(LL13&gt;=LY$24,LL13&lt;&gt;"",LN13&gt;=LY$28,LN13&lt;&gt;""),AND(LO13&gt;=LY$24,LO13&lt;&gt;"",LQ13&gt;=LY$28,LQ13&lt;&gt;""),AND(LS13&gt;=LY$24,LS13&lt;&gt;"",LU13&gt;=LY$28,LU13&lt;&gt;""),AND(LV13&gt;=LY$24,LV13&lt;&gt;"",LX13&gt;=LY$28,LX13&lt;&gt;""),AND(MT13&gt;=NG$24,MT13&lt;&gt;"",MV13&gt;=NG$28,MV13&lt;&gt;""),AND(MW13&gt;=NG$24,MW13&lt;&gt;"",MY13&gt;=NG$28,MY13&lt;&gt;""),AND(NA13&gt;=NG$24,NA13&lt;&gt;"",NC13&gt;=NG$28,NC13&lt;&gt;""),AND(ND13&gt;=NG$24,ND13&lt;&gt;"",NF13&gt;=NG$28,NF13&lt;&gt;""),AND(OB13&gt;=OO$24,OB13&lt;&gt;"",OD13&gt;=OO$28,OD13&lt;&gt;""),AND(OE13&gt;=OO$24,OE13&lt;&gt;"",OG13&gt;=OO$28,OG13&lt;&gt;""),AND(OI13&gt;=OO$24,OI13&lt;&gt;"",OK13&gt;=OO$28,OK13&lt;&gt;""),AND(OL13&gt;=OO$24,OL13&lt;&gt;"",ON13&gt;=OO$28,ON13&lt;&gt;""),AND(PJ13&gt;=PW$24,PJ13&lt;&gt;"",PL13&gt;=PW$28,PL13&lt;&gt;""),AND(PM13&gt;=PW$24,PM13&lt;&gt;"",PO13&gt;=PW$28,PO13&lt;&gt;""),AND(PQ13&gt;=PW$24,PQ13&lt;&gt;"",PS13&gt;=PW$28,PS13&lt;&gt;""),AND(PT13&gt;=PW$24,PT13&lt;&gt;"",PV13&gt;=PW$28,PV13&lt;&gt;""),AND(QR13&gt;=RE$24,QR13&lt;&gt;"",QT13&gt;=RE$28,QT13&lt;&gt;""),AND(QU13&gt;=RE$24,QU13&lt;&gt;"",QW13&gt;=RE$28,QW13&lt;&gt;""),AND(QY13&gt;=RE$24,QY13&lt;&gt;"",RA13&gt;=RE$28,RA13&lt;&gt;""),AND(RB13&gt;=RE$24,RB13&lt;&gt;"",RD13&gt;=RE$28,RD13&lt;&gt;""),AND(RZ13&gt;=SM$24,RZ13&lt;&gt;"",SB13&gt;=SM$28,SB13&lt;&gt;""),AND(SC13&gt;=SM$24,SC13&lt;&gt;"",SE13&gt;=SM$28,SE13&lt;&gt;""),AND(SG13&gt;=SM$24,SG13&lt;&gt;"",SI13&gt;=SM$28,SI13&lt;&gt;""),AND(SJ13&gt;=SM$24,SJ13&lt;&gt;"",SL13&gt;=SM$28,SL13&lt;&gt;""),AND(TH13&gt;=TU$24,TH13&lt;&gt;"",TJ13&gt;=TU$28,TJ13&lt;&gt;""),AND(TK13&gt;=TU$24,TK13&lt;&gt;"",TM13&gt;=TU$28,TM13&lt;&gt;""),AND(TO13&gt;=TU$24,TO13&lt;&gt;"",TQ13&gt;=TU$28,TQ13&lt;&gt;""),AND(TR13&gt;=TU$24,TR13&lt;&gt;"",TT13&gt;=TU$28,TT13&lt;&gt;""),AND(UP13&gt;=VC$24,UP13&lt;&gt;"",UR13&gt;=VC$28,UR13&lt;&gt;""),AND(US13&gt;=VC$24,US13&lt;&gt;"",UU13&gt;=VC$28,UU13&lt;&gt;""),AND(UW13&gt;=VC$24,UW13&lt;&gt;"",UY13&gt;=VC$28,UY13&lt;&gt;""),AND(UZ13&gt;=VC$24,UZ13&lt;&gt;"",VB13&gt;=VC$28,VB13&lt;&gt;""),AND(VX13&gt;=WK$24,VX13&lt;&gt;"",VZ13&gt;=WK$28,VZ13&lt;&gt;""),AND(WA13&gt;=WK$24,WA13&lt;&gt;"",WC13&gt;=WK$28,WC13&lt;&gt;""),AND(WE13&gt;=WK$24,WE13&lt;&gt;"",WG13&gt;=WK$28,WG13&lt;&gt;""),AND(WH13&gt;=WK$24,WH13&lt;&gt;"",WJ13&gt;=WK$28,WJ13&lt;&gt;"")),"P","")</f>
        <v/>
      </c>
      <c r="G13" s="3" t="str">
        <f>IF(OR(AND(AI13&gt;=AQ$28,AI13&lt;&gt;"",AF13=""),AND(AL13&gt;=AQ$28,AL13&lt;&gt;"",AF13=""),AND(AP13&gt;=AQ$28,AP13&lt;&gt;"",AF13=""),AND(BJ13&gt;=BR$28,BJ13&lt;&gt;"",BG13=""),AND(BM13&gt;=BR$28,BM13&lt;&gt;"",BG13=""),AND(BQ13&gt;=BR$28,BQ13&lt;&gt;"",BG13=""),AND(CK13&gt;=CS$28,CK13&lt;&gt;"",CH13=""),AND(CN13&gt;=CS$28,CN13&lt;&gt;"",CH13=""),AND(CR13&gt;=CS$28,CR13&lt;&gt;"",CH13=""),AND(DR13&gt;=EC$28,DR13&lt;&gt;""),AND(DU13&gt;=EC$28,DU13&lt;&gt;""),AND(DY13&gt;=EC$28,DY13&lt;&gt;""),AND(EB13&gt;=EC$28,EB13&lt;&gt;""),AND(EZ13&gt;=FK$28,EZ13&lt;&gt;""),AND(FC13&gt;=FK$28,FC13&lt;&gt;""),AND(FG13&gt;=FK$28,FG13&lt;&gt;""),AND(FJ13&gt;=FK$28,FJ13&lt;&gt;""),AND(GH13&gt;=GS$28,GH13&lt;&gt;""),AND(GK13&gt;=GS$28,GK13&lt;&gt;""),AND(GO13&gt;=GS$28,GO13&lt;&gt;""),AND(GR13&gt;=GS$28,GR13&lt;&gt;""),AND(HP13&gt;=IA$28,HP13&lt;&gt;""),AND(HS13&gt;=IA$28,HS13&lt;&gt;""),AND(HW13&gt;=IA$28,HW13&lt;&gt;""),AND(HZ13&gt;=IA$28,HZ13&lt;&gt;""),AND(IX13&gt;=JI$28,IX13&lt;&gt;""),AND(JA13&gt;=JI$28,JA13&lt;&gt;""),AND(JE13&gt;=JI$28,JE13&lt;&gt;""),AND(JH13&gt;=JI$28,JH13&lt;&gt;""),AND(KF13&gt;=KQ$28,KF13&lt;&gt;""),AND(KI13&gt;=KQ$28,KI13&lt;&gt;""),AND(KM13&gt;=KQ$28,KM13&lt;&gt;""),AND(KP13&gt;=KQ$28,KP13&lt;&gt;""),AND(LN13&gt;=LY$28,LN13&lt;&gt;""),AND(LQ13&gt;=LY$28,LQ13&lt;&gt;""),AND(LU13&gt;=LY$28,LU13&lt;&gt;""),AND(LX13&gt;=LY$28,LX13&lt;&gt;""),AND(MV13&gt;=NG$28,MV13&lt;&gt;""),AND(MY13&gt;=NG$28,MY13&lt;&gt;""),AND(NC13&gt;=NG$28,NC13&lt;&gt;""),AND(NF13&gt;=NG$28,NF13&lt;&gt;""),AND(OD13&gt;=OO$28,OD13&lt;&gt;""),AND(OG13&gt;=OO$28,OG13&lt;&gt;""),AND(OK13&gt;=OO$28,OK13&lt;&gt;""),AND(ON13&gt;=OO$28,ON13&lt;&gt;""),AND(PL13&gt;=PW$28,PL13&lt;&gt;""),AND(PO13&gt;=PW$28,PO13&lt;&gt;""),AND(PS13&gt;=PW$28,PS13&lt;&gt;""),AND(PV13&gt;=PW$28,PV13&lt;&gt;""),AND(QT13&gt;=RE$28,QT13&lt;&gt;""),AND(QW13&gt;=RE$28,QW13&lt;&gt;""),AND(RA13&gt;=RE$28,RA13&lt;&gt;""),AND(RD13&gt;=RE$28,RD13&lt;&gt;""),AND(SB13&gt;=SM$28,SB13&lt;&gt;""),AND(SE13&gt;=SM$28,SE13&lt;&gt;""),AND(SI13&gt;=SM$28,SI13&lt;&gt;""),AND(SL13&gt;=SM$28,SL13&lt;&gt;""),AND(TJ13&gt;=TU$28,TJ13&lt;&gt;""),AND(TM13&gt;=TU$28,TM13&lt;&gt;""),AND(TQ13&gt;=TU$28,TQ13&lt;&gt;""),AND(TT13&gt;=TU$28,TT13&lt;&gt;""),AND(UR13&gt;=VC$28,UR13&lt;&gt;""),AND(UU13&gt;=VC$28,UU13&lt;&gt;""),AND(UY13&gt;=VC$28,UY13&lt;&gt;""),AND(VB13&gt;=VC$28,VB13&lt;&gt;""),AND(VZ13&gt;=WK$28,VZ13&lt;&gt;""),AND(WC13&gt;=WK$28,WC13&lt;&gt;""),AND(WG13&gt;=WK$28,WG13&lt;&gt;""),AND(WJ13&gt;=WK$28,WJ13&lt;&gt;"")),"P","")</f>
        <v/>
      </c>
      <c r="H13" s="37" t="str">
        <f>IF(AND(G13="P",F13=""),"No DD",IF(OR(AND(AG13&gt;=AQ$27,AG13&lt;&gt;"",AI13&gt;=AQ$31,AI13&lt;&gt;"",AF13=""),AND(AJ13&gt;=AQ$27,AJ13&lt;&gt;"",AL13&gt;=AQ$31,AL13&lt;&gt;"",AF13=""),AND(AN13&gt;=AQ$27,AN13&lt;&gt;"",AP13&gt;=AQ$31,AP13&lt;&gt;"",AF13=""),AND(BH13&gt;=BR$27,BH13&lt;&gt;"",BJ13&gt;=BR$31,BJ13&lt;&gt;"",BG13=""),AND(BK13&gt;=BR$27,BK13&lt;&gt;"",BM13&gt;=BR$31,BM13&lt;&gt;"",BG13=""),AND(BO13&gt;=BR$27,BO13&lt;&gt;"",BQ13&gt;=BR$31,BQ13&lt;&gt;"",BG13=""),AND(CI13&gt;=CS$27,CI13&lt;&gt;"",CK13&gt;=CS$31,CK13&lt;&gt;"",CH13=""),AND(CL13&gt;=CS$27,CL13&lt;&gt;"",CN13&gt;=CS$31,CN13&lt;&gt;"",CH13=""),AND(CP13&gt;=CS$27,CP13&lt;&gt;"",CR13&gt;=CS$31,CR13&lt;&gt;"",CH13=""),AND(DP13&gt;=EC$27,DP13&lt;&gt;"",DR13&gt;=EC$31,DR13&lt;&gt;""),AND(DS13&gt;=EC$27,DS13&lt;&gt;"",DU13&gt;=EC$31,DU13&lt;&gt;""),AND(DW13&gt;=EC$27,DW13&lt;&gt;"",DY13&gt;=EC$31,DY13&lt;&gt;""),AND(DZ13&gt;=EC$27,DZ13&lt;&gt;"",EB13&gt;=EC$31,EB13&lt;&gt;""),AND(EX13&gt;=FK$27,EX13&lt;&gt;"",EZ13&gt;=FK$31,EZ13&lt;&gt;""),AND(FA13&gt;=FK$27,FA13&lt;&gt;"",FC13&gt;=FK$31,FC13&lt;&gt;""),AND(FE13&gt;=FK$27,FE13&lt;&gt;"",FG13&gt;=FK$31,FG13&lt;&gt;""),AND(FH13&gt;=FK$27,FH13&lt;&gt;"",FJ13&gt;=FK$31,FJ13&lt;&gt;""),AND(GF13&gt;=GS$27,GF13&lt;&gt;"",GH13&gt;=GS$31,GH13&lt;&gt;""),AND(GI13&gt;=GS$27,GI13&lt;&gt;"",GK13&gt;=GS$31,GK13&lt;&gt;""),AND(GM13&gt;=GS$27,GM13&lt;&gt;"",GO13&gt;=GS$31,GO13&lt;&gt;""),AND(GP13&gt;=GS$27,GP13&lt;&gt;"",GR13&gt;=GS$31,GR13&lt;&gt;""),AND(HN13&gt;=IA$27,HN13&lt;&gt;"",HP13&gt;=IA$31,HP13&lt;&gt;""),AND(HQ13&gt;=IA$27,HQ13&lt;&gt;"",HS13&gt;=IA$31,HS13&lt;&gt;""),AND(HU13&gt;=IA$27,HU13&lt;&gt;"",HW13&gt;=IA$31,HW13&lt;&gt;""),AND(HX13&gt;=IA$27,HX13&lt;&gt;"",HZ13&gt;=IA$31,HZ13&lt;&gt;""),AND(IV13&gt;=JI$27,IV13&lt;&gt;"",IX13&gt;=JI$31,IX13&lt;&gt;""),AND(IY13&gt;=JI$27,IY13&lt;&gt;"",JA13&gt;=JI$31,JA13&lt;&gt;""),AND(JC13&gt;=JI$27,JC13&lt;&gt;"",JE13&gt;=JI$31,JE13&lt;&gt;""),AND(JF13&gt;=JI$27,JF13&lt;&gt;"",JH13&gt;=JI$31,JH13&lt;&gt;""),AND(KD13&gt;=KQ$27,KD13&lt;&gt;"",KF13&gt;=KQ$31,KF13&lt;&gt;""),AND(KG13&gt;=KQ$27,KG13&lt;&gt;"",KI13&gt;=KQ$31,KI13&lt;&gt;""),AND(KK13&gt;=KQ$27,KK13&lt;&gt;"",KM13&gt;=KQ$31,KM13&lt;&gt;""),AND(KN13&gt;=KQ$27,KN13&lt;&gt;"",KP13&gt;=KQ$31,KP13&lt;&gt;""),AND(LL13&gt;=LY$27,LL13&lt;&gt;"",LN13&gt;=LY$31,LN13&lt;&gt;""),AND(LO13&gt;=LY$27,LO13&lt;&gt;"",LQ13&gt;=LY$31,LQ13&lt;&gt;""),AND(LS13&gt;=LY$27,LS13&lt;&gt;"",LU13&gt;=LY$31,LU13&lt;&gt;""),AND(LV13&gt;=LY$27,LV13&lt;&gt;"",LX13&gt;=LY$31,LX13&lt;&gt;""),AND(MT13&gt;=NG$27,MT13&lt;&gt;"",MV13&gt;=NG$31,MV13&lt;&gt;""),AND(MW13&gt;=NG$27,MW13&lt;&gt;"",MY13&gt;=NG$31,MY13&lt;&gt;""),AND(NA13&gt;=NG$27,NA13&lt;&gt;"",NC13&gt;=NG$31,NC13&lt;&gt;""),AND(ND13&gt;=NG$27,ND13&lt;&gt;"",NF13&gt;=NG$31,NF13&lt;&gt;""),AND(OB13&gt;=OO$27,OB13&lt;&gt;"",OD13&gt;=OO$31,OD13&lt;&gt;""),AND(OE13&gt;=OO$27,OE13&lt;&gt;"",OG13&gt;=OO$31,OG13&lt;&gt;""),AND(OI13&gt;=OO$27,OI13&lt;&gt;"",OK13&gt;=OO$31,OK13&lt;&gt;""),AND(OL13&gt;=OO$27,OL13&lt;&gt;"",ON13&gt;=OO$31,ON13&lt;&gt;""),AND(PJ13&gt;=PW$27,PJ13&lt;&gt;"",PL13&gt;=PW$31,PL13&lt;&gt;""),AND(PM13&gt;=PW$27,PM13&lt;&gt;"",PO13&gt;=PW$31,PO13&lt;&gt;""),AND(PQ13&gt;=PW$27,PQ13&lt;&gt;"",PS13&gt;=PW$31,PS13&lt;&gt;""),AND(PT13&gt;=PW$27,PT13&lt;&gt;"",PV13&gt;=PW$31,PV13&lt;&gt;""),AND(QR13&gt;=RE$27,QR13&lt;&gt;"",QT13&gt;=RE$31,QT13&lt;&gt;""),AND(QU13&gt;=RE$27,QU13&lt;&gt;"",QW13&gt;=RE$31,QW13&lt;&gt;""),AND(QY13&gt;=RE$27,QY13&lt;&gt;"",RA13&gt;=RE$31,RA13&lt;&gt;""),AND(RB13&gt;=RE$27,RB13&lt;&gt;"",RD13&gt;=RE$31,RD13&lt;&gt;""),AND(RZ13&gt;=SM$27,RZ13&lt;&gt;"",SB13&gt;=SM$31,SB13&lt;&gt;""),AND(SC13&gt;=SM$27,SC13&lt;&gt;"",SE13&gt;=SM$31,SE13&lt;&gt;""),AND(SG13&gt;=SM$27,SG13&lt;&gt;"",SI13&gt;=SM$31,SI13&lt;&gt;""),AND(SJ13&gt;=SM$27,SJ13&lt;&gt;"",SL13&gt;=SM$31,SL13&lt;&gt;""),AND(TH13&gt;=TU$27,TH13&lt;&gt;"",TJ13&gt;=TU$31,TJ13&lt;&gt;""),AND(TK13&gt;=TU$27,TK13&lt;&gt;"",TM13&gt;=TU$31,TM13&lt;&gt;""),AND(TO13&gt;=TU$27,TO13&lt;&gt;"",TQ13&gt;=TU$31,TQ13&lt;&gt;""),AND(TR13&gt;=TU$27,TR13&lt;&gt;"",TT13&gt;=TU$31,TT13&lt;&gt;""),AND(UP13&gt;=VC$27,UP13&lt;&gt;"",UR13&gt;=VC$31,UR13&lt;&gt;""),AND(US13&gt;=VC$27,US13&lt;&gt;"",UU13&gt;=VC$31,UU13&lt;&gt;""),AND(UW13&gt;=VC$27,UW13&lt;&gt;"",UY13&gt;=VC$31,UY13&lt;&gt;""),AND(UZ13&gt;=VC$27,UZ13&lt;&gt;"",VB13&gt;=VC$31,VB13&lt;&gt;""),AND(VX13&gt;=WK$27,VX13&lt;&gt;"",VZ13&gt;=WK$31,VZ13&lt;&gt;""),AND(WA13&gt;=WK$27,WA13&lt;&gt;"",WC13&gt;=WK$31,WC13&lt;&gt;""),AND(WE13&gt;=WK$27,WE13&lt;&gt;"",WG13&gt;=WK$31,WG13&lt;&gt;""),AND(WH13&gt;=WK$27,WH13&lt;&gt;"",WJ13&gt;=WK$31,WJ13&lt;&gt;"")),"Merit",IF(OR(AND(AG13&gt;=AQ$26,AG13&lt;&gt;"",AI13&gt;=AQ$30,AI13&lt;&gt;"",AF13=""),AND(AJ13&gt;=AQ$26,AJ13&lt;&gt;"",AL13&gt;=AQ$30,AL13&lt;&gt;"",AF13=""),AND(AN13&gt;=AQ$26,AN13&lt;&gt;"",AP13&gt;=AQ$30,AP13&lt;&gt;"",AF13=""),AND(BH13&gt;=BR$26,BH13&lt;&gt;"",BJ13&gt;=BR$30,BJ13&lt;&gt;"",BG13=""),AND(BK13&gt;=BR$26,BK13&lt;&gt;"",BM13&gt;=BR$30,BM13&lt;&gt;"",BG13=""),AND(BO13&gt;=BR$26,BO13&lt;&gt;"",BQ13&gt;=BR$30,BQ13&lt;&gt;"",BG13=""),AND(CI13&gt;=CS$26,CI13&lt;&gt;"",CK13&gt;=CS$30,CK13&lt;&gt;"",CH13=""),AND(CL13&gt;=CS$26,CL13&lt;&gt;"",CN13&gt;=CS$30,CN13&lt;&gt;"",CH13=""),AND(CP13&gt;=CS$26,CP13&lt;&gt;"",CR13&gt;=CS$30,CR13&lt;&gt;"",CH13=""),AND(DP13&gt;=EC$26,DP13&lt;&gt;"",DR13&gt;=EC$30,DR13&lt;&gt;""),AND(DS13&gt;=EC$26,DS13&lt;&gt;"",DU13&gt;=EC$30,DU13&lt;&gt;""),AND(DW13&gt;=EC$26,DW13&lt;&gt;"",DY13&gt;=EC$30,DY13&lt;&gt;""),AND(DZ13&gt;=EC$26,DZ13&lt;&gt;"",EB13&gt;=EC$30,EB13&lt;&gt;""),AND(EX13&gt;=FK$26,EX13&lt;&gt;"",EZ13&gt;=FK$30,EZ13&lt;&gt;""),AND(FA13&gt;=FK$26,FA13&lt;&gt;"",FC13&gt;=FK$30,FC13&lt;&gt;""),AND(FE13&gt;=FK$26,FE13&lt;&gt;"",FG13&gt;=FK$30,FG13&lt;&gt;""),AND(FH13&gt;=FK$26,FH13&lt;&gt;"",FJ13&gt;=FK$30,FJ13&lt;&gt;""),AND(GF13&gt;=GS$26,GF13&lt;&gt;"",GH13&gt;=GS$30,GH13&lt;&gt;""),AND(GI13&gt;=GS$26,GI13&lt;&gt;"",GK13&gt;=GS$30,GK13&lt;&gt;""),AND(GM13&gt;=GS$26,GM13&lt;&gt;"",GO13&gt;=GS$30,GO13&lt;&gt;""),AND(GP13&gt;=GS$26,GP13&lt;&gt;"",GR13&gt;=GS$30,GR13&lt;&gt;""),AND(HN13&gt;=IA$26,HN13&lt;&gt;"",HP13&gt;=IA$30,HP13&lt;&gt;""),AND(HQ13&gt;=IA$26,HQ13&lt;&gt;"",HS13&gt;=IA$30,HS13&lt;&gt;""),AND(HU13&gt;=IA$26,HU13&lt;&gt;"",HW13&gt;=IA$30,HW13&lt;&gt;""),AND(HX13&gt;=IA$26,HX13&lt;&gt;"",HZ13&gt;=IA$30,HZ13&lt;&gt;""),AND(IV13&gt;=JI$26,IV13&lt;&gt;"",IX13&gt;=JI$30,IX13&lt;&gt;""),AND(IY13&gt;=JI$26,IY13&lt;&gt;"",JA13&gt;=JI$30,JA13&lt;&gt;""),AND(JC13&gt;=JI$26,JC13&lt;&gt;"",JE13&gt;=JI$30,JE13&lt;&gt;""),AND(JF13&gt;=JI$26,JF13&lt;&gt;"",JH13&gt;=JI$30,JH13&lt;&gt;""),AND(KD13&gt;=KQ$26,KD13&lt;&gt;"",KF13&gt;=KQ$30,KF13&lt;&gt;""),AND(KG13&gt;=KQ$26,KG13&lt;&gt;"",KI13&gt;=KQ$30,KI13&lt;&gt;""),AND(KK13&gt;=KQ$26,KK13&lt;&gt;"",KM13&gt;=KQ$30,KM13&lt;&gt;""),AND(KN13&gt;=KQ$26,KN13&lt;&gt;"",KP13&gt;=KQ$30,KP13&lt;&gt;""),AND(LL13&gt;=LY$26,LL13&lt;&gt;"",LN13&gt;=LY$30,LN13&lt;&gt;""),AND(LO13&gt;=LY$26,LO13&lt;&gt;"",LQ13&gt;=LY$30,LQ13&lt;&gt;""),AND(LS13&gt;=LY$26,LS13&lt;&gt;"",LU13&gt;=LY$30,LU13&lt;&gt;""),AND(LV13&gt;=LY$26,LV13&lt;&gt;"",LX13&gt;=LY$30,LX13&lt;&gt;""),AND(MT13&gt;=NG$26,MT13&lt;&gt;"",MV13&gt;=NG$30,MV13&lt;&gt;""),AND(MW13&gt;=NG$26,MW13&lt;&gt;"",MY13&gt;=NG$30,MY13&lt;&gt;""),AND(NA13&gt;=NG$26,NA13&lt;&gt;"",NC13&gt;=NG$30,NC13&lt;&gt;""),AND(ND13&gt;=NG$26,ND13&lt;&gt;"",NF13&gt;=NG$30,NF13&lt;&gt;""),AND(OB13&gt;=OO$26,OB13&lt;&gt;"",OD13&gt;=OO$30,OD13&lt;&gt;""),AND(OE13&gt;=OO$26,OE13&lt;&gt;"",OG13&gt;=OO$30,OG13&lt;&gt;""),AND(OI13&gt;=OO$26,OI13&lt;&gt;"",OK13&gt;=OO$30,OK13&lt;&gt;""),AND(OL13&gt;=OO$26,OL13&lt;&gt;"",ON13&gt;=OO$30,ON13&lt;&gt;""),AND(PJ13&gt;=PW$26,PJ13&lt;&gt;"",PL13&gt;=PW$30,PL13&lt;&gt;""),AND(PM13&gt;=PW$26,PM13&lt;&gt;"",PO13&gt;=PW$30,PO13&lt;&gt;""),AND(PQ13&gt;=PW$26,PQ13&lt;&gt;"",PS13&gt;=PW$30,PS13&lt;&gt;""),AND(PT13&gt;=PW$26,PT13&lt;&gt;"",PV13&gt;=PW$30,PV13&lt;&gt;""),AND(QR13&gt;=RE$26,QR13&lt;&gt;"",QT13&gt;=RE$30,QT13&lt;&gt;""),AND(QU13&gt;=RE$26,QU13&lt;&gt;"",QW13&gt;=RE$30,QW13&lt;&gt;""),AND(QY13&gt;=RE$26,QY13&lt;&gt;"",RA13&gt;=RE$30,RA13&lt;&gt;""),AND(RB13&gt;=RE$26,RB13&lt;&gt;"",RD13&gt;=RE$30,RD13&lt;&gt;""),AND(RZ13&gt;=SM$26,RZ13&lt;&gt;"",SB13&gt;=SM$30,SB13&lt;&gt;""),AND(SC13&gt;=SM$26,SC13&lt;&gt;"",SE13&gt;=SM$30,SE13&lt;&gt;""),AND(SG13&gt;=SM$26,SG13&lt;&gt;"",SI13&gt;=SM$30,SI13&lt;&gt;""),AND(SJ13&gt;=SM$26,SJ13&lt;&gt;"",SL13&gt;=SM$30,SL13&lt;&gt;""),AND(TH13&gt;=TU$26,TH13&lt;&gt;"",TJ13&gt;=TU$30,TJ13&lt;&gt;""),AND(TK13&gt;=TU$26,TK13&lt;&gt;"",TM13&gt;=TU$30,TM13&lt;&gt;""),AND(TO13&gt;=TU$26,TO13&lt;&gt;"",TQ13&gt;=TU$30,TQ13&lt;&gt;""),AND(TR13&gt;=TU$26,TR13&lt;&gt;"",TT13&gt;=TU$30,TT13&lt;&gt;""),AND(UP13&gt;=VC$26,UP13&lt;&gt;"",UR13&gt;=VC$30,UR13&lt;&gt;""),AND(US13&gt;=VC$26,US13&lt;&gt;"",UU13&gt;=VC$30,UU13&lt;&gt;""),AND(UW13&gt;=VC$26,UW13&lt;&gt;"",UY13&gt;=VC$30,UY13&lt;&gt;""),AND(UZ13&gt;=VC$26,UZ13&lt;&gt;"",VB13&gt;=VC$30,VB13&lt;&gt;""),AND(VX13&gt;=WK$26,VX13&lt;&gt;"",VZ13&gt;=WK$30,VZ13&lt;&gt;""),AND(WA13&gt;=WK$26,WA13&lt;&gt;"",WC13&gt;=WK$30,WC13&lt;&gt;""),AND(WE13&gt;=WK$26,WE13&lt;&gt;"",WG13&gt;=WK$30,WG13&lt;&gt;""),AND(WH13&gt;=WK$26,WH13&lt;&gt;"",WJ13&gt;=WK$30,WJ13&lt;&gt;"")),"Excellence",IF(I13="P","Worlds Team",IF(F13="P","National Team","")))))</f>
        <v/>
      </c>
      <c r="I13" s="3" t="str">
        <f>IF(OR(AND(AG13&gt;=AQ$25,AG13&lt;&gt;"",AI13&gt;=AQ$29,AI13&lt;&gt;"",AF13=""),AND(AJ13&gt;=AQ$25,AJ13&lt;&gt;"",AL13&gt;=AQ$29,AL13&lt;&gt;"",AF13=""),AND(AN13&gt;=AQ$25,AN13&lt;&gt;"",AP13&gt;=AQ$29,AP13&lt;&gt;"",AF13=""),AND(BH13&gt;=BR$25,BH13&lt;&gt;"",BJ13&gt;=BR$29,BJ13&lt;&gt;"",BG13=""),AND(BK13&gt;=BR$25,BK13&lt;&gt;"",BM13&gt;=BR$29,BM13&lt;&gt;"",BG13=""),AND(BO13&gt;=BR$25,BO13&lt;&gt;"",BQ13&gt;=BR$29,BQ13&lt;&gt;"",BG13=""),AND(CI13&gt;=CS$25,CI13&lt;&gt;"",CK13&gt;=CS$29,CK13&lt;&gt;"",CH13=""),AND(CL13&gt;=CS$25,CL13&lt;&gt;"",CN13&gt;=CS$29,CN13&lt;&gt;"",CH13=""),AND(CP13&gt;=CS$25,CP13&lt;&gt;"",CR13&gt;=CS$29,CR13&lt;&gt;"",CH13=""),AND(DP13&gt;=EC$25,DP13&lt;&gt;"",DR13&gt;=EC$29,DR13&lt;&gt;""),AND(DS13&gt;=EC$25,DS13&lt;&gt;"",DU13&gt;=EC$29,DU13&lt;&gt;""),AND(DW13&gt;=EC$25,DW13&lt;&gt;"",DY13&gt;=EC$29,DY13&lt;&gt;""),AND(DZ13&gt;=EC$25,DZ13&lt;&gt;"",EB13&gt;=EC$29,EB13&lt;&gt;""),AND(EX13&gt;=FK$25,EX13&lt;&gt;"",EZ13&gt;=FK$29,EZ13&lt;&gt;""),AND(FA13&gt;=FK$25,FA13&lt;&gt;"",FC13&gt;=FK$29,FC13&lt;&gt;""),AND(FE13&gt;=FK$25,FE13&lt;&gt;"",FG13&gt;=FK$29,FG13&lt;&gt;""),AND(FH13&gt;=FK$25,FH13&lt;&gt;"",FJ13&gt;=FK$29,FJ13&lt;&gt;""),AND(GF13&gt;=GS$25,GF13&lt;&gt;"",GH13&gt;=GS$29,GH13&lt;&gt;""),AND(GI13&gt;=GS$25,GI13&lt;&gt;"",GK13&gt;=GS$29,GK13&lt;&gt;""),AND(GM13&gt;=GS$25,GM13&lt;&gt;"",GO13&gt;=GS$29,GO13&lt;&gt;""),AND(GP13&gt;=GS$25,GP13&lt;&gt;"",GR13&gt;=GS$29,GR13&lt;&gt;""),AND(HN13&gt;=IA$25,HN13&lt;&gt;"",HP13&gt;=IA$29,HP13&lt;&gt;""),AND(HQ13&gt;=IA$25,HQ13&lt;&gt;"",HS13&gt;=IA$29,HS13&lt;&gt;""),AND(HU13&gt;=IA$25,HU13&lt;&gt;"",HW13&gt;=IA$29,HW13&lt;&gt;""),AND(HX13&gt;=IA$25,HX13&lt;&gt;"",HZ13&gt;=IA$29,HZ13&lt;&gt;""),AND(IV13&gt;=JI$25,IV13&lt;&gt;"",IX13&gt;=JI$29,IX13&lt;&gt;""),AND(IY13&gt;=JI$25,IY13&lt;&gt;"",JA13&gt;=JI$29,JA13&lt;&gt;""),AND(JC13&gt;=JI$25,JC13&lt;&gt;"",JE13&gt;=JI$29,JE13&lt;&gt;""),AND(JF13&gt;=JI$25,JF13&lt;&gt;"",JH13&gt;=JI$29,JH13&lt;&gt;""),AND(KD13&gt;=KQ$25,KD13&lt;&gt;"",KF13&gt;=KQ$29,KF13&lt;&gt;""),AND(KG13&gt;=KQ$25,KG13&lt;&gt;"",KI13&gt;=KQ$29,KI13&lt;&gt;""),AND(KK13&gt;=KQ$25,KK13&lt;&gt;"",KM13&gt;=KQ$29,KM13&lt;&gt;""),AND(KN13&gt;=KQ$25,KN13&lt;&gt;"",KP13&gt;=KQ$29,KP13&lt;&gt;""),AND(LL13&gt;=LY$25,LL13&lt;&gt;"",LN13&gt;=LY$29,LN13&lt;&gt;""),AND(LO13&gt;=LY$25,LO13&lt;&gt;"",LQ13&gt;=LY$29,LQ13&lt;&gt;""),AND(LS13&gt;=LY$25,LS13&lt;&gt;"",LU13&gt;=LY$29,LU13&lt;&gt;""),AND(LV13&gt;=LY$25,LV13&lt;&gt;"",LX13&gt;=LY$29,LX13&lt;&gt;""),AND(MT13&gt;=NG$25,MT13&lt;&gt;"",MV13&gt;=NG$29,MV13&lt;&gt;""),AND(MW13&gt;=NG$25,MW13&lt;&gt;"",MY13&gt;=NG$29,MY13&lt;&gt;""),AND(NA13&gt;=NG$25,NA13&lt;&gt;"",NC13&gt;=NG$29,NC13&lt;&gt;""),AND(ND13&gt;=NG$25,ND13&lt;&gt;"",NF13&gt;=NG$29,NF13&lt;&gt;""),AND(OB13&gt;=OO$25,OB13&lt;&gt;"",OD13&gt;=OO$29,OD13&lt;&gt;""),AND(OE13&gt;=OO$25,OE13&lt;&gt;"",OG13&gt;=OO$29,OG13&lt;&gt;""),AND(OI13&gt;=OO$25,OI13&lt;&gt;"",OK13&gt;=OO$29,OK13&lt;&gt;""),AND(OL13&gt;=OO$25,OL13&lt;&gt;"",ON13&gt;=OO$29,ON13&lt;&gt;""),AND(PJ13&gt;=PW$25,PJ13&lt;&gt;"",PL13&gt;=PW$29,PL13&lt;&gt;""),AND(PM13&gt;=PW$25,PM13&lt;&gt;"",PO13&gt;=PW$29,PO13&lt;&gt;""),AND(PQ13&gt;=PW$25,PQ13&lt;&gt;"",PS13&gt;=PW$29,PS13&lt;&gt;""),AND(PT13&gt;=PW$25,PT13&lt;&gt;"",PV13&gt;=PW$29,PV13&lt;&gt;""),AND(QR13&gt;=RE$25,QR13&lt;&gt;"",QT13&gt;=RE$29,QT13&lt;&gt;""),AND(QU13&gt;=RE$25,QU13&lt;&gt;"",QW13&gt;=RE$29,QW13&lt;&gt;""),AND(QY13&gt;=RE$25,QY13&lt;&gt;"",RA13&gt;=RE$29,RA13&lt;&gt;""),AND(RB13&gt;=RE$25,RB13&lt;&gt;"",RD13&gt;=RE$29,RD13&lt;&gt;""),AND(RZ13&gt;=SM$25,RZ13&lt;&gt;"",SB13&gt;=SM$29,SB13&lt;&gt;""),AND(SC13&gt;=SM$25,SC13&lt;&gt;"",SE13&gt;=SM$29,SE13&lt;&gt;""),AND(SG13&gt;=SM$25,SG13&lt;&gt;"",SI13&gt;=SM$29,SI13&lt;&gt;""),AND(SJ13&gt;=SM$25,SJ13&lt;&gt;"",SL13&gt;=SM$29,SL13&lt;&gt;""),AND(TH13&gt;=TU$25,TH13&lt;&gt;"",TJ13&gt;=TU$29,TJ13&lt;&gt;""),AND(TK13&gt;=TU$25,TK13&lt;&gt;"",TM13&gt;=TU$29,TM13&lt;&gt;""),AND(TO13&gt;=TU$25,TO13&lt;&gt;"",TQ13&gt;=TU$29,TQ13&lt;&gt;""),AND(TR13&gt;=TU$25,TR13&lt;&gt;"",TT13&gt;=TU$29,TT13&lt;&gt;""),AND(UP13&gt;=VC$25,UP13&lt;&gt;"",UR13&gt;=VC$29,UR13&lt;&gt;""),AND(US13&gt;=VC$25,US13&lt;&gt;"",UU13&gt;=VC$29,UU13&lt;&gt;""),AND(UW13&gt;=VC$25,UW13&lt;&gt;"",UY13&gt;=VC$29,UY13&lt;&gt;""),AND(UZ13&gt;=VC$25,UZ13&lt;&gt;"",VB13&gt;=VC$29,VB13&lt;&gt;""),AND(VX13&gt;=WK$25,VX13&lt;&gt;"",VZ13&gt;=WK$29,VZ13&lt;&gt;""),AND(WA13&gt;=WK$25,WA13&lt;&gt;"",WC13&gt;=WK$29,WC13&lt;&gt;""),AND(WE13&gt;=WK$25,WE13&lt;&gt;"",WG13&gt;=WK$29,WG13&lt;&gt;""),AND(WH13&gt;=WK$25,WH13&lt;&gt;"",WJ13&gt;=WK$29,WJ13&lt;&gt;"")),"P","")</f>
        <v/>
      </c>
      <c r="J13" s="8">
        <f>IF(COUNT(AI13,AL13,AP13,BJ13,BM13,BQ13,CK13,CN13,CR13)&gt;0,LARGE((AI13,AL13,AP13,BJ13,BM13,BQ13,CK13,CN13,CR13),1),0)</f>
        <v>36.29</v>
      </c>
      <c r="K13" s="8" t="str">
        <f>IF(J13="","",IF(OR(J13=CK13,J13=CN13,J13=CR13),$BS$1,IF(OR(J13=BJ13,J13=BM13,J13=BQ13),$AR$1,IF(OR(J13=AI13,J13=AL13,J13=AP13),$Q$1,""))))</f>
        <v>2024 Elite Canada</v>
      </c>
      <c r="L13" s="8">
        <f>IF(COUNT(AI13,AL13,AP13,BJ13,BM13,BQ13,CK13,CN13,CR13)&gt;1,LARGE((AI13,AL13,AP13,BJ13,BM13,BQ13,CK13,CN13,CR13),2),0)</f>
        <v>31.73</v>
      </c>
      <c r="M13" s="8" t="str">
        <f>IF(L13="","",IF(OR(L13=CK13,L13=CN13,L13=CR13),$BS$1,IF(OR(L13=BJ13,L13=BM13,L13=BQ13),$AR$1,IF(OR(L13=AI13,L13=AL13,L13=AP13),$Q$1,""))))</f>
        <v>2024 Elite Canada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>
        <v>5.7</v>
      </c>
      <c r="AS13" s="27">
        <v>7.25</v>
      </c>
      <c r="AT13" s="27">
        <v>8.1999999999999993</v>
      </c>
      <c r="AU13" s="27">
        <v>15.14</v>
      </c>
      <c r="AV13" s="27">
        <v>0</v>
      </c>
      <c r="AW13" s="27">
        <v>2</v>
      </c>
      <c r="AX13" s="27">
        <v>2.75</v>
      </c>
      <c r="AY13" s="27">
        <v>3.1</v>
      </c>
      <c r="AZ13" s="27">
        <v>5.26</v>
      </c>
      <c r="BA13" s="27">
        <v>0</v>
      </c>
      <c r="BB13" s="27">
        <v>5.0999999999999996</v>
      </c>
      <c r="BC13" s="27">
        <v>6.65</v>
      </c>
      <c r="BD13" s="27">
        <v>7</v>
      </c>
      <c r="BE13" s="27">
        <v>12.98</v>
      </c>
      <c r="BF13" s="27">
        <v>0</v>
      </c>
      <c r="BG13" s="29"/>
      <c r="BH13" s="40">
        <f>IF(AT13&gt;0,AT13,"")</f>
        <v>8.1999999999999993</v>
      </c>
      <c r="BI13" s="40">
        <f>IF(AU13&gt;0,AU13,"")</f>
        <v>15.14</v>
      </c>
      <c r="BJ13" s="11">
        <f>IF(SUM(AR13:AU13)-AV13&gt;0,SUM(AR13:AU13)-AV13,"")</f>
        <v>36.29</v>
      </c>
      <c r="BK13" s="11">
        <f>IF(AY13&gt;0,AY13,"")</f>
        <v>3.1</v>
      </c>
      <c r="BL13" s="11">
        <f>IF(AZ13&gt;0,AZ13,"")</f>
        <v>5.26</v>
      </c>
      <c r="BM13" s="11">
        <f>IF(SUM(AW13:AZ13)-BA13&gt;0,SUM(AW13:AZ13)-BA13,"")</f>
        <v>13.11</v>
      </c>
      <c r="BN13" s="11">
        <f>IF(BJ13="","",MAX(BJ13,BM13))</f>
        <v>36.29</v>
      </c>
      <c r="BO13" s="11">
        <f>IF(BD13&gt;0,BD13,"")</f>
        <v>7</v>
      </c>
      <c r="BP13" s="11">
        <f>IF(BE13&gt;0,BE13,"")</f>
        <v>12.98</v>
      </c>
      <c r="BQ13" s="11">
        <f>IF(SUM(BB13:BE13)-BF13&gt;0,SUM(BB13:BE13)-BF13,"")</f>
        <v>31.73</v>
      </c>
      <c r="BR13" s="11">
        <f>IF(SUM(BN13,BQ13)&gt;0,SUM(BN13,BQ13),"")</f>
        <v>68.02</v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>IF(BU13&gt;0,BU13,"")</f>
        <v/>
      </c>
      <c r="CJ13" s="39" t="str">
        <f>IF(BV13&gt;0,BV13,"")</f>
        <v/>
      </c>
      <c r="CK13" s="41" t="str">
        <f>IF(SUM(BS13:BV13)-BW13&gt;0,SUM(BS13:BV13)-BW13,"")</f>
        <v/>
      </c>
      <c r="CL13" s="41" t="str">
        <f>IF(BZ13&gt;0,BZ13,"")</f>
        <v/>
      </c>
      <c r="CM13" s="41" t="str">
        <f>IF(CA13&gt;0,CA13,"")</f>
        <v/>
      </c>
      <c r="CN13" s="41" t="str">
        <f>IF(SUM(BX13:CA13)-CB13&gt;0,SUM(BX13:CA13)-CB13,"")</f>
        <v/>
      </c>
      <c r="CO13" s="41" t="str">
        <f>IF(CK13="","",MAX(CK13,CN13))</f>
        <v/>
      </c>
      <c r="CP13" s="41" t="str">
        <f>IF(CE13&gt;0,CE13,"")</f>
        <v/>
      </c>
      <c r="CQ13" s="41" t="str">
        <f>IF(CF13&gt;0,CF13,"")</f>
        <v/>
      </c>
      <c r="CR13" s="41" t="str">
        <f>IF(SUM(CC13:CF13)-CG13&gt;0,SUM(CC13:CF13)-CG13,"")</f>
        <v/>
      </c>
      <c r="CS13" s="41" t="str">
        <f>IF(SUM(CO13,CR13)&gt;0,SUM(CO13,CR13),"")</f>
        <v/>
      </c>
      <c r="CT13" s="52" t="str">
        <f>IF(MAX(DV13,FD13,GL13,HT13,JB13,KJ13,LR13,MZ13,OH13,PP13,QX13,SF13,TN13,UV13,WD13)-IF(L13="",0,L13)&gt;0.001,MAX(DV13,FD13,GL13,HT13,JB13,KJ13,LR13,MZ13,OH13,PP13,QX13,SF13,TN13,UV13,WD13)-IF(L13="",0,L13),"")</f>
        <v/>
      </c>
      <c r="CU13" s="52" t="str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IF(SUM(DV13,EB13)&gt;0,SUM(DV13,EB13),"")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IF(SUM(FD13,FJ13)&gt;0,SUM(FD13,FJ13),"")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IF(SUM(GL13,GR13)&gt;0,SUM(GL13,GR13),"")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IF(SUM(HT13,HZ13)&gt;0,SUM(HT13,HZ13),"")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IF(SUM(JB13,JH13)&gt;0,SUM(JB13,JH13),"")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IF(SUM(KJ13,KP13)&gt;0,SUM(KJ13,KP13),"")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IF(SUM(LR13,LX13)&gt;0,SUM(LR13,LX13),"")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IF(SUM(MZ13,NF13)&gt;0,SUM(MZ13,NF13),"")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IF(SUM(OH13,ON13)&gt;0,SUM(OH13,ON13),"")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IF(SUM(PP13,PV13)&gt;0,SUM(PP13,PV13),"")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IF(SUM(QX13,RD13)&gt;0,SUM(QX13,RD13),"")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IF(SUM(SF13,SL13)&gt;0,SUM(SF13,SL13),"")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1" t="str">
        <f>IF(SP13&gt;0,SP13,"")</f>
        <v/>
      </c>
      <c r="TI13" s="41" t="str">
        <f>IF(SQ13&gt;0,SQ13,"")</f>
        <v/>
      </c>
      <c r="TJ13" s="41" t="str">
        <f>IF(SUM(SN13:SQ13)-SR13&gt;0,SUM(SN13:SQ13)-SR13,"")</f>
        <v/>
      </c>
      <c r="TK13" s="41" t="str">
        <f>IF(SU13&gt;0,SU13,"")</f>
        <v/>
      </c>
      <c r="TL13" s="41" t="str">
        <f>IF(SV13&gt;0,SV13,"")</f>
        <v/>
      </c>
      <c r="TM13" s="41" t="str">
        <f>IF(SUM(SS13:SV13)-SW13&gt;0,SUM(SS13:SV13)-SW13,"")</f>
        <v/>
      </c>
      <c r="TN13" s="41" t="str">
        <f>IF(MAX(TJ13,TM13)&gt;0,MAX(TJ13,TM13),"")</f>
        <v/>
      </c>
      <c r="TO13" s="41" t="str">
        <f>IF(SZ13&gt;0,SZ13,"")</f>
        <v/>
      </c>
      <c r="TP13" s="41" t="str">
        <f>IF(TA13&gt;0,TA13,"")</f>
        <v/>
      </c>
      <c r="TQ13" s="41" t="str">
        <f>IF(SUM(SX13:TA13)-TB13&gt;0,SUM(SX13:TA13)-TB13,"")</f>
        <v/>
      </c>
      <c r="TR13" s="41" t="str">
        <f>IF(TE13&gt;0,TE13,"")</f>
        <v/>
      </c>
      <c r="TS13" s="41" t="str">
        <f>IF(TF13&gt;0,TF13,"")</f>
        <v/>
      </c>
      <c r="TT13" s="41" t="str">
        <f>IF(SUM(TC13:TF13)-TG13&gt;0,SUM(TC13:TF13)-TG13,"")</f>
        <v/>
      </c>
      <c r="TU13" s="41" t="str">
        <f>IF(SUM(TN13,TT13)&gt;0,SUM(TN13,TT13),"")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IF(SUM(UV13,VB13)&gt;0,SUM(UV13,VB13),"")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1" t="str">
        <f>IF(VF13&gt;0,VF13,"")</f>
        <v/>
      </c>
      <c r="VY13" s="41" t="str">
        <f>IF(VG13&gt;0,VG13,"")</f>
        <v/>
      </c>
      <c r="VZ13" s="41" t="str">
        <f>IF(SUM(VD13:VG13)-VH13&gt;0,SUM(VD13:VG13)-VH13,"")</f>
        <v/>
      </c>
      <c r="WA13" s="41" t="str">
        <f>IF(VK13&gt;0,VK13,"")</f>
        <v/>
      </c>
      <c r="WB13" s="41" t="str">
        <f>IF(VL13&gt;0,VL13,"")</f>
        <v/>
      </c>
      <c r="WC13" s="41" t="str">
        <f>IF(SUM(VI13:VL13)-VM13&gt;0,SUM(VI13:VL13)-VM13,"")</f>
        <v/>
      </c>
      <c r="WD13" s="41" t="str">
        <f>IF(MAX(VZ13,WC13)&gt;0,MAX(VZ13,WC13),"")</f>
        <v/>
      </c>
      <c r="WE13" s="41" t="str">
        <f>IF(VP13&gt;0,VP13,"")</f>
        <v/>
      </c>
      <c r="WF13" s="41" t="str">
        <f>IF(VQ13&gt;0,VQ13,"")</f>
        <v/>
      </c>
      <c r="WG13" s="41" t="str">
        <f>IF(SUM(VN13:VQ13)-VR13&gt;0,SUM(VN13:VQ13)-VR13,"")</f>
        <v/>
      </c>
      <c r="WH13" s="41" t="str">
        <f>IF(VU13&gt;0,VU13,"")</f>
        <v/>
      </c>
      <c r="WI13" s="41" t="str">
        <f>IF(VV13&gt;0,VV13,"")</f>
        <v/>
      </c>
      <c r="WJ13" s="41" t="str">
        <f>IF(SUM(VS13:VV13)-VW13&gt;0,SUM(VS13:VV13)-VW13,"")</f>
        <v/>
      </c>
      <c r="WK13" s="41" t="str">
        <f>IF(SUM(WD13,WJ13)&gt;0,SUM(WD13,WJ13),"")</f>
        <v/>
      </c>
      <c r="WL13" s="27">
        <f>IF($CH13="P",BS13,(BS13+AR13)/2)</f>
        <v>2.85</v>
      </c>
      <c r="WM13" s="27">
        <f>IF($CH13="P",BT13,(BT13+AS13)/2)</f>
        <v>3.625</v>
      </c>
      <c r="WN13" s="27">
        <f>IF($CH13="P",BU13,(BU13+AT13)/2)</f>
        <v>4.0999999999999996</v>
      </c>
      <c r="WO13" s="27">
        <f>IF($CH13="P",BV13,(BV13+AU13)/2)</f>
        <v>7.57</v>
      </c>
      <c r="WP13" s="27">
        <f>IF($CH13="P",BW13,(BW13+AV13)/2)</f>
        <v>0</v>
      </c>
      <c r="WQ13" s="27">
        <f>IF($CH13="P",BX13,(BX13+AW13)/2)</f>
        <v>1</v>
      </c>
      <c r="WR13" s="27">
        <f>IF($CH13="P",BY13,(BY13+AX13)/2)</f>
        <v>1.375</v>
      </c>
      <c r="WS13" s="27">
        <f>IF($CH13="P",BZ13,(BZ13+AY13)/2)</f>
        <v>1.55</v>
      </c>
      <c r="WT13" s="27">
        <f>IF($CH13="P",CA13,(CA13+AZ13)/2)</f>
        <v>2.63</v>
      </c>
      <c r="WU13" s="27">
        <f>IF($CH13="P",CB13,(CB13+BA13)/2)</f>
        <v>0</v>
      </c>
      <c r="WV13" s="27">
        <f>IF($CH13="P",CC13,(CC13+BB13)/2)</f>
        <v>2.5499999999999998</v>
      </c>
      <c r="WW13" s="27">
        <f>IF($CH13="P",CD13,(CD13+BC13)/2)</f>
        <v>3.3250000000000002</v>
      </c>
      <c r="WX13" s="27">
        <f>IF($CH13="P",CE13,(CE13+BD13)/2)</f>
        <v>3.5</v>
      </c>
      <c r="WY13" s="27">
        <f>IF($CH13="P",CF13,(CF13+BE13)/2)</f>
        <v>6.49</v>
      </c>
      <c r="WZ13" s="27">
        <f>IF($CH13="P",CG13,(CG13+BF13)/2)</f>
        <v>0</v>
      </c>
      <c r="XA13" s="29" t="s">
        <v>56</v>
      </c>
      <c r="XB13" s="11">
        <f>IF(WN13&gt;0,WN13,"")</f>
        <v>4.0999999999999996</v>
      </c>
      <c r="XC13" s="11">
        <f>IF(WO13&gt;0,WO13,"")</f>
        <v>7.57</v>
      </c>
      <c r="XD13" s="11">
        <f>IF(SUM(WL13:WO13)-WP13&gt;0,SUM(WL13:WO13)-WP13,"")</f>
        <v>18.145</v>
      </c>
      <c r="XE13" s="11">
        <f>IF(WS13&gt;0,WS13,"")</f>
        <v>1.55</v>
      </c>
      <c r="XF13" s="11">
        <f>IF(WT13&gt;0,WT13,"")</f>
        <v>2.63</v>
      </c>
      <c r="XG13" s="11">
        <f>IF(SUM(WQ13:WT13)-WU13&gt;0,SUM(WQ13:WT13)-WU13,"")</f>
        <v>6.5549999999999997</v>
      </c>
      <c r="XH13" s="11">
        <f>IF(MAX(XD13,XG13)&gt;0,MAX(XD13,XG13),"")</f>
        <v>18.145</v>
      </c>
      <c r="XI13" s="11">
        <f>IF(WX13&gt;0,WX13,"")</f>
        <v>3.5</v>
      </c>
      <c r="XJ13" s="11">
        <f>IF(WY13&gt;0,WY13,"")</f>
        <v>6.49</v>
      </c>
      <c r="XK13" s="11">
        <f>IF(SUM(WV13:WY13)-WZ13&gt;0,SUM(WV13:WY13)-WZ13,"")</f>
        <v>15.865</v>
      </c>
      <c r="XL13" s="11">
        <f>IF(SUM(XH13,XK13)&gt;0,SUM(XH13,XK13),"")</f>
        <v>34.01</v>
      </c>
    </row>
    <row r="14" spans="1:636" x14ac:dyDescent="0.2">
      <c r="A14" s="4" cm="1">
        <f t="array" ref="A14">IF(AND(H14&lt;&gt;"",H14&lt;&gt;"No DD"),SUMPRODUCT((H$4:H$22&lt;&gt;"")*(H$4:H$22&lt;&gt;"No DD")*(E$4:E$22&gt;E14))+1,IF(H14="No DD",SUMPRODUCT((H$4:H$22="No DD")*(E$4:E$22&gt;E14))+1+SUMPRODUCT((H$4:H$22&lt;&gt;"")*(H$4:H$22&lt;&gt;"No DD")),""))</f>
        <v>7</v>
      </c>
      <c r="B14" s="5" t="s">
        <v>223</v>
      </c>
      <c r="C14" s="4" t="s">
        <v>8</v>
      </c>
      <c r="D14" s="4" t="s">
        <v>222</v>
      </c>
      <c r="E14" s="9">
        <f>SUM(J14,L14,N14)</f>
        <v>49.5</v>
      </c>
      <c r="F14" s="3" t="str">
        <f>IF(OR(AND(AG14&gt;=AQ$24,AG14&lt;&gt;"",AI14&gt;=AQ$28,AI14&lt;&gt;"",AF14=""),AND(AJ14&gt;=AQ$24,AJ14&lt;&gt;"",AL14&gt;=AQ$28,AL14&lt;&gt;"",AF14=""),AND(AN14&gt;=AQ$24,AN14&lt;&gt;"",AP14&gt;=AQ$28,AP14&lt;&gt;"",AF14=""),AND(BH14&gt;=BR$24,BH14&lt;&gt;"",BJ14&gt;=BR$28,BJ14&lt;&gt;"",BG14=""),AND(BK14&gt;=BR$24,BK14&lt;&gt;"",BM14&gt;=BR$28,BM14&lt;&gt;"",BG14=""),AND(BO14&gt;=BR$24,BO14&lt;&gt;"",BQ14&gt;=BR$28,BQ14&lt;&gt;"",BG14=""),AND(CI14&gt;=CS$24,CI14&lt;&gt;"",CK14&gt;=CS$28,CK14&lt;&gt;"",CH14=""),AND(CL14&gt;=CS$24,CL14&lt;&gt;"",CN14&gt;=CS$28,CN14&lt;&gt;"",CH14=""),AND(CP14&gt;=CS$24,CP14&lt;&gt;"",CR14&gt;=CS$28,CR14&lt;&gt;"",CH14=""),AND(DP14&gt;=EC$24,DP14&lt;&gt;"",DR14&gt;=EC$28,DR14&lt;&gt;""),AND(DS14&gt;=EC$24,DS14&lt;&gt;"",DU14&gt;=EC$28,DU14&lt;&gt;""),AND(DW14&gt;=EC$24,DW14&lt;&gt;"",DY14&gt;=EC$28,DY14&lt;&gt;""),AND(DZ14&gt;=EC$24,DZ14&lt;&gt;"",EB14&gt;=EC$28,EB14&lt;&gt;""),AND(EX14&gt;=FK$24,EX14&lt;&gt;"",EZ14&gt;=FK$28,EZ14&lt;&gt;""),AND(FA14&gt;=FK$24,FA14&lt;&gt;"",FC14&gt;=FK$28,FC14&lt;&gt;""),AND(FE14&gt;=FK$24,FE14&lt;&gt;"",FG14&gt;=FK$28,FG14&lt;&gt;""),AND(FH14&gt;=FK$24,FH14&lt;&gt;"",FJ14&gt;=FK$28,FJ14&lt;&gt;""),AND(GF14&gt;=GS$24,GF14&lt;&gt;"",GH14&gt;=GS$28,GH14&lt;&gt;""),AND(GI14&gt;=GS$24,GI14&lt;&gt;"",GK14&gt;=GS$28,GK14&lt;&gt;""),AND(GM14&gt;=GS$24,GM14&lt;&gt;"",GO14&gt;=GS$28,GO14&lt;&gt;""),AND(GP14&gt;=GS$24,GP14&lt;&gt;"",GR14&gt;=GS$28,GR14&lt;&gt;""),AND(HN14&gt;=IA$24,HN14&lt;&gt;"",HP14&gt;=IA$28,HP14&lt;&gt;""),AND(HQ14&gt;=IA$24,HQ14&lt;&gt;"",HS14&gt;=IA$28,HS14&lt;&gt;""),AND(HU14&gt;=IA$24,HU14&lt;&gt;"",HW14&gt;=IA$28,HW14&lt;&gt;""),AND(HX14&gt;=IA$24,HX14&lt;&gt;"",HZ14&gt;=IA$28,HZ14&lt;&gt;""),AND(IV14&gt;=JI$24,IV14&lt;&gt;"",IX14&gt;=JI$28,IX14&lt;&gt;""),AND(IY14&gt;=JI$24,IY14&lt;&gt;"",JA14&gt;=JI$28,JA14&lt;&gt;""),AND(JC14&gt;=JI$24,JC14&lt;&gt;"",JE14&gt;=JI$28,JE14&lt;&gt;""),AND(JF14&gt;=JI$24,JF14&lt;&gt;"",JH14&gt;=JI$28,JH14&lt;&gt;""),AND(KD14&gt;=KQ$24,KD14&lt;&gt;"",KF14&gt;=KQ$28,KF14&lt;&gt;""),AND(KG14&gt;=KQ$24,KG14&lt;&gt;"",KI14&gt;=KQ$28,KI14&lt;&gt;""),AND(KK14&gt;=KQ$24,KK14&lt;&gt;"",KM14&gt;=KQ$28,KM14&lt;&gt;""),AND(KN14&gt;=KQ$24,KN14&lt;&gt;"",KP14&gt;=KQ$28,KP14&lt;&gt;""),AND(LL14&gt;=LY$24,LL14&lt;&gt;"",LN14&gt;=LY$28,LN14&lt;&gt;""),AND(LO14&gt;=LY$24,LO14&lt;&gt;"",LQ14&gt;=LY$28,LQ14&lt;&gt;""),AND(LS14&gt;=LY$24,LS14&lt;&gt;"",LU14&gt;=LY$28,LU14&lt;&gt;""),AND(LV14&gt;=LY$24,LV14&lt;&gt;"",LX14&gt;=LY$28,LX14&lt;&gt;""),AND(MT14&gt;=NG$24,MT14&lt;&gt;"",MV14&gt;=NG$28,MV14&lt;&gt;""),AND(MW14&gt;=NG$24,MW14&lt;&gt;"",MY14&gt;=NG$28,MY14&lt;&gt;""),AND(NA14&gt;=NG$24,NA14&lt;&gt;"",NC14&gt;=NG$28,NC14&lt;&gt;""),AND(ND14&gt;=NG$24,ND14&lt;&gt;"",NF14&gt;=NG$28,NF14&lt;&gt;""),AND(OB14&gt;=OO$24,OB14&lt;&gt;"",OD14&gt;=OO$28,OD14&lt;&gt;""),AND(OE14&gt;=OO$24,OE14&lt;&gt;"",OG14&gt;=OO$28,OG14&lt;&gt;""),AND(OI14&gt;=OO$24,OI14&lt;&gt;"",OK14&gt;=OO$28,OK14&lt;&gt;""),AND(OL14&gt;=OO$24,OL14&lt;&gt;"",ON14&gt;=OO$28,ON14&lt;&gt;""),AND(PJ14&gt;=PW$24,PJ14&lt;&gt;"",PL14&gt;=PW$28,PL14&lt;&gt;""),AND(PM14&gt;=PW$24,PM14&lt;&gt;"",PO14&gt;=PW$28,PO14&lt;&gt;""),AND(PQ14&gt;=PW$24,PQ14&lt;&gt;"",PS14&gt;=PW$28,PS14&lt;&gt;""),AND(PT14&gt;=PW$24,PT14&lt;&gt;"",PV14&gt;=PW$28,PV14&lt;&gt;""),AND(QR14&gt;=RE$24,QR14&lt;&gt;"",QT14&gt;=RE$28,QT14&lt;&gt;""),AND(QU14&gt;=RE$24,QU14&lt;&gt;"",QW14&gt;=RE$28,QW14&lt;&gt;""),AND(QY14&gt;=RE$24,QY14&lt;&gt;"",RA14&gt;=RE$28,RA14&lt;&gt;""),AND(RB14&gt;=RE$24,RB14&lt;&gt;"",RD14&gt;=RE$28,RD14&lt;&gt;""),AND(RZ14&gt;=SM$24,RZ14&lt;&gt;"",SB14&gt;=SM$28,SB14&lt;&gt;""),AND(SC14&gt;=SM$24,SC14&lt;&gt;"",SE14&gt;=SM$28,SE14&lt;&gt;""),AND(SG14&gt;=SM$24,SG14&lt;&gt;"",SI14&gt;=SM$28,SI14&lt;&gt;""),AND(SJ14&gt;=SM$24,SJ14&lt;&gt;"",SL14&gt;=SM$28,SL14&lt;&gt;""),AND(TH14&gt;=TU$24,TH14&lt;&gt;"",TJ14&gt;=TU$28,TJ14&lt;&gt;""),AND(TK14&gt;=TU$24,TK14&lt;&gt;"",TM14&gt;=TU$28,TM14&lt;&gt;""),AND(TO14&gt;=TU$24,TO14&lt;&gt;"",TQ14&gt;=TU$28,TQ14&lt;&gt;""),AND(TR14&gt;=TU$24,TR14&lt;&gt;"",TT14&gt;=TU$28,TT14&lt;&gt;""),AND(UP14&gt;=VC$24,UP14&lt;&gt;"",UR14&gt;=VC$28,UR14&lt;&gt;""),AND(US14&gt;=VC$24,US14&lt;&gt;"",UU14&gt;=VC$28,UU14&lt;&gt;""),AND(UW14&gt;=VC$24,UW14&lt;&gt;"",UY14&gt;=VC$28,UY14&lt;&gt;""),AND(UZ14&gt;=VC$24,UZ14&lt;&gt;"",VB14&gt;=VC$28,VB14&lt;&gt;""),AND(VX14&gt;=WK$24,VX14&lt;&gt;"",VZ14&gt;=WK$28,VZ14&lt;&gt;""),AND(WA14&gt;=WK$24,WA14&lt;&gt;"",WC14&gt;=WK$28,WC14&lt;&gt;""),AND(WE14&gt;=WK$24,WE14&lt;&gt;"",WG14&gt;=WK$28,WG14&lt;&gt;""),AND(WH14&gt;=WK$24,WH14&lt;&gt;"",WJ14&gt;=WK$28,WJ14&lt;&gt;"")),"P","")</f>
        <v/>
      </c>
      <c r="G14" s="3" t="str">
        <f>IF(OR(AND(AI14&gt;=AQ$28,AI14&lt;&gt;"",AF14=""),AND(AL14&gt;=AQ$28,AL14&lt;&gt;"",AF14=""),AND(AP14&gt;=AQ$28,AP14&lt;&gt;"",AF14=""),AND(BJ14&gt;=BR$28,BJ14&lt;&gt;"",BG14=""),AND(BM14&gt;=BR$28,BM14&lt;&gt;"",BG14=""),AND(BQ14&gt;=BR$28,BQ14&lt;&gt;"",BG14=""),AND(CK14&gt;=CS$28,CK14&lt;&gt;"",CH14=""),AND(CN14&gt;=CS$28,CN14&lt;&gt;"",CH14=""),AND(CR14&gt;=CS$28,CR14&lt;&gt;"",CH14=""),AND(DR14&gt;=EC$28,DR14&lt;&gt;""),AND(DU14&gt;=EC$28,DU14&lt;&gt;""),AND(DY14&gt;=EC$28,DY14&lt;&gt;""),AND(EB14&gt;=EC$28,EB14&lt;&gt;""),AND(EZ14&gt;=FK$28,EZ14&lt;&gt;""),AND(FC14&gt;=FK$28,FC14&lt;&gt;""),AND(FG14&gt;=FK$28,FG14&lt;&gt;""),AND(FJ14&gt;=FK$28,FJ14&lt;&gt;""),AND(GH14&gt;=GS$28,GH14&lt;&gt;""),AND(GK14&gt;=GS$28,GK14&lt;&gt;""),AND(GO14&gt;=GS$28,GO14&lt;&gt;""),AND(GR14&gt;=GS$28,GR14&lt;&gt;""),AND(HP14&gt;=IA$28,HP14&lt;&gt;""),AND(HS14&gt;=IA$28,HS14&lt;&gt;""),AND(HW14&gt;=IA$28,HW14&lt;&gt;""),AND(HZ14&gt;=IA$28,HZ14&lt;&gt;""),AND(IX14&gt;=JI$28,IX14&lt;&gt;""),AND(JA14&gt;=JI$28,JA14&lt;&gt;""),AND(JE14&gt;=JI$28,JE14&lt;&gt;""),AND(JH14&gt;=JI$28,JH14&lt;&gt;""),AND(KF14&gt;=KQ$28,KF14&lt;&gt;""),AND(KI14&gt;=KQ$28,KI14&lt;&gt;""),AND(KM14&gt;=KQ$28,KM14&lt;&gt;""),AND(KP14&gt;=KQ$28,KP14&lt;&gt;""),AND(LN14&gt;=LY$28,LN14&lt;&gt;""),AND(LQ14&gt;=LY$28,LQ14&lt;&gt;""),AND(LU14&gt;=LY$28,LU14&lt;&gt;""),AND(LX14&gt;=LY$28,LX14&lt;&gt;""),AND(MV14&gt;=NG$28,MV14&lt;&gt;""),AND(MY14&gt;=NG$28,MY14&lt;&gt;""),AND(NC14&gt;=NG$28,NC14&lt;&gt;""),AND(NF14&gt;=NG$28,NF14&lt;&gt;""),AND(OD14&gt;=OO$28,OD14&lt;&gt;""),AND(OG14&gt;=OO$28,OG14&lt;&gt;""),AND(OK14&gt;=OO$28,OK14&lt;&gt;""),AND(ON14&gt;=OO$28,ON14&lt;&gt;""),AND(PL14&gt;=PW$28,PL14&lt;&gt;""),AND(PO14&gt;=PW$28,PO14&lt;&gt;""),AND(PS14&gt;=PW$28,PS14&lt;&gt;""),AND(PV14&gt;=PW$28,PV14&lt;&gt;""),AND(QT14&gt;=RE$28,QT14&lt;&gt;""),AND(QW14&gt;=RE$28,QW14&lt;&gt;""),AND(RA14&gt;=RE$28,RA14&lt;&gt;""),AND(RD14&gt;=RE$28,RD14&lt;&gt;""),AND(SB14&gt;=SM$28,SB14&lt;&gt;""),AND(SE14&gt;=SM$28,SE14&lt;&gt;""),AND(SI14&gt;=SM$28,SI14&lt;&gt;""),AND(SL14&gt;=SM$28,SL14&lt;&gt;""),AND(TJ14&gt;=TU$28,TJ14&lt;&gt;""),AND(TM14&gt;=TU$28,TM14&lt;&gt;""),AND(TQ14&gt;=TU$28,TQ14&lt;&gt;""),AND(TT14&gt;=TU$28,TT14&lt;&gt;""),AND(UR14&gt;=VC$28,UR14&lt;&gt;""),AND(UU14&gt;=VC$28,UU14&lt;&gt;""),AND(UY14&gt;=VC$28,UY14&lt;&gt;""),AND(VB14&gt;=VC$28,VB14&lt;&gt;""),AND(VZ14&gt;=WK$28,VZ14&lt;&gt;""),AND(WC14&gt;=WK$28,WC14&lt;&gt;""),AND(WG14&gt;=WK$28,WG14&lt;&gt;""),AND(WJ14&gt;=WK$28,WJ14&lt;&gt;"")),"P","")</f>
        <v>P</v>
      </c>
      <c r="H14" s="37" t="str">
        <f>IF(AND(G14="P",F14=""),"No DD",IF(OR(AND(AG14&gt;=AQ$27,AG14&lt;&gt;"",AI14&gt;=AQ$31,AI14&lt;&gt;"",AF14=""),AND(AJ14&gt;=AQ$27,AJ14&lt;&gt;"",AL14&gt;=AQ$31,AL14&lt;&gt;"",AF14=""),AND(AN14&gt;=AQ$27,AN14&lt;&gt;"",AP14&gt;=AQ$31,AP14&lt;&gt;"",AF14=""),AND(BH14&gt;=BR$27,BH14&lt;&gt;"",BJ14&gt;=BR$31,BJ14&lt;&gt;"",BG14=""),AND(BK14&gt;=BR$27,BK14&lt;&gt;"",BM14&gt;=BR$31,BM14&lt;&gt;"",BG14=""),AND(BO14&gt;=BR$27,BO14&lt;&gt;"",BQ14&gt;=BR$31,BQ14&lt;&gt;"",BG14=""),AND(CI14&gt;=CS$27,CI14&lt;&gt;"",CK14&gt;=CS$31,CK14&lt;&gt;"",CH14=""),AND(CL14&gt;=CS$27,CL14&lt;&gt;"",CN14&gt;=CS$31,CN14&lt;&gt;"",CH14=""),AND(CP14&gt;=CS$27,CP14&lt;&gt;"",CR14&gt;=CS$31,CR14&lt;&gt;"",CH14=""),AND(DP14&gt;=EC$27,DP14&lt;&gt;"",DR14&gt;=EC$31,DR14&lt;&gt;""),AND(DS14&gt;=EC$27,DS14&lt;&gt;"",DU14&gt;=EC$31,DU14&lt;&gt;""),AND(DW14&gt;=EC$27,DW14&lt;&gt;"",DY14&gt;=EC$31,DY14&lt;&gt;""),AND(DZ14&gt;=EC$27,DZ14&lt;&gt;"",EB14&gt;=EC$31,EB14&lt;&gt;""),AND(EX14&gt;=FK$27,EX14&lt;&gt;"",EZ14&gt;=FK$31,EZ14&lt;&gt;""),AND(FA14&gt;=FK$27,FA14&lt;&gt;"",FC14&gt;=FK$31,FC14&lt;&gt;""),AND(FE14&gt;=FK$27,FE14&lt;&gt;"",FG14&gt;=FK$31,FG14&lt;&gt;""),AND(FH14&gt;=FK$27,FH14&lt;&gt;"",FJ14&gt;=FK$31,FJ14&lt;&gt;""),AND(GF14&gt;=GS$27,GF14&lt;&gt;"",GH14&gt;=GS$31,GH14&lt;&gt;""),AND(GI14&gt;=GS$27,GI14&lt;&gt;"",GK14&gt;=GS$31,GK14&lt;&gt;""),AND(GM14&gt;=GS$27,GM14&lt;&gt;"",GO14&gt;=GS$31,GO14&lt;&gt;""),AND(GP14&gt;=GS$27,GP14&lt;&gt;"",GR14&gt;=GS$31,GR14&lt;&gt;""),AND(HN14&gt;=IA$27,HN14&lt;&gt;"",HP14&gt;=IA$31,HP14&lt;&gt;""),AND(HQ14&gt;=IA$27,HQ14&lt;&gt;"",HS14&gt;=IA$31,HS14&lt;&gt;""),AND(HU14&gt;=IA$27,HU14&lt;&gt;"",HW14&gt;=IA$31,HW14&lt;&gt;""),AND(HX14&gt;=IA$27,HX14&lt;&gt;"",HZ14&gt;=IA$31,HZ14&lt;&gt;""),AND(IV14&gt;=JI$27,IV14&lt;&gt;"",IX14&gt;=JI$31,IX14&lt;&gt;""),AND(IY14&gt;=JI$27,IY14&lt;&gt;"",JA14&gt;=JI$31,JA14&lt;&gt;""),AND(JC14&gt;=JI$27,JC14&lt;&gt;"",JE14&gt;=JI$31,JE14&lt;&gt;""),AND(JF14&gt;=JI$27,JF14&lt;&gt;"",JH14&gt;=JI$31,JH14&lt;&gt;""),AND(KD14&gt;=KQ$27,KD14&lt;&gt;"",KF14&gt;=KQ$31,KF14&lt;&gt;""),AND(KG14&gt;=KQ$27,KG14&lt;&gt;"",KI14&gt;=KQ$31,KI14&lt;&gt;""),AND(KK14&gt;=KQ$27,KK14&lt;&gt;"",KM14&gt;=KQ$31,KM14&lt;&gt;""),AND(KN14&gt;=KQ$27,KN14&lt;&gt;"",KP14&gt;=KQ$31,KP14&lt;&gt;""),AND(LL14&gt;=LY$27,LL14&lt;&gt;"",LN14&gt;=LY$31,LN14&lt;&gt;""),AND(LO14&gt;=LY$27,LO14&lt;&gt;"",LQ14&gt;=LY$31,LQ14&lt;&gt;""),AND(LS14&gt;=LY$27,LS14&lt;&gt;"",LU14&gt;=LY$31,LU14&lt;&gt;""),AND(LV14&gt;=LY$27,LV14&lt;&gt;"",LX14&gt;=LY$31,LX14&lt;&gt;""),AND(MT14&gt;=NG$27,MT14&lt;&gt;"",MV14&gt;=NG$31,MV14&lt;&gt;""),AND(MW14&gt;=NG$27,MW14&lt;&gt;"",MY14&gt;=NG$31,MY14&lt;&gt;""),AND(NA14&gt;=NG$27,NA14&lt;&gt;"",NC14&gt;=NG$31,NC14&lt;&gt;""),AND(ND14&gt;=NG$27,ND14&lt;&gt;"",NF14&gt;=NG$31,NF14&lt;&gt;""),AND(OB14&gt;=OO$27,OB14&lt;&gt;"",OD14&gt;=OO$31,OD14&lt;&gt;""),AND(OE14&gt;=OO$27,OE14&lt;&gt;"",OG14&gt;=OO$31,OG14&lt;&gt;""),AND(OI14&gt;=OO$27,OI14&lt;&gt;"",OK14&gt;=OO$31,OK14&lt;&gt;""),AND(OL14&gt;=OO$27,OL14&lt;&gt;"",ON14&gt;=OO$31,ON14&lt;&gt;""),AND(PJ14&gt;=PW$27,PJ14&lt;&gt;"",PL14&gt;=PW$31,PL14&lt;&gt;""),AND(PM14&gt;=PW$27,PM14&lt;&gt;"",PO14&gt;=PW$31,PO14&lt;&gt;""),AND(PQ14&gt;=PW$27,PQ14&lt;&gt;"",PS14&gt;=PW$31,PS14&lt;&gt;""),AND(PT14&gt;=PW$27,PT14&lt;&gt;"",PV14&gt;=PW$31,PV14&lt;&gt;""),AND(QR14&gt;=RE$27,QR14&lt;&gt;"",QT14&gt;=RE$31,QT14&lt;&gt;""),AND(QU14&gt;=RE$27,QU14&lt;&gt;"",QW14&gt;=RE$31,QW14&lt;&gt;""),AND(QY14&gt;=RE$27,QY14&lt;&gt;"",RA14&gt;=RE$31,RA14&lt;&gt;""),AND(RB14&gt;=RE$27,RB14&lt;&gt;"",RD14&gt;=RE$31,RD14&lt;&gt;""),AND(RZ14&gt;=SM$27,RZ14&lt;&gt;"",SB14&gt;=SM$31,SB14&lt;&gt;""),AND(SC14&gt;=SM$27,SC14&lt;&gt;"",SE14&gt;=SM$31,SE14&lt;&gt;""),AND(SG14&gt;=SM$27,SG14&lt;&gt;"",SI14&gt;=SM$31,SI14&lt;&gt;""),AND(SJ14&gt;=SM$27,SJ14&lt;&gt;"",SL14&gt;=SM$31,SL14&lt;&gt;""),AND(TH14&gt;=TU$27,TH14&lt;&gt;"",TJ14&gt;=TU$31,TJ14&lt;&gt;""),AND(TK14&gt;=TU$27,TK14&lt;&gt;"",TM14&gt;=TU$31,TM14&lt;&gt;""),AND(TO14&gt;=TU$27,TO14&lt;&gt;"",TQ14&gt;=TU$31,TQ14&lt;&gt;""),AND(TR14&gt;=TU$27,TR14&lt;&gt;"",TT14&gt;=TU$31,TT14&lt;&gt;""),AND(UP14&gt;=VC$27,UP14&lt;&gt;"",UR14&gt;=VC$31,UR14&lt;&gt;""),AND(US14&gt;=VC$27,US14&lt;&gt;"",UU14&gt;=VC$31,UU14&lt;&gt;""),AND(UW14&gt;=VC$27,UW14&lt;&gt;"",UY14&gt;=VC$31,UY14&lt;&gt;""),AND(UZ14&gt;=VC$27,UZ14&lt;&gt;"",VB14&gt;=VC$31,VB14&lt;&gt;""),AND(VX14&gt;=WK$27,VX14&lt;&gt;"",VZ14&gt;=WK$31,VZ14&lt;&gt;""),AND(WA14&gt;=WK$27,WA14&lt;&gt;"",WC14&gt;=WK$31,WC14&lt;&gt;""),AND(WE14&gt;=WK$27,WE14&lt;&gt;"",WG14&gt;=WK$31,WG14&lt;&gt;""),AND(WH14&gt;=WK$27,WH14&lt;&gt;"",WJ14&gt;=WK$31,WJ14&lt;&gt;"")),"Merit",IF(OR(AND(AG14&gt;=AQ$26,AG14&lt;&gt;"",AI14&gt;=AQ$30,AI14&lt;&gt;"",AF14=""),AND(AJ14&gt;=AQ$26,AJ14&lt;&gt;"",AL14&gt;=AQ$30,AL14&lt;&gt;"",AF14=""),AND(AN14&gt;=AQ$26,AN14&lt;&gt;"",AP14&gt;=AQ$30,AP14&lt;&gt;"",AF14=""),AND(BH14&gt;=BR$26,BH14&lt;&gt;"",BJ14&gt;=BR$30,BJ14&lt;&gt;"",BG14=""),AND(BK14&gt;=BR$26,BK14&lt;&gt;"",BM14&gt;=BR$30,BM14&lt;&gt;"",BG14=""),AND(BO14&gt;=BR$26,BO14&lt;&gt;"",BQ14&gt;=BR$30,BQ14&lt;&gt;"",BG14=""),AND(CI14&gt;=CS$26,CI14&lt;&gt;"",CK14&gt;=CS$30,CK14&lt;&gt;"",CH14=""),AND(CL14&gt;=CS$26,CL14&lt;&gt;"",CN14&gt;=CS$30,CN14&lt;&gt;"",CH14=""),AND(CP14&gt;=CS$26,CP14&lt;&gt;"",CR14&gt;=CS$30,CR14&lt;&gt;"",CH14=""),AND(DP14&gt;=EC$26,DP14&lt;&gt;"",DR14&gt;=EC$30,DR14&lt;&gt;""),AND(DS14&gt;=EC$26,DS14&lt;&gt;"",DU14&gt;=EC$30,DU14&lt;&gt;""),AND(DW14&gt;=EC$26,DW14&lt;&gt;"",DY14&gt;=EC$30,DY14&lt;&gt;""),AND(DZ14&gt;=EC$26,DZ14&lt;&gt;"",EB14&gt;=EC$30,EB14&lt;&gt;""),AND(EX14&gt;=FK$26,EX14&lt;&gt;"",EZ14&gt;=FK$30,EZ14&lt;&gt;""),AND(FA14&gt;=FK$26,FA14&lt;&gt;"",FC14&gt;=FK$30,FC14&lt;&gt;""),AND(FE14&gt;=FK$26,FE14&lt;&gt;"",FG14&gt;=FK$30,FG14&lt;&gt;""),AND(FH14&gt;=FK$26,FH14&lt;&gt;"",FJ14&gt;=FK$30,FJ14&lt;&gt;""),AND(GF14&gt;=GS$26,GF14&lt;&gt;"",GH14&gt;=GS$30,GH14&lt;&gt;""),AND(GI14&gt;=GS$26,GI14&lt;&gt;"",GK14&gt;=GS$30,GK14&lt;&gt;""),AND(GM14&gt;=GS$26,GM14&lt;&gt;"",GO14&gt;=GS$30,GO14&lt;&gt;""),AND(GP14&gt;=GS$26,GP14&lt;&gt;"",GR14&gt;=GS$30,GR14&lt;&gt;""),AND(HN14&gt;=IA$26,HN14&lt;&gt;"",HP14&gt;=IA$30,HP14&lt;&gt;""),AND(HQ14&gt;=IA$26,HQ14&lt;&gt;"",HS14&gt;=IA$30,HS14&lt;&gt;""),AND(HU14&gt;=IA$26,HU14&lt;&gt;"",HW14&gt;=IA$30,HW14&lt;&gt;""),AND(HX14&gt;=IA$26,HX14&lt;&gt;"",HZ14&gt;=IA$30,HZ14&lt;&gt;""),AND(IV14&gt;=JI$26,IV14&lt;&gt;"",IX14&gt;=JI$30,IX14&lt;&gt;""),AND(IY14&gt;=JI$26,IY14&lt;&gt;"",JA14&gt;=JI$30,JA14&lt;&gt;""),AND(JC14&gt;=JI$26,JC14&lt;&gt;"",JE14&gt;=JI$30,JE14&lt;&gt;""),AND(JF14&gt;=JI$26,JF14&lt;&gt;"",JH14&gt;=JI$30,JH14&lt;&gt;""),AND(KD14&gt;=KQ$26,KD14&lt;&gt;"",KF14&gt;=KQ$30,KF14&lt;&gt;""),AND(KG14&gt;=KQ$26,KG14&lt;&gt;"",KI14&gt;=KQ$30,KI14&lt;&gt;""),AND(KK14&gt;=KQ$26,KK14&lt;&gt;"",KM14&gt;=KQ$30,KM14&lt;&gt;""),AND(KN14&gt;=KQ$26,KN14&lt;&gt;"",KP14&gt;=KQ$30,KP14&lt;&gt;""),AND(LL14&gt;=LY$26,LL14&lt;&gt;"",LN14&gt;=LY$30,LN14&lt;&gt;""),AND(LO14&gt;=LY$26,LO14&lt;&gt;"",LQ14&gt;=LY$30,LQ14&lt;&gt;""),AND(LS14&gt;=LY$26,LS14&lt;&gt;"",LU14&gt;=LY$30,LU14&lt;&gt;""),AND(LV14&gt;=LY$26,LV14&lt;&gt;"",LX14&gt;=LY$30,LX14&lt;&gt;""),AND(MT14&gt;=NG$26,MT14&lt;&gt;"",MV14&gt;=NG$30,MV14&lt;&gt;""),AND(MW14&gt;=NG$26,MW14&lt;&gt;"",MY14&gt;=NG$30,MY14&lt;&gt;""),AND(NA14&gt;=NG$26,NA14&lt;&gt;"",NC14&gt;=NG$30,NC14&lt;&gt;""),AND(ND14&gt;=NG$26,ND14&lt;&gt;"",NF14&gt;=NG$30,NF14&lt;&gt;""),AND(OB14&gt;=OO$26,OB14&lt;&gt;"",OD14&gt;=OO$30,OD14&lt;&gt;""),AND(OE14&gt;=OO$26,OE14&lt;&gt;"",OG14&gt;=OO$30,OG14&lt;&gt;""),AND(OI14&gt;=OO$26,OI14&lt;&gt;"",OK14&gt;=OO$30,OK14&lt;&gt;""),AND(OL14&gt;=OO$26,OL14&lt;&gt;"",ON14&gt;=OO$30,ON14&lt;&gt;""),AND(PJ14&gt;=PW$26,PJ14&lt;&gt;"",PL14&gt;=PW$30,PL14&lt;&gt;""),AND(PM14&gt;=PW$26,PM14&lt;&gt;"",PO14&gt;=PW$30,PO14&lt;&gt;""),AND(PQ14&gt;=PW$26,PQ14&lt;&gt;"",PS14&gt;=PW$30,PS14&lt;&gt;""),AND(PT14&gt;=PW$26,PT14&lt;&gt;"",PV14&gt;=PW$30,PV14&lt;&gt;""),AND(QR14&gt;=RE$26,QR14&lt;&gt;"",QT14&gt;=RE$30,QT14&lt;&gt;""),AND(QU14&gt;=RE$26,QU14&lt;&gt;"",QW14&gt;=RE$30,QW14&lt;&gt;""),AND(QY14&gt;=RE$26,QY14&lt;&gt;"",RA14&gt;=RE$30,RA14&lt;&gt;""),AND(RB14&gt;=RE$26,RB14&lt;&gt;"",RD14&gt;=RE$30,RD14&lt;&gt;""),AND(RZ14&gt;=SM$26,RZ14&lt;&gt;"",SB14&gt;=SM$30,SB14&lt;&gt;""),AND(SC14&gt;=SM$26,SC14&lt;&gt;"",SE14&gt;=SM$30,SE14&lt;&gt;""),AND(SG14&gt;=SM$26,SG14&lt;&gt;"",SI14&gt;=SM$30,SI14&lt;&gt;""),AND(SJ14&gt;=SM$26,SJ14&lt;&gt;"",SL14&gt;=SM$30,SL14&lt;&gt;""),AND(TH14&gt;=TU$26,TH14&lt;&gt;"",TJ14&gt;=TU$30,TJ14&lt;&gt;""),AND(TK14&gt;=TU$26,TK14&lt;&gt;"",TM14&gt;=TU$30,TM14&lt;&gt;""),AND(TO14&gt;=TU$26,TO14&lt;&gt;"",TQ14&gt;=TU$30,TQ14&lt;&gt;""),AND(TR14&gt;=TU$26,TR14&lt;&gt;"",TT14&gt;=TU$30,TT14&lt;&gt;""),AND(UP14&gt;=VC$26,UP14&lt;&gt;"",UR14&gt;=VC$30,UR14&lt;&gt;""),AND(US14&gt;=VC$26,US14&lt;&gt;"",UU14&gt;=VC$30,UU14&lt;&gt;""),AND(UW14&gt;=VC$26,UW14&lt;&gt;"",UY14&gt;=VC$30,UY14&lt;&gt;""),AND(UZ14&gt;=VC$26,UZ14&lt;&gt;"",VB14&gt;=VC$30,VB14&lt;&gt;""),AND(VX14&gt;=WK$26,VX14&lt;&gt;"",VZ14&gt;=WK$30,VZ14&lt;&gt;""),AND(WA14&gt;=WK$26,WA14&lt;&gt;"",WC14&gt;=WK$30,WC14&lt;&gt;""),AND(WE14&gt;=WK$26,WE14&lt;&gt;"",WG14&gt;=WK$30,WG14&lt;&gt;""),AND(WH14&gt;=WK$26,WH14&lt;&gt;"",WJ14&gt;=WK$30,WJ14&lt;&gt;"")),"Excellence",IF(I14="P","Worlds Team",IF(F14="P","National Team","")))))</f>
        <v>No DD</v>
      </c>
      <c r="I14" s="3" t="str">
        <f>IF(OR(AND(AG14&gt;=AQ$25,AG14&lt;&gt;"",AI14&gt;=AQ$29,AI14&lt;&gt;"",AF14=""),AND(AJ14&gt;=AQ$25,AJ14&lt;&gt;"",AL14&gt;=AQ$29,AL14&lt;&gt;"",AF14=""),AND(AN14&gt;=AQ$25,AN14&lt;&gt;"",AP14&gt;=AQ$29,AP14&lt;&gt;"",AF14=""),AND(BH14&gt;=BR$25,BH14&lt;&gt;"",BJ14&gt;=BR$29,BJ14&lt;&gt;"",BG14=""),AND(BK14&gt;=BR$25,BK14&lt;&gt;"",BM14&gt;=BR$29,BM14&lt;&gt;"",BG14=""),AND(BO14&gt;=BR$25,BO14&lt;&gt;"",BQ14&gt;=BR$29,BQ14&lt;&gt;"",BG14=""),AND(CI14&gt;=CS$25,CI14&lt;&gt;"",CK14&gt;=CS$29,CK14&lt;&gt;"",CH14=""),AND(CL14&gt;=CS$25,CL14&lt;&gt;"",CN14&gt;=CS$29,CN14&lt;&gt;"",CH14=""),AND(CP14&gt;=CS$25,CP14&lt;&gt;"",CR14&gt;=CS$29,CR14&lt;&gt;"",CH14=""),AND(DP14&gt;=EC$25,DP14&lt;&gt;"",DR14&gt;=EC$29,DR14&lt;&gt;""),AND(DS14&gt;=EC$25,DS14&lt;&gt;"",DU14&gt;=EC$29,DU14&lt;&gt;""),AND(DW14&gt;=EC$25,DW14&lt;&gt;"",DY14&gt;=EC$29,DY14&lt;&gt;""),AND(DZ14&gt;=EC$25,DZ14&lt;&gt;"",EB14&gt;=EC$29,EB14&lt;&gt;""),AND(EX14&gt;=FK$25,EX14&lt;&gt;"",EZ14&gt;=FK$29,EZ14&lt;&gt;""),AND(FA14&gt;=FK$25,FA14&lt;&gt;"",FC14&gt;=FK$29,FC14&lt;&gt;""),AND(FE14&gt;=FK$25,FE14&lt;&gt;"",FG14&gt;=FK$29,FG14&lt;&gt;""),AND(FH14&gt;=FK$25,FH14&lt;&gt;"",FJ14&gt;=FK$29,FJ14&lt;&gt;""),AND(GF14&gt;=GS$25,GF14&lt;&gt;"",GH14&gt;=GS$29,GH14&lt;&gt;""),AND(GI14&gt;=GS$25,GI14&lt;&gt;"",GK14&gt;=GS$29,GK14&lt;&gt;""),AND(GM14&gt;=GS$25,GM14&lt;&gt;"",GO14&gt;=GS$29,GO14&lt;&gt;""),AND(GP14&gt;=GS$25,GP14&lt;&gt;"",GR14&gt;=GS$29,GR14&lt;&gt;""),AND(HN14&gt;=IA$25,HN14&lt;&gt;"",HP14&gt;=IA$29,HP14&lt;&gt;""),AND(HQ14&gt;=IA$25,HQ14&lt;&gt;"",HS14&gt;=IA$29,HS14&lt;&gt;""),AND(HU14&gt;=IA$25,HU14&lt;&gt;"",HW14&gt;=IA$29,HW14&lt;&gt;""),AND(HX14&gt;=IA$25,HX14&lt;&gt;"",HZ14&gt;=IA$29,HZ14&lt;&gt;""),AND(IV14&gt;=JI$25,IV14&lt;&gt;"",IX14&gt;=JI$29,IX14&lt;&gt;""),AND(IY14&gt;=JI$25,IY14&lt;&gt;"",JA14&gt;=JI$29,JA14&lt;&gt;""),AND(JC14&gt;=JI$25,JC14&lt;&gt;"",JE14&gt;=JI$29,JE14&lt;&gt;""),AND(JF14&gt;=JI$25,JF14&lt;&gt;"",JH14&gt;=JI$29,JH14&lt;&gt;""),AND(KD14&gt;=KQ$25,KD14&lt;&gt;"",KF14&gt;=KQ$29,KF14&lt;&gt;""),AND(KG14&gt;=KQ$25,KG14&lt;&gt;"",KI14&gt;=KQ$29,KI14&lt;&gt;""),AND(KK14&gt;=KQ$25,KK14&lt;&gt;"",KM14&gt;=KQ$29,KM14&lt;&gt;""),AND(KN14&gt;=KQ$25,KN14&lt;&gt;"",KP14&gt;=KQ$29,KP14&lt;&gt;""),AND(LL14&gt;=LY$25,LL14&lt;&gt;"",LN14&gt;=LY$29,LN14&lt;&gt;""),AND(LO14&gt;=LY$25,LO14&lt;&gt;"",LQ14&gt;=LY$29,LQ14&lt;&gt;""),AND(LS14&gt;=LY$25,LS14&lt;&gt;"",LU14&gt;=LY$29,LU14&lt;&gt;""),AND(LV14&gt;=LY$25,LV14&lt;&gt;"",LX14&gt;=LY$29,LX14&lt;&gt;""),AND(MT14&gt;=NG$25,MT14&lt;&gt;"",MV14&gt;=NG$29,MV14&lt;&gt;""),AND(MW14&gt;=NG$25,MW14&lt;&gt;"",MY14&gt;=NG$29,MY14&lt;&gt;""),AND(NA14&gt;=NG$25,NA14&lt;&gt;"",NC14&gt;=NG$29,NC14&lt;&gt;""),AND(ND14&gt;=NG$25,ND14&lt;&gt;"",NF14&gt;=NG$29,NF14&lt;&gt;""),AND(OB14&gt;=OO$25,OB14&lt;&gt;"",OD14&gt;=OO$29,OD14&lt;&gt;""),AND(OE14&gt;=OO$25,OE14&lt;&gt;"",OG14&gt;=OO$29,OG14&lt;&gt;""),AND(OI14&gt;=OO$25,OI14&lt;&gt;"",OK14&gt;=OO$29,OK14&lt;&gt;""),AND(OL14&gt;=OO$25,OL14&lt;&gt;"",ON14&gt;=OO$29,ON14&lt;&gt;""),AND(PJ14&gt;=PW$25,PJ14&lt;&gt;"",PL14&gt;=PW$29,PL14&lt;&gt;""),AND(PM14&gt;=PW$25,PM14&lt;&gt;"",PO14&gt;=PW$29,PO14&lt;&gt;""),AND(PQ14&gt;=PW$25,PQ14&lt;&gt;"",PS14&gt;=PW$29,PS14&lt;&gt;""),AND(PT14&gt;=PW$25,PT14&lt;&gt;"",PV14&gt;=PW$29,PV14&lt;&gt;""),AND(QR14&gt;=RE$25,QR14&lt;&gt;"",QT14&gt;=RE$29,QT14&lt;&gt;""),AND(QU14&gt;=RE$25,QU14&lt;&gt;"",QW14&gt;=RE$29,QW14&lt;&gt;""),AND(QY14&gt;=RE$25,QY14&lt;&gt;"",RA14&gt;=RE$29,RA14&lt;&gt;""),AND(RB14&gt;=RE$25,RB14&lt;&gt;"",RD14&gt;=RE$29,RD14&lt;&gt;""),AND(RZ14&gt;=SM$25,RZ14&lt;&gt;"",SB14&gt;=SM$29,SB14&lt;&gt;""),AND(SC14&gt;=SM$25,SC14&lt;&gt;"",SE14&gt;=SM$29,SE14&lt;&gt;""),AND(SG14&gt;=SM$25,SG14&lt;&gt;"",SI14&gt;=SM$29,SI14&lt;&gt;""),AND(SJ14&gt;=SM$25,SJ14&lt;&gt;"",SL14&gt;=SM$29,SL14&lt;&gt;""),AND(TH14&gt;=TU$25,TH14&lt;&gt;"",TJ14&gt;=TU$29,TJ14&lt;&gt;""),AND(TK14&gt;=TU$25,TK14&lt;&gt;"",TM14&gt;=TU$29,TM14&lt;&gt;""),AND(TO14&gt;=TU$25,TO14&lt;&gt;"",TQ14&gt;=TU$29,TQ14&lt;&gt;""),AND(TR14&gt;=TU$25,TR14&lt;&gt;"",TT14&gt;=TU$29,TT14&lt;&gt;""),AND(UP14&gt;=VC$25,UP14&lt;&gt;"",UR14&gt;=VC$29,UR14&lt;&gt;""),AND(US14&gt;=VC$25,US14&lt;&gt;"",UU14&gt;=VC$29,UU14&lt;&gt;""),AND(UW14&gt;=VC$25,UW14&lt;&gt;"",UY14&gt;=VC$29,UY14&lt;&gt;""),AND(UZ14&gt;=VC$25,UZ14&lt;&gt;"",VB14&gt;=VC$29,VB14&lt;&gt;""),AND(VX14&gt;=WK$25,VX14&lt;&gt;"",VZ14&gt;=WK$29,VZ14&lt;&gt;""),AND(WA14&gt;=WK$25,WA14&lt;&gt;"",WC14&gt;=WK$29,WC14&lt;&gt;""),AND(WE14&gt;=WK$25,WE14&lt;&gt;"",WG14&gt;=WK$29,WG14&lt;&gt;""),AND(WH14&gt;=WK$25,WH14&lt;&gt;"",WJ14&gt;=WK$29,WJ14&lt;&gt;"")),"P","")</f>
        <v/>
      </c>
      <c r="J14" s="8">
        <f>IF(COUNT(AI14,AL14,AP14,BJ14,BM14,BQ14,CK14,CN14,CR14)&gt;0,LARGE((AI14,AL14,AP14,BJ14,BM14,BQ14,CK14,CN14,CR14),1),0)</f>
        <v>0</v>
      </c>
      <c r="K14" s="8" t="str">
        <f>IF(J14="","",IF(OR(J14=CK14,J14=CN14,J14=CR14),$BS$1,IF(OR(J14=BJ14,J14=BM14,J14=BQ14),$AR$1,IF(OR(J14=AI14,J14=AL14,J14=AP14),$Q$1,""))))</f>
        <v/>
      </c>
      <c r="L14" s="8">
        <f>IF(COUNT(AI14,AL14,AP14,BJ14,BM14,BQ14,CK14,CN14,CR14)&gt;1,LARGE((AI14,AL14,AP14,BJ14,BM14,BQ14,CK14,CN14,CR14),2),0)</f>
        <v>0</v>
      </c>
      <c r="M14" s="8" t="str">
        <f>IF(L14="","",IF(OR(L14=CK14,L14=CN14,L14=CR14),$BS$1,IF(OR(L14=BJ14,L14=BM14,L14=BQ14),$AR$1,IF(OR(L14=AI14,L14=AL14,L14=AP14),$Q$1,""))))</f>
        <v/>
      </c>
      <c r="N14" s="8">
        <f>IF(MAX(CT14,CU14)&gt;0,MAX(CT14,CU14),"")</f>
        <v>49.5</v>
      </c>
      <c r="O14" s="11" t="str">
        <f>IF(N14="","",IF(N14=CT14,"("&amp;CT$2&amp;")",IF(N14=CU14,"("&amp;CU$2&amp;")")))</f>
        <v>(Final)</v>
      </c>
      <c r="P14" s="8" t="str">
        <f>IF(N14="","",IF(N14=CT14,IF(N14+IF(L14="",0,L14)=WD14,$VD$1,IF(N14+IF(L14="",0,L14)=UV14,$TV$1,IF(N14+IF(L14="",0,L14)=TN14,$SN$1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))),IF(N14=CU14,IF(N14+IF(L14="",0,L14)=WG14,$VD$1,IF(N14+IF(L14="",0,L14)=UY14,$TV$1,IF(N14+IF(L14="",0,L14)=TQ14,$SN$1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WJ14,$VD$1,IF(N14+IF(L14="",0,L14)=VB14,$TV$1,IF(N14+IF(L14="",0,L14)=TT14,$SN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))))))</f>
        <v>2024 World Cup POR (July 7)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>IF(AT14&gt;0,AT14,"")</f>
        <v/>
      </c>
      <c r="BI14" s="40" t="str">
        <f>IF(AU14&gt;0,AU14,"")</f>
        <v/>
      </c>
      <c r="BJ14" s="11" t="str">
        <f>IF(SUM(AR14:AU14)-AV14&gt;0,SUM(AR14:AU14)-AV14,"")</f>
        <v/>
      </c>
      <c r="BK14" s="11" t="str">
        <f>IF(AY14&gt;0,AY14,"")</f>
        <v/>
      </c>
      <c r="BL14" s="11" t="str">
        <f>IF(AZ14&gt;0,AZ14,"")</f>
        <v/>
      </c>
      <c r="BM14" s="11" t="str">
        <f>IF(SUM(AW14:AZ14)-BA14&gt;0,SUM(AW14:AZ14)-BA14,"")</f>
        <v/>
      </c>
      <c r="BN14" s="11" t="str">
        <f>IF(BJ14="","",MAX(BJ14,BM14))</f>
        <v/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 t="str">
        <f>IF(SUM(BN14,BQ14)&gt;0,SUM(BN14,BQ14),"")</f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>IF(BU14&gt;0,BU14,"")</f>
        <v/>
      </c>
      <c r="CJ14" s="39" t="str">
        <f>IF(BV14&gt;0,BV14,"")</f>
        <v/>
      </c>
      <c r="CK14" s="41" t="str">
        <f>IF(SUM(BS14:BV14)-BW14&gt;0,SUM(BS14:BV14)-BW14,"")</f>
        <v/>
      </c>
      <c r="CL14" s="41" t="str">
        <f>IF(BZ14&gt;0,BZ14,"")</f>
        <v/>
      </c>
      <c r="CM14" s="41" t="str">
        <f>IF(CA14&gt;0,CA14,"")</f>
        <v/>
      </c>
      <c r="CN14" s="41" t="str">
        <f>IF(SUM(BX14:CA14)-CB14&gt;0,SUM(BX14:CA14)-CB14,"")</f>
        <v/>
      </c>
      <c r="CO14" s="41" t="str">
        <f>IF(CK14="","",MAX(CK14,CN14))</f>
        <v/>
      </c>
      <c r="CP14" s="41" t="str">
        <f>IF(CE14&gt;0,CE14,"")</f>
        <v/>
      </c>
      <c r="CQ14" s="41" t="str">
        <f>IF(CF14&gt;0,CF14,"")</f>
        <v/>
      </c>
      <c r="CR14" s="41" t="str">
        <f>IF(SUM(CC14:CF14)-CG14&gt;0,SUM(CC14:CF14)-CG14,"")</f>
        <v/>
      </c>
      <c r="CS14" s="41" t="str">
        <f>IF(SUM(CO14,CR14)&gt;0,SUM(CO14,CR14),"")</f>
        <v/>
      </c>
      <c r="CT14" s="52">
        <f>IF(MAX(DV14,FD14,GL14,HT14,JB14,KJ14,LR14,MZ14,OH14,PP14,QX14,SF14,TN14,UV14,WD14)-IF(L14="",0,L14)&gt;0.001,MAX(DV14,FD14,GL14,HT14,JB14,KJ14,LR14,MZ14,OH14,PP14,QX14,SF14,TN14,UV14,WD14)-IF(L14="",0,L14),"")</f>
        <v>48.74</v>
      </c>
      <c r="CU14" s="52">
        <f>IF(MAX(DY14,EB14,FG14,FJ14,GO14,GR14,HW14,HZ14,JE14,JH14,KM14,KP14,LU14,LX14,NC14,NF14,OK14,ON14,PS14,PV14,RA14,RD14,SI14,SL14,TQ14,TT14,UY14,VB14,WG14,WJ14)-IF(L14="",0,L14)&gt;0.001,MAX(DY14,EB14,FG14,FJ14,GO14,GR14,HW14,HZ14,JE14,JH14,KM14,KP14,LU14,LX14,NC14,NF14,OK14,ON14,PS14,PV14,RA14,RD14,SI14,SL14,TQ14,TT14,UY14,VB14,WG14,WJ14)-IF(L14="",0,L14),"")</f>
        <v>49.5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IF(SUM(DV14,EB14)&gt;0,SUM(DV14,EB14),"")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IF(SUM(FD14,FJ14)&gt;0,SUM(FD14,FJ14),"")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IF(SUM(GL14,GR14)&gt;0,SUM(GL14,GR14),"")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IF(SUM(HT14,HZ14)&gt;0,SUM(HT14,HZ14),"")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IF(SUM(JB14,JH14)&gt;0,SUM(JB14,JH14),"")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IF(SUM(KJ14,KP14)&gt;0,SUM(KJ14,KP14),"")</f>
        <v/>
      </c>
      <c r="KR14" s="17">
        <v>4.5</v>
      </c>
      <c r="KS14" s="17">
        <v>5.55</v>
      </c>
      <c r="KT14" s="17">
        <v>8.1</v>
      </c>
      <c r="KU14" s="17">
        <v>9.98</v>
      </c>
      <c r="KV14" s="17">
        <v>0</v>
      </c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>
        <f>IF(KT14&gt;0,KT14,"")</f>
        <v>8.1</v>
      </c>
      <c r="LM14" s="41">
        <f>IF(KU14&gt;0,KU14,"")</f>
        <v>9.98</v>
      </c>
      <c r="LN14" s="41">
        <f>IF(SUM(KR14:KU14)-KV14&gt;0,SUM(KR14:KU14)-KV14,"")</f>
        <v>28.13</v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>
        <f>IF(MAX(LN14,LQ14)&gt;0,MAX(LN14,LQ14),"")</f>
        <v>28.13</v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>
        <f>IF(SUM(LR14,LX14)&gt;0,SUM(LR14,LX14),"")</f>
        <v>28.13</v>
      </c>
      <c r="LZ14" s="18">
        <v>7.75</v>
      </c>
      <c r="MA14" s="18">
        <v>9.1999999999999993</v>
      </c>
      <c r="MB14" s="18">
        <v>12.2</v>
      </c>
      <c r="MC14" s="18">
        <v>16.420000000000002</v>
      </c>
      <c r="MD14" s="18">
        <v>0</v>
      </c>
      <c r="ME14" s="18">
        <v>2.2999999999999998</v>
      </c>
      <c r="MF14" s="18">
        <v>2.65</v>
      </c>
      <c r="MG14" s="18">
        <v>4.4000000000000004</v>
      </c>
      <c r="MH14" s="18">
        <v>4.7</v>
      </c>
      <c r="MI14" s="18">
        <v>0</v>
      </c>
      <c r="MJ14" s="18"/>
      <c r="MK14" s="18"/>
      <c r="ML14" s="18"/>
      <c r="MM14" s="18"/>
      <c r="MN14" s="18"/>
      <c r="MO14" s="18">
        <v>7.75</v>
      </c>
      <c r="MP14" s="18">
        <v>9.1999999999999993</v>
      </c>
      <c r="MQ14" s="18">
        <v>12.2</v>
      </c>
      <c r="MR14" s="18">
        <v>17.64</v>
      </c>
      <c r="MS14" s="18">
        <v>0</v>
      </c>
      <c r="MT14" s="11">
        <f>IF(MB14&gt;0,MB14,"")</f>
        <v>12.2</v>
      </c>
      <c r="MU14" s="11">
        <f>IF(MC14&gt;0,MC14,"")</f>
        <v>16.420000000000002</v>
      </c>
      <c r="MV14" s="11">
        <f>IF(SUM(LZ14:MC14)-MD14&gt;0,SUM(LZ14:MC14)-MD14,"")</f>
        <v>45.57</v>
      </c>
      <c r="MW14" s="11">
        <f>IF(MG14&gt;0,MG14,"")</f>
        <v>4.4000000000000004</v>
      </c>
      <c r="MX14" s="11">
        <f>IF(MH14&gt;0,MH14,"")</f>
        <v>4.7</v>
      </c>
      <c r="MY14" s="11">
        <f>IF(SUM(ME14:MH14)-MI14&gt;0,SUM(ME14:MH14)-MI14,"")</f>
        <v>14.05</v>
      </c>
      <c r="MZ14" s="11">
        <f>IF(MAX(MV14,MY14)&gt;0,MAX(MV14,MY14),"")</f>
        <v>45.57</v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>
        <f>IF(MQ14&gt;0,MQ14,"")</f>
        <v>12.2</v>
      </c>
      <c r="NE14" s="11">
        <f>IF(MR14&gt;0,MR14,"")</f>
        <v>17.64</v>
      </c>
      <c r="NF14" s="11">
        <f>IF(SUM(MO14:MR14)-MS14&gt;0,SUM(MO14:MR14)-MS14,"")</f>
        <v>46.79</v>
      </c>
      <c r="NG14" s="11">
        <f>IF(SUM(MZ14,NF14)&gt;0,SUM(MZ14,NF14),"")</f>
        <v>92.36</v>
      </c>
      <c r="NH14" s="17">
        <v>7.8</v>
      </c>
      <c r="NI14" s="17">
        <v>12.2</v>
      </c>
      <c r="NJ14" s="17">
        <v>9.1</v>
      </c>
      <c r="NK14" s="17">
        <v>18.46</v>
      </c>
      <c r="NL14" s="17">
        <v>0</v>
      </c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>
        <v>7.9</v>
      </c>
      <c r="NX14" s="17">
        <v>9.5</v>
      </c>
      <c r="NY14" s="17">
        <v>12.2</v>
      </c>
      <c r="NZ14" s="17">
        <v>17.8</v>
      </c>
      <c r="OA14" s="17">
        <v>0</v>
      </c>
      <c r="OB14" s="41">
        <f>IF(NJ14&gt;0,NJ14,"")</f>
        <v>9.1</v>
      </c>
      <c r="OC14" s="41">
        <f>IF(NK14&gt;0,NK14,"")</f>
        <v>18.46</v>
      </c>
      <c r="OD14" s="41">
        <f>IF(SUM(NH14:NK14)-NL14&gt;0,SUM(NH14:NK14)-NL14,"")</f>
        <v>47.56</v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>
        <f>IF(MAX(OD14,OG14)&gt;0,MAX(OD14,OG14),"")</f>
        <v>47.56</v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>
        <f>IF(NY14&gt;0,NY14,"")</f>
        <v>12.2</v>
      </c>
      <c r="OM14" s="41">
        <f>IF(NZ14&gt;0,NZ14,"")</f>
        <v>17.8</v>
      </c>
      <c r="ON14" s="41">
        <f>IF(SUM(NW14:NZ14)-OA14&gt;0,SUM(NW14:NZ14)-OA14,"")</f>
        <v>47.4</v>
      </c>
      <c r="OO14" s="41">
        <f>IF(SUM(OH14,ON14)&gt;0,SUM(OH14,ON14),"")</f>
        <v>94.960000000000008</v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IF(SUM(PP14,PV14)&gt;0,SUM(PP14,PV14),"")</f>
        <v/>
      </c>
      <c r="PX14" s="17">
        <v>7.6</v>
      </c>
      <c r="PY14" s="17">
        <v>9.5</v>
      </c>
      <c r="PZ14" s="17">
        <v>13.8</v>
      </c>
      <c r="QA14" s="17">
        <v>17.84</v>
      </c>
      <c r="QB14" s="17">
        <v>0</v>
      </c>
      <c r="QC14" s="17">
        <v>7.6</v>
      </c>
      <c r="QD14" s="17">
        <v>8.85</v>
      </c>
      <c r="QE14" s="17">
        <v>13.8</v>
      </c>
      <c r="QF14" s="17">
        <v>18.3</v>
      </c>
      <c r="QG14" s="17">
        <v>0</v>
      </c>
      <c r="QH14" s="17"/>
      <c r="QI14" s="17"/>
      <c r="QJ14" s="17"/>
      <c r="QK14" s="17"/>
      <c r="QL14" s="17"/>
      <c r="QM14" s="17">
        <v>7.75</v>
      </c>
      <c r="QN14" s="17">
        <v>9.15</v>
      </c>
      <c r="QO14" s="17">
        <v>13.8</v>
      </c>
      <c r="QP14" s="17">
        <v>18.8</v>
      </c>
      <c r="QQ14" s="17">
        <v>0</v>
      </c>
      <c r="QR14" s="41">
        <f>IF(PZ14&gt;0,PZ14,"")</f>
        <v>13.8</v>
      </c>
      <c r="QS14" s="41">
        <f>IF(QA14&gt;0,QA14,"")</f>
        <v>17.84</v>
      </c>
      <c r="QT14" s="41">
        <f>IF(SUM(PX14:QA14)-QB14&gt;0,SUM(PX14:QA14)-QB14,"")</f>
        <v>48.74</v>
      </c>
      <c r="QU14" s="41">
        <f>IF(QE14&gt;0,QE14,"")</f>
        <v>13.8</v>
      </c>
      <c r="QV14" s="41">
        <f>IF(QF14&gt;0,QF14,"")</f>
        <v>18.3</v>
      </c>
      <c r="QW14" s="41">
        <f>IF(SUM(QC14:QF14)-QG14&gt;0,SUM(QC14:QF14)-QG14,"")</f>
        <v>48.55</v>
      </c>
      <c r="QX14" s="41">
        <f>IF(MAX(QT14,QW14)&gt;0,MAX(QT14,QW14),"")</f>
        <v>48.74</v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>
        <f>IF(QO14&gt;0,QO14,"")</f>
        <v>13.8</v>
      </c>
      <c r="RC14" s="41">
        <f>IF(QP14&gt;0,QP14,"")</f>
        <v>18.8</v>
      </c>
      <c r="RD14" s="41">
        <f>IF(SUM(QM14:QP14)-QQ14&gt;0,SUM(QM14:QP14)-QQ14,"")</f>
        <v>49.5</v>
      </c>
      <c r="RE14" s="41">
        <f>IF(SUM(QX14,RD14)&gt;0,SUM(QX14,RD14),"")</f>
        <v>98.240000000000009</v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IF(SUM(SF14,SL14)&gt;0,SUM(SF14,SL14),"")</f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1" t="str">
        <f>IF(SP14&gt;0,SP14,"")</f>
        <v/>
      </c>
      <c r="TI14" s="41" t="str">
        <f>IF(SQ14&gt;0,SQ14,"")</f>
        <v/>
      </c>
      <c r="TJ14" s="41" t="str">
        <f>IF(SUM(SN14:SQ14)-SR14&gt;0,SUM(SN14:SQ14)-SR14,"")</f>
        <v/>
      </c>
      <c r="TK14" s="41" t="str">
        <f>IF(SU14&gt;0,SU14,"")</f>
        <v/>
      </c>
      <c r="TL14" s="41" t="str">
        <f>IF(SV14&gt;0,SV14,"")</f>
        <v/>
      </c>
      <c r="TM14" s="41" t="str">
        <f>IF(SUM(SS14:SV14)-SW14&gt;0,SUM(SS14:SV14)-SW14,"")</f>
        <v/>
      </c>
      <c r="TN14" s="41" t="str">
        <f>IF(MAX(TJ14,TM14)&gt;0,MAX(TJ14,TM14),"")</f>
        <v/>
      </c>
      <c r="TO14" s="41" t="str">
        <f>IF(SZ14&gt;0,SZ14,"")</f>
        <v/>
      </c>
      <c r="TP14" s="41" t="str">
        <f>IF(TA14&gt;0,TA14,"")</f>
        <v/>
      </c>
      <c r="TQ14" s="41" t="str">
        <f>IF(SUM(SX14:TA14)-TB14&gt;0,SUM(SX14:TA14)-TB14,"")</f>
        <v/>
      </c>
      <c r="TR14" s="41" t="str">
        <f>IF(TE14&gt;0,TE14,"")</f>
        <v/>
      </c>
      <c r="TS14" s="41" t="str">
        <f>IF(TF14&gt;0,TF14,"")</f>
        <v/>
      </c>
      <c r="TT14" s="41" t="str">
        <f>IF(SUM(TC14:TF14)-TG14&gt;0,SUM(TC14:TF14)-TG14,"")</f>
        <v/>
      </c>
      <c r="TU14" s="41" t="str">
        <f>IF(SUM(TN14,TT14)&gt;0,SUM(TN14,TT14),"")</f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>IF(TX14&gt;0,TX14,"")</f>
        <v/>
      </c>
      <c r="UQ14" s="11" t="str">
        <f>IF(TY14&gt;0,TY14,"")</f>
        <v/>
      </c>
      <c r="UR14" s="11" t="str">
        <f>IF(SUM(TV14:TY14)-TZ14&gt;0,SUM(TV14:TY14)-TZ14,"")</f>
        <v/>
      </c>
      <c r="US14" s="11" t="str">
        <f>IF(UC14&gt;0,UC14,"")</f>
        <v/>
      </c>
      <c r="UT14" s="11" t="str">
        <f>IF(UD14&gt;0,UD14,"")</f>
        <v/>
      </c>
      <c r="UU14" s="11" t="str">
        <f>IF(SUM(UA14:UD14)-UE14&gt;0,SUM(UA14:UD14)-UE14,"")</f>
        <v/>
      </c>
      <c r="UV14" s="11" t="str">
        <f>IF(MAX(UR14,UU14)&gt;0,MAX(UR14,UU14),"")</f>
        <v/>
      </c>
      <c r="UW14" s="11" t="str">
        <f>IF(UH14&gt;0,UH14,"")</f>
        <v/>
      </c>
      <c r="UX14" s="11" t="str">
        <f>IF(UI14&gt;0,UI14,"")</f>
        <v/>
      </c>
      <c r="UY14" s="11" t="str">
        <f>IF(SUM(UF14:UI14)-UJ14&gt;0,SUM(UF14:UI14)-UJ14,"")</f>
        <v/>
      </c>
      <c r="UZ14" s="11" t="str">
        <f>IF(UM14&gt;0,UM14,"")</f>
        <v/>
      </c>
      <c r="VA14" s="11" t="str">
        <f>IF(UN14&gt;0,UN14,"")</f>
        <v/>
      </c>
      <c r="VB14" s="11" t="str">
        <f>IF(SUM(UK14:UN14)-UO14&gt;0,SUM(UK14:UN14)-UO14,"")</f>
        <v/>
      </c>
      <c r="VC14" s="11" t="str">
        <f>IF(SUM(UV14,VB14)&gt;0,SUM(UV14,VB14),"")</f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1" t="str">
        <f>IF(VF14&gt;0,VF14,"")</f>
        <v/>
      </c>
      <c r="VY14" s="41" t="str">
        <f>IF(VG14&gt;0,VG14,"")</f>
        <v/>
      </c>
      <c r="VZ14" s="41" t="str">
        <f>IF(SUM(VD14:VG14)-VH14&gt;0,SUM(VD14:VG14)-VH14,"")</f>
        <v/>
      </c>
      <c r="WA14" s="41" t="str">
        <f>IF(VK14&gt;0,VK14,"")</f>
        <v/>
      </c>
      <c r="WB14" s="41" t="str">
        <f>IF(VL14&gt;0,VL14,"")</f>
        <v/>
      </c>
      <c r="WC14" s="41" t="str">
        <f>IF(SUM(VI14:VL14)-VM14&gt;0,SUM(VI14:VL14)-VM14,"")</f>
        <v/>
      </c>
      <c r="WD14" s="41" t="str">
        <f>IF(MAX(VZ14,WC14)&gt;0,MAX(VZ14,WC14),"")</f>
        <v/>
      </c>
      <c r="WE14" s="41" t="str">
        <f>IF(VP14&gt;0,VP14,"")</f>
        <v/>
      </c>
      <c r="WF14" s="41" t="str">
        <f>IF(VQ14&gt;0,VQ14,"")</f>
        <v/>
      </c>
      <c r="WG14" s="41" t="str">
        <f>IF(SUM(VN14:VQ14)-VR14&gt;0,SUM(VN14:VQ14)-VR14,"")</f>
        <v/>
      </c>
      <c r="WH14" s="41" t="str">
        <f>IF(VU14&gt;0,VU14,"")</f>
        <v/>
      </c>
      <c r="WI14" s="41" t="str">
        <f>IF(VV14&gt;0,VV14,"")</f>
        <v/>
      </c>
      <c r="WJ14" s="41" t="str">
        <f>IF(SUM(VS14:VV14)-VW14&gt;0,SUM(VS14:VV14)-VW14,"")</f>
        <v/>
      </c>
      <c r="WK14" s="41" t="str">
        <f>IF(SUM(WD14,WJ14)&gt;0,SUM(WD14,WJ14),"")</f>
        <v/>
      </c>
      <c r="WL14" s="27">
        <f>IF($CH14="P",BS14,(BS14+AR14)/2)</f>
        <v>0</v>
      </c>
      <c r="WM14" s="27">
        <f>IF($CH14="P",BT14,(BT14+AS14)/2)</f>
        <v>0</v>
      </c>
      <c r="WN14" s="27">
        <f>IF($CH14="P",BU14,(BU14+AT14)/2)</f>
        <v>0</v>
      </c>
      <c r="WO14" s="27">
        <f>IF($CH14="P",BV14,(BV14+AU14)/2)</f>
        <v>0</v>
      </c>
      <c r="WP14" s="27">
        <f>IF($CH14="P",BW14,(BW14+AV14)/2)</f>
        <v>0</v>
      </c>
      <c r="WQ14" s="27">
        <f>IF($CH14="P",BX14,(BX14+AW14)/2)</f>
        <v>0</v>
      </c>
      <c r="WR14" s="27">
        <f>IF($CH14="P",BY14,(BY14+AX14)/2)</f>
        <v>0</v>
      </c>
      <c r="WS14" s="27">
        <f>IF($CH14="P",BZ14,(BZ14+AY14)/2)</f>
        <v>0</v>
      </c>
      <c r="WT14" s="27">
        <f>IF($CH14="P",CA14,(CA14+AZ14)/2)</f>
        <v>0</v>
      </c>
      <c r="WU14" s="27">
        <f>IF($CH14="P",CB14,(CB14+BA14)/2)</f>
        <v>0</v>
      </c>
      <c r="WV14" s="27">
        <f>IF($CH14="P",CC14,(CC14+BB14)/2)</f>
        <v>0</v>
      </c>
      <c r="WW14" s="27">
        <f>IF($CH14="P",CD14,(CD14+BC14)/2)</f>
        <v>0</v>
      </c>
      <c r="WX14" s="27">
        <f>IF($CH14="P",CE14,(CE14+BD14)/2)</f>
        <v>0</v>
      </c>
      <c r="WY14" s="27">
        <f>IF($CH14="P",CF14,(CF14+BE14)/2)</f>
        <v>0</v>
      </c>
      <c r="WZ14" s="27">
        <f>IF($CH14="P",CG14,(CG14+BF14)/2)</f>
        <v>0</v>
      </c>
      <c r="XA14" s="29" t="s">
        <v>56</v>
      </c>
      <c r="XB14" s="11" t="str">
        <f>IF(WN14&gt;0,WN14,"")</f>
        <v/>
      </c>
      <c r="XC14" s="11" t="str">
        <f>IF(WO14&gt;0,WO14,"")</f>
        <v/>
      </c>
      <c r="XD14" s="11" t="str">
        <f>IF(SUM(WL14:WO14)-WP14&gt;0,SUM(WL14:WO14)-WP14,"")</f>
        <v/>
      </c>
      <c r="XE14" s="11" t="str">
        <f>IF(WS14&gt;0,WS14,"")</f>
        <v/>
      </c>
      <c r="XF14" s="11" t="str">
        <f>IF(WT14&gt;0,WT14,"")</f>
        <v/>
      </c>
      <c r="XG14" s="11" t="str">
        <f>IF(SUM(WQ14:WT14)-WU14&gt;0,SUM(WQ14:WT14)-WU14,"")</f>
        <v/>
      </c>
      <c r="XH14" s="11" t="str">
        <f>IF(MAX(XD14,XG14)&gt;0,MAX(XD14,XG14),"")</f>
        <v/>
      </c>
      <c r="XI14" s="11" t="str">
        <f>IF(WX14&gt;0,WX14,"")</f>
        <v/>
      </c>
      <c r="XJ14" s="11" t="str">
        <f>IF(WY14&gt;0,WY14,"")</f>
        <v/>
      </c>
      <c r="XK14" s="11" t="str">
        <f>IF(SUM(WV14:WY14)-WZ14&gt;0,SUM(WV14:WY14)-WZ14,"")</f>
        <v/>
      </c>
      <c r="XL14" s="11" t="str">
        <f>IF(SUM(XH14,XK14)&gt;0,SUM(XH14,XK14),"")</f>
        <v/>
      </c>
    </row>
    <row r="15" spans="1:636" x14ac:dyDescent="0.2">
      <c r="A15" s="4" t="str" cm="1">
        <f t="array" ref="A15">IF(AND(H15&lt;&gt;"",H15&lt;&gt;"No DD"),SUMPRODUCT((H$4:H$22&lt;&gt;"")*(H$4:H$22&lt;&gt;"No DD")*(E$4:E$22&gt;E15))+1,IF(H15="No DD",SUMPRODUCT((H$4:H$22="No DD")*(E$4:E$22&gt;E15))+1+SUMPRODUCT((H$4:H$22&lt;&gt;"")*(H$4:H$22&lt;&gt;"No DD")),""))</f>
        <v/>
      </c>
      <c r="B15" s="5" t="s">
        <v>220</v>
      </c>
      <c r="C15" s="4" t="s">
        <v>3</v>
      </c>
      <c r="D15" s="4" t="s">
        <v>221</v>
      </c>
      <c r="E15" s="9">
        <f>SUM(J15,L15,N15)</f>
        <v>45.730000000000004</v>
      </c>
      <c r="F15" s="3" t="str">
        <f>IF(OR(AND(AG15&gt;=AQ$24,AG15&lt;&gt;"",AI15&gt;=AQ$28,AI15&lt;&gt;"",AF15=""),AND(AJ15&gt;=AQ$24,AJ15&lt;&gt;"",AL15&gt;=AQ$28,AL15&lt;&gt;"",AF15=""),AND(AN15&gt;=AQ$24,AN15&lt;&gt;"",AP15&gt;=AQ$28,AP15&lt;&gt;"",AF15=""),AND(BH15&gt;=BR$24,BH15&lt;&gt;"",BJ15&gt;=BR$28,BJ15&lt;&gt;"",BG15=""),AND(BK15&gt;=BR$24,BK15&lt;&gt;"",BM15&gt;=BR$28,BM15&lt;&gt;"",BG15=""),AND(BO15&gt;=BR$24,BO15&lt;&gt;"",BQ15&gt;=BR$28,BQ15&lt;&gt;"",BG15=""),AND(CI15&gt;=CS$24,CI15&lt;&gt;"",CK15&gt;=CS$28,CK15&lt;&gt;"",CH15=""),AND(CL15&gt;=CS$24,CL15&lt;&gt;"",CN15&gt;=CS$28,CN15&lt;&gt;"",CH15=""),AND(CP15&gt;=CS$24,CP15&lt;&gt;"",CR15&gt;=CS$28,CR15&lt;&gt;"",CH15=""),AND(DP15&gt;=EC$24,DP15&lt;&gt;"",DR15&gt;=EC$28,DR15&lt;&gt;""),AND(DS15&gt;=EC$24,DS15&lt;&gt;"",DU15&gt;=EC$28,DU15&lt;&gt;""),AND(DW15&gt;=EC$24,DW15&lt;&gt;"",DY15&gt;=EC$28,DY15&lt;&gt;""),AND(DZ15&gt;=EC$24,DZ15&lt;&gt;"",EB15&gt;=EC$28,EB15&lt;&gt;""),AND(EX15&gt;=FK$24,EX15&lt;&gt;"",EZ15&gt;=FK$28,EZ15&lt;&gt;""),AND(FA15&gt;=FK$24,FA15&lt;&gt;"",FC15&gt;=FK$28,FC15&lt;&gt;""),AND(FE15&gt;=FK$24,FE15&lt;&gt;"",FG15&gt;=FK$28,FG15&lt;&gt;""),AND(FH15&gt;=FK$24,FH15&lt;&gt;"",FJ15&gt;=FK$28,FJ15&lt;&gt;""),AND(GF15&gt;=GS$24,GF15&lt;&gt;"",GH15&gt;=GS$28,GH15&lt;&gt;""),AND(GI15&gt;=GS$24,GI15&lt;&gt;"",GK15&gt;=GS$28,GK15&lt;&gt;""),AND(GM15&gt;=GS$24,GM15&lt;&gt;"",GO15&gt;=GS$28,GO15&lt;&gt;""),AND(GP15&gt;=GS$24,GP15&lt;&gt;"",GR15&gt;=GS$28,GR15&lt;&gt;""),AND(HN15&gt;=IA$24,HN15&lt;&gt;"",HP15&gt;=IA$28,HP15&lt;&gt;""),AND(HQ15&gt;=IA$24,HQ15&lt;&gt;"",HS15&gt;=IA$28,HS15&lt;&gt;""),AND(HU15&gt;=IA$24,HU15&lt;&gt;"",HW15&gt;=IA$28,HW15&lt;&gt;""),AND(HX15&gt;=IA$24,HX15&lt;&gt;"",HZ15&gt;=IA$28,HZ15&lt;&gt;""),AND(IV15&gt;=JI$24,IV15&lt;&gt;"",IX15&gt;=JI$28,IX15&lt;&gt;""),AND(IY15&gt;=JI$24,IY15&lt;&gt;"",JA15&gt;=JI$28,JA15&lt;&gt;""),AND(JC15&gt;=JI$24,JC15&lt;&gt;"",JE15&gt;=JI$28,JE15&lt;&gt;""),AND(JF15&gt;=JI$24,JF15&lt;&gt;"",JH15&gt;=JI$28,JH15&lt;&gt;""),AND(KD15&gt;=KQ$24,KD15&lt;&gt;"",KF15&gt;=KQ$28,KF15&lt;&gt;""),AND(KG15&gt;=KQ$24,KG15&lt;&gt;"",KI15&gt;=KQ$28,KI15&lt;&gt;""),AND(KK15&gt;=KQ$24,KK15&lt;&gt;"",KM15&gt;=KQ$28,KM15&lt;&gt;""),AND(KN15&gt;=KQ$24,KN15&lt;&gt;"",KP15&gt;=KQ$28,KP15&lt;&gt;""),AND(LL15&gt;=LY$24,LL15&lt;&gt;"",LN15&gt;=LY$28,LN15&lt;&gt;""),AND(LO15&gt;=LY$24,LO15&lt;&gt;"",LQ15&gt;=LY$28,LQ15&lt;&gt;""),AND(LS15&gt;=LY$24,LS15&lt;&gt;"",LU15&gt;=LY$28,LU15&lt;&gt;""),AND(LV15&gt;=LY$24,LV15&lt;&gt;"",LX15&gt;=LY$28,LX15&lt;&gt;""),AND(MT15&gt;=NG$24,MT15&lt;&gt;"",MV15&gt;=NG$28,MV15&lt;&gt;""),AND(MW15&gt;=NG$24,MW15&lt;&gt;"",MY15&gt;=NG$28,MY15&lt;&gt;""),AND(NA15&gt;=NG$24,NA15&lt;&gt;"",NC15&gt;=NG$28,NC15&lt;&gt;""),AND(ND15&gt;=NG$24,ND15&lt;&gt;"",NF15&gt;=NG$28,NF15&lt;&gt;""),AND(OB15&gt;=OO$24,OB15&lt;&gt;"",OD15&gt;=OO$28,OD15&lt;&gt;""),AND(OE15&gt;=OO$24,OE15&lt;&gt;"",OG15&gt;=OO$28,OG15&lt;&gt;""),AND(OI15&gt;=OO$24,OI15&lt;&gt;"",OK15&gt;=OO$28,OK15&lt;&gt;""),AND(OL15&gt;=OO$24,OL15&lt;&gt;"",ON15&gt;=OO$28,ON15&lt;&gt;""),AND(PJ15&gt;=PW$24,PJ15&lt;&gt;"",PL15&gt;=PW$28,PL15&lt;&gt;""),AND(PM15&gt;=PW$24,PM15&lt;&gt;"",PO15&gt;=PW$28,PO15&lt;&gt;""),AND(PQ15&gt;=PW$24,PQ15&lt;&gt;"",PS15&gt;=PW$28,PS15&lt;&gt;""),AND(PT15&gt;=PW$24,PT15&lt;&gt;"",PV15&gt;=PW$28,PV15&lt;&gt;""),AND(QR15&gt;=RE$24,QR15&lt;&gt;"",QT15&gt;=RE$28,QT15&lt;&gt;""),AND(QU15&gt;=RE$24,QU15&lt;&gt;"",QW15&gt;=RE$28,QW15&lt;&gt;""),AND(QY15&gt;=RE$24,QY15&lt;&gt;"",RA15&gt;=RE$28,RA15&lt;&gt;""),AND(RB15&gt;=RE$24,RB15&lt;&gt;"",RD15&gt;=RE$28,RD15&lt;&gt;""),AND(RZ15&gt;=SM$24,RZ15&lt;&gt;"",SB15&gt;=SM$28,SB15&lt;&gt;""),AND(SC15&gt;=SM$24,SC15&lt;&gt;"",SE15&gt;=SM$28,SE15&lt;&gt;""),AND(SG15&gt;=SM$24,SG15&lt;&gt;"",SI15&gt;=SM$28,SI15&lt;&gt;""),AND(SJ15&gt;=SM$24,SJ15&lt;&gt;"",SL15&gt;=SM$28,SL15&lt;&gt;""),AND(TH15&gt;=TU$24,TH15&lt;&gt;"",TJ15&gt;=TU$28,TJ15&lt;&gt;""),AND(TK15&gt;=TU$24,TK15&lt;&gt;"",TM15&gt;=TU$28,TM15&lt;&gt;""),AND(TO15&gt;=TU$24,TO15&lt;&gt;"",TQ15&gt;=TU$28,TQ15&lt;&gt;""),AND(TR15&gt;=TU$24,TR15&lt;&gt;"",TT15&gt;=TU$28,TT15&lt;&gt;""),AND(UP15&gt;=VC$24,UP15&lt;&gt;"",UR15&gt;=VC$28,UR15&lt;&gt;""),AND(US15&gt;=VC$24,US15&lt;&gt;"",UU15&gt;=VC$28,UU15&lt;&gt;""),AND(UW15&gt;=VC$24,UW15&lt;&gt;"",UY15&gt;=VC$28,UY15&lt;&gt;""),AND(UZ15&gt;=VC$24,UZ15&lt;&gt;"",VB15&gt;=VC$28,VB15&lt;&gt;""),AND(VX15&gt;=WK$24,VX15&lt;&gt;"",VZ15&gt;=WK$28,VZ15&lt;&gt;""),AND(WA15&gt;=WK$24,WA15&lt;&gt;"",WC15&gt;=WK$28,WC15&lt;&gt;""),AND(WE15&gt;=WK$24,WE15&lt;&gt;"",WG15&gt;=WK$28,WG15&lt;&gt;""),AND(WH15&gt;=WK$24,WH15&lt;&gt;"",WJ15&gt;=WK$28,WJ15&lt;&gt;"")),"P","")</f>
        <v/>
      </c>
      <c r="G15" s="3" t="str">
        <f>IF(OR(AND(AI15&gt;=AQ$28,AI15&lt;&gt;"",AF15=""),AND(AL15&gt;=AQ$28,AL15&lt;&gt;"",AF15=""),AND(AP15&gt;=AQ$28,AP15&lt;&gt;"",AF15=""),AND(BJ15&gt;=BR$28,BJ15&lt;&gt;"",BG15=""),AND(BM15&gt;=BR$28,BM15&lt;&gt;"",BG15=""),AND(BQ15&gt;=BR$28,BQ15&lt;&gt;"",BG15=""),AND(CK15&gt;=CS$28,CK15&lt;&gt;"",CH15=""),AND(CN15&gt;=CS$28,CN15&lt;&gt;"",CH15=""),AND(CR15&gt;=CS$28,CR15&lt;&gt;"",CH15=""),AND(DR15&gt;=EC$28,DR15&lt;&gt;""),AND(DU15&gt;=EC$28,DU15&lt;&gt;""),AND(DY15&gt;=EC$28,DY15&lt;&gt;""),AND(EB15&gt;=EC$28,EB15&lt;&gt;""),AND(EZ15&gt;=FK$28,EZ15&lt;&gt;""),AND(FC15&gt;=FK$28,FC15&lt;&gt;""),AND(FG15&gt;=FK$28,FG15&lt;&gt;""),AND(FJ15&gt;=FK$28,FJ15&lt;&gt;""),AND(GH15&gt;=GS$28,GH15&lt;&gt;""),AND(GK15&gt;=GS$28,GK15&lt;&gt;""),AND(GO15&gt;=GS$28,GO15&lt;&gt;""),AND(GR15&gt;=GS$28,GR15&lt;&gt;""),AND(HP15&gt;=IA$28,HP15&lt;&gt;""),AND(HS15&gt;=IA$28,HS15&lt;&gt;""),AND(HW15&gt;=IA$28,HW15&lt;&gt;""),AND(HZ15&gt;=IA$28,HZ15&lt;&gt;""),AND(IX15&gt;=JI$28,IX15&lt;&gt;""),AND(JA15&gt;=JI$28,JA15&lt;&gt;""),AND(JE15&gt;=JI$28,JE15&lt;&gt;""),AND(JH15&gt;=JI$28,JH15&lt;&gt;""),AND(KF15&gt;=KQ$28,KF15&lt;&gt;""),AND(KI15&gt;=KQ$28,KI15&lt;&gt;""),AND(KM15&gt;=KQ$28,KM15&lt;&gt;""),AND(KP15&gt;=KQ$28,KP15&lt;&gt;""),AND(LN15&gt;=LY$28,LN15&lt;&gt;""),AND(LQ15&gt;=LY$28,LQ15&lt;&gt;""),AND(LU15&gt;=LY$28,LU15&lt;&gt;""),AND(LX15&gt;=LY$28,LX15&lt;&gt;""),AND(MV15&gt;=NG$28,MV15&lt;&gt;""),AND(MY15&gt;=NG$28,MY15&lt;&gt;""),AND(NC15&gt;=NG$28,NC15&lt;&gt;""),AND(NF15&gt;=NG$28,NF15&lt;&gt;""),AND(OD15&gt;=OO$28,OD15&lt;&gt;""),AND(OG15&gt;=OO$28,OG15&lt;&gt;""),AND(OK15&gt;=OO$28,OK15&lt;&gt;""),AND(ON15&gt;=OO$28,ON15&lt;&gt;""),AND(PL15&gt;=PW$28,PL15&lt;&gt;""),AND(PO15&gt;=PW$28,PO15&lt;&gt;""),AND(PS15&gt;=PW$28,PS15&lt;&gt;""),AND(PV15&gt;=PW$28,PV15&lt;&gt;""),AND(QT15&gt;=RE$28,QT15&lt;&gt;""),AND(QW15&gt;=RE$28,QW15&lt;&gt;""),AND(RA15&gt;=RE$28,RA15&lt;&gt;""),AND(RD15&gt;=RE$28,RD15&lt;&gt;""),AND(SB15&gt;=SM$28,SB15&lt;&gt;""),AND(SE15&gt;=SM$28,SE15&lt;&gt;""),AND(SI15&gt;=SM$28,SI15&lt;&gt;""),AND(SL15&gt;=SM$28,SL15&lt;&gt;""),AND(TJ15&gt;=TU$28,TJ15&lt;&gt;""),AND(TM15&gt;=TU$28,TM15&lt;&gt;""),AND(TQ15&gt;=TU$28,TQ15&lt;&gt;""),AND(TT15&gt;=TU$28,TT15&lt;&gt;""),AND(UR15&gt;=VC$28,UR15&lt;&gt;""),AND(UU15&gt;=VC$28,UU15&lt;&gt;""),AND(UY15&gt;=VC$28,UY15&lt;&gt;""),AND(VB15&gt;=VC$28,VB15&lt;&gt;""),AND(VZ15&gt;=WK$28,VZ15&lt;&gt;""),AND(WC15&gt;=WK$28,WC15&lt;&gt;""),AND(WG15&gt;=WK$28,WG15&lt;&gt;""),AND(WJ15&gt;=WK$28,WJ15&lt;&gt;"")),"P","")</f>
        <v/>
      </c>
      <c r="H15" s="37" t="str">
        <f>IF(AND(G15="P",F15=""),"No DD",IF(OR(AND(AG15&gt;=AQ$27,AG15&lt;&gt;"",AI15&gt;=AQ$31,AI15&lt;&gt;"",AF15=""),AND(AJ15&gt;=AQ$27,AJ15&lt;&gt;"",AL15&gt;=AQ$31,AL15&lt;&gt;"",AF15=""),AND(AN15&gt;=AQ$27,AN15&lt;&gt;"",AP15&gt;=AQ$31,AP15&lt;&gt;"",AF15=""),AND(BH15&gt;=BR$27,BH15&lt;&gt;"",BJ15&gt;=BR$31,BJ15&lt;&gt;"",BG15=""),AND(BK15&gt;=BR$27,BK15&lt;&gt;"",BM15&gt;=BR$31,BM15&lt;&gt;"",BG15=""),AND(BO15&gt;=BR$27,BO15&lt;&gt;"",BQ15&gt;=BR$31,BQ15&lt;&gt;"",BG15=""),AND(CI15&gt;=CS$27,CI15&lt;&gt;"",CK15&gt;=CS$31,CK15&lt;&gt;"",CH15=""),AND(CL15&gt;=CS$27,CL15&lt;&gt;"",CN15&gt;=CS$31,CN15&lt;&gt;"",CH15=""),AND(CP15&gt;=CS$27,CP15&lt;&gt;"",CR15&gt;=CS$31,CR15&lt;&gt;"",CH15=""),AND(DP15&gt;=EC$27,DP15&lt;&gt;"",DR15&gt;=EC$31,DR15&lt;&gt;""),AND(DS15&gt;=EC$27,DS15&lt;&gt;"",DU15&gt;=EC$31,DU15&lt;&gt;""),AND(DW15&gt;=EC$27,DW15&lt;&gt;"",DY15&gt;=EC$31,DY15&lt;&gt;""),AND(DZ15&gt;=EC$27,DZ15&lt;&gt;"",EB15&gt;=EC$31,EB15&lt;&gt;""),AND(EX15&gt;=FK$27,EX15&lt;&gt;"",EZ15&gt;=FK$31,EZ15&lt;&gt;""),AND(FA15&gt;=FK$27,FA15&lt;&gt;"",FC15&gt;=FK$31,FC15&lt;&gt;""),AND(FE15&gt;=FK$27,FE15&lt;&gt;"",FG15&gt;=FK$31,FG15&lt;&gt;""),AND(FH15&gt;=FK$27,FH15&lt;&gt;"",FJ15&gt;=FK$31,FJ15&lt;&gt;""),AND(GF15&gt;=GS$27,GF15&lt;&gt;"",GH15&gt;=GS$31,GH15&lt;&gt;""),AND(GI15&gt;=GS$27,GI15&lt;&gt;"",GK15&gt;=GS$31,GK15&lt;&gt;""),AND(GM15&gt;=GS$27,GM15&lt;&gt;"",GO15&gt;=GS$31,GO15&lt;&gt;""),AND(GP15&gt;=GS$27,GP15&lt;&gt;"",GR15&gt;=GS$31,GR15&lt;&gt;""),AND(HN15&gt;=IA$27,HN15&lt;&gt;"",HP15&gt;=IA$31,HP15&lt;&gt;""),AND(HQ15&gt;=IA$27,HQ15&lt;&gt;"",HS15&gt;=IA$31,HS15&lt;&gt;""),AND(HU15&gt;=IA$27,HU15&lt;&gt;"",HW15&gt;=IA$31,HW15&lt;&gt;""),AND(HX15&gt;=IA$27,HX15&lt;&gt;"",HZ15&gt;=IA$31,HZ15&lt;&gt;""),AND(IV15&gt;=JI$27,IV15&lt;&gt;"",IX15&gt;=JI$31,IX15&lt;&gt;""),AND(IY15&gt;=JI$27,IY15&lt;&gt;"",JA15&gt;=JI$31,JA15&lt;&gt;""),AND(JC15&gt;=JI$27,JC15&lt;&gt;"",JE15&gt;=JI$31,JE15&lt;&gt;""),AND(JF15&gt;=JI$27,JF15&lt;&gt;"",JH15&gt;=JI$31,JH15&lt;&gt;""),AND(KD15&gt;=KQ$27,KD15&lt;&gt;"",KF15&gt;=KQ$31,KF15&lt;&gt;""),AND(KG15&gt;=KQ$27,KG15&lt;&gt;"",KI15&gt;=KQ$31,KI15&lt;&gt;""),AND(KK15&gt;=KQ$27,KK15&lt;&gt;"",KM15&gt;=KQ$31,KM15&lt;&gt;""),AND(KN15&gt;=KQ$27,KN15&lt;&gt;"",KP15&gt;=KQ$31,KP15&lt;&gt;""),AND(LL15&gt;=LY$27,LL15&lt;&gt;"",LN15&gt;=LY$31,LN15&lt;&gt;""),AND(LO15&gt;=LY$27,LO15&lt;&gt;"",LQ15&gt;=LY$31,LQ15&lt;&gt;""),AND(LS15&gt;=LY$27,LS15&lt;&gt;"",LU15&gt;=LY$31,LU15&lt;&gt;""),AND(LV15&gt;=LY$27,LV15&lt;&gt;"",LX15&gt;=LY$31,LX15&lt;&gt;""),AND(MT15&gt;=NG$27,MT15&lt;&gt;"",MV15&gt;=NG$31,MV15&lt;&gt;""),AND(MW15&gt;=NG$27,MW15&lt;&gt;"",MY15&gt;=NG$31,MY15&lt;&gt;""),AND(NA15&gt;=NG$27,NA15&lt;&gt;"",NC15&gt;=NG$31,NC15&lt;&gt;""),AND(ND15&gt;=NG$27,ND15&lt;&gt;"",NF15&gt;=NG$31,NF15&lt;&gt;""),AND(OB15&gt;=OO$27,OB15&lt;&gt;"",OD15&gt;=OO$31,OD15&lt;&gt;""),AND(OE15&gt;=OO$27,OE15&lt;&gt;"",OG15&gt;=OO$31,OG15&lt;&gt;""),AND(OI15&gt;=OO$27,OI15&lt;&gt;"",OK15&gt;=OO$31,OK15&lt;&gt;""),AND(OL15&gt;=OO$27,OL15&lt;&gt;"",ON15&gt;=OO$31,ON15&lt;&gt;""),AND(PJ15&gt;=PW$27,PJ15&lt;&gt;"",PL15&gt;=PW$31,PL15&lt;&gt;""),AND(PM15&gt;=PW$27,PM15&lt;&gt;"",PO15&gt;=PW$31,PO15&lt;&gt;""),AND(PQ15&gt;=PW$27,PQ15&lt;&gt;"",PS15&gt;=PW$31,PS15&lt;&gt;""),AND(PT15&gt;=PW$27,PT15&lt;&gt;"",PV15&gt;=PW$31,PV15&lt;&gt;""),AND(QR15&gt;=RE$27,QR15&lt;&gt;"",QT15&gt;=RE$31,QT15&lt;&gt;""),AND(QU15&gt;=RE$27,QU15&lt;&gt;"",QW15&gt;=RE$31,QW15&lt;&gt;""),AND(QY15&gt;=RE$27,QY15&lt;&gt;"",RA15&gt;=RE$31,RA15&lt;&gt;""),AND(RB15&gt;=RE$27,RB15&lt;&gt;"",RD15&gt;=RE$31,RD15&lt;&gt;""),AND(RZ15&gt;=SM$27,RZ15&lt;&gt;"",SB15&gt;=SM$31,SB15&lt;&gt;""),AND(SC15&gt;=SM$27,SC15&lt;&gt;"",SE15&gt;=SM$31,SE15&lt;&gt;""),AND(SG15&gt;=SM$27,SG15&lt;&gt;"",SI15&gt;=SM$31,SI15&lt;&gt;""),AND(SJ15&gt;=SM$27,SJ15&lt;&gt;"",SL15&gt;=SM$31,SL15&lt;&gt;""),AND(TH15&gt;=TU$27,TH15&lt;&gt;"",TJ15&gt;=TU$31,TJ15&lt;&gt;""),AND(TK15&gt;=TU$27,TK15&lt;&gt;"",TM15&gt;=TU$31,TM15&lt;&gt;""),AND(TO15&gt;=TU$27,TO15&lt;&gt;"",TQ15&gt;=TU$31,TQ15&lt;&gt;""),AND(TR15&gt;=TU$27,TR15&lt;&gt;"",TT15&gt;=TU$31,TT15&lt;&gt;""),AND(UP15&gt;=VC$27,UP15&lt;&gt;"",UR15&gt;=VC$31,UR15&lt;&gt;""),AND(US15&gt;=VC$27,US15&lt;&gt;"",UU15&gt;=VC$31,UU15&lt;&gt;""),AND(UW15&gt;=VC$27,UW15&lt;&gt;"",UY15&gt;=VC$31,UY15&lt;&gt;""),AND(UZ15&gt;=VC$27,UZ15&lt;&gt;"",VB15&gt;=VC$31,VB15&lt;&gt;""),AND(VX15&gt;=WK$27,VX15&lt;&gt;"",VZ15&gt;=WK$31,VZ15&lt;&gt;""),AND(WA15&gt;=WK$27,WA15&lt;&gt;"",WC15&gt;=WK$31,WC15&lt;&gt;""),AND(WE15&gt;=WK$27,WE15&lt;&gt;"",WG15&gt;=WK$31,WG15&lt;&gt;""),AND(WH15&gt;=WK$27,WH15&lt;&gt;"",WJ15&gt;=WK$31,WJ15&lt;&gt;"")),"Merit",IF(OR(AND(AG15&gt;=AQ$26,AG15&lt;&gt;"",AI15&gt;=AQ$30,AI15&lt;&gt;"",AF15=""),AND(AJ15&gt;=AQ$26,AJ15&lt;&gt;"",AL15&gt;=AQ$30,AL15&lt;&gt;"",AF15=""),AND(AN15&gt;=AQ$26,AN15&lt;&gt;"",AP15&gt;=AQ$30,AP15&lt;&gt;"",AF15=""),AND(BH15&gt;=BR$26,BH15&lt;&gt;"",BJ15&gt;=BR$30,BJ15&lt;&gt;"",BG15=""),AND(BK15&gt;=BR$26,BK15&lt;&gt;"",BM15&gt;=BR$30,BM15&lt;&gt;"",BG15=""),AND(BO15&gt;=BR$26,BO15&lt;&gt;"",BQ15&gt;=BR$30,BQ15&lt;&gt;"",BG15=""),AND(CI15&gt;=CS$26,CI15&lt;&gt;"",CK15&gt;=CS$30,CK15&lt;&gt;"",CH15=""),AND(CL15&gt;=CS$26,CL15&lt;&gt;"",CN15&gt;=CS$30,CN15&lt;&gt;"",CH15=""),AND(CP15&gt;=CS$26,CP15&lt;&gt;"",CR15&gt;=CS$30,CR15&lt;&gt;"",CH15=""),AND(DP15&gt;=EC$26,DP15&lt;&gt;"",DR15&gt;=EC$30,DR15&lt;&gt;""),AND(DS15&gt;=EC$26,DS15&lt;&gt;"",DU15&gt;=EC$30,DU15&lt;&gt;""),AND(DW15&gt;=EC$26,DW15&lt;&gt;"",DY15&gt;=EC$30,DY15&lt;&gt;""),AND(DZ15&gt;=EC$26,DZ15&lt;&gt;"",EB15&gt;=EC$30,EB15&lt;&gt;""),AND(EX15&gt;=FK$26,EX15&lt;&gt;"",EZ15&gt;=FK$30,EZ15&lt;&gt;""),AND(FA15&gt;=FK$26,FA15&lt;&gt;"",FC15&gt;=FK$30,FC15&lt;&gt;""),AND(FE15&gt;=FK$26,FE15&lt;&gt;"",FG15&gt;=FK$30,FG15&lt;&gt;""),AND(FH15&gt;=FK$26,FH15&lt;&gt;"",FJ15&gt;=FK$30,FJ15&lt;&gt;""),AND(GF15&gt;=GS$26,GF15&lt;&gt;"",GH15&gt;=GS$30,GH15&lt;&gt;""),AND(GI15&gt;=GS$26,GI15&lt;&gt;"",GK15&gt;=GS$30,GK15&lt;&gt;""),AND(GM15&gt;=GS$26,GM15&lt;&gt;"",GO15&gt;=GS$30,GO15&lt;&gt;""),AND(GP15&gt;=GS$26,GP15&lt;&gt;"",GR15&gt;=GS$30,GR15&lt;&gt;""),AND(HN15&gt;=IA$26,HN15&lt;&gt;"",HP15&gt;=IA$30,HP15&lt;&gt;""),AND(HQ15&gt;=IA$26,HQ15&lt;&gt;"",HS15&gt;=IA$30,HS15&lt;&gt;""),AND(HU15&gt;=IA$26,HU15&lt;&gt;"",HW15&gt;=IA$30,HW15&lt;&gt;""),AND(HX15&gt;=IA$26,HX15&lt;&gt;"",HZ15&gt;=IA$30,HZ15&lt;&gt;""),AND(IV15&gt;=JI$26,IV15&lt;&gt;"",IX15&gt;=JI$30,IX15&lt;&gt;""),AND(IY15&gt;=JI$26,IY15&lt;&gt;"",JA15&gt;=JI$30,JA15&lt;&gt;""),AND(JC15&gt;=JI$26,JC15&lt;&gt;"",JE15&gt;=JI$30,JE15&lt;&gt;""),AND(JF15&gt;=JI$26,JF15&lt;&gt;"",JH15&gt;=JI$30,JH15&lt;&gt;""),AND(KD15&gt;=KQ$26,KD15&lt;&gt;"",KF15&gt;=KQ$30,KF15&lt;&gt;""),AND(KG15&gt;=KQ$26,KG15&lt;&gt;"",KI15&gt;=KQ$30,KI15&lt;&gt;""),AND(KK15&gt;=KQ$26,KK15&lt;&gt;"",KM15&gt;=KQ$30,KM15&lt;&gt;""),AND(KN15&gt;=KQ$26,KN15&lt;&gt;"",KP15&gt;=KQ$30,KP15&lt;&gt;""),AND(LL15&gt;=LY$26,LL15&lt;&gt;"",LN15&gt;=LY$30,LN15&lt;&gt;""),AND(LO15&gt;=LY$26,LO15&lt;&gt;"",LQ15&gt;=LY$30,LQ15&lt;&gt;""),AND(LS15&gt;=LY$26,LS15&lt;&gt;"",LU15&gt;=LY$30,LU15&lt;&gt;""),AND(LV15&gt;=LY$26,LV15&lt;&gt;"",LX15&gt;=LY$30,LX15&lt;&gt;""),AND(MT15&gt;=NG$26,MT15&lt;&gt;"",MV15&gt;=NG$30,MV15&lt;&gt;""),AND(MW15&gt;=NG$26,MW15&lt;&gt;"",MY15&gt;=NG$30,MY15&lt;&gt;""),AND(NA15&gt;=NG$26,NA15&lt;&gt;"",NC15&gt;=NG$30,NC15&lt;&gt;""),AND(ND15&gt;=NG$26,ND15&lt;&gt;"",NF15&gt;=NG$30,NF15&lt;&gt;""),AND(OB15&gt;=OO$26,OB15&lt;&gt;"",OD15&gt;=OO$30,OD15&lt;&gt;""),AND(OE15&gt;=OO$26,OE15&lt;&gt;"",OG15&gt;=OO$30,OG15&lt;&gt;""),AND(OI15&gt;=OO$26,OI15&lt;&gt;"",OK15&gt;=OO$30,OK15&lt;&gt;""),AND(OL15&gt;=OO$26,OL15&lt;&gt;"",ON15&gt;=OO$30,ON15&lt;&gt;""),AND(PJ15&gt;=PW$26,PJ15&lt;&gt;"",PL15&gt;=PW$30,PL15&lt;&gt;""),AND(PM15&gt;=PW$26,PM15&lt;&gt;"",PO15&gt;=PW$30,PO15&lt;&gt;""),AND(PQ15&gt;=PW$26,PQ15&lt;&gt;"",PS15&gt;=PW$30,PS15&lt;&gt;""),AND(PT15&gt;=PW$26,PT15&lt;&gt;"",PV15&gt;=PW$30,PV15&lt;&gt;""),AND(QR15&gt;=RE$26,QR15&lt;&gt;"",QT15&gt;=RE$30,QT15&lt;&gt;""),AND(QU15&gt;=RE$26,QU15&lt;&gt;"",QW15&gt;=RE$30,QW15&lt;&gt;""),AND(QY15&gt;=RE$26,QY15&lt;&gt;"",RA15&gt;=RE$30,RA15&lt;&gt;""),AND(RB15&gt;=RE$26,RB15&lt;&gt;"",RD15&gt;=RE$30,RD15&lt;&gt;""),AND(RZ15&gt;=SM$26,RZ15&lt;&gt;"",SB15&gt;=SM$30,SB15&lt;&gt;""),AND(SC15&gt;=SM$26,SC15&lt;&gt;"",SE15&gt;=SM$30,SE15&lt;&gt;""),AND(SG15&gt;=SM$26,SG15&lt;&gt;"",SI15&gt;=SM$30,SI15&lt;&gt;""),AND(SJ15&gt;=SM$26,SJ15&lt;&gt;"",SL15&gt;=SM$30,SL15&lt;&gt;""),AND(TH15&gt;=TU$26,TH15&lt;&gt;"",TJ15&gt;=TU$30,TJ15&lt;&gt;""),AND(TK15&gt;=TU$26,TK15&lt;&gt;"",TM15&gt;=TU$30,TM15&lt;&gt;""),AND(TO15&gt;=TU$26,TO15&lt;&gt;"",TQ15&gt;=TU$30,TQ15&lt;&gt;""),AND(TR15&gt;=TU$26,TR15&lt;&gt;"",TT15&gt;=TU$30,TT15&lt;&gt;""),AND(UP15&gt;=VC$26,UP15&lt;&gt;"",UR15&gt;=VC$30,UR15&lt;&gt;""),AND(US15&gt;=VC$26,US15&lt;&gt;"",UU15&gt;=VC$30,UU15&lt;&gt;""),AND(UW15&gt;=VC$26,UW15&lt;&gt;"",UY15&gt;=VC$30,UY15&lt;&gt;""),AND(UZ15&gt;=VC$26,UZ15&lt;&gt;"",VB15&gt;=VC$30,VB15&lt;&gt;""),AND(VX15&gt;=WK$26,VX15&lt;&gt;"",VZ15&gt;=WK$30,VZ15&lt;&gt;""),AND(WA15&gt;=WK$26,WA15&lt;&gt;"",WC15&gt;=WK$30,WC15&lt;&gt;""),AND(WE15&gt;=WK$26,WE15&lt;&gt;"",WG15&gt;=WK$30,WG15&lt;&gt;""),AND(WH15&gt;=WK$26,WH15&lt;&gt;"",WJ15&gt;=WK$30,WJ15&lt;&gt;"")),"Excellence",IF(I15="P","Worlds Team",IF(F15="P","National Team","")))))</f>
        <v/>
      </c>
      <c r="I15" s="3" t="str">
        <f>IF(OR(AND(AG15&gt;=AQ$25,AG15&lt;&gt;"",AI15&gt;=AQ$29,AI15&lt;&gt;"",AF15=""),AND(AJ15&gt;=AQ$25,AJ15&lt;&gt;"",AL15&gt;=AQ$29,AL15&lt;&gt;"",AF15=""),AND(AN15&gt;=AQ$25,AN15&lt;&gt;"",AP15&gt;=AQ$29,AP15&lt;&gt;"",AF15=""),AND(BH15&gt;=BR$25,BH15&lt;&gt;"",BJ15&gt;=BR$29,BJ15&lt;&gt;"",BG15=""),AND(BK15&gt;=BR$25,BK15&lt;&gt;"",BM15&gt;=BR$29,BM15&lt;&gt;"",BG15=""),AND(BO15&gt;=BR$25,BO15&lt;&gt;"",BQ15&gt;=BR$29,BQ15&lt;&gt;"",BG15=""),AND(CI15&gt;=CS$25,CI15&lt;&gt;"",CK15&gt;=CS$29,CK15&lt;&gt;"",CH15=""),AND(CL15&gt;=CS$25,CL15&lt;&gt;"",CN15&gt;=CS$29,CN15&lt;&gt;"",CH15=""),AND(CP15&gt;=CS$25,CP15&lt;&gt;"",CR15&gt;=CS$29,CR15&lt;&gt;"",CH15=""),AND(DP15&gt;=EC$25,DP15&lt;&gt;"",DR15&gt;=EC$29,DR15&lt;&gt;""),AND(DS15&gt;=EC$25,DS15&lt;&gt;"",DU15&gt;=EC$29,DU15&lt;&gt;""),AND(DW15&gt;=EC$25,DW15&lt;&gt;"",DY15&gt;=EC$29,DY15&lt;&gt;""),AND(DZ15&gt;=EC$25,DZ15&lt;&gt;"",EB15&gt;=EC$29,EB15&lt;&gt;""),AND(EX15&gt;=FK$25,EX15&lt;&gt;"",EZ15&gt;=FK$29,EZ15&lt;&gt;""),AND(FA15&gt;=FK$25,FA15&lt;&gt;"",FC15&gt;=FK$29,FC15&lt;&gt;""),AND(FE15&gt;=FK$25,FE15&lt;&gt;"",FG15&gt;=FK$29,FG15&lt;&gt;""),AND(FH15&gt;=FK$25,FH15&lt;&gt;"",FJ15&gt;=FK$29,FJ15&lt;&gt;""),AND(GF15&gt;=GS$25,GF15&lt;&gt;"",GH15&gt;=GS$29,GH15&lt;&gt;""),AND(GI15&gt;=GS$25,GI15&lt;&gt;"",GK15&gt;=GS$29,GK15&lt;&gt;""),AND(GM15&gt;=GS$25,GM15&lt;&gt;"",GO15&gt;=GS$29,GO15&lt;&gt;""),AND(GP15&gt;=GS$25,GP15&lt;&gt;"",GR15&gt;=GS$29,GR15&lt;&gt;""),AND(HN15&gt;=IA$25,HN15&lt;&gt;"",HP15&gt;=IA$29,HP15&lt;&gt;""),AND(HQ15&gt;=IA$25,HQ15&lt;&gt;"",HS15&gt;=IA$29,HS15&lt;&gt;""),AND(HU15&gt;=IA$25,HU15&lt;&gt;"",HW15&gt;=IA$29,HW15&lt;&gt;""),AND(HX15&gt;=IA$25,HX15&lt;&gt;"",HZ15&gt;=IA$29,HZ15&lt;&gt;""),AND(IV15&gt;=JI$25,IV15&lt;&gt;"",IX15&gt;=JI$29,IX15&lt;&gt;""),AND(IY15&gt;=JI$25,IY15&lt;&gt;"",JA15&gt;=JI$29,JA15&lt;&gt;""),AND(JC15&gt;=JI$25,JC15&lt;&gt;"",JE15&gt;=JI$29,JE15&lt;&gt;""),AND(JF15&gt;=JI$25,JF15&lt;&gt;"",JH15&gt;=JI$29,JH15&lt;&gt;""),AND(KD15&gt;=KQ$25,KD15&lt;&gt;"",KF15&gt;=KQ$29,KF15&lt;&gt;""),AND(KG15&gt;=KQ$25,KG15&lt;&gt;"",KI15&gt;=KQ$29,KI15&lt;&gt;""),AND(KK15&gt;=KQ$25,KK15&lt;&gt;"",KM15&gt;=KQ$29,KM15&lt;&gt;""),AND(KN15&gt;=KQ$25,KN15&lt;&gt;"",KP15&gt;=KQ$29,KP15&lt;&gt;""),AND(LL15&gt;=LY$25,LL15&lt;&gt;"",LN15&gt;=LY$29,LN15&lt;&gt;""),AND(LO15&gt;=LY$25,LO15&lt;&gt;"",LQ15&gt;=LY$29,LQ15&lt;&gt;""),AND(LS15&gt;=LY$25,LS15&lt;&gt;"",LU15&gt;=LY$29,LU15&lt;&gt;""),AND(LV15&gt;=LY$25,LV15&lt;&gt;"",LX15&gt;=LY$29,LX15&lt;&gt;""),AND(MT15&gt;=NG$25,MT15&lt;&gt;"",MV15&gt;=NG$29,MV15&lt;&gt;""),AND(MW15&gt;=NG$25,MW15&lt;&gt;"",MY15&gt;=NG$29,MY15&lt;&gt;""),AND(NA15&gt;=NG$25,NA15&lt;&gt;"",NC15&gt;=NG$29,NC15&lt;&gt;""),AND(ND15&gt;=NG$25,ND15&lt;&gt;"",NF15&gt;=NG$29,NF15&lt;&gt;""),AND(OB15&gt;=OO$25,OB15&lt;&gt;"",OD15&gt;=OO$29,OD15&lt;&gt;""),AND(OE15&gt;=OO$25,OE15&lt;&gt;"",OG15&gt;=OO$29,OG15&lt;&gt;""),AND(OI15&gt;=OO$25,OI15&lt;&gt;"",OK15&gt;=OO$29,OK15&lt;&gt;""),AND(OL15&gt;=OO$25,OL15&lt;&gt;"",ON15&gt;=OO$29,ON15&lt;&gt;""),AND(PJ15&gt;=PW$25,PJ15&lt;&gt;"",PL15&gt;=PW$29,PL15&lt;&gt;""),AND(PM15&gt;=PW$25,PM15&lt;&gt;"",PO15&gt;=PW$29,PO15&lt;&gt;""),AND(PQ15&gt;=PW$25,PQ15&lt;&gt;"",PS15&gt;=PW$29,PS15&lt;&gt;""),AND(PT15&gt;=PW$25,PT15&lt;&gt;"",PV15&gt;=PW$29,PV15&lt;&gt;""),AND(QR15&gt;=RE$25,QR15&lt;&gt;"",QT15&gt;=RE$29,QT15&lt;&gt;""),AND(QU15&gt;=RE$25,QU15&lt;&gt;"",QW15&gt;=RE$29,QW15&lt;&gt;""),AND(QY15&gt;=RE$25,QY15&lt;&gt;"",RA15&gt;=RE$29,RA15&lt;&gt;""),AND(RB15&gt;=RE$25,RB15&lt;&gt;"",RD15&gt;=RE$29,RD15&lt;&gt;""),AND(RZ15&gt;=SM$25,RZ15&lt;&gt;"",SB15&gt;=SM$29,SB15&lt;&gt;""),AND(SC15&gt;=SM$25,SC15&lt;&gt;"",SE15&gt;=SM$29,SE15&lt;&gt;""),AND(SG15&gt;=SM$25,SG15&lt;&gt;"",SI15&gt;=SM$29,SI15&lt;&gt;""),AND(SJ15&gt;=SM$25,SJ15&lt;&gt;"",SL15&gt;=SM$29,SL15&lt;&gt;""),AND(TH15&gt;=TU$25,TH15&lt;&gt;"",TJ15&gt;=TU$29,TJ15&lt;&gt;""),AND(TK15&gt;=TU$25,TK15&lt;&gt;"",TM15&gt;=TU$29,TM15&lt;&gt;""),AND(TO15&gt;=TU$25,TO15&lt;&gt;"",TQ15&gt;=TU$29,TQ15&lt;&gt;""),AND(TR15&gt;=TU$25,TR15&lt;&gt;"",TT15&gt;=TU$29,TT15&lt;&gt;""),AND(UP15&gt;=VC$25,UP15&lt;&gt;"",UR15&gt;=VC$29,UR15&lt;&gt;""),AND(US15&gt;=VC$25,US15&lt;&gt;"",UU15&gt;=VC$29,UU15&lt;&gt;""),AND(UW15&gt;=VC$25,UW15&lt;&gt;"",UY15&gt;=VC$29,UY15&lt;&gt;""),AND(UZ15&gt;=VC$25,UZ15&lt;&gt;"",VB15&gt;=VC$29,VB15&lt;&gt;""),AND(VX15&gt;=WK$25,VX15&lt;&gt;"",VZ15&gt;=WK$29,VZ15&lt;&gt;""),AND(WA15&gt;=WK$25,WA15&lt;&gt;"",WC15&gt;=WK$29,WC15&lt;&gt;""),AND(WE15&gt;=WK$25,WE15&lt;&gt;"",WG15&gt;=WK$29,WG15&lt;&gt;""),AND(WH15&gt;=WK$25,WH15&lt;&gt;"",WJ15&gt;=WK$29,WJ15&lt;&gt;"")),"P","")</f>
        <v/>
      </c>
      <c r="J15" s="8">
        <f>IF(COUNT(AI15,AL15,AP15,BJ15,BM15,BQ15,CK15,CN15,CR15)&gt;0,LARGE((AI15,AL15,AP15,BJ15,BM15,BQ15,CK15,CN15,CR15),1),0)</f>
        <v>0</v>
      </c>
      <c r="K15" s="8" t="str">
        <f>IF(J15="","",IF(OR(J15=CK15,J15=CN15,J15=CR15),$BS$1,IF(OR(J15=BJ15,J15=BM15,J15=BQ15),$AR$1,IF(OR(J15=AI15,J15=AL15,J15=AP15),$Q$1,""))))</f>
        <v/>
      </c>
      <c r="L15" s="8">
        <f>IF(COUNT(AI15,AL15,AP15,BJ15,BM15,BQ15,CK15,CN15,CR15)&gt;1,LARGE((AI15,AL15,AP15,BJ15,BM15,BQ15,CK15,CN15,CR15),2),0)</f>
        <v>0</v>
      </c>
      <c r="M15" s="8" t="str">
        <f>IF(L15="","",IF(OR(L15=CK15,L15=CN15,L15=CR15),$BS$1,IF(OR(L15=BJ15,L15=BM15,L15=BQ15),$AR$1,IF(OR(L15=AI15,L15=AL15,L15=AP15),$Q$1,""))))</f>
        <v/>
      </c>
      <c r="N15" s="8">
        <f>IF(MAX(CT15,CU15)&gt;0,MAX(CT15,CU15),"")</f>
        <v>45.730000000000004</v>
      </c>
      <c r="O15" s="11" t="str">
        <f>IF(N15="","",IF(N15=CT15,"("&amp;CT$2&amp;")",IF(N15=CU15,"("&amp;CU$2&amp;")")))</f>
        <v>(Prelim)</v>
      </c>
      <c r="P15" s="8" t="str">
        <f>IF(N15="","",IF(N15=CT15,IF(N15+IF(L15="",0,L15)=WD15,$VD$1,IF(N15+IF(L15="",0,L15)=UV15,$TV$1,IF(N15+IF(L15="",0,L15)=TN15,$SN$1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))),IF(N15=CU15,IF(N15+IF(L15="",0,L15)=WG15,$VD$1,IF(N15+IF(L15="",0,L15)=UY15,$TV$1,IF(N15+IF(L15="",0,L15)=TQ15,$SN$1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WJ15,$VD$1,IF(N15+IF(L15="",0,L15)=VB15,$TV$1,IF(N15+IF(L15="",0,L15)=TT15,$SN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))))))</f>
        <v>2023 WAGC (Nov 16)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>IF(AT15&gt;0,AT15,"")</f>
        <v/>
      </c>
      <c r="BI15" s="40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>IF(BU15&gt;0,BU15,"")</f>
        <v/>
      </c>
      <c r="CJ15" s="39" t="str">
        <f>IF(BV15&gt;0,BV15,"")</f>
        <v/>
      </c>
      <c r="CK15" s="41" t="str">
        <f>IF(SUM(BS15:BV15)-BW15&gt;0,SUM(BS15:BV15)-BW15,"")</f>
        <v/>
      </c>
      <c r="CL15" s="41" t="str">
        <f>IF(BZ15&gt;0,BZ15,"")</f>
        <v/>
      </c>
      <c r="CM15" s="41" t="str">
        <f>IF(CA15&gt;0,CA15,"")</f>
        <v/>
      </c>
      <c r="CN15" s="41" t="str">
        <f>IF(SUM(BX15:CA15)-CB15&gt;0,SUM(BX15:CA15)-CB15,"")</f>
        <v/>
      </c>
      <c r="CO15" s="41" t="str">
        <f>IF(CK15="","",MAX(CK15,CN15))</f>
        <v/>
      </c>
      <c r="CP15" s="41" t="str">
        <f>IF(CE15&gt;0,CE15,"")</f>
        <v/>
      </c>
      <c r="CQ15" s="41" t="str">
        <f>IF(CF15&gt;0,CF15,"")</f>
        <v/>
      </c>
      <c r="CR15" s="41" t="str">
        <f>IF(SUM(CC15:CF15)-CG15&gt;0,SUM(CC15:CF15)-CG15,"")</f>
        <v/>
      </c>
      <c r="CS15" s="41" t="str">
        <f>IF(SUM(CO15,CR15)&gt;0,SUM(CO15,CR15),"")</f>
        <v/>
      </c>
      <c r="CT15" s="52">
        <f>IF(MAX(DV15,FD15,GL15,HT15,JB15,KJ15,LR15,MZ15,OH15,PP15,QX15,SF15,TN15,UV15,WD15)-IF(L15="",0,L15)&gt;0.001,MAX(DV15,FD15,GL15,HT15,JB15,KJ15,LR15,MZ15,OH15,PP15,QX15,SF15,TN15,UV15,WD15)-IF(L15="",0,L15),"")</f>
        <v>45.730000000000004</v>
      </c>
      <c r="CU15" s="52">
        <f>IF(MAX(DY15,EB15,FG15,FJ15,GO15,GR15,HW15,HZ15,JE15,JH15,KM15,KP15,LU15,LX15,NC15,NF15,OK15,ON15,PS15,PV15,RA15,RD15,SI15,SL15,TQ15,TT15,UY15,VB15,WG15,WJ15)-IF(L15="",0,L15)&gt;0.001,MAX(DY15,EB15,FG15,FJ15,GO15,GR15,HW15,HZ15,JE15,JH15,KM15,KP15,LU15,LX15,NC15,NF15,OK15,ON15,PS15,PV15,RA15,RD15,SI15,SL15,TQ15,TT15,UY15,VB15,WG15,WJ15)-IF(L15="",0,L15),"")</f>
        <v>43.739999999999995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 t="str">
        <f>IF(DM15&gt;0,DM15,"")</f>
        <v/>
      </c>
      <c r="EA15" s="41" t="str">
        <f>IF(DN15&gt;0,DN15,"")</f>
        <v/>
      </c>
      <c r="EB15" s="41" t="str">
        <f>IF(SUM(DK15:DN15)-DO15&gt;0,SUM(DK15:DN15)-DO15,"")</f>
        <v/>
      </c>
      <c r="EC15" s="41" t="str">
        <f>IF(SUM(DV15,EB15)&gt;0,SUM(DV15,EB15),"")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IF(SUM(FD15,FJ15)&gt;0,SUM(FD15,FJ15),"")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>IF(FN15&gt;0,FN15,"")</f>
        <v/>
      </c>
      <c r="GG15" s="41" t="str">
        <f>IF(FO15&gt;0,FO15,"")</f>
        <v/>
      </c>
      <c r="GH15" s="41" t="str">
        <f>IF(SUM(FL15:FO15)-FP15&gt;0,SUM(FL15:FO15)-FP15,"")</f>
        <v/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 t="str">
        <f>IF(MAX(GH15,GK15)&gt;0,MAX(GH15,GK15),"")</f>
        <v/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 t="str">
        <f>IF(SUM(GL15,GR15)&gt;0,SUM(GL15,GR15),"")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IF(SUM(HT15,HZ15)&gt;0,SUM(HT15,HZ15),"")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IF(SUM(JB15,JH15)&gt;0,SUM(JB15,JH15),"")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IF(SUM(KJ15,KP15)&gt;0,SUM(KJ15,KP15),"")</f>
        <v/>
      </c>
      <c r="KR15" s="17">
        <v>7.3</v>
      </c>
      <c r="KS15" s="17">
        <v>9.5500000000000007</v>
      </c>
      <c r="KT15" s="17">
        <v>11.6</v>
      </c>
      <c r="KU15" s="17">
        <v>17.28</v>
      </c>
      <c r="KV15" s="17">
        <v>0</v>
      </c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>
        <v>7.55</v>
      </c>
      <c r="LH15" s="17">
        <v>8.65</v>
      </c>
      <c r="LI15" s="17">
        <v>11.6</v>
      </c>
      <c r="LJ15" s="17">
        <v>15.94</v>
      </c>
      <c r="LK15" s="17">
        <v>0</v>
      </c>
      <c r="LL15" s="41">
        <f>IF(KT15&gt;0,KT15,"")</f>
        <v>11.6</v>
      </c>
      <c r="LM15" s="41">
        <f>IF(KU15&gt;0,KU15,"")</f>
        <v>17.28</v>
      </c>
      <c r="LN15" s="41">
        <f>IF(SUM(KR15:KU15)-KV15&gt;0,SUM(KR15:KU15)-KV15,"")</f>
        <v>45.730000000000004</v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>
        <f>IF(MAX(LN15,LQ15)&gt;0,MAX(LN15,LQ15),"")</f>
        <v>45.730000000000004</v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>
        <f>IF(LI15&gt;0,LI15,"")</f>
        <v>11.6</v>
      </c>
      <c r="LW15" s="41">
        <f>IF(LJ15&gt;0,LJ15,"")</f>
        <v>15.94</v>
      </c>
      <c r="LX15" s="41">
        <f>IF(SUM(LG15:LJ15)-LK15&gt;0,SUM(LG15:LJ15)-LK15,"")</f>
        <v>43.739999999999995</v>
      </c>
      <c r="LY15" s="41">
        <f>IF(SUM(LR15,LX15)&gt;0,SUM(LR15,LX15),"")</f>
        <v>89.47</v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IF(SUM(MZ15,NF15)&gt;0,SUM(MZ15,NF15),"")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IF(SUM(OH15,ON15)&gt;0,SUM(OH15,ON15),"")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IF(SUM(PP15,PV15)&gt;0,SUM(PP15,PV15),"")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>IF(PZ15&gt;0,PZ15,"")</f>
        <v/>
      </c>
      <c r="QS15" s="41" t="str">
        <f>IF(QA15&gt;0,QA15,"")</f>
        <v/>
      </c>
      <c r="QT15" s="41" t="str">
        <f>IF(SUM(PX15:QA15)-QB15&gt;0,SUM(PX15:QA15)-QB15,"")</f>
        <v/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 t="str">
        <f>IF(MAX(QT15,QW15)&gt;0,MAX(QT15,QW15),"")</f>
        <v/>
      </c>
      <c r="QY15" s="41" t="str">
        <f>IF(QJ15&gt;0,QJ15,"")</f>
        <v/>
      </c>
      <c r="QZ15" s="41" t="str">
        <f>IF(QK15&gt;0,QK15,"")</f>
        <v/>
      </c>
      <c r="RA15" s="41" t="str">
        <f>IF(SUM(QH15:QK15)-QL15&gt;0,SUM(QH15:QK15)-QL15,"")</f>
        <v/>
      </c>
      <c r="RB15" s="41" t="str">
        <f>IF(QO15&gt;0,QO15,"")</f>
        <v/>
      </c>
      <c r="RC15" s="41" t="str">
        <f>IF(QP15&gt;0,QP15,"")</f>
        <v/>
      </c>
      <c r="RD15" s="41" t="str">
        <f>IF(SUM(QM15:QP15)-QQ15&gt;0,SUM(QM15:QP15)-QQ15,"")</f>
        <v/>
      </c>
      <c r="RE15" s="41" t="str">
        <f>IF(SUM(QX15,RD15)&gt;0,SUM(QX15,RD15),"")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IF(SUM(SF15,SL15)&gt;0,SUM(SF15,SL15),"")</f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1" t="str">
        <f>IF(SP15&gt;0,SP15,"")</f>
        <v/>
      </c>
      <c r="TI15" s="41" t="str">
        <f>IF(SQ15&gt;0,SQ15,"")</f>
        <v/>
      </c>
      <c r="TJ15" s="41" t="str">
        <f>IF(SUM(SN15:SQ15)-SR15&gt;0,SUM(SN15:SQ15)-SR15,"")</f>
        <v/>
      </c>
      <c r="TK15" s="41" t="str">
        <f>IF(SU15&gt;0,SU15,"")</f>
        <v/>
      </c>
      <c r="TL15" s="41" t="str">
        <f>IF(SV15&gt;0,SV15,"")</f>
        <v/>
      </c>
      <c r="TM15" s="41" t="str">
        <f>IF(SUM(SS15:SV15)-SW15&gt;0,SUM(SS15:SV15)-SW15,"")</f>
        <v/>
      </c>
      <c r="TN15" s="41" t="str">
        <f>IF(MAX(TJ15,TM15)&gt;0,MAX(TJ15,TM15),"")</f>
        <v/>
      </c>
      <c r="TO15" s="41" t="str">
        <f>IF(SZ15&gt;0,SZ15,"")</f>
        <v/>
      </c>
      <c r="TP15" s="41" t="str">
        <f>IF(TA15&gt;0,TA15,"")</f>
        <v/>
      </c>
      <c r="TQ15" s="41" t="str">
        <f>IF(SUM(SX15:TA15)-TB15&gt;0,SUM(SX15:TA15)-TB15,"")</f>
        <v/>
      </c>
      <c r="TR15" s="41" t="str">
        <f>IF(TE15&gt;0,TE15,"")</f>
        <v/>
      </c>
      <c r="TS15" s="41" t="str">
        <f>IF(TF15&gt;0,TF15,"")</f>
        <v/>
      </c>
      <c r="TT15" s="41" t="str">
        <f>IF(SUM(TC15:TF15)-TG15&gt;0,SUM(TC15:TF15)-TG15,"")</f>
        <v/>
      </c>
      <c r="TU15" s="41" t="str">
        <f>IF(SUM(TN15,TT15)&gt;0,SUM(TN15,TT15),"")</f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>IF(TX15&gt;0,TX15,"")</f>
        <v/>
      </c>
      <c r="UQ15" s="11" t="str">
        <f>IF(TY15&gt;0,TY15,"")</f>
        <v/>
      </c>
      <c r="UR15" s="11" t="str">
        <f>IF(SUM(TV15:TY15)-TZ15&gt;0,SUM(TV15:TY15)-TZ15,"")</f>
        <v/>
      </c>
      <c r="US15" s="11" t="str">
        <f>IF(UC15&gt;0,UC15,"")</f>
        <v/>
      </c>
      <c r="UT15" s="11" t="str">
        <f>IF(UD15&gt;0,UD15,"")</f>
        <v/>
      </c>
      <c r="UU15" s="11" t="str">
        <f>IF(SUM(UA15:UD15)-UE15&gt;0,SUM(UA15:UD15)-UE15,"")</f>
        <v/>
      </c>
      <c r="UV15" s="11" t="str">
        <f>IF(MAX(UR15,UU15)&gt;0,MAX(UR15,UU15),"")</f>
        <v/>
      </c>
      <c r="UW15" s="11" t="str">
        <f>IF(UH15&gt;0,UH15,"")</f>
        <v/>
      </c>
      <c r="UX15" s="11" t="str">
        <f>IF(UI15&gt;0,UI15,"")</f>
        <v/>
      </c>
      <c r="UY15" s="11" t="str">
        <f>IF(SUM(UF15:UI15)-UJ15&gt;0,SUM(UF15:UI15)-UJ15,"")</f>
        <v/>
      </c>
      <c r="UZ15" s="11" t="str">
        <f>IF(UM15&gt;0,UM15,"")</f>
        <v/>
      </c>
      <c r="VA15" s="11" t="str">
        <f>IF(UN15&gt;0,UN15,"")</f>
        <v/>
      </c>
      <c r="VB15" s="11" t="str">
        <f>IF(SUM(UK15:UN15)-UO15&gt;0,SUM(UK15:UN15)-UO15,"")</f>
        <v/>
      </c>
      <c r="VC15" s="11" t="str">
        <f>IF(SUM(UV15,VB15)&gt;0,SUM(UV15,VB15),"")</f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1" t="str">
        <f>IF(VF15&gt;0,VF15,"")</f>
        <v/>
      </c>
      <c r="VY15" s="41" t="str">
        <f>IF(VG15&gt;0,VG15,"")</f>
        <v/>
      </c>
      <c r="VZ15" s="41" t="str">
        <f>IF(SUM(VD15:VG15)-VH15&gt;0,SUM(VD15:VG15)-VH15,"")</f>
        <v/>
      </c>
      <c r="WA15" s="41" t="str">
        <f>IF(VK15&gt;0,VK15,"")</f>
        <v/>
      </c>
      <c r="WB15" s="41" t="str">
        <f>IF(VL15&gt;0,VL15,"")</f>
        <v/>
      </c>
      <c r="WC15" s="41" t="str">
        <f>IF(SUM(VI15:VL15)-VM15&gt;0,SUM(VI15:VL15)-VM15,"")</f>
        <v/>
      </c>
      <c r="WD15" s="41" t="str">
        <f>IF(MAX(VZ15,WC15)&gt;0,MAX(VZ15,WC15),"")</f>
        <v/>
      </c>
      <c r="WE15" s="41" t="str">
        <f>IF(VP15&gt;0,VP15,"")</f>
        <v/>
      </c>
      <c r="WF15" s="41" t="str">
        <f>IF(VQ15&gt;0,VQ15,"")</f>
        <v/>
      </c>
      <c r="WG15" s="41" t="str">
        <f>IF(SUM(VN15:VQ15)-VR15&gt;0,SUM(VN15:VQ15)-VR15,"")</f>
        <v/>
      </c>
      <c r="WH15" s="41" t="str">
        <f>IF(VU15&gt;0,VU15,"")</f>
        <v/>
      </c>
      <c r="WI15" s="41" t="str">
        <f>IF(VV15&gt;0,VV15,"")</f>
        <v/>
      </c>
      <c r="WJ15" s="41" t="str">
        <f>IF(SUM(VS15:VV15)-VW15&gt;0,SUM(VS15:VV15)-VW15,"")</f>
        <v/>
      </c>
      <c r="WK15" s="41" t="str">
        <f>IF(SUM(WD15,WJ15)&gt;0,SUM(WD15,WJ15),"")</f>
        <v/>
      </c>
      <c r="WL15" s="27">
        <f>IF($CH15="P",BS15,(BS15+AR15)/2)</f>
        <v>0</v>
      </c>
      <c r="WM15" s="27">
        <f>IF($CH15="P",BT15,(BT15+AS15)/2)</f>
        <v>0</v>
      </c>
      <c r="WN15" s="27">
        <f>IF($CH15="P",BU15,(BU15+AT15)/2)</f>
        <v>0</v>
      </c>
      <c r="WO15" s="27">
        <f>IF($CH15="P",BV15,(BV15+AU15)/2)</f>
        <v>0</v>
      </c>
      <c r="WP15" s="27">
        <f>IF($CH15="P",BW15,(BW15+AV15)/2)</f>
        <v>0</v>
      </c>
      <c r="WQ15" s="27">
        <f>IF($CH15="P",BX15,(BX15+AW15)/2)</f>
        <v>0</v>
      </c>
      <c r="WR15" s="27">
        <f>IF($CH15="P",BY15,(BY15+AX15)/2)</f>
        <v>0</v>
      </c>
      <c r="WS15" s="27">
        <f>IF($CH15="P",BZ15,(BZ15+AY15)/2)</f>
        <v>0</v>
      </c>
      <c r="WT15" s="27">
        <f>IF($CH15="P",CA15,(CA15+AZ15)/2)</f>
        <v>0</v>
      </c>
      <c r="WU15" s="27">
        <f>IF($CH15="P",CB15,(CB15+BA15)/2)</f>
        <v>0</v>
      </c>
      <c r="WV15" s="27">
        <f>IF($CH15="P",CC15,(CC15+BB15)/2)</f>
        <v>0</v>
      </c>
      <c r="WW15" s="27">
        <f>IF($CH15="P",CD15,(CD15+BC15)/2)</f>
        <v>0</v>
      </c>
      <c r="WX15" s="27">
        <f>IF($CH15="P",CE15,(CE15+BD15)/2)</f>
        <v>0</v>
      </c>
      <c r="WY15" s="27">
        <f>IF($CH15="P",CF15,(CF15+BE15)/2)</f>
        <v>0</v>
      </c>
      <c r="WZ15" s="27">
        <f>IF($CH15="P",CG15,(CG15+BF15)/2)</f>
        <v>0</v>
      </c>
      <c r="XA15" s="29" t="s">
        <v>56</v>
      </c>
      <c r="XB15" s="11" t="str">
        <f>IF(WN15&gt;0,WN15,"")</f>
        <v/>
      </c>
      <c r="XC15" s="11" t="str">
        <f>IF(WO15&gt;0,WO15,"")</f>
        <v/>
      </c>
      <c r="XD15" s="11" t="str">
        <f>IF(SUM(WL15:WO15)-WP15&gt;0,SUM(WL15:WO15)-WP15,"")</f>
        <v/>
      </c>
      <c r="XE15" s="11" t="str">
        <f>IF(WS15&gt;0,WS15,"")</f>
        <v/>
      </c>
      <c r="XF15" s="11" t="str">
        <f>IF(WT15&gt;0,WT15,"")</f>
        <v/>
      </c>
      <c r="XG15" s="11" t="str">
        <f>IF(SUM(WQ15:WT15)-WU15&gt;0,SUM(WQ15:WT15)-WU15,"")</f>
        <v/>
      </c>
      <c r="XH15" s="11" t="str">
        <f>IF(MAX(XD15,XG15)&gt;0,MAX(XD15,XG15),"")</f>
        <v/>
      </c>
      <c r="XI15" s="11" t="str">
        <f>IF(WX15&gt;0,WX15,"")</f>
        <v/>
      </c>
      <c r="XJ15" s="11" t="str">
        <f>IF(WY15&gt;0,WY15,"")</f>
        <v/>
      </c>
      <c r="XK15" s="11" t="str">
        <f>IF(SUM(WV15:WY15)-WZ15&gt;0,SUM(WV15:WY15)-WZ15,"")</f>
        <v/>
      </c>
      <c r="XL15" s="11" t="str">
        <f>IF(SUM(XH15,XK15)&gt;0,SUM(XH15,XK15),"")</f>
        <v/>
      </c>
    </row>
    <row r="16" spans="1:636" x14ac:dyDescent="0.2">
      <c r="A16" s="4" t="str" cm="1">
        <f t="array" ref="A16">IF(AND(H16&lt;&gt;"",H16&lt;&gt;"No DD"),SUMPRODUCT((H$4:H$22&lt;&gt;"")*(H$4:H$22&lt;&gt;"No DD")*(E$4:E$22&gt;E16))+1,IF(H16="No DD",SUMPRODUCT((H$4:H$22="No DD")*(E$4:E$22&gt;E16))+1+SUMPRODUCT((H$4:H$22&lt;&gt;"")*(H$4:H$22&lt;&gt;"No DD")),""))</f>
        <v/>
      </c>
      <c r="B16" s="5" t="s">
        <v>271</v>
      </c>
      <c r="C16" s="4" t="s">
        <v>270</v>
      </c>
      <c r="D16" s="4" t="s">
        <v>244</v>
      </c>
      <c r="E16" s="9">
        <f>SUM(J16,L16,N16)</f>
        <v>39.33</v>
      </c>
      <c r="F16" s="3" t="str">
        <f>IF(OR(AND(AG16&gt;=AQ$24,AG16&lt;&gt;"",AI16&gt;=AQ$28,AI16&lt;&gt;"",AF16=""),AND(AJ16&gt;=AQ$24,AJ16&lt;&gt;"",AL16&gt;=AQ$28,AL16&lt;&gt;"",AF16=""),AND(AN16&gt;=AQ$24,AN16&lt;&gt;"",AP16&gt;=AQ$28,AP16&lt;&gt;"",AF16=""),AND(BH16&gt;=BR$24,BH16&lt;&gt;"",BJ16&gt;=BR$28,BJ16&lt;&gt;"",BG16=""),AND(BK16&gt;=BR$24,BK16&lt;&gt;"",BM16&gt;=BR$28,BM16&lt;&gt;"",BG16=""),AND(BO16&gt;=BR$24,BO16&lt;&gt;"",BQ16&gt;=BR$28,BQ16&lt;&gt;"",BG16=""),AND(CI16&gt;=CS$24,CI16&lt;&gt;"",CK16&gt;=CS$28,CK16&lt;&gt;"",CH16=""),AND(CL16&gt;=CS$24,CL16&lt;&gt;"",CN16&gt;=CS$28,CN16&lt;&gt;"",CH16=""),AND(CP16&gt;=CS$24,CP16&lt;&gt;"",CR16&gt;=CS$28,CR16&lt;&gt;"",CH16=""),AND(DP16&gt;=EC$24,DP16&lt;&gt;"",DR16&gt;=EC$28,DR16&lt;&gt;""),AND(DS16&gt;=EC$24,DS16&lt;&gt;"",DU16&gt;=EC$28,DU16&lt;&gt;""),AND(DW16&gt;=EC$24,DW16&lt;&gt;"",DY16&gt;=EC$28,DY16&lt;&gt;""),AND(DZ16&gt;=EC$24,DZ16&lt;&gt;"",EB16&gt;=EC$28,EB16&lt;&gt;""),AND(EX16&gt;=FK$24,EX16&lt;&gt;"",EZ16&gt;=FK$28,EZ16&lt;&gt;""),AND(FA16&gt;=FK$24,FA16&lt;&gt;"",FC16&gt;=FK$28,FC16&lt;&gt;""),AND(FE16&gt;=FK$24,FE16&lt;&gt;"",FG16&gt;=FK$28,FG16&lt;&gt;""),AND(FH16&gt;=FK$24,FH16&lt;&gt;"",FJ16&gt;=FK$28,FJ16&lt;&gt;""),AND(GF16&gt;=GS$24,GF16&lt;&gt;"",GH16&gt;=GS$28,GH16&lt;&gt;""),AND(GI16&gt;=GS$24,GI16&lt;&gt;"",GK16&gt;=GS$28,GK16&lt;&gt;""),AND(GM16&gt;=GS$24,GM16&lt;&gt;"",GO16&gt;=GS$28,GO16&lt;&gt;""),AND(GP16&gt;=GS$24,GP16&lt;&gt;"",GR16&gt;=GS$28,GR16&lt;&gt;""),AND(HN16&gt;=IA$24,HN16&lt;&gt;"",HP16&gt;=IA$28,HP16&lt;&gt;""),AND(HQ16&gt;=IA$24,HQ16&lt;&gt;"",HS16&gt;=IA$28,HS16&lt;&gt;""),AND(HU16&gt;=IA$24,HU16&lt;&gt;"",HW16&gt;=IA$28,HW16&lt;&gt;""),AND(HX16&gt;=IA$24,HX16&lt;&gt;"",HZ16&gt;=IA$28,HZ16&lt;&gt;""),AND(IV16&gt;=JI$24,IV16&lt;&gt;"",IX16&gt;=JI$28,IX16&lt;&gt;""),AND(IY16&gt;=JI$24,IY16&lt;&gt;"",JA16&gt;=JI$28,JA16&lt;&gt;""),AND(JC16&gt;=JI$24,JC16&lt;&gt;"",JE16&gt;=JI$28,JE16&lt;&gt;""),AND(JF16&gt;=JI$24,JF16&lt;&gt;"",JH16&gt;=JI$28,JH16&lt;&gt;""),AND(KD16&gt;=KQ$24,KD16&lt;&gt;"",KF16&gt;=KQ$28,KF16&lt;&gt;""),AND(KG16&gt;=KQ$24,KG16&lt;&gt;"",KI16&gt;=KQ$28,KI16&lt;&gt;""),AND(KK16&gt;=KQ$24,KK16&lt;&gt;"",KM16&gt;=KQ$28,KM16&lt;&gt;""),AND(KN16&gt;=KQ$24,KN16&lt;&gt;"",KP16&gt;=KQ$28,KP16&lt;&gt;""),AND(LL16&gt;=LY$24,LL16&lt;&gt;"",LN16&gt;=LY$28,LN16&lt;&gt;""),AND(LO16&gt;=LY$24,LO16&lt;&gt;"",LQ16&gt;=LY$28,LQ16&lt;&gt;""),AND(LS16&gt;=LY$24,LS16&lt;&gt;"",LU16&gt;=LY$28,LU16&lt;&gt;""),AND(LV16&gt;=LY$24,LV16&lt;&gt;"",LX16&gt;=LY$28,LX16&lt;&gt;""),AND(MT16&gt;=NG$24,MT16&lt;&gt;"",MV16&gt;=NG$28,MV16&lt;&gt;""),AND(MW16&gt;=NG$24,MW16&lt;&gt;"",MY16&gt;=NG$28,MY16&lt;&gt;""),AND(NA16&gt;=NG$24,NA16&lt;&gt;"",NC16&gt;=NG$28,NC16&lt;&gt;""),AND(ND16&gt;=NG$24,ND16&lt;&gt;"",NF16&gt;=NG$28,NF16&lt;&gt;""),AND(OB16&gt;=OO$24,OB16&lt;&gt;"",OD16&gt;=OO$28,OD16&lt;&gt;""),AND(OE16&gt;=OO$24,OE16&lt;&gt;"",OG16&gt;=OO$28,OG16&lt;&gt;""),AND(OI16&gt;=OO$24,OI16&lt;&gt;"",OK16&gt;=OO$28,OK16&lt;&gt;""),AND(OL16&gt;=OO$24,OL16&lt;&gt;"",ON16&gt;=OO$28,ON16&lt;&gt;""),AND(PJ16&gt;=PW$24,PJ16&lt;&gt;"",PL16&gt;=PW$28,PL16&lt;&gt;""),AND(PM16&gt;=PW$24,PM16&lt;&gt;"",PO16&gt;=PW$28,PO16&lt;&gt;""),AND(PQ16&gt;=PW$24,PQ16&lt;&gt;"",PS16&gt;=PW$28,PS16&lt;&gt;""),AND(PT16&gt;=PW$24,PT16&lt;&gt;"",PV16&gt;=PW$28,PV16&lt;&gt;""),AND(QR16&gt;=RE$24,QR16&lt;&gt;"",QT16&gt;=RE$28,QT16&lt;&gt;""),AND(QU16&gt;=RE$24,QU16&lt;&gt;"",QW16&gt;=RE$28,QW16&lt;&gt;""),AND(QY16&gt;=RE$24,QY16&lt;&gt;"",RA16&gt;=RE$28,RA16&lt;&gt;""),AND(RB16&gt;=RE$24,RB16&lt;&gt;"",RD16&gt;=RE$28,RD16&lt;&gt;""),AND(RZ16&gt;=SM$24,RZ16&lt;&gt;"",SB16&gt;=SM$28,SB16&lt;&gt;""),AND(SC16&gt;=SM$24,SC16&lt;&gt;"",SE16&gt;=SM$28,SE16&lt;&gt;""),AND(SG16&gt;=SM$24,SG16&lt;&gt;"",SI16&gt;=SM$28,SI16&lt;&gt;""),AND(SJ16&gt;=SM$24,SJ16&lt;&gt;"",SL16&gt;=SM$28,SL16&lt;&gt;""),AND(TH16&gt;=TU$24,TH16&lt;&gt;"",TJ16&gt;=TU$28,TJ16&lt;&gt;""),AND(TK16&gt;=TU$24,TK16&lt;&gt;"",TM16&gt;=TU$28,TM16&lt;&gt;""),AND(TO16&gt;=TU$24,TO16&lt;&gt;"",TQ16&gt;=TU$28,TQ16&lt;&gt;""),AND(TR16&gt;=TU$24,TR16&lt;&gt;"",TT16&gt;=TU$28,TT16&lt;&gt;""),AND(UP16&gt;=VC$24,UP16&lt;&gt;"",UR16&gt;=VC$28,UR16&lt;&gt;""),AND(US16&gt;=VC$24,US16&lt;&gt;"",UU16&gt;=VC$28,UU16&lt;&gt;""),AND(UW16&gt;=VC$24,UW16&lt;&gt;"",UY16&gt;=VC$28,UY16&lt;&gt;""),AND(UZ16&gt;=VC$24,UZ16&lt;&gt;"",VB16&gt;=VC$28,VB16&lt;&gt;""),AND(VX16&gt;=WK$24,VX16&lt;&gt;"",VZ16&gt;=WK$28,VZ16&lt;&gt;""),AND(WA16&gt;=WK$24,WA16&lt;&gt;"",WC16&gt;=WK$28,WC16&lt;&gt;""),AND(WE16&gt;=WK$24,WE16&lt;&gt;"",WG16&gt;=WK$28,WG16&lt;&gt;""),AND(WH16&gt;=WK$24,WH16&lt;&gt;"",WJ16&gt;=WK$28,WJ16&lt;&gt;"")),"P","")</f>
        <v/>
      </c>
      <c r="G16" s="3" t="str">
        <f>IF(OR(AND(AI16&gt;=AQ$28,AI16&lt;&gt;"",AF16=""),AND(AL16&gt;=AQ$28,AL16&lt;&gt;"",AF16=""),AND(AP16&gt;=AQ$28,AP16&lt;&gt;"",AF16=""),AND(BJ16&gt;=BR$28,BJ16&lt;&gt;"",BG16=""),AND(BM16&gt;=BR$28,BM16&lt;&gt;"",BG16=""),AND(BQ16&gt;=BR$28,BQ16&lt;&gt;"",BG16=""),AND(CK16&gt;=CS$28,CK16&lt;&gt;"",CH16=""),AND(CN16&gt;=CS$28,CN16&lt;&gt;"",CH16=""),AND(CR16&gt;=CS$28,CR16&lt;&gt;"",CH16=""),AND(DR16&gt;=EC$28,DR16&lt;&gt;""),AND(DU16&gt;=EC$28,DU16&lt;&gt;""),AND(DY16&gt;=EC$28,DY16&lt;&gt;""),AND(EB16&gt;=EC$28,EB16&lt;&gt;""),AND(EZ16&gt;=FK$28,EZ16&lt;&gt;""),AND(FC16&gt;=FK$28,FC16&lt;&gt;""),AND(FG16&gt;=FK$28,FG16&lt;&gt;""),AND(FJ16&gt;=FK$28,FJ16&lt;&gt;""),AND(GH16&gt;=GS$28,GH16&lt;&gt;""),AND(GK16&gt;=GS$28,GK16&lt;&gt;""),AND(GO16&gt;=GS$28,GO16&lt;&gt;""),AND(GR16&gt;=GS$28,GR16&lt;&gt;""),AND(HP16&gt;=IA$28,HP16&lt;&gt;""),AND(HS16&gt;=IA$28,HS16&lt;&gt;""),AND(HW16&gt;=IA$28,HW16&lt;&gt;""),AND(HZ16&gt;=IA$28,HZ16&lt;&gt;""),AND(IX16&gt;=JI$28,IX16&lt;&gt;""),AND(JA16&gt;=JI$28,JA16&lt;&gt;""),AND(JE16&gt;=JI$28,JE16&lt;&gt;""),AND(JH16&gt;=JI$28,JH16&lt;&gt;""),AND(KF16&gt;=KQ$28,KF16&lt;&gt;""),AND(KI16&gt;=KQ$28,KI16&lt;&gt;""),AND(KM16&gt;=KQ$28,KM16&lt;&gt;""),AND(KP16&gt;=KQ$28,KP16&lt;&gt;""),AND(LN16&gt;=LY$28,LN16&lt;&gt;""),AND(LQ16&gt;=LY$28,LQ16&lt;&gt;""),AND(LU16&gt;=LY$28,LU16&lt;&gt;""),AND(LX16&gt;=LY$28,LX16&lt;&gt;""),AND(MV16&gt;=NG$28,MV16&lt;&gt;""),AND(MY16&gt;=NG$28,MY16&lt;&gt;""),AND(NC16&gt;=NG$28,NC16&lt;&gt;""),AND(NF16&gt;=NG$28,NF16&lt;&gt;""),AND(OD16&gt;=OO$28,OD16&lt;&gt;""),AND(OG16&gt;=OO$28,OG16&lt;&gt;""),AND(OK16&gt;=OO$28,OK16&lt;&gt;""),AND(ON16&gt;=OO$28,ON16&lt;&gt;""),AND(PL16&gt;=PW$28,PL16&lt;&gt;""),AND(PO16&gt;=PW$28,PO16&lt;&gt;""),AND(PS16&gt;=PW$28,PS16&lt;&gt;""),AND(PV16&gt;=PW$28,PV16&lt;&gt;""),AND(QT16&gt;=RE$28,QT16&lt;&gt;""),AND(QW16&gt;=RE$28,QW16&lt;&gt;""),AND(RA16&gt;=RE$28,RA16&lt;&gt;""),AND(RD16&gt;=RE$28,RD16&lt;&gt;""),AND(SB16&gt;=SM$28,SB16&lt;&gt;""),AND(SE16&gt;=SM$28,SE16&lt;&gt;""),AND(SI16&gt;=SM$28,SI16&lt;&gt;""),AND(SL16&gt;=SM$28,SL16&lt;&gt;""),AND(TJ16&gt;=TU$28,TJ16&lt;&gt;""),AND(TM16&gt;=TU$28,TM16&lt;&gt;""),AND(TQ16&gt;=TU$28,TQ16&lt;&gt;""),AND(TT16&gt;=TU$28,TT16&lt;&gt;""),AND(UR16&gt;=VC$28,UR16&lt;&gt;""),AND(UU16&gt;=VC$28,UU16&lt;&gt;""),AND(UY16&gt;=VC$28,UY16&lt;&gt;""),AND(VB16&gt;=VC$28,VB16&lt;&gt;""),AND(VZ16&gt;=WK$28,VZ16&lt;&gt;""),AND(WC16&gt;=WK$28,WC16&lt;&gt;""),AND(WG16&gt;=WK$28,WG16&lt;&gt;""),AND(WJ16&gt;=WK$28,WJ16&lt;&gt;"")),"P","")</f>
        <v/>
      </c>
      <c r="H16" s="37" t="str">
        <f>IF(AND(G16="P",F16=""),"No DD",IF(OR(AND(AG16&gt;=AQ$27,AG16&lt;&gt;"",AI16&gt;=AQ$31,AI16&lt;&gt;"",AF16=""),AND(AJ16&gt;=AQ$27,AJ16&lt;&gt;"",AL16&gt;=AQ$31,AL16&lt;&gt;"",AF16=""),AND(AN16&gt;=AQ$27,AN16&lt;&gt;"",AP16&gt;=AQ$31,AP16&lt;&gt;"",AF16=""),AND(BH16&gt;=BR$27,BH16&lt;&gt;"",BJ16&gt;=BR$31,BJ16&lt;&gt;"",BG16=""),AND(BK16&gt;=BR$27,BK16&lt;&gt;"",BM16&gt;=BR$31,BM16&lt;&gt;"",BG16=""),AND(BO16&gt;=BR$27,BO16&lt;&gt;"",BQ16&gt;=BR$31,BQ16&lt;&gt;"",BG16=""),AND(CI16&gt;=CS$27,CI16&lt;&gt;"",CK16&gt;=CS$31,CK16&lt;&gt;"",CH16=""),AND(CL16&gt;=CS$27,CL16&lt;&gt;"",CN16&gt;=CS$31,CN16&lt;&gt;"",CH16=""),AND(CP16&gt;=CS$27,CP16&lt;&gt;"",CR16&gt;=CS$31,CR16&lt;&gt;"",CH16=""),AND(DP16&gt;=EC$27,DP16&lt;&gt;"",DR16&gt;=EC$31,DR16&lt;&gt;""),AND(DS16&gt;=EC$27,DS16&lt;&gt;"",DU16&gt;=EC$31,DU16&lt;&gt;""),AND(DW16&gt;=EC$27,DW16&lt;&gt;"",DY16&gt;=EC$31,DY16&lt;&gt;""),AND(DZ16&gt;=EC$27,DZ16&lt;&gt;"",EB16&gt;=EC$31,EB16&lt;&gt;""),AND(EX16&gt;=FK$27,EX16&lt;&gt;"",EZ16&gt;=FK$31,EZ16&lt;&gt;""),AND(FA16&gt;=FK$27,FA16&lt;&gt;"",FC16&gt;=FK$31,FC16&lt;&gt;""),AND(FE16&gt;=FK$27,FE16&lt;&gt;"",FG16&gt;=FK$31,FG16&lt;&gt;""),AND(FH16&gt;=FK$27,FH16&lt;&gt;"",FJ16&gt;=FK$31,FJ16&lt;&gt;""),AND(GF16&gt;=GS$27,GF16&lt;&gt;"",GH16&gt;=GS$31,GH16&lt;&gt;""),AND(GI16&gt;=GS$27,GI16&lt;&gt;"",GK16&gt;=GS$31,GK16&lt;&gt;""),AND(GM16&gt;=GS$27,GM16&lt;&gt;"",GO16&gt;=GS$31,GO16&lt;&gt;""),AND(GP16&gt;=GS$27,GP16&lt;&gt;"",GR16&gt;=GS$31,GR16&lt;&gt;""),AND(HN16&gt;=IA$27,HN16&lt;&gt;"",HP16&gt;=IA$31,HP16&lt;&gt;""),AND(HQ16&gt;=IA$27,HQ16&lt;&gt;"",HS16&gt;=IA$31,HS16&lt;&gt;""),AND(HU16&gt;=IA$27,HU16&lt;&gt;"",HW16&gt;=IA$31,HW16&lt;&gt;""),AND(HX16&gt;=IA$27,HX16&lt;&gt;"",HZ16&gt;=IA$31,HZ16&lt;&gt;""),AND(IV16&gt;=JI$27,IV16&lt;&gt;"",IX16&gt;=JI$31,IX16&lt;&gt;""),AND(IY16&gt;=JI$27,IY16&lt;&gt;"",JA16&gt;=JI$31,JA16&lt;&gt;""),AND(JC16&gt;=JI$27,JC16&lt;&gt;"",JE16&gt;=JI$31,JE16&lt;&gt;""),AND(JF16&gt;=JI$27,JF16&lt;&gt;"",JH16&gt;=JI$31,JH16&lt;&gt;""),AND(KD16&gt;=KQ$27,KD16&lt;&gt;"",KF16&gt;=KQ$31,KF16&lt;&gt;""),AND(KG16&gt;=KQ$27,KG16&lt;&gt;"",KI16&gt;=KQ$31,KI16&lt;&gt;""),AND(KK16&gt;=KQ$27,KK16&lt;&gt;"",KM16&gt;=KQ$31,KM16&lt;&gt;""),AND(KN16&gt;=KQ$27,KN16&lt;&gt;"",KP16&gt;=KQ$31,KP16&lt;&gt;""),AND(LL16&gt;=LY$27,LL16&lt;&gt;"",LN16&gt;=LY$31,LN16&lt;&gt;""),AND(LO16&gt;=LY$27,LO16&lt;&gt;"",LQ16&gt;=LY$31,LQ16&lt;&gt;""),AND(LS16&gt;=LY$27,LS16&lt;&gt;"",LU16&gt;=LY$31,LU16&lt;&gt;""),AND(LV16&gt;=LY$27,LV16&lt;&gt;"",LX16&gt;=LY$31,LX16&lt;&gt;""),AND(MT16&gt;=NG$27,MT16&lt;&gt;"",MV16&gt;=NG$31,MV16&lt;&gt;""),AND(MW16&gt;=NG$27,MW16&lt;&gt;"",MY16&gt;=NG$31,MY16&lt;&gt;""),AND(NA16&gt;=NG$27,NA16&lt;&gt;"",NC16&gt;=NG$31,NC16&lt;&gt;""),AND(ND16&gt;=NG$27,ND16&lt;&gt;"",NF16&gt;=NG$31,NF16&lt;&gt;""),AND(OB16&gt;=OO$27,OB16&lt;&gt;"",OD16&gt;=OO$31,OD16&lt;&gt;""),AND(OE16&gt;=OO$27,OE16&lt;&gt;"",OG16&gt;=OO$31,OG16&lt;&gt;""),AND(OI16&gt;=OO$27,OI16&lt;&gt;"",OK16&gt;=OO$31,OK16&lt;&gt;""),AND(OL16&gt;=OO$27,OL16&lt;&gt;"",ON16&gt;=OO$31,ON16&lt;&gt;""),AND(PJ16&gt;=PW$27,PJ16&lt;&gt;"",PL16&gt;=PW$31,PL16&lt;&gt;""),AND(PM16&gt;=PW$27,PM16&lt;&gt;"",PO16&gt;=PW$31,PO16&lt;&gt;""),AND(PQ16&gt;=PW$27,PQ16&lt;&gt;"",PS16&gt;=PW$31,PS16&lt;&gt;""),AND(PT16&gt;=PW$27,PT16&lt;&gt;"",PV16&gt;=PW$31,PV16&lt;&gt;""),AND(QR16&gt;=RE$27,QR16&lt;&gt;"",QT16&gt;=RE$31,QT16&lt;&gt;""),AND(QU16&gt;=RE$27,QU16&lt;&gt;"",QW16&gt;=RE$31,QW16&lt;&gt;""),AND(QY16&gt;=RE$27,QY16&lt;&gt;"",RA16&gt;=RE$31,RA16&lt;&gt;""),AND(RB16&gt;=RE$27,RB16&lt;&gt;"",RD16&gt;=RE$31,RD16&lt;&gt;""),AND(RZ16&gt;=SM$27,RZ16&lt;&gt;"",SB16&gt;=SM$31,SB16&lt;&gt;""),AND(SC16&gt;=SM$27,SC16&lt;&gt;"",SE16&gt;=SM$31,SE16&lt;&gt;""),AND(SG16&gt;=SM$27,SG16&lt;&gt;"",SI16&gt;=SM$31,SI16&lt;&gt;""),AND(SJ16&gt;=SM$27,SJ16&lt;&gt;"",SL16&gt;=SM$31,SL16&lt;&gt;""),AND(TH16&gt;=TU$27,TH16&lt;&gt;"",TJ16&gt;=TU$31,TJ16&lt;&gt;""),AND(TK16&gt;=TU$27,TK16&lt;&gt;"",TM16&gt;=TU$31,TM16&lt;&gt;""),AND(TO16&gt;=TU$27,TO16&lt;&gt;"",TQ16&gt;=TU$31,TQ16&lt;&gt;""),AND(TR16&gt;=TU$27,TR16&lt;&gt;"",TT16&gt;=TU$31,TT16&lt;&gt;""),AND(UP16&gt;=VC$27,UP16&lt;&gt;"",UR16&gt;=VC$31,UR16&lt;&gt;""),AND(US16&gt;=VC$27,US16&lt;&gt;"",UU16&gt;=VC$31,UU16&lt;&gt;""),AND(UW16&gt;=VC$27,UW16&lt;&gt;"",UY16&gt;=VC$31,UY16&lt;&gt;""),AND(UZ16&gt;=VC$27,UZ16&lt;&gt;"",VB16&gt;=VC$31,VB16&lt;&gt;""),AND(VX16&gt;=WK$27,VX16&lt;&gt;"",VZ16&gt;=WK$31,VZ16&lt;&gt;""),AND(WA16&gt;=WK$27,WA16&lt;&gt;"",WC16&gt;=WK$31,WC16&lt;&gt;""),AND(WE16&gt;=WK$27,WE16&lt;&gt;"",WG16&gt;=WK$31,WG16&lt;&gt;""),AND(WH16&gt;=WK$27,WH16&lt;&gt;"",WJ16&gt;=WK$31,WJ16&lt;&gt;"")),"Merit",IF(OR(AND(AG16&gt;=AQ$26,AG16&lt;&gt;"",AI16&gt;=AQ$30,AI16&lt;&gt;"",AF16=""),AND(AJ16&gt;=AQ$26,AJ16&lt;&gt;"",AL16&gt;=AQ$30,AL16&lt;&gt;"",AF16=""),AND(AN16&gt;=AQ$26,AN16&lt;&gt;"",AP16&gt;=AQ$30,AP16&lt;&gt;"",AF16=""),AND(BH16&gt;=BR$26,BH16&lt;&gt;"",BJ16&gt;=BR$30,BJ16&lt;&gt;"",BG16=""),AND(BK16&gt;=BR$26,BK16&lt;&gt;"",BM16&gt;=BR$30,BM16&lt;&gt;"",BG16=""),AND(BO16&gt;=BR$26,BO16&lt;&gt;"",BQ16&gt;=BR$30,BQ16&lt;&gt;"",BG16=""),AND(CI16&gt;=CS$26,CI16&lt;&gt;"",CK16&gt;=CS$30,CK16&lt;&gt;"",CH16=""),AND(CL16&gt;=CS$26,CL16&lt;&gt;"",CN16&gt;=CS$30,CN16&lt;&gt;"",CH16=""),AND(CP16&gt;=CS$26,CP16&lt;&gt;"",CR16&gt;=CS$30,CR16&lt;&gt;"",CH16=""),AND(DP16&gt;=EC$26,DP16&lt;&gt;"",DR16&gt;=EC$30,DR16&lt;&gt;""),AND(DS16&gt;=EC$26,DS16&lt;&gt;"",DU16&gt;=EC$30,DU16&lt;&gt;""),AND(DW16&gt;=EC$26,DW16&lt;&gt;"",DY16&gt;=EC$30,DY16&lt;&gt;""),AND(DZ16&gt;=EC$26,DZ16&lt;&gt;"",EB16&gt;=EC$30,EB16&lt;&gt;""),AND(EX16&gt;=FK$26,EX16&lt;&gt;"",EZ16&gt;=FK$30,EZ16&lt;&gt;""),AND(FA16&gt;=FK$26,FA16&lt;&gt;"",FC16&gt;=FK$30,FC16&lt;&gt;""),AND(FE16&gt;=FK$26,FE16&lt;&gt;"",FG16&gt;=FK$30,FG16&lt;&gt;""),AND(FH16&gt;=FK$26,FH16&lt;&gt;"",FJ16&gt;=FK$30,FJ16&lt;&gt;""),AND(GF16&gt;=GS$26,GF16&lt;&gt;"",GH16&gt;=GS$30,GH16&lt;&gt;""),AND(GI16&gt;=GS$26,GI16&lt;&gt;"",GK16&gt;=GS$30,GK16&lt;&gt;""),AND(GM16&gt;=GS$26,GM16&lt;&gt;"",GO16&gt;=GS$30,GO16&lt;&gt;""),AND(GP16&gt;=GS$26,GP16&lt;&gt;"",GR16&gt;=GS$30,GR16&lt;&gt;""),AND(HN16&gt;=IA$26,HN16&lt;&gt;"",HP16&gt;=IA$30,HP16&lt;&gt;""),AND(HQ16&gt;=IA$26,HQ16&lt;&gt;"",HS16&gt;=IA$30,HS16&lt;&gt;""),AND(HU16&gt;=IA$26,HU16&lt;&gt;"",HW16&gt;=IA$30,HW16&lt;&gt;""),AND(HX16&gt;=IA$26,HX16&lt;&gt;"",HZ16&gt;=IA$30,HZ16&lt;&gt;""),AND(IV16&gt;=JI$26,IV16&lt;&gt;"",IX16&gt;=JI$30,IX16&lt;&gt;""),AND(IY16&gt;=JI$26,IY16&lt;&gt;"",JA16&gt;=JI$30,JA16&lt;&gt;""),AND(JC16&gt;=JI$26,JC16&lt;&gt;"",JE16&gt;=JI$30,JE16&lt;&gt;""),AND(JF16&gt;=JI$26,JF16&lt;&gt;"",JH16&gt;=JI$30,JH16&lt;&gt;""),AND(KD16&gt;=KQ$26,KD16&lt;&gt;"",KF16&gt;=KQ$30,KF16&lt;&gt;""),AND(KG16&gt;=KQ$26,KG16&lt;&gt;"",KI16&gt;=KQ$30,KI16&lt;&gt;""),AND(KK16&gt;=KQ$26,KK16&lt;&gt;"",KM16&gt;=KQ$30,KM16&lt;&gt;""),AND(KN16&gt;=KQ$26,KN16&lt;&gt;"",KP16&gt;=KQ$30,KP16&lt;&gt;""),AND(LL16&gt;=LY$26,LL16&lt;&gt;"",LN16&gt;=LY$30,LN16&lt;&gt;""),AND(LO16&gt;=LY$26,LO16&lt;&gt;"",LQ16&gt;=LY$30,LQ16&lt;&gt;""),AND(LS16&gt;=LY$26,LS16&lt;&gt;"",LU16&gt;=LY$30,LU16&lt;&gt;""),AND(LV16&gt;=LY$26,LV16&lt;&gt;"",LX16&gt;=LY$30,LX16&lt;&gt;""),AND(MT16&gt;=NG$26,MT16&lt;&gt;"",MV16&gt;=NG$30,MV16&lt;&gt;""),AND(MW16&gt;=NG$26,MW16&lt;&gt;"",MY16&gt;=NG$30,MY16&lt;&gt;""),AND(NA16&gt;=NG$26,NA16&lt;&gt;"",NC16&gt;=NG$30,NC16&lt;&gt;""),AND(ND16&gt;=NG$26,ND16&lt;&gt;"",NF16&gt;=NG$30,NF16&lt;&gt;""),AND(OB16&gt;=OO$26,OB16&lt;&gt;"",OD16&gt;=OO$30,OD16&lt;&gt;""),AND(OE16&gt;=OO$26,OE16&lt;&gt;"",OG16&gt;=OO$30,OG16&lt;&gt;""),AND(OI16&gt;=OO$26,OI16&lt;&gt;"",OK16&gt;=OO$30,OK16&lt;&gt;""),AND(OL16&gt;=OO$26,OL16&lt;&gt;"",ON16&gt;=OO$30,ON16&lt;&gt;""),AND(PJ16&gt;=PW$26,PJ16&lt;&gt;"",PL16&gt;=PW$30,PL16&lt;&gt;""),AND(PM16&gt;=PW$26,PM16&lt;&gt;"",PO16&gt;=PW$30,PO16&lt;&gt;""),AND(PQ16&gt;=PW$26,PQ16&lt;&gt;"",PS16&gt;=PW$30,PS16&lt;&gt;""),AND(PT16&gt;=PW$26,PT16&lt;&gt;"",PV16&gt;=PW$30,PV16&lt;&gt;""),AND(QR16&gt;=RE$26,QR16&lt;&gt;"",QT16&gt;=RE$30,QT16&lt;&gt;""),AND(QU16&gt;=RE$26,QU16&lt;&gt;"",QW16&gt;=RE$30,QW16&lt;&gt;""),AND(QY16&gt;=RE$26,QY16&lt;&gt;"",RA16&gt;=RE$30,RA16&lt;&gt;""),AND(RB16&gt;=RE$26,RB16&lt;&gt;"",RD16&gt;=RE$30,RD16&lt;&gt;""),AND(RZ16&gt;=SM$26,RZ16&lt;&gt;"",SB16&gt;=SM$30,SB16&lt;&gt;""),AND(SC16&gt;=SM$26,SC16&lt;&gt;"",SE16&gt;=SM$30,SE16&lt;&gt;""),AND(SG16&gt;=SM$26,SG16&lt;&gt;"",SI16&gt;=SM$30,SI16&lt;&gt;""),AND(SJ16&gt;=SM$26,SJ16&lt;&gt;"",SL16&gt;=SM$30,SL16&lt;&gt;""),AND(TH16&gt;=TU$26,TH16&lt;&gt;"",TJ16&gt;=TU$30,TJ16&lt;&gt;""),AND(TK16&gt;=TU$26,TK16&lt;&gt;"",TM16&gt;=TU$30,TM16&lt;&gt;""),AND(TO16&gt;=TU$26,TO16&lt;&gt;"",TQ16&gt;=TU$30,TQ16&lt;&gt;""),AND(TR16&gt;=TU$26,TR16&lt;&gt;"",TT16&gt;=TU$30,TT16&lt;&gt;""),AND(UP16&gt;=VC$26,UP16&lt;&gt;"",UR16&gt;=VC$30,UR16&lt;&gt;""),AND(US16&gt;=VC$26,US16&lt;&gt;"",UU16&gt;=VC$30,UU16&lt;&gt;""),AND(UW16&gt;=VC$26,UW16&lt;&gt;"",UY16&gt;=VC$30,UY16&lt;&gt;""),AND(UZ16&gt;=VC$26,UZ16&lt;&gt;"",VB16&gt;=VC$30,VB16&lt;&gt;""),AND(VX16&gt;=WK$26,VX16&lt;&gt;"",VZ16&gt;=WK$30,VZ16&lt;&gt;""),AND(WA16&gt;=WK$26,WA16&lt;&gt;"",WC16&gt;=WK$30,WC16&lt;&gt;""),AND(WE16&gt;=WK$26,WE16&lt;&gt;"",WG16&gt;=WK$30,WG16&lt;&gt;""),AND(WH16&gt;=WK$26,WH16&lt;&gt;"",WJ16&gt;=WK$30,WJ16&lt;&gt;"")),"Excellence",IF(I16="P","Worlds Team",IF(F16="P","National Team","")))))</f>
        <v/>
      </c>
      <c r="I16" s="3" t="str">
        <f>IF(OR(AND(AG16&gt;=AQ$25,AG16&lt;&gt;"",AI16&gt;=AQ$29,AI16&lt;&gt;"",AF16=""),AND(AJ16&gt;=AQ$25,AJ16&lt;&gt;"",AL16&gt;=AQ$29,AL16&lt;&gt;"",AF16=""),AND(AN16&gt;=AQ$25,AN16&lt;&gt;"",AP16&gt;=AQ$29,AP16&lt;&gt;"",AF16=""),AND(BH16&gt;=BR$25,BH16&lt;&gt;"",BJ16&gt;=BR$29,BJ16&lt;&gt;"",BG16=""),AND(BK16&gt;=BR$25,BK16&lt;&gt;"",BM16&gt;=BR$29,BM16&lt;&gt;"",BG16=""),AND(BO16&gt;=BR$25,BO16&lt;&gt;"",BQ16&gt;=BR$29,BQ16&lt;&gt;"",BG16=""),AND(CI16&gt;=CS$25,CI16&lt;&gt;"",CK16&gt;=CS$29,CK16&lt;&gt;"",CH16=""),AND(CL16&gt;=CS$25,CL16&lt;&gt;"",CN16&gt;=CS$29,CN16&lt;&gt;"",CH16=""),AND(CP16&gt;=CS$25,CP16&lt;&gt;"",CR16&gt;=CS$29,CR16&lt;&gt;"",CH16=""),AND(DP16&gt;=EC$25,DP16&lt;&gt;"",DR16&gt;=EC$29,DR16&lt;&gt;""),AND(DS16&gt;=EC$25,DS16&lt;&gt;"",DU16&gt;=EC$29,DU16&lt;&gt;""),AND(DW16&gt;=EC$25,DW16&lt;&gt;"",DY16&gt;=EC$29,DY16&lt;&gt;""),AND(DZ16&gt;=EC$25,DZ16&lt;&gt;"",EB16&gt;=EC$29,EB16&lt;&gt;""),AND(EX16&gt;=FK$25,EX16&lt;&gt;"",EZ16&gt;=FK$29,EZ16&lt;&gt;""),AND(FA16&gt;=FK$25,FA16&lt;&gt;"",FC16&gt;=FK$29,FC16&lt;&gt;""),AND(FE16&gt;=FK$25,FE16&lt;&gt;"",FG16&gt;=FK$29,FG16&lt;&gt;""),AND(FH16&gt;=FK$25,FH16&lt;&gt;"",FJ16&gt;=FK$29,FJ16&lt;&gt;""),AND(GF16&gt;=GS$25,GF16&lt;&gt;"",GH16&gt;=GS$29,GH16&lt;&gt;""),AND(GI16&gt;=GS$25,GI16&lt;&gt;"",GK16&gt;=GS$29,GK16&lt;&gt;""),AND(GM16&gt;=GS$25,GM16&lt;&gt;"",GO16&gt;=GS$29,GO16&lt;&gt;""),AND(GP16&gt;=GS$25,GP16&lt;&gt;"",GR16&gt;=GS$29,GR16&lt;&gt;""),AND(HN16&gt;=IA$25,HN16&lt;&gt;"",HP16&gt;=IA$29,HP16&lt;&gt;""),AND(HQ16&gt;=IA$25,HQ16&lt;&gt;"",HS16&gt;=IA$29,HS16&lt;&gt;""),AND(HU16&gt;=IA$25,HU16&lt;&gt;"",HW16&gt;=IA$29,HW16&lt;&gt;""),AND(HX16&gt;=IA$25,HX16&lt;&gt;"",HZ16&gt;=IA$29,HZ16&lt;&gt;""),AND(IV16&gt;=JI$25,IV16&lt;&gt;"",IX16&gt;=JI$29,IX16&lt;&gt;""),AND(IY16&gt;=JI$25,IY16&lt;&gt;"",JA16&gt;=JI$29,JA16&lt;&gt;""),AND(JC16&gt;=JI$25,JC16&lt;&gt;"",JE16&gt;=JI$29,JE16&lt;&gt;""),AND(JF16&gt;=JI$25,JF16&lt;&gt;"",JH16&gt;=JI$29,JH16&lt;&gt;""),AND(KD16&gt;=KQ$25,KD16&lt;&gt;"",KF16&gt;=KQ$29,KF16&lt;&gt;""),AND(KG16&gt;=KQ$25,KG16&lt;&gt;"",KI16&gt;=KQ$29,KI16&lt;&gt;""),AND(KK16&gt;=KQ$25,KK16&lt;&gt;"",KM16&gt;=KQ$29,KM16&lt;&gt;""),AND(KN16&gt;=KQ$25,KN16&lt;&gt;"",KP16&gt;=KQ$29,KP16&lt;&gt;""),AND(LL16&gt;=LY$25,LL16&lt;&gt;"",LN16&gt;=LY$29,LN16&lt;&gt;""),AND(LO16&gt;=LY$25,LO16&lt;&gt;"",LQ16&gt;=LY$29,LQ16&lt;&gt;""),AND(LS16&gt;=LY$25,LS16&lt;&gt;"",LU16&gt;=LY$29,LU16&lt;&gt;""),AND(LV16&gt;=LY$25,LV16&lt;&gt;"",LX16&gt;=LY$29,LX16&lt;&gt;""),AND(MT16&gt;=NG$25,MT16&lt;&gt;"",MV16&gt;=NG$29,MV16&lt;&gt;""),AND(MW16&gt;=NG$25,MW16&lt;&gt;"",MY16&gt;=NG$29,MY16&lt;&gt;""),AND(NA16&gt;=NG$25,NA16&lt;&gt;"",NC16&gt;=NG$29,NC16&lt;&gt;""),AND(ND16&gt;=NG$25,ND16&lt;&gt;"",NF16&gt;=NG$29,NF16&lt;&gt;""),AND(OB16&gt;=OO$25,OB16&lt;&gt;"",OD16&gt;=OO$29,OD16&lt;&gt;""),AND(OE16&gt;=OO$25,OE16&lt;&gt;"",OG16&gt;=OO$29,OG16&lt;&gt;""),AND(OI16&gt;=OO$25,OI16&lt;&gt;"",OK16&gt;=OO$29,OK16&lt;&gt;""),AND(OL16&gt;=OO$25,OL16&lt;&gt;"",ON16&gt;=OO$29,ON16&lt;&gt;""),AND(PJ16&gt;=PW$25,PJ16&lt;&gt;"",PL16&gt;=PW$29,PL16&lt;&gt;""),AND(PM16&gt;=PW$25,PM16&lt;&gt;"",PO16&gt;=PW$29,PO16&lt;&gt;""),AND(PQ16&gt;=PW$25,PQ16&lt;&gt;"",PS16&gt;=PW$29,PS16&lt;&gt;""),AND(PT16&gt;=PW$25,PT16&lt;&gt;"",PV16&gt;=PW$29,PV16&lt;&gt;""),AND(QR16&gt;=RE$25,QR16&lt;&gt;"",QT16&gt;=RE$29,QT16&lt;&gt;""),AND(QU16&gt;=RE$25,QU16&lt;&gt;"",QW16&gt;=RE$29,QW16&lt;&gt;""),AND(QY16&gt;=RE$25,QY16&lt;&gt;"",RA16&gt;=RE$29,RA16&lt;&gt;""),AND(RB16&gt;=RE$25,RB16&lt;&gt;"",RD16&gt;=RE$29,RD16&lt;&gt;""),AND(RZ16&gt;=SM$25,RZ16&lt;&gt;"",SB16&gt;=SM$29,SB16&lt;&gt;""),AND(SC16&gt;=SM$25,SC16&lt;&gt;"",SE16&gt;=SM$29,SE16&lt;&gt;""),AND(SG16&gt;=SM$25,SG16&lt;&gt;"",SI16&gt;=SM$29,SI16&lt;&gt;""),AND(SJ16&gt;=SM$25,SJ16&lt;&gt;"",SL16&gt;=SM$29,SL16&lt;&gt;""),AND(TH16&gt;=TU$25,TH16&lt;&gt;"",TJ16&gt;=TU$29,TJ16&lt;&gt;""),AND(TK16&gt;=TU$25,TK16&lt;&gt;"",TM16&gt;=TU$29,TM16&lt;&gt;""),AND(TO16&gt;=TU$25,TO16&lt;&gt;"",TQ16&gt;=TU$29,TQ16&lt;&gt;""),AND(TR16&gt;=TU$25,TR16&lt;&gt;"",TT16&gt;=TU$29,TT16&lt;&gt;""),AND(UP16&gt;=VC$25,UP16&lt;&gt;"",UR16&gt;=VC$29,UR16&lt;&gt;""),AND(US16&gt;=VC$25,US16&lt;&gt;"",UU16&gt;=VC$29,UU16&lt;&gt;""),AND(UW16&gt;=VC$25,UW16&lt;&gt;"",UY16&gt;=VC$29,UY16&lt;&gt;""),AND(UZ16&gt;=VC$25,UZ16&lt;&gt;"",VB16&gt;=VC$29,VB16&lt;&gt;""),AND(VX16&gt;=WK$25,VX16&lt;&gt;"",VZ16&gt;=WK$29,VZ16&lt;&gt;""),AND(WA16&gt;=WK$25,WA16&lt;&gt;"",WC16&gt;=WK$29,WC16&lt;&gt;""),AND(WE16&gt;=WK$25,WE16&lt;&gt;"",WG16&gt;=WK$29,WG16&lt;&gt;""),AND(WH16&gt;=WK$25,WH16&lt;&gt;"",WJ16&gt;=WK$29,WJ16&lt;&gt;"")),"P","")</f>
        <v/>
      </c>
      <c r="J16" s="8">
        <f>IF(COUNT(AI16,AL16,AP16,BJ16,BM16,BQ16,CK16,CN16,CR16)&gt;0,LARGE((AI16,AL16,AP16,BJ16,BM16,BQ16,CK16,CN16,CR16),1),0)</f>
        <v>0</v>
      </c>
      <c r="K16" s="8" t="str">
        <f>IF(J16="","",IF(OR(J16=CK16,J16=CN16,J16=CR16),$BS$1,IF(OR(J16=BJ16,J16=BM16,J16=BQ16),$AR$1,IF(OR(J16=AI16,J16=AL16,J16=AP16),$Q$1,""))))</f>
        <v/>
      </c>
      <c r="L16" s="8">
        <f>IF(COUNT(AI16,AL16,AP16,BJ16,BM16,BQ16,CK16,CN16,CR16)&gt;1,LARGE((AI16,AL16,AP16,BJ16,BM16,BQ16,CK16,CN16,CR16),2),0)</f>
        <v>0</v>
      </c>
      <c r="M16" s="8" t="str">
        <f>IF(L16="","",IF(OR(L16=CK16,L16=CN16,L16=CR16),$BS$1,IF(OR(L16=BJ16,L16=BM16,L16=BQ16),$AR$1,IF(OR(L16=AI16,L16=AL16,L16=AP16),$Q$1,""))))</f>
        <v/>
      </c>
      <c r="N16" s="8">
        <f>IF(MAX(CT16,CU16)&gt;0,MAX(CT16,CU16),"")</f>
        <v>39.33</v>
      </c>
      <c r="O16" s="11" t="str">
        <f>IF(N16="","",IF(N16=CT16,"("&amp;CT$2&amp;")",IF(N16=CU16,"("&amp;CU$2&amp;")")))</f>
        <v>(Prelim)</v>
      </c>
      <c r="P16" s="8" t="str">
        <f>IF(N16="","",IF(N16=CT16,IF(N16+IF(L16="",0,L16)=WD16,$VD$1,IF(N16+IF(L16="",0,L16)=UV16,$TV$1,IF(N16+IF(L16="",0,L16)=TN16,$SN$1,IF(N16+IF(L16="",0,L16)=SF16,$RF$1,IF(N16+IF(L16="",0,L16)=QX16,$PX$1,IF(N16+IF(L16="",0,L16)=PP16,$OP$1,IF(N16+IF(L16="",0,L16)=OH16,$NH$1,IF(N16+IF(L16="",0,L16)=MZ16,$LZ$1,IF(N16+IF(L16="",0,L16)=LR16,$KR$1,IF(N16+IF(L16="",0,L16)=KJ16,$JJ$1,IF(N16+IF(L16="",0,L16)=JB16,$IB$1,IF(N16+IF(L16="",0,L16)=HT16,$GT$1,IF(N16+IF(L16="",0,L16)=GL16,$FL$1,IF(N16+IF(L16="",0,L16)=FD16,$ED$1,IF(N16+IF(L16="",0,L16)=DV16,$CV$1))))))))))))))),IF(N16=CU16,IF(N16+IF(L16="",0,L16)=WG16,$VD$1,IF(N16+IF(L16="",0,L16)=UY16,$TV$1,IF(N16+IF(L16="",0,L16)=TQ16,$SN$1,IF(N16+IF(L16="",0,L16)=SL16,$RF$1,IF(N16+IF(L16="",0,L16)=RD16,$PX$1,IF(N16+IF(L16="",0,L16)=PV16,$OP$1,IF(N16+IF(L16="",0,L16)=ON16,$NH$1,IF(N16+IF(L16="",0,L16)=NF16,$LZ$1,IF(N16+IF(L16="",0,L16)=LX16,$KR$1,IF(N16+IF(L16="",0,L16)=KP16,$JJ$1,IF(N16+IF(L16="",0,L16)=JH16,$IB$1,IF(N16+IF(L16="",0,L16)=HZ16,$GT$1,IF(N16+IF(L16="",0,L16)=GR16,$FL$1,IF(N16+IF(L16="",0,L16)=FJ16,$ED$1,IF(N16+IF(L16="",0,L16)=EB16,$CV$1,IF(N16+IF(L16="",0,L16)=WJ16,$VD$1,IF(N16+IF(L16="",0,L16)=VB16,$TV$1,IF(N16+IF(L16="",0,L16)=TT16,$SN$1,IF(N16+IF(L16="",0,L16)=SI16,$RF$1,IF(N16+IF(L16="",0,L16)=RA16,$PX$1,IF(N16+IF(L16="",0,L16)=PS16,$OP$1,IF(N16+IF(L16="",0,L16)=OK16,$NH$1,IF(N16+IF(L16="",0,L16)=NC16,$LZ$1,IF(N16+IF(L16="",0,L16)=LU16,$KR$1,IF(N16+IF(L16="",0,L16)=KM16,$JJ$1,IF(N16+IF(L16="",0,L16)=JE16,$IB$1,IF(N16+IF(L16="",0,L16)=HW16,$GT$1,IF(N16+IF(L16="",0,L16)=GO16,$FL$1,IF(N16+IF(L16="",0,L16)=FG16,$ED$1,IF(N16+IF(L16="",0,L16)=DY16,$CV$1)))))))))))))))))))))))))))))))))</f>
        <v>2024 Pan Am Club Championships (May 19)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8"/>
      <c r="AG16" s="39" t="str">
        <f>IF(S16&gt;0,S16,"")</f>
        <v/>
      </c>
      <c r="AH16" s="39" t="str">
        <f>IF(T16&gt;0,T16,"")</f>
        <v/>
      </c>
      <c r="AI16" s="41" t="str">
        <f>IF(SUM(Q16:T16)-U16&gt;0,SUM(Q16:T16)-U16,"")</f>
        <v/>
      </c>
      <c r="AJ16" s="41" t="str">
        <f>IF(X16&gt;0,X16,"")</f>
        <v/>
      </c>
      <c r="AK16" s="41" t="str">
        <f>IF(Y16&gt;0,Y16,"")</f>
        <v/>
      </c>
      <c r="AL16" s="41" t="str">
        <f>IF(SUM(V16:Y16)-Z16&gt;0,SUM(V16:Y16)-Z16,"")</f>
        <v/>
      </c>
      <c r="AM16" s="41" t="str">
        <f>IF(AI16="","",MAX(AI16,AL16))</f>
        <v/>
      </c>
      <c r="AN16" s="41" t="str">
        <f>IF(AC16&gt;0,AC16,"")</f>
        <v/>
      </c>
      <c r="AO16" s="41" t="str">
        <f>IF(AD16&gt;0,AD16,"")</f>
        <v/>
      </c>
      <c r="AP16" s="41" t="str">
        <f>IF(SUM(AA16:AD16)-AE16&gt;0,SUM(AA16:AD16)-AE16,"")</f>
        <v/>
      </c>
      <c r="AQ16" s="41" t="str">
        <f>IF(SUM(AM16,AP16)&gt;0,SUM(AM16,AP16),"")</f>
        <v/>
      </c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9"/>
      <c r="BH16" s="40" t="str">
        <f>IF(AT16&gt;0,AT16,"")</f>
        <v/>
      </c>
      <c r="BI16" s="40" t="str">
        <f>IF(AU16&gt;0,AU16,"")</f>
        <v/>
      </c>
      <c r="BJ16" s="11" t="str">
        <f>IF(SUM(AR16:AU16)-AV16&gt;0,SUM(AR16:AU16)-AV16,"")</f>
        <v/>
      </c>
      <c r="BK16" s="11" t="str">
        <f>IF(AY16&gt;0,AY16,"")</f>
        <v/>
      </c>
      <c r="BL16" s="11" t="str">
        <f>IF(AZ16&gt;0,AZ16,"")</f>
        <v/>
      </c>
      <c r="BM16" s="11" t="str">
        <f>IF(SUM(AW16:AZ16)-BA16&gt;0,SUM(AW16:AZ16)-BA16,"")</f>
        <v/>
      </c>
      <c r="BN16" s="11" t="str">
        <f>IF(BJ16="","",MAX(BJ16,BM16))</f>
        <v/>
      </c>
      <c r="BO16" s="11" t="str">
        <f>IF(BD16&gt;0,BD16,"")</f>
        <v/>
      </c>
      <c r="BP16" s="11" t="str">
        <f>IF(BE16&gt;0,BE16,"")</f>
        <v/>
      </c>
      <c r="BQ16" s="11" t="str">
        <f>IF(SUM(BB16:BE16)-BF16&gt;0,SUM(BB16:BE16)-BF16,"")</f>
        <v/>
      </c>
      <c r="BR16" s="11" t="str">
        <f>IF(SUM(BN16,BQ16)&gt;0,SUM(BN16,BQ16),"")</f>
        <v/>
      </c>
      <c r="BS16" s="23"/>
      <c r="BT16" s="23"/>
      <c r="BU16" s="23"/>
      <c r="BV16" s="23"/>
      <c r="BW16" s="23"/>
      <c r="BX16" s="23"/>
      <c r="BY16" s="23"/>
      <c r="BZ16" s="23"/>
      <c r="CA16" s="23"/>
      <c r="CB16" s="23"/>
      <c r="CC16" s="23"/>
      <c r="CD16" s="23"/>
      <c r="CE16" s="23"/>
      <c r="CF16" s="23"/>
      <c r="CG16" s="23"/>
      <c r="CH16" s="28"/>
      <c r="CI16" s="39" t="str">
        <f>IF(BU16&gt;0,BU16,"")</f>
        <v/>
      </c>
      <c r="CJ16" s="39" t="str">
        <f>IF(BV16&gt;0,BV16,"")</f>
        <v/>
      </c>
      <c r="CK16" s="41" t="str">
        <f>IF(SUM(BS16:BV16)-BW16&gt;0,SUM(BS16:BV16)-BW16,"")</f>
        <v/>
      </c>
      <c r="CL16" s="41" t="str">
        <f>IF(BZ16&gt;0,BZ16,"")</f>
        <v/>
      </c>
      <c r="CM16" s="41" t="str">
        <f>IF(CA16&gt;0,CA16,"")</f>
        <v/>
      </c>
      <c r="CN16" s="41" t="str">
        <f>IF(SUM(BX16:CA16)-CB16&gt;0,SUM(BX16:CA16)-CB16,"")</f>
        <v/>
      </c>
      <c r="CO16" s="41" t="str">
        <f>IF(CK16="","",MAX(CK16,CN16))</f>
        <v/>
      </c>
      <c r="CP16" s="41" t="str">
        <f>IF(CE16&gt;0,CE16,"")</f>
        <v/>
      </c>
      <c r="CQ16" s="41" t="str">
        <f>IF(CF16&gt;0,CF16,"")</f>
        <v/>
      </c>
      <c r="CR16" s="41" t="str">
        <f>IF(SUM(CC16:CF16)-CG16&gt;0,SUM(CC16:CF16)-CG16,"")</f>
        <v/>
      </c>
      <c r="CS16" s="41" t="str">
        <f>IF(SUM(CO16,CR16)&gt;0,SUM(CO16,CR16),"")</f>
        <v/>
      </c>
      <c r="CT16" s="52">
        <f>IF(MAX(DV16,FD16,GL16,HT16,JB16,KJ16,LR16,MZ16,OH16,PP16,QX16,SF16,TN16,UV16,WD16)-IF(L16="",0,L16)&gt;0.001,MAX(DV16,FD16,GL16,HT16,JB16,KJ16,LR16,MZ16,OH16,PP16,QX16,SF16,TN16,UV16,WD16)-IF(L16="",0,L16),"")</f>
        <v>39.33</v>
      </c>
      <c r="CU16" s="52" t="str">
        <f>IF(MAX(DY16,EB16,FG16,FJ16,GO16,GR16,HW16,HZ16,JE16,JH16,KM16,KP16,LU16,LX16,NC16,NF16,OK16,ON16,PS16,PV16,RA16,RD16,SI16,SL16,TQ16,TT16,UY16,VB16,WG16,WJ16)-IF(L16="",0,L16)&gt;0.001,MAX(DY16,EB16,FG16,FJ16,GO16,GR16,HW16,HZ16,JE16,JH16,KM16,KP16,LU16,LX16,NC16,NF16,OK16,ON16,PS16,PV16,RA16,RD16,SI16,SL16,TQ16,TT16,UY16,VB16,WG16,WJ16)-IF(L16="",0,L16),"")</f>
        <v/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1" t="str">
        <f>IF(CX16&gt;0,CX16,"")</f>
        <v/>
      </c>
      <c r="DQ16" s="41" t="str">
        <f>IF(CY16&gt;0,CY16,"")</f>
        <v/>
      </c>
      <c r="DR16" s="41" t="str">
        <f>IF(SUM(CV16:CY16)-CZ16&gt;0,SUM(CV16:CY16)-CZ16,"")</f>
        <v/>
      </c>
      <c r="DS16" s="41" t="str">
        <f>IF(DC16&gt;0,DC16,"")</f>
        <v/>
      </c>
      <c r="DT16" s="41" t="str">
        <f>IF(DD16&gt;0,DD16,"")</f>
        <v/>
      </c>
      <c r="DU16" s="41" t="str">
        <f>IF(SUM(DA16:DD16)-DE16&gt;0,SUM(DA16:DD16)-DE16,"")</f>
        <v/>
      </c>
      <c r="DV16" s="41" t="str">
        <f>IF(MAX(DR16,DU16)&gt;0,MAX(DR16,DU16),"")</f>
        <v/>
      </c>
      <c r="DW16" s="41" t="str">
        <f>IF(DH16&gt;0,DH16,"")</f>
        <v/>
      </c>
      <c r="DX16" s="41" t="str">
        <f>IF(DI16&gt;0,DI16,"")</f>
        <v/>
      </c>
      <c r="DY16" s="41" t="str">
        <f>IF(SUM(DF16:DI16)-DJ16&gt;0,SUM(DF16:DI16)-DJ16,"")</f>
        <v/>
      </c>
      <c r="DZ16" s="41" t="str">
        <f>IF(DM16&gt;0,DM16,"")</f>
        <v/>
      </c>
      <c r="EA16" s="41" t="str">
        <f>IF(DN16&gt;0,DN16,"")</f>
        <v/>
      </c>
      <c r="EB16" s="41" t="str">
        <f>IF(SUM(DK16:DN16)-DO16&gt;0,SUM(DK16:DN16)-DO16,"")</f>
        <v/>
      </c>
      <c r="EC16" s="41" t="str">
        <f>IF(SUM(DV16,EB16)&gt;0,SUM(DV16,EB16),"")</f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>IF(EF16&gt;0,EF16,"")</f>
        <v/>
      </c>
      <c r="EY16" s="11" t="str">
        <f>IF(EG16&gt;0,EG16,"")</f>
        <v/>
      </c>
      <c r="EZ16" s="11" t="str">
        <f>IF(SUM(ED16:EG16)-EH16&gt;0,SUM(ED16:EG16)-EH16,"")</f>
        <v/>
      </c>
      <c r="FA16" s="11" t="str">
        <f>IF(EK16&gt;0,EK16,"")</f>
        <v/>
      </c>
      <c r="FB16" s="11" t="str">
        <f>IF(EL16&gt;0,EL16,"")</f>
        <v/>
      </c>
      <c r="FC16" s="11" t="str">
        <f>IF(SUM(EI16:EL16)-EM16&gt;0,SUM(EI16:EL16)-EM16,"")</f>
        <v/>
      </c>
      <c r="FD16" s="11" t="str">
        <f>IF(MAX(EZ16,FC16)&gt;0,MAX(EZ16,FC16),"")</f>
        <v/>
      </c>
      <c r="FE16" s="11" t="str">
        <f>IF(EP16&gt;0,EP16,"")</f>
        <v/>
      </c>
      <c r="FF16" s="11" t="str">
        <f>IF(EQ16&gt;0,EQ16,"")</f>
        <v/>
      </c>
      <c r="FG16" s="11" t="str">
        <f>IF(SUM(EN16:EQ16)-ER16&gt;0,SUM(EN16:EQ16)-ER16,"")</f>
        <v/>
      </c>
      <c r="FH16" s="11" t="str">
        <f>IF(EU16&gt;0,EU16,"")</f>
        <v/>
      </c>
      <c r="FI16" s="11" t="str">
        <f>IF(EV16&gt;0,EV16,"")</f>
        <v/>
      </c>
      <c r="FJ16" s="11" t="str">
        <f>IF(SUM(ES16:EV16)-EW16&gt;0,SUM(ES16:EV16)-EW16,"")</f>
        <v/>
      </c>
      <c r="FK16" s="11" t="str">
        <f>IF(SUM(FD16,FJ16)&gt;0,SUM(FD16,FJ16),"")</f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1" t="str">
        <f>IF(FN16&gt;0,FN16,"")</f>
        <v/>
      </c>
      <c r="GG16" s="41" t="str">
        <f>IF(FO16&gt;0,FO16,"")</f>
        <v/>
      </c>
      <c r="GH16" s="41" t="str">
        <f>IF(SUM(FL16:FO16)-FP16&gt;0,SUM(FL16:FO16)-FP16,"")</f>
        <v/>
      </c>
      <c r="GI16" s="41" t="str">
        <f>IF(FS16&gt;0,FS16,"")</f>
        <v/>
      </c>
      <c r="GJ16" s="41" t="str">
        <f>IF(FT16&gt;0,FT16,"")</f>
        <v/>
      </c>
      <c r="GK16" s="41" t="str">
        <f>IF(SUM(FQ16:FT16)-FU16&gt;0,SUM(FQ16:FT16)-FU16,"")</f>
        <v/>
      </c>
      <c r="GL16" s="41" t="str">
        <f>IF(MAX(GH16,GK16)&gt;0,MAX(GH16,GK16),"")</f>
        <v/>
      </c>
      <c r="GM16" s="41" t="str">
        <f>IF(FX16&gt;0,FX16,"")</f>
        <v/>
      </c>
      <c r="GN16" s="41" t="str">
        <f>IF(FY16&gt;0,FY16,"")</f>
        <v/>
      </c>
      <c r="GO16" s="41" t="str">
        <f>IF(SUM(FV16:FY16)-FZ16&gt;0,SUM(FV16:FY16)-FZ16,"")</f>
        <v/>
      </c>
      <c r="GP16" s="41" t="str">
        <f>IF(GC16&gt;0,GC16,"")</f>
        <v/>
      </c>
      <c r="GQ16" s="41" t="str">
        <f>IF(GD16&gt;0,GD16,"")</f>
        <v/>
      </c>
      <c r="GR16" s="41" t="str">
        <f>IF(SUM(GA16:GD16)-GE16&gt;0,SUM(GA16:GD16)-GE16,"")</f>
        <v/>
      </c>
      <c r="GS16" s="41" t="str">
        <f>IF(SUM(GL16,GR16)&gt;0,SUM(GL16,GR16),"")</f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>IF(GV16&gt;0,GV16,"")</f>
        <v/>
      </c>
      <c r="HO16" s="11" t="str">
        <f>IF(GW16&gt;0,GW16,"")</f>
        <v/>
      </c>
      <c r="HP16" s="11" t="str">
        <f>IF(SUM(GT16:GW16)-GX16&gt;0,SUM(GT16:GW16)-GX16,"")</f>
        <v/>
      </c>
      <c r="HQ16" s="11" t="str">
        <f>IF(HA16&gt;0,HA16,"")</f>
        <v/>
      </c>
      <c r="HR16" s="11" t="str">
        <f>IF(HB16&gt;0,HB16,"")</f>
        <v/>
      </c>
      <c r="HS16" s="11" t="str">
        <f>IF(SUM(GY16:HB16)-HC16&gt;0,SUM(GY16:HB16)-HC16,"")</f>
        <v/>
      </c>
      <c r="HT16" s="11" t="str">
        <f>IF(MAX(HP16,HS16)&gt;0,MAX(HP16,HS16),"")</f>
        <v/>
      </c>
      <c r="HU16" s="11" t="str">
        <f>IF(HF16&gt;0,HF16,"")</f>
        <v/>
      </c>
      <c r="HV16" s="11" t="str">
        <f>IF(HG16&gt;0,HG16,"")</f>
        <v/>
      </c>
      <c r="HW16" s="11" t="str">
        <f>IF(SUM(HD16:HG16)-HH16&gt;0,SUM(HD16:HG16)-HH16,"")</f>
        <v/>
      </c>
      <c r="HX16" s="11" t="str">
        <f>IF(HK16&gt;0,HK16,"")</f>
        <v/>
      </c>
      <c r="HY16" s="11" t="str">
        <f>IF(HL16&gt;0,HL16,"")</f>
        <v/>
      </c>
      <c r="HZ16" s="11" t="str">
        <f>IF(SUM(HI16:HL16)-HM16&gt;0,SUM(HI16:HL16)-HM16,"")</f>
        <v/>
      </c>
      <c r="IA16" s="11" t="str">
        <f>IF(SUM(HT16,HZ16)&gt;0,SUM(HT16,HZ16),"")</f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1" t="str">
        <f>IF(ID16&gt;0,ID16,"")</f>
        <v/>
      </c>
      <c r="IW16" s="41" t="str">
        <f>IF(IE16&gt;0,IE16,"")</f>
        <v/>
      </c>
      <c r="IX16" s="41" t="str">
        <f>IF(SUM(IB16:IE16)-IF16&gt;0,SUM(IB16:IE16)-IF16,"")</f>
        <v/>
      </c>
      <c r="IY16" s="41" t="str">
        <f>IF(II16&gt;0,II16,"")</f>
        <v/>
      </c>
      <c r="IZ16" s="41" t="str">
        <f>IF(IJ16&gt;0,IJ16,"")</f>
        <v/>
      </c>
      <c r="JA16" s="41" t="str">
        <f>IF(SUM(IG16:IJ16)-IK16&gt;0,SUM(IG16:IJ16)-IK16,"")</f>
        <v/>
      </c>
      <c r="JB16" s="41" t="str">
        <f>IF(MAX(IX16,JA16)&gt;0,MAX(IX16,JA16),"")</f>
        <v/>
      </c>
      <c r="JC16" s="41" t="str">
        <f>IF(IN16&gt;0,IN16,"")</f>
        <v/>
      </c>
      <c r="JD16" s="41" t="str">
        <f>IF(IO16&gt;0,IO16,"")</f>
        <v/>
      </c>
      <c r="JE16" s="41" t="str">
        <f>IF(SUM(IL16:IO16)-IP16&gt;0,SUM(IL16:IO16)-IP16,"")</f>
        <v/>
      </c>
      <c r="JF16" s="41" t="str">
        <f>IF(IS16&gt;0,IS16,"")</f>
        <v/>
      </c>
      <c r="JG16" s="41" t="str">
        <f>IF(IT16&gt;0,IT16,"")</f>
        <v/>
      </c>
      <c r="JH16" s="41" t="str">
        <f>IF(SUM(IQ16:IT16)-IU16&gt;0,SUM(IQ16:IT16)-IU16,"")</f>
        <v/>
      </c>
      <c r="JI16" s="41" t="str">
        <f>IF(SUM(JB16,JH16)&gt;0,SUM(JB16,JH16),"")</f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>IF(JL16&gt;0,JL16,"")</f>
        <v/>
      </c>
      <c r="KE16" s="11" t="str">
        <f>IF(JM16&gt;0,JM16,"")</f>
        <v/>
      </c>
      <c r="KF16" s="11" t="str">
        <f>IF(SUM(JJ16:JM16)-JN16&gt;0,SUM(JJ16:JM16)-JN16,"")</f>
        <v/>
      </c>
      <c r="KG16" s="11" t="str">
        <f>IF(JQ16&gt;0,JQ16,"")</f>
        <v/>
      </c>
      <c r="KH16" s="11" t="str">
        <f>IF(JR16&gt;0,JR16,"")</f>
        <v/>
      </c>
      <c r="KI16" s="11" t="str">
        <f>IF(SUM(JO16:JR16)-JS16&gt;0,SUM(JO16:JR16)-JS16,"")</f>
        <v/>
      </c>
      <c r="KJ16" s="11" t="str">
        <f>IF(MAX(KF16,KI16)&gt;0,MAX(KF16,KI16),"")</f>
        <v/>
      </c>
      <c r="KK16" s="11" t="str">
        <f>IF(JV16&gt;0,JV16,"")</f>
        <v/>
      </c>
      <c r="KL16" s="11" t="str">
        <f>IF(JW16&gt;0,JW16,"")</f>
        <v/>
      </c>
      <c r="KM16" s="11" t="str">
        <f>IF(SUM(JT16:JW16)-JX16&gt;0,SUM(JT16:JW16)-JX16,"")</f>
        <v/>
      </c>
      <c r="KN16" s="11" t="str">
        <f>IF(KA16&gt;0,KA16,"")</f>
        <v/>
      </c>
      <c r="KO16" s="11" t="str">
        <f>IF(KB16&gt;0,KB16,"")</f>
        <v/>
      </c>
      <c r="KP16" s="11" t="str">
        <f>IF(SUM(JY16:KB16)-KC16&gt;0,SUM(JY16:KB16)-KC16,"")</f>
        <v/>
      </c>
      <c r="KQ16" s="11" t="str">
        <f>IF(SUM(KJ16,KP16)&gt;0,SUM(KJ16,KP16),"")</f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1" t="str">
        <f>IF(KT16&gt;0,KT16,"")</f>
        <v/>
      </c>
      <c r="LM16" s="41" t="str">
        <f>IF(KU16&gt;0,KU16,"")</f>
        <v/>
      </c>
      <c r="LN16" s="41" t="str">
        <f>IF(SUM(KR16:KU16)-KV16&gt;0,SUM(KR16:KU16)-KV16,"")</f>
        <v/>
      </c>
      <c r="LO16" s="41" t="str">
        <f>IF(KY16&gt;0,KY16,"")</f>
        <v/>
      </c>
      <c r="LP16" s="41" t="str">
        <f>IF(KZ16&gt;0,KZ16,"")</f>
        <v/>
      </c>
      <c r="LQ16" s="41" t="str">
        <f>IF(SUM(KW16:KZ16)-LA16&gt;0,SUM(KW16:KZ16)-LA16,"")</f>
        <v/>
      </c>
      <c r="LR16" s="41" t="str">
        <f>IF(MAX(LN16,LQ16)&gt;0,MAX(LN16,LQ16),"")</f>
        <v/>
      </c>
      <c r="LS16" s="41" t="str">
        <f>IF(LD16&gt;0,LD16,"")</f>
        <v/>
      </c>
      <c r="LT16" s="41" t="str">
        <f>IF(LE16&gt;0,LE16,"")</f>
        <v/>
      </c>
      <c r="LU16" s="41" t="str">
        <f>IF(SUM(LB16:LE16)-LF16&gt;0,SUM(LB16:LE16)-LF16,"")</f>
        <v/>
      </c>
      <c r="LV16" s="41" t="str">
        <f>IF(LI16&gt;0,LI16,"")</f>
        <v/>
      </c>
      <c r="LW16" s="41" t="str">
        <f>IF(LJ16&gt;0,LJ16,"")</f>
        <v/>
      </c>
      <c r="LX16" s="41" t="str">
        <f>IF(SUM(LG16:LJ16)-LK16&gt;0,SUM(LG16:LJ16)-LK16,"")</f>
        <v/>
      </c>
      <c r="LY16" s="41" t="str">
        <f>IF(SUM(LR16,LX16)&gt;0,SUM(LR16,LX16),"")</f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>IF(MB16&gt;0,MB16,"")</f>
        <v/>
      </c>
      <c r="MU16" s="11" t="str">
        <f>IF(MC16&gt;0,MC16,"")</f>
        <v/>
      </c>
      <c r="MV16" s="11" t="str">
        <f>IF(SUM(LZ16:MC16)-MD16&gt;0,SUM(LZ16:MC16)-MD16,"")</f>
        <v/>
      </c>
      <c r="MW16" s="11" t="str">
        <f>IF(MG16&gt;0,MG16,"")</f>
        <v/>
      </c>
      <c r="MX16" s="11" t="str">
        <f>IF(MH16&gt;0,MH16,"")</f>
        <v/>
      </c>
      <c r="MY16" s="11" t="str">
        <f>IF(SUM(ME16:MH16)-MI16&gt;0,SUM(ME16:MH16)-MI16,"")</f>
        <v/>
      </c>
      <c r="MZ16" s="11" t="str">
        <f>IF(MAX(MV16,MY16)&gt;0,MAX(MV16,MY16),"")</f>
        <v/>
      </c>
      <c r="NA16" s="11" t="str">
        <f>IF(ML16&gt;0,ML16,"")</f>
        <v/>
      </c>
      <c r="NB16" s="11" t="str">
        <f>IF(MM16&gt;0,MM16,"")</f>
        <v/>
      </c>
      <c r="NC16" s="11" t="str">
        <f>IF(SUM(MJ16:MM16)-MN16&gt;0,SUM(MJ16:MM16)-MN16,"")</f>
        <v/>
      </c>
      <c r="ND16" s="11" t="str">
        <f>IF(MQ16&gt;0,MQ16,"")</f>
        <v/>
      </c>
      <c r="NE16" s="11" t="str">
        <f>IF(MR16&gt;0,MR16,"")</f>
        <v/>
      </c>
      <c r="NF16" s="11" t="str">
        <f>IF(SUM(MO16:MR16)-MS16&gt;0,SUM(MO16:MR16)-MS16,"")</f>
        <v/>
      </c>
      <c r="NG16" s="11" t="str">
        <f>IF(SUM(MZ16,NF16)&gt;0,SUM(MZ16,NF16),"")</f>
        <v/>
      </c>
      <c r="NH16" s="17">
        <v>7.35</v>
      </c>
      <c r="NI16" s="17">
        <v>9.1</v>
      </c>
      <c r="NJ16" s="17">
        <v>10.7</v>
      </c>
      <c r="NK16" s="17">
        <v>12.18</v>
      </c>
      <c r="NL16" s="17">
        <v>0</v>
      </c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1">
        <f>IF(NJ16&gt;0,NJ16,"")</f>
        <v>10.7</v>
      </c>
      <c r="OC16" s="41">
        <f>IF(NK16&gt;0,NK16,"")</f>
        <v>12.18</v>
      </c>
      <c r="OD16" s="41">
        <f>IF(SUM(NH16:NK16)-NL16&gt;0,SUM(NH16:NK16)-NL16,"")</f>
        <v>39.33</v>
      </c>
      <c r="OE16" s="41" t="str">
        <f>IF(NO16&gt;0,NO16,"")</f>
        <v/>
      </c>
      <c r="OF16" s="41" t="str">
        <f>IF(NP16&gt;0,NP16,"")</f>
        <v/>
      </c>
      <c r="OG16" s="41" t="str">
        <f>IF(SUM(NM16:NP16)-NQ16&gt;0,SUM(NM16:NP16)-NQ16,"")</f>
        <v/>
      </c>
      <c r="OH16" s="41">
        <f>IF(MAX(OD16,OG16)&gt;0,MAX(OD16,OG16),"")</f>
        <v>39.33</v>
      </c>
      <c r="OI16" s="41" t="str">
        <f>IF(NT16&gt;0,NT16,"")</f>
        <v/>
      </c>
      <c r="OJ16" s="41" t="str">
        <f>IF(NU16&gt;0,NU16,"")</f>
        <v/>
      </c>
      <c r="OK16" s="41" t="str">
        <f>IF(SUM(NR16:NU16)-NV16&gt;0,SUM(NR16:NU16)-NV16,"")</f>
        <v/>
      </c>
      <c r="OL16" s="41" t="str">
        <f>IF(NY16&gt;0,NY16,"")</f>
        <v/>
      </c>
      <c r="OM16" s="41" t="str">
        <f>IF(NZ16&gt;0,NZ16,"")</f>
        <v/>
      </c>
      <c r="ON16" s="41" t="str">
        <f>IF(SUM(NW16:NZ16)-OA16&gt;0,SUM(NW16:NZ16)-OA16,"")</f>
        <v/>
      </c>
      <c r="OO16" s="41">
        <f>IF(SUM(OH16,ON16)&gt;0,SUM(OH16,ON16),"")</f>
        <v>39.33</v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>IF(OR16&gt;0,OR16,"")</f>
        <v/>
      </c>
      <c r="PK16" s="11" t="str">
        <f>IF(OS16&gt;0,OS16,"")</f>
        <v/>
      </c>
      <c r="PL16" s="11" t="str">
        <f>IF(SUM(OP16:OS16)-OT16&gt;0,SUM(OP16:OS16)-OT16,"")</f>
        <v/>
      </c>
      <c r="PM16" s="11" t="str">
        <f>IF(OW16&gt;0,OW16,"")</f>
        <v/>
      </c>
      <c r="PN16" s="11" t="str">
        <f>IF(OX16&gt;0,OX16,"")</f>
        <v/>
      </c>
      <c r="PO16" s="11" t="str">
        <f>IF(SUM(OU16:OX16)-OY16&gt;0,SUM(OU16:OX16)-OY16,"")</f>
        <v/>
      </c>
      <c r="PP16" s="11" t="str">
        <f>IF(MAX(PL16,PO16)&gt;0,MAX(PL16,PO16),"")</f>
        <v/>
      </c>
      <c r="PQ16" s="11" t="str">
        <f>IF(PB16&gt;0,PB16,"")</f>
        <v/>
      </c>
      <c r="PR16" s="11" t="str">
        <f>IF(PC16&gt;0,PC16,"")</f>
        <v/>
      </c>
      <c r="PS16" s="11" t="str">
        <f>IF(SUM(OZ16:PC16)-PD16&gt;0,SUM(OZ16:PC16)-PD16,"")</f>
        <v/>
      </c>
      <c r="PT16" s="11" t="str">
        <f>IF(PG16&gt;0,PG16,"")</f>
        <v/>
      </c>
      <c r="PU16" s="11" t="str">
        <f>IF(PH16&gt;0,PH16,"")</f>
        <v/>
      </c>
      <c r="PV16" s="11" t="str">
        <f>IF(SUM(PE16:PH16)-PI16&gt;0,SUM(PE16:PH16)-PI16,"")</f>
        <v/>
      </c>
      <c r="PW16" s="11" t="str">
        <f>IF(SUM(PP16,PV16)&gt;0,SUM(PP16,PV16),"")</f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1" t="str">
        <f>IF(PZ16&gt;0,PZ16,"")</f>
        <v/>
      </c>
      <c r="QS16" s="41" t="str">
        <f>IF(QA16&gt;0,QA16,"")</f>
        <v/>
      </c>
      <c r="QT16" s="41" t="str">
        <f>IF(SUM(PX16:QA16)-QB16&gt;0,SUM(PX16:QA16)-QB16,"")</f>
        <v/>
      </c>
      <c r="QU16" s="41" t="str">
        <f>IF(QE16&gt;0,QE16,"")</f>
        <v/>
      </c>
      <c r="QV16" s="41" t="str">
        <f>IF(QF16&gt;0,QF16,"")</f>
        <v/>
      </c>
      <c r="QW16" s="41" t="str">
        <f>IF(SUM(QC16:QF16)-QG16&gt;0,SUM(QC16:QF16)-QG16,"")</f>
        <v/>
      </c>
      <c r="QX16" s="41" t="str">
        <f>IF(MAX(QT16,QW16)&gt;0,MAX(QT16,QW16),"")</f>
        <v/>
      </c>
      <c r="QY16" s="41" t="str">
        <f>IF(QJ16&gt;0,QJ16,"")</f>
        <v/>
      </c>
      <c r="QZ16" s="41" t="str">
        <f>IF(QK16&gt;0,QK16,"")</f>
        <v/>
      </c>
      <c r="RA16" s="41" t="str">
        <f>IF(SUM(QH16:QK16)-QL16&gt;0,SUM(QH16:QK16)-QL16,"")</f>
        <v/>
      </c>
      <c r="RB16" s="41" t="str">
        <f>IF(QO16&gt;0,QO16,"")</f>
        <v/>
      </c>
      <c r="RC16" s="41" t="str">
        <f>IF(QP16&gt;0,QP16,"")</f>
        <v/>
      </c>
      <c r="RD16" s="41" t="str">
        <f>IF(SUM(QM16:QP16)-QQ16&gt;0,SUM(QM16:QP16)-QQ16,"")</f>
        <v/>
      </c>
      <c r="RE16" s="41" t="str">
        <f>IF(SUM(QX16,RD16)&gt;0,SUM(QX16,RD16),"")</f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>IF(RH16&gt;0,RH16,"")</f>
        <v/>
      </c>
      <c r="SA16" s="11" t="str">
        <f>IF(RI16&gt;0,RI16,"")</f>
        <v/>
      </c>
      <c r="SB16" s="11" t="str">
        <f>IF(SUM(RF16:RI16)-RJ16&gt;0,SUM(RF16:RI16)-RJ16,"")</f>
        <v/>
      </c>
      <c r="SC16" s="11" t="str">
        <f>IF(RM16&gt;0,RM16,"")</f>
        <v/>
      </c>
      <c r="SD16" s="11" t="str">
        <f>IF(RN16&gt;0,RN16,"")</f>
        <v/>
      </c>
      <c r="SE16" s="11" t="str">
        <f>IF(SUM(RK16:RN16)-RO16&gt;0,SUM(RK16:RN16)-RO16,"")</f>
        <v/>
      </c>
      <c r="SF16" s="11" t="str">
        <f>IF(MAX(SB16,SE16)&gt;0,MAX(SB16,SE16),"")</f>
        <v/>
      </c>
      <c r="SG16" s="11" t="str">
        <f>IF(RR16&gt;0,RR16,"")</f>
        <v/>
      </c>
      <c r="SH16" s="11" t="str">
        <f>IF(RS16&gt;0,RS16,"")</f>
        <v/>
      </c>
      <c r="SI16" s="11" t="str">
        <f>IF(SUM(RP16:RS16)-RT16&gt;0,SUM(RP16:RS16)-RT16,"")</f>
        <v/>
      </c>
      <c r="SJ16" s="11" t="str">
        <f>IF(RW16&gt;0,RW16,"")</f>
        <v/>
      </c>
      <c r="SK16" s="11" t="str">
        <f>IF(RX16&gt;0,RX16,"")</f>
        <v/>
      </c>
      <c r="SL16" s="11" t="str">
        <f>IF(SUM(RU16:RX16)-RY16&gt;0,SUM(RU16:RX16)-RY16,"")</f>
        <v/>
      </c>
      <c r="SM16" s="11" t="str">
        <f>IF(SUM(SF16,SL16)&gt;0,SUM(SF16,SL16),"")</f>
        <v/>
      </c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41" t="str">
        <f>IF(SP16&gt;0,SP16,"")</f>
        <v/>
      </c>
      <c r="TI16" s="41" t="str">
        <f>IF(SQ16&gt;0,SQ16,"")</f>
        <v/>
      </c>
      <c r="TJ16" s="41" t="str">
        <f>IF(SUM(SN16:SQ16)-SR16&gt;0,SUM(SN16:SQ16)-SR16,"")</f>
        <v/>
      </c>
      <c r="TK16" s="41" t="str">
        <f>IF(SU16&gt;0,SU16,"")</f>
        <v/>
      </c>
      <c r="TL16" s="41" t="str">
        <f>IF(SV16&gt;0,SV16,"")</f>
        <v/>
      </c>
      <c r="TM16" s="41" t="str">
        <f>IF(SUM(SS16:SV16)-SW16&gt;0,SUM(SS16:SV16)-SW16,"")</f>
        <v/>
      </c>
      <c r="TN16" s="41" t="str">
        <f>IF(MAX(TJ16,TM16)&gt;0,MAX(TJ16,TM16),"")</f>
        <v/>
      </c>
      <c r="TO16" s="41" t="str">
        <f>IF(SZ16&gt;0,SZ16,"")</f>
        <v/>
      </c>
      <c r="TP16" s="41" t="str">
        <f>IF(TA16&gt;0,TA16,"")</f>
        <v/>
      </c>
      <c r="TQ16" s="41" t="str">
        <f>IF(SUM(SX16:TA16)-TB16&gt;0,SUM(SX16:TA16)-TB16,"")</f>
        <v/>
      </c>
      <c r="TR16" s="41" t="str">
        <f>IF(TE16&gt;0,TE16,"")</f>
        <v/>
      </c>
      <c r="TS16" s="41" t="str">
        <f>IF(TF16&gt;0,TF16,"")</f>
        <v/>
      </c>
      <c r="TT16" s="41" t="str">
        <f>IF(SUM(TC16:TF16)-TG16&gt;0,SUM(TC16:TF16)-TG16,"")</f>
        <v/>
      </c>
      <c r="TU16" s="41" t="str">
        <f>IF(SUM(TN16,TT16)&gt;0,SUM(TN16,TT16),"")</f>
        <v/>
      </c>
      <c r="TV16" s="18"/>
      <c r="TW16" s="18"/>
      <c r="TX16" s="18"/>
      <c r="TY16" s="18"/>
      <c r="TZ16" s="18"/>
      <c r="UA16" s="18"/>
      <c r="UB16" s="18"/>
      <c r="UC16" s="18"/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1" t="str">
        <f>IF(TX16&gt;0,TX16,"")</f>
        <v/>
      </c>
      <c r="UQ16" s="11" t="str">
        <f>IF(TY16&gt;0,TY16,"")</f>
        <v/>
      </c>
      <c r="UR16" s="11" t="str">
        <f>IF(SUM(TV16:TY16)-TZ16&gt;0,SUM(TV16:TY16)-TZ16,"")</f>
        <v/>
      </c>
      <c r="US16" s="11" t="str">
        <f>IF(UC16&gt;0,UC16,"")</f>
        <v/>
      </c>
      <c r="UT16" s="11" t="str">
        <f>IF(UD16&gt;0,UD16,"")</f>
        <v/>
      </c>
      <c r="UU16" s="11" t="str">
        <f>IF(SUM(UA16:UD16)-UE16&gt;0,SUM(UA16:UD16)-UE16,"")</f>
        <v/>
      </c>
      <c r="UV16" s="11" t="str">
        <f>IF(MAX(UR16,UU16)&gt;0,MAX(UR16,UU16),"")</f>
        <v/>
      </c>
      <c r="UW16" s="11" t="str">
        <f>IF(UH16&gt;0,UH16,"")</f>
        <v/>
      </c>
      <c r="UX16" s="11" t="str">
        <f>IF(UI16&gt;0,UI16,"")</f>
        <v/>
      </c>
      <c r="UY16" s="11" t="str">
        <f>IF(SUM(UF16:UI16)-UJ16&gt;0,SUM(UF16:UI16)-UJ16,"")</f>
        <v/>
      </c>
      <c r="UZ16" s="11" t="str">
        <f>IF(UM16&gt;0,UM16,"")</f>
        <v/>
      </c>
      <c r="VA16" s="11" t="str">
        <f>IF(UN16&gt;0,UN16,"")</f>
        <v/>
      </c>
      <c r="VB16" s="11" t="str">
        <f>IF(SUM(UK16:UN16)-UO16&gt;0,SUM(UK16:UN16)-UO16,"")</f>
        <v/>
      </c>
      <c r="VC16" s="11" t="str">
        <f>IF(SUM(UV16,VB16)&gt;0,SUM(UV16,VB16),"")</f>
        <v/>
      </c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41" t="str">
        <f>IF(VF16&gt;0,VF16,"")</f>
        <v/>
      </c>
      <c r="VY16" s="41" t="str">
        <f>IF(VG16&gt;0,VG16,"")</f>
        <v/>
      </c>
      <c r="VZ16" s="41" t="str">
        <f>IF(SUM(VD16:VG16)-VH16&gt;0,SUM(VD16:VG16)-VH16,"")</f>
        <v/>
      </c>
      <c r="WA16" s="41" t="str">
        <f>IF(VK16&gt;0,VK16,"")</f>
        <v/>
      </c>
      <c r="WB16" s="41" t="str">
        <f>IF(VL16&gt;0,VL16,"")</f>
        <v/>
      </c>
      <c r="WC16" s="41" t="str">
        <f>IF(SUM(VI16:VL16)-VM16&gt;0,SUM(VI16:VL16)-VM16,"")</f>
        <v/>
      </c>
      <c r="WD16" s="41" t="str">
        <f>IF(MAX(VZ16,WC16)&gt;0,MAX(VZ16,WC16),"")</f>
        <v/>
      </c>
      <c r="WE16" s="41" t="str">
        <f>IF(VP16&gt;0,VP16,"")</f>
        <v/>
      </c>
      <c r="WF16" s="41" t="str">
        <f>IF(VQ16&gt;0,VQ16,"")</f>
        <v/>
      </c>
      <c r="WG16" s="41" t="str">
        <f>IF(SUM(VN16:VQ16)-VR16&gt;0,SUM(VN16:VQ16)-VR16,"")</f>
        <v/>
      </c>
      <c r="WH16" s="41" t="str">
        <f>IF(VU16&gt;0,VU16,"")</f>
        <v/>
      </c>
      <c r="WI16" s="41" t="str">
        <f>IF(VV16&gt;0,VV16,"")</f>
        <v/>
      </c>
      <c r="WJ16" s="41" t="str">
        <f>IF(SUM(VS16:VV16)-VW16&gt;0,SUM(VS16:VV16)-VW16,"")</f>
        <v/>
      </c>
      <c r="WK16" s="41" t="str">
        <f>IF(SUM(WD16,WJ16)&gt;0,SUM(WD16,WJ16),"")</f>
        <v/>
      </c>
      <c r="WL16" s="27">
        <f>IF($CH16="P",BS16,(BS16+AR16)/2)</f>
        <v>0</v>
      </c>
      <c r="WM16" s="27">
        <f>IF($CH16="P",BT16,(BT16+AS16)/2)</f>
        <v>0</v>
      </c>
      <c r="WN16" s="27">
        <f>IF($CH16="P",BU16,(BU16+AT16)/2)</f>
        <v>0</v>
      </c>
      <c r="WO16" s="27">
        <f>IF($CH16="P",BV16,(BV16+AU16)/2)</f>
        <v>0</v>
      </c>
      <c r="WP16" s="27">
        <f>IF($CH16="P",BW16,(BW16+AV16)/2)</f>
        <v>0</v>
      </c>
      <c r="WQ16" s="27">
        <f>IF($CH16="P",BX16,(BX16+AW16)/2)</f>
        <v>0</v>
      </c>
      <c r="WR16" s="27">
        <f>IF($CH16="P",BY16,(BY16+AX16)/2)</f>
        <v>0</v>
      </c>
      <c r="WS16" s="27">
        <f>IF($CH16="P",BZ16,(BZ16+AY16)/2)</f>
        <v>0</v>
      </c>
      <c r="WT16" s="27">
        <f>IF($CH16="P",CA16,(CA16+AZ16)/2)</f>
        <v>0</v>
      </c>
      <c r="WU16" s="27">
        <f>IF($CH16="P",CB16,(CB16+BA16)/2)</f>
        <v>0</v>
      </c>
      <c r="WV16" s="27">
        <f>IF($CH16="P",CC16,(CC16+BB16)/2)</f>
        <v>0</v>
      </c>
      <c r="WW16" s="27">
        <f>IF($CH16="P",CD16,(CD16+BC16)/2)</f>
        <v>0</v>
      </c>
      <c r="WX16" s="27">
        <f>IF($CH16="P",CE16,(CE16+BD16)/2)</f>
        <v>0</v>
      </c>
      <c r="WY16" s="27">
        <f>IF($CH16="P",CF16,(CF16+BE16)/2)</f>
        <v>0</v>
      </c>
      <c r="WZ16" s="27">
        <f>IF($CH16="P",CG16,(CG16+BF16)/2)</f>
        <v>0</v>
      </c>
      <c r="XA16" s="29" t="s">
        <v>56</v>
      </c>
      <c r="XB16" s="11" t="str">
        <f>IF(WN16&gt;0,WN16,"")</f>
        <v/>
      </c>
      <c r="XC16" s="11" t="str">
        <f>IF(WO16&gt;0,WO16,"")</f>
        <v/>
      </c>
      <c r="XD16" s="11" t="str">
        <f>IF(SUM(WL16:WO16)-WP16&gt;0,SUM(WL16:WO16)-WP16,"")</f>
        <v/>
      </c>
      <c r="XE16" s="11" t="str">
        <f>IF(WS16&gt;0,WS16,"")</f>
        <v/>
      </c>
      <c r="XF16" s="11" t="str">
        <f>IF(WT16&gt;0,WT16,"")</f>
        <v/>
      </c>
      <c r="XG16" s="11" t="str">
        <f>IF(SUM(WQ16:WT16)-WU16&gt;0,SUM(WQ16:WT16)-WU16,"")</f>
        <v/>
      </c>
      <c r="XH16" s="11" t="str">
        <f>IF(MAX(XD16,XG16)&gt;0,MAX(XD16,XG16),"")</f>
        <v/>
      </c>
      <c r="XI16" s="11" t="str">
        <f>IF(WX16&gt;0,WX16,"")</f>
        <v/>
      </c>
      <c r="XJ16" s="11" t="str">
        <f>IF(WY16&gt;0,WY16,"")</f>
        <v/>
      </c>
      <c r="XK16" s="11" t="str">
        <f>IF(SUM(WV16:WY16)-WZ16&gt;0,SUM(WV16:WY16)-WZ16,"")</f>
        <v/>
      </c>
      <c r="XL16" s="11" t="str">
        <f>IF(SUM(XH16,XK16)&gt;0,SUM(XH16,XK16),"")</f>
        <v/>
      </c>
    </row>
    <row r="17" spans="1:636" x14ac:dyDescent="0.2">
      <c r="A17" s="4" t="str" cm="1">
        <f t="array" ref="A17">IF(AND(H17&lt;&gt;"",H17&lt;&gt;"No DD"),SUMPRODUCT((H$4:H$22&lt;&gt;"")*(H$4:H$22&lt;&gt;"No DD")*(E$4:E$22&gt;E17))+1,IF(H17="No DD",SUMPRODUCT((H$4:H$22="No DD")*(E$4:E$22&gt;E17))+1+SUMPRODUCT((H$4:H$22&lt;&gt;"")*(H$4:H$22&lt;&gt;"No DD")),""))</f>
        <v/>
      </c>
      <c r="B17" s="5" t="s">
        <v>246</v>
      </c>
      <c r="C17" s="4" t="s">
        <v>5</v>
      </c>
      <c r="D17" s="4" t="s">
        <v>247</v>
      </c>
      <c r="E17" s="9">
        <f>SUM(J17,L17,N17)</f>
        <v>32.28</v>
      </c>
      <c r="F17" s="3" t="str">
        <f>IF(OR(AND(AG17&gt;=AQ$24,AG17&lt;&gt;"",AI17&gt;=AQ$28,AI17&lt;&gt;"",AF17=""),AND(AJ17&gt;=AQ$24,AJ17&lt;&gt;"",AL17&gt;=AQ$28,AL17&lt;&gt;"",AF17=""),AND(AN17&gt;=AQ$24,AN17&lt;&gt;"",AP17&gt;=AQ$28,AP17&lt;&gt;"",AF17=""),AND(BH17&gt;=BR$24,BH17&lt;&gt;"",BJ17&gt;=BR$28,BJ17&lt;&gt;"",BG17=""),AND(BK17&gt;=BR$24,BK17&lt;&gt;"",BM17&gt;=BR$28,BM17&lt;&gt;"",BG17=""),AND(BO17&gt;=BR$24,BO17&lt;&gt;"",BQ17&gt;=BR$28,BQ17&lt;&gt;"",BG17=""),AND(CI17&gt;=CS$24,CI17&lt;&gt;"",CK17&gt;=CS$28,CK17&lt;&gt;"",CH17=""),AND(CL17&gt;=CS$24,CL17&lt;&gt;"",CN17&gt;=CS$28,CN17&lt;&gt;"",CH17=""),AND(CP17&gt;=CS$24,CP17&lt;&gt;"",CR17&gt;=CS$28,CR17&lt;&gt;"",CH17=""),AND(DP17&gt;=EC$24,DP17&lt;&gt;"",DR17&gt;=EC$28,DR17&lt;&gt;""),AND(DS17&gt;=EC$24,DS17&lt;&gt;"",DU17&gt;=EC$28,DU17&lt;&gt;""),AND(DW17&gt;=EC$24,DW17&lt;&gt;"",DY17&gt;=EC$28,DY17&lt;&gt;""),AND(DZ17&gt;=EC$24,DZ17&lt;&gt;"",EB17&gt;=EC$28,EB17&lt;&gt;""),AND(EX17&gt;=FK$24,EX17&lt;&gt;"",EZ17&gt;=FK$28,EZ17&lt;&gt;""),AND(FA17&gt;=FK$24,FA17&lt;&gt;"",FC17&gt;=FK$28,FC17&lt;&gt;""),AND(FE17&gt;=FK$24,FE17&lt;&gt;"",FG17&gt;=FK$28,FG17&lt;&gt;""),AND(FH17&gt;=FK$24,FH17&lt;&gt;"",FJ17&gt;=FK$28,FJ17&lt;&gt;""),AND(GF17&gt;=GS$24,GF17&lt;&gt;"",GH17&gt;=GS$28,GH17&lt;&gt;""),AND(GI17&gt;=GS$24,GI17&lt;&gt;"",GK17&gt;=GS$28,GK17&lt;&gt;""),AND(GM17&gt;=GS$24,GM17&lt;&gt;"",GO17&gt;=GS$28,GO17&lt;&gt;""),AND(GP17&gt;=GS$24,GP17&lt;&gt;"",GR17&gt;=GS$28,GR17&lt;&gt;""),AND(HN17&gt;=IA$24,HN17&lt;&gt;"",HP17&gt;=IA$28,HP17&lt;&gt;""),AND(HQ17&gt;=IA$24,HQ17&lt;&gt;"",HS17&gt;=IA$28,HS17&lt;&gt;""),AND(HU17&gt;=IA$24,HU17&lt;&gt;"",HW17&gt;=IA$28,HW17&lt;&gt;""),AND(HX17&gt;=IA$24,HX17&lt;&gt;"",HZ17&gt;=IA$28,HZ17&lt;&gt;""),AND(IV17&gt;=JI$24,IV17&lt;&gt;"",IX17&gt;=JI$28,IX17&lt;&gt;""),AND(IY17&gt;=JI$24,IY17&lt;&gt;"",JA17&gt;=JI$28,JA17&lt;&gt;""),AND(JC17&gt;=JI$24,JC17&lt;&gt;"",JE17&gt;=JI$28,JE17&lt;&gt;""),AND(JF17&gt;=JI$24,JF17&lt;&gt;"",JH17&gt;=JI$28,JH17&lt;&gt;""),AND(KD17&gt;=KQ$24,KD17&lt;&gt;"",KF17&gt;=KQ$28,KF17&lt;&gt;""),AND(KG17&gt;=KQ$24,KG17&lt;&gt;"",KI17&gt;=KQ$28,KI17&lt;&gt;""),AND(KK17&gt;=KQ$24,KK17&lt;&gt;"",KM17&gt;=KQ$28,KM17&lt;&gt;""),AND(KN17&gt;=KQ$24,KN17&lt;&gt;"",KP17&gt;=KQ$28,KP17&lt;&gt;""),AND(LL17&gt;=LY$24,LL17&lt;&gt;"",LN17&gt;=LY$28,LN17&lt;&gt;""),AND(LO17&gt;=LY$24,LO17&lt;&gt;"",LQ17&gt;=LY$28,LQ17&lt;&gt;""),AND(LS17&gt;=LY$24,LS17&lt;&gt;"",LU17&gt;=LY$28,LU17&lt;&gt;""),AND(LV17&gt;=LY$24,LV17&lt;&gt;"",LX17&gt;=LY$28,LX17&lt;&gt;""),AND(MT17&gt;=NG$24,MT17&lt;&gt;"",MV17&gt;=NG$28,MV17&lt;&gt;""),AND(MW17&gt;=NG$24,MW17&lt;&gt;"",MY17&gt;=NG$28,MY17&lt;&gt;""),AND(NA17&gt;=NG$24,NA17&lt;&gt;"",NC17&gt;=NG$28,NC17&lt;&gt;""),AND(ND17&gt;=NG$24,ND17&lt;&gt;"",NF17&gt;=NG$28,NF17&lt;&gt;""),AND(OB17&gt;=OO$24,OB17&lt;&gt;"",OD17&gt;=OO$28,OD17&lt;&gt;""),AND(OE17&gt;=OO$24,OE17&lt;&gt;"",OG17&gt;=OO$28,OG17&lt;&gt;""),AND(OI17&gt;=OO$24,OI17&lt;&gt;"",OK17&gt;=OO$28,OK17&lt;&gt;""),AND(OL17&gt;=OO$24,OL17&lt;&gt;"",ON17&gt;=OO$28,ON17&lt;&gt;""),AND(PJ17&gt;=PW$24,PJ17&lt;&gt;"",PL17&gt;=PW$28,PL17&lt;&gt;""),AND(PM17&gt;=PW$24,PM17&lt;&gt;"",PO17&gt;=PW$28,PO17&lt;&gt;""),AND(PQ17&gt;=PW$24,PQ17&lt;&gt;"",PS17&gt;=PW$28,PS17&lt;&gt;""),AND(PT17&gt;=PW$24,PT17&lt;&gt;"",PV17&gt;=PW$28,PV17&lt;&gt;""),AND(QR17&gt;=RE$24,QR17&lt;&gt;"",QT17&gt;=RE$28,QT17&lt;&gt;""),AND(QU17&gt;=RE$24,QU17&lt;&gt;"",QW17&gt;=RE$28,QW17&lt;&gt;""),AND(QY17&gt;=RE$24,QY17&lt;&gt;"",RA17&gt;=RE$28,RA17&lt;&gt;""),AND(RB17&gt;=RE$24,RB17&lt;&gt;"",RD17&gt;=RE$28,RD17&lt;&gt;""),AND(RZ17&gt;=SM$24,RZ17&lt;&gt;"",SB17&gt;=SM$28,SB17&lt;&gt;""),AND(SC17&gt;=SM$24,SC17&lt;&gt;"",SE17&gt;=SM$28,SE17&lt;&gt;""),AND(SG17&gt;=SM$24,SG17&lt;&gt;"",SI17&gt;=SM$28,SI17&lt;&gt;""),AND(SJ17&gt;=SM$24,SJ17&lt;&gt;"",SL17&gt;=SM$28,SL17&lt;&gt;""),AND(TH17&gt;=TU$24,TH17&lt;&gt;"",TJ17&gt;=TU$28,TJ17&lt;&gt;""),AND(TK17&gt;=TU$24,TK17&lt;&gt;"",TM17&gt;=TU$28,TM17&lt;&gt;""),AND(TO17&gt;=TU$24,TO17&lt;&gt;"",TQ17&gt;=TU$28,TQ17&lt;&gt;""),AND(TR17&gt;=TU$24,TR17&lt;&gt;"",TT17&gt;=TU$28,TT17&lt;&gt;""),AND(UP17&gt;=VC$24,UP17&lt;&gt;"",UR17&gt;=VC$28,UR17&lt;&gt;""),AND(US17&gt;=VC$24,US17&lt;&gt;"",UU17&gt;=VC$28,UU17&lt;&gt;""),AND(UW17&gt;=VC$24,UW17&lt;&gt;"",UY17&gt;=VC$28,UY17&lt;&gt;""),AND(UZ17&gt;=VC$24,UZ17&lt;&gt;"",VB17&gt;=VC$28,VB17&lt;&gt;""),AND(VX17&gt;=WK$24,VX17&lt;&gt;"",VZ17&gt;=WK$28,VZ17&lt;&gt;""),AND(WA17&gt;=WK$24,WA17&lt;&gt;"",WC17&gt;=WK$28,WC17&lt;&gt;""),AND(WE17&gt;=WK$24,WE17&lt;&gt;"",WG17&gt;=WK$28,WG17&lt;&gt;""),AND(WH17&gt;=WK$24,WH17&lt;&gt;"",WJ17&gt;=WK$28,WJ17&lt;&gt;"")),"P","")</f>
        <v/>
      </c>
      <c r="G17" s="3" t="str">
        <f>IF(OR(AND(AI17&gt;=AQ$28,AI17&lt;&gt;"",AF17=""),AND(AL17&gt;=AQ$28,AL17&lt;&gt;"",AF17=""),AND(AP17&gt;=AQ$28,AP17&lt;&gt;"",AF17=""),AND(BJ17&gt;=BR$28,BJ17&lt;&gt;"",BG17=""),AND(BM17&gt;=BR$28,BM17&lt;&gt;"",BG17=""),AND(BQ17&gt;=BR$28,BQ17&lt;&gt;"",BG17=""),AND(CK17&gt;=CS$28,CK17&lt;&gt;"",CH17=""),AND(CN17&gt;=CS$28,CN17&lt;&gt;"",CH17=""),AND(CR17&gt;=CS$28,CR17&lt;&gt;"",CH17=""),AND(DR17&gt;=EC$28,DR17&lt;&gt;""),AND(DU17&gt;=EC$28,DU17&lt;&gt;""),AND(DY17&gt;=EC$28,DY17&lt;&gt;""),AND(EB17&gt;=EC$28,EB17&lt;&gt;""),AND(EZ17&gt;=FK$28,EZ17&lt;&gt;""),AND(FC17&gt;=FK$28,FC17&lt;&gt;""),AND(FG17&gt;=FK$28,FG17&lt;&gt;""),AND(FJ17&gt;=FK$28,FJ17&lt;&gt;""),AND(GH17&gt;=GS$28,GH17&lt;&gt;""),AND(GK17&gt;=GS$28,GK17&lt;&gt;""),AND(GO17&gt;=GS$28,GO17&lt;&gt;""),AND(GR17&gt;=GS$28,GR17&lt;&gt;""),AND(HP17&gt;=IA$28,HP17&lt;&gt;""),AND(HS17&gt;=IA$28,HS17&lt;&gt;""),AND(HW17&gt;=IA$28,HW17&lt;&gt;""),AND(HZ17&gt;=IA$28,HZ17&lt;&gt;""),AND(IX17&gt;=JI$28,IX17&lt;&gt;""),AND(JA17&gt;=JI$28,JA17&lt;&gt;""),AND(JE17&gt;=JI$28,JE17&lt;&gt;""),AND(JH17&gt;=JI$28,JH17&lt;&gt;""),AND(KF17&gt;=KQ$28,KF17&lt;&gt;""),AND(KI17&gt;=KQ$28,KI17&lt;&gt;""),AND(KM17&gt;=KQ$28,KM17&lt;&gt;""),AND(KP17&gt;=KQ$28,KP17&lt;&gt;""),AND(LN17&gt;=LY$28,LN17&lt;&gt;""),AND(LQ17&gt;=LY$28,LQ17&lt;&gt;""),AND(LU17&gt;=LY$28,LU17&lt;&gt;""),AND(LX17&gt;=LY$28,LX17&lt;&gt;""),AND(MV17&gt;=NG$28,MV17&lt;&gt;""),AND(MY17&gt;=NG$28,MY17&lt;&gt;""),AND(NC17&gt;=NG$28,NC17&lt;&gt;""),AND(NF17&gt;=NG$28,NF17&lt;&gt;""),AND(OD17&gt;=OO$28,OD17&lt;&gt;""),AND(OG17&gt;=OO$28,OG17&lt;&gt;""),AND(OK17&gt;=OO$28,OK17&lt;&gt;""),AND(ON17&gt;=OO$28,ON17&lt;&gt;""),AND(PL17&gt;=PW$28,PL17&lt;&gt;""),AND(PO17&gt;=PW$28,PO17&lt;&gt;""),AND(PS17&gt;=PW$28,PS17&lt;&gt;""),AND(PV17&gt;=PW$28,PV17&lt;&gt;""),AND(QT17&gt;=RE$28,QT17&lt;&gt;""),AND(QW17&gt;=RE$28,QW17&lt;&gt;""),AND(RA17&gt;=RE$28,RA17&lt;&gt;""),AND(RD17&gt;=RE$28,RD17&lt;&gt;""),AND(SB17&gt;=SM$28,SB17&lt;&gt;""),AND(SE17&gt;=SM$28,SE17&lt;&gt;""),AND(SI17&gt;=SM$28,SI17&lt;&gt;""),AND(SL17&gt;=SM$28,SL17&lt;&gt;""),AND(TJ17&gt;=TU$28,TJ17&lt;&gt;""),AND(TM17&gt;=TU$28,TM17&lt;&gt;""),AND(TQ17&gt;=TU$28,TQ17&lt;&gt;""),AND(TT17&gt;=TU$28,TT17&lt;&gt;""),AND(UR17&gt;=VC$28,UR17&lt;&gt;""),AND(UU17&gt;=VC$28,UU17&lt;&gt;""),AND(UY17&gt;=VC$28,UY17&lt;&gt;""),AND(VB17&gt;=VC$28,VB17&lt;&gt;""),AND(VZ17&gt;=WK$28,VZ17&lt;&gt;""),AND(WC17&gt;=WK$28,WC17&lt;&gt;""),AND(WG17&gt;=WK$28,WG17&lt;&gt;""),AND(WJ17&gt;=WK$28,WJ17&lt;&gt;"")),"P","")</f>
        <v/>
      </c>
      <c r="H17" s="37" t="str">
        <f>IF(AND(G17="P",F17=""),"No DD",IF(OR(AND(AG17&gt;=AQ$27,AG17&lt;&gt;"",AI17&gt;=AQ$31,AI17&lt;&gt;"",AF17=""),AND(AJ17&gt;=AQ$27,AJ17&lt;&gt;"",AL17&gt;=AQ$31,AL17&lt;&gt;"",AF17=""),AND(AN17&gt;=AQ$27,AN17&lt;&gt;"",AP17&gt;=AQ$31,AP17&lt;&gt;"",AF17=""),AND(BH17&gt;=BR$27,BH17&lt;&gt;"",BJ17&gt;=BR$31,BJ17&lt;&gt;"",BG17=""),AND(BK17&gt;=BR$27,BK17&lt;&gt;"",BM17&gt;=BR$31,BM17&lt;&gt;"",BG17=""),AND(BO17&gt;=BR$27,BO17&lt;&gt;"",BQ17&gt;=BR$31,BQ17&lt;&gt;"",BG17=""),AND(CI17&gt;=CS$27,CI17&lt;&gt;"",CK17&gt;=CS$31,CK17&lt;&gt;"",CH17=""),AND(CL17&gt;=CS$27,CL17&lt;&gt;"",CN17&gt;=CS$31,CN17&lt;&gt;"",CH17=""),AND(CP17&gt;=CS$27,CP17&lt;&gt;"",CR17&gt;=CS$31,CR17&lt;&gt;"",CH17=""),AND(DP17&gt;=EC$27,DP17&lt;&gt;"",DR17&gt;=EC$31,DR17&lt;&gt;""),AND(DS17&gt;=EC$27,DS17&lt;&gt;"",DU17&gt;=EC$31,DU17&lt;&gt;""),AND(DW17&gt;=EC$27,DW17&lt;&gt;"",DY17&gt;=EC$31,DY17&lt;&gt;""),AND(DZ17&gt;=EC$27,DZ17&lt;&gt;"",EB17&gt;=EC$31,EB17&lt;&gt;""),AND(EX17&gt;=FK$27,EX17&lt;&gt;"",EZ17&gt;=FK$31,EZ17&lt;&gt;""),AND(FA17&gt;=FK$27,FA17&lt;&gt;"",FC17&gt;=FK$31,FC17&lt;&gt;""),AND(FE17&gt;=FK$27,FE17&lt;&gt;"",FG17&gt;=FK$31,FG17&lt;&gt;""),AND(FH17&gt;=FK$27,FH17&lt;&gt;"",FJ17&gt;=FK$31,FJ17&lt;&gt;""),AND(GF17&gt;=GS$27,GF17&lt;&gt;"",GH17&gt;=GS$31,GH17&lt;&gt;""),AND(GI17&gt;=GS$27,GI17&lt;&gt;"",GK17&gt;=GS$31,GK17&lt;&gt;""),AND(GM17&gt;=GS$27,GM17&lt;&gt;"",GO17&gt;=GS$31,GO17&lt;&gt;""),AND(GP17&gt;=GS$27,GP17&lt;&gt;"",GR17&gt;=GS$31,GR17&lt;&gt;""),AND(HN17&gt;=IA$27,HN17&lt;&gt;"",HP17&gt;=IA$31,HP17&lt;&gt;""),AND(HQ17&gt;=IA$27,HQ17&lt;&gt;"",HS17&gt;=IA$31,HS17&lt;&gt;""),AND(HU17&gt;=IA$27,HU17&lt;&gt;"",HW17&gt;=IA$31,HW17&lt;&gt;""),AND(HX17&gt;=IA$27,HX17&lt;&gt;"",HZ17&gt;=IA$31,HZ17&lt;&gt;""),AND(IV17&gt;=JI$27,IV17&lt;&gt;"",IX17&gt;=JI$31,IX17&lt;&gt;""),AND(IY17&gt;=JI$27,IY17&lt;&gt;"",JA17&gt;=JI$31,JA17&lt;&gt;""),AND(JC17&gt;=JI$27,JC17&lt;&gt;"",JE17&gt;=JI$31,JE17&lt;&gt;""),AND(JF17&gt;=JI$27,JF17&lt;&gt;"",JH17&gt;=JI$31,JH17&lt;&gt;""),AND(KD17&gt;=KQ$27,KD17&lt;&gt;"",KF17&gt;=KQ$31,KF17&lt;&gt;""),AND(KG17&gt;=KQ$27,KG17&lt;&gt;"",KI17&gt;=KQ$31,KI17&lt;&gt;""),AND(KK17&gt;=KQ$27,KK17&lt;&gt;"",KM17&gt;=KQ$31,KM17&lt;&gt;""),AND(KN17&gt;=KQ$27,KN17&lt;&gt;"",KP17&gt;=KQ$31,KP17&lt;&gt;""),AND(LL17&gt;=LY$27,LL17&lt;&gt;"",LN17&gt;=LY$31,LN17&lt;&gt;""),AND(LO17&gt;=LY$27,LO17&lt;&gt;"",LQ17&gt;=LY$31,LQ17&lt;&gt;""),AND(LS17&gt;=LY$27,LS17&lt;&gt;"",LU17&gt;=LY$31,LU17&lt;&gt;""),AND(LV17&gt;=LY$27,LV17&lt;&gt;"",LX17&gt;=LY$31,LX17&lt;&gt;""),AND(MT17&gt;=NG$27,MT17&lt;&gt;"",MV17&gt;=NG$31,MV17&lt;&gt;""),AND(MW17&gt;=NG$27,MW17&lt;&gt;"",MY17&gt;=NG$31,MY17&lt;&gt;""),AND(NA17&gt;=NG$27,NA17&lt;&gt;"",NC17&gt;=NG$31,NC17&lt;&gt;""),AND(ND17&gt;=NG$27,ND17&lt;&gt;"",NF17&gt;=NG$31,NF17&lt;&gt;""),AND(OB17&gt;=OO$27,OB17&lt;&gt;"",OD17&gt;=OO$31,OD17&lt;&gt;""),AND(OE17&gt;=OO$27,OE17&lt;&gt;"",OG17&gt;=OO$31,OG17&lt;&gt;""),AND(OI17&gt;=OO$27,OI17&lt;&gt;"",OK17&gt;=OO$31,OK17&lt;&gt;""),AND(OL17&gt;=OO$27,OL17&lt;&gt;"",ON17&gt;=OO$31,ON17&lt;&gt;""),AND(PJ17&gt;=PW$27,PJ17&lt;&gt;"",PL17&gt;=PW$31,PL17&lt;&gt;""),AND(PM17&gt;=PW$27,PM17&lt;&gt;"",PO17&gt;=PW$31,PO17&lt;&gt;""),AND(PQ17&gt;=PW$27,PQ17&lt;&gt;"",PS17&gt;=PW$31,PS17&lt;&gt;""),AND(PT17&gt;=PW$27,PT17&lt;&gt;"",PV17&gt;=PW$31,PV17&lt;&gt;""),AND(QR17&gt;=RE$27,QR17&lt;&gt;"",QT17&gt;=RE$31,QT17&lt;&gt;""),AND(QU17&gt;=RE$27,QU17&lt;&gt;"",QW17&gt;=RE$31,QW17&lt;&gt;""),AND(QY17&gt;=RE$27,QY17&lt;&gt;"",RA17&gt;=RE$31,RA17&lt;&gt;""),AND(RB17&gt;=RE$27,RB17&lt;&gt;"",RD17&gt;=RE$31,RD17&lt;&gt;""),AND(RZ17&gt;=SM$27,RZ17&lt;&gt;"",SB17&gt;=SM$31,SB17&lt;&gt;""),AND(SC17&gt;=SM$27,SC17&lt;&gt;"",SE17&gt;=SM$31,SE17&lt;&gt;""),AND(SG17&gt;=SM$27,SG17&lt;&gt;"",SI17&gt;=SM$31,SI17&lt;&gt;""),AND(SJ17&gt;=SM$27,SJ17&lt;&gt;"",SL17&gt;=SM$31,SL17&lt;&gt;""),AND(TH17&gt;=TU$27,TH17&lt;&gt;"",TJ17&gt;=TU$31,TJ17&lt;&gt;""),AND(TK17&gt;=TU$27,TK17&lt;&gt;"",TM17&gt;=TU$31,TM17&lt;&gt;""),AND(TO17&gt;=TU$27,TO17&lt;&gt;"",TQ17&gt;=TU$31,TQ17&lt;&gt;""),AND(TR17&gt;=TU$27,TR17&lt;&gt;"",TT17&gt;=TU$31,TT17&lt;&gt;""),AND(UP17&gt;=VC$27,UP17&lt;&gt;"",UR17&gt;=VC$31,UR17&lt;&gt;""),AND(US17&gt;=VC$27,US17&lt;&gt;"",UU17&gt;=VC$31,UU17&lt;&gt;""),AND(UW17&gt;=VC$27,UW17&lt;&gt;"",UY17&gt;=VC$31,UY17&lt;&gt;""),AND(UZ17&gt;=VC$27,UZ17&lt;&gt;"",VB17&gt;=VC$31,VB17&lt;&gt;""),AND(VX17&gt;=WK$27,VX17&lt;&gt;"",VZ17&gt;=WK$31,VZ17&lt;&gt;""),AND(WA17&gt;=WK$27,WA17&lt;&gt;"",WC17&gt;=WK$31,WC17&lt;&gt;""),AND(WE17&gt;=WK$27,WE17&lt;&gt;"",WG17&gt;=WK$31,WG17&lt;&gt;""),AND(WH17&gt;=WK$27,WH17&lt;&gt;"",WJ17&gt;=WK$31,WJ17&lt;&gt;"")),"Merit",IF(OR(AND(AG17&gt;=AQ$26,AG17&lt;&gt;"",AI17&gt;=AQ$30,AI17&lt;&gt;"",AF17=""),AND(AJ17&gt;=AQ$26,AJ17&lt;&gt;"",AL17&gt;=AQ$30,AL17&lt;&gt;"",AF17=""),AND(AN17&gt;=AQ$26,AN17&lt;&gt;"",AP17&gt;=AQ$30,AP17&lt;&gt;"",AF17=""),AND(BH17&gt;=BR$26,BH17&lt;&gt;"",BJ17&gt;=BR$30,BJ17&lt;&gt;"",BG17=""),AND(BK17&gt;=BR$26,BK17&lt;&gt;"",BM17&gt;=BR$30,BM17&lt;&gt;"",BG17=""),AND(BO17&gt;=BR$26,BO17&lt;&gt;"",BQ17&gt;=BR$30,BQ17&lt;&gt;"",BG17=""),AND(CI17&gt;=CS$26,CI17&lt;&gt;"",CK17&gt;=CS$30,CK17&lt;&gt;"",CH17=""),AND(CL17&gt;=CS$26,CL17&lt;&gt;"",CN17&gt;=CS$30,CN17&lt;&gt;"",CH17=""),AND(CP17&gt;=CS$26,CP17&lt;&gt;"",CR17&gt;=CS$30,CR17&lt;&gt;"",CH17=""),AND(DP17&gt;=EC$26,DP17&lt;&gt;"",DR17&gt;=EC$30,DR17&lt;&gt;""),AND(DS17&gt;=EC$26,DS17&lt;&gt;"",DU17&gt;=EC$30,DU17&lt;&gt;""),AND(DW17&gt;=EC$26,DW17&lt;&gt;"",DY17&gt;=EC$30,DY17&lt;&gt;""),AND(DZ17&gt;=EC$26,DZ17&lt;&gt;"",EB17&gt;=EC$30,EB17&lt;&gt;""),AND(EX17&gt;=FK$26,EX17&lt;&gt;"",EZ17&gt;=FK$30,EZ17&lt;&gt;""),AND(FA17&gt;=FK$26,FA17&lt;&gt;"",FC17&gt;=FK$30,FC17&lt;&gt;""),AND(FE17&gt;=FK$26,FE17&lt;&gt;"",FG17&gt;=FK$30,FG17&lt;&gt;""),AND(FH17&gt;=FK$26,FH17&lt;&gt;"",FJ17&gt;=FK$30,FJ17&lt;&gt;""),AND(GF17&gt;=GS$26,GF17&lt;&gt;"",GH17&gt;=GS$30,GH17&lt;&gt;""),AND(GI17&gt;=GS$26,GI17&lt;&gt;"",GK17&gt;=GS$30,GK17&lt;&gt;""),AND(GM17&gt;=GS$26,GM17&lt;&gt;"",GO17&gt;=GS$30,GO17&lt;&gt;""),AND(GP17&gt;=GS$26,GP17&lt;&gt;"",GR17&gt;=GS$30,GR17&lt;&gt;""),AND(HN17&gt;=IA$26,HN17&lt;&gt;"",HP17&gt;=IA$30,HP17&lt;&gt;""),AND(HQ17&gt;=IA$26,HQ17&lt;&gt;"",HS17&gt;=IA$30,HS17&lt;&gt;""),AND(HU17&gt;=IA$26,HU17&lt;&gt;"",HW17&gt;=IA$30,HW17&lt;&gt;""),AND(HX17&gt;=IA$26,HX17&lt;&gt;"",HZ17&gt;=IA$30,HZ17&lt;&gt;""),AND(IV17&gt;=JI$26,IV17&lt;&gt;"",IX17&gt;=JI$30,IX17&lt;&gt;""),AND(IY17&gt;=JI$26,IY17&lt;&gt;"",JA17&gt;=JI$30,JA17&lt;&gt;""),AND(JC17&gt;=JI$26,JC17&lt;&gt;"",JE17&gt;=JI$30,JE17&lt;&gt;""),AND(JF17&gt;=JI$26,JF17&lt;&gt;"",JH17&gt;=JI$30,JH17&lt;&gt;""),AND(KD17&gt;=KQ$26,KD17&lt;&gt;"",KF17&gt;=KQ$30,KF17&lt;&gt;""),AND(KG17&gt;=KQ$26,KG17&lt;&gt;"",KI17&gt;=KQ$30,KI17&lt;&gt;""),AND(KK17&gt;=KQ$26,KK17&lt;&gt;"",KM17&gt;=KQ$30,KM17&lt;&gt;""),AND(KN17&gt;=KQ$26,KN17&lt;&gt;"",KP17&gt;=KQ$30,KP17&lt;&gt;""),AND(LL17&gt;=LY$26,LL17&lt;&gt;"",LN17&gt;=LY$30,LN17&lt;&gt;""),AND(LO17&gt;=LY$26,LO17&lt;&gt;"",LQ17&gt;=LY$30,LQ17&lt;&gt;""),AND(LS17&gt;=LY$26,LS17&lt;&gt;"",LU17&gt;=LY$30,LU17&lt;&gt;""),AND(LV17&gt;=LY$26,LV17&lt;&gt;"",LX17&gt;=LY$30,LX17&lt;&gt;""),AND(MT17&gt;=NG$26,MT17&lt;&gt;"",MV17&gt;=NG$30,MV17&lt;&gt;""),AND(MW17&gt;=NG$26,MW17&lt;&gt;"",MY17&gt;=NG$30,MY17&lt;&gt;""),AND(NA17&gt;=NG$26,NA17&lt;&gt;"",NC17&gt;=NG$30,NC17&lt;&gt;""),AND(ND17&gt;=NG$26,ND17&lt;&gt;"",NF17&gt;=NG$30,NF17&lt;&gt;""),AND(OB17&gt;=OO$26,OB17&lt;&gt;"",OD17&gt;=OO$30,OD17&lt;&gt;""),AND(OE17&gt;=OO$26,OE17&lt;&gt;"",OG17&gt;=OO$30,OG17&lt;&gt;""),AND(OI17&gt;=OO$26,OI17&lt;&gt;"",OK17&gt;=OO$30,OK17&lt;&gt;""),AND(OL17&gt;=OO$26,OL17&lt;&gt;"",ON17&gt;=OO$30,ON17&lt;&gt;""),AND(PJ17&gt;=PW$26,PJ17&lt;&gt;"",PL17&gt;=PW$30,PL17&lt;&gt;""),AND(PM17&gt;=PW$26,PM17&lt;&gt;"",PO17&gt;=PW$30,PO17&lt;&gt;""),AND(PQ17&gt;=PW$26,PQ17&lt;&gt;"",PS17&gt;=PW$30,PS17&lt;&gt;""),AND(PT17&gt;=PW$26,PT17&lt;&gt;"",PV17&gt;=PW$30,PV17&lt;&gt;""),AND(QR17&gt;=RE$26,QR17&lt;&gt;"",QT17&gt;=RE$30,QT17&lt;&gt;""),AND(QU17&gt;=RE$26,QU17&lt;&gt;"",QW17&gt;=RE$30,QW17&lt;&gt;""),AND(QY17&gt;=RE$26,QY17&lt;&gt;"",RA17&gt;=RE$30,RA17&lt;&gt;""),AND(RB17&gt;=RE$26,RB17&lt;&gt;"",RD17&gt;=RE$30,RD17&lt;&gt;""),AND(RZ17&gt;=SM$26,RZ17&lt;&gt;"",SB17&gt;=SM$30,SB17&lt;&gt;""),AND(SC17&gt;=SM$26,SC17&lt;&gt;"",SE17&gt;=SM$30,SE17&lt;&gt;""),AND(SG17&gt;=SM$26,SG17&lt;&gt;"",SI17&gt;=SM$30,SI17&lt;&gt;""),AND(SJ17&gt;=SM$26,SJ17&lt;&gt;"",SL17&gt;=SM$30,SL17&lt;&gt;""),AND(TH17&gt;=TU$26,TH17&lt;&gt;"",TJ17&gt;=TU$30,TJ17&lt;&gt;""),AND(TK17&gt;=TU$26,TK17&lt;&gt;"",TM17&gt;=TU$30,TM17&lt;&gt;""),AND(TO17&gt;=TU$26,TO17&lt;&gt;"",TQ17&gt;=TU$30,TQ17&lt;&gt;""),AND(TR17&gt;=TU$26,TR17&lt;&gt;"",TT17&gt;=TU$30,TT17&lt;&gt;""),AND(UP17&gt;=VC$26,UP17&lt;&gt;"",UR17&gt;=VC$30,UR17&lt;&gt;""),AND(US17&gt;=VC$26,US17&lt;&gt;"",UU17&gt;=VC$30,UU17&lt;&gt;""),AND(UW17&gt;=VC$26,UW17&lt;&gt;"",UY17&gt;=VC$30,UY17&lt;&gt;""),AND(UZ17&gt;=VC$26,UZ17&lt;&gt;"",VB17&gt;=VC$30,VB17&lt;&gt;""),AND(VX17&gt;=WK$26,VX17&lt;&gt;"",VZ17&gt;=WK$30,VZ17&lt;&gt;""),AND(WA17&gt;=WK$26,WA17&lt;&gt;"",WC17&gt;=WK$30,WC17&lt;&gt;""),AND(WE17&gt;=WK$26,WE17&lt;&gt;"",WG17&gt;=WK$30,WG17&lt;&gt;""),AND(WH17&gt;=WK$26,WH17&lt;&gt;"",WJ17&gt;=WK$30,WJ17&lt;&gt;"")),"Excellence",IF(I17="P","Worlds Team",IF(F17="P","National Team","")))))</f>
        <v/>
      </c>
      <c r="I17" s="3" t="str">
        <f>IF(OR(AND(AG17&gt;=AQ$25,AG17&lt;&gt;"",AI17&gt;=AQ$29,AI17&lt;&gt;"",AF17=""),AND(AJ17&gt;=AQ$25,AJ17&lt;&gt;"",AL17&gt;=AQ$29,AL17&lt;&gt;"",AF17=""),AND(AN17&gt;=AQ$25,AN17&lt;&gt;"",AP17&gt;=AQ$29,AP17&lt;&gt;"",AF17=""),AND(BH17&gt;=BR$25,BH17&lt;&gt;"",BJ17&gt;=BR$29,BJ17&lt;&gt;"",BG17=""),AND(BK17&gt;=BR$25,BK17&lt;&gt;"",BM17&gt;=BR$29,BM17&lt;&gt;"",BG17=""),AND(BO17&gt;=BR$25,BO17&lt;&gt;"",BQ17&gt;=BR$29,BQ17&lt;&gt;"",BG17=""),AND(CI17&gt;=CS$25,CI17&lt;&gt;"",CK17&gt;=CS$29,CK17&lt;&gt;"",CH17=""),AND(CL17&gt;=CS$25,CL17&lt;&gt;"",CN17&gt;=CS$29,CN17&lt;&gt;"",CH17=""),AND(CP17&gt;=CS$25,CP17&lt;&gt;"",CR17&gt;=CS$29,CR17&lt;&gt;"",CH17=""),AND(DP17&gt;=EC$25,DP17&lt;&gt;"",DR17&gt;=EC$29,DR17&lt;&gt;""),AND(DS17&gt;=EC$25,DS17&lt;&gt;"",DU17&gt;=EC$29,DU17&lt;&gt;""),AND(DW17&gt;=EC$25,DW17&lt;&gt;"",DY17&gt;=EC$29,DY17&lt;&gt;""),AND(DZ17&gt;=EC$25,DZ17&lt;&gt;"",EB17&gt;=EC$29,EB17&lt;&gt;""),AND(EX17&gt;=FK$25,EX17&lt;&gt;"",EZ17&gt;=FK$29,EZ17&lt;&gt;""),AND(FA17&gt;=FK$25,FA17&lt;&gt;"",FC17&gt;=FK$29,FC17&lt;&gt;""),AND(FE17&gt;=FK$25,FE17&lt;&gt;"",FG17&gt;=FK$29,FG17&lt;&gt;""),AND(FH17&gt;=FK$25,FH17&lt;&gt;"",FJ17&gt;=FK$29,FJ17&lt;&gt;""),AND(GF17&gt;=GS$25,GF17&lt;&gt;"",GH17&gt;=GS$29,GH17&lt;&gt;""),AND(GI17&gt;=GS$25,GI17&lt;&gt;"",GK17&gt;=GS$29,GK17&lt;&gt;""),AND(GM17&gt;=GS$25,GM17&lt;&gt;"",GO17&gt;=GS$29,GO17&lt;&gt;""),AND(GP17&gt;=GS$25,GP17&lt;&gt;"",GR17&gt;=GS$29,GR17&lt;&gt;""),AND(HN17&gt;=IA$25,HN17&lt;&gt;"",HP17&gt;=IA$29,HP17&lt;&gt;""),AND(HQ17&gt;=IA$25,HQ17&lt;&gt;"",HS17&gt;=IA$29,HS17&lt;&gt;""),AND(HU17&gt;=IA$25,HU17&lt;&gt;"",HW17&gt;=IA$29,HW17&lt;&gt;""),AND(HX17&gt;=IA$25,HX17&lt;&gt;"",HZ17&gt;=IA$29,HZ17&lt;&gt;""),AND(IV17&gt;=JI$25,IV17&lt;&gt;"",IX17&gt;=JI$29,IX17&lt;&gt;""),AND(IY17&gt;=JI$25,IY17&lt;&gt;"",JA17&gt;=JI$29,JA17&lt;&gt;""),AND(JC17&gt;=JI$25,JC17&lt;&gt;"",JE17&gt;=JI$29,JE17&lt;&gt;""),AND(JF17&gt;=JI$25,JF17&lt;&gt;"",JH17&gt;=JI$29,JH17&lt;&gt;""),AND(KD17&gt;=KQ$25,KD17&lt;&gt;"",KF17&gt;=KQ$29,KF17&lt;&gt;""),AND(KG17&gt;=KQ$25,KG17&lt;&gt;"",KI17&gt;=KQ$29,KI17&lt;&gt;""),AND(KK17&gt;=KQ$25,KK17&lt;&gt;"",KM17&gt;=KQ$29,KM17&lt;&gt;""),AND(KN17&gt;=KQ$25,KN17&lt;&gt;"",KP17&gt;=KQ$29,KP17&lt;&gt;""),AND(LL17&gt;=LY$25,LL17&lt;&gt;"",LN17&gt;=LY$29,LN17&lt;&gt;""),AND(LO17&gt;=LY$25,LO17&lt;&gt;"",LQ17&gt;=LY$29,LQ17&lt;&gt;""),AND(LS17&gt;=LY$25,LS17&lt;&gt;"",LU17&gt;=LY$29,LU17&lt;&gt;""),AND(LV17&gt;=LY$25,LV17&lt;&gt;"",LX17&gt;=LY$29,LX17&lt;&gt;""),AND(MT17&gt;=NG$25,MT17&lt;&gt;"",MV17&gt;=NG$29,MV17&lt;&gt;""),AND(MW17&gt;=NG$25,MW17&lt;&gt;"",MY17&gt;=NG$29,MY17&lt;&gt;""),AND(NA17&gt;=NG$25,NA17&lt;&gt;"",NC17&gt;=NG$29,NC17&lt;&gt;""),AND(ND17&gt;=NG$25,ND17&lt;&gt;"",NF17&gt;=NG$29,NF17&lt;&gt;""),AND(OB17&gt;=OO$25,OB17&lt;&gt;"",OD17&gt;=OO$29,OD17&lt;&gt;""),AND(OE17&gt;=OO$25,OE17&lt;&gt;"",OG17&gt;=OO$29,OG17&lt;&gt;""),AND(OI17&gt;=OO$25,OI17&lt;&gt;"",OK17&gt;=OO$29,OK17&lt;&gt;""),AND(OL17&gt;=OO$25,OL17&lt;&gt;"",ON17&gt;=OO$29,ON17&lt;&gt;""),AND(PJ17&gt;=PW$25,PJ17&lt;&gt;"",PL17&gt;=PW$29,PL17&lt;&gt;""),AND(PM17&gt;=PW$25,PM17&lt;&gt;"",PO17&gt;=PW$29,PO17&lt;&gt;""),AND(PQ17&gt;=PW$25,PQ17&lt;&gt;"",PS17&gt;=PW$29,PS17&lt;&gt;""),AND(PT17&gt;=PW$25,PT17&lt;&gt;"",PV17&gt;=PW$29,PV17&lt;&gt;""),AND(QR17&gt;=RE$25,QR17&lt;&gt;"",QT17&gt;=RE$29,QT17&lt;&gt;""),AND(QU17&gt;=RE$25,QU17&lt;&gt;"",QW17&gt;=RE$29,QW17&lt;&gt;""),AND(QY17&gt;=RE$25,QY17&lt;&gt;"",RA17&gt;=RE$29,RA17&lt;&gt;""),AND(RB17&gt;=RE$25,RB17&lt;&gt;"",RD17&gt;=RE$29,RD17&lt;&gt;""),AND(RZ17&gt;=SM$25,RZ17&lt;&gt;"",SB17&gt;=SM$29,SB17&lt;&gt;""),AND(SC17&gt;=SM$25,SC17&lt;&gt;"",SE17&gt;=SM$29,SE17&lt;&gt;""),AND(SG17&gt;=SM$25,SG17&lt;&gt;"",SI17&gt;=SM$29,SI17&lt;&gt;""),AND(SJ17&gt;=SM$25,SJ17&lt;&gt;"",SL17&gt;=SM$29,SL17&lt;&gt;""),AND(TH17&gt;=TU$25,TH17&lt;&gt;"",TJ17&gt;=TU$29,TJ17&lt;&gt;""),AND(TK17&gt;=TU$25,TK17&lt;&gt;"",TM17&gt;=TU$29,TM17&lt;&gt;""),AND(TO17&gt;=TU$25,TO17&lt;&gt;"",TQ17&gt;=TU$29,TQ17&lt;&gt;""),AND(TR17&gt;=TU$25,TR17&lt;&gt;"",TT17&gt;=TU$29,TT17&lt;&gt;""),AND(UP17&gt;=VC$25,UP17&lt;&gt;"",UR17&gt;=VC$29,UR17&lt;&gt;""),AND(US17&gt;=VC$25,US17&lt;&gt;"",UU17&gt;=VC$29,UU17&lt;&gt;""),AND(UW17&gt;=VC$25,UW17&lt;&gt;"",UY17&gt;=VC$29,UY17&lt;&gt;""),AND(UZ17&gt;=VC$25,UZ17&lt;&gt;"",VB17&gt;=VC$29,VB17&lt;&gt;""),AND(VX17&gt;=WK$25,VX17&lt;&gt;"",VZ17&gt;=WK$29,VZ17&lt;&gt;""),AND(WA17&gt;=WK$25,WA17&lt;&gt;"",WC17&gt;=WK$29,WC17&lt;&gt;""),AND(WE17&gt;=WK$25,WE17&lt;&gt;"",WG17&gt;=WK$29,WG17&lt;&gt;""),AND(WH17&gt;=WK$25,WH17&lt;&gt;"",WJ17&gt;=WK$29,WJ17&lt;&gt;"")),"P","")</f>
        <v/>
      </c>
      <c r="J17" s="8">
        <f>IF(COUNT(AI17,AL17,AP17,BJ17,BM17,BQ17,CK17,CN17,CR17)&gt;0,LARGE((AI17,AL17,AP17,BJ17,BM17,BQ17,CK17,CN17,CR17),1),0)</f>
        <v>17.48</v>
      </c>
      <c r="K17" s="8" t="str">
        <f>IF(J17="","",IF(OR(J17=CK17,J17=CN17,J17=CR17),$BS$1,IF(OR(J17=BJ17,J17=BM17,J17=BQ17),$AR$1,IF(OR(J17=AI17,J17=AL17,J17=AP17),$Q$1,""))))</f>
        <v>2024 Elite Canada</v>
      </c>
      <c r="L17" s="8">
        <f>IF(COUNT(AI17,AL17,AP17,BJ17,BM17,BQ17,CK17,CN17,CR17)&gt;1,LARGE((AI17,AL17,AP17,BJ17,BM17,BQ17,CK17,CN17,CR17),2),0)</f>
        <v>14.8</v>
      </c>
      <c r="M17" s="8" t="str">
        <f>IF(L17="","",IF(OR(L17=CK17,L17=CN17,L17=CR17),$BS$1,IF(OR(L17=BJ17,L17=BM17,L17=BQ17),$AR$1,IF(OR(L17=AI17,L17=AL17,L17=AP17),$Q$1,""))))</f>
        <v>2024 Elite Canada</v>
      </c>
      <c r="N17" s="8" t="str">
        <f>IF(MAX(CT17,CU17)&gt;0,MAX(CT17,CU17),"")</f>
        <v/>
      </c>
      <c r="O17" s="11" t="str">
        <f>IF(N17="","",IF(N17=CT17,"("&amp;CT$2&amp;")",IF(N17=CU17,"("&amp;CU$2&amp;")")))</f>
        <v/>
      </c>
      <c r="P17" s="8" t="str">
        <f>IF(N17="","",IF(N17=CT17,IF(N17+IF(L17="",0,L17)=WD17,$VD$1,IF(N17+IF(L17="",0,L17)=UV17,$TV$1,IF(N17+IF(L17="",0,L17)=TN17,$SN$1,IF(N17+IF(L17="",0,L17)=SF17,$RF$1,IF(N17+IF(L17="",0,L17)=QX17,$PX$1,IF(N17+IF(L17="",0,L17)=PP17,$OP$1,IF(N17+IF(L17="",0,L17)=OH17,$NH$1,IF(N17+IF(L17="",0,L17)=MZ17,$LZ$1,IF(N17+IF(L17="",0,L17)=LR17,$KR$1,IF(N17+IF(L17="",0,L17)=KJ17,$JJ$1,IF(N17+IF(L17="",0,L17)=JB17,$IB$1,IF(N17+IF(L17="",0,L17)=HT17,$GT$1,IF(N17+IF(L17="",0,L17)=GL17,$FL$1,IF(N17+IF(L17="",0,L17)=FD17,$ED$1,IF(N17+IF(L17="",0,L17)=DV17,$CV$1))))))))))))))),IF(N17=CU17,IF(N17+IF(L17="",0,L17)=WG17,$VD$1,IF(N17+IF(L17="",0,L17)=UY17,$TV$1,IF(N17+IF(L17="",0,L17)=TQ17,$SN$1,IF(N17+IF(L17="",0,L17)=SL17,$RF$1,IF(N17+IF(L17="",0,L17)=RD17,$PX$1,IF(N17+IF(L17="",0,L17)=PV17,$OP$1,IF(N17+IF(L17="",0,L17)=ON17,$NH$1,IF(N17+IF(L17="",0,L17)=NF17,$LZ$1,IF(N17+IF(L17="",0,L17)=LX17,$KR$1,IF(N17+IF(L17="",0,L17)=KP17,$JJ$1,IF(N17+IF(L17="",0,L17)=JH17,$IB$1,IF(N17+IF(L17="",0,L17)=HZ17,$GT$1,IF(N17+IF(L17="",0,L17)=GR17,$FL$1,IF(N17+IF(L17="",0,L17)=FJ17,$ED$1,IF(N17+IF(L17="",0,L17)=EB17,$CV$1,IF(N17+IF(L17="",0,L17)=WJ17,$VD$1,IF(N17+IF(L17="",0,L17)=VB17,$TV$1,IF(N17+IF(L17="",0,L17)=TT17,$SN$1,IF(N17+IF(L17="",0,L17)=SI17,$RF$1,IF(N17+IF(L17="",0,L17)=RA17,$PX$1,IF(N17+IF(L17="",0,L17)=PS17,$OP$1,IF(N17+IF(L17="",0,L17)=OK17,$NH$1,IF(N17+IF(L17="",0,L17)=NC17,$LZ$1,IF(N17+IF(L17="",0,L17)=LU17,$KR$1,IF(N17+IF(L17="",0,L17)=KM17,$JJ$1,IF(N17+IF(L17="",0,L17)=JE17,$IB$1,IF(N17+IF(L17="",0,L17)=HW17,$GT$1,IF(N17+IF(L17="",0,L17)=GO17,$FL$1,IF(N17+IF(L17="",0,L17)=FG17,$ED$1,IF(N17+IF(L17="",0,L17)=DY17,$CV$1)))))))))))))))))))))))))))))))))</f>
        <v/>
      </c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8"/>
      <c r="AG17" s="39" t="str">
        <f>IF(S17&gt;0,S17,"")</f>
        <v/>
      </c>
      <c r="AH17" s="39" t="str">
        <f>IF(T17&gt;0,T17,"")</f>
        <v/>
      </c>
      <c r="AI17" s="41" t="str">
        <f>IF(SUM(Q17:T17)-U17&gt;0,SUM(Q17:T17)-U17,"")</f>
        <v/>
      </c>
      <c r="AJ17" s="41" t="str">
        <f>IF(X17&gt;0,X17,"")</f>
        <v/>
      </c>
      <c r="AK17" s="41" t="str">
        <f>IF(Y17&gt;0,Y17,"")</f>
        <v/>
      </c>
      <c r="AL17" s="41" t="str">
        <f>IF(SUM(V17:Y17)-Z17&gt;0,SUM(V17:Y17)-Z17,"")</f>
        <v/>
      </c>
      <c r="AM17" s="41" t="str">
        <f>IF(AI17="","",MAX(AI17,AL17))</f>
        <v/>
      </c>
      <c r="AN17" s="41" t="str">
        <f>IF(AC17&gt;0,AC17,"")</f>
        <v/>
      </c>
      <c r="AO17" s="41" t="str">
        <f>IF(AD17&gt;0,AD17,"")</f>
        <v/>
      </c>
      <c r="AP17" s="41" t="str">
        <f>IF(SUM(AA17:AD17)-AE17&gt;0,SUM(AA17:AD17)-AE17,"")</f>
        <v/>
      </c>
      <c r="AQ17" s="41" t="str">
        <f>IF(SUM(AM17,AP17)&gt;0,SUM(AM17,AP17),"")</f>
        <v/>
      </c>
      <c r="AR17" s="27">
        <v>2.95</v>
      </c>
      <c r="AS17" s="27">
        <v>3.55</v>
      </c>
      <c r="AT17" s="27">
        <v>5.4</v>
      </c>
      <c r="AU17" s="27">
        <v>5.58</v>
      </c>
      <c r="AV17" s="27">
        <v>0</v>
      </c>
      <c r="AW17" s="27">
        <v>2.4500000000000002</v>
      </c>
      <c r="AX17" s="27">
        <v>2.85</v>
      </c>
      <c r="AY17" s="27">
        <v>4.2</v>
      </c>
      <c r="AZ17" s="27">
        <v>5.3</v>
      </c>
      <c r="BA17" s="27">
        <v>0</v>
      </c>
      <c r="BB17" s="27"/>
      <c r="BC17" s="27"/>
      <c r="BD17" s="27"/>
      <c r="BE17" s="27"/>
      <c r="BF17" s="27"/>
      <c r="BG17" s="29"/>
      <c r="BH17" s="40">
        <f>IF(AT17&gt;0,AT17,"")</f>
        <v>5.4</v>
      </c>
      <c r="BI17" s="40">
        <f>IF(AU17&gt;0,AU17,"")</f>
        <v>5.58</v>
      </c>
      <c r="BJ17" s="11">
        <f>IF(SUM(AR17:AU17)-AV17&gt;0,SUM(AR17:AU17)-AV17,"")</f>
        <v>17.48</v>
      </c>
      <c r="BK17" s="11">
        <f>IF(AY17&gt;0,AY17,"")</f>
        <v>4.2</v>
      </c>
      <c r="BL17" s="11">
        <f>IF(AZ17&gt;0,AZ17,"")</f>
        <v>5.3</v>
      </c>
      <c r="BM17" s="11">
        <f>IF(SUM(AW17:AZ17)-BA17&gt;0,SUM(AW17:AZ17)-BA17,"")</f>
        <v>14.8</v>
      </c>
      <c r="BN17" s="11">
        <f>IF(BJ17="","",MAX(BJ17,BM17))</f>
        <v>17.48</v>
      </c>
      <c r="BO17" s="11" t="str">
        <f>IF(BD17&gt;0,BD17,"")</f>
        <v/>
      </c>
      <c r="BP17" s="11" t="str">
        <f>IF(BE17&gt;0,BE17,"")</f>
        <v/>
      </c>
      <c r="BQ17" s="11" t="str">
        <f>IF(SUM(BB17:BE17)-BF17&gt;0,SUM(BB17:BE17)-BF17,"")</f>
        <v/>
      </c>
      <c r="BR17" s="11">
        <f>IF(SUM(BN17,BQ17)&gt;0,SUM(BN17,BQ17),"")</f>
        <v>17.48</v>
      </c>
      <c r="BS17" s="23">
        <v>2.2999999999999998</v>
      </c>
      <c r="BT17" s="23">
        <v>2.85</v>
      </c>
      <c r="BU17" s="23">
        <v>4.2</v>
      </c>
      <c r="BV17" s="23">
        <v>3.48</v>
      </c>
      <c r="BW17" s="23">
        <v>0</v>
      </c>
      <c r="BX17" s="23">
        <v>2.2000000000000002</v>
      </c>
      <c r="BY17" s="23">
        <v>2.8</v>
      </c>
      <c r="BZ17" s="23">
        <v>4.2</v>
      </c>
      <c r="CA17" s="23">
        <v>2.34</v>
      </c>
      <c r="CB17" s="23">
        <v>0</v>
      </c>
      <c r="CC17" s="23"/>
      <c r="CD17" s="23"/>
      <c r="CE17" s="23"/>
      <c r="CF17" s="23"/>
      <c r="CG17" s="23"/>
      <c r="CH17" s="28"/>
      <c r="CI17" s="39">
        <f>IF(BU17&gt;0,BU17,"")</f>
        <v>4.2</v>
      </c>
      <c r="CJ17" s="39">
        <f>IF(BV17&gt;0,BV17,"")</f>
        <v>3.48</v>
      </c>
      <c r="CK17" s="41">
        <f>IF(SUM(BS17:BV17)-BW17&gt;0,SUM(BS17:BV17)-BW17,"")</f>
        <v>12.830000000000002</v>
      </c>
      <c r="CL17" s="41">
        <f>IF(BZ17&gt;0,BZ17,"")</f>
        <v>4.2</v>
      </c>
      <c r="CM17" s="41">
        <f>IF(CA17&gt;0,CA17,"")</f>
        <v>2.34</v>
      </c>
      <c r="CN17" s="41">
        <f>IF(SUM(BX17:CA17)-CB17&gt;0,SUM(BX17:CA17)-CB17,"")</f>
        <v>11.54</v>
      </c>
      <c r="CO17" s="41">
        <f>IF(CK17="","",MAX(CK17,CN17))</f>
        <v>12.830000000000002</v>
      </c>
      <c r="CP17" s="41" t="str">
        <f>IF(CE17&gt;0,CE17,"")</f>
        <v/>
      </c>
      <c r="CQ17" s="41" t="str">
        <f>IF(CF17&gt;0,CF17,"")</f>
        <v/>
      </c>
      <c r="CR17" s="41" t="str">
        <f>IF(SUM(CC17:CF17)-CG17&gt;0,SUM(CC17:CF17)-CG17,"")</f>
        <v/>
      </c>
      <c r="CS17" s="41">
        <f>IF(SUM(CO17,CR17)&gt;0,SUM(CO17,CR17),"")</f>
        <v>12.830000000000002</v>
      </c>
      <c r="CT17" s="52" t="str">
        <f>IF(MAX(DV17,FD17,GL17,HT17,JB17,KJ17,LR17,MZ17,OH17,PP17,QX17,SF17,TN17,UV17,WD17)-IF(L17="",0,L17)&gt;0.001,MAX(DV17,FD17,GL17,HT17,JB17,KJ17,LR17,MZ17,OH17,PP17,QX17,SF17,TN17,UV17,WD17)-IF(L17="",0,L17),"")</f>
        <v/>
      </c>
      <c r="CU17" s="52" t="str">
        <f>IF(MAX(DY17,EB17,FG17,FJ17,GO17,GR17,HW17,HZ17,JE17,JH17,KM17,KP17,LU17,LX17,NC17,NF17,OK17,ON17,PS17,PV17,RA17,RD17,SI17,SL17,TQ17,TT17,UY17,VB17,WG17,WJ17)-IF(L17="",0,L17)&gt;0.001,MAX(DY17,EB17,FG17,FJ17,GO17,GR17,HW17,HZ17,JE17,JH17,KM17,KP17,LU17,LX17,NC17,NF17,OK17,ON17,PS17,PV17,RA17,RD17,SI17,SL17,TQ17,TT17,UY17,VB17,WG17,WJ17)-IF(L17="",0,L17),"")</f>
        <v/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1" t="str">
        <f>IF(CX17&gt;0,CX17,"")</f>
        <v/>
      </c>
      <c r="DQ17" s="41" t="str">
        <f>IF(CY17&gt;0,CY17,"")</f>
        <v/>
      </c>
      <c r="DR17" s="41" t="str">
        <f>IF(SUM(CV17:CY17)-CZ17&gt;0,SUM(CV17:CY17)-CZ17,"")</f>
        <v/>
      </c>
      <c r="DS17" s="41" t="str">
        <f>IF(DC17&gt;0,DC17,"")</f>
        <v/>
      </c>
      <c r="DT17" s="41" t="str">
        <f>IF(DD17&gt;0,DD17,"")</f>
        <v/>
      </c>
      <c r="DU17" s="41" t="str">
        <f>IF(SUM(DA17:DD17)-DE17&gt;0,SUM(DA17:DD17)-DE17,"")</f>
        <v/>
      </c>
      <c r="DV17" s="41" t="str">
        <f>IF(MAX(DR17,DU17)&gt;0,MAX(DR17,DU17),"")</f>
        <v/>
      </c>
      <c r="DW17" s="41" t="str">
        <f>IF(DH17&gt;0,DH17,"")</f>
        <v/>
      </c>
      <c r="DX17" s="41" t="str">
        <f>IF(DI17&gt;0,DI17,"")</f>
        <v/>
      </c>
      <c r="DY17" s="41" t="str">
        <f>IF(SUM(DF17:DI17)-DJ17&gt;0,SUM(DF17:DI17)-DJ17,"")</f>
        <v/>
      </c>
      <c r="DZ17" s="41" t="str">
        <f>IF(DM17&gt;0,DM17,"")</f>
        <v/>
      </c>
      <c r="EA17" s="41" t="str">
        <f>IF(DN17&gt;0,DN17,"")</f>
        <v/>
      </c>
      <c r="EB17" s="41" t="str">
        <f>IF(SUM(DK17:DN17)-DO17&gt;0,SUM(DK17:DN17)-DO17,"")</f>
        <v/>
      </c>
      <c r="EC17" s="41" t="str">
        <f>IF(SUM(DV17,EB17)&gt;0,SUM(DV17,EB17),"")</f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>IF(EF17&gt;0,EF17,"")</f>
        <v/>
      </c>
      <c r="EY17" s="11" t="str">
        <f>IF(EG17&gt;0,EG17,"")</f>
        <v/>
      </c>
      <c r="EZ17" s="11" t="str">
        <f>IF(SUM(ED17:EG17)-EH17&gt;0,SUM(ED17:EG17)-EH17,"")</f>
        <v/>
      </c>
      <c r="FA17" s="11" t="str">
        <f>IF(EK17&gt;0,EK17,"")</f>
        <v/>
      </c>
      <c r="FB17" s="11" t="str">
        <f>IF(EL17&gt;0,EL17,"")</f>
        <v/>
      </c>
      <c r="FC17" s="11" t="str">
        <f>IF(SUM(EI17:EL17)-EM17&gt;0,SUM(EI17:EL17)-EM17,"")</f>
        <v/>
      </c>
      <c r="FD17" s="11" t="str">
        <f>IF(MAX(EZ17,FC17)&gt;0,MAX(EZ17,FC17),"")</f>
        <v/>
      </c>
      <c r="FE17" s="11" t="str">
        <f>IF(EP17&gt;0,EP17,"")</f>
        <v/>
      </c>
      <c r="FF17" s="11" t="str">
        <f>IF(EQ17&gt;0,EQ17,"")</f>
        <v/>
      </c>
      <c r="FG17" s="11" t="str">
        <f>IF(SUM(EN17:EQ17)-ER17&gt;0,SUM(EN17:EQ17)-ER17,"")</f>
        <v/>
      </c>
      <c r="FH17" s="11" t="str">
        <f>IF(EU17&gt;0,EU17,"")</f>
        <v/>
      </c>
      <c r="FI17" s="11" t="str">
        <f>IF(EV17&gt;0,EV17,"")</f>
        <v/>
      </c>
      <c r="FJ17" s="11" t="str">
        <f>IF(SUM(ES17:EV17)-EW17&gt;0,SUM(ES17:EV17)-EW17,"")</f>
        <v/>
      </c>
      <c r="FK17" s="11" t="str">
        <f>IF(SUM(FD17,FJ17)&gt;0,SUM(FD17,FJ17),"")</f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1" t="str">
        <f>IF(FN17&gt;0,FN17,"")</f>
        <v/>
      </c>
      <c r="GG17" s="41" t="str">
        <f>IF(FO17&gt;0,FO17,"")</f>
        <v/>
      </c>
      <c r="GH17" s="41" t="str">
        <f>IF(SUM(FL17:FO17)-FP17&gt;0,SUM(FL17:FO17)-FP17,"")</f>
        <v/>
      </c>
      <c r="GI17" s="41" t="str">
        <f>IF(FS17&gt;0,FS17,"")</f>
        <v/>
      </c>
      <c r="GJ17" s="41" t="str">
        <f>IF(FT17&gt;0,FT17,"")</f>
        <v/>
      </c>
      <c r="GK17" s="41" t="str">
        <f>IF(SUM(FQ17:FT17)-FU17&gt;0,SUM(FQ17:FT17)-FU17,"")</f>
        <v/>
      </c>
      <c r="GL17" s="41" t="str">
        <f>IF(MAX(GH17,GK17)&gt;0,MAX(GH17,GK17),"")</f>
        <v/>
      </c>
      <c r="GM17" s="41" t="str">
        <f>IF(FX17&gt;0,FX17,"")</f>
        <v/>
      </c>
      <c r="GN17" s="41" t="str">
        <f>IF(FY17&gt;0,FY17,"")</f>
        <v/>
      </c>
      <c r="GO17" s="41" t="str">
        <f>IF(SUM(FV17:FY17)-FZ17&gt;0,SUM(FV17:FY17)-FZ17,"")</f>
        <v/>
      </c>
      <c r="GP17" s="41" t="str">
        <f>IF(GC17&gt;0,GC17,"")</f>
        <v/>
      </c>
      <c r="GQ17" s="41" t="str">
        <f>IF(GD17&gt;0,GD17,"")</f>
        <v/>
      </c>
      <c r="GR17" s="41" t="str">
        <f>IF(SUM(GA17:GD17)-GE17&gt;0,SUM(GA17:GD17)-GE17,"")</f>
        <v/>
      </c>
      <c r="GS17" s="41" t="str">
        <f>IF(SUM(GL17,GR17)&gt;0,SUM(GL17,GR17),"")</f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>IF(GV17&gt;0,GV17,"")</f>
        <v/>
      </c>
      <c r="HO17" s="11" t="str">
        <f>IF(GW17&gt;0,GW17,"")</f>
        <v/>
      </c>
      <c r="HP17" s="11" t="str">
        <f>IF(SUM(GT17:GW17)-GX17&gt;0,SUM(GT17:GW17)-GX17,"")</f>
        <v/>
      </c>
      <c r="HQ17" s="11" t="str">
        <f>IF(HA17&gt;0,HA17,"")</f>
        <v/>
      </c>
      <c r="HR17" s="11" t="str">
        <f>IF(HB17&gt;0,HB17,"")</f>
        <v/>
      </c>
      <c r="HS17" s="11" t="str">
        <f>IF(SUM(GY17:HB17)-HC17&gt;0,SUM(GY17:HB17)-HC17,"")</f>
        <v/>
      </c>
      <c r="HT17" s="11" t="str">
        <f>IF(MAX(HP17,HS17)&gt;0,MAX(HP17,HS17),"")</f>
        <v/>
      </c>
      <c r="HU17" s="11" t="str">
        <f>IF(HF17&gt;0,HF17,"")</f>
        <v/>
      </c>
      <c r="HV17" s="11" t="str">
        <f>IF(HG17&gt;0,HG17,"")</f>
        <v/>
      </c>
      <c r="HW17" s="11" t="str">
        <f>IF(SUM(HD17:HG17)-HH17&gt;0,SUM(HD17:HG17)-HH17,"")</f>
        <v/>
      </c>
      <c r="HX17" s="11" t="str">
        <f>IF(HK17&gt;0,HK17,"")</f>
        <v/>
      </c>
      <c r="HY17" s="11" t="str">
        <f>IF(HL17&gt;0,HL17,"")</f>
        <v/>
      </c>
      <c r="HZ17" s="11" t="str">
        <f>IF(SUM(HI17:HL17)-HM17&gt;0,SUM(HI17:HL17)-HM17,"")</f>
        <v/>
      </c>
      <c r="IA17" s="11" t="str">
        <f>IF(SUM(HT17,HZ17)&gt;0,SUM(HT17,HZ17),"")</f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1" t="str">
        <f>IF(ID17&gt;0,ID17,"")</f>
        <v/>
      </c>
      <c r="IW17" s="41" t="str">
        <f>IF(IE17&gt;0,IE17,"")</f>
        <v/>
      </c>
      <c r="IX17" s="41" t="str">
        <f>IF(SUM(IB17:IE17)-IF17&gt;0,SUM(IB17:IE17)-IF17,"")</f>
        <v/>
      </c>
      <c r="IY17" s="41" t="str">
        <f>IF(II17&gt;0,II17,"")</f>
        <v/>
      </c>
      <c r="IZ17" s="41" t="str">
        <f>IF(IJ17&gt;0,IJ17,"")</f>
        <v/>
      </c>
      <c r="JA17" s="41" t="str">
        <f>IF(SUM(IG17:IJ17)-IK17&gt;0,SUM(IG17:IJ17)-IK17,"")</f>
        <v/>
      </c>
      <c r="JB17" s="41" t="str">
        <f>IF(MAX(IX17,JA17)&gt;0,MAX(IX17,JA17),"")</f>
        <v/>
      </c>
      <c r="JC17" s="41" t="str">
        <f>IF(IN17&gt;0,IN17,"")</f>
        <v/>
      </c>
      <c r="JD17" s="41" t="str">
        <f>IF(IO17&gt;0,IO17,"")</f>
        <v/>
      </c>
      <c r="JE17" s="41" t="str">
        <f>IF(SUM(IL17:IO17)-IP17&gt;0,SUM(IL17:IO17)-IP17,"")</f>
        <v/>
      </c>
      <c r="JF17" s="41" t="str">
        <f>IF(IS17&gt;0,IS17,"")</f>
        <v/>
      </c>
      <c r="JG17" s="41" t="str">
        <f>IF(IT17&gt;0,IT17,"")</f>
        <v/>
      </c>
      <c r="JH17" s="41" t="str">
        <f>IF(SUM(IQ17:IT17)-IU17&gt;0,SUM(IQ17:IT17)-IU17,"")</f>
        <v/>
      </c>
      <c r="JI17" s="41" t="str">
        <f>IF(SUM(JB17,JH17)&gt;0,SUM(JB17,JH17),"")</f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>IF(JL17&gt;0,JL17,"")</f>
        <v/>
      </c>
      <c r="KE17" s="11" t="str">
        <f>IF(JM17&gt;0,JM17,"")</f>
        <v/>
      </c>
      <c r="KF17" s="11" t="str">
        <f>IF(SUM(JJ17:JM17)-JN17&gt;0,SUM(JJ17:JM17)-JN17,"")</f>
        <v/>
      </c>
      <c r="KG17" s="11" t="str">
        <f>IF(JQ17&gt;0,JQ17,"")</f>
        <v/>
      </c>
      <c r="KH17" s="11" t="str">
        <f>IF(JR17&gt;0,JR17,"")</f>
        <v/>
      </c>
      <c r="KI17" s="11" t="str">
        <f>IF(SUM(JO17:JR17)-JS17&gt;0,SUM(JO17:JR17)-JS17,"")</f>
        <v/>
      </c>
      <c r="KJ17" s="11" t="str">
        <f>IF(MAX(KF17,KI17)&gt;0,MAX(KF17,KI17),"")</f>
        <v/>
      </c>
      <c r="KK17" s="11" t="str">
        <f>IF(JV17&gt;0,JV17,"")</f>
        <v/>
      </c>
      <c r="KL17" s="11" t="str">
        <f>IF(JW17&gt;0,JW17,"")</f>
        <v/>
      </c>
      <c r="KM17" s="11" t="str">
        <f>IF(SUM(JT17:JW17)-JX17&gt;0,SUM(JT17:JW17)-JX17,"")</f>
        <v/>
      </c>
      <c r="KN17" s="11" t="str">
        <f>IF(KA17&gt;0,KA17,"")</f>
        <v/>
      </c>
      <c r="KO17" s="11" t="str">
        <f>IF(KB17&gt;0,KB17,"")</f>
        <v/>
      </c>
      <c r="KP17" s="11" t="str">
        <f>IF(SUM(JY17:KB17)-KC17&gt;0,SUM(JY17:KB17)-KC17,"")</f>
        <v/>
      </c>
      <c r="KQ17" s="11" t="str">
        <f>IF(SUM(KJ17,KP17)&gt;0,SUM(KJ17,KP17),"")</f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1" t="str">
        <f>IF(KT17&gt;0,KT17,"")</f>
        <v/>
      </c>
      <c r="LM17" s="41" t="str">
        <f>IF(KU17&gt;0,KU17,"")</f>
        <v/>
      </c>
      <c r="LN17" s="41" t="str">
        <f>IF(SUM(KR17:KU17)-KV17&gt;0,SUM(KR17:KU17)-KV17,"")</f>
        <v/>
      </c>
      <c r="LO17" s="41" t="str">
        <f>IF(KY17&gt;0,KY17,"")</f>
        <v/>
      </c>
      <c r="LP17" s="41" t="str">
        <f>IF(KZ17&gt;0,KZ17,"")</f>
        <v/>
      </c>
      <c r="LQ17" s="41" t="str">
        <f>IF(SUM(KW17:KZ17)-LA17&gt;0,SUM(KW17:KZ17)-LA17,"")</f>
        <v/>
      </c>
      <c r="LR17" s="41" t="str">
        <f>IF(MAX(LN17,LQ17)&gt;0,MAX(LN17,LQ17),"")</f>
        <v/>
      </c>
      <c r="LS17" s="41" t="str">
        <f>IF(LD17&gt;0,LD17,"")</f>
        <v/>
      </c>
      <c r="LT17" s="41" t="str">
        <f>IF(LE17&gt;0,LE17,"")</f>
        <v/>
      </c>
      <c r="LU17" s="41" t="str">
        <f>IF(SUM(LB17:LE17)-LF17&gt;0,SUM(LB17:LE17)-LF17,"")</f>
        <v/>
      </c>
      <c r="LV17" s="41" t="str">
        <f>IF(LI17&gt;0,LI17,"")</f>
        <v/>
      </c>
      <c r="LW17" s="41" t="str">
        <f>IF(LJ17&gt;0,LJ17,"")</f>
        <v/>
      </c>
      <c r="LX17" s="41" t="str">
        <f>IF(SUM(LG17:LJ17)-LK17&gt;0,SUM(LG17:LJ17)-LK17,"")</f>
        <v/>
      </c>
      <c r="LY17" s="41" t="str">
        <f>IF(SUM(LR17,LX17)&gt;0,SUM(LR17,LX17),"")</f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>IF(MB17&gt;0,MB17,"")</f>
        <v/>
      </c>
      <c r="MU17" s="11" t="str">
        <f>IF(MC17&gt;0,MC17,"")</f>
        <v/>
      </c>
      <c r="MV17" s="11" t="str">
        <f>IF(SUM(LZ17:MC17)-MD17&gt;0,SUM(LZ17:MC17)-MD17,"")</f>
        <v/>
      </c>
      <c r="MW17" s="11" t="str">
        <f>IF(MG17&gt;0,MG17,"")</f>
        <v/>
      </c>
      <c r="MX17" s="11" t="str">
        <f>IF(MH17&gt;0,MH17,"")</f>
        <v/>
      </c>
      <c r="MY17" s="11" t="str">
        <f>IF(SUM(ME17:MH17)-MI17&gt;0,SUM(ME17:MH17)-MI17,"")</f>
        <v/>
      </c>
      <c r="MZ17" s="11" t="str">
        <f>IF(MAX(MV17,MY17)&gt;0,MAX(MV17,MY17),"")</f>
        <v/>
      </c>
      <c r="NA17" s="11" t="str">
        <f>IF(ML17&gt;0,ML17,"")</f>
        <v/>
      </c>
      <c r="NB17" s="11" t="str">
        <f>IF(MM17&gt;0,MM17,"")</f>
        <v/>
      </c>
      <c r="NC17" s="11" t="str">
        <f>IF(SUM(MJ17:MM17)-MN17&gt;0,SUM(MJ17:MM17)-MN17,"")</f>
        <v/>
      </c>
      <c r="ND17" s="11" t="str">
        <f>IF(MQ17&gt;0,MQ17,"")</f>
        <v/>
      </c>
      <c r="NE17" s="11" t="str">
        <f>IF(MR17&gt;0,MR17,"")</f>
        <v/>
      </c>
      <c r="NF17" s="11" t="str">
        <f>IF(SUM(MO17:MR17)-MS17&gt;0,SUM(MO17:MR17)-MS17,"")</f>
        <v/>
      </c>
      <c r="NG17" s="11" t="str">
        <f>IF(SUM(MZ17,NF17)&gt;0,SUM(MZ17,NF17),"")</f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1" t="str">
        <f>IF(NJ17&gt;0,NJ17,"")</f>
        <v/>
      </c>
      <c r="OC17" s="41" t="str">
        <f>IF(NK17&gt;0,NK17,"")</f>
        <v/>
      </c>
      <c r="OD17" s="41" t="str">
        <f>IF(SUM(NH17:NK17)-NL17&gt;0,SUM(NH17:NK17)-NL17,"")</f>
        <v/>
      </c>
      <c r="OE17" s="41" t="str">
        <f>IF(NO17&gt;0,NO17,"")</f>
        <v/>
      </c>
      <c r="OF17" s="41" t="str">
        <f>IF(NP17&gt;0,NP17,"")</f>
        <v/>
      </c>
      <c r="OG17" s="41" t="str">
        <f>IF(SUM(NM17:NP17)-NQ17&gt;0,SUM(NM17:NP17)-NQ17,"")</f>
        <v/>
      </c>
      <c r="OH17" s="41" t="str">
        <f>IF(MAX(OD17,OG17)&gt;0,MAX(OD17,OG17),"")</f>
        <v/>
      </c>
      <c r="OI17" s="41" t="str">
        <f>IF(NT17&gt;0,NT17,"")</f>
        <v/>
      </c>
      <c r="OJ17" s="41" t="str">
        <f>IF(NU17&gt;0,NU17,"")</f>
        <v/>
      </c>
      <c r="OK17" s="41" t="str">
        <f>IF(SUM(NR17:NU17)-NV17&gt;0,SUM(NR17:NU17)-NV17,"")</f>
        <v/>
      </c>
      <c r="OL17" s="41" t="str">
        <f>IF(NY17&gt;0,NY17,"")</f>
        <v/>
      </c>
      <c r="OM17" s="41" t="str">
        <f>IF(NZ17&gt;0,NZ17,"")</f>
        <v/>
      </c>
      <c r="ON17" s="41" t="str">
        <f>IF(SUM(NW17:NZ17)-OA17&gt;0,SUM(NW17:NZ17)-OA17,"")</f>
        <v/>
      </c>
      <c r="OO17" s="41" t="str">
        <f>IF(SUM(OH17,ON17)&gt;0,SUM(OH17,ON17),"")</f>
        <v/>
      </c>
      <c r="OP17" s="18"/>
      <c r="OQ17" s="18"/>
      <c r="OR17" s="18"/>
      <c r="OS17" s="18"/>
      <c r="OT17" s="18"/>
      <c r="OU17" s="18"/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1" t="str">
        <f>IF(OR17&gt;0,OR17,"")</f>
        <v/>
      </c>
      <c r="PK17" s="11" t="str">
        <f>IF(OS17&gt;0,OS17,"")</f>
        <v/>
      </c>
      <c r="PL17" s="11" t="str">
        <f>IF(SUM(OP17:OS17)-OT17&gt;0,SUM(OP17:OS17)-OT17,"")</f>
        <v/>
      </c>
      <c r="PM17" s="11" t="str">
        <f>IF(OW17&gt;0,OW17,"")</f>
        <v/>
      </c>
      <c r="PN17" s="11" t="str">
        <f>IF(OX17&gt;0,OX17,"")</f>
        <v/>
      </c>
      <c r="PO17" s="11" t="str">
        <f>IF(SUM(OU17:OX17)-OY17&gt;0,SUM(OU17:OX17)-OY17,"")</f>
        <v/>
      </c>
      <c r="PP17" s="11" t="str">
        <f>IF(MAX(PL17,PO17)&gt;0,MAX(PL17,PO17),"")</f>
        <v/>
      </c>
      <c r="PQ17" s="11" t="str">
        <f>IF(PB17&gt;0,PB17,"")</f>
        <v/>
      </c>
      <c r="PR17" s="11" t="str">
        <f>IF(PC17&gt;0,PC17,"")</f>
        <v/>
      </c>
      <c r="PS17" s="11" t="str">
        <f>IF(SUM(OZ17:PC17)-PD17&gt;0,SUM(OZ17:PC17)-PD17,"")</f>
        <v/>
      </c>
      <c r="PT17" s="11" t="str">
        <f>IF(PG17&gt;0,PG17,"")</f>
        <v/>
      </c>
      <c r="PU17" s="11" t="str">
        <f>IF(PH17&gt;0,PH17,"")</f>
        <v/>
      </c>
      <c r="PV17" s="11" t="str">
        <f>IF(SUM(PE17:PH17)-PI17&gt;0,SUM(PE17:PH17)-PI17,"")</f>
        <v/>
      </c>
      <c r="PW17" s="11" t="str">
        <f>IF(SUM(PP17,PV17)&gt;0,SUM(PP17,PV17),"")</f>
        <v/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1" t="str">
        <f>IF(PZ17&gt;0,PZ17,"")</f>
        <v/>
      </c>
      <c r="QS17" s="41" t="str">
        <f>IF(QA17&gt;0,QA17,"")</f>
        <v/>
      </c>
      <c r="QT17" s="41" t="str">
        <f>IF(SUM(PX17:QA17)-QB17&gt;0,SUM(PX17:QA17)-QB17,"")</f>
        <v/>
      </c>
      <c r="QU17" s="41" t="str">
        <f>IF(QE17&gt;0,QE17,"")</f>
        <v/>
      </c>
      <c r="QV17" s="41" t="str">
        <f>IF(QF17&gt;0,QF17,"")</f>
        <v/>
      </c>
      <c r="QW17" s="41" t="str">
        <f>IF(SUM(QC17:QF17)-QG17&gt;0,SUM(QC17:QF17)-QG17,"")</f>
        <v/>
      </c>
      <c r="QX17" s="41" t="str">
        <f>IF(MAX(QT17,QW17)&gt;0,MAX(QT17,QW17),"")</f>
        <v/>
      </c>
      <c r="QY17" s="41" t="str">
        <f>IF(QJ17&gt;0,QJ17,"")</f>
        <v/>
      </c>
      <c r="QZ17" s="41" t="str">
        <f>IF(QK17&gt;0,QK17,"")</f>
        <v/>
      </c>
      <c r="RA17" s="41" t="str">
        <f>IF(SUM(QH17:QK17)-QL17&gt;0,SUM(QH17:QK17)-QL17,"")</f>
        <v/>
      </c>
      <c r="RB17" s="41" t="str">
        <f>IF(QO17&gt;0,QO17,"")</f>
        <v/>
      </c>
      <c r="RC17" s="41" t="str">
        <f>IF(QP17&gt;0,QP17,"")</f>
        <v/>
      </c>
      <c r="RD17" s="41" t="str">
        <f>IF(SUM(QM17:QP17)-QQ17&gt;0,SUM(QM17:QP17)-QQ17,"")</f>
        <v/>
      </c>
      <c r="RE17" s="41" t="str">
        <f>IF(SUM(QX17,RD17)&gt;0,SUM(QX17,RD17),"")</f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>IF(RH17&gt;0,RH17,"")</f>
        <v/>
      </c>
      <c r="SA17" s="11" t="str">
        <f>IF(RI17&gt;0,RI17,"")</f>
        <v/>
      </c>
      <c r="SB17" s="11" t="str">
        <f>IF(SUM(RF17:RI17)-RJ17&gt;0,SUM(RF17:RI17)-RJ17,"")</f>
        <v/>
      </c>
      <c r="SC17" s="11" t="str">
        <f>IF(RM17&gt;0,RM17,"")</f>
        <v/>
      </c>
      <c r="SD17" s="11" t="str">
        <f>IF(RN17&gt;0,RN17,"")</f>
        <v/>
      </c>
      <c r="SE17" s="11" t="str">
        <f>IF(SUM(RK17:RN17)-RO17&gt;0,SUM(RK17:RN17)-RO17,"")</f>
        <v/>
      </c>
      <c r="SF17" s="11" t="str">
        <f>IF(MAX(SB17,SE17)&gt;0,MAX(SB17,SE17),"")</f>
        <v/>
      </c>
      <c r="SG17" s="11" t="str">
        <f>IF(RR17&gt;0,RR17,"")</f>
        <v/>
      </c>
      <c r="SH17" s="11" t="str">
        <f>IF(RS17&gt;0,RS17,"")</f>
        <v/>
      </c>
      <c r="SI17" s="11" t="str">
        <f>IF(SUM(RP17:RS17)-RT17&gt;0,SUM(RP17:RS17)-RT17,"")</f>
        <v/>
      </c>
      <c r="SJ17" s="11" t="str">
        <f>IF(RW17&gt;0,RW17,"")</f>
        <v/>
      </c>
      <c r="SK17" s="11" t="str">
        <f>IF(RX17&gt;0,RX17,"")</f>
        <v/>
      </c>
      <c r="SL17" s="11" t="str">
        <f>IF(SUM(RU17:RX17)-RY17&gt;0,SUM(RU17:RX17)-RY17,"")</f>
        <v/>
      </c>
      <c r="SM17" s="11" t="str">
        <f>IF(SUM(SF17,SL17)&gt;0,SUM(SF17,SL17),"")</f>
        <v/>
      </c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41" t="str">
        <f>IF(SP17&gt;0,SP17,"")</f>
        <v/>
      </c>
      <c r="TI17" s="41" t="str">
        <f>IF(SQ17&gt;0,SQ17,"")</f>
        <v/>
      </c>
      <c r="TJ17" s="41" t="str">
        <f>IF(SUM(SN17:SQ17)-SR17&gt;0,SUM(SN17:SQ17)-SR17,"")</f>
        <v/>
      </c>
      <c r="TK17" s="41" t="str">
        <f>IF(SU17&gt;0,SU17,"")</f>
        <v/>
      </c>
      <c r="TL17" s="41" t="str">
        <f>IF(SV17&gt;0,SV17,"")</f>
        <v/>
      </c>
      <c r="TM17" s="41" t="str">
        <f>IF(SUM(SS17:SV17)-SW17&gt;0,SUM(SS17:SV17)-SW17,"")</f>
        <v/>
      </c>
      <c r="TN17" s="41" t="str">
        <f>IF(MAX(TJ17,TM17)&gt;0,MAX(TJ17,TM17),"")</f>
        <v/>
      </c>
      <c r="TO17" s="41" t="str">
        <f>IF(SZ17&gt;0,SZ17,"")</f>
        <v/>
      </c>
      <c r="TP17" s="41" t="str">
        <f>IF(TA17&gt;0,TA17,"")</f>
        <v/>
      </c>
      <c r="TQ17" s="41" t="str">
        <f>IF(SUM(SX17:TA17)-TB17&gt;0,SUM(SX17:TA17)-TB17,"")</f>
        <v/>
      </c>
      <c r="TR17" s="41" t="str">
        <f>IF(TE17&gt;0,TE17,"")</f>
        <v/>
      </c>
      <c r="TS17" s="41" t="str">
        <f>IF(TF17&gt;0,TF17,"")</f>
        <v/>
      </c>
      <c r="TT17" s="41" t="str">
        <f>IF(SUM(TC17:TF17)-TG17&gt;0,SUM(TC17:TF17)-TG17,"")</f>
        <v/>
      </c>
      <c r="TU17" s="41" t="str">
        <f>IF(SUM(TN17,TT17)&gt;0,SUM(TN17,TT17),"")</f>
        <v/>
      </c>
      <c r="TV17" s="18"/>
      <c r="TW17" s="18"/>
      <c r="TX17" s="18"/>
      <c r="TY17" s="18"/>
      <c r="TZ17" s="18"/>
      <c r="UA17" s="18"/>
      <c r="UB17" s="18"/>
      <c r="UC17" s="18"/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1" t="str">
        <f>IF(TX17&gt;0,TX17,"")</f>
        <v/>
      </c>
      <c r="UQ17" s="11" t="str">
        <f>IF(TY17&gt;0,TY17,"")</f>
        <v/>
      </c>
      <c r="UR17" s="11" t="str">
        <f>IF(SUM(TV17:TY17)-TZ17&gt;0,SUM(TV17:TY17)-TZ17,"")</f>
        <v/>
      </c>
      <c r="US17" s="11" t="str">
        <f>IF(UC17&gt;0,UC17,"")</f>
        <v/>
      </c>
      <c r="UT17" s="11" t="str">
        <f>IF(UD17&gt;0,UD17,"")</f>
        <v/>
      </c>
      <c r="UU17" s="11" t="str">
        <f>IF(SUM(UA17:UD17)-UE17&gt;0,SUM(UA17:UD17)-UE17,"")</f>
        <v/>
      </c>
      <c r="UV17" s="11" t="str">
        <f>IF(MAX(UR17,UU17)&gt;0,MAX(UR17,UU17),"")</f>
        <v/>
      </c>
      <c r="UW17" s="11" t="str">
        <f>IF(UH17&gt;0,UH17,"")</f>
        <v/>
      </c>
      <c r="UX17" s="11" t="str">
        <f>IF(UI17&gt;0,UI17,"")</f>
        <v/>
      </c>
      <c r="UY17" s="11" t="str">
        <f>IF(SUM(UF17:UI17)-UJ17&gt;0,SUM(UF17:UI17)-UJ17,"")</f>
        <v/>
      </c>
      <c r="UZ17" s="11" t="str">
        <f>IF(UM17&gt;0,UM17,"")</f>
        <v/>
      </c>
      <c r="VA17" s="11" t="str">
        <f>IF(UN17&gt;0,UN17,"")</f>
        <v/>
      </c>
      <c r="VB17" s="11" t="str">
        <f>IF(SUM(UK17:UN17)-UO17&gt;0,SUM(UK17:UN17)-UO17,"")</f>
        <v/>
      </c>
      <c r="VC17" s="11" t="str">
        <f>IF(SUM(UV17,VB17)&gt;0,SUM(UV17,VB17),"")</f>
        <v/>
      </c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41" t="str">
        <f>IF(VF17&gt;0,VF17,"")</f>
        <v/>
      </c>
      <c r="VY17" s="41" t="str">
        <f>IF(VG17&gt;0,VG17,"")</f>
        <v/>
      </c>
      <c r="VZ17" s="41" t="str">
        <f>IF(SUM(VD17:VG17)-VH17&gt;0,SUM(VD17:VG17)-VH17,"")</f>
        <v/>
      </c>
      <c r="WA17" s="41" t="str">
        <f>IF(VK17&gt;0,VK17,"")</f>
        <v/>
      </c>
      <c r="WB17" s="41" t="str">
        <f>IF(VL17&gt;0,VL17,"")</f>
        <v/>
      </c>
      <c r="WC17" s="41" t="str">
        <f>IF(SUM(VI17:VL17)-VM17&gt;0,SUM(VI17:VL17)-VM17,"")</f>
        <v/>
      </c>
      <c r="WD17" s="41" t="str">
        <f>IF(MAX(VZ17,WC17)&gt;0,MAX(VZ17,WC17),"")</f>
        <v/>
      </c>
      <c r="WE17" s="41" t="str">
        <f>IF(VP17&gt;0,VP17,"")</f>
        <v/>
      </c>
      <c r="WF17" s="41" t="str">
        <f>IF(VQ17&gt;0,VQ17,"")</f>
        <v/>
      </c>
      <c r="WG17" s="41" t="str">
        <f>IF(SUM(VN17:VQ17)-VR17&gt;0,SUM(VN17:VQ17)-VR17,"")</f>
        <v/>
      </c>
      <c r="WH17" s="41" t="str">
        <f>IF(VU17&gt;0,VU17,"")</f>
        <v/>
      </c>
      <c r="WI17" s="41" t="str">
        <f>IF(VV17&gt;0,VV17,"")</f>
        <v/>
      </c>
      <c r="WJ17" s="41" t="str">
        <f>IF(SUM(VS17:VV17)-VW17&gt;0,SUM(VS17:VV17)-VW17,"")</f>
        <v/>
      </c>
      <c r="WK17" s="41" t="str">
        <f>IF(SUM(WD17,WJ17)&gt;0,SUM(WD17,WJ17),"")</f>
        <v/>
      </c>
      <c r="WL17" s="27">
        <f>IF($CH17="P",BS17,(BS17+AR17)/2)</f>
        <v>2.625</v>
      </c>
      <c r="WM17" s="27">
        <f>IF($CH17="P",BT17,(BT17+AS17)/2)</f>
        <v>3.2</v>
      </c>
      <c r="WN17" s="27">
        <f>IF($CH17="P",BU17,(BU17+AT17)/2)</f>
        <v>4.8000000000000007</v>
      </c>
      <c r="WO17" s="27">
        <f>IF($CH17="P",BV17,(BV17+AU17)/2)</f>
        <v>4.53</v>
      </c>
      <c r="WP17" s="27">
        <f>IF($CH17="P",BW17,(BW17+AV17)/2)</f>
        <v>0</v>
      </c>
      <c r="WQ17" s="27">
        <f>IF($CH17="P",BX17,(BX17+AW17)/2)</f>
        <v>2.3250000000000002</v>
      </c>
      <c r="WR17" s="27">
        <f>IF($CH17="P",BY17,(BY17+AX17)/2)</f>
        <v>2.8250000000000002</v>
      </c>
      <c r="WS17" s="27">
        <f>IF($CH17="P",BZ17,(BZ17+AY17)/2)</f>
        <v>4.2</v>
      </c>
      <c r="WT17" s="27">
        <f>IF($CH17="P",CA17,(CA17+AZ17)/2)</f>
        <v>3.82</v>
      </c>
      <c r="WU17" s="27">
        <f>IF($CH17="P",CB17,(CB17+BA17)/2)</f>
        <v>0</v>
      </c>
      <c r="WV17" s="27">
        <f>IF($CH17="P",CC17,(CC17+BB17)/2)</f>
        <v>0</v>
      </c>
      <c r="WW17" s="27">
        <f>IF($CH17="P",CD17,(CD17+BC17)/2)</f>
        <v>0</v>
      </c>
      <c r="WX17" s="27">
        <f>IF($CH17="P",CE17,(CE17+BD17)/2)</f>
        <v>0</v>
      </c>
      <c r="WY17" s="27">
        <f>IF($CH17="P",CF17,(CF17+BE17)/2)</f>
        <v>0</v>
      </c>
      <c r="WZ17" s="27">
        <f>IF($CH17="P",CG17,(CG17+BF17)/2)</f>
        <v>0</v>
      </c>
      <c r="XA17" s="29" t="s">
        <v>56</v>
      </c>
      <c r="XB17" s="11">
        <f>IF(WN17&gt;0,WN17,"")</f>
        <v>4.8000000000000007</v>
      </c>
      <c r="XC17" s="11">
        <f>IF(WO17&gt;0,WO17,"")</f>
        <v>4.53</v>
      </c>
      <c r="XD17" s="11">
        <f>IF(SUM(WL17:WO17)-WP17&gt;0,SUM(WL17:WO17)-WP17,"")</f>
        <v>15.155000000000001</v>
      </c>
      <c r="XE17" s="11">
        <f>IF(WS17&gt;0,WS17,"")</f>
        <v>4.2</v>
      </c>
      <c r="XF17" s="11">
        <f>IF(WT17&gt;0,WT17,"")</f>
        <v>3.82</v>
      </c>
      <c r="XG17" s="11">
        <f>IF(SUM(WQ17:WT17)-WU17&gt;0,SUM(WQ17:WT17)-WU17,"")</f>
        <v>13.170000000000002</v>
      </c>
      <c r="XH17" s="11">
        <f>IF(MAX(XD17,XG17)&gt;0,MAX(XD17,XG17),"")</f>
        <v>15.155000000000001</v>
      </c>
      <c r="XI17" s="11" t="str">
        <f>IF(WX17&gt;0,WX17,"")</f>
        <v/>
      </c>
      <c r="XJ17" s="11" t="str">
        <f>IF(WY17&gt;0,WY17,"")</f>
        <v/>
      </c>
      <c r="XK17" s="11" t="str">
        <f>IF(SUM(WV17:WY17)-WZ17&gt;0,SUM(WV17:WY17)-WZ17,"")</f>
        <v/>
      </c>
      <c r="XL17" s="11">
        <f>IF(SUM(XH17,XK17)&gt;0,SUM(XH17,XK17),"")</f>
        <v>15.155000000000001</v>
      </c>
    </row>
    <row r="18" spans="1:636" x14ac:dyDescent="0.2">
      <c r="A18" s="4" t="str" cm="1">
        <f t="array" ref="A18">IF(AND(H18&lt;&gt;"",H18&lt;&gt;"No DD"),SUMPRODUCT((H$4:H$22&lt;&gt;"")*(H$4:H$22&lt;&gt;"No DD")*(E$4:E$22&gt;E18))+1,IF(H18="No DD",SUMPRODUCT((H$4:H$22="No DD")*(E$4:E$22&gt;E18))+1+SUMPRODUCT((H$4:H$22&lt;&gt;"")*(H$4:H$22&lt;&gt;"No DD")),""))</f>
        <v/>
      </c>
      <c r="B18" s="5" t="s">
        <v>284</v>
      </c>
      <c r="C18" s="4" t="s">
        <v>183</v>
      </c>
      <c r="D18" s="4" t="s">
        <v>285</v>
      </c>
      <c r="E18" s="9">
        <f>SUM(J18,L18,N18)</f>
        <v>31.119999999999997</v>
      </c>
      <c r="F18" s="3" t="str">
        <f>IF(OR(AND(AG18&gt;=AQ$24,AG18&lt;&gt;"",AI18&gt;=AQ$28,AI18&lt;&gt;"",AF18=""),AND(AJ18&gt;=AQ$24,AJ18&lt;&gt;"",AL18&gt;=AQ$28,AL18&lt;&gt;"",AF18=""),AND(AN18&gt;=AQ$24,AN18&lt;&gt;"",AP18&gt;=AQ$28,AP18&lt;&gt;"",AF18=""),AND(BH18&gt;=BR$24,BH18&lt;&gt;"",BJ18&gt;=BR$28,BJ18&lt;&gt;"",BG18=""),AND(BK18&gt;=BR$24,BK18&lt;&gt;"",BM18&gt;=BR$28,BM18&lt;&gt;"",BG18=""),AND(BO18&gt;=BR$24,BO18&lt;&gt;"",BQ18&gt;=BR$28,BQ18&lt;&gt;"",BG18=""),AND(CI18&gt;=CS$24,CI18&lt;&gt;"",CK18&gt;=CS$28,CK18&lt;&gt;"",CH18=""),AND(CL18&gt;=CS$24,CL18&lt;&gt;"",CN18&gt;=CS$28,CN18&lt;&gt;"",CH18=""),AND(CP18&gt;=CS$24,CP18&lt;&gt;"",CR18&gt;=CS$28,CR18&lt;&gt;"",CH18=""),AND(DP18&gt;=EC$24,DP18&lt;&gt;"",DR18&gt;=EC$28,DR18&lt;&gt;""),AND(DS18&gt;=EC$24,DS18&lt;&gt;"",DU18&gt;=EC$28,DU18&lt;&gt;""),AND(DW18&gt;=EC$24,DW18&lt;&gt;"",DY18&gt;=EC$28,DY18&lt;&gt;""),AND(DZ18&gt;=EC$24,DZ18&lt;&gt;"",EB18&gt;=EC$28,EB18&lt;&gt;""),AND(EX18&gt;=FK$24,EX18&lt;&gt;"",EZ18&gt;=FK$28,EZ18&lt;&gt;""),AND(FA18&gt;=FK$24,FA18&lt;&gt;"",FC18&gt;=FK$28,FC18&lt;&gt;""),AND(FE18&gt;=FK$24,FE18&lt;&gt;"",FG18&gt;=FK$28,FG18&lt;&gt;""),AND(FH18&gt;=FK$24,FH18&lt;&gt;"",FJ18&gt;=FK$28,FJ18&lt;&gt;""),AND(GF18&gt;=GS$24,GF18&lt;&gt;"",GH18&gt;=GS$28,GH18&lt;&gt;""),AND(GI18&gt;=GS$24,GI18&lt;&gt;"",GK18&gt;=GS$28,GK18&lt;&gt;""),AND(GM18&gt;=GS$24,GM18&lt;&gt;"",GO18&gt;=GS$28,GO18&lt;&gt;""),AND(GP18&gt;=GS$24,GP18&lt;&gt;"",GR18&gt;=GS$28,GR18&lt;&gt;""),AND(HN18&gt;=IA$24,HN18&lt;&gt;"",HP18&gt;=IA$28,HP18&lt;&gt;""),AND(HQ18&gt;=IA$24,HQ18&lt;&gt;"",HS18&gt;=IA$28,HS18&lt;&gt;""),AND(HU18&gt;=IA$24,HU18&lt;&gt;"",HW18&gt;=IA$28,HW18&lt;&gt;""),AND(HX18&gt;=IA$24,HX18&lt;&gt;"",HZ18&gt;=IA$28,HZ18&lt;&gt;""),AND(IV18&gt;=JI$24,IV18&lt;&gt;"",IX18&gt;=JI$28,IX18&lt;&gt;""),AND(IY18&gt;=JI$24,IY18&lt;&gt;"",JA18&gt;=JI$28,JA18&lt;&gt;""),AND(JC18&gt;=JI$24,JC18&lt;&gt;"",JE18&gt;=JI$28,JE18&lt;&gt;""),AND(JF18&gt;=JI$24,JF18&lt;&gt;"",JH18&gt;=JI$28,JH18&lt;&gt;""),AND(KD18&gt;=KQ$24,KD18&lt;&gt;"",KF18&gt;=KQ$28,KF18&lt;&gt;""),AND(KG18&gt;=KQ$24,KG18&lt;&gt;"",KI18&gt;=KQ$28,KI18&lt;&gt;""),AND(KK18&gt;=KQ$24,KK18&lt;&gt;"",KM18&gt;=KQ$28,KM18&lt;&gt;""),AND(KN18&gt;=KQ$24,KN18&lt;&gt;"",KP18&gt;=KQ$28,KP18&lt;&gt;""),AND(LL18&gt;=LY$24,LL18&lt;&gt;"",LN18&gt;=LY$28,LN18&lt;&gt;""),AND(LO18&gt;=LY$24,LO18&lt;&gt;"",LQ18&gt;=LY$28,LQ18&lt;&gt;""),AND(LS18&gt;=LY$24,LS18&lt;&gt;"",LU18&gt;=LY$28,LU18&lt;&gt;""),AND(LV18&gt;=LY$24,LV18&lt;&gt;"",LX18&gt;=LY$28,LX18&lt;&gt;""),AND(MT18&gt;=NG$24,MT18&lt;&gt;"",MV18&gt;=NG$28,MV18&lt;&gt;""),AND(MW18&gt;=NG$24,MW18&lt;&gt;"",MY18&gt;=NG$28,MY18&lt;&gt;""),AND(NA18&gt;=NG$24,NA18&lt;&gt;"",NC18&gt;=NG$28,NC18&lt;&gt;""),AND(ND18&gt;=NG$24,ND18&lt;&gt;"",NF18&gt;=NG$28,NF18&lt;&gt;""),AND(OB18&gt;=OO$24,OB18&lt;&gt;"",OD18&gt;=OO$28,OD18&lt;&gt;""),AND(OE18&gt;=OO$24,OE18&lt;&gt;"",OG18&gt;=OO$28,OG18&lt;&gt;""),AND(OI18&gt;=OO$24,OI18&lt;&gt;"",OK18&gt;=OO$28,OK18&lt;&gt;""),AND(OL18&gt;=OO$24,OL18&lt;&gt;"",ON18&gt;=OO$28,ON18&lt;&gt;""),AND(PJ18&gt;=PW$24,PJ18&lt;&gt;"",PL18&gt;=PW$28,PL18&lt;&gt;""),AND(PM18&gt;=PW$24,PM18&lt;&gt;"",PO18&gt;=PW$28,PO18&lt;&gt;""),AND(PQ18&gt;=PW$24,PQ18&lt;&gt;"",PS18&gt;=PW$28,PS18&lt;&gt;""),AND(PT18&gt;=PW$24,PT18&lt;&gt;"",PV18&gt;=PW$28,PV18&lt;&gt;""),AND(QR18&gt;=RE$24,QR18&lt;&gt;"",QT18&gt;=RE$28,QT18&lt;&gt;""),AND(QU18&gt;=RE$24,QU18&lt;&gt;"",QW18&gt;=RE$28,QW18&lt;&gt;""),AND(QY18&gt;=RE$24,QY18&lt;&gt;"",RA18&gt;=RE$28,RA18&lt;&gt;""),AND(RB18&gt;=RE$24,RB18&lt;&gt;"",RD18&gt;=RE$28,RD18&lt;&gt;""),AND(RZ18&gt;=SM$24,RZ18&lt;&gt;"",SB18&gt;=SM$28,SB18&lt;&gt;""),AND(SC18&gt;=SM$24,SC18&lt;&gt;"",SE18&gt;=SM$28,SE18&lt;&gt;""),AND(SG18&gt;=SM$24,SG18&lt;&gt;"",SI18&gt;=SM$28,SI18&lt;&gt;""),AND(SJ18&gt;=SM$24,SJ18&lt;&gt;"",SL18&gt;=SM$28,SL18&lt;&gt;""),AND(TH18&gt;=TU$24,TH18&lt;&gt;"",TJ18&gt;=TU$28,TJ18&lt;&gt;""),AND(TK18&gt;=TU$24,TK18&lt;&gt;"",TM18&gt;=TU$28,TM18&lt;&gt;""),AND(TO18&gt;=TU$24,TO18&lt;&gt;"",TQ18&gt;=TU$28,TQ18&lt;&gt;""),AND(TR18&gt;=TU$24,TR18&lt;&gt;"",TT18&gt;=TU$28,TT18&lt;&gt;""),AND(UP18&gt;=VC$24,UP18&lt;&gt;"",UR18&gt;=VC$28,UR18&lt;&gt;""),AND(US18&gt;=VC$24,US18&lt;&gt;"",UU18&gt;=VC$28,UU18&lt;&gt;""),AND(UW18&gt;=VC$24,UW18&lt;&gt;"",UY18&gt;=VC$28,UY18&lt;&gt;""),AND(UZ18&gt;=VC$24,UZ18&lt;&gt;"",VB18&gt;=VC$28,VB18&lt;&gt;""),AND(VX18&gt;=WK$24,VX18&lt;&gt;"",VZ18&gt;=WK$28,VZ18&lt;&gt;""),AND(WA18&gt;=WK$24,WA18&lt;&gt;"",WC18&gt;=WK$28,WC18&lt;&gt;""),AND(WE18&gt;=WK$24,WE18&lt;&gt;"",WG18&gt;=WK$28,WG18&lt;&gt;""),AND(WH18&gt;=WK$24,WH18&lt;&gt;"",WJ18&gt;=WK$28,WJ18&lt;&gt;"")),"P","")</f>
        <v/>
      </c>
      <c r="G18" s="3" t="str">
        <f>IF(OR(AND(AI18&gt;=AQ$28,AI18&lt;&gt;"",AF18=""),AND(AL18&gt;=AQ$28,AL18&lt;&gt;"",AF18=""),AND(AP18&gt;=AQ$28,AP18&lt;&gt;"",AF18=""),AND(BJ18&gt;=BR$28,BJ18&lt;&gt;"",BG18=""),AND(BM18&gt;=BR$28,BM18&lt;&gt;"",BG18=""),AND(BQ18&gt;=BR$28,BQ18&lt;&gt;"",BG18=""),AND(CK18&gt;=CS$28,CK18&lt;&gt;"",CH18=""),AND(CN18&gt;=CS$28,CN18&lt;&gt;"",CH18=""),AND(CR18&gt;=CS$28,CR18&lt;&gt;"",CH18=""),AND(DR18&gt;=EC$28,DR18&lt;&gt;""),AND(DU18&gt;=EC$28,DU18&lt;&gt;""),AND(DY18&gt;=EC$28,DY18&lt;&gt;""),AND(EB18&gt;=EC$28,EB18&lt;&gt;""),AND(EZ18&gt;=FK$28,EZ18&lt;&gt;""),AND(FC18&gt;=FK$28,FC18&lt;&gt;""),AND(FG18&gt;=FK$28,FG18&lt;&gt;""),AND(FJ18&gt;=FK$28,FJ18&lt;&gt;""),AND(GH18&gt;=GS$28,GH18&lt;&gt;""),AND(GK18&gt;=GS$28,GK18&lt;&gt;""),AND(GO18&gt;=GS$28,GO18&lt;&gt;""),AND(GR18&gt;=GS$28,GR18&lt;&gt;""),AND(HP18&gt;=IA$28,HP18&lt;&gt;""),AND(HS18&gt;=IA$28,HS18&lt;&gt;""),AND(HW18&gt;=IA$28,HW18&lt;&gt;""),AND(HZ18&gt;=IA$28,HZ18&lt;&gt;""),AND(IX18&gt;=JI$28,IX18&lt;&gt;""),AND(JA18&gt;=JI$28,JA18&lt;&gt;""),AND(JE18&gt;=JI$28,JE18&lt;&gt;""),AND(JH18&gt;=JI$28,JH18&lt;&gt;""),AND(KF18&gt;=KQ$28,KF18&lt;&gt;""),AND(KI18&gt;=KQ$28,KI18&lt;&gt;""),AND(KM18&gt;=KQ$28,KM18&lt;&gt;""),AND(KP18&gt;=KQ$28,KP18&lt;&gt;""),AND(LN18&gt;=LY$28,LN18&lt;&gt;""),AND(LQ18&gt;=LY$28,LQ18&lt;&gt;""),AND(LU18&gt;=LY$28,LU18&lt;&gt;""),AND(LX18&gt;=LY$28,LX18&lt;&gt;""),AND(MV18&gt;=NG$28,MV18&lt;&gt;""),AND(MY18&gt;=NG$28,MY18&lt;&gt;""),AND(NC18&gt;=NG$28,NC18&lt;&gt;""),AND(NF18&gt;=NG$28,NF18&lt;&gt;""),AND(OD18&gt;=OO$28,OD18&lt;&gt;""),AND(OG18&gt;=OO$28,OG18&lt;&gt;""),AND(OK18&gt;=OO$28,OK18&lt;&gt;""),AND(ON18&gt;=OO$28,ON18&lt;&gt;""),AND(PL18&gt;=PW$28,PL18&lt;&gt;""),AND(PO18&gt;=PW$28,PO18&lt;&gt;""),AND(PS18&gt;=PW$28,PS18&lt;&gt;""),AND(PV18&gt;=PW$28,PV18&lt;&gt;""),AND(QT18&gt;=RE$28,QT18&lt;&gt;""),AND(QW18&gt;=RE$28,QW18&lt;&gt;""),AND(RA18&gt;=RE$28,RA18&lt;&gt;""),AND(RD18&gt;=RE$28,RD18&lt;&gt;""),AND(SB18&gt;=SM$28,SB18&lt;&gt;""),AND(SE18&gt;=SM$28,SE18&lt;&gt;""),AND(SI18&gt;=SM$28,SI18&lt;&gt;""),AND(SL18&gt;=SM$28,SL18&lt;&gt;""),AND(TJ18&gt;=TU$28,TJ18&lt;&gt;""),AND(TM18&gt;=TU$28,TM18&lt;&gt;""),AND(TQ18&gt;=TU$28,TQ18&lt;&gt;""),AND(TT18&gt;=TU$28,TT18&lt;&gt;""),AND(UR18&gt;=VC$28,UR18&lt;&gt;""),AND(UU18&gt;=VC$28,UU18&lt;&gt;""),AND(UY18&gt;=VC$28,UY18&lt;&gt;""),AND(VB18&gt;=VC$28,VB18&lt;&gt;""),AND(VZ18&gt;=WK$28,VZ18&lt;&gt;""),AND(WC18&gt;=WK$28,WC18&lt;&gt;""),AND(WG18&gt;=WK$28,WG18&lt;&gt;""),AND(WJ18&gt;=WK$28,WJ18&lt;&gt;"")),"P","")</f>
        <v/>
      </c>
      <c r="H18" s="37" t="str">
        <f>IF(AND(G18="P",F18=""),"No DD",IF(OR(AND(AG18&gt;=AQ$27,AG18&lt;&gt;"",AI18&gt;=AQ$31,AI18&lt;&gt;"",AF18=""),AND(AJ18&gt;=AQ$27,AJ18&lt;&gt;"",AL18&gt;=AQ$31,AL18&lt;&gt;"",AF18=""),AND(AN18&gt;=AQ$27,AN18&lt;&gt;"",AP18&gt;=AQ$31,AP18&lt;&gt;"",AF18=""),AND(BH18&gt;=BR$27,BH18&lt;&gt;"",BJ18&gt;=BR$31,BJ18&lt;&gt;"",BG18=""),AND(BK18&gt;=BR$27,BK18&lt;&gt;"",BM18&gt;=BR$31,BM18&lt;&gt;"",BG18=""),AND(BO18&gt;=BR$27,BO18&lt;&gt;"",BQ18&gt;=BR$31,BQ18&lt;&gt;"",BG18=""),AND(CI18&gt;=CS$27,CI18&lt;&gt;"",CK18&gt;=CS$31,CK18&lt;&gt;"",CH18=""),AND(CL18&gt;=CS$27,CL18&lt;&gt;"",CN18&gt;=CS$31,CN18&lt;&gt;"",CH18=""),AND(CP18&gt;=CS$27,CP18&lt;&gt;"",CR18&gt;=CS$31,CR18&lt;&gt;"",CH18=""),AND(DP18&gt;=EC$27,DP18&lt;&gt;"",DR18&gt;=EC$31,DR18&lt;&gt;""),AND(DS18&gt;=EC$27,DS18&lt;&gt;"",DU18&gt;=EC$31,DU18&lt;&gt;""),AND(DW18&gt;=EC$27,DW18&lt;&gt;"",DY18&gt;=EC$31,DY18&lt;&gt;""),AND(DZ18&gt;=EC$27,DZ18&lt;&gt;"",EB18&gt;=EC$31,EB18&lt;&gt;""),AND(EX18&gt;=FK$27,EX18&lt;&gt;"",EZ18&gt;=FK$31,EZ18&lt;&gt;""),AND(FA18&gt;=FK$27,FA18&lt;&gt;"",FC18&gt;=FK$31,FC18&lt;&gt;""),AND(FE18&gt;=FK$27,FE18&lt;&gt;"",FG18&gt;=FK$31,FG18&lt;&gt;""),AND(FH18&gt;=FK$27,FH18&lt;&gt;"",FJ18&gt;=FK$31,FJ18&lt;&gt;""),AND(GF18&gt;=GS$27,GF18&lt;&gt;"",GH18&gt;=GS$31,GH18&lt;&gt;""),AND(GI18&gt;=GS$27,GI18&lt;&gt;"",GK18&gt;=GS$31,GK18&lt;&gt;""),AND(GM18&gt;=GS$27,GM18&lt;&gt;"",GO18&gt;=GS$31,GO18&lt;&gt;""),AND(GP18&gt;=GS$27,GP18&lt;&gt;"",GR18&gt;=GS$31,GR18&lt;&gt;""),AND(HN18&gt;=IA$27,HN18&lt;&gt;"",HP18&gt;=IA$31,HP18&lt;&gt;""),AND(HQ18&gt;=IA$27,HQ18&lt;&gt;"",HS18&gt;=IA$31,HS18&lt;&gt;""),AND(HU18&gt;=IA$27,HU18&lt;&gt;"",HW18&gt;=IA$31,HW18&lt;&gt;""),AND(HX18&gt;=IA$27,HX18&lt;&gt;"",HZ18&gt;=IA$31,HZ18&lt;&gt;""),AND(IV18&gt;=JI$27,IV18&lt;&gt;"",IX18&gt;=JI$31,IX18&lt;&gt;""),AND(IY18&gt;=JI$27,IY18&lt;&gt;"",JA18&gt;=JI$31,JA18&lt;&gt;""),AND(JC18&gt;=JI$27,JC18&lt;&gt;"",JE18&gt;=JI$31,JE18&lt;&gt;""),AND(JF18&gt;=JI$27,JF18&lt;&gt;"",JH18&gt;=JI$31,JH18&lt;&gt;""),AND(KD18&gt;=KQ$27,KD18&lt;&gt;"",KF18&gt;=KQ$31,KF18&lt;&gt;""),AND(KG18&gt;=KQ$27,KG18&lt;&gt;"",KI18&gt;=KQ$31,KI18&lt;&gt;""),AND(KK18&gt;=KQ$27,KK18&lt;&gt;"",KM18&gt;=KQ$31,KM18&lt;&gt;""),AND(KN18&gt;=KQ$27,KN18&lt;&gt;"",KP18&gt;=KQ$31,KP18&lt;&gt;""),AND(LL18&gt;=LY$27,LL18&lt;&gt;"",LN18&gt;=LY$31,LN18&lt;&gt;""),AND(LO18&gt;=LY$27,LO18&lt;&gt;"",LQ18&gt;=LY$31,LQ18&lt;&gt;""),AND(LS18&gt;=LY$27,LS18&lt;&gt;"",LU18&gt;=LY$31,LU18&lt;&gt;""),AND(LV18&gt;=LY$27,LV18&lt;&gt;"",LX18&gt;=LY$31,LX18&lt;&gt;""),AND(MT18&gt;=NG$27,MT18&lt;&gt;"",MV18&gt;=NG$31,MV18&lt;&gt;""),AND(MW18&gt;=NG$27,MW18&lt;&gt;"",MY18&gt;=NG$31,MY18&lt;&gt;""),AND(NA18&gt;=NG$27,NA18&lt;&gt;"",NC18&gt;=NG$31,NC18&lt;&gt;""),AND(ND18&gt;=NG$27,ND18&lt;&gt;"",NF18&gt;=NG$31,NF18&lt;&gt;""),AND(OB18&gt;=OO$27,OB18&lt;&gt;"",OD18&gt;=OO$31,OD18&lt;&gt;""),AND(OE18&gt;=OO$27,OE18&lt;&gt;"",OG18&gt;=OO$31,OG18&lt;&gt;""),AND(OI18&gt;=OO$27,OI18&lt;&gt;"",OK18&gt;=OO$31,OK18&lt;&gt;""),AND(OL18&gt;=OO$27,OL18&lt;&gt;"",ON18&gt;=OO$31,ON18&lt;&gt;""),AND(PJ18&gt;=PW$27,PJ18&lt;&gt;"",PL18&gt;=PW$31,PL18&lt;&gt;""),AND(PM18&gt;=PW$27,PM18&lt;&gt;"",PO18&gt;=PW$31,PO18&lt;&gt;""),AND(PQ18&gt;=PW$27,PQ18&lt;&gt;"",PS18&gt;=PW$31,PS18&lt;&gt;""),AND(PT18&gt;=PW$27,PT18&lt;&gt;"",PV18&gt;=PW$31,PV18&lt;&gt;""),AND(QR18&gt;=RE$27,QR18&lt;&gt;"",QT18&gt;=RE$31,QT18&lt;&gt;""),AND(QU18&gt;=RE$27,QU18&lt;&gt;"",QW18&gt;=RE$31,QW18&lt;&gt;""),AND(QY18&gt;=RE$27,QY18&lt;&gt;"",RA18&gt;=RE$31,RA18&lt;&gt;""),AND(RB18&gt;=RE$27,RB18&lt;&gt;"",RD18&gt;=RE$31,RD18&lt;&gt;""),AND(RZ18&gt;=SM$27,RZ18&lt;&gt;"",SB18&gt;=SM$31,SB18&lt;&gt;""),AND(SC18&gt;=SM$27,SC18&lt;&gt;"",SE18&gt;=SM$31,SE18&lt;&gt;""),AND(SG18&gt;=SM$27,SG18&lt;&gt;"",SI18&gt;=SM$31,SI18&lt;&gt;""),AND(SJ18&gt;=SM$27,SJ18&lt;&gt;"",SL18&gt;=SM$31,SL18&lt;&gt;""),AND(TH18&gt;=TU$27,TH18&lt;&gt;"",TJ18&gt;=TU$31,TJ18&lt;&gt;""),AND(TK18&gt;=TU$27,TK18&lt;&gt;"",TM18&gt;=TU$31,TM18&lt;&gt;""),AND(TO18&gt;=TU$27,TO18&lt;&gt;"",TQ18&gt;=TU$31,TQ18&lt;&gt;""),AND(TR18&gt;=TU$27,TR18&lt;&gt;"",TT18&gt;=TU$31,TT18&lt;&gt;""),AND(UP18&gt;=VC$27,UP18&lt;&gt;"",UR18&gt;=VC$31,UR18&lt;&gt;""),AND(US18&gt;=VC$27,US18&lt;&gt;"",UU18&gt;=VC$31,UU18&lt;&gt;""),AND(UW18&gt;=VC$27,UW18&lt;&gt;"",UY18&gt;=VC$31,UY18&lt;&gt;""),AND(UZ18&gt;=VC$27,UZ18&lt;&gt;"",VB18&gt;=VC$31,VB18&lt;&gt;""),AND(VX18&gt;=WK$27,VX18&lt;&gt;"",VZ18&gt;=WK$31,VZ18&lt;&gt;""),AND(WA18&gt;=WK$27,WA18&lt;&gt;"",WC18&gt;=WK$31,WC18&lt;&gt;""),AND(WE18&gt;=WK$27,WE18&lt;&gt;"",WG18&gt;=WK$31,WG18&lt;&gt;""),AND(WH18&gt;=WK$27,WH18&lt;&gt;"",WJ18&gt;=WK$31,WJ18&lt;&gt;"")),"Merit",IF(OR(AND(AG18&gt;=AQ$26,AG18&lt;&gt;"",AI18&gt;=AQ$30,AI18&lt;&gt;"",AF18=""),AND(AJ18&gt;=AQ$26,AJ18&lt;&gt;"",AL18&gt;=AQ$30,AL18&lt;&gt;"",AF18=""),AND(AN18&gt;=AQ$26,AN18&lt;&gt;"",AP18&gt;=AQ$30,AP18&lt;&gt;"",AF18=""),AND(BH18&gt;=BR$26,BH18&lt;&gt;"",BJ18&gt;=BR$30,BJ18&lt;&gt;"",BG18=""),AND(BK18&gt;=BR$26,BK18&lt;&gt;"",BM18&gt;=BR$30,BM18&lt;&gt;"",BG18=""),AND(BO18&gt;=BR$26,BO18&lt;&gt;"",BQ18&gt;=BR$30,BQ18&lt;&gt;"",BG18=""),AND(CI18&gt;=CS$26,CI18&lt;&gt;"",CK18&gt;=CS$30,CK18&lt;&gt;"",CH18=""),AND(CL18&gt;=CS$26,CL18&lt;&gt;"",CN18&gt;=CS$30,CN18&lt;&gt;"",CH18=""),AND(CP18&gt;=CS$26,CP18&lt;&gt;"",CR18&gt;=CS$30,CR18&lt;&gt;"",CH18=""),AND(DP18&gt;=EC$26,DP18&lt;&gt;"",DR18&gt;=EC$30,DR18&lt;&gt;""),AND(DS18&gt;=EC$26,DS18&lt;&gt;"",DU18&gt;=EC$30,DU18&lt;&gt;""),AND(DW18&gt;=EC$26,DW18&lt;&gt;"",DY18&gt;=EC$30,DY18&lt;&gt;""),AND(DZ18&gt;=EC$26,DZ18&lt;&gt;"",EB18&gt;=EC$30,EB18&lt;&gt;""),AND(EX18&gt;=FK$26,EX18&lt;&gt;"",EZ18&gt;=FK$30,EZ18&lt;&gt;""),AND(FA18&gt;=FK$26,FA18&lt;&gt;"",FC18&gt;=FK$30,FC18&lt;&gt;""),AND(FE18&gt;=FK$26,FE18&lt;&gt;"",FG18&gt;=FK$30,FG18&lt;&gt;""),AND(FH18&gt;=FK$26,FH18&lt;&gt;"",FJ18&gt;=FK$30,FJ18&lt;&gt;""),AND(GF18&gt;=GS$26,GF18&lt;&gt;"",GH18&gt;=GS$30,GH18&lt;&gt;""),AND(GI18&gt;=GS$26,GI18&lt;&gt;"",GK18&gt;=GS$30,GK18&lt;&gt;""),AND(GM18&gt;=GS$26,GM18&lt;&gt;"",GO18&gt;=GS$30,GO18&lt;&gt;""),AND(GP18&gt;=GS$26,GP18&lt;&gt;"",GR18&gt;=GS$30,GR18&lt;&gt;""),AND(HN18&gt;=IA$26,HN18&lt;&gt;"",HP18&gt;=IA$30,HP18&lt;&gt;""),AND(HQ18&gt;=IA$26,HQ18&lt;&gt;"",HS18&gt;=IA$30,HS18&lt;&gt;""),AND(HU18&gt;=IA$26,HU18&lt;&gt;"",HW18&gt;=IA$30,HW18&lt;&gt;""),AND(HX18&gt;=IA$26,HX18&lt;&gt;"",HZ18&gt;=IA$30,HZ18&lt;&gt;""),AND(IV18&gt;=JI$26,IV18&lt;&gt;"",IX18&gt;=JI$30,IX18&lt;&gt;""),AND(IY18&gt;=JI$26,IY18&lt;&gt;"",JA18&gt;=JI$30,JA18&lt;&gt;""),AND(JC18&gt;=JI$26,JC18&lt;&gt;"",JE18&gt;=JI$30,JE18&lt;&gt;""),AND(JF18&gt;=JI$26,JF18&lt;&gt;"",JH18&gt;=JI$30,JH18&lt;&gt;""),AND(KD18&gt;=KQ$26,KD18&lt;&gt;"",KF18&gt;=KQ$30,KF18&lt;&gt;""),AND(KG18&gt;=KQ$26,KG18&lt;&gt;"",KI18&gt;=KQ$30,KI18&lt;&gt;""),AND(KK18&gt;=KQ$26,KK18&lt;&gt;"",KM18&gt;=KQ$30,KM18&lt;&gt;""),AND(KN18&gt;=KQ$26,KN18&lt;&gt;"",KP18&gt;=KQ$30,KP18&lt;&gt;""),AND(LL18&gt;=LY$26,LL18&lt;&gt;"",LN18&gt;=LY$30,LN18&lt;&gt;""),AND(LO18&gt;=LY$26,LO18&lt;&gt;"",LQ18&gt;=LY$30,LQ18&lt;&gt;""),AND(LS18&gt;=LY$26,LS18&lt;&gt;"",LU18&gt;=LY$30,LU18&lt;&gt;""),AND(LV18&gt;=LY$26,LV18&lt;&gt;"",LX18&gt;=LY$30,LX18&lt;&gt;""),AND(MT18&gt;=NG$26,MT18&lt;&gt;"",MV18&gt;=NG$30,MV18&lt;&gt;""),AND(MW18&gt;=NG$26,MW18&lt;&gt;"",MY18&gt;=NG$30,MY18&lt;&gt;""),AND(NA18&gt;=NG$26,NA18&lt;&gt;"",NC18&gt;=NG$30,NC18&lt;&gt;""),AND(ND18&gt;=NG$26,ND18&lt;&gt;"",NF18&gt;=NG$30,NF18&lt;&gt;""),AND(OB18&gt;=OO$26,OB18&lt;&gt;"",OD18&gt;=OO$30,OD18&lt;&gt;""),AND(OE18&gt;=OO$26,OE18&lt;&gt;"",OG18&gt;=OO$30,OG18&lt;&gt;""),AND(OI18&gt;=OO$26,OI18&lt;&gt;"",OK18&gt;=OO$30,OK18&lt;&gt;""),AND(OL18&gt;=OO$26,OL18&lt;&gt;"",ON18&gt;=OO$30,ON18&lt;&gt;""),AND(PJ18&gt;=PW$26,PJ18&lt;&gt;"",PL18&gt;=PW$30,PL18&lt;&gt;""),AND(PM18&gt;=PW$26,PM18&lt;&gt;"",PO18&gt;=PW$30,PO18&lt;&gt;""),AND(PQ18&gt;=PW$26,PQ18&lt;&gt;"",PS18&gt;=PW$30,PS18&lt;&gt;""),AND(PT18&gt;=PW$26,PT18&lt;&gt;"",PV18&gt;=PW$30,PV18&lt;&gt;""),AND(QR18&gt;=RE$26,QR18&lt;&gt;"",QT18&gt;=RE$30,QT18&lt;&gt;""),AND(QU18&gt;=RE$26,QU18&lt;&gt;"",QW18&gt;=RE$30,QW18&lt;&gt;""),AND(QY18&gt;=RE$26,QY18&lt;&gt;"",RA18&gt;=RE$30,RA18&lt;&gt;""),AND(RB18&gt;=RE$26,RB18&lt;&gt;"",RD18&gt;=RE$30,RD18&lt;&gt;""),AND(RZ18&gt;=SM$26,RZ18&lt;&gt;"",SB18&gt;=SM$30,SB18&lt;&gt;""),AND(SC18&gt;=SM$26,SC18&lt;&gt;"",SE18&gt;=SM$30,SE18&lt;&gt;""),AND(SG18&gt;=SM$26,SG18&lt;&gt;"",SI18&gt;=SM$30,SI18&lt;&gt;""),AND(SJ18&gt;=SM$26,SJ18&lt;&gt;"",SL18&gt;=SM$30,SL18&lt;&gt;""),AND(TH18&gt;=TU$26,TH18&lt;&gt;"",TJ18&gt;=TU$30,TJ18&lt;&gt;""),AND(TK18&gt;=TU$26,TK18&lt;&gt;"",TM18&gt;=TU$30,TM18&lt;&gt;""),AND(TO18&gt;=TU$26,TO18&lt;&gt;"",TQ18&gt;=TU$30,TQ18&lt;&gt;""),AND(TR18&gt;=TU$26,TR18&lt;&gt;"",TT18&gt;=TU$30,TT18&lt;&gt;""),AND(UP18&gt;=VC$26,UP18&lt;&gt;"",UR18&gt;=VC$30,UR18&lt;&gt;""),AND(US18&gt;=VC$26,US18&lt;&gt;"",UU18&gt;=VC$30,UU18&lt;&gt;""),AND(UW18&gt;=VC$26,UW18&lt;&gt;"",UY18&gt;=VC$30,UY18&lt;&gt;""),AND(UZ18&gt;=VC$26,UZ18&lt;&gt;"",VB18&gt;=VC$30,VB18&lt;&gt;""),AND(VX18&gt;=WK$26,VX18&lt;&gt;"",VZ18&gt;=WK$30,VZ18&lt;&gt;""),AND(WA18&gt;=WK$26,WA18&lt;&gt;"",WC18&gt;=WK$30,WC18&lt;&gt;""),AND(WE18&gt;=WK$26,WE18&lt;&gt;"",WG18&gt;=WK$30,WG18&lt;&gt;""),AND(WH18&gt;=WK$26,WH18&lt;&gt;"",WJ18&gt;=WK$30,WJ18&lt;&gt;"")),"Excellence",IF(I18="P","Worlds Team",IF(F18="P","National Team","")))))</f>
        <v/>
      </c>
      <c r="I18" s="3" t="str">
        <f>IF(OR(AND(AG18&gt;=AQ$25,AG18&lt;&gt;"",AI18&gt;=AQ$29,AI18&lt;&gt;"",AF18=""),AND(AJ18&gt;=AQ$25,AJ18&lt;&gt;"",AL18&gt;=AQ$29,AL18&lt;&gt;"",AF18=""),AND(AN18&gt;=AQ$25,AN18&lt;&gt;"",AP18&gt;=AQ$29,AP18&lt;&gt;"",AF18=""),AND(BH18&gt;=BR$25,BH18&lt;&gt;"",BJ18&gt;=BR$29,BJ18&lt;&gt;"",BG18=""),AND(BK18&gt;=BR$25,BK18&lt;&gt;"",BM18&gt;=BR$29,BM18&lt;&gt;"",BG18=""),AND(BO18&gt;=BR$25,BO18&lt;&gt;"",BQ18&gt;=BR$29,BQ18&lt;&gt;"",BG18=""),AND(CI18&gt;=CS$25,CI18&lt;&gt;"",CK18&gt;=CS$29,CK18&lt;&gt;"",CH18=""),AND(CL18&gt;=CS$25,CL18&lt;&gt;"",CN18&gt;=CS$29,CN18&lt;&gt;"",CH18=""),AND(CP18&gt;=CS$25,CP18&lt;&gt;"",CR18&gt;=CS$29,CR18&lt;&gt;"",CH18=""),AND(DP18&gt;=EC$25,DP18&lt;&gt;"",DR18&gt;=EC$29,DR18&lt;&gt;""),AND(DS18&gt;=EC$25,DS18&lt;&gt;"",DU18&gt;=EC$29,DU18&lt;&gt;""),AND(DW18&gt;=EC$25,DW18&lt;&gt;"",DY18&gt;=EC$29,DY18&lt;&gt;""),AND(DZ18&gt;=EC$25,DZ18&lt;&gt;"",EB18&gt;=EC$29,EB18&lt;&gt;""),AND(EX18&gt;=FK$25,EX18&lt;&gt;"",EZ18&gt;=FK$29,EZ18&lt;&gt;""),AND(FA18&gt;=FK$25,FA18&lt;&gt;"",FC18&gt;=FK$29,FC18&lt;&gt;""),AND(FE18&gt;=FK$25,FE18&lt;&gt;"",FG18&gt;=FK$29,FG18&lt;&gt;""),AND(FH18&gt;=FK$25,FH18&lt;&gt;"",FJ18&gt;=FK$29,FJ18&lt;&gt;""),AND(GF18&gt;=GS$25,GF18&lt;&gt;"",GH18&gt;=GS$29,GH18&lt;&gt;""),AND(GI18&gt;=GS$25,GI18&lt;&gt;"",GK18&gt;=GS$29,GK18&lt;&gt;""),AND(GM18&gt;=GS$25,GM18&lt;&gt;"",GO18&gt;=GS$29,GO18&lt;&gt;""),AND(GP18&gt;=GS$25,GP18&lt;&gt;"",GR18&gt;=GS$29,GR18&lt;&gt;""),AND(HN18&gt;=IA$25,HN18&lt;&gt;"",HP18&gt;=IA$29,HP18&lt;&gt;""),AND(HQ18&gt;=IA$25,HQ18&lt;&gt;"",HS18&gt;=IA$29,HS18&lt;&gt;""),AND(HU18&gt;=IA$25,HU18&lt;&gt;"",HW18&gt;=IA$29,HW18&lt;&gt;""),AND(HX18&gt;=IA$25,HX18&lt;&gt;"",HZ18&gt;=IA$29,HZ18&lt;&gt;""),AND(IV18&gt;=JI$25,IV18&lt;&gt;"",IX18&gt;=JI$29,IX18&lt;&gt;""),AND(IY18&gt;=JI$25,IY18&lt;&gt;"",JA18&gt;=JI$29,JA18&lt;&gt;""),AND(JC18&gt;=JI$25,JC18&lt;&gt;"",JE18&gt;=JI$29,JE18&lt;&gt;""),AND(JF18&gt;=JI$25,JF18&lt;&gt;"",JH18&gt;=JI$29,JH18&lt;&gt;""),AND(KD18&gt;=KQ$25,KD18&lt;&gt;"",KF18&gt;=KQ$29,KF18&lt;&gt;""),AND(KG18&gt;=KQ$25,KG18&lt;&gt;"",KI18&gt;=KQ$29,KI18&lt;&gt;""),AND(KK18&gt;=KQ$25,KK18&lt;&gt;"",KM18&gt;=KQ$29,KM18&lt;&gt;""),AND(KN18&gt;=KQ$25,KN18&lt;&gt;"",KP18&gt;=KQ$29,KP18&lt;&gt;""),AND(LL18&gt;=LY$25,LL18&lt;&gt;"",LN18&gt;=LY$29,LN18&lt;&gt;""),AND(LO18&gt;=LY$25,LO18&lt;&gt;"",LQ18&gt;=LY$29,LQ18&lt;&gt;""),AND(LS18&gt;=LY$25,LS18&lt;&gt;"",LU18&gt;=LY$29,LU18&lt;&gt;""),AND(LV18&gt;=LY$25,LV18&lt;&gt;"",LX18&gt;=LY$29,LX18&lt;&gt;""),AND(MT18&gt;=NG$25,MT18&lt;&gt;"",MV18&gt;=NG$29,MV18&lt;&gt;""),AND(MW18&gt;=NG$25,MW18&lt;&gt;"",MY18&gt;=NG$29,MY18&lt;&gt;""),AND(NA18&gt;=NG$25,NA18&lt;&gt;"",NC18&gt;=NG$29,NC18&lt;&gt;""),AND(ND18&gt;=NG$25,ND18&lt;&gt;"",NF18&gt;=NG$29,NF18&lt;&gt;""),AND(OB18&gt;=OO$25,OB18&lt;&gt;"",OD18&gt;=OO$29,OD18&lt;&gt;""),AND(OE18&gt;=OO$25,OE18&lt;&gt;"",OG18&gt;=OO$29,OG18&lt;&gt;""),AND(OI18&gt;=OO$25,OI18&lt;&gt;"",OK18&gt;=OO$29,OK18&lt;&gt;""),AND(OL18&gt;=OO$25,OL18&lt;&gt;"",ON18&gt;=OO$29,ON18&lt;&gt;""),AND(PJ18&gt;=PW$25,PJ18&lt;&gt;"",PL18&gt;=PW$29,PL18&lt;&gt;""),AND(PM18&gt;=PW$25,PM18&lt;&gt;"",PO18&gt;=PW$29,PO18&lt;&gt;""),AND(PQ18&gt;=PW$25,PQ18&lt;&gt;"",PS18&gt;=PW$29,PS18&lt;&gt;""),AND(PT18&gt;=PW$25,PT18&lt;&gt;"",PV18&gt;=PW$29,PV18&lt;&gt;""),AND(QR18&gt;=RE$25,QR18&lt;&gt;"",QT18&gt;=RE$29,QT18&lt;&gt;""),AND(QU18&gt;=RE$25,QU18&lt;&gt;"",QW18&gt;=RE$29,QW18&lt;&gt;""),AND(QY18&gt;=RE$25,QY18&lt;&gt;"",RA18&gt;=RE$29,RA18&lt;&gt;""),AND(RB18&gt;=RE$25,RB18&lt;&gt;"",RD18&gt;=RE$29,RD18&lt;&gt;""),AND(RZ18&gt;=SM$25,RZ18&lt;&gt;"",SB18&gt;=SM$29,SB18&lt;&gt;""),AND(SC18&gt;=SM$25,SC18&lt;&gt;"",SE18&gt;=SM$29,SE18&lt;&gt;""),AND(SG18&gt;=SM$25,SG18&lt;&gt;"",SI18&gt;=SM$29,SI18&lt;&gt;""),AND(SJ18&gt;=SM$25,SJ18&lt;&gt;"",SL18&gt;=SM$29,SL18&lt;&gt;""),AND(TH18&gt;=TU$25,TH18&lt;&gt;"",TJ18&gt;=TU$29,TJ18&lt;&gt;""),AND(TK18&gt;=TU$25,TK18&lt;&gt;"",TM18&gt;=TU$29,TM18&lt;&gt;""),AND(TO18&gt;=TU$25,TO18&lt;&gt;"",TQ18&gt;=TU$29,TQ18&lt;&gt;""),AND(TR18&gt;=TU$25,TR18&lt;&gt;"",TT18&gt;=TU$29,TT18&lt;&gt;""),AND(UP18&gt;=VC$25,UP18&lt;&gt;"",UR18&gt;=VC$29,UR18&lt;&gt;""),AND(US18&gt;=VC$25,US18&lt;&gt;"",UU18&gt;=VC$29,UU18&lt;&gt;""),AND(UW18&gt;=VC$25,UW18&lt;&gt;"",UY18&gt;=VC$29,UY18&lt;&gt;""),AND(UZ18&gt;=VC$25,UZ18&lt;&gt;"",VB18&gt;=VC$29,VB18&lt;&gt;""),AND(VX18&gt;=WK$25,VX18&lt;&gt;"",VZ18&gt;=WK$29,VZ18&lt;&gt;""),AND(WA18&gt;=WK$25,WA18&lt;&gt;"",WC18&gt;=WK$29,WC18&lt;&gt;""),AND(WE18&gt;=WK$25,WE18&lt;&gt;"",WG18&gt;=WK$29,WG18&lt;&gt;""),AND(WH18&gt;=WK$25,WH18&lt;&gt;"",WJ18&gt;=WK$29,WJ18&lt;&gt;"")),"P","")</f>
        <v/>
      </c>
      <c r="J18" s="8">
        <f>IF(COUNT(AI18,AL18,AP18,BJ18,BM18,BQ18,CK18,CN18,CR18)&gt;0,LARGE((AI18,AL18,AP18,BJ18,BM18,BQ18,CK18,CN18,CR18),1),0)</f>
        <v>0</v>
      </c>
      <c r="K18" s="8" t="str">
        <f>IF(J18="","",IF(OR(J18=CK18,J18=CN18,J18=CR18),$BS$1,IF(OR(J18=BJ18,J18=BM18,J18=BQ18),$AR$1,IF(OR(J18=AI18,J18=AL18,J18=AP18),$Q$1,""))))</f>
        <v/>
      </c>
      <c r="L18" s="8">
        <f>IF(COUNT(AI18,AL18,AP18,BJ18,BM18,BQ18,CK18,CN18,CR18)&gt;1,LARGE((AI18,AL18,AP18,BJ18,BM18,BQ18,CK18,CN18,CR18),2),0)</f>
        <v>0</v>
      </c>
      <c r="M18" s="8" t="str">
        <f>IF(L18="","",IF(OR(L18=CK18,L18=CN18,L18=CR18),$BS$1,IF(OR(L18=BJ18,L18=BM18,L18=BQ18),$AR$1,IF(OR(L18=AI18,L18=AL18,L18=AP18),$Q$1,""))))</f>
        <v/>
      </c>
      <c r="N18" s="8">
        <f>IF(MAX(CT18,CU18)&gt;0,MAX(CT18,CU18),"")</f>
        <v>31.119999999999997</v>
      </c>
      <c r="O18" s="11" t="str">
        <f>IF(N18="","",IF(N18=CT18,"("&amp;CT$2&amp;")",IF(N18=CU18,"("&amp;CU$2&amp;")")))</f>
        <v>(Prelim)</v>
      </c>
      <c r="P18" s="8" t="str">
        <f>IF(N18="","",IF(N18=CT18,IF(N18+IF(L18="",0,L18)=WD18,$VD$1,IF(N18+IF(L18="",0,L18)=UV18,$TV$1,IF(N18+IF(L18="",0,L18)=TN18,$SN$1,IF(N18+IF(L18="",0,L18)=SF18,$RF$1,IF(N18+IF(L18="",0,L18)=QX18,$PX$1,IF(N18+IF(L18="",0,L18)=PP18,$OP$1,IF(N18+IF(L18="",0,L18)=OH18,$NH$1,IF(N18+IF(L18="",0,L18)=MZ18,$LZ$1,IF(N18+IF(L18="",0,L18)=LR18,$KR$1,IF(N18+IF(L18="",0,L18)=KJ18,$JJ$1,IF(N18+IF(L18="",0,L18)=JB18,$IB$1,IF(N18+IF(L18="",0,L18)=HT18,$GT$1,IF(N18+IF(L18="",0,L18)=GL18,$FL$1,IF(N18+IF(L18="",0,L18)=FD18,$ED$1,IF(N18+IF(L18="",0,L18)=DV18,$CV$1))))))))))))))),IF(N18=CU18,IF(N18+IF(L18="",0,L18)=WG18,$VD$1,IF(N18+IF(L18="",0,L18)=UY18,$TV$1,IF(N18+IF(L18="",0,L18)=TQ18,$SN$1,IF(N18+IF(L18="",0,L18)=SL18,$RF$1,IF(N18+IF(L18="",0,L18)=RD18,$PX$1,IF(N18+IF(L18="",0,L18)=PV18,$OP$1,IF(N18+IF(L18="",0,L18)=ON18,$NH$1,IF(N18+IF(L18="",0,L18)=NF18,$LZ$1,IF(N18+IF(L18="",0,L18)=LX18,$KR$1,IF(N18+IF(L18="",0,L18)=KP18,$JJ$1,IF(N18+IF(L18="",0,L18)=JH18,$IB$1,IF(N18+IF(L18="",0,L18)=HZ18,$GT$1,IF(N18+IF(L18="",0,L18)=GR18,$FL$1,IF(N18+IF(L18="",0,L18)=FJ18,$ED$1,IF(N18+IF(L18="",0,L18)=EB18,$CV$1,IF(N18+IF(L18="",0,L18)=WJ18,$VD$1,IF(N18+IF(L18="",0,L18)=VB18,$TV$1,IF(N18+IF(L18="",0,L18)=TT18,$SN$1,IF(N18+IF(L18="",0,L18)=SI18,$RF$1,IF(N18+IF(L18="",0,L18)=RA18,$PX$1,IF(N18+IF(L18="",0,L18)=PS18,$OP$1,IF(N18+IF(L18="",0,L18)=OK18,$NH$1,IF(N18+IF(L18="",0,L18)=NC18,$LZ$1,IF(N18+IF(L18="",0,L18)=LU18,$KR$1,IF(N18+IF(L18="",0,L18)=KM18,$JJ$1,IF(N18+IF(L18="",0,L18)=JE18,$IB$1,IF(N18+IF(L18="",0,L18)=HW18,$GT$1,IF(N18+IF(L18="",0,L18)=GO18,$FL$1,IF(N18+IF(L18="",0,L18)=FG18,$ED$1,IF(N18+IF(L18="",0,L18)=DY18,$CV$1)))))))))))))))))))))))))))))))))</f>
        <v>2024 World Cup SUI (Jun 29)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8"/>
      <c r="AG18" s="39" t="str">
        <f>IF(S18&gt;0,S18,"")</f>
        <v/>
      </c>
      <c r="AH18" s="39" t="str">
        <f>IF(T18&gt;0,T18,"")</f>
        <v/>
      </c>
      <c r="AI18" s="41" t="str">
        <f>IF(SUM(Q18:T18)-U18&gt;0,SUM(Q18:T18)-U18,"")</f>
        <v/>
      </c>
      <c r="AJ18" s="41" t="str">
        <f>IF(X18&gt;0,X18,"")</f>
        <v/>
      </c>
      <c r="AK18" s="41" t="str">
        <f>IF(Y18&gt;0,Y18,"")</f>
        <v/>
      </c>
      <c r="AL18" s="41" t="str">
        <f>IF(SUM(V18:Y18)-Z18&gt;0,SUM(V18:Y18)-Z18,"")</f>
        <v/>
      </c>
      <c r="AM18" s="41" t="str">
        <f>IF(AI18="","",MAX(AI18,AL18))</f>
        <v/>
      </c>
      <c r="AN18" s="41" t="str">
        <f>IF(AC18&gt;0,AC18,"")</f>
        <v/>
      </c>
      <c r="AO18" s="41" t="str">
        <f>IF(AD18&gt;0,AD18,"")</f>
        <v/>
      </c>
      <c r="AP18" s="41" t="str">
        <f>IF(SUM(AA18:AD18)-AE18&gt;0,SUM(AA18:AD18)-AE18,"")</f>
        <v/>
      </c>
      <c r="AQ18" s="41" t="str">
        <f>IF(SUM(AM18,AP18)&gt;0,SUM(AM18,AP18),"")</f>
        <v/>
      </c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9"/>
      <c r="BH18" s="40" t="str">
        <f>IF(AT18&gt;0,AT18,"")</f>
        <v/>
      </c>
      <c r="BI18" s="40" t="str">
        <f>IF(AU18&gt;0,AU18,"")</f>
        <v/>
      </c>
      <c r="BJ18" s="11" t="str">
        <f>IF(SUM(AR18:AU18)-AV18&gt;0,SUM(AR18:AU18)-AV18,"")</f>
        <v/>
      </c>
      <c r="BK18" s="11" t="str">
        <f>IF(AY18&gt;0,AY18,"")</f>
        <v/>
      </c>
      <c r="BL18" s="11" t="str">
        <f>IF(AZ18&gt;0,AZ18,"")</f>
        <v/>
      </c>
      <c r="BM18" s="11" t="str">
        <f>IF(SUM(AW18:AZ18)-BA18&gt;0,SUM(AW18:AZ18)-BA18,"")</f>
        <v/>
      </c>
      <c r="BN18" s="11" t="str">
        <f>IF(BJ18="","",MAX(BJ18,BM18))</f>
        <v/>
      </c>
      <c r="BO18" s="11" t="str">
        <f>IF(BD18&gt;0,BD18,"")</f>
        <v/>
      </c>
      <c r="BP18" s="11" t="str">
        <f>IF(BE18&gt;0,BE18,"")</f>
        <v/>
      </c>
      <c r="BQ18" s="11" t="str">
        <f>IF(SUM(BB18:BE18)-BF18&gt;0,SUM(BB18:BE18)-BF18,"")</f>
        <v/>
      </c>
      <c r="BR18" s="11" t="str">
        <f>IF(SUM(BN18,BQ18)&gt;0,SUM(BN18,BQ18),"")</f>
        <v/>
      </c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8"/>
      <c r="CI18" s="39" t="str">
        <f>IF(BU18&gt;0,BU18,"")</f>
        <v/>
      </c>
      <c r="CJ18" s="39" t="str">
        <f>IF(BV18&gt;0,BV18,"")</f>
        <v/>
      </c>
      <c r="CK18" s="41" t="str">
        <f>IF(SUM(BS18:BV18)-BW18&gt;0,SUM(BS18:BV18)-BW18,"")</f>
        <v/>
      </c>
      <c r="CL18" s="41" t="str">
        <f>IF(BZ18&gt;0,BZ18,"")</f>
        <v/>
      </c>
      <c r="CM18" s="41" t="str">
        <f>IF(CA18&gt;0,CA18,"")</f>
        <v/>
      </c>
      <c r="CN18" s="41" t="str">
        <f>IF(SUM(BX18:CA18)-CB18&gt;0,SUM(BX18:CA18)-CB18,"")</f>
        <v/>
      </c>
      <c r="CO18" s="41" t="str">
        <f>IF(CK18="","",MAX(CK18,CN18))</f>
        <v/>
      </c>
      <c r="CP18" s="41" t="str">
        <f>IF(CE18&gt;0,CE18,"")</f>
        <v/>
      </c>
      <c r="CQ18" s="41" t="str">
        <f>IF(CF18&gt;0,CF18,"")</f>
        <v/>
      </c>
      <c r="CR18" s="41" t="str">
        <f>IF(SUM(CC18:CF18)-CG18&gt;0,SUM(CC18:CF18)-CG18,"")</f>
        <v/>
      </c>
      <c r="CS18" s="41" t="str">
        <f>IF(SUM(CO18,CR18)&gt;0,SUM(CO18,CR18),"")</f>
        <v/>
      </c>
      <c r="CT18" s="52">
        <f>IF(MAX(DV18,FD18,GL18,HT18,JB18,KJ18,LR18,MZ18,OH18,PP18,QX18,SF18,TN18,UV18,WD18)-IF(L18="",0,L18)&gt;0.001,MAX(DV18,FD18,GL18,HT18,JB18,KJ18,LR18,MZ18,OH18,PP18,QX18,SF18,TN18,UV18,WD18)-IF(L18="",0,L18),"")</f>
        <v>31.119999999999997</v>
      </c>
      <c r="CU18" s="52" t="str">
        <f>IF(MAX(DY18,EB18,FG18,FJ18,GO18,GR18,HW18,HZ18,JE18,JH18,KM18,KP18,LU18,LX18,NC18,NF18,OK18,ON18,PS18,PV18,RA18,RD18,SI18,SL18,TQ18,TT18,UY18,VB18,WG18,WJ18)-IF(L18="",0,L18)&gt;0.001,MAX(DY18,EB18,FG18,FJ18,GO18,GR18,HW18,HZ18,JE18,JH18,KM18,KP18,LU18,LX18,NC18,NF18,OK18,ON18,PS18,PV18,RA18,RD18,SI18,SL18,TQ18,TT18,UY18,VB18,WG18,WJ18)-IF(L18="",0,L18),"")</f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1" t="str">
        <f>IF(CX18&gt;0,CX18,"")</f>
        <v/>
      </c>
      <c r="DQ18" s="41" t="str">
        <f>IF(CY18&gt;0,CY18,"")</f>
        <v/>
      </c>
      <c r="DR18" s="41" t="str">
        <f>IF(SUM(CV18:CY18)-CZ18&gt;0,SUM(CV18:CY18)-CZ18,"")</f>
        <v/>
      </c>
      <c r="DS18" s="41" t="str">
        <f>IF(DC18&gt;0,DC18,"")</f>
        <v/>
      </c>
      <c r="DT18" s="41" t="str">
        <f>IF(DD18&gt;0,DD18,"")</f>
        <v/>
      </c>
      <c r="DU18" s="41" t="str">
        <f>IF(SUM(DA18:DD18)-DE18&gt;0,SUM(DA18:DD18)-DE18,"")</f>
        <v/>
      </c>
      <c r="DV18" s="41" t="str">
        <f>IF(MAX(DR18,DU18)&gt;0,MAX(DR18,DU18),"")</f>
        <v/>
      </c>
      <c r="DW18" s="41" t="str">
        <f>IF(DH18&gt;0,DH18,"")</f>
        <v/>
      </c>
      <c r="DX18" s="41" t="str">
        <f>IF(DI18&gt;0,DI18,"")</f>
        <v/>
      </c>
      <c r="DY18" s="41" t="str">
        <f>IF(SUM(DF18:DI18)-DJ18&gt;0,SUM(DF18:DI18)-DJ18,"")</f>
        <v/>
      </c>
      <c r="DZ18" s="41" t="str">
        <f>IF(DM18&gt;0,DM18,"")</f>
        <v/>
      </c>
      <c r="EA18" s="41" t="str">
        <f>IF(DN18&gt;0,DN18,"")</f>
        <v/>
      </c>
      <c r="EB18" s="41" t="str">
        <f>IF(SUM(DK18:DN18)-DO18&gt;0,SUM(DK18:DN18)-DO18,"")</f>
        <v/>
      </c>
      <c r="EC18" s="41" t="str">
        <f>IF(SUM(DV18,EB18)&gt;0,SUM(DV18,EB18),"")</f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>IF(EF18&gt;0,EF18,"")</f>
        <v/>
      </c>
      <c r="EY18" s="11" t="str">
        <f>IF(EG18&gt;0,EG18,"")</f>
        <v/>
      </c>
      <c r="EZ18" s="11" t="str">
        <f>IF(SUM(ED18:EG18)-EH18&gt;0,SUM(ED18:EG18)-EH18,"")</f>
        <v/>
      </c>
      <c r="FA18" s="11" t="str">
        <f>IF(EK18&gt;0,EK18,"")</f>
        <v/>
      </c>
      <c r="FB18" s="11" t="str">
        <f>IF(EL18&gt;0,EL18,"")</f>
        <v/>
      </c>
      <c r="FC18" s="11" t="str">
        <f>IF(SUM(EI18:EL18)-EM18&gt;0,SUM(EI18:EL18)-EM18,"")</f>
        <v/>
      </c>
      <c r="FD18" s="11" t="str">
        <f>IF(MAX(EZ18,FC18)&gt;0,MAX(EZ18,FC18),"")</f>
        <v/>
      </c>
      <c r="FE18" s="11" t="str">
        <f>IF(EP18&gt;0,EP18,"")</f>
        <v/>
      </c>
      <c r="FF18" s="11" t="str">
        <f>IF(EQ18&gt;0,EQ18,"")</f>
        <v/>
      </c>
      <c r="FG18" s="11" t="str">
        <f>IF(SUM(EN18:EQ18)-ER18&gt;0,SUM(EN18:EQ18)-ER18,"")</f>
        <v/>
      </c>
      <c r="FH18" s="11" t="str">
        <f>IF(EU18&gt;0,EU18,"")</f>
        <v/>
      </c>
      <c r="FI18" s="11" t="str">
        <f>IF(EV18&gt;0,EV18,"")</f>
        <v/>
      </c>
      <c r="FJ18" s="11" t="str">
        <f>IF(SUM(ES18:EV18)-EW18&gt;0,SUM(ES18:EV18)-EW18,"")</f>
        <v/>
      </c>
      <c r="FK18" s="11" t="str">
        <f>IF(SUM(FD18,FJ18)&gt;0,SUM(FD18,FJ18),"")</f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1" t="str">
        <f>IF(FN18&gt;0,FN18,"")</f>
        <v/>
      </c>
      <c r="GG18" s="41" t="str">
        <f>IF(FO18&gt;0,FO18,"")</f>
        <v/>
      </c>
      <c r="GH18" s="41" t="str">
        <f>IF(SUM(FL18:FO18)-FP18&gt;0,SUM(FL18:FO18)-FP18,"")</f>
        <v/>
      </c>
      <c r="GI18" s="41" t="str">
        <f>IF(FS18&gt;0,FS18,"")</f>
        <v/>
      </c>
      <c r="GJ18" s="41" t="str">
        <f>IF(FT18&gt;0,FT18,"")</f>
        <v/>
      </c>
      <c r="GK18" s="41" t="str">
        <f>IF(SUM(FQ18:FT18)-FU18&gt;0,SUM(FQ18:FT18)-FU18,"")</f>
        <v/>
      </c>
      <c r="GL18" s="41" t="str">
        <f>IF(MAX(GH18,GK18)&gt;0,MAX(GH18,GK18),"")</f>
        <v/>
      </c>
      <c r="GM18" s="41" t="str">
        <f>IF(FX18&gt;0,FX18,"")</f>
        <v/>
      </c>
      <c r="GN18" s="41" t="str">
        <f>IF(FY18&gt;0,FY18,"")</f>
        <v/>
      </c>
      <c r="GO18" s="41" t="str">
        <f>IF(SUM(FV18:FY18)-FZ18&gt;0,SUM(FV18:FY18)-FZ18,"")</f>
        <v/>
      </c>
      <c r="GP18" s="41" t="str">
        <f>IF(GC18&gt;0,GC18,"")</f>
        <v/>
      </c>
      <c r="GQ18" s="41" t="str">
        <f>IF(GD18&gt;0,GD18,"")</f>
        <v/>
      </c>
      <c r="GR18" s="41" t="str">
        <f>IF(SUM(GA18:GD18)-GE18&gt;0,SUM(GA18:GD18)-GE18,"")</f>
        <v/>
      </c>
      <c r="GS18" s="41" t="str">
        <f>IF(SUM(GL18,GR18)&gt;0,SUM(GL18,GR18),"")</f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>IF(GV18&gt;0,GV18,"")</f>
        <v/>
      </c>
      <c r="HO18" s="11" t="str">
        <f>IF(GW18&gt;0,GW18,"")</f>
        <v/>
      </c>
      <c r="HP18" s="11" t="str">
        <f>IF(SUM(GT18:GW18)-GX18&gt;0,SUM(GT18:GW18)-GX18,"")</f>
        <v/>
      </c>
      <c r="HQ18" s="11" t="str">
        <f>IF(HA18&gt;0,HA18,"")</f>
        <v/>
      </c>
      <c r="HR18" s="11" t="str">
        <f>IF(HB18&gt;0,HB18,"")</f>
        <v/>
      </c>
      <c r="HS18" s="11" t="str">
        <f>IF(SUM(GY18:HB18)-HC18&gt;0,SUM(GY18:HB18)-HC18,"")</f>
        <v/>
      </c>
      <c r="HT18" s="11" t="str">
        <f>IF(MAX(HP18,HS18)&gt;0,MAX(HP18,HS18),"")</f>
        <v/>
      </c>
      <c r="HU18" s="11" t="str">
        <f>IF(HF18&gt;0,HF18,"")</f>
        <v/>
      </c>
      <c r="HV18" s="11" t="str">
        <f>IF(HG18&gt;0,HG18,"")</f>
        <v/>
      </c>
      <c r="HW18" s="11" t="str">
        <f>IF(SUM(HD18:HG18)-HH18&gt;0,SUM(HD18:HG18)-HH18,"")</f>
        <v/>
      </c>
      <c r="HX18" s="11" t="str">
        <f>IF(HK18&gt;0,HK18,"")</f>
        <v/>
      </c>
      <c r="HY18" s="11" t="str">
        <f>IF(HL18&gt;0,HL18,"")</f>
        <v/>
      </c>
      <c r="HZ18" s="11" t="str">
        <f>IF(SUM(HI18:HL18)-HM18&gt;0,SUM(HI18:HL18)-HM18,"")</f>
        <v/>
      </c>
      <c r="IA18" s="11" t="str">
        <f>IF(SUM(HT18,HZ18)&gt;0,SUM(HT18,HZ18),"")</f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1" t="str">
        <f>IF(ID18&gt;0,ID18,"")</f>
        <v/>
      </c>
      <c r="IW18" s="41" t="str">
        <f>IF(IE18&gt;0,IE18,"")</f>
        <v/>
      </c>
      <c r="IX18" s="41" t="str">
        <f>IF(SUM(IB18:IE18)-IF18&gt;0,SUM(IB18:IE18)-IF18,"")</f>
        <v/>
      </c>
      <c r="IY18" s="41" t="str">
        <f>IF(II18&gt;0,II18,"")</f>
        <v/>
      </c>
      <c r="IZ18" s="41" t="str">
        <f>IF(IJ18&gt;0,IJ18,"")</f>
        <v/>
      </c>
      <c r="JA18" s="41" t="str">
        <f>IF(SUM(IG18:IJ18)-IK18&gt;0,SUM(IG18:IJ18)-IK18,"")</f>
        <v/>
      </c>
      <c r="JB18" s="41" t="str">
        <f>IF(MAX(IX18,JA18)&gt;0,MAX(IX18,JA18),"")</f>
        <v/>
      </c>
      <c r="JC18" s="41" t="str">
        <f>IF(IN18&gt;0,IN18,"")</f>
        <v/>
      </c>
      <c r="JD18" s="41" t="str">
        <f>IF(IO18&gt;0,IO18,"")</f>
        <v/>
      </c>
      <c r="JE18" s="41" t="str">
        <f>IF(SUM(IL18:IO18)-IP18&gt;0,SUM(IL18:IO18)-IP18,"")</f>
        <v/>
      </c>
      <c r="JF18" s="41" t="str">
        <f>IF(IS18&gt;0,IS18,"")</f>
        <v/>
      </c>
      <c r="JG18" s="41" t="str">
        <f>IF(IT18&gt;0,IT18,"")</f>
        <v/>
      </c>
      <c r="JH18" s="41" t="str">
        <f>IF(SUM(IQ18:IT18)-IU18&gt;0,SUM(IQ18:IT18)-IU18,"")</f>
        <v/>
      </c>
      <c r="JI18" s="41" t="str">
        <f>IF(SUM(JB18,JH18)&gt;0,SUM(JB18,JH18),"")</f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>IF(JL18&gt;0,JL18,"")</f>
        <v/>
      </c>
      <c r="KE18" s="11" t="str">
        <f>IF(JM18&gt;0,JM18,"")</f>
        <v/>
      </c>
      <c r="KF18" s="11" t="str">
        <f>IF(SUM(JJ18:JM18)-JN18&gt;0,SUM(JJ18:JM18)-JN18,"")</f>
        <v/>
      </c>
      <c r="KG18" s="11" t="str">
        <f>IF(JQ18&gt;0,JQ18,"")</f>
        <v/>
      </c>
      <c r="KH18" s="11" t="str">
        <f>IF(JR18&gt;0,JR18,"")</f>
        <v/>
      </c>
      <c r="KI18" s="11" t="str">
        <f>IF(SUM(JO18:JR18)-JS18&gt;0,SUM(JO18:JR18)-JS18,"")</f>
        <v/>
      </c>
      <c r="KJ18" s="11" t="str">
        <f>IF(MAX(KF18,KI18)&gt;0,MAX(KF18,KI18),"")</f>
        <v/>
      </c>
      <c r="KK18" s="11" t="str">
        <f>IF(JV18&gt;0,JV18,"")</f>
        <v/>
      </c>
      <c r="KL18" s="11" t="str">
        <f>IF(JW18&gt;0,JW18,"")</f>
        <v/>
      </c>
      <c r="KM18" s="11" t="str">
        <f>IF(SUM(JT18:JW18)-JX18&gt;0,SUM(JT18:JW18)-JX18,"")</f>
        <v/>
      </c>
      <c r="KN18" s="11" t="str">
        <f>IF(KA18&gt;0,KA18,"")</f>
        <v/>
      </c>
      <c r="KO18" s="11" t="str">
        <f>IF(KB18&gt;0,KB18,"")</f>
        <v/>
      </c>
      <c r="KP18" s="11" t="str">
        <f>IF(SUM(JY18:KB18)-KC18&gt;0,SUM(JY18:KB18)-KC18,"")</f>
        <v/>
      </c>
      <c r="KQ18" s="11" t="str">
        <f>IF(SUM(KJ18,KP18)&gt;0,SUM(KJ18,KP18),"")</f>
        <v/>
      </c>
      <c r="KR18" s="17"/>
      <c r="KS18" s="17"/>
      <c r="KT18" s="17"/>
      <c r="KU18" s="17"/>
      <c r="KV18" s="17"/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1" t="str">
        <f>IF(KT18&gt;0,KT18,"")</f>
        <v/>
      </c>
      <c r="LM18" s="41" t="str">
        <f>IF(KU18&gt;0,KU18,"")</f>
        <v/>
      </c>
      <c r="LN18" s="41" t="str">
        <f>IF(SUM(KR18:KU18)-KV18&gt;0,SUM(KR18:KU18)-KV18,"")</f>
        <v/>
      </c>
      <c r="LO18" s="41" t="str">
        <f>IF(KY18&gt;0,KY18,"")</f>
        <v/>
      </c>
      <c r="LP18" s="41" t="str">
        <f>IF(KZ18&gt;0,KZ18,"")</f>
        <v/>
      </c>
      <c r="LQ18" s="41" t="str">
        <f>IF(SUM(KW18:KZ18)-LA18&gt;0,SUM(KW18:KZ18)-LA18,"")</f>
        <v/>
      </c>
      <c r="LR18" s="41" t="str">
        <f>IF(MAX(LN18,LQ18)&gt;0,MAX(LN18,LQ18),"")</f>
        <v/>
      </c>
      <c r="LS18" s="41" t="str">
        <f>IF(LD18&gt;0,LD18,"")</f>
        <v/>
      </c>
      <c r="LT18" s="41" t="str">
        <f>IF(LE18&gt;0,LE18,"")</f>
        <v/>
      </c>
      <c r="LU18" s="41" t="str">
        <f>IF(SUM(LB18:LE18)-LF18&gt;0,SUM(LB18:LE18)-LF18,"")</f>
        <v/>
      </c>
      <c r="LV18" s="41" t="str">
        <f>IF(LI18&gt;0,LI18,"")</f>
        <v/>
      </c>
      <c r="LW18" s="41" t="str">
        <f>IF(LJ18&gt;0,LJ18,"")</f>
        <v/>
      </c>
      <c r="LX18" s="41" t="str">
        <f>IF(SUM(LG18:LJ18)-LK18&gt;0,SUM(LG18:LJ18)-LK18,"")</f>
        <v/>
      </c>
      <c r="LY18" s="41" t="str">
        <f>IF(SUM(LR18,LX18)&gt;0,SUM(LR18,LX18),"")</f>
        <v/>
      </c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 t="str">
        <f>IF(MB18&gt;0,MB18,"")</f>
        <v/>
      </c>
      <c r="MU18" s="11" t="str">
        <f>IF(MC18&gt;0,MC18,"")</f>
        <v/>
      </c>
      <c r="MV18" s="11" t="str">
        <f>IF(SUM(LZ18:MC18)-MD18&gt;0,SUM(LZ18:MC18)-MD18,"")</f>
        <v/>
      </c>
      <c r="MW18" s="11" t="str">
        <f>IF(MG18&gt;0,MG18,"")</f>
        <v/>
      </c>
      <c r="MX18" s="11" t="str">
        <f>IF(MH18&gt;0,MH18,"")</f>
        <v/>
      </c>
      <c r="MY18" s="11" t="str">
        <f>IF(SUM(ME18:MH18)-MI18&gt;0,SUM(ME18:MH18)-MI18,"")</f>
        <v/>
      </c>
      <c r="MZ18" s="11" t="str">
        <f>IF(MAX(MV18,MY18)&gt;0,MAX(MV18,MY18),"")</f>
        <v/>
      </c>
      <c r="NA18" s="11" t="str">
        <f>IF(ML18&gt;0,ML18,"")</f>
        <v/>
      </c>
      <c r="NB18" s="11" t="str">
        <f>IF(MM18&gt;0,MM18,"")</f>
        <v/>
      </c>
      <c r="NC18" s="11" t="str">
        <f>IF(SUM(MJ18:MM18)-MN18&gt;0,SUM(MJ18:MM18)-MN18,"")</f>
        <v/>
      </c>
      <c r="ND18" s="11" t="str">
        <f>IF(MQ18&gt;0,MQ18,"")</f>
        <v/>
      </c>
      <c r="NE18" s="11" t="str">
        <f>IF(MR18&gt;0,MR18,"")</f>
        <v/>
      </c>
      <c r="NF18" s="11" t="str">
        <f>IF(SUM(MO18:MR18)-MS18&gt;0,SUM(MO18:MR18)-MS18,"")</f>
        <v/>
      </c>
      <c r="NG18" s="11" t="str">
        <f>IF(SUM(MZ18,NF18)&gt;0,SUM(MZ18,NF18),"")</f>
        <v/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1" t="str">
        <f>IF(NJ18&gt;0,NJ18,"")</f>
        <v/>
      </c>
      <c r="OC18" s="41" t="str">
        <f>IF(NK18&gt;0,NK18,"")</f>
        <v/>
      </c>
      <c r="OD18" s="41" t="str">
        <f>IF(SUM(NH18:NK18)-NL18&gt;0,SUM(NH18:NK18)-NL18,"")</f>
        <v/>
      </c>
      <c r="OE18" s="41" t="str">
        <f>IF(NO18&gt;0,NO18,"")</f>
        <v/>
      </c>
      <c r="OF18" s="41" t="str">
        <f>IF(NP18&gt;0,NP18,"")</f>
        <v/>
      </c>
      <c r="OG18" s="41" t="str">
        <f>IF(SUM(NM18:NP18)-NQ18&gt;0,SUM(NM18:NP18)-NQ18,"")</f>
        <v/>
      </c>
      <c r="OH18" s="41" t="str">
        <f>IF(MAX(OD18,OG18)&gt;0,MAX(OD18,OG18),"")</f>
        <v/>
      </c>
      <c r="OI18" s="41" t="str">
        <f>IF(NT18&gt;0,NT18,"")</f>
        <v/>
      </c>
      <c r="OJ18" s="41" t="str">
        <f>IF(NU18&gt;0,NU18,"")</f>
        <v/>
      </c>
      <c r="OK18" s="41" t="str">
        <f>IF(SUM(NR18:NU18)-NV18&gt;0,SUM(NR18:NU18)-NV18,"")</f>
        <v/>
      </c>
      <c r="OL18" s="41" t="str">
        <f>IF(NY18&gt;0,NY18,"")</f>
        <v/>
      </c>
      <c r="OM18" s="41" t="str">
        <f>IF(NZ18&gt;0,NZ18,"")</f>
        <v/>
      </c>
      <c r="ON18" s="41" t="str">
        <f>IF(SUM(NW18:NZ18)-OA18&gt;0,SUM(NW18:NZ18)-OA18,"")</f>
        <v/>
      </c>
      <c r="OO18" s="41" t="str">
        <f>IF(SUM(OH18,ON18)&gt;0,SUM(OH18,ON18),"")</f>
        <v/>
      </c>
      <c r="OP18" s="18">
        <v>0</v>
      </c>
      <c r="OQ18" s="18">
        <v>0</v>
      </c>
      <c r="OR18" s="18">
        <v>0</v>
      </c>
      <c r="OS18" s="18">
        <v>0</v>
      </c>
      <c r="OT18" s="18">
        <v>0</v>
      </c>
      <c r="OU18" s="18">
        <v>5.0999999999999996</v>
      </c>
      <c r="OV18" s="18">
        <v>6.3</v>
      </c>
      <c r="OW18" s="18">
        <v>9.5</v>
      </c>
      <c r="OX18" s="18">
        <v>10.220000000000001</v>
      </c>
      <c r="OY18" s="18">
        <v>0</v>
      </c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>IF(OR18&gt;0,OR18,"")</f>
        <v/>
      </c>
      <c r="PK18" s="11" t="str">
        <f>IF(OS18&gt;0,OS18,"")</f>
        <v/>
      </c>
      <c r="PL18" s="11" t="str">
        <f>IF(SUM(OP18:OS18)-OT18&gt;0,SUM(OP18:OS18)-OT18,"")</f>
        <v/>
      </c>
      <c r="PM18" s="11">
        <f>IF(OW18&gt;0,OW18,"")</f>
        <v>9.5</v>
      </c>
      <c r="PN18" s="11">
        <f>IF(OX18&gt;0,OX18,"")</f>
        <v>10.220000000000001</v>
      </c>
      <c r="PO18" s="11">
        <f>IF(SUM(OU18:OX18)-OY18&gt;0,SUM(OU18:OX18)-OY18,"")</f>
        <v>31.119999999999997</v>
      </c>
      <c r="PP18" s="11">
        <f>IF(MAX(PL18,PO18)&gt;0,MAX(PL18,PO18),"")</f>
        <v>31.119999999999997</v>
      </c>
      <c r="PQ18" s="11" t="str">
        <f>IF(PB18&gt;0,PB18,"")</f>
        <v/>
      </c>
      <c r="PR18" s="11" t="str">
        <f>IF(PC18&gt;0,PC18,"")</f>
        <v/>
      </c>
      <c r="PS18" s="11" t="str">
        <f>IF(SUM(OZ18:PC18)-PD18&gt;0,SUM(OZ18:PC18)-PD18,"")</f>
        <v/>
      </c>
      <c r="PT18" s="11" t="str">
        <f>IF(PG18&gt;0,PG18,"")</f>
        <v/>
      </c>
      <c r="PU18" s="11" t="str">
        <f>IF(PH18&gt;0,PH18,"")</f>
        <v/>
      </c>
      <c r="PV18" s="11" t="str">
        <f>IF(SUM(PE18:PH18)-PI18&gt;0,SUM(PE18:PH18)-PI18,"")</f>
        <v/>
      </c>
      <c r="PW18" s="11">
        <f>IF(SUM(PP18,PV18)&gt;0,SUM(PP18,PV18),"")</f>
        <v>31.119999999999997</v>
      </c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1" t="str">
        <f>IF(PZ18&gt;0,PZ18,"")</f>
        <v/>
      </c>
      <c r="QS18" s="41" t="str">
        <f>IF(QA18&gt;0,QA18,"")</f>
        <v/>
      </c>
      <c r="QT18" s="41" t="str">
        <f>IF(SUM(PX18:QA18)-QB18&gt;0,SUM(PX18:QA18)-QB18,"")</f>
        <v/>
      </c>
      <c r="QU18" s="41" t="str">
        <f>IF(QE18&gt;0,QE18,"")</f>
        <v/>
      </c>
      <c r="QV18" s="41" t="str">
        <f>IF(QF18&gt;0,QF18,"")</f>
        <v/>
      </c>
      <c r="QW18" s="41" t="str">
        <f>IF(SUM(QC18:QF18)-QG18&gt;0,SUM(QC18:QF18)-QG18,"")</f>
        <v/>
      </c>
      <c r="QX18" s="41" t="str">
        <f>IF(MAX(QT18,QW18)&gt;0,MAX(QT18,QW18),"")</f>
        <v/>
      </c>
      <c r="QY18" s="41" t="str">
        <f>IF(QJ18&gt;0,QJ18,"")</f>
        <v/>
      </c>
      <c r="QZ18" s="41" t="str">
        <f>IF(QK18&gt;0,QK18,"")</f>
        <v/>
      </c>
      <c r="RA18" s="41" t="str">
        <f>IF(SUM(QH18:QK18)-QL18&gt;0,SUM(QH18:QK18)-QL18,"")</f>
        <v/>
      </c>
      <c r="RB18" s="41" t="str">
        <f>IF(QO18&gt;0,QO18,"")</f>
        <v/>
      </c>
      <c r="RC18" s="41" t="str">
        <f>IF(QP18&gt;0,QP18,"")</f>
        <v/>
      </c>
      <c r="RD18" s="41" t="str">
        <f>IF(SUM(QM18:QP18)-QQ18&gt;0,SUM(QM18:QP18)-QQ18,"")</f>
        <v/>
      </c>
      <c r="RE18" s="41" t="str">
        <f>IF(SUM(QX18,RD18)&gt;0,SUM(QX18,RD18),"")</f>
        <v/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>IF(RH18&gt;0,RH18,"")</f>
        <v/>
      </c>
      <c r="SA18" s="11" t="str">
        <f>IF(RI18&gt;0,RI18,"")</f>
        <v/>
      </c>
      <c r="SB18" s="11" t="str">
        <f>IF(SUM(RF18:RI18)-RJ18&gt;0,SUM(RF18:RI18)-RJ18,"")</f>
        <v/>
      </c>
      <c r="SC18" s="11" t="str">
        <f>IF(RM18&gt;0,RM18,"")</f>
        <v/>
      </c>
      <c r="SD18" s="11" t="str">
        <f>IF(RN18&gt;0,RN18,"")</f>
        <v/>
      </c>
      <c r="SE18" s="11" t="str">
        <f>IF(SUM(RK18:RN18)-RO18&gt;0,SUM(RK18:RN18)-RO18,"")</f>
        <v/>
      </c>
      <c r="SF18" s="11" t="str">
        <f>IF(MAX(SB18,SE18)&gt;0,MAX(SB18,SE18),"")</f>
        <v/>
      </c>
      <c r="SG18" s="11" t="str">
        <f>IF(RR18&gt;0,RR18,"")</f>
        <v/>
      </c>
      <c r="SH18" s="11" t="str">
        <f>IF(RS18&gt;0,RS18,"")</f>
        <v/>
      </c>
      <c r="SI18" s="11" t="str">
        <f>IF(SUM(RP18:RS18)-RT18&gt;0,SUM(RP18:RS18)-RT18,"")</f>
        <v/>
      </c>
      <c r="SJ18" s="11" t="str">
        <f>IF(RW18&gt;0,RW18,"")</f>
        <v/>
      </c>
      <c r="SK18" s="11" t="str">
        <f>IF(RX18&gt;0,RX18,"")</f>
        <v/>
      </c>
      <c r="SL18" s="11" t="str">
        <f>IF(SUM(RU18:RX18)-RY18&gt;0,SUM(RU18:RX18)-RY18,"")</f>
        <v/>
      </c>
      <c r="SM18" s="11" t="str">
        <f>IF(SUM(SF18,SL18)&gt;0,SUM(SF18,SL18),"")</f>
        <v/>
      </c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41" t="str">
        <f>IF(SP18&gt;0,SP18,"")</f>
        <v/>
      </c>
      <c r="TI18" s="41" t="str">
        <f>IF(SQ18&gt;0,SQ18,"")</f>
        <v/>
      </c>
      <c r="TJ18" s="41" t="str">
        <f>IF(SUM(SN18:SQ18)-SR18&gt;0,SUM(SN18:SQ18)-SR18,"")</f>
        <v/>
      </c>
      <c r="TK18" s="41" t="str">
        <f>IF(SU18&gt;0,SU18,"")</f>
        <v/>
      </c>
      <c r="TL18" s="41" t="str">
        <f>IF(SV18&gt;0,SV18,"")</f>
        <v/>
      </c>
      <c r="TM18" s="41" t="str">
        <f>IF(SUM(SS18:SV18)-SW18&gt;0,SUM(SS18:SV18)-SW18,"")</f>
        <v/>
      </c>
      <c r="TN18" s="41" t="str">
        <f>IF(MAX(TJ18,TM18)&gt;0,MAX(TJ18,TM18),"")</f>
        <v/>
      </c>
      <c r="TO18" s="41" t="str">
        <f>IF(SZ18&gt;0,SZ18,"")</f>
        <v/>
      </c>
      <c r="TP18" s="41" t="str">
        <f>IF(TA18&gt;0,TA18,"")</f>
        <v/>
      </c>
      <c r="TQ18" s="41" t="str">
        <f>IF(SUM(SX18:TA18)-TB18&gt;0,SUM(SX18:TA18)-TB18,"")</f>
        <v/>
      </c>
      <c r="TR18" s="41" t="str">
        <f>IF(TE18&gt;0,TE18,"")</f>
        <v/>
      </c>
      <c r="TS18" s="41" t="str">
        <f>IF(TF18&gt;0,TF18,"")</f>
        <v/>
      </c>
      <c r="TT18" s="41" t="str">
        <f>IF(SUM(TC18:TF18)-TG18&gt;0,SUM(TC18:TF18)-TG18,"")</f>
        <v/>
      </c>
      <c r="TU18" s="41" t="str">
        <f>IF(SUM(TN18,TT18)&gt;0,SUM(TN18,TT18),"")</f>
        <v/>
      </c>
      <c r="TV18" s="18"/>
      <c r="TW18" s="18"/>
      <c r="TX18" s="18"/>
      <c r="TY18" s="18"/>
      <c r="TZ18" s="18"/>
      <c r="UA18" s="18"/>
      <c r="UB18" s="18"/>
      <c r="UC18" s="18"/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1" t="str">
        <f>IF(TX18&gt;0,TX18,"")</f>
        <v/>
      </c>
      <c r="UQ18" s="11" t="str">
        <f>IF(TY18&gt;0,TY18,"")</f>
        <v/>
      </c>
      <c r="UR18" s="11" t="str">
        <f>IF(SUM(TV18:TY18)-TZ18&gt;0,SUM(TV18:TY18)-TZ18,"")</f>
        <v/>
      </c>
      <c r="US18" s="11" t="str">
        <f>IF(UC18&gt;0,UC18,"")</f>
        <v/>
      </c>
      <c r="UT18" s="11" t="str">
        <f>IF(UD18&gt;0,UD18,"")</f>
        <v/>
      </c>
      <c r="UU18" s="11" t="str">
        <f>IF(SUM(UA18:UD18)-UE18&gt;0,SUM(UA18:UD18)-UE18,"")</f>
        <v/>
      </c>
      <c r="UV18" s="11" t="str">
        <f>IF(MAX(UR18,UU18)&gt;0,MAX(UR18,UU18),"")</f>
        <v/>
      </c>
      <c r="UW18" s="11" t="str">
        <f>IF(UH18&gt;0,UH18,"")</f>
        <v/>
      </c>
      <c r="UX18" s="11" t="str">
        <f>IF(UI18&gt;0,UI18,"")</f>
        <v/>
      </c>
      <c r="UY18" s="11" t="str">
        <f>IF(SUM(UF18:UI18)-UJ18&gt;0,SUM(UF18:UI18)-UJ18,"")</f>
        <v/>
      </c>
      <c r="UZ18" s="11" t="str">
        <f>IF(UM18&gt;0,UM18,"")</f>
        <v/>
      </c>
      <c r="VA18" s="11" t="str">
        <f>IF(UN18&gt;0,UN18,"")</f>
        <v/>
      </c>
      <c r="VB18" s="11" t="str">
        <f>IF(SUM(UK18:UN18)-UO18&gt;0,SUM(UK18:UN18)-UO18,"")</f>
        <v/>
      </c>
      <c r="VC18" s="11" t="str">
        <f>IF(SUM(UV18,VB18)&gt;0,SUM(UV18,VB18),"")</f>
        <v/>
      </c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41" t="str">
        <f>IF(VF18&gt;0,VF18,"")</f>
        <v/>
      </c>
      <c r="VY18" s="41" t="str">
        <f>IF(VG18&gt;0,VG18,"")</f>
        <v/>
      </c>
      <c r="VZ18" s="41" t="str">
        <f>IF(SUM(VD18:VG18)-VH18&gt;0,SUM(VD18:VG18)-VH18,"")</f>
        <v/>
      </c>
      <c r="WA18" s="41" t="str">
        <f>IF(VK18&gt;0,VK18,"")</f>
        <v/>
      </c>
      <c r="WB18" s="41" t="str">
        <f>IF(VL18&gt;0,VL18,"")</f>
        <v/>
      </c>
      <c r="WC18" s="41" t="str">
        <f>IF(SUM(VI18:VL18)-VM18&gt;0,SUM(VI18:VL18)-VM18,"")</f>
        <v/>
      </c>
      <c r="WD18" s="41" t="str">
        <f>IF(MAX(VZ18,WC18)&gt;0,MAX(VZ18,WC18),"")</f>
        <v/>
      </c>
      <c r="WE18" s="41" t="str">
        <f>IF(VP18&gt;0,VP18,"")</f>
        <v/>
      </c>
      <c r="WF18" s="41" t="str">
        <f>IF(VQ18&gt;0,VQ18,"")</f>
        <v/>
      </c>
      <c r="WG18" s="41" t="str">
        <f>IF(SUM(VN18:VQ18)-VR18&gt;0,SUM(VN18:VQ18)-VR18,"")</f>
        <v/>
      </c>
      <c r="WH18" s="41" t="str">
        <f>IF(VU18&gt;0,VU18,"")</f>
        <v/>
      </c>
      <c r="WI18" s="41" t="str">
        <f>IF(VV18&gt;0,VV18,"")</f>
        <v/>
      </c>
      <c r="WJ18" s="41" t="str">
        <f>IF(SUM(VS18:VV18)-VW18&gt;0,SUM(VS18:VV18)-VW18,"")</f>
        <v/>
      </c>
      <c r="WK18" s="41" t="str">
        <f>IF(SUM(WD18,WJ18)&gt;0,SUM(WD18,WJ18),"")</f>
        <v/>
      </c>
      <c r="WL18" s="27">
        <f>IF($CH18="P",BS18,(BS18+AR18)/2)</f>
        <v>0</v>
      </c>
      <c r="WM18" s="27">
        <f>IF($CH18="P",BT18,(BT18+AS18)/2)</f>
        <v>0</v>
      </c>
      <c r="WN18" s="27">
        <f>IF($CH18="P",BU18,(BU18+AT18)/2)</f>
        <v>0</v>
      </c>
      <c r="WO18" s="27">
        <f>IF($CH18="P",BV18,(BV18+AU18)/2)</f>
        <v>0</v>
      </c>
      <c r="WP18" s="27">
        <f>IF($CH18="P",BW18,(BW18+AV18)/2)</f>
        <v>0</v>
      </c>
      <c r="WQ18" s="27">
        <f>IF($CH18="P",BX18,(BX18+AW18)/2)</f>
        <v>0</v>
      </c>
      <c r="WR18" s="27">
        <f>IF($CH18="P",BY18,(BY18+AX18)/2)</f>
        <v>0</v>
      </c>
      <c r="WS18" s="27">
        <f>IF($CH18="P",BZ18,(BZ18+AY18)/2)</f>
        <v>0</v>
      </c>
      <c r="WT18" s="27">
        <f>IF($CH18="P",CA18,(CA18+AZ18)/2)</f>
        <v>0</v>
      </c>
      <c r="WU18" s="27">
        <f>IF($CH18="P",CB18,(CB18+BA18)/2)</f>
        <v>0</v>
      </c>
      <c r="WV18" s="27">
        <f>IF($CH18="P",CC18,(CC18+BB18)/2)</f>
        <v>0</v>
      </c>
      <c r="WW18" s="27">
        <f>IF($CH18="P",CD18,(CD18+BC18)/2)</f>
        <v>0</v>
      </c>
      <c r="WX18" s="27">
        <f>IF($CH18="P",CE18,(CE18+BD18)/2)</f>
        <v>0</v>
      </c>
      <c r="WY18" s="27">
        <f>IF($CH18="P",CF18,(CF18+BE18)/2)</f>
        <v>0</v>
      </c>
      <c r="WZ18" s="27">
        <f>IF($CH18="P",CG18,(CG18+BF18)/2)</f>
        <v>0</v>
      </c>
      <c r="XA18" s="29" t="s">
        <v>56</v>
      </c>
      <c r="XB18" s="11" t="str">
        <f>IF(WN18&gt;0,WN18,"")</f>
        <v/>
      </c>
      <c r="XC18" s="11" t="str">
        <f>IF(WO18&gt;0,WO18,"")</f>
        <v/>
      </c>
      <c r="XD18" s="11" t="str">
        <f>IF(SUM(WL18:WO18)-WP18&gt;0,SUM(WL18:WO18)-WP18,"")</f>
        <v/>
      </c>
      <c r="XE18" s="11" t="str">
        <f>IF(WS18&gt;0,WS18,"")</f>
        <v/>
      </c>
      <c r="XF18" s="11" t="str">
        <f>IF(WT18&gt;0,WT18,"")</f>
        <v/>
      </c>
      <c r="XG18" s="11" t="str">
        <f>IF(SUM(WQ18:WT18)-WU18&gt;0,SUM(WQ18:WT18)-WU18,"")</f>
        <v/>
      </c>
      <c r="XH18" s="11" t="str">
        <f>IF(MAX(XD18,XG18)&gt;0,MAX(XD18,XG18),"")</f>
        <v/>
      </c>
      <c r="XI18" s="11" t="str">
        <f>IF(WX18&gt;0,WX18,"")</f>
        <v/>
      </c>
      <c r="XJ18" s="11" t="str">
        <f>IF(WY18&gt;0,WY18,"")</f>
        <v/>
      </c>
      <c r="XK18" s="11" t="str">
        <f>IF(SUM(WV18:WY18)-WZ18&gt;0,SUM(WV18:WY18)-WZ18,"")</f>
        <v/>
      </c>
      <c r="XL18" s="11" t="str">
        <f>IF(SUM(XH18,XK18)&gt;0,SUM(XH18,XK18),"")</f>
        <v/>
      </c>
    </row>
    <row r="19" spans="1:636" x14ac:dyDescent="0.2">
      <c r="A19" s="4" t="str" cm="1">
        <f t="array" ref="A19">IF(AND(H19&lt;&gt;"",H19&lt;&gt;"No DD"),SUMPRODUCT((H$4:H$22&lt;&gt;"")*(H$4:H$22&lt;&gt;"No DD")*(E$4:E$22&gt;E19))+1,IF(H19="No DD",SUMPRODUCT((H$4:H$22="No DD")*(E$4:E$22&gt;E19))+1+SUMPRODUCT((H$4:H$22&lt;&gt;"")*(H$4:H$22&lt;&gt;"No DD")),""))</f>
        <v/>
      </c>
      <c r="B19" s="5" t="s">
        <v>149</v>
      </c>
      <c r="C19" s="4" t="s">
        <v>5</v>
      </c>
      <c r="D19" s="4" t="s">
        <v>148</v>
      </c>
      <c r="E19" s="9">
        <f>SUM(J19,L19,N19)</f>
        <v>17.869999999999997</v>
      </c>
      <c r="F19" s="3" t="str">
        <f>IF(OR(AND(AG19&gt;=AQ$24,AG19&lt;&gt;"",AI19&gt;=AQ$28,AI19&lt;&gt;"",AF19=""),AND(AJ19&gt;=AQ$24,AJ19&lt;&gt;"",AL19&gt;=AQ$28,AL19&lt;&gt;"",AF19=""),AND(AN19&gt;=AQ$24,AN19&lt;&gt;"",AP19&gt;=AQ$28,AP19&lt;&gt;"",AF19=""),AND(BH19&gt;=BR$24,BH19&lt;&gt;"",BJ19&gt;=BR$28,BJ19&lt;&gt;"",BG19=""),AND(BK19&gt;=BR$24,BK19&lt;&gt;"",BM19&gt;=BR$28,BM19&lt;&gt;"",BG19=""),AND(BO19&gt;=BR$24,BO19&lt;&gt;"",BQ19&gt;=BR$28,BQ19&lt;&gt;"",BG19=""),AND(CI19&gt;=CS$24,CI19&lt;&gt;"",CK19&gt;=CS$28,CK19&lt;&gt;"",CH19=""),AND(CL19&gt;=CS$24,CL19&lt;&gt;"",CN19&gt;=CS$28,CN19&lt;&gt;"",CH19=""),AND(CP19&gt;=CS$24,CP19&lt;&gt;"",CR19&gt;=CS$28,CR19&lt;&gt;"",CH19=""),AND(DP19&gt;=EC$24,DP19&lt;&gt;"",DR19&gt;=EC$28,DR19&lt;&gt;""),AND(DS19&gt;=EC$24,DS19&lt;&gt;"",DU19&gt;=EC$28,DU19&lt;&gt;""),AND(DW19&gt;=EC$24,DW19&lt;&gt;"",DY19&gt;=EC$28,DY19&lt;&gt;""),AND(DZ19&gt;=EC$24,DZ19&lt;&gt;"",EB19&gt;=EC$28,EB19&lt;&gt;""),AND(EX19&gt;=FK$24,EX19&lt;&gt;"",EZ19&gt;=FK$28,EZ19&lt;&gt;""),AND(FA19&gt;=FK$24,FA19&lt;&gt;"",FC19&gt;=FK$28,FC19&lt;&gt;""),AND(FE19&gt;=FK$24,FE19&lt;&gt;"",FG19&gt;=FK$28,FG19&lt;&gt;""),AND(FH19&gt;=FK$24,FH19&lt;&gt;"",FJ19&gt;=FK$28,FJ19&lt;&gt;""),AND(GF19&gt;=GS$24,GF19&lt;&gt;"",GH19&gt;=GS$28,GH19&lt;&gt;""),AND(GI19&gt;=GS$24,GI19&lt;&gt;"",GK19&gt;=GS$28,GK19&lt;&gt;""),AND(GM19&gt;=GS$24,GM19&lt;&gt;"",GO19&gt;=GS$28,GO19&lt;&gt;""),AND(GP19&gt;=GS$24,GP19&lt;&gt;"",GR19&gt;=GS$28,GR19&lt;&gt;""),AND(HN19&gt;=IA$24,HN19&lt;&gt;"",HP19&gt;=IA$28,HP19&lt;&gt;""),AND(HQ19&gt;=IA$24,HQ19&lt;&gt;"",HS19&gt;=IA$28,HS19&lt;&gt;""),AND(HU19&gt;=IA$24,HU19&lt;&gt;"",HW19&gt;=IA$28,HW19&lt;&gt;""),AND(HX19&gt;=IA$24,HX19&lt;&gt;"",HZ19&gt;=IA$28,HZ19&lt;&gt;""),AND(IV19&gt;=JI$24,IV19&lt;&gt;"",IX19&gt;=JI$28,IX19&lt;&gt;""),AND(IY19&gt;=JI$24,IY19&lt;&gt;"",JA19&gt;=JI$28,JA19&lt;&gt;""),AND(JC19&gt;=JI$24,JC19&lt;&gt;"",JE19&gt;=JI$28,JE19&lt;&gt;""),AND(JF19&gt;=JI$24,JF19&lt;&gt;"",JH19&gt;=JI$28,JH19&lt;&gt;""),AND(KD19&gt;=KQ$24,KD19&lt;&gt;"",KF19&gt;=KQ$28,KF19&lt;&gt;""),AND(KG19&gt;=KQ$24,KG19&lt;&gt;"",KI19&gt;=KQ$28,KI19&lt;&gt;""),AND(KK19&gt;=KQ$24,KK19&lt;&gt;"",KM19&gt;=KQ$28,KM19&lt;&gt;""),AND(KN19&gt;=KQ$24,KN19&lt;&gt;"",KP19&gt;=KQ$28,KP19&lt;&gt;""),AND(LL19&gt;=LY$24,LL19&lt;&gt;"",LN19&gt;=LY$28,LN19&lt;&gt;""),AND(LO19&gt;=LY$24,LO19&lt;&gt;"",LQ19&gt;=LY$28,LQ19&lt;&gt;""),AND(LS19&gt;=LY$24,LS19&lt;&gt;"",LU19&gt;=LY$28,LU19&lt;&gt;""),AND(LV19&gt;=LY$24,LV19&lt;&gt;"",LX19&gt;=LY$28,LX19&lt;&gt;""),AND(MT19&gt;=NG$24,MT19&lt;&gt;"",MV19&gt;=NG$28,MV19&lt;&gt;""),AND(MW19&gt;=NG$24,MW19&lt;&gt;"",MY19&gt;=NG$28,MY19&lt;&gt;""),AND(NA19&gt;=NG$24,NA19&lt;&gt;"",NC19&gt;=NG$28,NC19&lt;&gt;""),AND(ND19&gt;=NG$24,ND19&lt;&gt;"",NF19&gt;=NG$28,NF19&lt;&gt;""),AND(OB19&gt;=OO$24,OB19&lt;&gt;"",OD19&gt;=OO$28,OD19&lt;&gt;""),AND(OE19&gt;=OO$24,OE19&lt;&gt;"",OG19&gt;=OO$28,OG19&lt;&gt;""),AND(OI19&gt;=OO$24,OI19&lt;&gt;"",OK19&gt;=OO$28,OK19&lt;&gt;""),AND(OL19&gt;=OO$24,OL19&lt;&gt;"",ON19&gt;=OO$28,ON19&lt;&gt;""),AND(PJ19&gt;=PW$24,PJ19&lt;&gt;"",PL19&gt;=PW$28,PL19&lt;&gt;""),AND(PM19&gt;=PW$24,PM19&lt;&gt;"",PO19&gt;=PW$28,PO19&lt;&gt;""),AND(PQ19&gt;=PW$24,PQ19&lt;&gt;"",PS19&gt;=PW$28,PS19&lt;&gt;""),AND(PT19&gt;=PW$24,PT19&lt;&gt;"",PV19&gt;=PW$28,PV19&lt;&gt;""),AND(QR19&gt;=RE$24,QR19&lt;&gt;"",QT19&gt;=RE$28,QT19&lt;&gt;""),AND(QU19&gt;=RE$24,QU19&lt;&gt;"",QW19&gt;=RE$28,QW19&lt;&gt;""),AND(QY19&gt;=RE$24,QY19&lt;&gt;"",RA19&gt;=RE$28,RA19&lt;&gt;""),AND(RB19&gt;=RE$24,RB19&lt;&gt;"",RD19&gt;=RE$28,RD19&lt;&gt;""),AND(RZ19&gt;=SM$24,RZ19&lt;&gt;"",SB19&gt;=SM$28,SB19&lt;&gt;""),AND(SC19&gt;=SM$24,SC19&lt;&gt;"",SE19&gt;=SM$28,SE19&lt;&gt;""),AND(SG19&gt;=SM$24,SG19&lt;&gt;"",SI19&gt;=SM$28,SI19&lt;&gt;""),AND(SJ19&gt;=SM$24,SJ19&lt;&gt;"",SL19&gt;=SM$28,SL19&lt;&gt;""),AND(TH19&gt;=TU$24,TH19&lt;&gt;"",TJ19&gt;=TU$28,TJ19&lt;&gt;""),AND(TK19&gt;=TU$24,TK19&lt;&gt;"",TM19&gt;=TU$28,TM19&lt;&gt;""),AND(TO19&gt;=TU$24,TO19&lt;&gt;"",TQ19&gt;=TU$28,TQ19&lt;&gt;""),AND(TR19&gt;=TU$24,TR19&lt;&gt;"",TT19&gt;=TU$28,TT19&lt;&gt;""),AND(UP19&gt;=VC$24,UP19&lt;&gt;"",UR19&gt;=VC$28,UR19&lt;&gt;""),AND(US19&gt;=VC$24,US19&lt;&gt;"",UU19&gt;=VC$28,UU19&lt;&gt;""),AND(UW19&gt;=VC$24,UW19&lt;&gt;"",UY19&gt;=VC$28,UY19&lt;&gt;""),AND(UZ19&gt;=VC$24,UZ19&lt;&gt;"",VB19&gt;=VC$28,VB19&lt;&gt;""),AND(VX19&gt;=WK$24,VX19&lt;&gt;"",VZ19&gt;=WK$28,VZ19&lt;&gt;""),AND(WA19&gt;=WK$24,WA19&lt;&gt;"",WC19&gt;=WK$28,WC19&lt;&gt;""),AND(WE19&gt;=WK$24,WE19&lt;&gt;"",WG19&gt;=WK$28,WG19&lt;&gt;""),AND(WH19&gt;=WK$24,WH19&lt;&gt;"",WJ19&gt;=WK$28,WJ19&lt;&gt;"")),"P","")</f>
        <v/>
      </c>
      <c r="G19" s="3" t="str">
        <f>IF(OR(AND(AI19&gt;=AQ$28,AI19&lt;&gt;"",AF19=""),AND(AL19&gt;=AQ$28,AL19&lt;&gt;"",AF19=""),AND(AP19&gt;=AQ$28,AP19&lt;&gt;"",AF19=""),AND(BJ19&gt;=BR$28,BJ19&lt;&gt;"",BG19=""),AND(BM19&gt;=BR$28,BM19&lt;&gt;"",BG19=""),AND(BQ19&gt;=BR$28,BQ19&lt;&gt;"",BG19=""),AND(CK19&gt;=CS$28,CK19&lt;&gt;"",CH19=""),AND(CN19&gt;=CS$28,CN19&lt;&gt;"",CH19=""),AND(CR19&gt;=CS$28,CR19&lt;&gt;"",CH19=""),AND(DR19&gt;=EC$28,DR19&lt;&gt;""),AND(DU19&gt;=EC$28,DU19&lt;&gt;""),AND(DY19&gt;=EC$28,DY19&lt;&gt;""),AND(EB19&gt;=EC$28,EB19&lt;&gt;""),AND(EZ19&gt;=FK$28,EZ19&lt;&gt;""),AND(FC19&gt;=FK$28,FC19&lt;&gt;""),AND(FG19&gt;=FK$28,FG19&lt;&gt;""),AND(FJ19&gt;=FK$28,FJ19&lt;&gt;""),AND(GH19&gt;=GS$28,GH19&lt;&gt;""),AND(GK19&gt;=GS$28,GK19&lt;&gt;""),AND(GO19&gt;=GS$28,GO19&lt;&gt;""),AND(GR19&gt;=GS$28,GR19&lt;&gt;""),AND(HP19&gt;=IA$28,HP19&lt;&gt;""),AND(HS19&gt;=IA$28,HS19&lt;&gt;""),AND(HW19&gt;=IA$28,HW19&lt;&gt;""),AND(HZ19&gt;=IA$28,HZ19&lt;&gt;""),AND(IX19&gt;=JI$28,IX19&lt;&gt;""),AND(JA19&gt;=JI$28,JA19&lt;&gt;""),AND(JE19&gt;=JI$28,JE19&lt;&gt;""),AND(JH19&gt;=JI$28,JH19&lt;&gt;""),AND(KF19&gt;=KQ$28,KF19&lt;&gt;""),AND(KI19&gt;=KQ$28,KI19&lt;&gt;""),AND(KM19&gt;=KQ$28,KM19&lt;&gt;""),AND(KP19&gt;=KQ$28,KP19&lt;&gt;""),AND(LN19&gt;=LY$28,LN19&lt;&gt;""),AND(LQ19&gt;=LY$28,LQ19&lt;&gt;""),AND(LU19&gt;=LY$28,LU19&lt;&gt;""),AND(LX19&gt;=LY$28,LX19&lt;&gt;""),AND(MV19&gt;=NG$28,MV19&lt;&gt;""),AND(MY19&gt;=NG$28,MY19&lt;&gt;""),AND(NC19&gt;=NG$28,NC19&lt;&gt;""),AND(NF19&gt;=NG$28,NF19&lt;&gt;""),AND(OD19&gt;=OO$28,OD19&lt;&gt;""),AND(OG19&gt;=OO$28,OG19&lt;&gt;""),AND(OK19&gt;=OO$28,OK19&lt;&gt;""),AND(ON19&gt;=OO$28,ON19&lt;&gt;""),AND(PL19&gt;=PW$28,PL19&lt;&gt;""),AND(PO19&gt;=PW$28,PO19&lt;&gt;""),AND(PS19&gt;=PW$28,PS19&lt;&gt;""),AND(PV19&gt;=PW$28,PV19&lt;&gt;""),AND(QT19&gt;=RE$28,QT19&lt;&gt;""),AND(QW19&gt;=RE$28,QW19&lt;&gt;""),AND(RA19&gt;=RE$28,RA19&lt;&gt;""),AND(RD19&gt;=RE$28,RD19&lt;&gt;""),AND(SB19&gt;=SM$28,SB19&lt;&gt;""),AND(SE19&gt;=SM$28,SE19&lt;&gt;""),AND(SI19&gt;=SM$28,SI19&lt;&gt;""),AND(SL19&gt;=SM$28,SL19&lt;&gt;""),AND(TJ19&gt;=TU$28,TJ19&lt;&gt;""),AND(TM19&gt;=TU$28,TM19&lt;&gt;""),AND(TQ19&gt;=TU$28,TQ19&lt;&gt;""),AND(TT19&gt;=TU$28,TT19&lt;&gt;""),AND(UR19&gt;=VC$28,UR19&lt;&gt;""),AND(UU19&gt;=VC$28,UU19&lt;&gt;""),AND(UY19&gt;=VC$28,UY19&lt;&gt;""),AND(VB19&gt;=VC$28,VB19&lt;&gt;""),AND(VZ19&gt;=WK$28,VZ19&lt;&gt;""),AND(WC19&gt;=WK$28,WC19&lt;&gt;""),AND(WG19&gt;=WK$28,WG19&lt;&gt;""),AND(WJ19&gt;=WK$28,WJ19&lt;&gt;"")),"P","")</f>
        <v/>
      </c>
      <c r="H19" s="37" t="str">
        <f>IF(AND(G19="P",F19=""),"No DD",IF(OR(AND(AG19&gt;=AQ$27,AG19&lt;&gt;"",AI19&gt;=AQ$31,AI19&lt;&gt;"",AF19=""),AND(AJ19&gt;=AQ$27,AJ19&lt;&gt;"",AL19&gt;=AQ$31,AL19&lt;&gt;"",AF19=""),AND(AN19&gt;=AQ$27,AN19&lt;&gt;"",AP19&gt;=AQ$31,AP19&lt;&gt;"",AF19=""),AND(BH19&gt;=BR$27,BH19&lt;&gt;"",BJ19&gt;=BR$31,BJ19&lt;&gt;"",BG19=""),AND(BK19&gt;=BR$27,BK19&lt;&gt;"",BM19&gt;=BR$31,BM19&lt;&gt;"",BG19=""),AND(BO19&gt;=BR$27,BO19&lt;&gt;"",BQ19&gt;=BR$31,BQ19&lt;&gt;"",BG19=""),AND(CI19&gt;=CS$27,CI19&lt;&gt;"",CK19&gt;=CS$31,CK19&lt;&gt;"",CH19=""),AND(CL19&gt;=CS$27,CL19&lt;&gt;"",CN19&gt;=CS$31,CN19&lt;&gt;"",CH19=""),AND(CP19&gt;=CS$27,CP19&lt;&gt;"",CR19&gt;=CS$31,CR19&lt;&gt;"",CH19=""),AND(DP19&gt;=EC$27,DP19&lt;&gt;"",DR19&gt;=EC$31,DR19&lt;&gt;""),AND(DS19&gt;=EC$27,DS19&lt;&gt;"",DU19&gt;=EC$31,DU19&lt;&gt;""),AND(DW19&gt;=EC$27,DW19&lt;&gt;"",DY19&gt;=EC$31,DY19&lt;&gt;""),AND(DZ19&gt;=EC$27,DZ19&lt;&gt;"",EB19&gt;=EC$31,EB19&lt;&gt;""),AND(EX19&gt;=FK$27,EX19&lt;&gt;"",EZ19&gt;=FK$31,EZ19&lt;&gt;""),AND(FA19&gt;=FK$27,FA19&lt;&gt;"",FC19&gt;=FK$31,FC19&lt;&gt;""),AND(FE19&gt;=FK$27,FE19&lt;&gt;"",FG19&gt;=FK$31,FG19&lt;&gt;""),AND(FH19&gt;=FK$27,FH19&lt;&gt;"",FJ19&gt;=FK$31,FJ19&lt;&gt;""),AND(GF19&gt;=GS$27,GF19&lt;&gt;"",GH19&gt;=GS$31,GH19&lt;&gt;""),AND(GI19&gt;=GS$27,GI19&lt;&gt;"",GK19&gt;=GS$31,GK19&lt;&gt;""),AND(GM19&gt;=GS$27,GM19&lt;&gt;"",GO19&gt;=GS$31,GO19&lt;&gt;""),AND(GP19&gt;=GS$27,GP19&lt;&gt;"",GR19&gt;=GS$31,GR19&lt;&gt;""),AND(HN19&gt;=IA$27,HN19&lt;&gt;"",HP19&gt;=IA$31,HP19&lt;&gt;""),AND(HQ19&gt;=IA$27,HQ19&lt;&gt;"",HS19&gt;=IA$31,HS19&lt;&gt;""),AND(HU19&gt;=IA$27,HU19&lt;&gt;"",HW19&gt;=IA$31,HW19&lt;&gt;""),AND(HX19&gt;=IA$27,HX19&lt;&gt;"",HZ19&gt;=IA$31,HZ19&lt;&gt;""),AND(IV19&gt;=JI$27,IV19&lt;&gt;"",IX19&gt;=JI$31,IX19&lt;&gt;""),AND(IY19&gt;=JI$27,IY19&lt;&gt;"",JA19&gt;=JI$31,JA19&lt;&gt;""),AND(JC19&gt;=JI$27,JC19&lt;&gt;"",JE19&gt;=JI$31,JE19&lt;&gt;""),AND(JF19&gt;=JI$27,JF19&lt;&gt;"",JH19&gt;=JI$31,JH19&lt;&gt;""),AND(KD19&gt;=KQ$27,KD19&lt;&gt;"",KF19&gt;=KQ$31,KF19&lt;&gt;""),AND(KG19&gt;=KQ$27,KG19&lt;&gt;"",KI19&gt;=KQ$31,KI19&lt;&gt;""),AND(KK19&gt;=KQ$27,KK19&lt;&gt;"",KM19&gt;=KQ$31,KM19&lt;&gt;""),AND(KN19&gt;=KQ$27,KN19&lt;&gt;"",KP19&gt;=KQ$31,KP19&lt;&gt;""),AND(LL19&gt;=LY$27,LL19&lt;&gt;"",LN19&gt;=LY$31,LN19&lt;&gt;""),AND(LO19&gt;=LY$27,LO19&lt;&gt;"",LQ19&gt;=LY$31,LQ19&lt;&gt;""),AND(LS19&gt;=LY$27,LS19&lt;&gt;"",LU19&gt;=LY$31,LU19&lt;&gt;""),AND(LV19&gt;=LY$27,LV19&lt;&gt;"",LX19&gt;=LY$31,LX19&lt;&gt;""),AND(MT19&gt;=NG$27,MT19&lt;&gt;"",MV19&gt;=NG$31,MV19&lt;&gt;""),AND(MW19&gt;=NG$27,MW19&lt;&gt;"",MY19&gt;=NG$31,MY19&lt;&gt;""),AND(NA19&gt;=NG$27,NA19&lt;&gt;"",NC19&gt;=NG$31,NC19&lt;&gt;""),AND(ND19&gt;=NG$27,ND19&lt;&gt;"",NF19&gt;=NG$31,NF19&lt;&gt;""),AND(OB19&gt;=OO$27,OB19&lt;&gt;"",OD19&gt;=OO$31,OD19&lt;&gt;""),AND(OE19&gt;=OO$27,OE19&lt;&gt;"",OG19&gt;=OO$31,OG19&lt;&gt;""),AND(OI19&gt;=OO$27,OI19&lt;&gt;"",OK19&gt;=OO$31,OK19&lt;&gt;""),AND(OL19&gt;=OO$27,OL19&lt;&gt;"",ON19&gt;=OO$31,ON19&lt;&gt;""),AND(PJ19&gt;=PW$27,PJ19&lt;&gt;"",PL19&gt;=PW$31,PL19&lt;&gt;""),AND(PM19&gt;=PW$27,PM19&lt;&gt;"",PO19&gt;=PW$31,PO19&lt;&gt;""),AND(PQ19&gt;=PW$27,PQ19&lt;&gt;"",PS19&gt;=PW$31,PS19&lt;&gt;""),AND(PT19&gt;=PW$27,PT19&lt;&gt;"",PV19&gt;=PW$31,PV19&lt;&gt;""),AND(QR19&gt;=RE$27,QR19&lt;&gt;"",QT19&gt;=RE$31,QT19&lt;&gt;""),AND(QU19&gt;=RE$27,QU19&lt;&gt;"",QW19&gt;=RE$31,QW19&lt;&gt;""),AND(QY19&gt;=RE$27,QY19&lt;&gt;"",RA19&gt;=RE$31,RA19&lt;&gt;""),AND(RB19&gt;=RE$27,RB19&lt;&gt;"",RD19&gt;=RE$31,RD19&lt;&gt;""),AND(RZ19&gt;=SM$27,RZ19&lt;&gt;"",SB19&gt;=SM$31,SB19&lt;&gt;""),AND(SC19&gt;=SM$27,SC19&lt;&gt;"",SE19&gt;=SM$31,SE19&lt;&gt;""),AND(SG19&gt;=SM$27,SG19&lt;&gt;"",SI19&gt;=SM$31,SI19&lt;&gt;""),AND(SJ19&gt;=SM$27,SJ19&lt;&gt;"",SL19&gt;=SM$31,SL19&lt;&gt;""),AND(TH19&gt;=TU$27,TH19&lt;&gt;"",TJ19&gt;=TU$31,TJ19&lt;&gt;""),AND(TK19&gt;=TU$27,TK19&lt;&gt;"",TM19&gt;=TU$31,TM19&lt;&gt;""),AND(TO19&gt;=TU$27,TO19&lt;&gt;"",TQ19&gt;=TU$31,TQ19&lt;&gt;""),AND(TR19&gt;=TU$27,TR19&lt;&gt;"",TT19&gt;=TU$31,TT19&lt;&gt;""),AND(UP19&gt;=VC$27,UP19&lt;&gt;"",UR19&gt;=VC$31,UR19&lt;&gt;""),AND(US19&gt;=VC$27,US19&lt;&gt;"",UU19&gt;=VC$31,UU19&lt;&gt;""),AND(UW19&gt;=VC$27,UW19&lt;&gt;"",UY19&gt;=VC$31,UY19&lt;&gt;""),AND(UZ19&gt;=VC$27,UZ19&lt;&gt;"",VB19&gt;=VC$31,VB19&lt;&gt;""),AND(VX19&gt;=WK$27,VX19&lt;&gt;"",VZ19&gt;=WK$31,VZ19&lt;&gt;""),AND(WA19&gt;=WK$27,WA19&lt;&gt;"",WC19&gt;=WK$31,WC19&lt;&gt;""),AND(WE19&gt;=WK$27,WE19&lt;&gt;"",WG19&gt;=WK$31,WG19&lt;&gt;""),AND(WH19&gt;=WK$27,WH19&lt;&gt;"",WJ19&gt;=WK$31,WJ19&lt;&gt;"")),"Merit",IF(OR(AND(AG19&gt;=AQ$26,AG19&lt;&gt;"",AI19&gt;=AQ$30,AI19&lt;&gt;"",AF19=""),AND(AJ19&gt;=AQ$26,AJ19&lt;&gt;"",AL19&gt;=AQ$30,AL19&lt;&gt;"",AF19=""),AND(AN19&gt;=AQ$26,AN19&lt;&gt;"",AP19&gt;=AQ$30,AP19&lt;&gt;"",AF19=""),AND(BH19&gt;=BR$26,BH19&lt;&gt;"",BJ19&gt;=BR$30,BJ19&lt;&gt;"",BG19=""),AND(BK19&gt;=BR$26,BK19&lt;&gt;"",BM19&gt;=BR$30,BM19&lt;&gt;"",BG19=""),AND(BO19&gt;=BR$26,BO19&lt;&gt;"",BQ19&gt;=BR$30,BQ19&lt;&gt;"",BG19=""),AND(CI19&gt;=CS$26,CI19&lt;&gt;"",CK19&gt;=CS$30,CK19&lt;&gt;"",CH19=""),AND(CL19&gt;=CS$26,CL19&lt;&gt;"",CN19&gt;=CS$30,CN19&lt;&gt;"",CH19=""),AND(CP19&gt;=CS$26,CP19&lt;&gt;"",CR19&gt;=CS$30,CR19&lt;&gt;"",CH19=""),AND(DP19&gt;=EC$26,DP19&lt;&gt;"",DR19&gt;=EC$30,DR19&lt;&gt;""),AND(DS19&gt;=EC$26,DS19&lt;&gt;"",DU19&gt;=EC$30,DU19&lt;&gt;""),AND(DW19&gt;=EC$26,DW19&lt;&gt;"",DY19&gt;=EC$30,DY19&lt;&gt;""),AND(DZ19&gt;=EC$26,DZ19&lt;&gt;"",EB19&gt;=EC$30,EB19&lt;&gt;""),AND(EX19&gt;=FK$26,EX19&lt;&gt;"",EZ19&gt;=FK$30,EZ19&lt;&gt;""),AND(FA19&gt;=FK$26,FA19&lt;&gt;"",FC19&gt;=FK$30,FC19&lt;&gt;""),AND(FE19&gt;=FK$26,FE19&lt;&gt;"",FG19&gt;=FK$30,FG19&lt;&gt;""),AND(FH19&gt;=FK$26,FH19&lt;&gt;"",FJ19&gt;=FK$30,FJ19&lt;&gt;""),AND(GF19&gt;=GS$26,GF19&lt;&gt;"",GH19&gt;=GS$30,GH19&lt;&gt;""),AND(GI19&gt;=GS$26,GI19&lt;&gt;"",GK19&gt;=GS$30,GK19&lt;&gt;""),AND(GM19&gt;=GS$26,GM19&lt;&gt;"",GO19&gt;=GS$30,GO19&lt;&gt;""),AND(GP19&gt;=GS$26,GP19&lt;&gt;"",GR19&gt;=GS$30,GR19&lt;&gt;""),AND(HN19&gt;=IA$26,HN19&lt;&gt;"",HP19&gt;=IA$30,HP19&lt;&gt;""),AND(HQ19&gt;=IA$26,HQ19&lt;&gt;"",HS19&gt;=IA$30,HS19&lt;&gt;""),AND(HU19&gt;=IA$26,HU19&lt;&gt;"",HW19&gt;=IA$30,HW19&lt;&gt;""),AND(HX19&gt;=IA$26,HX19&lt;&gt;"",HZ19&gt;=IA$30,HZ19&lt;&gt;""),AND(IV19&gt;=JI$26,IV19&lt;&gt;"",IX19&gt;=JI$30,IX19&lt;&gt;""),AND(IY19&gt;=JI$26,IY19&lt;&gt;"",JA19&gt;=JI$30,JA19&lt;&gt;""),AND(JC19&gt;=JI$26,JC19&lt;&gt;"",JE19&gt;=JI$30,JE19&lt;&gt;""),AND(JF19&gt;=JI$26,JF19&lt;&gt;"",JH19&gt;=JI$30,JH19&lt;&gt;""),AND(KD19&gt;=KQ$26,KD19&lt;&gt;"",KF19&gt;=KQ$30,KF19&lt;&gt;""),AND(KG19&gt;=KQ$26,KG19&lt;&gt;"",KI19&gt;=KQ$30,KI19&lt;&gt;""),AND(KK19&gt;=KQ$26,KK19&lt;&gt;"",KM19&gt;=KQ$30,KM19&lt;&gt;""),AND(KN19&gt;=KQ$26,KN19&lt;&gt;"",KP19&gt;=KQ$30,KP19&lt;&gt;""),AND(LL19&gt;=LY$26,LL19&lt;&gt;"",LN19&gt;=LY$30,LN19&lt;&gt;""),AND(LO19&gt;=LY$26,LO19&lt;&gt;"",LQ19&gt;=LY$30,LQ19&lt;&gt;""),AND(LS19&gt;=LY$26,LS19&lt;&gt;"",LU19&gt;=LY$30,LU19&lt;&gt;""),AND(LV19&gt;=LY$26,LV19&lt;&gt;"",LX19&gt;=LY$30,LX19&lt;&gt;""),AND(MT19&gt;=NG$26,MT19&lt;&gt;"",MV19&gt;=NG$30,MV19&lt;&gt;""),AND(MW19&gt;=NG$26,MW19&lt;&gt;"",MY19&gt;=NG$30,MY19&lt;&gt;""),AND(NA19&gt;=NG$26,NA19&lt;&gt;"",NC19&gt;=NG$30,NC19&lt;&gt;""),AND(ND19&gt;=NG$26,ND19&lt;&gt;"",NF19&gt;=NG$30,NF19&lt;&gt;""),AND(OB19&gt;=OO$26,OB19&lt;&gt;"",OD19&gt;=OO$30,OD19&lt;&gt;""),AND(OE19&gt;=OO$26,OE19&lt;&gt;"",OG19&gt;=OO$30,OG19&lt;&gt;""),AND(OI19&gt;=OO$26,OI19&lt;&gt;"",OK19&gt;=OO$30,OK19&lt;&gt;""),AND(OL19&gt;=OO$26,OL19&lt;&gt;"",ON19&gt;=OO$30,ON19&lt;&gt;""),AND(PJ19&gt;=PW$26,PJ19&lt;&gt;"",PL19&gt;=PW$30,PL19&lt;&gt;""),AND(PM19&gt;=PW$26,PM19&lt;&gt;"",PO19&gt;=PW$30,PO19&lt;&gt;""),AND(PQ19&gt;=PW$26,PQ19&lt;&gt;"",PS19&gt;=PW$30,PS19&lt;&gt;""),AND(PT19&gt;=PW$26,PT19&lt;&gt;"",PV19&gt;=PW$30,PV19&lt;&gt;""),AND(QR19&gt;=RE$26,QR19&lt;&gt;"",QT19&gt;=RE$30,QT19&lt;&gt;""),AND(QU19&gt;=RE$26,QU19&lt;&gt;"",QW19&gt;=RE$30,QW19&lt;&gt;""),AND(QY19&gt;=RE$26,QY19&lt;&gt;"",RA19&gt;=RE$30,RA19&lt;&gt;""),AND(RB19&gt;=RE$26,RB19&lt;&gt;"",RD19&gt;=RE$30,RD19&lt;&gt;""),AND(RZ19&gt;=SM$26,RZ19&lt;&gt;"",SB19&gt;=SM$30,SB19&lt;&gt;""),AND(SC19&gt;=SM$26,SC19&lt;&gt;"",SE19&gt;=SM$30,SE19&lt;&gt;""),AND(SG19&gt;=SM$26,SG19&lt;&gt;"",SI19&gt;=SM$30,SI19&lt;&gt;""),AND(SJ19&gt;=SM$26,SJ19&lt;&gt;"",SL19&gt;=SM$30,SL19&lt;&gt;""),AND(TH19&gt;=TU$26,TH19&lt;&gt;"",TJ19&gt;=TU$30,TJ19&lt;&gt;""),AND(TK19&gt;=TU$26,TK19&lt;&gt;"",TM19&gt;=TU$30,TM19&lt;&gt;""),AND(TO19&gt;=TU$26,TO19&lt;&gt;"",TQ19&gt;=TU$30,TQ19&lt;&gt;""),AND(TR19&gt;=TU$26,TR19&lt;&gt;"",TT19&gt;=TU$30,TT19&lt;&gt;""),AND(UP19&gt;=VC$26,UP19&lt;&gt;"",UR19&gt;=VC$30,UR19&lt;&gt;""),AND(US19&gt;=VC$26,US19&lt;&gt;"",UU19&gt;=VC$30,UU19&lt;&gt;""),AND(UW19&gt;=VC$26,UW19&lt;&gt;"",UY19&gt;=VC$30,UY19&lt;&gt;""),AND(UZ19&gt;=VC$26,UZ19&lt;&gt;"",VB19&gt;=VC$30,VB19&lt;&gt;""),AND(VX19&gt;=WK$26,VX19&lt;&gt;"",VZ19&gt;=WK$30,VZ19&lt;&gt;""),AND(WA19&gt;=WK$26,WA19&lt;&gt;"",WC19&gt;=WK$30,WC19&lt;&gt;""),AND(WE19&gt;=WK$26,WE19&lt;&gt;"",WG19&gt;=WK$30,WG19&lt;&gt;""),AND(WH19&gt;=WK$26,WH19&lt;&gt;"",WJ19&gt;=WK$30,WJ19&lt;&gt;"")),"Excellence",IF(I19="P","Worlds Team",IF(F19="P","National Team","")))))</f>
        <v/>
      </c>
      <c r="I19" s="3" t="str">
        <f>IF(OR(AND(AG19&gt;=AQ$25,AG19&lt;&gt;"",AI19&gt;=AQ$29,AI19&lt;&gt;"",AF19=""),AND(AJ19&gt;=AQ$25,AJ19&lt;&gt;"",AL19&gt;=AQ$29,AL19&lt;&gt;"",AF19=""),AND(AN19&gt;=AQ$25,AN19&lt;&gt;"",AP19&gt;=AQ$29,AP19&lt;&gt;"",AF19=""),AND(BH19&gt;=BR$25,BH19&lt;&gt;"",BJ19&gt;=BR$29,BJ19&lt;&gt;"",BG19=""),AND(BK19&gt;=BR$25,BK19&lt;&gt;"",BM19&gt;=BR$29,BM19&lt;&gt;"",BG19=""),AND(BO19&gt;=BR$25,BO19&lt;&gt;"",BQ19&gt;=BR$29,BQ19&lt;&gt;"",BG19=""),AND(CI19&gt;=CS$25,CI19&lt;&gt;"",CK19&gt;=CS$29,CK19&lt;&gt;"",CH19=""),AND(CL19&gt;=CS$25,CL19&lt;&gt;"",CN19&gt;=CS$29,CN19&lt;&gt;"",CH19=""),AND(CP19&gt;=CS$25,CP19&lt;&gt;"",CR19&gt;=CS$29,CR19&lt;&gt;"",CH19=""),AND(DP19&gt;=EC$25,DP19&lt;&gt;"",DR19&gt;=EC$29,DR19&lt;&gt;""),AND(DS19&gt;=EC$25,DS19&lt;&gt;"",DU19&gt;=EC$29,DU19&lt;&gt;""),AND(DW19&gt;=EC$25,DW19&lt;&gt;"",DY19&gt;=EC$29,DY19&lt;&gt;""),AND(DZ19&gt;=EC$25,DZ19&lt;&gt;"",EB19&gt;=EC$29,EB19&lt;&gt;""),AND(EX19&gt;=FK$25,EX19&lt;&gt;"",EZ19&gt;=FK$29,EZ19&lt;&gt;""),AND(FA19&gt;=FK$25,FA19&lt;&gt;"",FC19&gt;=FK$29,FC19&lt;&gt;""),AND(FE19&gt;=FK$25,FE19&lt;&gt;"",FG19&gt;=FK$29,FG19&lt;&gt;""),AND(FH19&gt;=FK$25,FH19&lt;&gt;"",FJ19&gt;=FK$29,FJ19&lt;&gt;""),AND(GF19&gt;=GS$25,GF19&lt;&gt;"",GH19&gt;=GS$29,GH19&lt;&gt;""),AND(GI19&gt;=GS$25,GI19&lt;&gt;"",GK19&gt;=GS$29,GK19&lt;&gt;""),AND(GM19&gt;=GS$25,GM19&lt;&gt;"",GO19&gt;=GS$29,GO19&lt;&gt;""),AND(GP19&gt;=GS$25,GP19&lt;&gt;"",GR19&gt;=GS$29,GR19&lt;&gt;""),AND(HN19&gt;=IA$25,HN19&lt;&gt;"",HP19&gt;=IA$29,HP19&lt;&gt;""),AND(HQ19&gt;=IA$25,HQ19&lt;&gt;"",HS19&gt;=IA$29,HS19&lt;&gt;""),AND(HU19&gt;=IA$25,HU19&lt;&gt;"",HW19&gt;=IA$29,HW19&lt;&gt;""),AND(HX19&gt;=IA$25,HX19&lt;&gt;"",HZ19&gt;=IA$29,HZ19&lt;&gt;""),AND(IV19&gt;=JI$25,IV19&lt;&gt;"",IX19&gt;=JI$29,IX19&lt;&gt;""),AND(IY19&gt;=JI$25,IY19&lt;&gt;"",JA19&gt;=JI$29,JA19&lt;&gt;""),AND(JC19&gt;=JI$25,JC19&lt;&gt;"",JE19&gt;=JI$29,JE19&lt;&gt;""),AND(JF19&gt;=JI$25,JF19&lt;&gt;"",JH19&gt;=JI$29,JH19&lt;&gt;""),AND(KD19&gt;=KQ$25,KD19&lt;&gt;"",KF19&gt;=KQ$29,KF19&lt;&gt;""),AND(KG19&gt;=KQ$25,KG19&lt;&gt;"",KI19&gt;=KQ$29,KI19&lt;&gt;""),AND(KK19&gt;=KQ$25,KK19&lt;&gt;"",KM19&gt;=KQ$29,KM19&lt;&gt;""),AND(KN19&gt;=KQ$25,KN19&lt;&gt;"",KP19&gt;=KQ$29,KP19&lt;&gt;""),AND(LL19&gt;=LY$25,LL19&lt;&gt;"",LN19&gt;=LY$29,LN19&lt;&gt;""),AND(LO19&gt;=LY$25,LO19&lt;&gt;"",LQ19&gt;=LY$29,LQ19&lt;&gt;""),AND(LS19&gt;=LY$25,LS19&lt;&gt;"",LU19&gt;=LY$29,LU19&lt;&gt;""),AND(LV19&gt;=LY$25,LV19&lt;&gt;"",LX19&gt;=LY$29,LX19&lt;&gt;""),AND(MT19&gt;=NG$25,MT19&lt;&gt;"",MV19&gt;=NG$29,MV19&lt;&gt;""),AND(MW19&gt;=NG$25,MW19&lt;&gt;"",MY19&gt;=NG$29,MY19&lt;&gt;""),AND(NA19&gt;=NG$25,NA19&lt;&gt;"",NC19&gt;=NG$29,NC19&lt;&gt;""),AND(ND19&gt;=NG$25,ND19&lt;&gt;"",NF19&gt;=NG$29,NF19&lt;&gt;""),AND(OB19&gt;=OO$25,OB19&lt;&gt;"",OD19&gt;=OO$29,OD19&lt;&gt;""),AND(OE19&gt;=OO$25,OE19&lt;&gt;"",OG19&gt;=OO$29,OG19&lt;&gt;""),AND(OI19&gt;=OO$25,OI19&lt;&gt;"",OK19&gt;=OO$29,OK19&lt;&gt;""),AND(OL19&gt;=OO$25,OL19&lt;&gt;"",ON19&gt;=OO$29,ON19&lt;&gt;""),AND(PJ19&gt;=PW$25,PJ19&lt;&gt;"",PL19&gt;=PW$29,PL19&lt;&gt;""),AND(PM19&gt;=PW$25,PM19&lt;&gt;"",PO19&gt;=PW$29,PO19&lt;&gt;""),AND(PQ19&gt;=PW$25,PQ19&lt;&gt;"",PS19&gt;=PW$29,PS19&lt;&gt;""),AND(PT19&gt;=PW$25,PT19&lt;&gt;"",PV19&gt;=PW$29,PV19&lt;&gt;""),AND(QR19&gt;=RE$25,QR19&lt;&gt;"",QT19&gt;=RE$29,QT19&lt;&gt;""),AND(QU19&gt;=RE$25,QU19&lt;&gt;"",QW19&gt;=RE$29,QW19&lt;&gt;""),AND(QY19&gt;=RE$25,QY19&lt;&gt;"",RA19&gt;=RE$29,RA19&lt;&gt;""),AND(RB19&gt;=RE$25,RB19&lt;&gt;"",RD19&gt;=RE$29,RD19&lt;&gt;""),AND(RZ19&gt;=SM$25,RZ19&lt;&gt;"",SB19&gt;=SM$29,SB19&lt;&gt;""),AND(SC19&gt;=SM$25,SC19&lt;&gt;"",SE19&gt;=SM$29,SE19&lt;&gt;""),AND(SG19&gt;=SM$25,SG19&lt;&gt;"",SI19&gt;=SM$29,SI19&lt;&gt;""),AND(SJ19&gt;=SM$25,SJ19&lt;&gt;"",SL19&gt;=SM$29,SL19&lt;&gt;""),AND(TH19&gt;=TU$25,TH19&lt;&gt;"",TJ19&gt;=TU$29,TJ19&lt;&gt;""),AND(TK19&gt;=TU$25,TK19&lt;&gt;"",TM19&gt;=TU$29,TM19&lt;&gt;""),AND(TO19&gt;=TU$25,TO19&lt;&gt;"",TQ19&gt;=TU$29,TQ19&lt;&gt;""),AND(TR19&gt;=TU$25,TR19&lt;&gt;"",TT19&gt;=TU$29,TT19&lt;&gt;""),AND(UP19&gt;=VC$25,UP19&lt;&gt;"",UR19&gt;=VC$29,UR19&lt;&gt;""),AND(US19&gt;=VC$25,US19&lt;&gt;"",UU19&gt;=VC$29,UU19&lt;&gt;""),AND(UW19&gt;=VC$25,UW19&lt;&gt;"",UY19&gt;=VC$29,UY19&lt;&gt;""),AND(UZ19&gt;=VC$25,UZ19&lt;&gt;"",VB19&gt;=VC$29,VB19&lt;&gt;""),AND(VX19&gt;=WK$25,VX19&lt;&gt;"",VZ19&gt;=WK$29,VZ19&lt;&gt;""),AND(WA19&gt;=WK$25,WA19&lt;&gt;"",WC19&gt;=WK$29,WC19&lt;&gt;""),AND(WE19&gt;=WK$25,WE19&lt;&gt;"",WG19&gt;=WK$29,WG19&lt;&gt;""),AND(WH19&gt;=WK$25,WH19&lt;&gt;"",WJ19&gt;=WK$29,WJ19&lt;&gt;"")),"P","")</f>
        <v/>
      </c>
      <c r="J19" s="8">
        <f>IF(COUNT(AI19,AL19,AP19,BJ19,BM19,BQ19,CK19,CN19,CR19)&gt;0,LARGE((AI19,AL19,AP19,BJ19,BM19,BQ19,CK19,CN19,CR19),1),0)</f>
        <v>9.0399999999999991</v>
      </c>
      <c r="K19" s="8" t="str">
        <f>IF(J19="","",IF(OR(J19=CK19,J19=CN19,J19=CR19),$BS$1,IF(OR(J19=BJ19,J19=BM19,J19=BQ19),$AR$1,IF(OR(J19=AI19,J19=AL19,J19=AP19),$Q$1,""))))</f>
        <v>2024 Nationals</v>
      </c>
      <c r="L19" s="8">
        <f>IF(COUNT(AI19,AL19,AP19,BJ19,BM19,BQ19,CK19,CN19,CR19)&gt;1,LARGE((AI19,AL19,AP19,BJ19,BM19,BQ19,CK19,CN19,CR19),2),0)</f>
        <v>8.83</v>
      </c>
      <c r="M19" s="8" t="str">
        <f>IF(L19="","",IF(OR(L19=CK19,L19=CN19,L19=CR19),$BS$1,IF(OR(L19=BJ19,L19=BM19,L19=BQ19),$AR$1,IF(OR(L19=AI19,L19=AL19,L19=AP19),$Q$1,""))))</f>
        <v>2024 Nationals</v>
      </c>
      <c r="N19" s="8" t="str">
        <f>IF(MAX(CT19,CU19)&gt;0,MAX(CT19,CU19),"")</f>
        <v/>
      </c>
      <c r="O19" s="11" t="str">
        <f>IF(N19="","",IF(N19=CT19,"("&amp;CT$2&amp;")",IF(N19=CU19,"("&amp;CU$2&amp;")")))</f>
        <v/>
      </c>
      <c r="P19" s="8" t="str">
        <f>IF(N19="","",IF(N19=CT19,IF(N19+IF(L19="",0,L19)=WD19,$VD$1,IF(N19+IF(L19="",0,L19)=UV19,$TV$1,IF(N19+IF(L19="",0,L19)=TN19,$SN$1,IF(N19+IF(L19="",0,L19)=SF19,$RF$1,IF(N19+IF(L19="",0,L19)=QX19,$PX$1,IF(N19+IF(L19="",0,L19)=PP19,$OP$1,IF(N19+IF(L19="",0,L19)=OH19,$NH$1,IF(N19+IF(L19="",0,L19)=MZ19,$LZ$1,IF(N19+IF(L19="",0,L19)=LR19,$KR$1,IF(N19+IF(L19="",0,L19)=KJ19,$JJ$1,IF(N19+IF(L19="",0,L19)=JB19,$IB$1,IF(N19+IF(L19="",0,L19)=HT19,$GT$1,IF(N19+IF(L19="",0,L19)=GL19,$FL$1,IF(N19+IF(L19="",0,L19)=FD19,$ED$1,IF(N19+IF(L19="",0,L19)=DV19,$CV$1))))))))))))))),IF(N19=CU19,IF(N19+IF(L19="",0,L19)=WG19,$VD$1,IF(N19+IF(L19="",0,L19)=UY19,$TV$1,IF(N19+IF(L19="",0,L19)=TQ19,$SN$1,IF(N19+IF(L19="",0,L19)=SL19,$RF$1,IF(N19+IF(L19="",0,L19)=RD19,$PX$1,IF(N19+IF(L19="",0,L19)=PV19,$OP$1,IF(N19+IF(L19="",0,L19)=ON19,$NH$1,IF(N19+IF(L19="",0,L19)=NF19,$LZ$1,IF(N19+IF(L19="",0,L19)=LX19,$KR$1,IF(N19+IF(L19="",0,L19)=KP19,$JJ$1,IF(N19+IF(L19="",0,L19)=JH19,$IB$1,IF(N19+IF(L19="",0,L19)=HZ19,$GT$1,IF(N19+IF(L19="",0,L19)=GR19,$FL$1,IF(N19+IF(L19="",0,L19)=FJ19,$ED$1,IF(N19+IF(L19="",0,L19)=EB19,$CV$1,IF(N19+IF(L19="",0,L19)=WJ19,$VD$1,IF(N19+IF(L19="",0,L19)=VB19,$TV$1,IF(N19+IF(L19="",0,L19)=TT19,$SN$1,IF(N19+IF(L19="",0,L19)=SI19,$RF$1,IF(N19+IF(L19="",0,L19)=RA19,$PX$1,IF(N19+IF(L19="",0,L19)=PS19,$OP$1,IF(N19+IF(L19="",0,L19)=OK19,$NH$1,IF(N19+IF(L19="",0,L19)=NC19,$LZ$1,IF(N19+IF(L19="",0,L19)=LU19,$KR$1,IF(N19+IF(L19="",0,L19)=KM19,$JJ$1,IF(N19+IF(L19="",0,L19)=JE19,$IB$1,IF(N19+IF(L19="",0,L19)=HW19,$GT$1,IF(N19+IF(L19="",0,L19)=GO19,$FL$1,IF(N19+IF(L19="",0,L19)=FG19,$ED$1,IF(N19+IF(L19="",0,L19)=DY19,$CV$1)))))))))))))))))))))))))))))))))</f>
        <v/>
      </c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8"/>
      <c r="AG19" s="39" t="str">
        <f>IF(S19&gt;0,S19,"")</f>
        <v/>
      </c>
      <c r="AH19" s="39" t="str">
        <f>IF(T19&gt;0,T19,"")</f>
        <v/>
      </c>
      <c r="AI19" s="41" t="str">
        <f>IF(SUM(Q19:T19)-U19&gt;0,SUM(Q19:T19)-U19,"")</f>
        <v/>
      </c>
      <c r="AJ19" s="41" t="str">
        <f>IF(X19&gt;0,X19,"")</f>
        <v/>
      </c>
      <c r="AK19" s="41" t="str">
        <f>IF(Y19&gt;0,Y19,"")</f>
        <v/>
      </c>
      <c r="AL19" s="41" t="str">
        <f>IF(SUM(V19:Y19)-Z19&gt;0,SUM(V19:Y19)-Z19,"")</f>
        <v/>
      </c>
      <c r="AM19" s="41" t="str">
        <f>IF(AI19="","",MAX(AI19,AL19))</f>
        <v/>
      </c>
      <c r="AN19" s="41" t="str">
        <f>IF(AC19&gt;0,AC19,"")</f>
        <v/>
      </c>
      <c r="AO19" s="41" t="str">
        <f>IF(AD19&gt;0,AD19,"")</f>
        <v/>
      </c>
      <c r="AP19" s="41" t="str">
        <f>IF(SUM(AA19:AD19)-AE19&gt;0,SUM(AA19:AD19)-AE19,"")</f>
        <v/>
      </c>
      <c r="AQ19" s="41" t="str">
        <f>IF(SUM(AM19,AP19)&gt;0,SUM(AM19,AP19),"")</f>
        <v/>
      </c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9"/>
      <c r="BH19" s="40" t="str">
        <f>IF(AT19&gt;0,AT19,"")</f>
        <v/>
      </c>
      <c r="BI19" s="40" t="str">
        <f>IF(AU19&gt;0,AU19,"")</f>
        <v/>
      </c>
      <c r="BJ19" s="11" t="str">
        <f>IF(SUM(AR19:AU19)-AV19&gt;0,SUM(AR19:AU19)-AV19,"")</f>
        <v/>
      </c>
      <c r="BK19" s="11" t="str">
        <f>IF(AY19&gt;0,AY19,"")</f>
        <v/>
      </c>
      <c r="BL19" s="11" t="str">
        <f>IF(AZ19&gt;0,AZ19,"")</f>
        <v/>
      </c>
      <c r="BM19" s="11" t="str">
        <f>IF(SUM(AW19:AZ19)-BA19&gt;0,SUM(AW19:AZ19)-BA19,"")</f>
        <v/>
      </c>
      <c r="BN19" s="11" t="str">
        <f>IF(BJ19="","",MAX(BJ19,BM19))</f>
        <v/>
      </c>
      <c r="BO19" s="11" t="str">
        <f>IF(BD19&gt;0,BD19,"")</f>
        <v/>
      </c>
      <c r="BP19" s="11" t="str">
        <f>IF(BE19&gt;0,BE19,"")</f>
        <v/>
      </c>
      <c r="BQ19" s="11" t="str">
        <f>IF(SUM(BB19:BE19)-BF19&gt;0,SUM(BB19:BE19)-BF19,"")</f>
        <v/>
      </c>
      <c r="BR19" s="11" t="str">
        <f>IF(SUM(BN19,BQ19)&gt;0,SUM(BN19,BQ19),"")</f>
        <v/>
      </c>
      <c r="BS19" s="23">
        <v>1.3</v>
      </c>
      <c r="BT19" s="23">
        <v>1.75</v>
      </c>
      <c r="BU19" s="23">
        <v>2.7</v>
      </c>
      <c r="BV19" s="23">
        <v>3.08</v>
      </c>
      <c r="BW19" s="23">
        <v>0</v>
      </c>
      <c r="BX19" s="23">
        <v>1.35</v>
      </c>
      <c r="BY19" s="23">
        <v>1.65</v>
      </c>
      <c r="BZ19" s="23">
        <v>2.7</v>
      </c>
      <c r="CA19" s="23">
        <v>3.34</v>
      </c>
      <c r="CB19" s="23">
        <v>0</v>
      </c>
      <c r="CC19" s="23"/>
      <c r="CD19" s="23"/>
      <c r="CE19" s="23"/>
      <c r="CF19" s="23"/>
      <c r="CG19" s="23"/>
      <c r="CH19" s="28"/>
      <c r="CI19" s="39">
        <f>IF(BU19&gt;0,BU19,"")</f>
        <v>2.7</v>
      </c>
      <c r="CJ19" s="39">
        <f>IF(BV19&gt;0,BV19,"")</f>
        <v>3.08</v>
      </c>
      <c r="CK19" s="41">
        <f>IF(SUM(BS19:BV19)-BW19&gt;0,SUM(BS19:BV19)-BW19,"")</f>
        <v>8.83</v>
      </c>
      <c r="CL19" s="41">
        <f>IF(BZ19&gt;0,BZ19,"")</f>
        <v>2.7</v>
      </c>
      <c r="CM19" s="41">
        <f>IF(CA19&gt;0,CA19,"")</f>
        <v>3.34</v>
      </c>
      <c r="CN19" s="41">
        <f>IF(SUM(BX19:CA19)-CB19&gt;0,SUM(BX19:CA19)-CB19,"")</f>
        <v>9.0399999999999991</v>
      </c>
      <c r="CO19" s="41">
        <f>IF(CK19="","",MAX(CK19,CN19))</f>
        <v>9.0399999999999991</v>
      </c>
      <c r="CP19" s="41" t="str">
        <f>IF(CE19&gt;0,CE19,"")</f>
        <v/>
      </c>
      <c r="CQ19" s="41" t="str">
        <f>IF(CF19&gt;0,CF19,"")</f>
        <v/>
      </c>
      <c r="CR19" s="41" t="str">
        <f>IF(SUM(CC19:CF19)-CG19&gt;0,SUM(CC19:CF19)-CG19,"")</f>
        <v/>
      </c>
      <c r="CS19" s="41">
        <f>IF(SUM(CO19,CR19)&gt;0,SUM(CO19,CR19),"")</f>
        <v>9.0399999999999991</v>
      </c>
      <c r="CT19" s="52" t="str">
        <f>IF(MAX(DV19,FD19,GL19,HT19,JB19,KJ19,LR19,MZ19,OH19,PP19,QX19,SF19,TN19,UV19,WD19)-IF(L19="",0,L19)&gt;0.001,MAX(DV19,FD19,GL19,HT19,JB19,KJ19,LR19,MZ19,OH19,PP19,QX19,SF19,TN19,UV19,WD19)-IF(L19="",0,L19),"")</f>
        <v/>
      </c>
      <c r="CU19" s="52" t="str">
        <f>IF(MAX(DY19,EB19,FG19,FJ19,GO19,GR19,HW19,HZ19,JE19,JH19,KM19,KP19,LU19,LX19,NC19,NF19,OK19,ON19,PS19,PV19,RA19,RD19,SI19,SL19,TQ19,TT19,UY19,VB19,WG19,WJ19)-IF(L19="",0,L19)&gt;0.001,MAX(DY19,EB19,FG19,FJ19,GO19,GR19,HW19,HZ19,JE19,JH19,KM19,KP19,LU19,LX19,NC19,NF19,OK19,ON19,PS19,PV19,RA19,RD19,SI19,SL19,TQ19,TT19,UY19,VB19,WG19,WJ19)-IF(L19="",0,L19),"")</f>
        <v/>
      </c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41" t="str">
        <f>IF(CX19&gt;0,CX19,"")</f>
        <v/>
      </c>
      <c r="DQ19" s="41" t="str">
        <f>IF(CY19&gt;0,CY19,"")</f>
        <v/>
      </c>
      <c r="DR19" s="41" t="str">
        <f>IF(SUM(CV19:CY19)-CZ19&gt;0,SUM(CV19:CY19)-CZ19,"")</f>
        <v/>
      </c>
      <c r="DS19" s="41" t="str">
        <f>IF(DC19&gt;0,DC19,"")</f>
        <v/>
      </c>
      <c r="DT19" s="41" t="str">
        <f>IF(DD19&gt;0,DD19,"")</f>
        <v/>
      </c>
      <c r="DU19" s="41" t="str">
        <f>IF(SUM(DA19:DD19)-DE19&gt;0,SUM(DA19:DD19)-DE19,"")</f>
        <v/>
      </c>
      <c r="DV19" s="41" t="str">
        <f>IF(MAX(DR19,DU19)&gt;0,MAX(DR19,DU19),"")</f>
        <v/>
      </c>
      <c r="DW19" s="41" t="str">
        <f>IF(DH19&gt;0,DH19,"")</f>
        <v/>
      </c>
      <c r="DX19" s="41" t="str">
        <f>IF(DI19&gt;0,DI19,"")</f>
        <v/>
      </c>
      <c r="DY19" s="41" t="str">
        <f>IF(SUM(DF19:DI19)-DJ19&gt;0,SUM(DF19:DI19)-DJ19,"")</f>
        <v/>
      </c>
      <c r="DZ19" s="41" t="str">
        <f>IF(DM19&gt;0,DM19,"")</f>
        <v/>
      </c>
      <c r="EA19" s="41" t="str">
        <f>IF(DN19&gt;0,DN19,"")</f>
        <v/>
      </c>
      <c r="EB19" s="41" t="str">
        <f>IF(SUM(DK19:DN19)-DO19&gt;0,SUM(DK19:DN19)-DO19,"")</f>
        <v/>
      </c>
      <c r="EC19" s="41" t="str">
        <f>IF(SUM(DV19,EB19)&gt;0,SUM(DV19,EB19),"")</f>
        <v/>
      </c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1" t="str">
        <f>IF(EF19&gt;0,EF19,"")</f>
        <v/>
      </c>
      <c r="EY19" s="11" t="str">
        <f>IF(EG19&gt;0,EG19,"")</f>
        <v/>
      </c>
      <c r="EZ19" s="11" t="str">
        <f>IF(SUM(ED19:EG19)-EH19&gt;0,SUM(ED19:EG19)-EH19,"")</f>
        <v/>
      </c>
      <c r="FA19" s="11" t="str">
        <f>IF(EK19&gt;0,EK19,"")</f>
        <v/>
      </c>
      <c r="FB19" s="11" t="str">
        <f>IF(EL19&gt;0,EL19,"")</f>
        <v/>
      </c>
      <c r="FC19" s="11" t="str">
        <f>IF(SUM(EI19:EL19)-EM19&gt;0,SUM(EI19:EL19)-EM19,"")</f>
        <v/>
      </c>
      <c r="FD19" s="11" t="str">
        <f>IF(MAX(EZ19,FC19)&gt;0,MAX(EZ19,FC19),"")</f>
        <v/>
      </c>
      <c r="FE19" s="11" t="str">
        <f>IF(EP19&gt;0,EP19,"")</f>
        <v/>
      </c>
      <c r="FF19" s="11" t="str">
        <f>IF(EQ19&gt;0,EQ19,"")</f>
        <v/>
      </c>
      <c r="FG19" s="11" t="str">
        <f>IF(SUM(EN19:EQ19)-ER19&gt;0,SUM(EN19:EQ19)-ER19,"")</f>
        <v/>
      </c>
      <c r="FH19" s="11" t="str">
        <f>IF(EU19&gt;0,EU19,"")</f>
        <v/>
      </c>
      <c r="FI19" s="11" t="str">
        <f>IF(EV19&gt;0,EV19,"")</f>
        <v/>
      </c>
      <c r="FJ19" s="11" t="str">
        <f>IF(SUM(ES19:EV19)-EW19&gt;0,SUM(ES19:EV19)-EW19,"")</f>
        <v/>
      </c>
      <c r="FK19" s="11" t="str">
        <f>IF(SUM(FD19,FJ19)&gt;0,SUM(FD19,FJ19),"")</f>
        <v/>
      </c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41" t="str">
        <f>IF(FN19&gt;0,FN19,"")</f>
        <v/>
      </c>
      <c r="GG19" s="41" t="str">
        <f>IF(FO19&gt;0,FO19,"")</f>
        <v/>
      </c>
      <c r="GH19" s="41" t="str">
        <f>IF(SUM(FL19:FO19)-FP19&gt;0,SUM(FL19:FO19)-FP19,"")</f>
        <v/>
      </c>
      <c r="GI19" s="41" t="str">
        <f>IF(FS19&gt;0,FS19,"")</f>
        <v/>
      </c>
      <c r="GJ19" s="41" t="str">
        <f>IF(FT19&gt;0,FT19,"")</f>
        <v/>
      </c>
      <c r="GK19" s="41" t="str">
        <f>IF(SUM(FQ19:FT19)-FU19&gt;0,SUM(FQ19:FT19)-FU19,"")</f>
        <v/>
      </c>
      <c r="GL19" s="41" t="str">
        <f>IF(MAX(GH19,GK19)&gt;0,MAX(GH19,GK19),"")</f>
        <v/>
      </c>
      <c r="GM19" s="41" t="str">
        <f>IF(FX19&gt;0,FX19,"")</f>
        <v/>
      </c>
      <c r="GN19" s="41" t="str">
        <f>IF(FY19&gt;0,FY19,"")</f>
        <v/>
      </c>
      <c r="GO19" s="41" t="str">
        <f>IF(SUM(FV19:FY19)-FZ19&gt;0,SUM(FV19:FY19)-FZ19,"")</f>
        <v/>
      </c>
      <c r="GP19" s="41" t="str">
        <f>IF(GC19&gt;0,GC19,"")</f>
        <v/>
      </c>
      <c r="GQ19" s="41" t="str">
        <f>IF(GD19&gt;0,GD19,"")</f>
        <v/>
      </c>
      <c r="GR19" s="41" t="str">
        <f>IF(SUM(GA19:GD19)-GE19&gt;0,SUM(GA19:GD19)-GE19,"")</f>
        <v/>
      </c>
      <c r="GS19" s="41" t="str">
        <f>IF(SUM(GL19,GR19)&gt;0,SUM(GL19,GR19),"")</f>
        <v/>
      </c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1" t="str">
        <f>IF(GV19&gt;0,GV19,"")</f>
        <v/>
      </c>
      <c r="HO19" s="11" t="str">
        <f>IF(GW19&gt;0,GW19,"")</f>
        <v/>
      </c>
      <c r="HP19" s="11" t="str">
        <f>IF(SUM(GT19:GW19)-GX19&gt;0,SUM(GT19:GW19)-GX19,"")</f>
        <v/>
      </c>
      <c r="HQ19" s="11" t="str">
        <f>IF(HA19&gt;0,HA19,"")</f>
        <v/>
      </c>
      <c r="HR19" s="11" t="str">
        <f>IF(HB19&gt;0,HB19,"")</f>
        <v/>
      </c>
      <c r="HS19" s="11" t="str">
        <f>IF(SUM(GY19:HB19)-HC19&gt;0,SUM(GY19:HB19)-HC19,"")</f>
        <v/>
      </c>
      <c r="HT19" s="11" t="str">
        <f>IF(MAX(HP19,HS19)&gt;0,MAX(HP19,HS19),"")</f>
        <v/>
      </c>
      <c r="HU19" s="11" t="str">
        <f>IF(HF19&gt;0,HF19,"")</f>
        <v/>
      </c>
      <c r="HV19" s="11" t="str">
        <f>IF(HG19&gt;0,HG19,"")</f>
        <v/>
      </c>
      <c r="HW19" s="11" t="str">
        <f>IF(SUM(HD19:HG19)-HH19&gt;0,SUM(HD19:HG19)-HH19,"")</f>
        <v/>
      </c>
      <c r="HX19" s="11" t="str">
        <f>IF(HK19&gt;0,HK19,"")</f>
        <v/>
      </c>
      <c r="HY19" s="11" t="str">
        <f>IF(HL19&gt;0,HL19,"")</f>
        <v/>
      </c>
      <c r="HZ19" s="11" t="str">
        <f>IF(SUM(HI19:HL19)-HM19&gt;0,SUM(HI19:HL19)-HM19,"")</f>
        <v/>
      </c>
      <c r="IA19" s="11" t="str">
        <f>IF(SUM(HT19,HZ19)&gt;0,SUM(HT19,HZ19),"")</f>
        <v/>
      </c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41" t="str">
        <f>IF(ID19&gt;0,ID19,"")</f>
        <v/>
      </c>
      <c r="IW19" s="41" t="str">
        <f>IF(IE19&gt;0,IE19,"")</f>
        <v/>
      </c>
      <c r="IX19" s="41" t="str">
        <f>IF(SUM(IB19:IE19)-IF19&gt;0,SUM(IB19:IE19)-IF19,"")</f>
        <v/>
      </c>
      <c r="IY19" s="41" t="str">
        <f>IF(II19&gt;0,II19,"")</f>
        <v/>
      </c>
      <c r="IZ19" s="41" t="str">
        <f>IF(IJ19&gt;0,IJ19,"")</f>
        <v/>
      </c>
      <c r="JA19" s="41" t="str">
        <f>IF(SUM(IG19:IJ19)-IK19&gt;0,SUM(IG19:IJ19)-IK19,"")</f>
        <v/>
      </c>
      <c r="JB19" s="41" t="str">
        <f>IF(MAX(IX19,JA19)&gt;0,MAX(IX19,JA19),"")</f>
        <v/>
      </c>
      <c r="JC19" s="41" t="str">
        <f>IF(IN19&gt;0,IN19,"")</f>
        <v/>
      </c>
      <c r="JD19" s="41" t="str">
        <f>IF(IO19&gt;0,IO19,"")</f>
        <v/>
      </c>
      <c r="JE19" s="41" t="str">
        <f>IF(SUM(IL19:IO19)-IP19&gt;0,SUM(IL19:IO19)-IP19,"")</f>
        <v/>
      </c>
      <c r="JF19" s="41" t="str">
        <f>IF(IS19&gt;0,IS19,"")</f>
        <v/>
      </c>
      <c r="JG19" s="41" t="str">
        <f>IF(IT19&gt;0,IT19,"")</f>
        <v/>
      </c>
      <c r="JH19" s="41" t="str">
        <f>IF(SUM(IQ19:IT19)-IU19&gt;0,SUM(IQ19:IT19)-IU19,"")</f>
        <v/>
      </c>
      <c r="JI19" s="41" t="str">
        <f>IF(SUM(JB19,JH19)&gt;0,SUM(JB19,JH19),"")</f>
        <v/>
      </c>
      <c r="JJ19" s="18"/>
      <c r="JK19" s="18"/>
      <c r="JL19" s="18"/>
      <c r="JM19" s="18"/>
      <c r="JN19" s="18"/>
      <c r="JO19" s="18"/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1" t="str">
        <f>IF(JL19&gt;0,JL19,"")</f>
        <v/>
      </c>
      <c r="KE19" s="11" t="str">
        <f>IF(JM19&gt;0,JM19,"")</f>
        <v/>
      </c>
      <c r="KF19" s="11" t="str">
        <f>IF(SUM(JJ19:JM19)-JN19&gt;0,SUM(JJ19:JM19)-JN19,"")</f>
        <v/>
      </c>
      <c r="KG19" s="11" t="str">
        <f>IF(JQ19&gt;0,JQ19,"")</f>
        <v/>
      </c>
      <c r="KH19" s="11" t="str">
        <f>IF(JR19&gt;0,JR19,"")</f>
        <v/>
      </c>
      <c r="KI19" s="11" t="str">
        <f>IF(SUM(JO19:JR19)-JS19&gt;0,SUM(JO19:JR19)-JS19,"")</f>
        <v/>
      </c>
      <c r="KJ19" s="11" t="str">
        <f>IF(MAX(KF19,KI19)&gt;0,MAX(KF19,KI19),"")</f>
        <v/>
      </c>
      <c r="KK19" s="11" t="str">
        <f>IF(JV19&gt;0,JV19,"")</f>
        <v/>
      </c>
      <c r="KL19" s="11" t="str">
        <f>IF(JW19&gt;0,JW19,"")</f>
        <v/>
      </c>
      <c r="KM19" s="11" t="str">
        <f>IF(SUM(JT19:JW19)-JX19&gt;0,SUM(JT19:JW19)-JX19,"")</f>
        <v/>
      </c>
      <c r="KN19" s="11" t="str">
        <f>IF(KA19&gt;0,KA19,"")</f>
        <v/>
      </c>
      <c r="KO19" s="11" t="str">
        <f>IF(KB19&gt;0,KB19,"")</f>
        <v/>
      </c>
      <c r="KP19" s="11" t="str">
        <f>IF(SUM(JY19:KB19)-KC19&gt;0,SUM(JY19:KB19)-KC19,"")</f>
        <v/>
      </c>
      <c r="KQ19" s="11" t="str">
        <f>IF(SUM(KJ19,KP19)&gt;0,SUM(KJ19,KP19),"")</f>
        <v/>
      </c>
      <c r="KR19" s="17"/>
      <c r="KS19" s="17"/>
      <c r="KT19" s="17"/>
      <c r="KU19" s="17"/>
      <c r="KV19" s="17"/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41" t="str">
        <f>IF(KT19&gt;0,KT19,"")</f>
        <v/>
      </c>
      <c r="LM19" s="41" t="str">
        <f>IF(KU19&gt;0,KU19,"")</f>
        <v/>
      </c>
      <c r="LN19" s="41" t="str">
        <f>IF(SUM(KR19:KU19)-KV19&gt;0,SUM(KR19:KU19)-KV19,"")</f>
        <v/>
      </c>
      <c r="LO19" s="41" t="str">
        <f>IF(KY19&gt;0,KY19,"")</f>
        <v/>
      </c>
      <c r="LP19" s="41" t="str">
        <f>IF(KZ19&gt;0,KZ19,"")</f>
        <v/>
      </c>
      <c r="LQ19" s="41" t="str">
        <f>IF(SUM(KW19:KZ19)-LA19&gt;0,SUM(KW19:KZ19)-LA19,"")</f>
        <v/>
      </c>
      <c r="LR19" s="41" t="str">
        <f>IF(MAX(LN19,LQ19)&gt;0,MAX(LN19,LQ19),"")</f>
        <v/>
      </c>
      <c r="LS19" s="41" t="str">
        <f>IF(LD19&gt;0,LD19,"")</f>
        <v/>
      </c>
      <c r="LT19" s="41" t="str">
        <f>IF(LE19&gt;0,LE19,"")</f>
        <v/>
      </c>
      <c r="LU19" s="41" t="str">
        <f>IF(SUM(LB19:LE19)-LF19&gt;0,SUM(LB19:LE19)-LF19,"")</f>
        <v/>
      </c>
      <c r="LV19" s="41" t="str">
        <f>IF(LI19&gt;0,LI19,"")</f>
        <v/>
      </c>
      <c r="LW19" s="41" t="str">
        <f>IF(LJ19&gt;0,LJ19,"")</f>
        <v/>
      </c>
      <c r="LX19" s="41" t="str">
        <f>IF(SUM(LG19:LJ19)-LK19&gt;0,SUM(LG19:LJ19)-LK19,"")</f>
        <v/>
      </c>
      <c r="LY19" s="41" t="str">
        <f>IF(SUM(LR19,LX19)&gt;0,SUM(LR19,LX19),"")</f>
        <v/>
      </c>
      <c r="LZ19" s="18"/>
      <c r="MA19" s="18"/>
      <c r="MB19" s="18"/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1" t="str">
        <f>IF(MB19&gt;0,MB19,"")</f>
        <v/>
      </c>
      <c r="MU19" s="11" t="str">
        <f>IF(MC19&gt;0,MC19,"")</f>
        <v/>
      </c>
      <c r="MV19" s="11" t="str">
        <f>IF(SUM(LZ19:MC19)-MD19&gt;0,SUM(LZ19:MC19)-MD19,"")</f>
        <v/>
      </c>
      <c r="MW19" s="11" t="str">
        <f>IF(MG19&gt;0,MG19,"")</f>
        <v/>
      </c>
      <c r="MX19" s="11" t="str">
        <f>IF(MH19&gt;0,MH19,"")</f>
        <v/>
      </c>
      <c r="MY19" s="11" t="str">
        <f>IF(SUM(ME19:MH19)-MI19&gt;0,SUM(ME19:MH19)-MI19,"")</f>
        <v/>
      </c>
      <c r="MZ19" s="11" t="str">
        <f>IF(MAX(MV19,MY19)&gt;0,MAX(MV19,MY19),"")</f>
        <v/>
      </c>
      <c r="NA19" s="11" t="str">
        <f>IF(ML19&gt;0,ML19,"")</f>
        <v/>
      </c>
      <c r="NB19" s="11" t="str">
        <f>IF(MM19&gt;0,MM19,"")</f>
        <v/>
      </c>
      <c r="NC19" s="11" t="str">
        <f>IF(SUM(MJ19:MM19)-MN19&gt;0,SUM(MJ19:MM19)-MN19,"")</f>
        <v/>
      </c>
      <c r="ND19" s="11" t="str">
        <f>IF(MQ19&gt;0,MQ19,"")</f>
        <v/>
      </c>
      <c r="NE19" s="11" t="str">
        <f>IF(MR19&gt;0,MR19,"")</f>
        <v/>
      </c>
      <c r="NF19" s="11" t="str">
        <f>IF(SUM(MO19:MR19)-MS19&gt;0,SUM(MO19:MR19)-MS19,"")</f>
        <v/>
      </c>
      <c r="NG19" s="11" t="str">
        <f>IF(SUM(MZ19,NF19)&gt;0,SUM(MZ19,NF19),"")</f>
        <v/>
      </c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41" t="str">
        <f>IF(NJ19&gt;0,NJ19,"")</f>
        <v/>
      </c>
      <c r="OC19" s="41" t="str">
        <f>IF(NK19&gt;0,NK19,"")</f>
        <v/>
      </c>
      <c r="OD19" s="41" t="str">
        <f>IF(SUM(NH19:NK19)-NL19&gt;0,SUM(NH19:NK19)-NL19,"")</f>
        <v/>
      </c>
      <c r="OE19" s="41" t="str">
        <f>IF(NO19&gt;0,NO19,"")</f>
        <v/>
      </c>
      <c r="OF19" s="41" t="str">
        <f>IF(NP19&gt;0,NP19,"")</f>
        <v/>
      </c>
      <c r="OG19" s="41" t="str">
        <f>IF(SUM(NM19:NP19)-NQ19&gt;0,SUM(NM19:NP19)-NQ19,"")</f>
        <v/>
      </c>
      <c r="OH19" s="41" t="str">
        <f>IF(MAX(OD19,OG19)&gt;0,MAX(OD19,OG19),"")</f>
        <v/>
      </c>
      <c r="OI19" s="41" t="str">
        <f>IF(NT19&gt;0,NT19,"")</f>
        <v/>
      </c>
      <c r="OJ19" s="41" t="str">
        <f>IF(NU19&gt;0,NU19,"")</f>
        <v/>
      </c>
      <c r="OK19" s="41" t="str">
        <f>IF(SUM(NR19:NU19)-NV19&gt;0,SUM(NR19:NU19)-NV19,"")</f>
        <v/>
      </c>
      <c r="OL19" s="41" t="str">
        <f>IF(NY19&gt;0,NY19,"")</f>
        <v/>
      </c>
      <c r="OM19" s="41" t="str">
        <f>IF(NZ19&gt;0,NZ19,"")</f>
        <v/>
      </c>
      <c r="ON19" s="41" t="str">
        <f>IF(SUM(NW19:NZ19)-OA19&gt;0,SUM(NW19:NZ19)-OA19,"")</f>
        <v/>
      </c>
      <c r="OO19" s="41" t="str">
        <f>IF(SUM(OH19,ON19)&gt;0,SUM(OH19,ON19),"")</f>
        <v/>
      </c>
      <c r="OP19" s="18"/>
      <c r="OQ19" s="18"/>
      <c r="OR19" s="18"/>
      <c r="OS19" s="18"/>
      <c r="OT19" s="18"/>
      <c r="OU19" s="18"/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1" t="str">
        <f>IF(OR19&gt;0,OR19,"")</f>
        <v/>
      </c>
      <c r="PK19" s="11" t="str">
        <f>IF(OS19&gt;0,OS19,"")</f>
        <v/>
      </c>
      <c r="PL19" s="11" t="str">
        <f>IF(SUM(OP19:OS19)-OT19&gt;0,SUM(OP19:OS19)-OT19,"")</f>
        <v/>
      </c>
      <c r="PM19" s="11" t="str">
        <f>IF(OW19&gt;0,OW19,"")</f>
        <v/>
      </c>
      <c r="PN19" s="11" t="str">
        <f>IF(OX19&gt;0,OX19,"")</f>
        <v/>
      </c>
      <c r="PO19" s="11" t="str">
        <f>IF(SUM(OU19:OX19)-OY19&gt;0,SUM(OU19:OX19)-OY19,"")</f>
        <v/>
      </c>
      <c r="PP19" s="11" t="str">
        <f>IF(MAX(PL19,PO19)&gt;0,MAX(PL19,PO19),"")</f>
        <v/>
      </c>
      <c r="PQ19" s="11" t="str">
        <f>IF(PB19&gt;0,PB19,"")</f>
        <v/>
      </c>
      <c r="PR19" s="11" t="str">
        <f>IF(PC19&gt;0,PC19,"")</f>
        <v/>
      </c>
      <c r="PS19" s="11" t="str">
        <f>IF(SUM(OZ19:PC19)-PD19&gt;0,SUM(OZ19:PC19)-PD19,"")</f>
        <v/>
      </c>
      <c r="PT19" s="11" t="str">
        <f>IF(PG19&gt;0,PG19,"")</f>
        <v/>
      </c>
      <c r="PU19" s="11" t="str">
        <f>IF(PH19&gt;0,PH19,"")</f>
        <v/>
      </c>
      <c r="PV19" s="11" t="str">
        <f>IF(SUM(PE19:PH19)-PI19&gt;0,SUM(PE19:PH19)-PI19,"")</f>
        <v/>
      </c>
      <c r="PW19" s="11" t="str">
        <f>IF(SUM(PP19,PV19)&gt;0,SUM(PP19,PV19),"")</f>
        <v/>
      </c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41" t="str">
        <f>IF(PZ19&gt;0,PZ19,"")</f>
        <v/>
      </c>
      <c r="QS19" s="41" t="str">
        <f>IF(QA19&gt;0,QA19,"")</f>
        <v/>
      </c>
      <c r="QT19" s="41" t="str">
        <f>IF(SUM(PX19:QA19)-QB19&gt;0,SUM(PX19:QA19)-QB19,"")</f>
        <v/>
      </c>
      <c r="QU19" s="41" t="str">
        <f>IF(QE19&gt;0,QE19,"")</f>
        <v/>
      </c>
      <c r="QV19" s="41" t="str">
        <f>IF(QF19&gt;0,QF19,"")</f>
        <v/>
      </c>
      <c r="QW19" s="41" t="str">
        <f>IF(SUM(QC19:QF19)-QG19&gt;0,SUM(QC19:QF19)-QG19,"")</f>
        <v/>
      </c>
      <c r="QX19" s="41" t="str">
        <f>IF(MAX(QT19,QW19)&gt;0,MAX(QT19,QW19),"")</f>
        <v/>
      </c>
      <c r="QY19" s="41" t="str">
        <f>IF(QJ19&gt;0,QJ19,"")</f>
        <v/>
      </c>
      <c r="QZ19" s="41" t="str">
        <f>IF(QK19&gt;0,QK19,"")</f>
        <v/>
      </c>
      <c r="RA19" s="41" t="str">
        <f>IF(SUM(QH19:QK19)-QL19&gt;0,SUM(QH19:QK19)-QL19,"")</f>
        <v/>
      </c>
      <c r="RB19" s="41" t="str">
        <f>IF(QO19&gt;0,QO19,"")</f>
        <v/>
      </c>
      <c r="RC19" s="41" t="str">
        <f>IF(QP19&gt;0,QP19,"")</f>
        <v/>
      </c>
      <c r="RD19" s="41" t="str">
        <f>IF(SUM(QM19:QP19)-QQ19&gt;0,SUM(QM19:QP19)-QQ19,"")</f>
        <v/>
      </c>
      <c r="RE19" s="41" t="str">
        <f>IF(SUM(QX19,RD19)&gt;0,SUM(QX19,RD19),"")</f>
        <v/>
      </c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1" t="str">
        <f>IF(RH19&gt;0,RH19,"")</f>
        <v/>
      </c>
      <c r="SA19" s="11" t="str">
        <f>IF(RI19&gt;0,RI19,"")</f>
        <v/>
      </c>
      <c r="SB19" s="11" t="str">
        <f>IF(SUM(RF19:RI19)-RJ19&gt;0,SUM(RF19:RI19)-RJ19,"")</f>
        <v/>
      </c>
      <c r="SC19" s="11" t="str">
        <f>IF(RM19&gt;0,RM19,"")</f>
        <v/>
      </c>
      <c r="SD19" s="11" t="str">
        <f>IF(RN19&gt;0,RN19,"")</f>
        <v/>
      </c>
      <c r="SE19" s="11" t="str">
        <f>IF(SUM(RK19:RN19)-RO19&gt;0,SUM(RK19:RN19)-RO19,"")</f>
        <v/>
      </c>
      <c r="SF19" s="11" t="str">
        <f>IF(MAX(SB19,SE19)&gt;0,MAX(SB19,SE19),"")</f>
        <v/>
      </c>
      <c r="SG19" s="11" t="str">
        <f>IF(RR19&gt;0,RR19,"")</f>
        <v/>
      </c>
      <c r="SH19" s="11" t="str">
        <f>IF(RS19&gt;0,RS19,"")</f>
        <v/>
      </c>
      <c r="SI19" s="11" t="str">
        <f>IF(SUM(RP19:RS19)-RT19&gt;0,SUM(RP19:RS19)-RT19,"")</f>
        <v/>
      </c>
      <c r="SJ19" s="11" t="str">
        <f>IF(RW19&gt;0,RW19,"")</f>
        <v/>
      </c>
      <c r="SK19" s="11" t="str">
        <f>IF(RX19&gt;0,RX19,"")</f>
        <v/>
      </c>
      <c r="SL19" s="11" t="str">
        <f>IF(SUM(RU19:RX19)-RY19&gt;0,SUM(RU19:RX19)-RY19,"")</f>
        <v/>
      </c>
      <c r="SM19" s="11" t="str">
        <f>IF(SUM(SF19,SL19)&gt;0,SUM(SF19,SL19),"")</f>
        <v/>
      </c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41" t="str">
        <f>IF(SP19&gt;0,SP19,"")</f>
        <v/>
      </c>
      <c r="TI19" s="41" t="str">
        <f>IF(SQ19&gt;0,SQ19,"")</f>
        <v/>
      </c>
      <c r="TJ19" s="41" t="str">
        <f>IF(SUM(SN19:SQ19)-SR19&gt;0,SUM(SN19:SQ19)-SR19,"")</f>
        <v/>
      </c>
      <c r="TK19" s="41" t="str">
        <f>IF(SU19&gt;0,SU19,"")</f>
        <v/>
      </c>
      <c r="TL19" s="41" t="str">
        <f>IF(SV19&gt;0,SV19,"")</f>
        <v/>
      </c>
      <c r="TM19" s="41" t="str">
        <f>IF(SUM(SS19:SV19)-SW19&gt;0,SUM(SS19:SV19)-SW19,"")</f>
        <v/>
      </c>
      <c r="TN19" s="41" t="str">
        <f>IF(MAX(TJ19,TM19)&gt;0,MAX(TJ19,TM19),"")</f>
        <v/>
      </c>
      <c r="TO19" s="41" t="str">
        <f>IF(SZ19&gt;0,SZ19,"")</f>
        <v/>
      </c>
      <c r="TP19" s="41" t="str">
        <f>IF(TA19&gt;0,TA19,"")</f>
        <v/>
      </c>
      <c r="TQ19" s="41" t="str">
        <f>IF(SUM(SX19:TA19)-TB19&gt;0,SUM(SX19:TA19)-TB19,"")</f>
        <v/>
      </c>
      <c r="TR19" s="41" t="str">
        <f>IF(TE19&gt;0,TE19,"")</f>
        <v/>
      </c>
      <c r="TS19" s="41" t="str">
        <f>IF(TF19&gt;0,TF19,"")</f>
        <v/>
      </c>
      <c r="TT19" s="41" t="str">
        <f>IF(SUM(TC19:TF19)-TG19&gt;0,SUM(TC19:TF19)-TG19,"")</f>
        <v/>
      </c>
      <c r="TU19" s="41" t="str">
        <f>IF(SUM(TN19,TT19)&gt;0,SUM(TN19,TT19),"")</f>
        <v/>
      </c>
      <c r="TV19" s="18"/>
      <c r="TW19" s="18"/>
      <c r="TX19" s="18"/>
      <c r="TY19" s="18"/>
      <c r="TZ19" s="18"/>
      <c r="UA19" s="18"/>
      <c r="UB19" s="18"/>
      <c r="UC19" s="18"/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1" t="str">
        <f>IF(TX19&gt;0,TX19,"")</f>
        <v/>
      </c>
      <c r="UQ19" s="11" t="str">
        <f>IF(TY19&gt;0,TY19,"")</f>
        <v/>
      </c>
      <c r="UR19" s="11" t="str">
        <f>IF(SUM(TV19:TY19)-TZ19&gt;0,SUM(TV19:TY19)-TZ19,"")</f>
        <v/>
      </c>
      <c r="US19" s="11" t="str">
        <f>IF(UC19&gt;0,UC19,"")</f>
        <v/>
      </c>
      <c r="UT19" s="11" t="str">
        <f>IF(UD19&gt;0,UD19,"")</f>
        <v/>
      </c>
      <c r="UU19" s="11" t="str">
        <f>IF(SUM(UA19:UD19)-UE19&gt;0,SUM(UA19:UD19)-UE19,"")</f>
        <v/>
      </c>
      <c r="UV19" s="11" t="str">
        <f>IF(MAX(UR19,UU19)&gt;0,MAX(UR19,UU19),"")</f>
        <v/>
      </c>
      <c r="UW19" s="11" t="str">
        <f>IF(UH19&gt;0,UH19,"")</f>
        <v/>
      </c>
      <c r="UX19" s="11" t="str">
        <f>IF(UI19&gt;0,UI19,"")</f>
        <v/>
      </c>
      <c r="UY19" s="11" t="str">
        <f>IF(SUM(UF19:UI19)-UJ19&gt;0,SUM(UF19:UI19)-UJ19,"")</f>
        <v/>
      </c>
      <c r="UZ19" s="11" t="str">
        <f>IF(UM19&gt;0,UM19,"")</f>
        <v/>
      </c>
      <c r="VA19" s="11" t="str">
        <f>IF(UN19&gt;0,UN19,"")</f>
        <v/>
      </c>
      <c r="VB19" s="11" t="str">
        <f>IF(SUM(UK19:UN19)-UO19&gt;0,SUM(UK19:UN19)-UO19,"")</f>
        <v/>
      </c>
      <c r="VC19" s="11" t="str">
        <f>IF(SUM(UV19,VB19)&gt;0,SUM(UV19,VB19),"")</f>
        <v/>
      </c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41" t="str">
        <f>IF(VF19&gt;0,VF19,"")</f>
        <v/>
      </c>
      <c r="VY19" s="41" t="str">
        <f>IF(VG19&gt;0,VG19,"")</f>
        <v/>
      </c>
      <c r="VZ19" s="41" t="str">
        <f>IF(SUM(VD19:VG19)-VH19&gt;0,SUM(VD19:VG19)-VH19,"")</f>
        <v/>
      </c>
      <c r="WA19" s="41" t="str">
        <f>IF(VK19&gt;0,VK19,"")</f>
        <v/>
      </c>
      <c r="WB19" s="41" t="str">
        <f>IF(VL19&gt;0,VL19,"")</f>
        <v/>
      </c>
      <c r="WC19" s="41" t="str">
        <f>IF(SUM(VI19:VL19)-VM19&gt;0,SUM(VI19:VL19)-VM19,"")</f>
        <v/>
      </c>
      <c r="WD19" s="41" t="str">
        <f>IF(MAX(VZ19,WC19)&gt;0,MAX(VZ19,WC19),"")</f>
        <v/>
      </c>
      <c r="WE19" s="41" t="str">
        <f>IF(VP19&gt;0,VP19,"")</f>
        <v/>
      </c>
      <c r="WF19" s="41" t="str">
        <f>IF(VQ19&gt;0,VQ19,"")</f>
        <v/>
      </c>
      <c r="WG19" s="41" t="str">
        <f>IF(SUM(VN19:VQ19)-VR19&gt;0,SUM(VN19:VQ19)-VR19,"")</f>
        <v/>
      </c>
      <c r="WH19" s="41" t="str">
        <f>IF(VU19&gt;0,VU19,"")</f>
        <v/>
      </c>
      <c r="WI19" s="41" t="str">
        <f>IF(VV19&gt;0,VV19,"")</f>
        <v/>
      </c>
      <c r="WJ19" s="41" t="str">
        <f>IF(SUM(VS19:VV19)-VW19&gt;0,SUM(VS19:VV19)-VW19,"")</f>
        <v/>
      </c>
      <c r="WK19" s="41" t="str">
        <f>IF(SUM(WD19,WJ19)&gt;0,SUM(WD19,WJ19),"")</f>
        <v/>
      </c>
      <c r="WL19" s="27">
        <f>IF($CH19="P",BS19,(BS19+AR19)/2)</f>
        <v>0.65</v>
      </c>
      <c r="WM19" s="27">
        <f>IF($CH19="P",BT19,(BT19+AS19)/2)</f>
        <v>0.875</v>
      </c>
      <c r="WN19" s="27">
        <f>IF($CH19="P",BU19,(BU19+AT19)/2)</f>
        <v>1.35</v>
      </c>
      <c r="WO19" s="27">
        <f>IF($CH19="P",BV19,(BV19+AU19)/2)</f>
        <v>1.54</v>
      </c>
      <c r="WP19" s="27">
        <f>IF($CH19="P",BW19,(BW19+AV19)/2)</f>
        <v>0</v>
      </c>
      <c r="WQ19" s="27">
        <f>IF($CH19="P",BX19,(BX19+AW19)/2)</f>
        <v>0.67500000000000004</v>
      </c>
      <c r="WR19" s="27">
        <f>IF($CH19="P",BY19,(BY19+AX19)/2)</f>
        <v>0.82499999999999996</v>
      </c>
      <c r="WS19" s="27">
        <f>IF($CH19="P",BZ19,(BZ19+AY19)/2)</f>
        <v>1.35</v>
      </c>
      <c r="WT19" s="27">
        <f>IF($CH19="P",CA19,(CA19+AZ19)/2)</f>
        <v>1.67</v>
      </c>
      <c r="WU19" s="27">
        <f>IF($CH19="P",CB19,(CB19+BA19)/2)</f>
        <v>0</v>
      </c>
      <c r="WV19" s="27">
        <f>IF($CH19="P",CC19,(CC19+BB19)/2)</f>
        <v>0</v>
      </c>
      <c r="WW19" s="27">
        <f>IF($CH19="P",CD19,(CD19+BC19)/2)</f>
        <v>0</v>
      </c>
      <c r="WX19" s="27">
        <f>IF($CH19="P",CE19,(CE19+BD19)/2)</f>
        <v>0</v>
      </c>
      <c r="WY19" s="27">
        <f>IF($CH19="P",CF19,(CF19+BE19)/2)</f>
        <v>0</v>
      </c>
      <c r="WZ19" s="27">
        <f>IF($CH19="P",CG19,(CG19+BF19)/2)</f>
        <v>0</v>
      </c>
      <c r="XA19" s="29" t="s">
        <v>56</v>
      </c>
      <c r="XB19" s="11">
        <f>IF(WN19&gt;0,WN19,"")</f>
        <v>1.35</v>
      </c>
      <c r="XC19" s="11">
        <f>IF(WO19&gt;0,WO19,"")</f>
        <v>1.54</v>
      </c>
      <c r="XD19" s="11">
        <f>IF(SUM(WL19:WO19)-WP19&gt;0,SUM(WL19:WO19)-WP19,"")</f>
        <v>4.415</v>
      </c>
      <c r="XE19" s="11">
        <f>IF(WS19&gt;0,WS19,"")</f>
        <v>1.35</v>
      </c>
      <c r="XF19" s="11">
        <f>IF(WT19&gt;0,WT19,"")</f>
        <v>1.67</v>
      </c>
      <c r="XG19" s="11">
        <f>IF(SUM(WQ19:WT19)-WU19&gt;0,SUM(WQ19:WT19)-WU19,"")</f>
        <v>4.5199999999999996</v>
      </c>
      <c r="XH19" s="11">
        <f>IF(MAX(XD19,XG19)&gt;0,MAX(XD19,XG19),"")</f>
        <v>4.5199999999999996</v>
      </c>
      <c r="XI19" s="11" t="str">
        <f>IF(WX19&gt;0,WX19,"")</f>
        <v/>
      </c>
      <c r="XJ19" s="11" t="str">
        <f>IF(WY19&gt;0,WY19,"")</f>
        <v/>
      </c>
      <c r="XK19" s="11" t="str">
        <f>IF(SUM(WV19:WY19)-WZ19&gt;0,SUM(WV19:WY19)-WZ19,"")</f>
        <v/>
      </c>
      <c r="XL19" s="11">
        <f>IF(SUM(XH19,XK19)&gt;0,SUM(XH19,XK19),"")</f>
        <v>4.5199999999999996</v>
      </c>
    </row>
    <row r="20" spans="1:636" x14ac:dyDescent="0.2">
      <c r="A20" s="4" t="str" cm="1">
        <f t="array" ref="A20">IF(AND(H20&lt;&gt;"",H20&lt;&gt;"No DD"),SUMPRODUCT((H$4:H$22&lt;&gt;"")*(H$4:H$22&lt;&gt;"No DD")*(E$4:E$22&gt;E20))+1,IF(H20="No DD",SUMPRODUCT((H$4:H$22="No DD")*(E$4:E$22&gt;E20))+1+SUMPRODUCT((H$4:H$22&lt;&gt;"")*(H$4:H$22&lt;&gt;"No DD")),""))</f>
        <v/>
      </c>
      <c r="B20" s="5" t="s">
        <v>291</v>
      </c>
      <c r="C20" s="4" t="s">
        <v>183</v>
      </c>
      <c r="D20" s="4" t="s">
        <v>293</v>
      </c>
      <c r="E20" s="9">
        <f>SUM(J20,L20,N20)</f>
        <v>16.009999999999998</v>
      </c>
      <c r="F20" s="3" t="str">
        <f>IF(OR(AND(AG20&gt;=AQ$24,AG20&lt;&gt;"",AI20&gt;=AQ$28,AI20&lt;&gt;"",AF20=""),AND(AJ20&gt;=AQ$24,AJ20&lt;&gt;"",AL20&gt;=AQ$28,AL20&lt;&gt;"",AF20=""),AND(AN20&gt;=AQ$24,AN20&lt;&gt;"",AP20&gt;=AQ$28,AP20&lt;&gt;"",AF20=""),AND(BH20&gt;=BR$24,BH20&lt;&gt;"",BJ20&gt;=BR$28,BJ20&lt;&gt;"",BG20=""),AND(BK20&gt;=BR$24,BK20&lt;&gt;"",BM20&gt;=BR$28,BM20&lt;&gt;"",BG20=""),AND(BO20&gt;=BR$24,BO20&lt;&gt;"",BQ20&gt;=BR$28,BQ20&lt;&gt;"",BG20=""),AND(CI20&gt;=CS$24,CI20&lt;&gt;"",CK20&gt;=CS$28,CK20&lt;&gt;"",CH20=""),AND(CL20&gt;=CS$24,CL20&lt;&gt;"",CN20&gt;=CS$28,CN20&lt;&gt;"",CH20=""),AND(CP20&gt;=CS$24,CP20&lt;&gt;"",CR20&gt;=CS$28,CR20&lt;&gt;"",CH20=""),AND(DP20&gt;=EC$24,DP20&lt;&gt;"",DR20&gt;=EC$28,DR20&lt;&gt;""),AND(DS20&gt;=EC$24,DS20&lt;&gt;"",DU20&gt;=EC$28,DU20&lt;&gt;""),AND(DW20&gt;=EC$24,DW20&lt;&gt;"",DY20&gt;=EC$28,DY20&lt;&gt;""),AND(DZ20&gt;=EC$24,DZ20&lt;&gt;"",EB20&gt;=EC$28,EB20&lt;&gt;""),AND(EX20&gt;=FK$24,EX20&lt;&gt;"",EZ20&gt;=FK$28,EZ20&lt;&gt;""),AND(FA20&gt;=FK$24,FA20&lt;&gt;"",FC20&gt;=FK$28,FC20&lt;&gt;""),AND(FE20&gt;=FK$24,FE20&lt;&gt;"",FG20&gt;=FK$28,FG20&lt;&gt;""),AND(FH20&gt;=FK$24,FH20&lt;&gt;"",FJ20&gt;=FK$28,FJ20&lt;&gt;""),AND(GF20&gt;=GS$24,GF20&lt;&gt;"",GH20&gt;=GS$28,GH20&lt;&gt;""),AND(GI20&gt;=GS$24,GI20&lt;&gt;"",GK20&gt;=GS$28,GK20&lt;&gt;""),AND(GM20&gt;=GS$24,GM20&lt;&gt;"",GO20&gt;=GS$28,GO20&lt;&gt;""),AND(GP20&gt;=GS$24,GP20&lt;&gt;"",GR20&gt;=GS$28,GR20&lt;&gt;""),AND(HN20&gt;=IA$24,HN20&lt;&gt;"",HP20&gt;=IA$28,HP20&lt;&gt;""),AND(HQ20&gt;=IA$24,HQ20&lt;&gt;"",HS20&gt;=IA$28,HS20&lt;&gt;""),AND(HU20&gt;=IA$24,HU20&lt;&gt;"",HW20&gt;=IA$28,HW20&lt;&gt;""),AND(HX20&gt;=IA$24,HX20&lt;&gt;"",HZ20&gt;=IA$28,HZ20&lt;&gt;""),AND(IV20&gt;=JI$24,IV20&lt;&gt;"",IX20&gt;=JI$28,IX20&lt;&gt;""),AND(IY20&gt;=JI$24,IY20&lt;&gt;"",JA20&gt;=JI$28,JA20&lt;&gt;""),AND(JC20&gt;=JI$24,JC20&lt;&gt;"",JE20&gt;=JI$28,JE20&lt;&gt;""),AND(JF20&gt;=JI$24,JF20&lt;&gt;"",JH20&gt;=JI$28,JH20&lt;&gt;""),AND(KD20&gt;=KQ$24,KD20&lt;&gt;"",KF20&gt;=KQ$28,KF20&lt;&gt;""),AND(KG20&gt;=KQ$24,KG20&lt;&gt;"",KI20&gt;=KQ$28,KI20&lt;&gt;""),AND(KK20&gt;=KQ$24,KK20&lt;&gt;"",KM20&gt;=KQ$28,KM20&lt;&gt;""),AND(KN20&gt;=KQ$24,KN20&lt;&gt;"",KP20&gt;=KQ$28,KP20&lt;&gt;""),AND(LL20&gt;=LY$24,LL20&lt;&gt;"",LN20&gt;=LY$28,LN20&lt;&gt;""),AND(LO20&gt;=LY$24,LO20&lt;&gt;"",LQ20&gt;=LY$28,LQ20&lt;&gt;""),AND(LS20&gt;=LY$24,LS20&lt;&gt;"",LU20&gt;=LY$28,LU20&lt;&gt;""),AND(LV20&gt;=LY$24,LV20&lt;&gt;"",LX20&gt;=LY$28,LX20&lt;&gt;""),AND(MT20&gt;=NG$24,MT20&lt;&gt;"",MV20&gt;=NG$28,MV20&lt;&gt;""),AND(MW20&gt;=NG$24,MW20&lt;&gt;"",MY20&gt;=NG$28,MY20&lt;&gt;""),AND(NA20&gt;=NG$24,NA20&lt;&gt;"",NC20&gt;=NG$28,NC20&lt;&gt;""),AND(ND20&gt;=NG$24,ND20&lt;&gt;"",NF20&gt;=NG$28,NF20&lt;&gt;""),AND(OB20&gt;=OO$24,OB20&lt;&gt;"",OD20&gt;=OO$28,OD20&lt;&gt;""),AND(OE20&gt;=OO$24,OE20&lt;&gt;"",OG20&gt;=OO$28,OG20&lt;&gt;""),AND(OI20&gt;=OO$24,OI20&lt;&gt;"",OK20&gt;=OO$28,OK20&lt;&gt;""),AND(OL20&gt;=OO$24,OL20&lt;&gt;"",ON20&gt;=OO$28,ON20&lt;&gt;""),AND(PJ20&gt;=PW$24,PJ20&lt;&gt;"",PL20&gt;=PW$28,PL20&lt;&gt;""),AND(PM20&gt;=PW$24,PM20&lt;&gt;"",PO20&gt;=PW$28,PO20&lt;&gt;""),AND(PQ20&gt;=PW$24,PQ20&lt;&gt;"",PS20&gt;=PW$28,PS20&lt;&gt;""),AND(PT20&gt;=PW$24,PT20&lt;&gt;"",PV20&gt;=PW$28,PV20&lt;&gt;""),AND(QR20&gt;=RE$24,QR20&lt;&gt;"",QT20&gt;=RE$28,QT20&lt;&gt;""),AND(QU20&gt;=RE$24,QU20&lt;&gt;"",QW20&gt;=RE$28,QW20&lt;&gt;""),AND(QY20&gt;=RE$24,QY20&lt;&gt;"",RA20&gt;=RE$28,RA20&lt;&gt;""),AND(RB20&gt;=RE$24,RB20&lt;&gt;"",RD20&gt;=RE$28,RD20&lt;&gt;""),AND(RZ20&gt;=SM$24,RZ20&lt;&gt;"",SB20&gt;=SM$28,SB20&lt;&gt;""),AND(SC20&gt;=SM$24,SC20&lt;&gt;"",SE20&gt;=SM$28,SE20&lt;&gt;""),AND(SG20&gt;=SM$24,SG20&lt;&gt;"",SI20&gt;=SM$28,SI20&lt;&gt;""),AND(SJ20&gt;=SM$24,SJ20&lt;&gt;"",SL20&gt;=SM$28,SL20&lt;&gt;""),AND(TH20&gt;=TU$24,TH20&lt;&gt;"",TJ20&gt;=TU$28,TJ20&lt;&gt;""),AND(TK20&gt;=TU$24,TK20&lt;&gt;"",TM20&gt;=TU$28,TM20&lt;&gt;""),AND(TO20&gt;=TU$24,TO20&lt;&gt;"",TQ20&gt;=TU$28,TQ20&lt;&gt;""),AND(TR20&gt;=TU$24,TR20&lt;&gt;"",TT20&gt;=TU$28,TT20&lt;&gt;""),AND(UP20&gt;=VC$24,UP20&lt;&gt;"",UR20&gt;=VC$28,UR20&lt;&gt;""),AND(US20&gt;=VC$24,US20&lt;&gt;"",UU20&gt;=VC$28,UU20&lt;&gt;""),AND(UW20&gt;=VC$24,UW20&lt;&gt;"",UY20&gt;=VC$28,UY20&lt;&gt;""),AND(UZ20&gt;=VC$24,UZ20&lt;&gt;"",VB20&gt;=VC$28,VB20&lt;&gt;""),AND(VX20&gt;=WK$24,VX20&lt;&gt;"",VZ20&gt;=WK$28,VZ20&lt;&gt;""),AND(WA20&gt;=WK$24,WA20&lt;&gt;"",WC20&gt;=WK$28,WC20&lt;&gt;""),AND(WE20&gt;=WK$24,WE20&lt;&gt;"",WG20&gt;=WK$28,WG20&lt;&gt;""),AND(WH20&gt;=WK$24,WH20&lt;&gt;"",WJ20&gt;=WK$28,WJ20&lt;&gt;"")),"P","")</f>
        <v/>
      </c>
      <c r="G20" s="3" t="str">
        <f>IF(OR(AND(AI20&gt;=AQ$28,AI20&lt;&gt;"",AF20=""),AND(AL20&gt;=AQ$28,AL20&lt;&gt;"",AF20=""),AND(AP20&gt;=AQ$28,AP20&lt;&gt;"",AF20=""),AND(BJ20&gt;=BR$28,BJ20&lt;&gt;"",BG20=""),AND(BM20&gt;=BR$28,BM20&lt;&gt;"",BG20=""),AND(BQ20&gt;=BR$28,BQ20&lt;&gt;"",BG20=""),AND(CK20&gt;=CS$28,CK20&lt;&gt;"",CH20=""),AND(CN20&gt;=CS$28,CN20&lt;&gt;"",CH20=""),AND(CR20&gt;=CS$28,CR20&lt;&gt;"",CH20=""),AND(DR20&gt;=EC$28,DR20&lt;&gt;""),AND(DU20&gt;=EC$28,DU20&lt;&gt;""),AND(DY20&gt;=EC$28,DY20&lt;&gt;""),AND(EB20&gt;=EC$28,EB20&lt;&gt;""),AND(EZ20&gt;=FK$28,EZ20&lt;&gt;""),AND(FC20&gt;=FK$28,FC20&lt;&gt;""),AND(FG20&gt;=FK$28,FG20&lt;&gt;""),AND(FJ20&gt;=FK$28,FJ20&lt;&gt;""),AND(GH20&gt;=GS$28,GH20&lt;&gt;""),AND(GK20&gt;=GS$28,GK20&lt;&gt;""),AND(GO20&gt;=GS$28,GO20&lt;&gt;""),AND(GR20&gt;=GS$28,GR20&lt;&gt;""),AND(HP20&gt;=IA$28,HP20&lt;&gt;""),AND(HS20&gt;=IA$28,HS20&lt;&gt;""),AND(HW20&gt;=IA$28,HW20&lt;&gt;""),AND(HZ20&gt;=IA$28,HZ20&lt;&gt;""),AND(IX20&gt;=JI$28,IX20&lt;&gt;""),AND(JA20&gt;=JI$28,JA20&lt;&gt;""),AND(JE20&gt;=JI$28,JE20&lt;&gt;""),AND(JH20&gt;=JI$28,JH20&lt;&gt;""),AND(KF20&gt;=KQ$28,KF20&lt;&gt;""),AND(KI20&gt;=KQ$28,KI20&lt;&gt;""),AND(KM20&gt;=KQ$28,KM20&lt;&gt;""),AND(KP20&gt;=KQ$28,KP20&lt;&gt;""),AND(LN20&gt;=LY$28,LN20&lt;&gt;""),AND(LQ20&gt;=LY$28,LQ20&lt;&gt;""),AND(LU20&gt;=LY$28,LU20&lt;&gt;""),AND(LX20&gt;=LY$28,LX20&lt;&gt;""),AND(MV20&gt;=NG$28,MV20&lt;&gt;""),AND(MY20&gt;=NG$28,MY20&lt;&gt;""),AND(NC20&gt;=NG$28,NC20&lt;&gt;""),AND(NF20&gt;=NG$28,NF20&lt;&gt;""),AND(OD20&gt;=OO$28,OD20&lt;&gt;""),AND(OG20&gt;=OO$28,OG20&lt;&gt;""),AND(OK20&gt;=OO$28,OK20&lt;&gt;""),AND(ON20&gt;=OO$28,ON20&lt;&gt;""),AND(PL20&gt;=PW$28,PL20&lt;&gt;""),AND(PO20&gt;=PW$28,PO20&lt;&gt;""),AND(PS20&gt;=PW$28,PS20&lt;&gt;""),AND(PV20&gt;=PW$28,PV20&lt;&gt;""),AND(QT20&gt;=RE$28,QT20&lt;&gt;""),AND(QW20&gt;=RE$28,QW20&lt;&gt;""),AND(RA20&gt;=RE$28,RA20&lt;&gt;""),AND(RD20&gt;=RE$28,RD20&lt;&gt;""),AND(SB20&gt;=SM$28,SB20&lt;&gt;""),AND(SE20&gt;=SM$28,SE20&lt;&gt;""),AND(SI20&gt;=SM$28,SI20&lt;&gt;""),AND(SL20&gt;=SM$28,SL20&lt;&gt;""),AND(TJ20&gt;=TU$28,TJ20&lt;&gt;""),AND(TM20&gt;=TU$28,TM20&lt;&gt;""),AND(TQ20&gt;=TU$28,TQ20&lt;&gt;""),AND(TT20&gt;=TU$28,TT20&lt;&gt;""),AND(UR20&gt;=VC$28,UR20&lt;&gt;""),AND(UU20&gt;=VC$28,UU20&lt;&gt;""),AND(UY20&gt;=VC$28,UY20&lt;&gt;""),AND(VB20&gt;=VC$28,VB20&lt;&gt;""),AND(VZ20&gt;=WK$28,VZ20&lt;&gt;""),AND(WC20&gt;=WK$28,WC20&lt;&gt;""),AND(WG20&gt;=WK$28,WG20&lt;&gt;""),AND(WJ20&gt;=WK$28,WJ20&lt;&gt;"")),"P","")</f>
        <v/>
      </c>
      <c r="H20" s="37" t="str">
        <f>IF(AND(G20="P",F20=""),"No DD",IF(OR(AND(AG20&gt;=AQ$27,AG20&lt;&gt;"",AI20&gt;=AQ$31,AI20&lt;&gt;"",AF20=""),AND(AJ20&gt;=AQ$27,AJ20&lt;&gt;"",AL20&gt;=AQ$31,AL20&lt;&gt;"",AF20=""),AND(AN20&gt;=AQ$27,AN20&lt;&gt;"",AP20&gt;=AQ$31,AP20&lt;&gt;"",AF20=""),AND(BH20&gt;=BR$27,BH20&lt;&gt;"",BJ20&gt;=BR$31,BJ20&lt;&gt;"",BG20=""),AND(BK20&gt;=BR$27,BK20&lt;&gt;"",BM20&gt;=BR$31,BM20&lt;&gt;"",BG20=""),AND(BO20&gt;=BR$27,BO20&lt;&gt;"",BQ20&gt;=BR$31,BQ20&lt;&gt;"",BG20=""),AND(CI20&gt;=CS$27,CI20&lt;&gt;"",CK20&gt;=CS$31,CK20&lt;&gt;"",CH20=""),AND(CL20&gt;=CS$27,CL20&lt;&gt;"",CN20&gt;=CS$31,CN20&lt;&gt;"",CH20=""),AND(CP20&gt;=CS$27,CP20&lt;&gt;"",CR20&gt;=CS$31,CR20&lt;&gt;"",CH20=""),AND(DP20&gt;=EC$27,DP20&lt;&gt;"",DR20&gt;=EC$31,DR20&lt;&gt;""),AND(DS20&gt;=EC$27,DS20&lt;&gt;"",DU20&gt;=EC$31,DU20&lt;&gt;""),AND(DW20&gt;=EC$27,DW20&lt;&gt;"",DY20&gt;=EC$31,DY20&lt;&gt;""),AND(DZ20&gt;=EC$27,DZ20&lt;&gt;"",EB20&gt;=EC$31,EB20&lt;&gt;""),AND(EX20&gt;=FK$27,EX20&lt;&gt;"",EZ20&gt;=FK$31,EZ20&lt;&gt;""),AND(FA20&gt;=FK$27,FA20&lt;&gt;"",FC20&gt;=FK$31,FC20&lt;&gt;""),AND(FE20&gt;=FK$27,FE20&lt;&gt;"",FG20&gt;=FK$31,FG20&lt;&gt;""),AND(FH20&gt;=FK$27,FH20&lt;&gt;"",FJ20&gt;=FK$31,FJ20&lt;&gt;""),AND(GF20&gt;=GS$27,GF20&lt;&gt;"",GH20&gt;=GS$31,GH20&lt;&gt;""),AND(GI20&gt;=GS$27,GI20&lt;&gt;"",GK20&gt;=GS$31,GK20&lt;&gt;""),AND(GM20&gt;=GS$27,GM20&lt;&gt;"",GO20&gt;=GS$31,GO20&lt;&gt;""),AND(GP20&gt;=GS$27,GP20&lt;&gt;"",GR20&gt;=GS$31,GR20&lt;&gt;""),AND(HN20&gt;=IA$27,HN20&lt;&gt;"",HP20&gt;=IA$31,HP20&lt;&gt;""),AND(HQ20&gt;=IA$27,HQ20&lt;&gt;"",HS20&gt;=IA$31,HS20&lt;&gt;""),AND(HU20&gt;=IA$27,HU20&lt;&gt;"",HW20&gt;=IA$31,HW20&lt;&gt;""),AND(HX20&gt;=IA$27,HX20&lt;&gt;"",HZ20&gt;=IA$31,HZ20&lt;&gt;""),AND(IV20&gt;=JI$27,IV20&lt;&gt;"",IX20&gt;=JI$31,IX20&lt;&gt;""),AND(IY20&gt;=JI$27,IY20&lt;&gt;"",JA20&gt;=JI$31,JA20&lt;&gt;""),AND(JC20&gt;=JI$27,JC20&lt;&gt;"",JE20&gt;=JI$31,JE20&lt;&gt;""),AND(JF20&gt;=JI$27,JF20&lt;&gt;"",JH20&gt;=JI$31,JH20&lt;&gt;""),AND(KD20&gt;=KQ$27,KD20&lt;&gt;"",KF20&gt;=KQ$31,KF20&lt;&gt;""),AND(KG20&gt;=KQ$27,KG20&lt;&gt;"",KI20&gt;=KQ$31,KI20&lt;&gt;""),AND(KK20&gt;=KQ$27,KK20&lt;&gt;"",KM20&gt;=KQ$31,KM20&lt;&gt;""),AND(KN20&gt;=KQ$27,KN20&lt;&gt;"",KP20&gt;=KQ$31,KP20&lt;&gt;""),AND(LL20&gt;=LY$27,LL20&lt;&gt;"",LN20&gt;=LY$31,LN20&lt;&gt;""),AND(LO20&gt;=LY$27,LO20&lt;&gt;"",LQ20&gt;=LY$31,LQ20&lt;&gt;""),AND(LS20&gt;=LY$27,LS20&lt;&gt;"",LU20&gt;=LY$31,LU20&lt;&gt;""),AND(LV20&gt;=LY$27,LV20&lt;&gt;"",LX20&gt;=LY$31,LX20&lt;&gt;""),AND(MT20&gt;=NG$27,MT20&lt;&gt;"",MV20&gt;=NG$31,MV20&lt;&gt;""),AND(MW20&gt;=NG$27,MW20&lt;&gt;"",MY20&gt;=NG$31,MY20&lt;&gt;""),AND(NA20&gt;=NG$27,NA20&lt;&gt;"",NC20&gt;=NG$31,NC20&lt;&gt;""),AND(ND20&gt;=NG$27,ND20&lt;&gt;"",NF20&gt;=NG$31,NF20&lt;&gt;""),AND(OB20&gt;=OO$27,OB20&lt;&gt;"",OD20&gt;=OO$31,OD20&lt;&gt;""),AND(OE20&gt;=OO$27,OE20&lt;&gt;"",OG20&gt;=OO$31,OG20&lt;&gt;""),AND(OI20&gt;=OO$27,OI20&lt;&gt;"",OK20&gt;=OO$31,OK20&lt;&gt;""),AND(OL20&gt;=OO$27,OL20&lt;&gt;"",ON20&gt;=OO$31,ON20&lt;&gt;""),AND(PJ20&gt;=PW$27,PJ20&lt;&gt;"",PL20&gt;=PW$31,PL20&lt;&gt;""),AND(PM20&gt;=PW$27,PM20&lt;&gt;"",PO20&gt;=PW$31,PO20&lt;&gt;""),AND(PQ20&gt;=PW$27,PQ20&lt;&gt;"",PS20&gt;=PW$31,PS20&lt;&gt;""),AND(PT20&gt;=PW$27,PT20&lt;&gt;"",PV20&gt;=PW$31,PV20&lt;&gt;""),AND(QR20&gt;=RE$27,QR20&lt;&gt;"",QT20&gt;=RE$31,QT20&lt;&gt;""),AND(QU20&gt;=RE$27,QU20&lt;&gt;"",QW20&gt;=RE$31,QW20&lt;&gt;""),AND(QY20&gt;=RE$27,QY20&lt;&gt;"",RA20&gt;=RE$31,RA20&lt;&gt;""),AND(RB20&gt;=RE$27,RB20&lt;&gt;"",RD20&gt;=RE$31,RD20&lt;&gt;""),AND(RZ20&gt;=SM$27,RZ20&lt;&gt;"",SB20&gt;=SM$31,SB20&lt;&gt;""),AND(SC20&gt;=SM$27,SC20&lt;&gt;"",SE20&gt;=SM$31,SE20&lt;&gt;""),AND(SG20&gt;=SM$27,SG20&lt;&gt;"",SI20&gt;=SM$31,SI20&lt;&gt;""),AND(SJ20&gt;=SM$27,SJ20&lt;&gt;"",SL20&gt;=SM$31,SL20&lt;&gt;""),AND(TH20&gt;=TU$27,TH20&lt;&gt;"",TJ20&gt;=TU$31,TJ20&lt;&gt;""),AND(TK20&gt;=TU$27,TK20&lt;&gt;"",TM20&gt;=TU$31,TM20&lt;&gt;""),AND(TO20&gt;=TU$27,TO20&lt;&gt;"",TQ20&gt;=TU$31,TQ20&lt;&gt;""),AND(TR20&gt;=TU$27,TR20&lt;&gt;"",TT20&gt;=TU$31,TT20&lt;&gt;""),AND(UP20&gt;=VC$27,UP20&lt;&gt;"",UR20&gt;=VC$31,UR20&lt;&gt;""),AND(US20&gt;=VC$27,US20&lt;&gt;"",UU20&gt;=VC$31,UU20&lt;&gt;""),AND(UW20&gt;=VC$27,UW20&lt;&gt;"",UY20&gt;=VC$31,UY20&lt;&gt;""),AND(UZ20&gt;=VC$27,UZ20&lt;&gt;"",VB20&gt;=VC$31,VB20&lt;&gt;""),AND(VX20&gt;=WK$27,VX20&lt;&gt;"",VZ20&gt;=WK$31,VZ20&lt;&gt;""),AND(WA20&gt;=WK$27,WA20&lt;&gt;"",WC20&gt;=WK$31,WC20&lt;&gt;""),AND(WE20&gt;=WK$27,WE20&lt;&gt;"",WG20&gt;=WK$31,WG20&lt;&gt;""),AND(WH20&gt;=WK$27,WH20&lt;&gt;"",WJ20&gt;=WK$31,WJ20&lt;&gt;"")),"Merit",IF(OR(AND(AG20&gt;=AQ$26,AG20&lt;&gt;"",AI20&gt;=AQ$30,AI20&lt;&gt;"",AF20=""),AND(AJ20&gt;=AQ$26,AJ20&lt;&gt;"",AL20&gt;=AQ$30,AL20&lt;&gt;"",AF20=""),AND(AN20&gt;=AQ$26,AN20&lt;&gt;"",AP20&gt;=AQ$30,AP20&lt;&gt;"",AF20=""),AND(BH20&gt;=BR$26,BH20&lt;&gt;"",BJ20&gt;=BR$30,BJ20&lt;&gt;"",BG20=""),AND(BK20&gt;=BR$26,BK20&lt;&gt;"",BM20&gt;=BR$30,BM20&lt;&gt;"",BG20=""),AND(BO20&gt;=BR$26,BO20&lt;&gt;"",BQ20&gt;=BR$30,BQ20&lt;&gt;"",BG20=""),AND(CI20&gt;=CS$26,CI20&lt;&gt;"",CK20&gt;=CS$30,CK20&lt;&gt;"",CH20=""),AND(CL20&gt;=CS$26,CL20&lt;&gt;"",CN20&gt;=CS$30,CN20&lt;&gt;"",CH20=""),AND(CP20&gt;=CS$26,CP20&lt;&gt;"",CR20&gt;=CS$30,CR20&lt;&gt;"",CH20=""),AND(DP20&gt;=EC$26,DP20&lt;&gt;"",DR20&gt;=EC$30,DR20&lt;&gt;""),AND(DS20&gt;=EC$26,DS20&lt;&gt;"",DU20&gt;=EC$30,DU20&lt;&gt;""),AND(DW20&gt;=EC$26,DW20&lt;&gt;"",DY20&gt;=EC$30,DY20&lt;&gt;""),AND(DZ20&gt;=EC$26,DZ20&lt;&gt;"",EB20&gt;=EC$30,EB20&lt;&gt;""),AND(EX20&gt;=FK$26,EX20&lt;&gt;"",EZ20&gt;=FK$30,EZ20&lt;&gt;""),AND(FA20&gt;=FK$26,FA20&lt;&gt;"",FC20&gt;=FK$30,FC20&lt;&gt;""),AND(FE20&gt;=FK$26,FE20&lt;&gt;"",FG20&gt;=FK$30,FG20&lt;&gt;""),AND(FH20&gt;=FK$26,FH20&lt;&gt;"",FJ20&gt;=FK$30,FJ20&lt;&gt;""),AND(GF20&gt;=GS$26,GF20&lt;&gt;"",GH20&gt;=GS$30,GH20&lt;&gt;""),AND(GI20&gt;=GS$26,GI20&lt;&gt;"",GK20&gt;=GS$30,GK20&lt;&gt;""),AND(GM20&gt;=GS$26,GM20&lt;&gt;"",GO20&gt;=GS$30,GO20&lt;&gt;""),AND(GP20&gt;=GS$26,GP20&lt;&gt;"",GR20&gt;=GS$30,GR20&lt;&gt;""),AND(HN20&gt;=IA$26,HN20&lt;&gt;"",HP20&gt;=IA$30,HP20&lt;&gt;""),AND(HQ20&gt;=IA$26,HQ20&lt;&gt;"",HS20&gt;=IA$30,HS20&lt;&gt;""),AND(HU20&gt;=IA$26,HU20&lt;&gt;"",HW20&gt;=IA$30,HW20&lt;&gt;""),AND(HX20&gt;=IA$26,HX20&lt;&gt;"",HZ20&gt;=IA$30,HZ20&lt;&gt;""),AND(IV20&gt;=JI$26,IV20&lt;&gt;"",IX20&gt;=JI$30,IX20&lt;&gt;""),AND(IY20&gt;=JI$26,IY20&lt;&gt;"",JA20&gt;=JI$30,JA20&lt;&gt;""),AND(JC20&gt;=JI$26,JC20&lt;&gt;"",JE20&gt;=JI$30,JE20&lt;&gt;""),AND(JF20&gt;=JI$26,JF20&lt;&gt;"",JH20&gt;=JI$30,JH20&lt;&gt;""),AND(KD20&gt;=KQ$26,KD20&lt;&gt;"",KF20&gt;=KQ$30,KF20&lt;&gt;""),AND(KG20&gt;=KQ$26,KG20&lt;&gt;"",KI20&gt;=KQ$30,KI20&lt;&gt;""),AND(KK20&gt;=KQ$26,KK20&lt;&gt;"",KM20&gt;=KQ$30,KM20&lt;&gt;""),AND(KN20&gt;=KQ$26,KN20&lt;&gt;"",KP20&gt;=KQ$30,KP20&lt;&gt;""),AND(LL20&gt;=LY$26,LL20&lt;&gt;"",LN20&gt;=LY$30,LN20&lt;&gt;""),AND(LO20&gt;=LY$26,LO20&lt;&gt;"",LQ20&gt;=LY$30,LQ20&lt;&gt;""),AND(LS20&gt;=LY$26,LS20&lt;&gt;"",LU20&gt;=LY$30,LU20&lt;&gt;""),AND(LV20&gt;=LY$26,LV20&lt;&gt;"",LX20&gt;=LY$30,LX20&lt;&gt;""),AND(MT20&gt;=NG$26,MT20&lt;&gt;"",MV20&gt;=NG$30,MV20&lt;&gt;""),AND(MW20&gt;=NG$26,MW20&lt;&gt;"",MY20&gt;=NG$30,MY20&lt;&gt;""),AND(NA20&gt;=NG$26,NA20&lt;&gt;"",NC20&gt;=NG$30,NC20&lt;&gt;""),AND(ND20&gt;=NG$26,ND20&lt;&gt;"",NF20&gt;=NG$30,NF20&lt;&gt;""),AND(OB20&gt;=OO$26,OB20&lt;&gt;"",OD20&gt;=OO$30,OD20&lt;&gt;""),AND(OE20&gt;=OO$26,OE20&lt;&gt;"",OG20&gt;=OO$30,OG20&lt;&gt;""),AND(OI20&gt;=OO$26,OI20&lt;&gt;"",OK20&gt;=OO$30,OK20&lt;&gt;""),AND(OL20&gt;=OO$26,OL20&lt;&gt;"",ON20&gt;=OO$30,ON20&lt;&gt;""),AND(PJ20&gt;=PW$26,PJ20&lt;&gt;"",PL20&gt;=PW$30,PL20&lt;&gt;""),AND(PM20&gt;=PW$26,PM20&lt;&gt;"",PO20&gt;=PW$30,PO20&lt;&gt;""),AND(PQ20&gt;=PW$26,PQ20&lt;&gt;"",PS20&gt;=PW$30,PS20&lt;&gt;""),AND(PT20&gt;=PW$26,PT20&lt;&gt;"",PV20&gt;=PW$30,PV20&lt;&gt;""),AND(QR20&gt;=RE$26,QR20&lt;&gt;"",QT20&gt;=RE$30,QT20&lt;&gt;""),AND(QU20&gt;=RE$26,QU20&lt;&gt;"",QW20&gt;=RE$30,QW20&lt;&gt;""),AND(QY20&gt;=RE$26,QY20&lt;&gt;"",RA20&gt;=RE$30,RA20&lt;&gt;""),AND(RB20&gt;=RE$26,RB20&lt;&gt;"",RD20&gt;=RE$30,RD20&lt;&gt;""),AND(RZ20&gt;=SM$26,RZ20&lt;&gt;"",SB20&gt;=SM$30,SB20&lt;&gt;""),AND(SC20&gt;=SM$26,SC20&lt;&gt;"",SE20&gt;=SM$30,SE20&lt;&gt;""),AND(SG20&gt;=SM$26,SG20&lt;&gt;"",SI20&gt;=SM$30,SI20&lt;&gt;""),AND(SJ20&gt;=SM$26,SJ20&lt;&gt;"",SL20&gt;=SM$30,SL20&lt;&gt;""),AND(TH20&gt;=TU$26,TH20&lt;&gt;"",TJ20&gt;=TU$30,TJ20&lt;&gt;""),AND(TK20&gt;=TU$26,TK20&lt;&gt;"",TM20&gt;=TU$30,TM20&lt;&gt;""),AND(TO20&gt;=TU$26,TO20&lt;&gt;"",TQ20&gt;=TU$30,TQ20&lt;&gt;""),AND(TR20&gt;=TU$26,TR20&lt;&gt;"",TT20&gt;=TU$30,TT20&lt;&gt;""),AND(UP20&gt;=VC$26,UP20&lt;&gt;"",UR20&gt;=VC$30,UR20&lt;&gt;""),AND(US20&gt;=VC$26,US20&lt;&gt;"",UU20&gt;=VC$30,UU20&lt;&gt;""),AND(UW20&gt;=VC$26,UW20&lt;&gt;"",UY20&gt;=VC$30,UY20&lt;&gt;""),AND(UZ20&gt;=VC$26,UZ20&lt;&gt;"",VB20&gt;=VC$30,VB20&lt;&gt;""),AND(VX20&gt;=WK$26,VX20&lt;&gt;"",VZ20&gt;=WK$30,VZ20&lt;&gt;""),AND(WA20&gt;=WK$26,WA20&lt;&gt;"",WC20&gt;=WK$30,WC20&lt;&gt;""),AND(WE20&gt;=WK$26,WE20&lt;&gt;"",WG20&gt;=WK$30,WG20&lt;&gt;""),AND(WH20&gt;=WK$26,WH20&lt;&gt;"",WJ20&gt;=WK$30,WJ20&lt;&gt;"")),"Excellence",IF(I20="P","Worlds Team",IF(F20="P","National Team","")))))</f>
        <v/>
      </c>
      <c r="I20" s="3" t="str">
        <f>IF(OR(AND(AG20&gt;=AQ$25,AG20&lt;&gt;"",AI20&gt;=AQ$29,AI20&lt;&gt;"",AF20=""),AND(AJ20&gt;=AQ$25,AJ20&lt;&gt;"",AL20&gt;=AQ$29,AL20&lt;&gt;"",AF20=""),AND(AN20&gt;=AQ$25,AN20&lt;&gt;"",AP20&gt;=AQ$29,AP20&lt;&gt;"",AF20=""),AND(BH20&gt;=BR$25,BH20&lt;&gt;"",BJ20&gt;=BR$29,BJ20&lt;&gt;"",BG20=""),AND(BK20&gt;=BR$25,BK20&lt;&gt;"",BM20&gt;=BR$29,BM20&lt;&gt;"",BG20=""),AND(BO20&gt;=BR$25,BO20&lt;&gt;"",BQ20&gt;=BR$29,BQ20&lt;&gt;"",BG20=""),AND(CI20&gt;=CS$25,CI20&lt;&gt;"",CK20&gt;=CS$29,CK20&lt;&gt;"",CH20=""),AND(CL20&gt;=CS$25,CL20&lt;&gt;"",CN20&gt;=CS$29,CN20&lt;&gt;"",CH20=""),AND(CP20&gt;=CS$25,CP20&lt;&gt;"",CR20&gt;=CS$29,CR20&lt;&gt;"",CH20=""),AND(DP20&gt;=EC$25,DP20&lt;&gt;"",DR20&gt;=EC$29,DR20&lt;&gt;""),AND(DS20&gt;=EC$25,DS20&lt;&gt;"",DU20&gt;=EC$29,DU20&lt;&gt;""),AND(DW20&gt;=EC$25,DW20&lt;&gt;"",DY20&gt;=EC$29,DY20&lt;&gt;""),AND(DZ20&gt;=EC$25,DZ20&lt;&gt;"",EB20&gt;=EC$29,EB20&lt;&gt;""),AND(EX20&gt;=FK$25,EX20&lt;&gt;"",EZ20&gt;=FK$29,EZ20&lt;&gt;""),AND(FA20&gt;=FK$25,FA20&lt;&gt;"",FC20&gt;=FK$29,FC20&lt;&gt;""),AND(FE20&gt;=FK$25,FE20&lt;&gt;"",FG20&gt;=FK$29,FG20&lt;&gt;""),AND(FH20&gt;=FK$25,FH20&lt;&gt;"",FJ20&gt;=FK$29,FJ20&lt;&gt;""),AND(GF20&gt;=GS$25,GF20&lt;&gt;"",GH20&gt;=GS$29,GH20&lt;&gt;""),AND(GI20&gt;=GS$25,GI20&lt;&gt;"",GK20&gt;=GS$29,GK20&lt;&gt;""),AND(GM20&gt;=GS$25,GM20&lt;&gt;"",GO20&gt;=GS$29,GO20&lt;&gt;""),AND(GP20&gt;=GS$25,GP20&lt;&gt;"",GR20&gt;=GS$29,GR20&lt;&gt;""),AND(HN20&gt;=IA$25,HN20&lt;&gt;"",HP20&gt;=IA$29,HP20&lt;&gt;""),AND(HQ20&gt;=IA$25,HQ20&lt;&gt;"",HS20&gt;=IA$29,HS20&lt;&gt;""),AND(HU20&gt;=IA$25,HU20&lt;&gt;"",HW20&gt;=IA$29,HW20&lt;&gt;""),AND(HX20&gt;=IA$25,HX20&lt;&gt;"",HZ20&gt;=IA$29,HZ20&lt;&gt;""),AND(IV20&gt;=JI$25,IV20&lt;&gt;"",IX20&gt;=JI$29,IX20&lt;&gt;""),AND(IY20&gt;=JI$25,IY20&lt;&gt;"",JA20&gt;=JI$29,JA20&lt;&gt;""),AND(JC20&gt;=JI$25,JC20&lt;&gt;"",JE20&gt;=JI$29,JE20&lt;&gt;""),AND(JF20&gt;=JI$25,JF20&lt;&gt;"",JH20&gt;=JI$29,JH20&lt;&gt;""),AND(KD20&gt;=KQ$25,KD20&lt;&gt;"",KF20&gt;=KQ$29,KF20&lt;&gt;""),AND(KG20&gt;=KQ$25,KG20&lt;&gt;"",KI20&gt;=KQ$29,KI20&lt;&gt;""),AND(KK20&gt;=KQ$25,KK20&lt;&gt;"",KM20&gt;=KQ$29,KM20&lt;&gt;""),AND(KN20&gt;=KQ$25,KN20&lt;&gt;"",KP20&gt;=KQ$29,KP20&lt;&gt;""),AND(LL20&gt;=LY$25,LL20&lt;&gt;"",LN20&gt;=LY$29,LN20&lt;&gt;""),AND(LO20&gt;=LY$25,LO20&lt;&gt;"",LQ20&gt;=LY$29,LQ20&lt;&gt;""),AND(LS20&gt;=LY$25,LS20&lt;&gt;"",LU20&gt;=LY$29,LU20&lt;&gt;""),AND(LV20&gt;=LY$25,LV20&lt;&gt;"",LX20&gt;=LY$29,LX20&lt;&gt;""),AND(MT20&gt;=NG$25,MT20&lt;&gt;"",MV20&gt;=NG$29,MV20&lt;&gt;""),AND(MW20&gt;=NG$25,MW20&lt;&gt;"",MY20&gt;=NG$29,MY20&lt;&gt;""),AND(NA20&gt;=NG$25,NA20&lt;&gt;"",NC20&gt;=NG$29,NC20&lt;&gt;""),AND(ND20&gt;=NG$25,ND20&lt;&gt;"",NF20&gt;=NG$29,NF20&lt;&gt;""),AND(OB20&gt;=OO$25,OB20&lt;&gt;"",OD20&gt;=OO$29,OD20&lt;&gt;""),AND(OE20&gt;=OO$25,OE20&lt;&gt;"",OG20&gt;=OO$29,OG20&lt;&gt;""),AND(OI20&gt;=OO$25,OI20&lt;&gt;"",OK20&gt;=OO$29,OK20&lt;&gt;""),AND(OL20&gt;=OO$25,OL20&lt;&gt;"",ON20&gt;=OO$29,ON20&lt;&gt;""),AND(PJ20&gt;=PW$25,PJ20&lt;&gt;"",PL20&gt;=PW$29,PL20&lt;&gt;""),AND(PM20&gt;=PW$25,PM20&lt;&gt;"",PO20&gt;=PW$29,PO20&lt;&gt;""),AND(PQ20&gt;=PW$25,PQ20&lt;&gt;"",PS20&gt;=PW$29,PS20&lt;&gt;""),AND(PT20&gt;=PW$25,PT20&lt;&gt;"",PV20&gt;=PW$29,PV20&lt;&gt;""),AND(QR20&gt;=RE$25,QR20&lt;&gt;"",QT20&gt;=RE$29,QT20&lt;&gt;""),AND(QU20&gt;=RE$25,QU20&lt;&gt;"",QW20&gt;=RE$29,QW20&lt;&gt;""),AND(QY20&gt;=RE$25,QY20&lt;&gt;"",RA20&gt;=RE$29,RA20&lt;&gt;""),AND(RB20&gt;=RE$25,RB20&lt;&gt;"",RD20&gt;=RE$29,RD20&lt;&gt;""),AND(RZ20&gt;=SM$25,RZ20&lt;&gt;"",SB20&gt;=SM$29,SB20&lt;&gt;""),AND(SC20&gt;=SM$25,SC20&lt;&gt;"",SE20&gt;=SM$29,SE20&lt;&gt;""),AND(SG20&gt;=SM$25,SG20&lt;&gt;"",SI20&gt;=SM$29,SI20&lt;&gt;""),AND(SJ20&gt;=SM$25,SJ20&lt;&gt;"",SL20&gt;=SM$29,SL20&lt;&gt;""),AND(TH20&gt;=TU$25,TH20&lt;&gt;"",TJ20&gt;=TU$29,TJ20&lt;&gt;""),AND(TK20&gt;=TU$25,TK20&lt;&gt;"",TM20&gt;=TU$29,TM20&lt;&gt;""),AND(TO20&gt;=TU$25,TO20&lt;&gt;"",TQ20&gt;=TU$29,TQ20&lt;&gt;""),AND(TR20&gt;=TU$25,TR20&lt;&gt;"",TT20&gt;=TU$29,TT20&lt;&gt;""),AND(UP20&gt;=VC$25,UP20&lt;&gt;"",UR20&gt;=VC$29,UR20&lt;&gt;""),AND(US20&gt;=VC$25,US20&lt;&gt;"",UU20&gt;=VC$29,UU20&lt;&gt;""),AND(UW20&gt;=VC$25,UW20&lt;&gt;"",UY20&gt;=VC$29,UY20&lt;&gt;""),AND(UZ20&gt;=VC$25,UZ20&lt;&gt;"",VB20&gt;=VC$29,VB20&lt;&gt;""),AND(VX20&gt;=WK$25,VX20&lt;&gt;"",VZ20&gt;=WK$29,VZ20&lt;&gt;""),AND(WA20&gt;=WK$25,WA20&lt;&gt;"",WC20&gt;=WK$29,WC20&lt;&gt;""),AND(WE20&gt;=WK$25,WE20&lt;&gt;"",WG20&gt;=WK$29,WG20&lt;&gt;""),AND(WH20&gt;=WK$25,WH20&lt;&gt;"",WJ20&gt;=WK$29,WJ20&lt;&gt;"")),"P","")</f>
        <v/>
      </c>
      <c r="J20" s="8">
        <f>IF(COUNT(AI20,AL20,AP20,BJ20,BM20,BQ20,CK20,CN20,CR20)&gt;0,LARGE((AI20,AL20,AP20,BJ20,BM20,BQ20,CK20,CN20,CR20),1),0)</f>
        <v>0</v>
      </c>
      <c r="K20" s="8" t="str">
        <f>IF(J20="","",IF(OR(J20=CK20,J20=CN20,J20=CR20),$BS$1,IF(OR(J20=BJ20,J20=BM20,J20=BQ20),$AR$1,IF(OR(J20=AI20,J20=AL20,J20=AP20),$Q$1,""))))</f>
        <v/>
      </c>
      <c r="L20" s="8">
        <f>IF(COUNT(AI20,AL20,AP20,BJ20,BM20,BQ20,CK20,CN20,CR20)&gt;1,LARGE((AI20,AL20,AP20,BJ20,BM20,BQ20,CK20,CN20,CR20),2),0)</f>
        <v>0</v>
      </c>
      <c r="M20" s="8" t="str">
        <f>IF(L20="","",IF(OR(L20=CK20,L20=CN20,L20=CR20),$BS$1,IF(OR(L20=BJ20,L20=BM20,L20=BQ20),$AR$1,IF(OR(L20=AI20,L20=AL20,L20=AP20),$Q$1,""))))</f>
        <v/>
      </c>
      <c r="N20" s="8">
        <f>IF(MAX(CT20,CU20)&gt;0,MAX(CT20,CU20),"")</f>
        <v>16.009999999999998</v>
      </c>
      <c r="O20" s="11" t="str">
        <f>IF(N20="","",IF(N20=CT20,"("&amp;CT$2&amp;")",IF(N20=CU20,"("&amp;CU$2&amp;")")))</f>
        <v>(Prelim)</v>
      </c>
      <c r="P20" s="8" t="str">
        <f>IF(N20="","",IF(N20=CT20,IF(N20+IF(L20="",0,L20)=WD20,$VD$1,IF(N20+IF(L20="",0,L20)=UV20,$TV$1,IF(N20+IF(L20="",0,L20)=TN20,$SN$1,IF(N20+IF(L20="",0,L20)=SF20,$RF$1,IF(N20+IF(L20="",0,L20)=QX20,$PX$1,IF(N20+IF(L20="",0,L20)=PP20,$OP$1,IF(N20+IF(L20="",0,L20)=OH20,$NH$1,IF(N20+IF(L20="",0,L20)=MZ20,$LZ$1,IF(N20+IF(L20="",0,L20)=LR20,$KR$1,IF(N20+IF(L20="",0,L20)=KJ20,$JJ$1,IF(N20+IF(L20="",0,L20)=JB20,$IB$1,IF(N20+IF(L20="",0,L20)=HT20,$GT$1,IF(N20+IF(L20="",0,L20)=GL20,$FL$1,IF(N20+IF(L20="",0,L20)=FD20,$ED$1,IF(N20+IF(L20="",0,L20)=DV20,$CV$1))))))))))))))),IF(N20=CU20,IF(N20+IF(L20="",0,L20)=WG20,$VD$1,IF(N20+IF(L20="",0,L20)=UY20,$TV$1,IF(N20+IF(L20="",0,L20)=TQ20,$SN$1,IF(N20+IF(L20="",0,L20)=SL20,$RF$1,IF(N20+IF(L20="",0,L20)=RD20,$PX$1,IF(N20+IF(L20="",0,L20)=PV20,$OP$1,IF(N20+IF(L20="",0,L20)=ON20,$NH$1,IF(N20+IF(L20="",0,L20)=NF20,$LZ$1,IF(N20+IF(L20="",0,L20)=LX20,$KR$1,IF(N20+IF(L20="",0,L20)=KP20,$JJ$1,IF(N20+IF(L20="",0,L20)=JH20,$IB$1,IF(N20+IF(L20="",0,L20)=HZ20,$GT$1,IF(N20+IF(L20="",0,L20)=GR20,$FL$1,IF(N20+IF(L20="",0,L20)=FJ20,$ED$1,IF(N20+IF(L20="",0,L20)=EB20,$CV$1,IF(N20+IF(L20="",0,L20)=WJ20,$VD$1,IF(N20+IF(L20="",0,L20)=VB20,$TV$1,IF(N20+IF(L20="",0,L20)=TT20,$SN$1,IF(N20+IF(L20="",0,L20)=SI20,$RF$1,IF(N20+IF(L20="",0,L20)=RA20,$PX$1,IF(N20+IF(L20="",0,L20)=PS20,$OP$1,IF(N20+IF(L20="",0,L20)=OK20,$NH$1,IF(N20+IF(L20="",0,L20)=NC20,$LZ$1,IF(N20+IF(L20="",0,L20)=LU20,$KR$1,IF(N20+IF(L20="",0,L20)=KM20,$JJ$1,IF(N20+IF(L20="",0,L20)=JE20,$IB$1,IF(N20+IF(L20="",0,L20)=HW20,$GT$1,IF(N20+IF(L20="",0,L20)=GO20,$FL$1,IF(N20+IF(L20="",0,L20)=FG20,$ED$1,IF(N20+IF(L20="",0,L20)=DY20,$CV$1)))))))))))))))))))))))))))))))))</f>
        <v>2024 World Cup POR (July 7)</v>
      </c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8"/>
      <c r="AG20" s="39" t="str">
        <f>IF(S20&gt;0,S20,"")</f>
        <v/>
      </c>
      <c r="AH20" s="39" t="str">
        <f>IF(T20&gt;0,T20,"")</f>
        <v/>
      </c>
      <c r="AI20" s="41" t="str">
        <f>IF(SUM(Q20:T20)-U20&gt;0,SUM(Q20:T20)-U20,"")</f>
        <v/>
      </c>
      <c r="AJ20" s="41" t="str">
        <f>IF(X20&gt;0,X20,"")</f>
        <v/>
      </c>
      <c r="AK20" s="41" t="str">
        <f>IF(Y20&gt;0,Y20,"")</f>
        <v/>
      </c>
      <c r="AL20" s="41" t="str">
        <f>IF(SUM(V20:Y20)-Z20&gt;0,SUM(V20:Y20)-Z20,"")</f>
        <v/>
      </c>
      <c r="AM20" s="41" t="str">
        <f>IF(AI20="","",MAX(AI20,AL20))</f>
        <v/>
      </c>
      <c r="AN20" s="41" t="str">
        <f>IF(AC20&gt;0,AC20,"")</f>
        <v/>
      </c>
      <c r="AO20" s="41" t="str">
        <f>IF(AD20&gt;0,AD20,"")</f>
        <v/>
      </c>
      <c r="AP20" s="41" t="str">
        <f>IF(SUM(AA20:AD20)-AE20&gt;0,SUM(AA20:AD20)-AE20,"")</f>
        <v/>
      </c>
      <c r="AQ20" s="41" t="str">
        <f>IF(SUM(AM20,AP20)&gt;0,SUM(AM20,AP20),"")</f>
        <v/>
      </c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9"/>
      <c r="BH20" s="40" t="str">
        <f>IF(AT20&gt;0,AT20,"")</f>
        <v/>
      </c>
      <c r="BI20" s="40" t="str">
        <f>IF(AU20&gt;0,AU20,"")</f>
        <v/>
      </c>
      <c r="BJ20" s="11" t="str">
        <f>IF(SUM(AR20:AU20)-AV20&gt;0,SUM(AR20:AU20)-AV20,"")</f>
        <v/>
      </c>
      <c r="BK20" s="11" t="str">
        <f>IF(AY20&gt;0,AY20,"")</f>
        <v/>
      </c>
      <c r="BL20" s="11" t="str">
        <f>IF(AZ20&gt;0,AZ20,"")</f>
        <v/>
      </c>
      <c r="BM20" s="11" t="str">
        <f>IF(SUM(AW20:AZ20)-BA20&gt;0,SUM(AW20:AZ20)-BA20,"")</f>
        <v/>
      </c>
      <c r="BN20" s="11" t="str">
        <f>IF(BJ20="","",MAX(BJ20,BM20))</f>
        <v/>
      </c>
      <c r="BO20" s="11" t="str">
        <f>IF(BD20&gt;0,BD20,"")</f>
        <v/>
      </c>
      <c r="BP20" s="11" t="str">
        <f>IF(BE20&gt;0,BE20,"")</f>
        <v/>
      </c>
      <c r="BQ20" s="11" t="str">
        <f>IF(SUM(BB20:BE20)-BF20&gt;0,SUM(BB20:BE20)-BF20,"")</f>
        <v/>
      </c>
      <c r="BR20" s="11" t="str">
        <f>IF(SUM(BN20,BQ20)&gt;0,SUM(BN20,BQ20),"")</f>
        <v/>
      </c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8"/>
      <c r="CI20" s="39" t="str">
        <f>IF(BU20&gt;0,BU20,"")</f>
        <v/>
      </c>
      <c r="CJ20" s="39" t="str">
        <f>IF(BV20&gt;0,BV20,"")</f>
        <v/>
      </c>
      <c r="CK20" s="41" t="str">
        <f>IF(SUM(BS20:BV20)-BW20&gt;0,SUM(BS20:BV20)-BW20,"")</f>
        <v/>
      </c>
      <c r="CL20" s="41" t="str">
        <f>IF(BZ20&gt;0,BZ20,"")</f>
        <v/>
      </c>
      <c r="CM20" s="41" t="str">
        <f>IF(CA20&gt;0,CA20,"")</f>
        <v/>
      </c>
      <c r="CN20" s="41" t="str">
        <f>IF(SUM(BX20:CA20)-CB20&gt;0,SUM(BX20:CA20)-CB20,"")</f>
        <v/>
      </c>
      <c r="CO20" s="41" t="str">
        <f>IF(CK20="","",MAX(CK20,CN20))</f>
        <v/>
      </c>
      <c r="CP20" s="41" t="str">
        <f>IF(CE20&gt;0,CE20,"")</f>
        <v/>
      </c>
      <c r="CQ20" s="41" t="str">
        <f>IF(CF20&gt;0,CF20,"")</f>
        <v/>
      </c>
      <c r="CR20" s="41" t="str">
        <f>IF(SUM(CC20:CF20)-CG20&gt;0,SUM(CC20:CF20)-CG20,"")</f>
        <v/>
      </c>
      <c r="CS20" s="41" t="str">
        <f>IF(SUM(CO20,CR20)&gt;0,SUM(CO20,CR20),"")</f>
        <v/>
      </c>
      <c r="CT20" s="52">
        <f>IF(MAX(DV20,FD20,GL20,HT20,JB20,KJ20,LR20,MZ20,OH20,PP20,QX20,SF20,TN20,UV20,WD20)-IF(L20="",0,L20)&gt;0.001,MAX(DV20,FD20,GL20,HT20,JB20,KJ20,LR20,MZ20,OH20,PP20,QX20,SF20,TN20,UV20,WD20)-IF(L20="",0,L20),"")</f>
        <v>16.009999999999998</v>
      </c>
      <c r="CU20" s="52" t="str">
        <f>IF(MAX(DY20,EB20,FG20,FJ20,GO20,GR20,HW20,HZ20,JE20,JH20,KM20,KP20,LU20,LX20,NC20,NF20,OK20,ON20,PS20,PV20,RA20,RD20,SI20,SL20,TQ20,TT20,UY20,VB20,WG20,WJ20)-IF(L20="",0,L20)&gt;0.001,MAX(DY20,EB20,FG20,FJ20,GO20,GR20,HW20,HZ20,JE20,JH20,KM20,KP20,LU20,LX20,NC20,NF20,OK20,ON20,PS20,PV20,RA20,RD20,SI20,SL20,TQ20,TT20,UY20,VB20,WG20,WJ20)-IF(L20="",0,L20),"")</f>
        <v/>
      </c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41" t="str">
        <f>IF(CX20&gt;0,CX20,"")</f>
        <v/>
      </c>
      <c r="DQ20" s="41" t="str">
        <f>IF(CY20&gt;0,CY20,"")</f>
        <v/>
      </c>
      <c r="DR20" s="41" t="str">
        <f>IF(SUM(CV20:CY20)-CZ20&gt;0,SUM(CV20:CY20)-CZ20,"")</f>
        <v/>
      </c>
      <c r="DS20" s="41" t="str">
        <f>IF(DC20&gt;0,DC20,"")</f>
        <v/>
      </c>
      <c r="DT20" s="41" t="str">
        <f>IF(DD20&gt;0,DD20,"")</f>
        <v/>
      </c>
      <c r="DU20" s="41" t="str">
        <f>IF(SUM(DA20:DD20)-DE20&gt;0,SUM(DA20:DD20)-DE20,"")</f>
        <v/>
      </c>
      <c r="DV20" s="41" t="str">
        <f>IF(MAX(DR20,DU20)&gt;0,MAX(DR20,DU20),"")</f>
        <v/>
      </c>
      <c r="DW20" s="41" t="str">
        <f>IF(DH20&gt;0,DH20,"")</f>
        <v/>
      </c>
      <c r="DX20" s="41" t="str">
        <f>IF(DI20&gt;0,DI20,"")</f>
        <v/>
      </c>
      <c r="DY20" s="41" t="str">
        <f>IF(SUM(DF20:DI20)-DJ20&gt;0,SUM(DF20:DI20)-DJ20,"")</f>
        <v/>
      </c>
      <c r="DZ20" s="41" t="str">
        <f>IF(DM20&gt;0,DM20,"")</f>
        <v/>
      </c>
      <c r="EA20" s="41" t="str">
        <f>IF(DN20&gt;0,DN20,"")</f>
        <v/>
      </c>
      <c r="EB20" s="41" t="str">
        <f>IF(SUM(DK20:DN20)-DO20&gt;0,SUM(DK20:DN20)-DO20,"")</f>
        <v/>
      </c>
      <c r="EC20" s="41" t="str">
        <f>IF(SUM(DV20,EB20)&gt;0,SUM(DV20,EB20),"")</f>
        <v/>
      </c>
      <c r="ED20" s="18"/>
      <c r="EE20" s="18"/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1" t="str">
        <f>IF(EF20&gt;0,EF20,"")</f>
        <v/>
      </c>
      <c r="EY20" s="11" t="str">
        <f>IF(EG20&gt;0,EG20,"")</f>
        <v/>
      </c>
      <c r="EZ20" s="11" t="str">
        <f>IF(SUM(ED20:EG20)-EH20&gt;0,SUM(ED20:EG20)-EH20,"")</f>
        <v/>
      </c>
      <c r="FA20" s="11" t="str">
        <f>IF(EK20&gt;0,EK20,"")</f>
        <v/>
      </c>
      <c r="FB20" s="11" t="str">
        <f>IF(EL20&gt;0,EL20,"")</f>
        <v/>
      </c>
      <c r="FC20" s="11" t="str">
        <f>IF(SUM(EI20:EL20)-EM20&gt;0,SUM(EI20:EL20)-EM20,"")</f>
        <v/>
      </c>
      <c r="FD20" s="11" t="str">
        <f>IF(MAX(EZ20,FC20)&gt;0,MAX(EZ20,FC20),"")</f>
        <v/>
      </c>
      <c r="FE20" s="11" t="str">
        <f>IF(EP20&gt;0,EP20,"")</f>
        <v/>
      </c>
      <c r="FF20" s="11" t="str">
        <f>IF(EQ20&gt;0,EQ20,"")</f>
        <v/>
      </c>
      <c r="FG20" s="11" t="str">
        <f>IF(SUM(EN20:EQ20)-ER20&gt;0,SUM(EN20:EQ20)-ER20,"")</f>
        <v/>
      </c>
      <c r="FH20" s="11" t="str">
        <f>IF(EU20&gt;0,EU20,"")</f>
        <v/>
      </c>
      <c r="FI20" s="11" t="str">
        <f>IF(EV20&gt;0,EV20,"")</f>
        <v/>
      </c>
      <c r="FJ20" s="11" t="str">
        <f>IF(SUM(ES20:EV20)-EW20&gt;0,SUM(ES20:EV20)-EW20,"")</f>
        <v/>
      </c>
      <c r="FK20" s="11" t="str">
        <f>IF(SUM(FD20,FJ20)&gt;0,SUM(FD20,FJ20),"")</f>
        <v/>
      </c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41" t="str">
        <f>IF(FN20&gt;0,FN20,"")</f>
        <v/>
      </c>
      <c r="GG20" s="41" t="str">
        <f>IF(FO20&gt;0,FO20,"")</f>
        <v/>
      </c>
      <c r="GH20" s="41" t="str">
        <f>IF(SUM(FL20:FO20)-FP20&gt;0,SUM(FL20:FO20)-FP20,"")</f>
        <v/>
      </c>
      <c r="GI20" s="41" t="str">
        <f>IF(FS20&gt;0,FS20,"")</f>
        <v/>
      </c>
      <c r="GJ20" s="41" t="str">
        <f>IF(FT20&gt;0,FT20,"")</f>
        <v/>
      </c>
      <c r="GK20" s="41" t="str">
        <f>IF(SUM(FQ20:FT20)-FU20&gt;0,SUM(FQ20:FT20)-FU20,"")</f>
        <v/>
      </c>
      <c r="GL20" s="41" t="str">
        <f>IF(MAX(GH20,GK20)&gt;0,MAX(GH20,GK20),"")</f>
        <v/>
      </c>
      <c r="GM20" s="41" t="str">
        <f>IF(FX20&gt;0,FX20,"")</f>
        <v/>
      </c>
      <c r="GN20" s="41" t="str">
        <f>IF(FY20&gt;0,FY20,"")</f>
        <v/>
      </c>
      <c r="GO20" s="41" t="str">
        <f>IF(SUM(FV20:FY20)-FZ20&gt;0,SUM(FV20:FY20)-FZ20,"")</f>
        <v/>
      </c>
      <c r="GP20" s="41" t="str">
        <f>IF(GC20&gt;0,GC20,"")</f>
        <v/>
      </c>
      <c r="GQ20" s="41" t="str">
        <f>IF(GD20&gt;0,GD20,"")</f>
        <v/>
      </c>
      <c r="GR20" s="41" t="str">
        <f>IF(SUM(GA20:GD20)-GE20&gt;0,SUM(GA20:GD20)-GE20,"")</f>
        <v/>
      </c>
      <c r="GS20" s="41" t="str">
        <f>IF(SUM(GL20,GR20)&gt;0,SUM(GL20,GR20),"")</f>
        <v/>
      </c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1" t="str">
        <f>IF(GV20&gt;0,GV20,"")</f>
        <v/>
      </c>
      <c r="HO20" s="11" t="str">
        <f>IF(GW20&gt;0,GW20,"")</f>
        <v/>
      </c>
      <c r="HP20" s="11" t="str">
        <f>IF(SUM(GT20:GW20)-GX20&gt;0,SUM(GT20:GW20)-GX20,"")</f>
        <v/>
      </c>
      <c r="HQ20" s="11" t="str">
        <f>IF(HA20&gt;0,HA20,"")</f>
        <v/>
      </c>
      <c r="HR20" s="11" t="str">
        <f>IF(HB20&gt;0,HB20,"")</f>
        <v/>
      </c>
      <c r="HS20" s="11" t="str">
        <f>IF(SUM(GY20:HB20)-HC20&gt;0,SUM(GY20:HB20)-HC20,"")</f>
        <v/>
      </c>
      <c r="HT20" s="11" t="str">
        <f>IF(MAX(HP20,HS20)&gt;0,MAX(HP20,HS20),"")</f>
        <v/>
      </c>
      <c r="HU20" s="11" t="str">
        <f>IF(HF20&gt;0,HF20,"")</f>
        <v/>
      </c>
      <c r="HV20" s="11" t="str">
        <f>IF(HG20&gt;0,HG20,"")</f>
        <v/>
      </c>
      <c r="HW20" s="11" t="str">
        <f>IF(SUM(HD20:HG20)-HH20&gt;0,SUM(HD20:HG20)-HH20,"")</f>
        <v/>
      </c>
      <c r="HX20" s="11" t="str">
        <f>IF(HK20&gt;0,HK20,"")</f>
        <v/>
      </c>
      <c r="HY20" s="11" t="str">
        <f>IF(HL20&gt;0,HL20,"")</f>
        <v/>
      </c>
      <c r="HZ20" s="11" t="str">
        <f>IF(SUM(HI20:HL20)-HM20&gt;0,SUM(HI20:HL20)-HM20,"")</f>
        <v/>
      </c>
      <c r="IA20" s="11" t="str">
        <f>IF(SUM(HT20,HZ20)&gt;0,SUM(HT20,HZ20),"")</f>
        <v/>
      </c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41" t="str">
        <f>IF(ID20&gt;0,ID20,"")</f>
        <v/>
      </c>
      <c r="IW20" s="41" t="str">
        <f>IF(IE20&gt;0,IE20,"")</f>
        <v/>
      </c>
      <c r="IX20" s="41" t="str">
        <f>IF(SUM(IB20:IE20)-IF20&gt;0,SUM(IB20:IE20)-IF20,"")</f>
        <v/>
      </c>
      <c r="IY20" s="41" t="str">
        <f>IF(II20&gt;0,II20,"")</f>
        <v/>
      </c>
      <c r="IZ20" s="41" t="str">
        <f>IF(IJ20&gt;0,IJ20,"")</f>
        <v/>
      </c>
      <c r="JA20" s="41" t="str">
        <f>IF(SUM(IG20:IJ20)-IK20&gt;0,SUM(IG20:IJ20)-IK20,"")</f>
        <v/>
      </c>
      <c r="JB20" s="41" t="str">
        <f>IF(MAX(IX20,JA20)&gt;0,MAX(IX20,JA20),"")</f>
        <v/>
      </c>
      <c r="JC20" s="41" t="str">
        <f>IF(IN20&gt;0,IN20,"")</f>
        <v/>
      </c>
      <c r="JD20" s="41" t="str">
        <f>IF(IO20&gt;0,IO20,"")</f>
        <v/>
      </c>
      <c r="JE20" s="41" t="str">
        <f>IF(SUM(IL20:IO20)-IP20&gt;0,SUM(IL20:IO20)-IP20,"")</f>
        <v/>
      </c>
      <c r="JF20" s="41" t="str">
        <f>IF(IS20&gt;0,IS20,"")</f>
        <v/>
      </c>
      <c r="JG20" s="41" t="str">
        <f>IF(IT20&gt;0,IT20,"")</f>
        <v/>
      </c>
      <c r="JH20" s="41" t="str">
        <f>IF(SUM(IQ20:IT20)-IU20&gt;0,SUM(IQ20:IT20)-IU20,"")</f>
        <v/>
      </c>
      <c r="JI20" s="41" t="str">
        <f>IF(SUM(JB20,JH20)&gt;0,SUM(JB20,JH20),"")</f>
        <v/>
      </c>
      <c r="JJ20" s="18"/>
      <c r="JK20" s="18"/>
      <c r="JL20" s="18"/>
      <c r="JM20" s="18"/>
      <c r="JN20" s="18"/>
      <c r="JO20" s="18"/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1" t="str">
        <f>IF(JL20&gt;0,JL20,"")</f>
        <v/>
      </c>
      <c r="KE20" s="11" t="str">
        <f>IF(JM20&gt;0,JM20,"")</f>
        <v/>
      </c>
      <c r="KF20" s="11" t="str">
        <f>IF(SUM(JJ20:JM20)-JN20&gt;0,SUM(JJ20:JM20)-JN20,"")</f>
        <v/>
      </c>
      <c r="KG20" s="11" t="str">
        <f>IF(JQ20&gt;0,JQ20,"")</f>
        <v/>
      </c>
      <c r="KH20" s="11" t="str">
        <f>IF(JR20&gt;0,JR20,"")</f>
        <v/>
      </c>
      <c r="KI20" s="11" t="str">
        <f>IF(SUM(JO20:JR20)-JS20&gt;0,SUM(JO20:JR20)-JS20,"")</f>
        <v/>
      </c>
      <c r="KJ20" s="11" t="str">
        <f>IF(MAX(KF20,KI20)&gt;0,MAX(KF20,KI20),"")</f>
        <v/>
      </c>
      <c r="KK20" s="11" t="str">
        <f>IF(JV20&gt;0,JV20,"")</f>
        <v/>
      </c>
      <c r="KL20" s="11" t="str">
        <f>IF(JW20&gt;0,JW20,"")</f>
        <v/>
      </c>
      <c r="KM20" s="11" t="str">
        <f>IF(SUM(JT20:JW20)-JX20&gt;0,SUM(JT20:JW20)-JX20,"")</f>
        <v/>
      </c>
      <c r="KN20" s="11" t="str">
        <f>IF(KA20&gt;0,KA20,"")</f>
        <v/>
      </c>
      <c r="KO20" s="11" t="str">
        <f>IF(KB20&gt;0,KB20,"")</f>
        <v/>
      </c>
      <c r="KP20" s="11" t="str">
        <f>IF(SUM(JY20:KB20)-KC20&gt;0,SUM(JY20:KB20)-KC20,"")</f>
        <v/>
      </c>
      <c r="KQ20" s="11" t="str">
        <f>IF(SUM(KJ20,KP20)&gt;0,SUM(KJ20,KP20),"")</f>
        <v/>
      </c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41" t="str">
        <f>IF(KT20&gt;0,KT20,"")</f>
        <v/>
      </c>
      <c r="LM20" s="41" t="str">
        <f>IF(KU20&gt;0,KU20,"")</f>
        <v/>
      </c>
      <c r="LN20" s="41" t="str">
        <f>IF(SUM(KR20:KU20)-KV20&gt;0,SUM(KR20:KU20)-KV20,"")</f>
        <v/>
      </c>
      <c r="LO20" s="41" t="str">
        <f>IF(KY20&gt;0,KY20,"")</f>
        <v/>
      </c>
      <c r="LP20" s="41" t="str">
        <f>IF(KZ20&gt;0,KZ20,"")</f>
        <v/>
      </c>
      <c r="LQ20" s="41" t="str">
        <f>IF(SUM(KW20:KZ20)-LA20&gt;0,SUM(KW20:KZ20)-LA20,"")</f>
        <v/>
      </c>
      <c r="LR20" s="41" t="str">
        <f>IF(MAX(LN20,LQ20)&gt;0,MAX(LN20,LQ20),"")</f>
        <v/>
      </c>
      <c r="LS20" s="41" t="str">
        <f>IF(LD20&gt;0,LD20,"")</f>
        <v/>
      </c>
      <c r="LT20" s="41" t="str">
        <f>IF(LE20&gt;0,LE20,"")</f>
        <v/>
      </c>
      <c r="LU20" s="41" t="str">
        <f>IF(SUM(LB20:LE20)-LF20&gt;0,SUM(LB20:LE20)-LF20,"")</f>
        <v/>
      </c>
      <c r="LV20" s="41" t="str">
        <f>IF(LI20&gt;0,LI20,"")</f>
        <v/>
      </c>
      <c r="LW20" s="41" t="str">
        <f>IF(LJ20&gt;0,LJ20,"")</f>
        <v/>
      </c>
      <c r="LX20" s="41" t="str">
        <f>IF(SUM(LG20:LJ20)-LK20&gt;0,SUM(LG20:LJ20)-LK20,"")</f>
        <v/>
      </c>
      <c r="LY20" s="41" t="str">
        <f>IF(SUM(LR20,LX20)&gt;0,SUM(LR20,LX20),"")</f>
        <v/>
      </c>
      <c r="LZ20" s="18"/>
      <c r="MA20" s="18"/>
      <c r="MB20" s="18"/>
      <c r="MC20" s="18"/>
      <c r="MD20" s="18"/>
      <c r="ME20" s="18"/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1" t="str">
        <f>IF(MB20&gt;0,MB20,"")</f>
        <v/>
      </c>
      <c r="MU20" s="11" t="str">
        <f>IF(MC20&gt;0,MC20,"")</f>
        <v/>
      </c>
      <c r="MV20" s="11" t="str">
        <f>IF(SUM(LZ20:MC20)-MD20&gt;0,SUM(LZ20:MC20)-MD20,"")</f>
        <v/>
      </c>
      <c r="MW20" s="11" t="str">
        <f>IF(MG20&gt;0,MG20,"")</f>
        <v/>
      </c>
      <c r="MX20" s="11" t="str">
        <f>IF(MH20&gt;0,MH20,"")</f>
        <v/>
      </c>
      <c r="MY20" s="11" t="str">
        <f>IF(SUM(ME20:MH20)-MI20&gt;0,SUM(ME20:MH20)-MI20,"")</f>
        <v/>
      </c>
      <c r="MZ20" s="11" t="str">
        <f>IF(MAX(MV20,MY20)&gt;0,MAX(MV20,MY20),"")</f>
        <v/>
      </c>
      <c r="NA20" s="11" t="str">
        <f>IF(ML20&gt;0,ML20,"")</f>
        <v/>
      </c>
      <c r="NB20" s="11" t="str">
        <f>IF(MM20&gt;0,MM20,"")</f>
        <v/>
      </c>
      <c r="NC20" s="11" t="str">
        <f>IF(SUM(MJ20:MM20)-MN20&gt;0,SUM(MJ20:MM20)-MN20,"")</f>
        <v/>
      </c>
      <c r="ND20" s="11" t="str">
        <f>IF(MQ20&gt;0,MQ20,"")</f>
        <v/>
      </c>
      <c r="NE20" s="11" t="str">
        <f>IF(MR20&gt;0,MR20,"")</f>
        <v/>
      </c>
      <c r="NF20" s="11" t="str">
        <f>IF(SUM(MO20:MR20)-MS20&gt;0,SUM(MO20:MR20)-MS20,"")</f>
        <v/>
      </c>
      <c r="NG20" s="11" t="str">
        <f>IF(SUM(MZ20,NF20)&gt;0,SUM(MZ20,NF20),"")</f>
        <v/>
      </c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41" t="str">
        <f>IF(NJ20&gt;0,NJ20,"")</f>
        <v/>
      </c>
      <c r="OC20" s="41" t="str">
        <f>IF(NK20&gt;0,NK20,"")</f>
        <v/>
      </c>
      <c r="OD20" s="41" t="str">
        <f>IF(SUM(NH20:NK20)-NL20&gt;0,SUM(NH20:NK20)-NL20,"")</f>
        <v/>
      </c>
      <c r="OE20" s="41" t="str">
        <f>IF(NO20&gt;0,NO20,"")</f>
        <v/>
      </c>
      <c r="OF20" s="41" t="str">
        <f>IF(NP20&gt;0,NP20,"")</f>
        <v/>
      </c>
      <c r="OG20" s="41" t="str">
        <f>IF(SUM(NM20:NP20)-NQ20&gt;0,SUM(NM20:NP20)-NQ20,"")</f>
        <v/>
      </c>
      <c r="OH20" s="41" t="str">
        <f>IF(MAX(OD20,OG20)&gt;0,MAX(OD20,OG20),"")</f>
        <v/>
      </c>
      <c r="OI20" s="41" t="str">
        <f>IF(NT20&gt;0,NT20,"")</f>
        <v/>
      </c>
      <c r="OJ20" s="41" t="str">
        <f>IF(NU20&gt;0,NU20,"")</f>
        <v/>
      </c>
      <c r="OK20" s="41" t="str">
        <f>IF(SUM(NR20:NU20)-NV20&gt;0,SUM(NR20:NU20)-NV20,"")</f>
        <v/>
      </c>
      <c r="OL20" s="41" t="str">
        <f>IF(NY20&gt;0,NY20,"")</f>
        <v/>
      </c>
      <c r="OM20" s="41" t="str">
        <f>IF(NZ20&gt;0,NZ20,"")</f>
        <v/>
      </c>
      <c r="ON20" s="41" t="str">
        <f>IF(SUM(NW20:NZ20)-OA20&gt;0,SUM(NW20:NZ20)-OA20,"")</f>
        <v/>
      </c>
      <c r="OO20" s="41" t="str">
        <f>IF(SUM(OH20,ON20)&gt;0,SUM(OH20,ON20),"")</f>
        <v/>
      </c>
      <c r="OP20" s="18"/>
      <c r="OQ20" s="18"/>
      <c r="OR20" s="18"/>
      <c r="OS20" s="18"/>
      <c r="OT20" s="18"/>
      <c r="OU20" s="18"/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1" t="str">
        <f>IF(OR20&gt;0,OR20,"")</f>
        <v/>
      </c>
      <c r="PK20" s="11" t="str">
        <f>IF(OS20&gt;0,OS20,"")</f>
        <v/>
      </c>
      <c r="PL20" s="11" t="str">
        <f>IF(SUM(OP20:OS20)-OT20&gt;0,SUM(OP20:OS20)-OT20,"")</f>
        <v/>
      </c>
      <c r="PM20" s="11" t="str">
        <f>IF(OW20&gt;0,OW20,"")</f>
        <v/>
      </c>
      <c r="PN20" s="11" t="str">
        <f>IF(OX20&gt;0,OX20,"")</f>
        <v/>
      </c>
      <c r="PO20" s="11" t="str">
        <f>IF(SUM(OU20:OX20)-OY20&gt;0,SUM(OU20:OX20)-OY20,"")</f>
        <v/>
      </c>
      <c r="PP20" s="11" t="str">
        <f>IF(MAX(PL20,PO20)&gt;0,MAX(PL20,PO20),"")</f>
        <v/>
      </c>
      <c r="PQ20" s="11" t="str">
        <f>IF(PB20&gt;0,PB20,"")</f>
        <v/>
      </c>
      <c r="PR20" s="11" t="str">
        <f>IF(PC20&gt;0,PC20,"")</f>
        <v/>
      </c>
      <c r="PS20" s="11" t="str">
        <f>IF(SUM(OZ20:PC20)-PD20&gt;0,SUM(OZ20:PC20)-PD20,"")</f>
        <v/>
      </c>
      <c r="PT20" s="11" t="str">
        <f>IF(PG20&gt;0,PG20,"")</f>
        <v/>
      </c>
      <c r="PU20" s="11" t="str">
        <f>IF(PH20&gt;0,PH20,"")</f>
        <v/>
      </c>
      <c r="PV20" s="11" t="str">
        <f>IF(SUM(PE20:PH20)-PI20&gt;0,SUM(PE20:PH20)-PI20,"")</f>
        <v/>
      </c>
      <c r="PW20" s="11" t="str">
        <f>IF(SUM(PP20,PV20)&gt;0,SUM(PP20,PV20),"")</f>
        <v/>
      </c>
      <c r="PX20" s="17">
        <v>0.8</v>
      </c>
      <c r="PY20" s="17">
        <v>1</v>
      </c>
      <c r="PZ20" s="17">
        <v>2</v>
      </c>
      <c r="QA20" s="17">
        <v>1.84</v>
      </c>
      <c r="QB20" s="17">
        <v>0</v>
      </c>
      <c r="QC20" s="17">
        <v>2.4</v>
      </c>
      <c r="QD20" s="17">
        <v>2.75</v>
      </c>
      <c r="QE20" s="17">
        <v>5.0999999999999996</v>
      </c>
      <c r="QF20" s="17">
        <v>5.76</v>
      </c>
      <c r="QG20" s="17">
        <v>0</v>
      </c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41">
        <f>IF(PZ20&gt;0,PZ20,"")</f>
        <v>2</v>
      </c>
      <c r="QS20" s="41">
        <f>IF(QA20&gt;0,QA20,"")</f>
        <v>1.84</v>
      </c>
      <c r="QT20" s="41">
        <f>IF(SUM(PX20:QA20)-QB20&gt;0,SUM(PX20:QA20)-QB20,"")</f>
        <v>5.64</v>
      </c>
      <c r="QU20" s="41">
        <f>IF(QE20&gt;0,QE20,"")</f>
        <v>5.0999999999999996</v>
      </c>
      <c r="QV20" s="41">
        <f>IF(QF20&gt;0,QF20,"")</f>
        <v>5.76</v>
      </c>
      <c r="QW20" s="41">
        <f>IF(SUM(QC20:QF20)-QG20&gt;0,SUM(QC20:QF20)-QG20,"")</f>
        <v>16.009999999999998</v>
      </c>
      <c r="QX20" s="41">
        <f>IF(MAX(QT20,QW20)&gt;0,MAX(QT20,QW20),"")</f>
        <v>16.009999999999998</v>
      </c>
      <c r="QY20" s="41" t="str">
        <f>IF(QJ20&gt;0,QJ20,"")</f>
        <v/>
      </c>
      <c r="QZ20" s="41" t="str">
        <f>IF(QK20&gt;0,QK20,"")</f>
        <v/>
      </c>
      <c r="RA20" s="41" t="str">
        <f>IF(SUM(QH20:QK20)-QL20&gt;0,SUM(QH20:QK20)-QL20,"")</f>
        <v/>
      </c>
      <c r="RB20" s="41" t="str">
        <f>IF(QO20&gt;0,QO20,"")</f>
        <v/>
      </c>
      <c r="RC20" s="41" t="str">
        <f>IF(QP20&gt;0,QP20,"")</f>
        <v/>
      </c>
      <c r="RD20" s="41" t="str">
        <f>IF(SUM(QM20:QP20)-QQ20&gt;0,SUM(QM20:QP20)-QQ20,"")</f>
        <v/>
      </c>
      <c r="RE20" s="41">
        <f>IF(SUM(QX20,RD20)&gt;0,SUM(QX20,RD20),"")</f>
        <v>16.009999999999998</v>
      </c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1" t="str">
        <f>IF(RH20&gt;0,RH20,"")</f>
        <v/>
      </c>
      <c r="SA20" s="11" t="str">
        <f>IF(RI20&gt;0,RI20,"")</f>
        <v/>
      </c>
      <c r="SB20" s="11" t="str">
        <f>IF(SUM(RF20:RI20)-RJ20&gt;0,SUM(RF20:RI20)-RJ20,"")</f>
        <v/>
      </c>
      <c r="SC20" s="11" t="str">
        <f>IF(RM20&gt;0,RM20,"")</f>
        <v/>
      </c>
      <c r="SD20" s="11" t="str">
        <f>IF(RN20&gt;0,RN20,"")</f>
        <v/>
      </c>
      <c r="SE20" s="11" t="str">
        <f>IF(SUM(RK20:RN20)-RO20&gt;0,SUM(RK20:RN20)-RO20,"")</f>
        <v/>
      </c>
      <c r="SF20" s="11" t="str">
        <f>IF(MAX(SB20,SE20)&gt;0,MAX(SB20,SE20),"")</f>
        <v/>
      </c>
      <c r="SG20" s="11" t="str">
        <f>IF(RR20&gt;0,RR20,"")</f>
        <v/>
      </c>
      <c r="SH20" s="11" t="str">
        <f>IF(RS20&gt;0,RS20,"")</f>
        <v/>
      </c>
      <c r="SI20" s="11" t="str">
        <f>IF(SUM(RP20:RS20)-RT20&gt;0,SUM(RP20:RS20)-RT20,"")</f>
        <v/>
      </c>
      <c r="SJ20" s="11" t="str">
        <f>IF(RW20&gt;0,RW20,"")</f>
        <v/>
      </c>
      <c r="SK20" s="11" t="str">
        <f>IF(RX20&gt;0,RX20,"")</f>
        <v/>
      </c>
      <c r="SL20" s="11" t="str">
        <f>IF(SUM(RU20:RX20)-RY20&gt;0,SUM(RU20:RX20)-RY20,"")</f>
        <v/>
      </c>
      <c r="SM20" s="11" t="str">
        <f>IF(SUM(SF20,SL20)&gt;0,SUM(SF20,SL20),"")</f>
        <v/>
      </c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41" t="str">
        <f>IF(SP20&gt;0,SP20,"")</f>
        <v/>
      </c>
      <c r="TI20" s="41" t="str">
        <f>IF(SQ20&gt;0,SQ20,"")</f>
        <v/>
      </c>
      <c r="TJ20" s="41" t="str">
        <f>IF(SUM(SN20:SQ20)-SR20&gt;0,SUM(SN20:SQ20)-SR20,"")</f>
        <v/>
      </c>
      <c r="TK20" s="41" t="str">
        <f>IF(SU20&gt;0,SU20,"")</f>
        <v/>
      </c>
      <c r="TL20" s="41" t="str">
        <f>IF(SV20&gt;0,SV20,"")</f>
        <v/>
      </c>
      <c r="TM20" s="41" t="str">
        <f>IF(SUM(SS20:SV20)-SW20&gt;0,SUM(SS20:SV20)-SW20,"")</f>
        <v/>
      </c>
      <c r="TN20" s="41" t="str">
        <f>IF(MAX(TJ20,TM20)&gt;0,MAX(TJ20,TM20),"")</f>
        <v/>
      </c>
      <c r="TO20" s="41" t="str">
        <f>IF(SZ20&gt;0,SZ20,"")</f>
        <v/>
      </c>
      <c r="TP20" s="41" t="str">
        <f>IF(TA20&gt;0,TA20,"")</f>
        <v/>
      </c>
      <c r="TQ20" s="41" t="str">
        <f>IF(SUM(SX20:TA20)-TB20&gt;0,SUM(SX20:TA20)-TB20,"")</f>
        <v/>
      </c>
      <c r="TR20" s="41" t="str">
        <f>IF(TE20&gt;0,TE20,"")</f>
        <v/>
      </c>
      <c r="TS20" s="41" t="str">
        <f>IF(TF20&gt;0,TF20,"")</f>
        <v/>
      </c>
      <c r="TT20" s="41" t="str">
        <f>IF(SUM(TC20:TF20)-TG20&gt;0,SUM(TC20:TF20)-TG20,"")</f>
        <v/>
      </c>
      <c r="TU20" s="41" t="str">
        <f>IF(SUM(TN20,TT20)&gt;0,SUM(TN20,TT20),"")</f>
        <v/>
      </c>
      <c r="TV20" s="18"/>
      <c r="TW20" s="18"/>
      <c r="TX20" s="18"/>
      <c r="TY20" s="18"/>
      <c r="TZ20" s="18"/>
      <c r="UA20" s="18"/>
      <c r="UB20" s="18"/>
      <c r="UC20" s="18"/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1" t="str">
        <f>IF(TX20&gt;0,TX20,"")</f>
        <v/>
      </c>
      <c r="UQ20" s="11" t="str">
        <f>IF(TY20&gt;0,TY20,"")</f>
        <v/>
      </c>
      <c r="UR20" s="11" t="str">
        <f>IF(SUM(TV20:TY20)-TZ20&gt;0,SUM(TV20:TY20)-TZ20,"")</f>
        <v/>
      </c>
      <c r="US20" s="11" t="str">
        <f>IF(UC20&gt;0,UC20,"")</f>
        <v/>
      </c>
      <c r="UT20" s="11" t="str">
        <f>IF(UD20&gt;0,UD20,"")</f>
        <v/>
      </c>
      <c r="UU20" s="11" t="str">
        <f>IF(SUM(UA20:UD20)-UE20&gt;0,SUM(UA20:UD20)-UE20,"")</f>
        <v/>
      </c>
      <c r="UV20" s="11" t="str">
        <f>IF(MAX(UR20,UU20)&gt;0,MAX(UR20,UU20),"")</f>
        <v/>
      </c>
      <c r="UW20" s="11" t="str">
        <f>IF(UH20&gt;0,UH20,"")</f>
        <v/>
      </c>
      <c r="UX20" s="11" t="str">
        <f>IF(UI20&gt;0,UI20,"")</f>
        <v/>
      </c>
      <c r="UY20" s="11" t="str">
        <f>IF(SUM(UF20:UI20)-UJ20&gt;0,SUM(UF20:UI20)-UJ20,"")</f>
        <v/>
      </c>
      <c r="UZ20" s="11" t="str">
        <f>IF(UM20&gt;0,UM20,"")</f>
        <v/>
      </c>
      <c r="VA20" s="11" t="str">
        <f>IF(UN20&gt;0,UN20,"")</f>
        <v/>
      </c>
      <c r="VB20" s="11" t="str">
        <f>IF(SUM(UK20:UN20)-UO20&gt;0,SUM(UK20:UN20)-UO20,"")</f>
        <v/>
      </c>
      <c r="VC20" s="11" t="str">
        <f>IF(SUM(UV20,VB20)&gt;0,SUM(UV20,VB20),"")</f>
        <v/>
      </c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41" t="str">
        <f>IF(VF20&gt;0,VF20,"")</f>
        <v/>
      </c>
      <c r="VY20" s="41" t="str">
        <f>IF(VG20&gt;0,VG20,"")</f>
        <v/>
      </c>
      <c r="VZ20" s="41" t="str">
        <f>IF(SUM(VD20:VG20)-VH20&gt;0,SUM(VD20:VG20)-VH20,"")</f>
        <v/>
      </c>
      <c r="WA20" s="41" t="str">
        <f>IF(VK20&gt;0,VK20,"")</f>
        <v/>
      </c>
      <c r="WB20" s="41" t="str">
        <f>IF(VL20&gt;0,VL20,"")</f>
        <v/>
      </c>
      <c r="WC20" s="41" t="str">
        <f>IF(SUM(VI20:VL20)-VM20&gt;0,SUM(VI20:VL20)-VM20,"")</f>
        <v/>
      </c>
      <c r="WD20" s="41" t="str">
        <f>IF(MAX(VZ20,WC20)&gt;0,MAX(VZ20,WC20),"")</f>
        <v/>
      </c>
      <c r="WE20" s="41" t="str">
        <f>IF(VP20&gt;0,VP20,"")</f>
        <v/>
      </c>
      <c r="WF20" s="41" t="str">
        <f>IF(VQ20&gt;0,VQ20,"")</f>
        <v/>
      </c>
      <c r="WG20" s="41" t="str">
        <f>IF(SUM(VN20:VQ20)-VR20&gt;0,SUM(VN20:VQ20)-VR20,"")</f>
        <v/>
      </c>
      <c r="WH20" s="41" t="str">
        <f>IF(VU20&gt;0,VU20,"")</f>
        <v/>
      </c>
      <c r="WI20" s="41" t="str">
        <f>IF(VV20&gt;0,VV20,"")</f>
        <v/>
      </c>
      <c r="WJ20" s="41" t="str">
        <f>IF(SUM(VS20:VV20)-VW20&gt;0,SUM(VS20:VV20)-VW20,"")</f>
        <v/>
      </c>
      <c r="WK20" s="41" t="str">
        <f>IF(SUM(WD20,WJ20)&gt;0,SUM(WD20,WJ20),"")</f>
        <v/>
      </c>
      <c r="WL20" s="27">
        <f>IF($CH20="P",BS20,(BS20+AR20)/2)</f>
        <v>0</v>
      </c>
      <c r="WM20" s="27">
        <f>IF($CH20="P",BT20,(BT20+AS20)/2)</f>
        <v>0</v>
      </c>
      <c r="WN20" s="27">
        <f>IF($CH20="P",BU20,(BU20+AT20)/2)</f>
        <v>0</v>
      </c>
      <c r="WO20" s="27">
        <f>IF($CH20="P",BV20,(BV20+AU20)/2)</f>
        <v>0</v>
      </c>
      <c r="WP20" s="27">
        <f>IF($CH20="P",BW20,(BW20+AV20)/2)</f>
        <v>0</v>
      </c>
      <c r="WQ20" s="27">
        <f>IF($CH20="P",BX20,(BX20+AW20)/2)</f>
        <v>0</v>
      </c>
      <c r="WR20" s="27">
        <f>IF($CH20="P",BY20,(BY20+AX20)/2)</f>
        <v>0</v>
      </c>
      <c r="WS20" s="27">
        <f>IF($CH20="P",BZ20,(BZ20+AY20)/2)</f>
        <v>0</v>
      </c>
      <c r="WT20" s="27">
        <f>IF($CH20="P",CA20,(CA20+AZ20)/2)</f>
        <v>0</v>
      </c>
      <c r="WU20" s="27">
        <f>IF($CH20="P",CB20,(CB20+BA20)/2)</f>
        <v>0</v>
      </c>
      <c r="WV20" s="27">
        <f>IF($CH20="P",CC20,(CC20+BB20)/2)</f>
        <v>0</v>
      </c>
      <c r="WW20" s="27">
        <f>IF($CH20="P",CD20,(CD20+BC20)/2)</f>
        <v>0</v>
      </c>
      <c r="WX20" s="27">
        <f>IF($CH20="P",CE20,(CE20+BD20)/2)</f>
        <v>0</v>
      </c>
      <c r="WY20" s="27">
        <f>IF($CH20="P",CF20,(CF20+BE20)/2)</f>
        <v>0</v>
      </c>
      <c r="WZ20" s="27">
        <f>IF($CH20="P",CG20,(CG20+BF20)/2)</f>
        <v>0</v>
      </c>
      <c r="XA20" s="29" t="s">
        <v>56</v>
      </c>
      <c r="XB20" s="11" t="str">
        <f>IF(WN20&gt;0,WN20,"")</f>
        <v/>
      </c>
      <c r="XC20" s="11" t="str">
        <f>IF(WO20&gt;0,WO20,"")</f>
        <v/>
      </c>
      <c r="XD20" s="11" t="str">
        <f>IF(SUM(WL20:WO20)-WP20&gt;0,SUM(WL20:WO20)-WP20,"")</f>
        <v/>
      </c>
      <c r="XE20" s="11" t="str">
        <f>IF(WS20&gt;0,WS20,"")</f>
        <v/>
      </c>
      <c r="XF20" s="11" t="str">
        <f>IF(WT20&gt;0,WT20,"")</f>
        <v/>
      </c>
      <c r="XG20" s="11" t="str">
        <f>IF(SUM(WQ20:WT20)-WU20&gt;0,SUM(WQ20:WT20)-WU20,"")</f>
        <v/>
      </c>
      <c r="XH20" s="11" t="str">
        <f>IF(MAX(XD20,XG20)&gt;0,MAX(XD20,XG20),"")</f>
        <v/>
      </c>
      <c r="XI20" s="11" t="str">
        <f>IF(WX20&gt;0,WX20,"")</f>
        <v/>
      </c>
      <c r="XJ20" s="11" t="str">
        <f>IF(WY20&gt;0,WY20,"")</f>
        <v/>
      </c>
      <c r="XK20" s="11" t="str">
        <f>IF(SUM(WV20:WY20)-WZ20&gt;0,SUM(WV20:WY20)-WZ20,"")</f>
        <v/>
      </c>
      <c r="XL20" s="11" t="str">
        <f>IF(SUM(XH20,XK20)&gt;0,SUM(XH20,XK20),"")</f>
        <v/>
      </c>
    </row>
    <row r="21" spans="1:636" x14ac:dyDescent="0.2">
      <c r="A21" s="4" t="str" cm="1">
        <f t="array" ref="A21">IF(AND(H21&lt;&gt;"",H21&lt;&gt;"No DD"),SUMPRODUCT((H$4:H$22&lt;&gt;"")*(H$4:H$22&lt;&gt;"No DD")*(E$4:E$22&gt;E21))+1,IF(H21="No DD",SUMPRODUCT((H$4:H$22="No DD")*(E$4:E$22&gt;E21))+1+SUMPRODUCT((H$4:H$22&lt;&gt;"")*(H$4:H$22&lt;&gt;"No DD")),""))</f>
        <v/>
      </c>
      <c r="B21" s="5" t="s">
        <v>279</v>
      </c>
      <c r="C21" s="4" t="s">
        <v>3</v>
      </c>
      <c r="D21" s="4" t="s">
        <v>247</v>
      </c>
      <c r="E21" s="9">
        <f>SUM(J21,L21,N21)</f>
        <v>4.75</v>
      </c>
      <c r="F21" s="3" t="str">
        <f>IF(OR(AND(AG21&gt;=AQ$24,AG21&lt;&gt;"",AI21&gt;=AQ$28,AI21&lt;&gt;"",AF21=""),AND(AJ21&gt;=AQ$24,AJ21&lt;&gt;"",AL21&gt;=AQ$28,AL21&lt;&gt;"",AF21=""),AND(AN21&gt;=AQ$24,AN21&lt;&gt;"",AP21&gt;=AQ$28,AP21&lt;&gt;"",AF21=""),AND(BH21&gt;=BR$24,BH21&lt;&gt;"",BJ21&gt;=BR$28,BJ21&lt;&gt;"",BG21=""),AND(BK21&gt;=BR$24,BK21&lt;&gt;"",BM21&gt;=BR$28,BM21&lt;&gt;"",BG21=""),AND(BO21&gt;=BR$24,BO21&lt;&gt;"",BQ21&gt;=BR$28,BQ21&lt;&gt;"",BG21=""),AND(CI21&gt;=CS$24,CI21&lt;&gt;"",CK21&gt;=CS$28,CK21&lt;&gt;"",CH21=""),AND(CL21&gt;=CS$24,CL21&lt;&gt;"",CN21&gt;=CS$28,CN21&lt;&gt;"",CH21=""),AND(CP21&gt;=CS$24,CP21&lt;&gt;"",CR21&gt;=CS$28,CR21&lt;&gt;"",CH21=""),AND(DP21&gt;=EC$24,DP21&lt;&gt;"",DR21&gt;=EC$28,DR21&lt;&gt;""),AND(DS21&gt;=EC$24,DS21&lt;&gt;"",DU21&gt;=EC$28,DU21&lt;&gt;""),AND(DW21&gt;=EC$24,DW21&lt;&gt;"",DY21&gt;=EC$28,DY21&lt;&gt;""),AND(DZ21&gt;=EC$24,DZ21&lt;&gt;"",EB21&gt;=EC$28,EB21&lt;&gt;""),AND(EX21&gt;=FK$24,EX21&lt;&gt;"",EZ21&gt;=FK$28,EZ21&lt;&gt;""),AND(FA21&gt;=FK$24,FA21&lt;&gt;"",FC21&gt;=FK$28,FC21&lt;&gt;""),AND(FE21&gt;=FK$24,FE21&lt;&gt;"",FG21&gt;=FK$28,FG21&lt;&gt;""),AND(FH21&gt;=FK$24,FH21&lt;&gt;"",FJ21&gt;=FK$28,FJ21&lt;&gt;""),AND(GF21&gt;=GS$24,GF21&lt;&gt;"",GH21&gt;=GS$28,GH21&lt;&gt;""),AND(GI21&gt;=GS$24,GI21&lt;&gt;"",GK21&gt;=GS$28,GK21&lt;&gt;""),AND(GM21&gt;=GS$24,GM21&lt;&gt;"",GO21&gt;=GS$28,GO21&lt;&gt;""),AND(GP21&gt;=GS$24,GP21&lt;&gt;"",GR21&gt;=GS$28,GR21&lt;&gt;""),AND(HN21&gt;=IA$24,HN21&lt;&gt;"",HP21&gt;=IA$28,HP21&lt;&gt;""),AND(HQ21&gt;=IA$24,HQ21&lt;&gt;"",HS21&gt;=IA$28,HS21&lt;&gt;""),AND(HU21&gt;=IA$24,HU21&lt;&gt;"",HW21&gt;=IA$28,HW21&lt;&gt;""),AND(HX21&gt;=IA$24,HX21&lt;&gt;"",HZ21&gt;=IA$28,HZ21&lt;&gt;""),AND(IV21&gt;=JI$24,IV21&lt;&gt;"",IX21&gt;=JI$28,IX21&lt;&gt;""),AND(IY21&gt;=JI$24,IY21&lt;&gt;"",JA21&gt;=JI$28,JA21&lt;&gt;""),AND(JC21&gt;=JI$24,JC21&lt;&gt;"",JE21&gt;=JI$28,JE21&lt;&gt;""),AND(JF21&gt;=JI$24,JF21&lt;&gt;"",JH21&gt;=JI$28,JH21&lt;&gt;""),AND(KD21&gt;=KQ$24,KD21&lt;&gt;"",KF21&gt;=KQ$28,KF21&lt;&gt;""),AND(KG21&gt;=KQ$24,KG21&lt;&gt;"",KI21&gt;=KQ$28,KI21&lt;&gt;""),AND(KK21&gt;=KQ$24,KK21&lt;&gt;"",KM21&gt;=KQ$28,KM21&lt;&gt;""),AND(KN21&gt;=KQ$24,KN21&lt;&gt;"",KP21&gt;=KQ$28,KP21&lt;&gt;""),AND(LL21&gt;=LY$24,LL21&lt;&gt;"",LN21&gt;=LY$28,LN21&lt;&gt;""),AND(LO21&gt;=LY$24,LO21&lt;&gt;"",LQ21&gt;=LY$28,LQ21&lt;&gt;""),AND(LS21&gt;=LY$24,LS21&lt;&gt;"",LU21&gt;=LY$28,LU21&lt;&gt;""),AND(LV21&gt;=LY$24,LV21&lt;&gt;"",LX21&gt;=LY$28,LX21&lt;&gt;""),AND(MT21&gt;=NG$24,MT21&lt;&gt;"",MV21&gt;=NG$28,MV21&lt;&gt;""),AND(MW21&gt;=NG$24,MW21&lt;&gt;"",MY21&gt;=NG$28,MY21&lt;&gt;""),AND(NA21&gt;=NG$24,NA21&lt;&gt;"",NC21&gt;=NG$28,NC21&lt;&gt;""),AND(ND21&gt;=NG$24,ND21&lt;&gt;"",NF21&gt;=NG$28,NF21&lt;&gt;""),AND(OB21&gt;=OO$24,OB21&lt;&gt;"",OD21&gt;=OO$28,OD21&lt;&gt;""),AND(OE21&gt;=OO$24,OE21&lt;&gt;"",OG21&gt;=OO$28,OG21&lt;&gt;""),AND(OI21&gt;=OO$24,OI21&lt;&gt;"",OK21&gt;=OO$28,OK21&lt;&gt;""),AND(OL21&gt;=OO$24,OL21&lt;&gt;"",ON21&gt;=OO$28,ON21&lt;&gt;""),AND(PJ21&gt;=PW$24,PJ21&lt;&gt;"",PL21&gt;=PW$28,PL21&lt;&gt;""),AND(PM21&gt;=PW$24,PM21&lt;&gt;"",PO21&gt;=PW$28,PO21&lt;&gt;""),AND(PQ21&gt;=PW$24,PQ21&lt;&gt;"",PS21&gt;=PW$28,PS21&lt;&gt;""),AND(PT21&gt;=PW$24,PT21&lt;&gt;"",PV21&gt;=PW$28,PV21&lt;&gt;""),AND(QR21&gt;=RE$24,QR21&lt;&gt;"",QT21&gt;=RE$28,QT21&lt;&gt;""),AND(QU21&gt;=RE$24,QU21&lt;&gt;"",QW21&gt;=RE$28,QW21&lt;&gt;""),AND(QY21&gt;=RE$24,QY21&lt;&gt;"",RA21&gt;=RE$28,RA21&lt;&gt;""),AND(RB21&gt;=RE$24,RB21&lt;&gt;"",RD21&gt;=RE$28,RD21&lt;&gt;""),AND(RZ21&gt;=SM$24,RZ21&lt;&gt;"",SB21&gt;=SM$28,SB21&lt;&gt;""),AND(SC21&gt;=SM$24,SC21&lt;&gt;"",SE21&gt;=SM$28,SE21&lt;&gt;""),AND(SG21&gt;=SM$24,SG21&lt;&gt;"",SI21&gt;=SM$28,SI21&lt;&gt;""),AND(SJ21&gt;=SM$24,SJ21&lt;&gt;"",SL21&gt;=SM$28,SL21&lt;&gt;""),AND(TH21&gt;=TU$24,TH21&lt;&gt;"",TJ21&gt;=TU$28,TJ21&lt;&gt;""),AND(TK21&gt;=TU$24,TK21&lt;&gt;"",TM21&gt;=TU$28,TM21&lt;&gt;""),AND(TO21&gt;=TU$24,TO21&lt;&gt;"",TQ21&gt;=TU$28,TQ21&lt;&gt;""),AND(TR21&gt;=TU$24,TR21&lt;&gt;"",TT21&gt;=TU$28,TT21&lt;&gt;""),AND(UP21&gt;=VC$24,UP21&lt;&gt;"",UR21&gt;=VC$28,UR21&lt;&gt;""),AND(US21&gt;=VC$24,US21&lt;&gt;"",UU21&gt;=VC$28,UU21&lt;&gt;""),AND(UW21&gt;=VC$24,UW21&lt;&gt;"",UY21&gt;=VC$28,UY21&lt;&gt;""),AND(UZ21&gt;=VC$24,UZ21&lt;&gt;"",VB21&gt;=VC$28,VB21&lt;&gt;""),AND(VX21&gt;=WK$24,VX21&lt;&gt;"",VZ21&gt;=WK$28,VZ21&lt;&gt;""),AND(WA21&gt;=WK$24,WA21&lt;&gt;"",WC21&gt;=WK$28,WC21&lt;&gt;""),AND(WE21&gt;=WK$24,WE21&lt;&gt;"",WG21&gt;=WK$28,WG21&lt;&gt;""),AND(WH21&gt;=WK$24,WH21&lt;&gt;"",WJ21&gt;=WK$28,WJ21&lt;&gt;"")),"P","")</f>
        <v/>
      </c>
      <c r="G21" s="3" t="str">
        <f>IF(OR(AND(AI21&gt;=AQ$28,AI21&lt;&gt;"",AF21=""),AND(AL21&gt;=AQ$28,AL21&lt;&gt;"",AF21=""),AND(AP21&gt;=AQ$28,AP21&lt;&gt;"",AF21=""),AND(BJ21&gt;=BR$28,BJ21&lt;&gt;"",BG21=""),AND(BM21&gt;=BR$28,BM21&lt;&gt;"",BG21=""),AND(BQ21&gt;=BR$28,BQ21&lt;&gt;"",BG21=""),AND(CK21&gt;=CS$28,CK21&lt;&gt;"",CH21=""),AND(CN21&gt;=CS$28,CN21&lt;&gt;"",CH21=""),AND(CR21&gt;=CS$28,CR21&lt;&gt;"",CH21=""),AND(DR21&gt;=EC$28,DR21&lt;&gt;""),AND(DU21&gt;=EC$28,DU21&lt;&gt;""),AND(DY21&gt;=EC$28,DY21&lt;&gt;""),AND(EB21&gt;=EC$28,EB21&lt;&gt;""),AND(EZ21&gt;=FK$28,EZ21&lt;&gt;""),AND(FC21&gt;=FK$28,FC21&lt;&gt;""),AND(FG21&gt;=FK$28,FG21&lt;&gt;""),AND(FJ21&gt;=FK$28,FJ21&lt;&gt;""),AND(GH21&gt;=GS$28,GH21&lt;&gt;""),AND(GK21&gt;=GS$28,GK21&lt;&gt;""),AND(GO21&gt;=GS$28,GO21&lt;&gt;""),AND(GR21&gt;=GS$28,GR21&lt;&gt;""),AND(HP21&gt;=IA$28,HP21&lt;&gt;""),AND(HS21&gt;=IA$28,HS21&lt;&gt;""),AND(HW21&gt;=IA$28,HW21&lt;&gt;""),AND(HZ21&gt;=IA$28,HZ21&lt;&gt;""),AND(IX21&gt;=JI$28,IX21&lt;&gt;""),AND(JA21&gt;=JI$28,JA21&lt;&gt;""),AND(JE21&gt;=JI$28,JE21&lt;&gt;""),AND(JH21&gt;=JI$28,JH21&lt;&gt;""),AND(KF21&gt;=KQ$28,KF21&lt;&gt;""),AND(KI21&gt;=KQ$28,KI21&lt;&gt;""),AND(KM21&gt;=KQ$28,KM21&lt;&gt;""),AND(KP21&gt;=KQ$28,KP21&lt;&gt;""),AND(LN21&gt;=LY$28,LN21&lt;&gt;""),AND(LQ21&gt;=LY$28,LQ21&lt;&gt;""),AND(LU21&gt;=LY$28,LU21&lt;&gt;""),AND(LX21&gt;=LY$28,LX21&lt;&gt;""),AND(MV21&gt;=NG$28,MV21&lt;&gt;""),AND(MY21&gt;=NG$28,MY21&lt;&gt;""),AND(NC21&gt;=NG$28,NC21&lt;&gt;""),AND(NF21&gt;=NG$28,NF21&lt;&gt;""),AND(OD21&gt;=OO$28,OD21&lt;&gt;""),AND(OG21&gt;=OO$28,OG21&lt;&gt;""),AND(OK21&gt;=OO$28,OK21&lt;&gt;""),AND(ON21&gt;=OO$28,ON21&lt;&gt;""),AND(PL21&gt;=PW$28,PL21&lt;&gt;""),AND(PO21&gt;=PW$28,PO21&lt;&gt;""),AND(PS21&gt;=PW$28,PS21&lt;&gt;""),AND(PV21&gt;=PW$28,PV21&lt;&gt;""),AND(QT21&gt;=RE$28,QT21&lt;&gt;""),AND(QW21&gt;=RE$28,QW21&lt;&gt;""),AND(RA21&gt;=RE$28,RA21&lt;&gt;""),AND(RD21&gt;=RE$28,RD21&lt;&gt;""),AND(SB21&gt;=SM$28,SB21&lt;&gt;""),AND(SE21&gt;=SM$28,SE21&lt;&gt;""),AND(SI21&gt;=SM$28,SI21&lt;&gt;""),AND(SL21&gt;=SM$28,SL21&lt;&gt;""),AND(TJ21&gt;=TU$28,TJ21&lt;&gt;""),AND(TM21&gt;=TU$28,TM21&lt;&gt;""),AND(TQ21&gt;=TU$28,TQ21&lt;&gt;""),AND(TT21&gt;=TU$28,TT21&lt;&gt;""),AND(UR21&gt;=VC$28,UR21&lt;&gt;""),AND(UU21&gt;=VC$28,UU21&lt;&gt;""),AND(UY21&gt;=VC$28,UY21&lt;&gt;""),AND(VB21&gt;=VC$28,VB21&lt;&gt;""),AND(VZ21&gt;=WK$28,VZ21&lt;&gt;""),AND(WC21&gt;=WK$28,WC21&lt;&gt;""),AND(WG21&gt;=WK$28,WG21&lt;&gt;""),AND(WJ21&gt;=WK$28,WJ21&lt;&gt;"")),"P","")</f>
        <v/>
      </c>
      <c r="H21" s="37" t="str">
        <f>IF(AND(G21="P",F21=""),"No DD",IF(OR(AND(AG21&gt;=AQ$27,AG21&lt;&gt;"",AI21&gt;=AQ$31,AI21&lt;&gt;"",AF21=""),AND(AJ21&gt;=AQ$27,AJ21&lt;&gt;"",AL21&gt;=AQ$31,AL21&lt;&gt;"",AF21=""),AND(AN21&gt;=AQ$27,AN21&lt;&gt;"",AP21&gt;=AQ$31,AP21&lt;&gt;"",AF21=""),AND(BH21&gt;=BR$27,BH21&lt;&gt;"",BJ21&gt;=BR$31,BJ21&lt;&gt;"",BG21=""),AND(BK21&gt;=BR$27,BK21&lt;&gt;"",BM21&gt;=BR$31,BM21&lt;&gt;"",BG21=""),AND(BO21&gt;=BR$27,BO21&lt;&gt;"",BQ21&gt;=BR$31,BQ21&lt;&gt;"",BG21=""),AND(CI21&gt;=CS$27,CI21&lt;&gt;"",CK21&gt;=CS$31,CK21&lt;&gt;"",CH21=""),AND(CL21&gt;=CS$27,CL21&lt;&gt;"",CN21&gt;=CS$31,CN21&lt;&gt;"",CH21=""),AND(CP21&gt;=CS$27,CP21&lt;&gt;"",CR21&gt;=CS$31,CR21&lt;&gt;"",CH21=""),AND(DP21&gt;=EC$27,DP21&lt;&gt;"",DR21&gt;=EC$31,DR21&lt;&gt;""),AND(DS21&gt;=EC$27,DS21&lt;&gt;"",DU21&gt;=EC$31,DU21&lt;&gt;""),AND(DW21&gt;=EC$27,DW21&lt;&gt;"",DY21&gt;=EC$31,DY21&lt;&gt;""),AND(DZ21&gt;=EC$27,DZ21&lt;&gt;"",EB21&gt;=EC$31,EB21&lt;&gt;""),AND(EX21&gt;=FK$27,EX21&lt;&gt;"",EZ21&gt;=FK$31,EZ21&lt;&gt;""),AND(FA21&gt;=FK$27,FA21&lt;&gt;"",FC21&gt;=FK$31,FC21&lt;&gt;""),AND(FE21&gt;=FK$27,FE21&lt;&gt;"",FG21&gt;=FK$31,FG21&lt;&gt;""),AND(FH21&gt;=FK$27,FH21&lt;&gt;"",FJ21&gt;=FK$31,FJ21&lt;&gt;""),AND(GF21&gt;=GS$27,GF21&lt;&gt;"",GH21&gt;=GS$31,GH21&lt;&gt;""),AND(GI21&gt;=GS$27,GI21&lt;&gt;"",GK21&gt;=GS$31,GK21&lt;&gt;""),AND(GM21&gt;=GS$27,GM21&lt;&gt;"",GO21&gt;=GS$31,GO21&lt;&gt;""),AND(GP21&gt;=GS$27,GP21&lt;&gt;"",GR21&gt;=GS$31,GR21&lt;&gt;""),AND(HN21&gt;=IA$27,HN21&lt;&gt;"",HP21&gt;=IA$31,HP21&lt;&gt;""),AND(HQ21&gt;=IA$27,HQ21&lt;&gt;"",HS21&gt;=IA$31,HS21&lt;&gt;""),AND(HU21&gt;=IA$27,HU21&lt;&gt;"",HW21&gt;=IA$31,HW21&lt;&gt;""),AND(HX21&gt;=IA$27,HX21&lt;&gt;"",HZ21&gt;=IA$31,HZ21&lt;&gt;""),AND(IV21&gt;=JI$27,IV21&lt;&gt;"",IX21&gt;=JI$31,IX21&lt;&gt;""),AND(IY21&gt;=JI$27,IY21&lt;&gt;"",JA21&gt;=JI$31,JA21&lt;&gt;""),AND(JC21&gt;=JI$27,JC21&lt;&gt;"",JE21&gt;=JI$31,JE21&lt;&gt;""),AND(JF21&gt;=JI$27,JF21&lt;&gt;"",JH21&gt;=JI$31,JH21&lt;&gt;""),AND(KD21&gt;=KQ$27,KD21&lt;&gt;"",KF21&gt;=KQ$31,KF21&lt;&gt;""),AND(KG21&gt;=KQ$27,KG21&lt;&gt;"",KI21&gt;=KQ$31,KI21&lt;&gt;""),AND(KK21&gt;=KQ$27,KK21&lt;&gt;"",KM21&gt;=KQ$31,KM21&lt;&gt;""),AND(KN21&gt;=KQ$27,KN21&lt;&gt;"",KP21&gt;=KQ$31,KP21&lt;&gt;""),AND(LL21&gt;=LY$27,LL21&lt;&gt;"",LN21&gt;=LY$31,LN21&lt;&gt;""),AND(LO21&gt;=LY$27,LO21&lt;&gt;"",LQ21&gt;=LY$31,LQ21&lt;&gt;""),AND(LS21&gt;=LY$27,LS21&lt;&gt;"",LU21&gt;=LY$31,LU21&lt;&gt;""),AND(LV21&gt;=LY$27,LV21&lt;&gt;"",LX21&gt;=LY$31,LX21&lt;&gt;""),AND(MT21&gt;=NG$27,MT21&lt;&gt;"",MV21&gt;=NG$31,MV21&lt;&gt;""),AND(MW21&gt;=NG$27,MW21&lt;&gt;"",MY21&gt;=NG$31,MY21&lt;&gt;""),AND(NA21&gt;=NG$27,NA21&lt;&gt;"",NC21&gt;=NG$31,NC21&lt;&gt;""),AND(ND21&gt;=NG$27,ND21&lt;&gt;"",NF21&gt;=NG$31,NF21&lt;&gt;""),AND(OB21&gt;=OO$27,OB21&lt;&gt;"",OD21&gt;=OO$31,OD21&lt;&gt;""),AND(OE21&gt;=OO$27,OE21&lt;&gt;"",OG21&gt;=OO$31,OG21&lt;&gt;""),AND(OI21&gt;=OO$27,OI21&lt;&gt;"",OK21&gt;=OO$31,OK21&lt;&gt;""),AND(OL21&gt;=OO$27,OL21&lt;&gt;"",ON21&gt;=OO$31,ON21&lt;&gt;""),AND(PJ21&gt;=PW$27,PJ21&lt;&gt;"",PL21&gt;=PW$31,PL21&lt;&gt;""),AND(PM21&gt;=PW$27,PM21&lt;&gt;"",PO21&gt;=PW$31,PO21&lt;&gt;""),AND(PQ21&gt;=PW$27,PQ21&lt;&gt;"",PS21&gt;=PW$31,PS21&lt;&gt;""),AND(PT21&gt;=PW$27,PT21&lt;&gt;"",PV21&gt;=PW$31,PV21&lt;&gt;""),AND(QR21&gt;=RE$27,QR21&lt;&gt;"",QT21&gt;=RE$31,QT21&lt;&gt;""),AND(QU21&gt;=RE$27,QU21&lt;&gt;"",QW21&gt;=RE$31,QW21&lt;&gt;""),AND(QY21&gt;=RE$27,QY21&lt;&gt;"",RA21&gt;=RE$31,RA21&lt;&gt;""),AND(RB21&gt;=RE$27,RB21&lt;&gt;"",RD21&gt;=RE$31,RD21&lt;&gt;""),AND(RZ21&gt;=SM$27,RZ21&lt;&gt;"",SB21&gt;=SM$31,SB21&lt;&gt;""),AND(SC21&gt;=SM$27,SC21&lt;&gt;"",SE21&gt;=SM$31,SE21&lt;&gt;""),AND(SG21&gt;=SM$27,SG21&lt;&gt;"",SI21&gt;=SM$31,SI21&lt;&gt;""),AND(SJ21&gt;=SM$27,SJ21&lt;&gt;"",SL21&gt;=SM$31,SL21&lt;&gt;""),AND(TH21&gt;=TU$27,TH21&lt;&gt;"",TJ21&gt;=TU$31,TJ21&lt;&gt;""),AND(TK21&gt;=TU$27,TK21&lt;&gt;"",TM21&gt;=TU$31,TM21&lt;&gt;""),AND(TO21&gt;=TU$27,TO21&lt;&gt;"",TQ21&gt;=TU$31,TQ21&lt;&gt;""),AND(TR21&gt;=TU$27,TR21&lt;&gt;"",TT21&gt;=TU$31,TT21&lt;&gt;""),AND(UP21&gt;=VC$27,UP21&lt;&gt;"",UR21&gt;=VC$31,UR21&lt;&gt;""),AND(US21&gt;=VC$27,US21&lt;&gt;"",UU21&gt;=VC$31,UU21&lt;&gt;""),AND(UW21&gt;=VC$27,UW21&lt;&gt;"",UY21&gt;=VC$31,UY21&lt;&gt;""),AND(UZ21&gt;=VC$27,UZ21&lt;&gt;"",VB21&gt;=VC$31,VB21&lt;&gt;""),AND(VX21&gt;=WK$27,VX21&lt;&gt;"",VZ21&gt;=WK$31,VZ21&lt;&gt;""),AND(WA21&gt;=WK$27,WA21&lt;&gt;"",WC21&gt;=WK$31,WC21&lt;&gt;""),AND(WE21&gt;=WK$27,WE21&lt;&gt;"",WG21&gt;=WK$31,WG21&lt;&gt;""),AND(WH21&gt;=WK$27,WH21&lt;&gt;"",WJ21&gt;=WK$31,WJ21&lt;&gt;"")),"Merit",IF(OR(AND(AG21&gt;=AQ$26,AG21&lt;&gt;"",AI21&gt;=AQ$30,AI21&lt;&gt;"",AF21=""),AND(AJ21&gt;=AQ$26,AJ21&lt;&gt;"",AL21&gt;=AQ$30,AL21&lt;&gt;"",AF21=""),AND(AN21&gt;=AQ$26,AN21&lt;&gt;"",AP21&gt;=AQ$30,AP21&lt;&gt;"",AF21=""),AND(BH21&gt;=BR$26,BH21&lt;&gt;"",BJ21&gt;=BR$30,BJ21&lt;&gt;"",BG21=""),AND(BK21&gt;=BR$26,BK21&lt;&gt;"",BM21&gt;=BR$30,BM21&lt;&gt;"",BG21=""),AND(BO21&gt;=BR$26,BO21&lt;&gt;"",BQ21&gt;=BR$30,BQ21&lt;&gt;"",BG21=""),AND(CI21&gt;=CS$26,CI21&lt;&gt;"",CK21&gt;=CS$30,CK21&lt;&gt;"",CH21=""),AND(CL21&gt;=CS$26,CL21&lt;&gt;"",CN21&gt;=CS$30,CN21&lt;&gt;"",CH21=""),AND(CP21&gt;=CS$26,CP21&lt;&gt;"",CR21&gt;=CS$30,CR21&lt;&gt;"",CH21=""),AND(DP21&gt;=EC$26,DP21&lt;&gt;"",DR21&gt;=EC$30,DR21&lt;&gt;""),AND(DS21&gt;=EC$26,DS21&lt;&gt;"",DU21&gt;=EC$30,DU21&lt;&gt;""),AND(DW21&gt;=EC$26,DW21&lt;&gt;"",DY21&gt;=EC$30,DY21&lt;&gt;""),AND(DZ21&gt;=EC$26,DZ21&lt;&gt;"",EB21&gt;=EC$30,EB21&lt;&gt;""),AND(EX21&gt;=FK$26,EX21&lt;&gt;"",EZ21&gt;=FK$30,EZ21&lt;&gt;""),AND(FA21&gt;=FK$26,FA21&lt;&gt;"",FC21&gt;=FK$30,FC21&lt;&gt;""),AND(FE21&gt;=FK$26,FE21&lt;&gt;"",FG21&gt;=FK$30,FG21&lt;&gt;""),AND(FH21&gt;=FK$26,FH21&lt;&gt;"",FJ21&gt;=FK$30,FJ21&lt;&gt;""),AND(GF21&gt;=GS$26,GF21&lt;&gt;"",GH21&gt;=GS$30,GH21&lt;&gt;""),AND(GI21&gt;=GS$26,GI21&lt;&gt;"",GK21&gt;=GS$30,GK21&lt;&gt;""),AND(GM21&gt;=GS$26,GM21&lt;&gt;"",GO21&gt;=GS$30,GO21&lt;&gt;""),AND(GP21&gt;=GS$26,GP21&lt;&gt;"",GR21&gt;=GS$30,GR21&lt;&gt;""),AND(HN21&gt;=IA$26,HN21&lt;&gt;"",HP21&gt;=IA$30,HP21&lt;&gt;""),AND(HQ21&gt;=IA$26,HQ21&lt;&gt;"",HS21&gt;=IA$30,HS21&lt;&gt;""),AND(HU21&gt;=IA$26,HU21&lt;&gt;"",HW21&gt;=IA$30,HW21&lt;&gt;""),AND(HX21&gt;=IA$26,HX21&lt;&gt;"",HZ21&gt;=IA$30,HZ21&lt;&gt;""),AND(IV21&gt;=JI$26,IV21&lt;&gt;"",IX21&gt;=JI$30,IX21&lt;&gt;""),AND(IY21&gt;=JI$26,IY21&lt;&gt;"",JA21&gt;=JI$30,JA21&lt;&gt;""),AND(JC21&gt;=JI$26,JC21&lt;&gt;"",JE21&gt;=JI$30,JE21&lt;&gt;""),AND(JF21&gt;=JI$26,JF21&lt;&gt;"",JH21&gt;=JI$30,JH21&lt;&gt;""),AND(KD21&gt;=KQ$26,KD21&lt;&gt;"",KF21&gt;=KQ$30,KF21&lt;&gt;""),AND(KG21&gt;=KQ$26,KG21&lt;&gt;"",KI21&gt;=KQ$30,KI21&lt;&gt;""),AND(KK21&gt;=KQ$26,KK21&lt;&gt;"",KM21&gt;=KQ$30,KM21&lt;&gt;""),AND(KN21&gt;=KQ$26,KN21&lt;&gt;"",KP21&gt;=KQ$30,KP21&lt;&gt;""),AND(LL21&gt;=LY$26,LL21&lt;&gt;"",LN21&gt;=LY$30,LN21&lt;&gt;""),AND(LO21&gt;=LY$26,LO21&lt;&gt;"",LQ21&gt;=LY$30,LQ21&lt;&gt;""),AND(LS21&gt;=LY$26,LS21&lt;&gt;"",LU21&gt;=LY$30,LU21&lt;&gt;""),AND(LV21&gt;=LY$26,LV21&lt;&gt;"",LX21&gt;=LY$30,LX21&lt;&gt;""),AND(MT21&gt;=NG$26,MT21&lt;&gt;"",MV21&gt;=NG$30,MV21&lt;&gt;""),AND(MW21&gt;=NG$26,MW21&lt;&gt;"",MY21&gt;=NG$30,MY21&lt;&gt;""),AND(NA21&gt;=NG$26,NA21&lt;&gt;"",NC21&gt;=NG$30,NC21&lt;&gt;""),AND(ND21&gt;=NG$26,ND21&lt;&gt;"",NF21&gt;=NG$30,NF21&lt;&gt;""),AND(OB21&gt;=OO$26,OB21&lt;&gt;"",OD21&gt;=OO$30,OD21&lt;&gt;""),AND(OE21&gt;=OO$26,OE21&lt;&gt;"",OG21&gt;=OO$30,OG21&lt;&gt;""),AND(OI21&gt;=OO$26,OI21&lt;&gt;"",OK21&gt;=OO$30,OK21&lt;&gt;""),AND(OL21&gt;=OO$26,OL21&lt;&gt;"",ON21&gt;=OO$30,ON21&lt;&gt;""),AND(PJ21&gt;=PW$26,PJ21&lt;&gt;"",PL21&gt;=PW$30,PL21&lt;&gt;""),AND(PM21&gt;=PW$26,PM21&lt;&gt;"",PO21&gt;=PW$30,PO21&lt;&gt;""),AND(PQ21&gt;=PW$26,PQ21&lt;&gt;"",PS21&gt;=PW$30,PS21&lt;&gt;""),AND(PT21&gt;=PW$26,PT21&lt;&gt;"",PV21&gt;=PW$30,PV21&lt;&gt;""),AND(QR21&gt;=RE$26,QR21&lt;&gt;"",QT21&gt;=RE$30,QT21&lt;&gt;""),AND(QU21&gt;=RE$26,QU21&lt;&gt;"",QW21&gt;=RE$30,QW21&lt;&gt;""),AND(QY21&gt;=RE$26,QY21&lt;&gt;"",RA21&gt;=RE$30,RA21&lt;&gt;""),AND(RB21&gt;=RE$26,RB21&lt;&gt;"",RD21&gt;=RE$30,RD21&lt;&gt;""),AND(RZ21&gt;=SM$26,RZ21&lt;&gt;"",SB21&gt;=SM$30,SB21&lt;&gt;""),AND(SC21&gt;=SM$26,SC21&lt;&gt;"",SE21&gt;=SM$30,SE21&lt;&gt;""),AND(SG21&gt;=SM$26,SG21&lt;&gt;"",SI21&gt;=SM$30,SI21&lt;&gt;""),AND(SJ21&gt;=SM$26,SJ21&lt;&gt;"",SL21&gt;=SM$30,SL21&lt;&gt;""),AND(TH21&gt;=TU$26,TH21&lt;&gt;"",TJ21&gt;=TU$30,TJ21&lt;&gt;""),AND(TK21&gt;=TU$26,TK21&lt;&gt;"",TM21&gt;=TU$30,TM21&lt;&gt;""),AND(TO21&gt;=TU$26,TO21&lt;&gt;"",TQ21&gt;=TU$30,TQ21&lt;&gt;""),AND(TR21&gt;=TU$26,TR21&lt;&gt;"",TT21&gt;=TU$30,TT21&lt;&gt;""),AND(UP21&gt;=VC$26,UP21&lt;&gt;"",UR21&gt;=VC$30,UR21&lt;&gt;""),AND(US21&gt;=VC$26,US21&lt;&gt;"",UU21&gt;=VC$30,UU21&lt;&gt;""),AND(UW21&gt;=VC$26,UW21&lt;&gt;"",UY21&gt;=VC$30,UY21&lt;&gt;""),AND(UZ21&gt;=VC$26,UZ21&lt;&gt;"",VB21&gt;=VC$30,VB21&lt;&gt;""),AND(VX21&gt;=WK$26,VX21&lt;&gt;"",VZ21&gt;=WK$30,VZ21&lt;&gt;""),AND(WA21&gt;=WK$26,WA21&lt;&gt;"",WC21&gt;=WK$30,WC21&lt;&gt;""),AND(WE21&gt;=WK$26,WE21&lt;&gt;"",WG21&gt;=WK$30,WG21&lt;&gt;""),AND(WH21&gt;=WK$26,WH21&lt;&gt;"",WJ21&gt;=WK$30,WJ21&lt;&gt;"")),"Excellence",IF(I21="P","Worlds Team",IF(F21="P","National Team","")))))</f>
        <v/>
      </c>
      <c r="I21" s="3" t="str">
        <f>IF(OR(AND(AG21&gt;=AQ$25,AG21&lt;&gt;"",AI21&gt;=AQ$29,AI21&lt;&gt;"",AF21=""),AND(AJ21&gt;=AQ$25,AJ21&lt;&gt;"",AL21&gt;=AQ$29,AL21&lt;&gt;"",AF21=""),AND(AN21&gt;=AQ$25,AN21&lt;&gt;"",AP21&gt;=AQ$29,AP21&lt;&gt;"",AF21=""),AND(BH21&gt;=BR$25,BH21&lt;&gt;"",BJ21&gt;=BR$29,BJ21&lt;&gt;"",BG21=""),AND(BK21&gt;=BR$25,BK21&lt;&gt;"",BM21&gt;=BR$29,BM21&lt;&gt;"",BG21=""),AND(BO21&gt;=BR$25,BO21&lt;&gt;"",BQ21&gt;=BR$29,BQ21&lt;&gt;"",BG21=""),AND(CI21&gt;=CS$25,CI21&lt;&gt;"",CK21&gt;=CS$29,CK21&lt;&gt;"",CH21=""),AND(CL21&gt;=CS$25,CL21&lt;&gt;"",CN21&gt;=CS$29,CN21&lt;&gt;"",CH21=""),AND(CP21&gt;=CS$25,CP21&lt;&gt;"",CR21&gt;=CS$29,CR21&lt;&gt;"",CH21=""),AND(DP21&gt;=EC$25,DP21&lt;&gt;"",DR21&gt;=EC$29,DR21&lt;&gt;""),AND(DS21&gt;=EC$25,DS21&lt;&gt;"",DU21&gt;=EC$29,DU21&lt;&gt;""),AND(DW21&gt;=EC$25,DW21&lt;&gt;"",DY21&gt;=EC$29,DY21&lt;&gt;""),AND(DZ21&gt;=EC$25,DZ21&lt;&gt;"",EB21&gt;=EC$29,EB21&lt;&gt;""),AND(EX21&gt;=FK$25,EX21&lt;&gt;"",EZ21&gt;=FK$29,EZ21&lt;&gt;""),AND(FA21&gt;=FK$25,FA21&lt;&gt;"",FC21&gt;=FK$29,FC21&lt;&gt;""),AND(FE21&gt;=FK$25,FE21&lt;&gt;"",FG21&gt;=FK$29,FG21&lt;&gt;""),AND(FH21&gt;=FK$25,FH21&lt;&gt;"",FJ21&gt;=FK$29,FJ21&lt;&gt;""),AND(GF21&gt;=GS$25,GF21&lt;&gt;"",GH21&gt;=GS$29,GH21&lt;&gt;""),AND(GI21&gt;=GS$25,GI21&lt;&gt;"",GK21&gt;=GS$29,GK21&lt;&gt;""),AND(GM21&gt;=GS$25,GM21&lt;&gt;"",GO21&gt;=GS$29,GO21&lt;&gt;""),AND(GP21&gt;=GS$25,GP21&lt;&gt;"",GR21&gt;=GS$29,GR21&lt;&gt;""),AND(HN21&gt;=IA$25,HN21&lt;&gt;"",HP21&gt;=IA$29,HP21&lt;&gt;""),AND(HQ21&gt;=IA$25,HQ21&lt;&gt;"",HS21&gt;=IA$29,HS21&lt;&gt;""),AND(HU21&gt;=IA$25,HU21&lt;&gt;"",HW21&gt;=IA$29,HW21&lt;&gt;""),AND(HX21&gt;=IA$25,HX21&lt;&gt;"",HZ21&gt;=IA$29,HZ21&lt;&gt;""),AND(IV21&gt;=JI$25,IV21&lt;&gt;"",IX21&gt;=JI$29,IX21&lt;&gt;""),AND(IY21&gt;=JI$25,IY21&lt;&gt;"",JA21&gt;=JI$29,JA21&lt;&gt;""),AND(JC21&gt;=JI$25,JC21&lt;&gt;"",JE21&gt;=JI$29,JE21&lt;&gt;""),AND(JF21&gt;=JI$25,JF21&lt;&gt;"",JH21&gt;=JI$29,JH21&lt;&gt;""),AND(KD21&gt;=KQ$25,KD21&lt;&gt;"",KF21&gt;=KQ$29,KF21&lt;&gt;""),AND(KG21&gt;=KQ$25,KG21&lt;&gt;"",KI21&gt;=KQ$29,KI21&lt;&gt;""),AND(KK21&gt;=KQ$25,KK21&lt;&gt;"",KM21&gt;=KQ$29,KM21&lt;&gt;""),AND(KN21&gt;=KQ$25,KN21&lt;&gt;"",KP21&gt;=KQ$29,KP21&lt;&gt;""),AND(LL21&gt;=LY$25,LL21&lt;&gt;"",LN21&gt;=LY$29,LN21&lt;&gt;""),AND(LO21&gt;=LY$25,LO21&lt;&gt;"",LQ21&gt;=LY$29,LQ21&lt;&gt;""),AND(LS21&gt;=LY$25,LS21&lt;&gt;"",LU21&gt;=LY$29,LU21&lt;&gt;""),AND(LV21&gt;=LY$25,LV21&lt;&gt;"",LX21&gt;=LY$29,LX21&lt;&gt;""),AND(MT21&gt;=NG$25,MT21&lt;&gt;"",MV21&gt;=NG$29,MV21&lt;&gt;""),AND(MW21&gt;=NG$25,MW21&lt;&gt;"",MY21&gt;=NG$29,MY21&lt;&gt;""),AND(NA21&gt;=NG$25,NA21&lt;&gt;"",NC21&gt;=NG$29,NC21&lt;&gt;""),AND(ND21&gt;=NG$25,ND21&lt;&gt;"",NF21&gt;=NG$29,NF21&lt;&gt;""),AND(OB21&gt;=OO$25,OB21&lt;&gt;"",OD21&gt;=OO$29,OD21&lt;&gt;""),AND(OE21&gt;=OO$25,OE21&lt;&gt;"",OG21&gt;=OO$29,OG21&lt;&gt;""),AND(OI21&gt;=OO$25,OI21&lt;&gt;"",OK21&gt;=OO$29,OK21&lt;&gt;""),AND(OL21&gt;=OO$25,OL21&lt;&gt;"",ON21&gt;=OO$29,ON21&lt;&gt;""),AND(PJ21&gt;=PW$25,PJ21&lt;&gt;"",PL21&gt;=PW$29,PL21&lt;&gt;""),AND(PM21&gt;=PW$25,PM21&lt;&gt;"",PO21&gt;=PW$29,PO21&lt;&gt;""),AND(PQ21&gt;=PW$25,PQ21&lt;&gt;"",PS21&gt;=PW$29,PS21&lt;&gt;""),AND(PT21&gt;=PW$25,PT21&lt;&gt;"",PV21&gt;=PW$29,PV21&lt;&gt;""),AND(QR21&gt;=RE$25,QR21&lt;&gt;"",QT21&gt;=RE$29,QT21&lt;&gt;""),AND(QU21&gt;=RE$25,QU21&lt;&gt;"",QW21&gt;=RE$29,QW21&lt;&gt;""),AND(QY21&gt;=RE$25,QY21&lt;&gt;"",RA21&gt;=RE$29,RA21&lt;&gt;""),AND(RB21&gt;=RE$25,RB21&lt;&gt;"",RD21&gt;=RE$29,RD21&lt;&gt;""),AND(RZ21&gt;=SM$25,RZ21&lt;&gt;"",SB21&gt;=SM$29,SB21&lt;&gt;""),AND(SC21&gt;=SM$25,SC21&lt;&gt;"",SE21&gt;=SM$29,SE21&lt;&gt;""),AND(SG21&gt;=SM$25,SG21&lt;&gt;"",SI21&gt;=SM$29,SI21&lt;&gt;""),AND(SJ21&gt;=SM$25,SJ21&lt;&gt;"",SL21&gt;=SM$29,SL21&lt;&gt;""),AND(TH21&gt;=TU$25,TH21&lt;&gt;"",TJ21&gt;=TU$29,TJ21&lt;&gt;""),AND(TK21&gt;=TU$25,TK21&lt;&gt;"",TM21&gt;=TU$29,TM21&lt;&gt;""),AND(TO21&gt;=TU$25,TO21&lt;&gt;"",TQ21&gt;=TU$29,TQ21&lt;&gt;""),AND(TR21&gt;=TU$25,TR21&lt;&gt;"",TT21&gt;=TU$29,TT21&lt;&gt;""),AND(UP21&gt;=VC$25,UP21&lt;&gt;"",UR21&gt;=VC$29,UR21&lt;&gt;""),AND(US21&gt;=VC$25,US21&lt;&gt;"",UU21&gt;=VC$29,UU21&lt;&gt;""),AND(UW21&gt;=VC$25,UW21&lt;&gt;"",UY21&gt;=VC$29,UY21&lt;&gt;""),AND(UZ21&gt;=VC$25,UZ21&lt;&gt;"",VB21&gt;=VC$29,VB21&lt;&gt;""),AND(VX21&gt;=WK$25,VX21&lt;&gt;"",VZ21&gt;=WK$29,VZ21&lt;&gt;""),AND(WA21&gt;=WK$25,WA21&lt;&gt;"",WC21&gt;=WK$29,WC21&lt;&gt;""),AND(WE21&gt;=WK$25,WE21&lt;&gt;"",WG21&gt;=WK$29,WG21&lt;&gt;""),AND(WH21&gt;=WK$25,WH21&lt;&gt;"",WJ21&gt;=WK$29,WJ21&lt;&gt;"")),"P","")</f>
        <v/>
      </c>
      <c r="J21" s="8">
        <f>IF(COUNT(AI21,AL21,AP21,BJ21,BM21,BQ21,CK21,CN21,CR21)&gt;0,LARGE((AI21,AL21,AP21,BJ21,BM21,BQ21,CK21,CN21,CR21),1),0)</f>
        <v>4.75</v>
      </c>
      <c r="K21" s="8" t="str">
        <f>IF(J21="","",IF(OR(J21=CK21,J21=CN21,J21=CR21),$BS$1,IF(OR(J21=BJ21,J21=BM21,J21=BQ21),$AR$1,IF(OR(J21=AI21,J21=AL21,J21=AP21),$Q$1,""))))</f>
        <v>2024 Nationals</v>
      </c>
      <c r="L21" s="8">
        <f>IF(COUNT(AI21,AL21,AP21,BJ21,BM21,BQ21,CK21,CN21,CR21)&gt;1,LARGE((AI21,AL21,AP21,BJ21,BM21,BQ21,CK21,CN21,CR21),2),0)</f>
        <v>0</v>
      </c>
      <c r="M21" s="8" t="str">
        <f>IF(L21="","",IF(OR(L21=CK21,L21=CN21,L21=CR21),$BS$1,IF(OR(L21=BJ21,L21=BM21,L21=BQ21),$AR$1,IF(OR(L21=AI21,L21=AL21,L21=AP21),$Q$1,""))))</f>
        <v/>
      </c>
      <c r="N21" s="8" t="str">
        <f>IF(MAX(CT21,CU21)&gt;0,MAX(CT21,CU21),"")</f>
        <v/>
      </c>
      <c r="O21" s="11" t="str">
        <f>IF(N21="","",IF(N21=CT21,"("&amp;CT$2&amp;")",IF(N21=CU21,"("&amp;CU$2&amp;")")))</f>
        <v/>
      </c>
      <c r="P21" s="8" t="str">
        <f>IF(N21="","",IF(N21=CT21,IF(N21+IF(L21="",0,L21)=WD21,$VD$1,IF(N21+IF(L21="",0,L21)=UV21,$TV$1,IF(N21+IF(L21="",0,L21)=TN21,$SN$1,IF(N21+IF(L21="",0,L21)=SF21,$RF$1,IF(N21+IF(L21="",0,L21)=QX21,$PX$1,IF(N21+IF(L21="",0,L21)=PP21,$OP$1,IF(N21+IF(L21="",0,L21)=OH21,$NH$1,IF(N21+IF(L21="",0,L21)=MZ21,$LZ$1,IF(N21+IF(L21="",0,L21)=LR21,$KR$1,IF(N21+IF(L21="",0,L21)=KJ21,$JJ$1,IF(N21+IF(L21="",0,L21)=JB21,$IB$1,IF(N21+IF(L21="",0,L21)=HT21,$GT$1,IF(N21+IF(L21="",0,L21)=GL21,$FL$1,IF(N21+IF(L21="",0,L21)=FD21,$ED$1,IF(N21+IF(L21="",0,L21)=DV21,$CV$1))))))))))))))),IF(N21=CU21,IF(N21+IF(L21="",0,L21)=WG21,$VD$1,IF(N21+IF(L21="",0,L21)=UY21,$TV$1,IF(N21+IF(L21="",0,L21)=TQ21,$SN$1,IF(N21+IF(L21="",0,L21)=SL21,$RF$1,IF(N21+IF(L21="",0,L21)=RD21,$PX$1,IF(N21+IF(L21="",0,L21)=PV21,$OP$1,IF(N21+IF(L21="",0,L21)=ON21,$NH$1,IF(N21+IF(L21="",0,L21)=NF21,$LZ$1,IF(N21+IF(L21="",0,L21)=LX21,$KR$1,IF(N21+IF(L21="",0,L21)=KP21,$JJ$1,IF(N21+IF(L21="",0,L21)=JH21,$IB$1,IF(N21+IF(L21="",0,L21)=HZ21,$GT$1,IF(N21+IF(L21="",0,L21)=GR21,$FL$1,IF(N21+IF(L21="",0,L21)=FJ21,$ED$1,IF(N21+IF(L21="",0,L21)=EB21,$CV$1,IF(N21+IF(L21="",0,L21)=WJ21,$VD$1,IF(N21+IF(L21="",0,L21)=VB21,$TV$1,IF(N21+IF(L21="",0,L21)=TT21,$SN$1,IF(N21+IF(L21="",0,L21)=SI21,$RF$1,IF(N21+IF(L21="",0,L21)=RA21,$PX$1,IF(N21+IF(L21="",0,L21)=PS21,$OP$1,IF(N21+IF(L21="",0,L21)=OK21,$NH$1,IF(N21+IF(L21="",0,L21)=NC21,$LZ$1,IF(N21+IF(L21="",0,L21)=LU21,$KR$1,IF(N21+IF(L21="",0,L21)=KM21,$JJ$1,IF(N21+IF(L21="",0,L21)=JE21,$IB$1,IF(N21+IF(L21="",0,L21)=HW21,$GT$1,IF(N21+IF(L21="",0,L21)=GO21,$FL$1,IF(N21+IF(L21="",0,L21)=FG21,$ED$1,IF(N21+IF(L21="",0,L21)=DY21,$CV$1)))))))))))))))))))))))))))))))))</f>
        <v/>
      </c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8"/>
      <c r="AG21" s="39" t="str">
        <f>IF(S21&gt;0,S21,"")</f>
        <v/>
      </c>
      <c r="AH21" s="39" t="str">
        <f>IF(T21&gt;0,T21,"")</f>
        <v/>
      </c>
      <c r="AI21" s="41" t="str">
        <f>IF(SUM(Q21:T21)-U21&gt;0,SUM(Q21:T21)-U21,"")</f>
        <v/>
      </c>
      <c r="AJ21" s="41" t="str">
        <f>IF(X21&gt;0,X21,"")</f>
        <v/>
      </c>
      <c r="AK21" s="41" t="str">
        <f>IF(Y21&gt;0,Y21,"")</f>
        <v/>
      </c>
      <c r="AL21" s="41" t="str">
        <f>IF(SUM(V21:Y21)-Z21&gt;0,SUM(V21:Y21)-Z21,"")</f>
        <v/>
      </c>
      <c r="AM21" s="41" t="str">
        <f>IF(AI21="","",MAX(AI21,AL21))</f>
        <v/>
      </c>
      <c r="AN21" s="41" t="str">
        <f>IF(AC21&gt;0,AC21,"")</f>
        <v/>
      </c>
      <c r="AO21" s="41" t="str">
        <f>IF(AD21&gt;0,AD21,"")</f>
        <v/>
      </c>
      <c r="AP21" s="41" t="str">
        <f>IF(SUM(AA21:AD21)-AE21&gt;0,SUM(AA21:AD21)-AE21,"")</f>
        <v/>
      </c>
      <c r="AQ21" s="41" t="str">
        <f>IF(SUM(AM21,AP21)&gt;0,SUM(AM21,AP21),"")</f>
        <v/>
      </c>
      <c r="AR21" s="27"/>
      <c r="AS21" s="27"/>
      <c r="AT21" s="27"/>
      <c r="AU21" s="27"/>
      <c r="AV21" s="27"/>
      <c r="AW21" s="27"/>
      <c r="AX21" s="27"/>
      <c r="AY21" s="27"/>
      <c r="AZ21" s="27"/>
      <c r="BA21" s="27"/>
      <c r="BB21" s="27"/>
      <c r="BC21" s="27"/>
      <c r="BD21" s="27"/>
      <c r="BE21" s="27"/>
      <c r="BF21" s="27"/>
      <c r="BG21" s="29"/>
      <c r="BH21" s="40" t="str">
        <f>IF(AT21&gt;0,AT21,"")</f>
        <v/>
      </c>
      <c r="BI21" s="40" t="str">
        <f>IF(AU21&gt;0,AU21,"")</f>
        <v/>
      </c>
      <c r="BJ21" s="11" t="str">
        <f>IF(SUM(AR21:AU21)-AV21&gt;0,SUM(AR21:AU21)-AV21,"")</f>
        <v/>
      </c>
      <c r="BK21" s="11" t="str">
        <f>IF(AY21&gt;0,AY21,"")</f>
        <v/>
      </c>
      <c r="BL21" s="11" t="str">
        <f>IF(AZ21&gt;0,AZ21,"")</f>
        <v/>
      </c>
      <c r="BM21" s="11" t="str">
        <f>IF(SUM(AW21:AZ21)-BA21&gt;0,SUM(AW21:AZ21)-BA21,"")</f>
        <v/>
      </c>
      <c r="BN21" s="11" t="str">
        <f>IF(BJ21="","",MAX(BJ21,BM21))</f>
        <v/>
      </c>
      <c r="BO21" s="11" t="str">
        <f>IF(BD21&gt;0,BD21,"")</f>
        <v/>
      </c>
      <c r="BP21" s="11" t="str">
        <f>IF(BE21&gt;0,BE21,"")</f>
        <v/>
      </c>
      <c r="BQ21" s="11" t="str">
        <f>IF(SUM(BB21:BE21)-BF21&gt;0,SUM(BB21:BE21)-BF21,"")</f>
        <v/>
      </c>
      <c r="BR21" s="11" t="str">
        <f>IF(SUM(BN21,BQ21)&gt;0,SUM(BN21,BQ21),"")</f>
        <v/>
      </c>
      <c r="BS21" s="23">
        <v>0.65</v>
      </c>
      <c r="BT21" s="23">
        <v>1</v>
      </c>
      <c r="BU21" s="23">
        <v>1.5</v>
      </c>
      <c r="BV21" s="23">
        <v>1.6</v>
      </c>
      <c r="BW21" s="23">
        <v>0</v>
      </c>
      <c r="BX21" s="23">
        <v>0</v>
      </c>
      <c r="BY21" s="23">
        <v>0</v>
      </c>
      <c r="BZ21" s="23">
        <v>0</v>
      </c>
      <c r="CA21" s="23">
        <v>0</v>
      </c>
      <c r="CB21" s="23">
        <v>0</v>
      </c>
      <c r="CC21" s="23"/>
      <c r="CD21" s="23"/>
      <c r="CE21" s="23"/>
      <c r="CF21" s="23"/>
      <c r="CG21" s="23"/>
      <c r="CH21" s="28"/>
      <c r="CI21" s="39">
        <f>IF(BU21&gt;0,BU21,"")</f>
        <v>1.5</v>
      </c>
      <c r="CJ21" s="39">
        <f>IF(BV21&gt;0,BV21,"")</f>
        <v>1.6</v>
      </c>
      <c r="CK21" s="41">
        <f>IF(SUM(BS21:BV21)-BW21&gt;0,SUM(BS21:BV21)-BW21,"")</f>
        <v>4.75</v>
      </c>
      <c r="CL21" s="41" t="str">
        <f>IF(BZ21&gt;0,BZ21,"")</f>
        <v/>
      </c>
      <c r="CM21" s="41" t="str">
        <f>IF(CA21&gt;0,CA21,"")</f>
        <v/>
      </c>
      <c r="CN21" s="41" t="str">
        <f>IF(SUM(BX21:CA21)-CB21&gt;0,SUM(BX21:CA21)-CB21,"")</f>
        <v/>
      </c>
      <c r="CO21" s="41">
        <f>IF(CK21="","",MAX(CK21,CN21))</f>
        <v>4.75</v>
      </c>
      <c r="CP21" s="41" t="str">
        <f>IF(CE21&gt;0,CE21,"")</f>
        <v/>
      </c>
      <c r="CQ21" s="41" t="str">
        <f>IF(CF21&gt;0,CF21,"")</f>
        <v/>
      </c>
      <c r="CR21" s="41" t="str">
        <f>IF(SUM(CC21:CF21)-CG21&gt;0,SUM(CC21:CF21)-CG21,"")</f>
        <v/>
      </c>
      <c r="CS21" s="41">
        <f>IF(SUM(CO21,CR21)&gt;0,SUM(CO21,CR21),"")</f>
        <v>4.75</v>
      </c>
      <c r="CT21" s="52" t="str">
        <f>IF(MAX(DV21,FD21,GL21,HT21,JB21,KJ21,LR21,MZ21,OH21,PP21,QX21,SF21,TN21,UV21,WD21)-IF(L21="",0,L21)&gt;0.001,MAX(DV21,FD21,GL21,HT21,JB21,KJ21,LR21,MZ21,OH21,PP21,QX21,SF21,TN21,UV21,WD21)-IF(L21="",0,L21),"")</f>
        <v/>
      </c>
      <c r="CU21" s="52" t="str">
        <f>IF(MAX(DY21,EB21,FG21,FJ21,GO21,GR21,HW21,HZ21,JE21,JH21,KM21,KP21,LU21,LX21,NC21,NF21,OK21,ON21,PS21,PV21,RA21,RD21,SI21,SL21,TQ21,TT21,UY21,VB21,WG21,WJ21)-IF(L21="",0,L21)&gt;0.001,MAX(DY21,EB21,FG21,FJ21,GO21,GR21,HW21,HZ21,JE21,JH21,KM21,KP21,LU21,LX21,NC21,NF21,OK21,ON21,PS21,PV21,RA21,RD21,SI21,SL21,TQ21,TT21,UY21,VB21,WG21,WJ21)-IF(L21="",0,L21),"")</f>
        <v/>
      </c>
      <c r="CV21" s="17"/>
      <c r="CW21" s="17"/>
      <c r="CX21" s="17"/>
      <c r="CY21" s="17"/>
      <c r="CZ21" s="17"/>
      <c r="DA21" s="17"/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41" t="str">
        <f>IF(CX21&gt;0,CX21,"")</f>
        <v/>
      </c>
      <c r="DQ21" s="41" t="str">
        <f>IF(CY21&gt;0,CY21,"")</f>
        <v/>
      </c>
      <c r="DR21" s="41" t="str">
        <f>IF(SUM(CV21:CY21)-CZ21&gt;0,SUM(CV21:CY21)-CZ21,"")</f>
        <v/>
      </c>
      <c r="DS21" s="41" t="str">
        <f>IF(DC21&gt;0,DC21,"")</f>
        <v/>
      </c>
      <c r="DT21" s="41" t="str">
        <f>IF(DD21&gt;0,DD21,"")</f>
        <v/>
      </c>
      <c r="DU21" s="41" t="str">
        <f>IF(SUM(DA21:DD21)-DE21&gt;0,SUM(DA21:DD21)-DE21,"")</f>
        <v/>
      </c>
      <c r="DV21" s="41" t="str">
        <f>IF(MAX(DR21,DU21)&gt;0,MAX(DR21,DU21),"")</f>
        <v/>
      </c>
      <c r="DW21" s="41" t="str">
        <f>IF(DH21&gt;0,DH21,"")</f>
        <v/>
      </c>
      <c r="DX21" s="41" t="str">
        <f>IF(DI21&gt;0,DI21,"")</f>
        <v/>
      </c>
      <c r="DY21" s="41" t="str">
        <f>IF(SUM(DF21:DI21)-DJ21&gt;0,SUM(DF21:DI21)-DJ21,"")</f>
        <v/>
      </c>
      <c r="DZ21" s="41" t="str">
        <f>IF(DM21&gt;0,DM21,"")</f>
        <v/>
      </c>
      <c r="EA21" s="41" t="str">
        <f>IF(DN21&gt;0,DN21,"")</f>
        <v/>
      </c>
      <c r="EB21" s="41" t="str">
        <f>IF(SUM(DK21:DN21)-DO21&gt;0,SUM(DK21:DN21)-DO21,"")</f>
        <v/>
      </c>
      <c r="EC21" s="41" t="str">
        <f>IF(SUM(DV21,EB21)&gt;0,SUM(DV21,EB21),"")</f>
        <v/>
      </c>
      <c r="ED21" s="18"/>
      <c r="EE21" s="18"/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1" t="str">
        <f>IF(EF21&gt;0,EF21,"")</f>
        <v/>
      </c>
      <c r="EY21" s="11" t="str">
        <f>IF(EG21&gt;0,EG21,"")</f>
        <v/>
      </c>
      <c r="EZ21" s="11" t="str">
        <f>IF(SUM(ED21:EG21)-EH21&gt;0,SUM(ED21:EG21)-EH21,"")</f>
        <v/>
      </c>
      <c r="FA21" s="11" t="str">
        <f>IF(EK21&gt;0,EK21,"")</f>
        <v/>
      </c>
      <c r="FB21" s="11" t="str">
        <f>IF(EL21&gt;0,EL21,"")</f>
        <v/>
      </c>
      <c r="FC21" s="11" t="str">
        <f>IF(SUM(EI21:EL21)-EM21&gt;0,SUM(EI21:EL21)-EM21,"")</f>
        <v/>
      </c>
      <c r="FD21" s="11" t="str">
        <f>IF(MAX(EZ21,FC21)&gt;0,MAX(EZ21,FC21),"")</f>
        <v/>
      </c>
      <c r="FE21" s="11" t="str">
        <f>IF(EP21&gt;0,EP21,"")</f>
        <v/>
      </c>
      <c r="FF21" s="11" t="str">
        <f>IF(EQ21&gt;0,EQ21,"")</f>
        <v/>
      </c>
      <c r="FG21" s="11" t="str">
        <f>IF(SUM(EN21:EQ21)-ER21&gt;0,SUM(EN21:EQ21)-ER21,"")</f>
        <v/>
      </c>
      <c r="FH21" s="11" t="str">
        <f>IF(EU21&gt;0,EU21,"")</f>
        <v/>
      </c>
      <c r="FI21" s="11" t="str">
        <f>IF(EV21&gt;0,EV21,"")</f>
        <v/>
      </c>
      <c r="FJ21" s="11" t="str">
        <f>IF(SUM(ES21:EV21)-EW21&gt;0,SUM(ES21:EV21)-EW21,"")</f>
        <v/>
      </c>
      <c r="FK21" s="11" t="str">
        <f>IF(SUM(FD21,FJ21)&gt;0,SUM(FD21,FJ21),"")</f>
        <v/>
      </c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41" t="str">
        <f>IF(FN21&gt;0,FN21,"")</f>
        <v/>
      </c>
      <c r="GG21" s="41" t="str">
        <f>IF(FO21&gt;0,FO21,"")</f>
        <v/>
      </c>
      <c r="GH21" s="41" t="str">
        <f>IF(SUM(FL21:FO21)-FP21&gt;0,SUM(FL21:FO21)-FP21,"")</f>
        <v/>
      </c>
      <c r="GI21" s="41" t="str">
        <f>IF(FS21&gt;0,FS21,"")</f>
        <v/>
      </c>
      <c r="GJ21" s="41" t="str">
        <f>IF(FT21&gt;0,FT21,"")</f>
        <v/>
      </c>
      <c r="GK21" s="41" t="str">
        <f>IF(SUM(FQ21:FT21)-FU21&gt;0,SUM(FQ21:FT21)-FU21,"")</f>
        <v/>
      </c>
      <c r="GL21" s="41" t="str">
        <f>IF(MAX(GH21,GK21)&gt;0,MAX(GH21,GK21),"")</f>
        <v/>
      </c>
      <c r="GM21" s="41" t="str">
        <f>IF(FX21&gt;0,FX21,"")</f>
        <v/>
      </c>
      <c r="GN21" s="41" t="str">
        <f>IF(FY21&gt;0,FY21,"")</f>
        <v/>
      </c>
      <c r="GO21" s="41" t="str">
        <f>IF(SUM(FV21:FY21)-FZ21&gt;0,SUM(FV21:FY21)-FZ21,"")</f>
        <v/>
      </c>
      <c r="GP21" s="41" t="str">
        <f>IF(GC21&gt;0,GC21,"")</f>
        <v/>
      </c>
      <c r="GQ21" s="41" t="str">
        <f>IF(GD21&gt;0,GD21,"")</f>
        <v/>
      </c>
      <c r="GR21" s="41" t="str">
        <f>IF(SUM(GA21:GD21)-GE21&gt;0,SUM(GA21:GD21)-GE21,"")</f>
        <v/>
      </c>
      <c r="GS21" s="41" t="str">
        <f>IF(SUM(GL21,GR21)&gt;0,SUM(GL21,GR21),"")</f>
        <v/>
      </c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1" t="str">
        <f>IF(GV21&gt;0,GV21,"")</f>
        <v/>
      </c>
      <c r="HO21" s="11" t="str">
        <f>IF(GW21&gt;0,GW21,"")</f>
        <v/>
      </c>
      <c r="HP21" s="11" t="str">
        <f>IF(SUM(GT21:GW21)-GX21&gt;0,SUM(GT21:GW21)-GX21,"")</f>
        <v/>
      </c>
      <c r="HQ21" s="11" t="str">
        <f>IF(HA21&gt;0,HA21,"")</f>
        <v/>
      </c>
      <c r="HR21" s="11" t="str">
        <f>IF(HB21&gt;0,HB21,"")</f>
        <v/>
      </c>
      <c r="HS21" s="11" t="str">
        <f>IF(SUM(GY21:HB21)-HC21&gt;0,SUM(GY21:HB21)-HC21,"")</f>
        <v/>
      </c>
      <c r="HT21" s="11" t="str">
        <f>IF(MAX(HP21,HS21)&gt;0,MAX(HP21,HS21),"")</f>
        <v/>
      </c>
      <c r="HU21" s="11" t="str">
        <f>IF(HF21&gt;0,HF21,"")</f>
        <v/>
      </c>
      <c r="HV21" s="11" t="str">
        <f>IF(HG21&gt;0,HG21,"")</f>
        <v/>
      </c>
      <c r="HW21" s="11" t="str">
        <f>IF(SUM(HD21:HG21)-HH21&gt;0,SUM(HD21:HG21)-HH21,"")</f>
        <v/>
      </c>
      <c r="HX21" s="11" t="str">
        <f>IF(HK21&gt;0,HK21,"")</f>
        <v/>
      </c>
      <c r="HY21" s="11" t="str">
        <f>IF(HL21&gt;0,HL21,"")</f>
        <v/>
      </c>
      <c r="HZ21" s="11" t="str">
        <f>IF(SUM(HI21:HL21)-HM21&gt;0,SUM(HI21:HL21)-HM21,"")</f>
        <v/>
      </c>
      <c r="IA21" s="11" t="str">
        <f>IF(SUM(HT21,HZ21)&gt;0,SUM(HT21,HZ21),"")</f>
        <v/>
      </c>
      <c r="IB21" s="17"/>
      <c r="IC21" s="17"/>
      <c r="ID21" s="17"/>
      <c r="IE21" s="17"/>
      <c r="IF21" s="17"/>
      <c r="IG21" s="17"/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41" t="str">
        <f>IF(ID21&gt;0,ID21,"")</f>
        <v/>
      </c>
      <c r="IW21" s="41" t="str">
        <f>IF(IE21&gt;0,IE21,"")</f>
        <v/>
      </c>
      <c r="IX21" s="41" t="str">
        <f>IF(SUM(IB21:IE21)-IF21&gt;0,SUM(IB21:IE21)-IF21,"")</f>
        <v/>
      </c>
      <c r="IY21" s="41" t="str">
        <f>IF(II21&gt;0,II21,"")</f>
        <v/>
      </c>
      <c r="IZ21" s="41" t="str">
        <f>IF(IJ21&gt;0,IJ21,"")</f>
        <v/>
      </c>
      <c r="JA21" s="41" t="str">
        <f>IF(SUM(IG21:IJ21)-IK21&gt;0,SUM(IG21:IJ21)-IK21,"")</f>
        <v/>
      </c>
      <c r="JB21" s="41" t="str">
        <f>IF(MAX(IX21,JA21)&gt;0,MAX(IX21,JA21),"")</f>
        <v/>
      </c>
      <c r="JC21" s="41" t="str">
        <f>IF(IN21&gt;0,IN21,"")</f>
        <v/>
      </c>
      <c r="JD21" s="41" t="str">
        <f>IF(IO21&gt;0,IO21,"")</f>
        <v/>
      </c>
      <c r="JE21" s="41" t="str">
        <f>IF(SUM(IL21:IO21)-IP21&gt;0,SUM(IL21:IO21)-IP21,"")</f>
        <v/>
      </c>
      <c r="JF21" s="41" t="str">
        <f>IF(IS21&gt;0,IS21,"")</f>
        <v/>
      </c>
      <c r="JG21" s="41" t="str">
        <f>IF(IT21&gt;0,IT21,"")</f>
        <v/>
      </c>
      <c r="JH21" s="41" t="str">
        <f>IF(SUM(IQ21:IT21)-IU21&gt;0,SUM(IQ21:IT21)-IU21,"")</f>
        <v/>
      </c>
      <c r="JI21" s="41" t="str">
        <f>IF(SUM(JB21,JH21)&gt;0,SUM(JB21,JH21),"")</f>
        <v/>
      </c>
      <c r="JJ21" s="18"/>
      <c r="JK21" s="18"/>
      <c r="JL21" s="18"/>
      <c r="JM21" s="18"/>
      <c r="JN21" s="18"/>
      <c r="JO21" s="18"/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1" t="str">
        <f>IF(JL21&gt;0,JL21,"")</f>
        <v/>
      </c>
      <c r="KE21" s="11" t="str">
        <f>IF(JM21&gt;0,JM21,"")</f>
        <v/>
      </c>
      <c r="KF21" s="11" t="str">
        <f>IF(SUM(JJ21:JM21)-JN21&gt;0,SUM(JJ21:JM21)-JN21,"")</f>
        <v/>
      </c>
      <c r="KG21" s="11" t="str">
        <f>IF(JQ21&gt;0,JQ21,"")</f>
        <v/>
      </c>
      <c r="KH21" s="11" t="str">
        <f>IF(JR21&gt;0,JR21,"")</f>
        <v/>
      </c>
      <c r="KI21" s="11" t="str">
        <f>IF(SUM(JO21:JR21)-JS21&gt;0,SUM(JO21:JR21)-JS21,"")</f>
        <v/>
      </c>
      <c r="KJ21" s="11" t="str">
        <f>IF(MAX(KF21,KI21)&gt;0,MAX(KF21,KI21),"")</f>
        <v/>
      </c>
      <c r="KK21" s="11" t="str">
        <f>IF(JV21&gt;0,JV21,"")</f>
        <v/>
      </c>
      <c r="KL21" s="11" t="str">
        <f>IF(JW21&gt;0,JW21,"")</f>
        <v/>
      </c>
      <c r="KM21" s="11" t="str">
        <f>IF(SUM(JT21:JW21)-JX21&gt;0,SUM(JT21:JW21)-JX21,"")</f>
        <v/>
      </c>
      <c r="KN21" s="11" t="str">
        <f>IF(KA21&gt;0,KA21,"")</f>
        <v/>
      </c>
      <c r="KO21" s="11" t="str">
        <f>IF(KB21&gt;0,KB21,"")</f>
        <v/>
      </c>
      <c r="KP21" s="11" t="str">
        <f>IF(SUM(JY21:KB21)-KC21&gt;0,SUM(JY21:KB21)-KC21,"")</f>
        <v/>
      </c>
      <c r="KQ21" s="11" t="str">
        <f>IF(SUM(KJ21,KP21)&gt;0,SUM(KJ21,KP21),"")</f>
        <v/>
      </c>
      <c r="KR21" s="17"/>
      <c r="KS21" s="17"/>
      <c r="KT21" s="17"/>
      <c r="KU21" s="17"/>
      <c r="KV21" s="17"/>
      <c r="KW21" s="17"/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41" t="str">
        <f>IF(KT21&gt;0,KT21,"")</f>
        <v/>
      </c>
      <c r="LM21" s="41" t="str">
        <f>IF(KU21&gt;0,KU21,"")</f>
        <v/>
      </c>
      <c r="LN21" s="41" t="str">
        <f>IF(SUM(KR21:KU21)-KV21&gt;0,SUM(KR21:KU21)-KV21,"")</f>
        <v/>
      </c>
      <c r="LO21" s="41" t="str">
        <f>IF(KY21&gt;0,KY21,"")</f>
        <v/>
      </c>
      <c r="LP21" s="41" t="str">
        <f>IF(KZ21&gt;0,KZ21,"")</f>
        <v/>
      </c>
      <c r="LQ21" s="41" t="str">
        <f>IF(SUM(KW21:KZ21)-LA21&gt;0,SUM(KW21:KZ21)-LA21,"")</f>
        <v/>
      </c>
      <c r="LR21" s="41" t="str">
        <f>IF(MAX(LN21,LQ21)&gt;0,MAX(LN21,LQ21),"")</f>
        <v/>
      </c>
      <c r="LS21" s="41" t="str">
        <f>IF(LD21&gt;0,LD21,"")</f>
        <v/>
      </c>
      <c r="LT21" s="41" t="str">
        <f>IF(LE21&gt;0,LE21,"")</f>
        <v/>
      </c>
      <c r="LU21" s="41" t="str">
        <f>IF(SUM(LB21:LE21)-LF21&gt;0,SUM(LB21:LE21)-LF21,"")</f>
        <v/>
      </c>
      <c r="LV21" s="41" t="str">
        <f>IF(LI21&gt;0,LI21,"")</f>
        <v/>
      </c>
      <c r="LW21" s="41" t="str">
        <f>IF(LJ21&gt;0,LJ21,"")</f>
        <v/>
      </c>
      <c r="LX21" s="41" t="str">
        <f>IF(SUM(LG21:LJ21)-LK21&gt;0,SUM(LG21:LJ21)-LK21,"")</f>
        <v/>
      </c>
      <c r="LY21" s="41" t="str">
        <f>IF(SUM(LR21,LX21)&gt;0,SUM(LR21,LX21),"")</f>
        <v/>
      </c>
      <c r="LZ21" s="18"/>
      <c r="MA21" s="18"/>
      <c r="MB21" s="18"/>
      <c r="MC21" s="18"/>
      <c r="MD21" s="18"/>
      <c r="ME21" s="18"/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1" t="str">
        <f>IF(MB21&gt;0,MB21,"")</f>
        <v/>
      </c>
      <c r="MU21" s="11" t="str">
        <f>IF(MC21&gt;0,MC21,"")</f>
        <v/>
      </c>
      <c r="MV21" s="11" t="str">
        <f>IF(SUM(LZ21:MC21)-MD21&gt;0,SUM(LZ21:MC21)-MD21,"")</f>
        <v/>
      </c>
      <c r="MW21" s="11" t="str">
        <f>IF(MG21&gt;0,MG21,"")</f>
        <v/>
      </c>
      <c r="MX21" s="11" t="str">
        <f>IF(MH21&gt;0,MH21,"")</f>
        <v/>
      </c>
      <c r="MY21" s="11" t="str">
        <f>IF(SUM(ME21:MH21)-MI21&gt;0,SUM(ME21:MH21)-MI21,"")</f>
        <v/>
      </c>
      <c r="MZ21" s="11" t="str">
        <f>IF(MAX(MV21,MY21)&gt;0,MAX(MV21,MY21),"")</f>
        <v/>
      </c>
      <c r="NA21" s="11" t="str">
        <f>IF(ML21&gt;0,ML21,"")</f>
        <v/>
      </c>
      <c r="NB21" s="11" t="str">
        <f>IF(MM21&gt;0,MM21,"")</f>
        <v/>
      </c>
      <c r="NC21" s="11" t="str">
        <f>IF(SUM(MJ21:MM21)-MN21&gt;0,SUM(MJ21:MM21)-MN21,"")</f>
        <v/>
      </c>
      <c r="ND21" s="11" t="str">
        <f>IF(MQ21&gt;0,MQ21,"")</f>
        <v/>
      </c>
      <c r="NE21" s="11" t="str">
        <f>IF(MR21&gt;0,MR21,"")</f>
        <v/>
      </c>
      <c r="NF21" s="11" t="str">
        <f>IF(SUM(MO21:MR21)-MS21&gt;0,SUM(MO21:MR21)-MS21,"")</f>
        <v/>
      </c>
      <c r="NG21" s="11" t="str">
        <f>IF(SUM(MZ21,NF21)&gt;0,SUM(MZ21,NF21),"")</f>
        <v/>
      </c>
      <c r="NH21" s="17"/>
      <c r="NI21" s="17"/>
      <c r="NJ21" s="17"/>
      <c r="NK21" s="17"/>
      <c r="NL21" s="17"/>
      <c r="NM21" s="17"/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41" t="str">
        <f>IF(NJ21&gt;0,NJ21,"")</f>
        <v/>
      </c>
      <c r="OC21" s="41" t="str">
        <f>IF(NK21&gt;0,NK21,"")</f>
        <v/>
      </c>
      <c r="OD21" s="41" t="str">
        <f>IF(SUM(NH21:NK21)-NL21&gt;0,SUM(NH21:NK21)-NL21,"")</f>
        <v/>
      </c>
      <c r="OE21" s="41" t="str">
        <f>IF(NO21&gt;0,NO21,"")</f>
        <v/>
      </c>
      <c r="OF21" s="41" t="str">
        <f>IF(NP21&gt;0,NP21,"")</f>
        <v/>
      </c>
      <c r="OG21" s="41" t="str">
        <f>IF(SUM(NM21:NP21)-NQ21&gt;0,SUM(NM21:NP21)-NQ21,"")</f>
        <v/>
      </c>
      <c r="OH21" s="41" t="str">
        <f>IF(MAX(OD21,OG21)&gt;0,MAX(OD21,OG21),"")</f>
        <v/>
      </c>
      <c r="OI21" s="41" t="str">
        <f>IF(NT21&gt;0,NT21,"")</f>
        <v/>
      </c>
      <c r="OJ21" s="41" t="str">
        <f>IF(NU21&gt;0,NU21,"")</f>
        <v/>
      </c>
      <c r="OK21" s="41" t="str">
        <f>IF(SUM(NR21:NU21)-NV21&gt;0,SUM(NR21:NU21)-NV21,"")</f>
        <v/>
      </c>
      <c r="OL21" s="41" t="str">
        <f>IF(NY21&gt;0,NY21,"")</f>
        <v/>
      </c>
      <c r="OM21" s="41" t="str">
        <f>IF(NZ21&gt;0,NZ21,"")</f>
        <v/>
      </c>
      <c r="ON21" s="41" t="str">
        <f>IF(SUM(NW21:NZ21)-OA21&gt;0,SUM(NW21:NZ21)-OA21,"")</f>
        <v/>
      </c>
      <c r="OO21" s="41" t="str">
        <f>IF(SUM(OH21,ON21)&gt;0,SUM(OH21,ON21),"")</f>
        <v/>
      </c>
      <c r="OP21" s="18"/>
      <c r="OQ21" s="18"/>
      <c r="OR21" s="18"/>
      <c r="OS21" s="18"/>
      <c r="OT21" s="18"/>
      <c r="OU21" s="18"/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1" t="str">
        <f>IF(OR21&gt;0,OR21,"")</f>
        <v/>
      </c>
      <c r="PK21" s="11" t="str">
        <f>IF(OS21&gt;0,OS21,"")</f>
        <v/>
      </c>
      <c r="PL21" s="11" t="str">
        <f>IF(SUM(OP21:OS21)-OT21&gt;0,SUM(OP21:OS21)-OT21,"")</f>
        <v/>
      </c>
      <c r="PM21" s="11" t="str">
        <f>IF(OW21&gt;0,OW21,"")</f>
        <v/>
      </c>
      <c r="PN21" s="11" t="str">
        <f>IF(OX21&gt;0,OX21,"")</f>
        <v/>
      </c>
      <c r="PO21" s="11" t="str">
        <f>IF(SUM(OU21:OX21)-OY21&gt;0,SUM(OU21:OX21)-OY21,"")</f>
        <v/>
      </c>
      <c r="PP21" s="11" t="str">
        <f>IF(MAX(PL21,PO21)&gt;0,MAX(PL21,PO21),"")</f>
        <v/>
      </c>
      <c r="PQ21" s="11" t="str">
        <f>IF(PB21&gt;0,PB21,"")</f>
        <v/>
      </c>
      <c r="PR21" s="11" t="str">
        <f>IF(PC21&gt;0,PC21,"")</f>
        <v/>
      </c>
      <c r="PS21" s="11" t="str">
        <f>IF(SUM(OZ21:PC21)-PD21&gt;0,SUM(OZ21:PC21)-PD21,"")</f>
        <v/>
      </c>
      <c r="PT21" s="11" t="str">
        <f>IF(PG21&gt;0,PG21,"")</f>
        <v/>
      </c>
      <c r="PU21" s="11" t="str">
        <f>IF(PH21&gt;0,PH21,"")</f>
        <v/>
      </c>
      <c r="PV21" s="11" t="str">
        <f>IF(SUM(PE21:PH21)-PI21&gt;0,SUM(PE21:PH21)-PI21,"")</f>
        <v/>
      </c>
      <c r="PW21" s="11" t="str">
        <f>IF(SUM(PP21,PV21)&gt;0,SUM(PP21,PV21),"")</f>
        <v/>
      </c>
      <c r="PX21" s="17"/>
      <c r="PY21" s="17"/>
      <c r="PZ21" s="17"/>
      <c r="QA21" s="17"/>
      <c r="QB21" s="17"/>
      <c r="QC21" s="17"/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41" t="str">
        <f>IF(PZ21&gt;0,PZ21,"")</f>
        <v/>
      </c>
      <c r="QS21" s="41" t="str">
        <f>IF(QA21&gt;0,QA21,"")</f>
        <v/>
      </c>
      <c r="QT21" s="41" t="str">
        <f>IF(SUM(PX21:QA21)-QB21&gt;0,SUM(PX21:QA21)-QB21,"")</f>
        <v/>
      </c>
      <c r="QU21" s="41" t="str">
        <f>IF(QE21&gt;0,QE21,"")</f>
        <v/>
      </c>
      <c r="QV21" s="41" t="str">
        <f>IF(QF21&gt;0,QF21,"")</f>
        <v/>
      </c>
      <c r="QW21" s="41" t="str">
        <f>IF(SUM(QC21:QF21)-QG21&gt;0,SUM(QC21:QF21)-QG21,"")</f>
        <v/>
      </c>
      <c r="QX21" s="41" t="str">
        <f>IF(MAX(QT21,QW21)&gt;0,MAX(QT21,QW21),"")</f>
        <v/>
      </c>
      <c r="QY21" s="41" t="str">
        <f>IF(QJ21&gt;0,QJ21,"")</f>
        <v/>
      </c>
      <c r="QZ21" s="41" t="str">
        <f>IF(QK21&gt;0,QK21,"")</f>
        <v/>
      </c>
      <c r="RA21" s="41" t="str">
        <f>IF(SUM(QH21:QK21)-QL21&gt;0,SUM(QH21:QK21)-QL21,"")</f>
        <v/>
      </c>
      <c r="RB21" s="41" t="str">
        <f>IF(QO21&gt;0,QO21,"")</f>
        <v/>
      </c>
      <c r="RC21" s="41" t="str">
        <f>IF(QP21&gt;0,QP21,"")</f>
        <v/>
      </c>
      <c r="RD21" s="41" t="str">
        <f>IF(SUM(QM21:QP21)-QQ21&gt;0,SUM(QM21:QP21)-QQ21,"")</f>
        <v/>
      </c>
      <c r="RE21" s="41" t="str">
        <f>IF(SUM(QX21,RD21)&gt;0,SUM(QX21,RD21),"")</f>
        <v/>
      </c>
      <c r="RF21" s="18"/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1" t="str">
        <f>IF(RH21&gt;0,RH21,"")</f>
        <v/>
      </c>
      <c r="SA21" s="11" t="str">
        <f>IF(RI21&gt;0,RI21,"")</f>
        <v/>
      </c>
      <c r="SB21" s="11" t="str">
        <f>IF(SUM(RF21:RI21)-RJ21&gt;0,SUM(RF21:RI21)-RJ21,"")</f>
        <v/>
      </c>
      <c r="SC21" s="11" t="str">
        <f>IF(RM21&gt;0,RM21,"")</f>
        <v/>
      </c>
      <c r="SD21" s="11" t="str">
        <f>IF(RN21&gt;0,RN21,"")</f>
        <v/>
      </c>
      <c r="SE21" s="11" t="str">
        <f>IF(SUM(RK21:RN21)-RO21&gt;0,SUM(RK21:RN21)-RO21,"")</f>
        <v/>
      </c>
      <c r="SF21" s="11" t="str">
        <f>IF(MAX(SB21,SE21)&gt;0,MAX(SB21,SE21),"")</f>
        <v/>
      </c>
      <c r="SG21" s="11" t="str">
        <f>IF(RR21&gt;0,RR21,"")</f>
        <v/>
      </c>
      <c r="SH21" s="11" t="str">
        <f>IF(RS21&gt;0,RS21,"")</f>
        <v/>
      </c>
      <c r="SI21" s="11" t="str">
        <f>IF(SUM(RP21:RS21)-RT21&gt;0,SUM(RP21:RS21)-RT21,"")</f>
        <v/>
      </c>
      <c r="SJ21" s="11" t="str">
        <f>IF(RW21&gt;0,RW21,"")</f>
        <v/>
      </c>
      <c r="SK21" s="11" t="str">
        <f>IF(RX21&gt;0,RX21,"")</f>
        <v/>
      </c>
      <c r="SL21" s="11" t="str">
        <f>IF(SUM(RU21:RX21)-RY21&gt;0,SUM(RU21:RX21)-RY21,"")</f>
        <v/>
      </c>
      <c r="SM21" s="11" t="str">
        <f>IF(SUM(SF21,SL21)&gt;0,SUM(SF21,SL21),"")</f>
        <v/>
      </c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17"/>
      <c r="TD21" s="17"/>
      <c r="TE21" s="17"/>
      <c r="TF21" s="17"/>
      <c r="TG21" s="17"/>
      <c r="TH21" s="41" t="str">
        <f>IF(SP21&gt;0,SP21,"")</f>
        <v/>
      </c>
      <c r="TI21" s="41" t="str">
        <f>IF(SQ21&gt;0,SQ21,"")</f>
        <v/>
      </c>
      <c r="TJ21" s="41" t="str">
        <f>IF(SUM(SN21:SQ21)-SR21&gt;0,SUM(SN21:SQ21)-SR21,"")</f>
        <v/>
      </c>
      <c r="TK21" s="41" t="str">
        <f>IF(SU21&gt;0,SU21,"")</f>
        <v/>
      </c>
      <c r="TL21" s="41" t="str">
        <f>IF(SV21&gt;0,SV21,"")</f>
        <v/>
      </c>
      <c r="TM21" s="41" t="str">
        <f>IF(SUM(SS21:SV21)-SW21&gt;0,SUM(SS21:SV21)-SW21,"")</f>
        <v/>
      </c>
      <c r="TN21" s="41" t="str">
        <f>IF(MAX(TJ21,TM21)&gt;0,MAX(TJ21,TM21),"")</f>
        <v/>
      </c>
      <c r="TO21" s="41" t="str">
        <f>IF(SZ21&gt;0,SZ21,"")</f>
        <v/>
      </c>
      <c r="TP21" s="41" t="str">
        <f>IF(TA21&gt;0,TA21,"")</f>
        <v/>
      </c>
      <c r="TQ21" s="41" t="str">
        <f>IF(SUM(SX21:TA21)-TB21&gt;0,SUM(SX21:TA21)-TB21,"")</f>
        <v/>
      </c>
      <c r="TR21" s="41" t="str">
        <f>IF(TE21&gt;0,TE21,"")</f>
        <v/>
      </c>
      <c r="TS21" s="41" t="str">
        <f>IF(TF21&gt;0,TF21,"")</f>
        <v/>
      </c>
      <c r="TT21" s="41" t="str">
        <f>IF(SUM(TC21:TF21)-TG21&gt;0,SUM(TC21:TF21)-TG21,"")</f>
        <v/>
      </c>
      <c r="TU21" s="41" t="str">
        <f>IF(SUM(TN21,TT21)&gt;0,SUM(TN21,TT21),"")</f>
        <v/>
      </c>
      <c r="TV21" s="18"/>
      <c r="TW21" s="18"/>
      <c r="TX21" s="18"/>
      <c r="TY21" s="18"/>
      <c r="TZ21" s="18"/>
      <c r="UA21" s="18"/>
      <c r="UB21" s="18"/>
      <c r="UC21" s="18"/>
      <c r="UD21" s="18"/>
      <c r="UE21" s="18"/>
      <c r="UF21" s="18"/>
      <c r="UG21" s="18"/>
      <c r="UH21" s="18"/>
      <c r="UI21" s="18"/>
      <c r="UJ21" s="18"/>
      <c r="UK21" s="18"/>
      <c r="UL21" s="18"/>
      <c r="UM21" s="18"/>
      <c r="UN21" s="18"/>
      <c r="UO21" s="18"/>
      <c r="UP21" s="11" t="str">
        <f>IF(TX21&gt;0,TX21,"")</f>
        <v/>
      </c>
      <c r="UQ21" s="11" t="str">
        <f>IF(TY21&gt;0,TY21,"")</f>
        <v/>
      </c>
      <c r="UR21" s="11" t="str">
        <f>IF(SUM(TV21:TY21)-TZ21&gt;0,SUM(TV21:TY21)-TZ21,"")</f>
        <v/>
      </c>
      <c r="US21" s="11" t="str">
        <f>IF(UC21&gt;0,UC21,"")</f>
        <v/>
      </c>
      <c r="UT21" s="11" t="str">
        <f>IF(UD21&gt;0,UD21,"")</f>
        <v/>
      </c>
      <c r="UU21" s="11" t="str">
        <f>IF(SUM(UA21:UD21)-UE21&gt;0,SUM(UA21:UD21)-UE21,"")</f>
        <v/>
      </c>
      <c r="UV21" s="11" t="str">
        <f>IF(MAX(UR21,UU21)&gt;0,MAX(UR21,UU21),"")</f>
        <v/>
      </c>
      <c r="UW21" s="11" t="str">
        <f>IF(UH21&gt;0,UH21,"")</f>
        <v/>
      </c>
      <c r="UX21" s="11" t="str">
        <f>IF(UI21&gt;0,UI21,"")</f>
        <v/>
      </c>
      <c r="UY21" s="11" t="str">
        <f>IF(SUM(UF21:UI21)-UJ21&gt;0,SUM(UF21:UI21)-UJ21,"")</f>
        <v/>
      </c>
      <c r="UZ21" s="11" t="str">
        <f>IF(UM21&gt;0,UM21,"")</f>
        <v/>
      </c>
      <c r="VA21" s="11" t="str">
        <f>IF(UN21&gt;0,UN21,"")</f>
        <v/>
      </c>
      <c r="VB21" s="11" t="str">
        <f>IF(SUM(UK21:UN21)-UO21&gt;0,SUM(UK21:UN21)-UO21,"")</f>
        <v/>
      </c>
      <c r="VC21" s="11" t="str">
        <f>IF(SUM(UV21,VB21)&gt;0,SUM(UV21,VB21),"")</f>
        <v/>
      </c>
      <c r="VD21" s="17"/>
      <c r="VE21" s="17"/>
      <c r="VF21" s="17"/>
      <c r="VG21" s="17"/>
      <c r="VH21" s="17"/>
      <c r="VI21" s="17"/>
      <c r="VJ21" s="17"/>
      <c r="VK21" s="17"/>
      <c r="VL21" s="17"/>
      <c r="VM21" s="17"/>
      <c r="VN21" s="17"/>
      <c r="VO21" s="17"/>
      <c r="VP21" s="17"/>
      <c r="VQ21" s="17"/>
      <c r="VR21" s="17"/>
      <c r="VS21" s="17"/>
      <c r="VT21" s="17"/>
      <c r="VU21" s="17"/>
      <c r="VV21" s="17"/>
      <c r="VW21" s="17"/>
      <c r="VX21" s="41" t="str">
        <f>IF(VF21&gt;0,VF21,"")</f>
        <v/>
      </c>
      <c r="VY21" s="41" t="str">
        <f>IF(VG21&gt;0,VG21,"")</f>
        <v/>
      </c>
      <c r="VZ21" s="41" t="str">
        <f>IF(SUM(VD21:VG21)-VH21&gt;0,SUM(VD21:VG21)-VH21,"")</f>
        <v/>
      </c>
      <c r="WA21" s="41" t="str">
        <f>IF(VK21&gt;0,VK21,"")</f>
        <v/>
      </c>
      <c r="WB21" s="41" t="str">
        <f>IF(VL21&gt;0,VL21,"")</f>
        <v/>
      </c>
      <c r="WC21" s="41" t="str">
        <f>IF(SUM(VI21:VL21)-VM21&gt;0,SUM(VI21:VL21)-VM21,"")</f>
        <v/>
      </c>
      <c r="WD21" s="41" t="str">
        <f>IF(MAX(VZ21,WC21)&gt;0,MAX(VZ21,WC21),"")</f>
        <v/>
      </c>
      <c r="WE21" s="41" t="str">
        <f>IF(VP21&gt;0,VP21,"")</f>
        <v/>
      </c>
      <c r="WF21" s="41" t="str">
        <f>IF(VQ21&gt;0,VQ21,"")</f>
        <v/>
      </c>
      <c r="WG21" s="41" t="str">
        <f>IF(SUM(VN21:VQ21)-VR21&gt;0,SUM(VN21:VQ21)-VR21,"")</f>
        <v/>
      </c>
      <c r="WH21" s="41" t="str">
        <f>IF(VU21&gt;0,VU21,"")</f>
        <v/>
      </c>
      <c r="WI21" s="41" t="str">
        <f>IF(VV21&gt;0,VV21,"")</f>
        <v/>
      </c>
      <c r="WJ21" s="41" t="str">
        <f>IF(SUM(VS21:VV21)-VW21&gt;0,SUM(VS21:VV21)-VW21,"")</f>
        <v/>
      </c>
      <c r="WK21" s="41" t="str">
        <f>IF(SUM(WD21,WJ21)&gt;0,SUM(WD21,WJ21),"")</f>
        <v/>
      </c>
      <c r="WL21" s="27">
        <f>IF($CH21="P",BS21,(BS21+AR21)/2)</f>
        <v>0.32500000000000001</v>
      </c>
      <c r="WM21" s="27">
        <f>IF($CH21="P",BT21,(BT21+AS21)/2)</f>
        <v>0.5</v>
      </c>
      <c r="WN21" s="27">
        <f>IF($CH21="P",BU21,(BU21+AT21)/2)</f>
        <v>0.75</v>
      </c>
      <c r="WO21" s="27">
        <f>IF($CH21="P",BV21,(BV21+AU21)/2)</f>
        <v>0.8</v>
      </c>
      <c r="WP21" s="27">
        <f>IF($CH21="P",BW21,(BW21+AV21)/2)</f>
        <v>0</v>
      </c>
      <c r="WQ21" s="27">
        <f>IF($CH21="P",BX21,(BX21+AW21)/2)</f>
        <v>0</v>
      </c>
      <c r="WR21" s="27">
        <f>IF($CH21="P",BY21,(BY21+AX21)/2)</f>
        <v>0</v>
      </c>
      <c r="WS21" s="27">
        <f>IF($CH21="P",BZ21,(BZ21+AY21)/2)</f>
        <v>0</v>
      </c>
      <c r="WT21" s="27">
        <f>IF($CH21="P",CA21,(CA21+AZ21)/2)</f>
        <v>0</v>
      </c>
      <c r="WU21" s="27">
        <f>IF($CH21="P",CB21,(CB21+BA21)/2)</f>
        <v>0</v>
      </c>
      <c r="WV21" s="27">
        <f>IF($CH21="P",CC21,(CC21+BB21)/2)</f>
        <v>0</v>
      </c>
      <c r="WW21" s="27">
        <f>IF($CH21="P",CD21,(CD21+BC21)/2)</f>
        <v>0</v>
      </c>
      <c r="WX21" s="27">
        <f>IF($CH21="P",CE21,(CE21+BD21)/2)</f>
        <v>0</v>
      </c>
      <c r="WY21" s="27">
        <f>IF($CH21="P",CF21,(CF21+BE21)/2)</f>
        <v>0</v>
      </c>
      <c r="WZ21" s="27">
        <f>IF($CH21="P",CG21,(CG21+BF21)/2)</f>
        <v>0</v>
      </c>
      <c r="XA21" s="29" t="s">
        <v>56</v>
      </c>
      <c r="XB21" s="11">
        <f>IF(WN21&gt;0,WN21,"")</f>
        <v>0.75</v>
      </c>
      <c r="XC21" s="11">
        <f>IF(WO21&gt;0,WO21,"")</f>
        <v>0.8</v>
      </c>
      <c r="XD21" s="11">
        <f>IF(SUM(WL21:WO21)-WP21&gt;0,SUM(WL21:WO21)-WP21,"")</f>
        <v>2.375</v>
      </c>
      <c r="XE21" s="11" t="str">
        <f>IF(WS21&gt;0,WS21,"")</f>
        <v/>
      </c>
      <c r="XF21" s="11" t="str">
        <f>IF(WT21&gt;0,WT21,"")</f>
        <v/>
      </c>
      <c r="XG21" s="11" t="str">
        <f>IF(SUM(WQ21:WT21)-WU21&gt;0,SUM(WQ21:WT21)-WU21,"")</f>
        <v/>
      </c>
      <c r="XH21" s="11">
        <f>IF(MAX(XD21,XG21)&gt;0,MAX(XD21,XG21),"")</f>
        <v>2.375</v>
      </c>
      <c r="XI21" s="11" t="str">
        <f>IF(WX21&gt;0,WX21,"")</f>
        <v/>
      </c>
      <c r="XJ21" s="11" t="str">
        <f>IF(WY21&gt;0,WY21,"")</f>
        <v/>
      </c>
      <c r="XK21" s="11" t="str">
        <f>IF(SUM(WV21:WY21)-WZ21&gt;0,SUM(WV21:WY21)-WZ21,"")</f>
        <v/>
      </c>
      <c r="XL21" s="11">
        <f>IF(SUM(XH21,XK21)&gt;0,SUM(XH21,XK21),"")</f>
        <v>2.375</v>
      </c>
    </row>
    <row r="22" spans="1:636" x14ac:dyDescent="0.2">
      <c r="B22" s="5"/>
      <c r="D22" s="1"/>
    </row>
    <row r="23" spans="1:636" x14ac:dyDescent="0.2">
      <c r="G23" s="37"/>
      <c r="I23" s="37"/>
    </row>
    <row r="24" spans="1:636" x14ac:dyDescent="0.2">
      <c r="B24" s="24" t="s">
        <v>54</v>
      </c>
      <c r="C24" s="5"/>
      <c r="G24" s="3"/>
      <c r="AJ24" s="42"/>
      <c r="AK24" s="42"/>
      <c r="AL24" s="42"/>
      <c r="AN24" s="33"/>
      <c r="AO24" s="33"/>
      <c r="AQ24" s="54">
        <v>14.2</v>
      </c>
      <c r="BK24" s="42"/>
      <c r="BL24" s="42"/>
      <c r="BM24" s="42"/>
      <c r="BO24" s="33"/>
      <c r="BP24" s="33"/>
      <c r="BR24" s="54">
        <v>14.2</v>
      </c>
      <c r="CL24" s="42"/>
      <c r="CM24" s="42"/>
      <c r="CN24" s="42"/>
      <c r="CP24" s="33"/>
      <c r="CQ24" s="33"/>
      <c r="CS24" s="54">
        <v>14.2</v>
      </c>
      <c r="DP24" s="5"/>
      <c r="DQ24" s="5"/>
      <c r="DZ24" s="2"/>
      <c r="EA24" s="2"/>
      <c r="EC24" s="43">
        <v>14.2</v>
      </c>
      <c r="EX24" s="5"/>
      <c r="EY24" s="5"/>
      <c r="FH24" s="2"/>
      <c r="FI24" s="2"/>
      <c r="FK24" s="43">
        <v>14.2</v>
      </c>
      <c r="GF24" s="5"/>
      <c r="GG24" s="5"/>
      <c r="GP24" s="2"/>
      <c r="GQ24" s="2"/>
      <c r="GS24" s="54">
        <v>14.2</v>
      </c>
      <c r="HN24" s="5"/>
      <c r="HO24" s="5"/>
      <c r="HX24" s="2"/>
      <c r="HY24" s="2"/>
      <c r="IA24" s="54">
        <v>14.2</v>
      </c>
      <c r="IV24" s="5"/>
      <c r="IW24" s="5"/>
      <c r="JF24" s="2"/>
      <c r="JG24" s="2"/>
      <c r="JI24" s="54">
        <v>14.2</v>
      </c>
      <c r="KD24" s="5"/>
      <c r="KE24" s="5"/>
      <c r="KN24" s="2"/>
      <c r="KO24" s="2"/>
      <c r="KQ24" s="54">
        <v>14.2</v>
      </c>
      <c r="LL24" s="5"/>
      <c r="LM24" s="5"/>
      <c r="LV24" s="2"/>
      <c r="LW24" s="2"/>
      <c r="LY24" s="54">
        <v>14.2</v>
      </c>
      <c r="MT24" s="5"/>
      <c r="MU24" s="5"/>
      <c r="ND24" s="2"/>
      <c r="NE24" s="2"/>
      <c r="NG24" s="54">
        <v>14.2</v>
      </c>
      <c r="OB24" s="5"/>
      <c r="OC24" s="5"/>
      <c r="OL24" s="2"/>
      <c r="OM24" s="2"/>
      <c r="OO24" s="54">
        <v>14.2</v>
      </c>
      <c r="PJ24" s="5"/>
      <c r="PK24" s="5"/>
      <c r="PT24" s="2"/>
      <c r="PU24" s="2"/>
      <c r="PW24" s="54">
        <v>14.2</v>
      </c>
      <c r="QR24" s="5"/>
      <c r="QS24" s="5"/>
      <c r="RB24" s="2"/>
      <c r="RC24" s="2"/>
      <c r="RE24" s="54">
        <v>14.2</v>
      </c>
      <c r="RZ24" s="5"/>
      <c r="SA24" s="5"/>
      <c r="SJ24" s="2"/>
      <c r="SK24" s="2"/>
      <c r="SM24" s="54">
        <v>14.2</v>
      </c>
      <c r="TH24" s="5"/>
      <c r="TI24" s="5"/>
      <c r="TR24" s="2"/>
      <c r="TS24" s="2"/>
      <c r="TU24" s="54">
        <v>14.2</v>
      </c>
      <c r="UP24" s="5"/>
      <c r="UQ24" s="5"/>
      <c r="UZ24" s="2"/>
      <c r="VA24" s="2"/>
      <c r="VC24" s="54">
        <v>14.2</v>
      </c>
      <c r="VX24" s="5"/>
      <c r="VY24" s="5"/>
      <c r="WH24" s="2"/>
      <c r="WI24" s="2"/>
      <c r="WK24" s="54">
        <v>14.2</v>
      </c>
    </row>
    <row r="25" spans="1:636" x14ac:dyDescent="0.2">
      <c r="B25" s="31" t="s">
        <v>53</v>
      </c>
      <c r="C25" s="5"/>
      <c r="P25" s="2"/>
      <c r="AJ25" s="42"/>
      <c r="AK25" s="42"/>
      <c r="AL25" s="42"/>
      <c r="AN25" s="33"/>
      <c r="AO25" s="33"/>
      <c r="AQ25" s="44">
        <v>14.6</v>
      </c>
      <c r="BK25" s="42"/>
      <c r="BL25" s="42"/>
      <c r="BM25" s="42"/>
      <c r="BO25" s="33"/>
      <c r="BP25" s="33"/>
      <c r="BR25" s="44">
        <v>14.6</v>
      </c>
      <c r="CL25" s="42"/>
      <c r="CM25" s="42"/>
      <c r="CN25" s="42"/>
      <c r="CP25" s="33"/>
      <c r="CQ25" s="33"/>
      <c r="CS25" s="44">
        <v>14.6</v>
      </c>
      <c r="DP25" s="5"/>
      <c r="DQ25" s="5"/>
      <c r="DZ25" s="2"/>
      <c r="EA25" s="2"/>
      <c r="EC25" s="44">
        <v>14.6</v>
      </c>
      <c r="EX25" s="5"/>
      <c r="EY25" s="5"/>
      <c r="FH25" s="2"/>
      <c r="FI25" s="2"/>
      <c r="FK25" s="44">
        <v>14.6</v>
      </c>
      <c r="GF25" s="5"/>
      <c r="GG25" s="5"/>
      <c r="GP25" s="2"/>
      <c r="GQ25" s="2"/>
      <c r="GS25" s="44">
        <v>14.6</v>
      </c>
      <c r="HN25" s="5"/>
      <c r="HO25" s="5"/>
      <c r="HX25" s="2"/>
      <c r="HY25" s="2"/>
      <c r="IA25" s="44">
        <v>14.6</v>
      </c>
      <c r="IV25" s="5"/>
      <c r="IW25" s="5"/>
      <c r="JF25" s="2"/>
      <c r="JG25" s="2"/>
      <c r="JI25" s="44">
        <v>14.6</v>
      </c>
      <c r="KD25" s="5"/>
      <c r="KE25" s="5"/>
      <c r="KN25" s="2"/>
      <c r="KO25" s="2"/>
      <c r="KQ25" s="44">
        <v>14.6</v>
      </c>
      <c r="LL25" s="5"/>
      <c r="LM25" s="5"/>
      <c r="LV25" s="2"/>
      <c r="LW25" s="2"/>
      <c r="LY25" s="44">
        <v>14.6</v>
      </c>
      <c r="MT25" s="5"/>
      <c r="MU25" s="5"/>
      <c r="ND25" s="2"/>
      <c r="NE25" s="2"/>
      <c r="NG25" s="44">
        <v>14.6</v>
      </c>
      <c r="OB25" s="5"/>
      <c r="OC25" s="5"/>
      <c r="OL25" s="2"/>
      <c r="OM25" s="2"/>
      <c r="OO25" s="44">
        <v>14.6</v>
      </c>
      <c r="PJ25" s="5"/>
      <c r="PK25" s="5"/>
      <c r="PT25" s="2"/>
      <c r="PU25" s="2"/>
      <c r="PW25" s="44">
        <v>14.6</v>
      </c>
      <c r="QR25" s="5"/>
      <c r="QS25" s="5"/>
      <c r="RB25" s="2"/>
      <c r="RC25" s="2"/>
      <c r="RE25" s="44">
        <v>14.6</v>
      </c>
      <c r="RZ25" s="5"/>
      <c r="SA25" s="5"/>
      <c r="SJ25" s="2"/>
      <c r="SK25" s="2"/>
      <c r="SM25" s="44">
        <v>14.6</v>
      </c>
      <c r="TH25" s="5"/>
      <c r="TI25" s="5"/>
      <c r="TR25" s="2"/>
      <c r="TS25" s="2"/>
      <c r="TU25" s="44">
        <v>14.6</v>
      </c>
      <c r="UP25" s="5"/>
      <c r="UQ25" s="5"/>
      <c r="UZ25" s="2"/>
      <c r="VA25" s="2"/>
      <c r="VC25" s="44">
        <v>14.6</v>
      </c>
      <c r="VX25" s="5"/>
      <c r="VY25" s="5"/>
      <c r="WH25" s="2"/>
      <c r="WI25" s="2"/>
      <c r="WK25" s="44">
        <v>14.6</v>
      </c>
    </row>
    <row r="26" spans="1:636" x14ac:dyDescent="0.2">
      <c r="A26" s="5"/>
      <c r="B26" s="32" t="s">
        <v>66</v>
      </c>
      <c r="C26" s="5"/>
      <c r="E26" s="2"/>
      <c r="AJ26" s="42"/>
      <c r="AK26" s="42"/>
      <c r="AL26" s="42"/>
      <c r="AM26" s="33"/>
      <c r="AN26" s="33"/>
      <c r="AO26" s="33"/>
      <c r="AP26" s="33"/>
      <c r="AQ26" s="55">
        <v>15.2</v>
      </c>
      <c r="BK26" s="42"/>
      <c r="BL26" s="42"/>
      <c r="BM26" s="42"/>
      <c r="BO26" s="33"/>
      <c r="BP26" s="33"/>
      <c r="BR26" s="55">
        <v>15.2</v>
      </c>
      <c r="CL26" s="42"/>
      <c r="CM26" s="42"/>
      <c r="CN26" s="42"/>
      <c r="CO26" s="33"/>
      <c r="CP26" s="33"/>
      <c r="CQ26" s="33"/>
      <c r="CR26" s="33"/>
      <c r="CS26" s="55">
        <v>15.2</v>
      </c>
      <c r="DP26" s="5"/>
      <c r="DQ26" s="5"/>
      <c r="DZ26" s="2"/>
      <c r="EA26" s="2"/>
      <c r="EC26" s="45">
        <v>15.2</v>
      </c>
      <c r="EX26" s="5"/>
      <c r="EY26" s="5"/>
      <c r="FH26" s="2"/>
      <c r="FI26" s="2"/>
      <c r="FK26" s="45">
        <v>15.2</v>
      </c>
      <c r="GF26" s="5"/>
      <c r="GG26" s="5"/>
      <c r="GP26" s="2"/>
      <c r="GQ26" s="2"/>
      <c r="GS26" s="55">
        <v>15.2</v>
      </c>
      <c r="HN26" s="5"/>
      <c r="HO26" s="5"/>
      <c r="HX26" s="2"/>
      <c r="HY26" s="2"/>
      <c r="IA26" s="55">
        <v>15.2</v>
      </c>
      <c r="IV26" s="5"/>
      <c r="IW26" s="5"/>
      <c r="JF26" s="2"/>
      <c r="JG26" s="2"/>
      <c r="JI26" s="55">
        <v>15.2</v>
      </c>
      <c r="KD26" s="5"/>
      <c r="KE26" s="5"/>
      <c r="KN26" s="2"/>
      <c r="KO26" s="2"/>
      <c r="KQ26" s="55">
        <v>15.2</v>
      </c>
      <c r="LL26" s="5"/>
      <c r="LM26" s="5"/>
      <c r="LV26" s="2"/>
      <c r="LW26" s="2"/>
      <c r="LY26" s="55">
        <v>15.2</v>
      </c>
      <c r="MT26" s="5"/>
      <c r="MU26" s="5"/>
      <c r="ND26" s="2"/>
      <c r="NE26" s="2"/>
      <c r="NG26" s="55">
        <v>15.2</v>
      </c>
      <c r="OB26" s="5"/>
      <c r="OC26" s="5"/>
      <c r="OL26" s="2"/>
      <c r="OM26" s="2"/>
      <c r="OO26" s="55">
        <v>15.2</v>
      </c>
      <c r="PJ26" s="5"/>
      <c r="PK26" s="5"/>
      <c r="PT26" s="2"/>
      <c r="PU26" s="2"/>
      <c r="PW26" s="55">
        <v>15.2</v>
      </c>
      <c r="QR26" s="5"/>
      <c r="QS26" s="5"/>
      <c r="RB26" s="2"/>
      <c r="RC26" s="2"/>
      <c r="RE26" s="55">
        <v>15.2</v>
      </c>
      <c r="RZ26" s="5"/>
      <c r="SA26" s="5"/>
      <c r="SJ26" s="2"/>
      <c r="SK26" s="2"/>
      <c r="SM26" s="55">
        <v>15.2</v>
      </c>
      <c r="TH26" s="5"/>
      <c r="TI26" s="5"/>
      <c r="TR26" s="2"/>
      <c r="TS26" s="2"/>
      <c r="TU26" s="55">
        <v>15.2</v>
      </c>
      <c r="UP26" s="5"/>
      <c r="UQ26" s="5"/>
      <c r="UZ26" s="2"/>
      <c r="VA26" s="2"/>
      <c r="VC26" s="55">
        <v>15.2</v>
      </c>
      <c r="VX26" s="5"/>
      <c r="VY26" s="5"/>
      <c r="WH26" s="2"/>
      <c r="WI26" s="2"/>
      <c r="WK26" s="55">
        <v>15.2</v>
      </c>
    </row>
    <row r="27" spans="1:636" x14ac:dyDescent="0.2">
      <c r="A27" s="5"/>
      <c r="B27" s="36" t="s">
        <v>79</v>
      </c>
      <c r="C27" s="5"/>
      <c r="E27" s="2"/>
      <c r="AJ27" s="42"/>
      <c r="AK27" s="42"/>
      <c r="AL27" s="42"/>
      <c r="AM27" s="33"/>
      <c r="AN27" s="33"/>
      <c r="AO27" s="33"/>
      <c r="AP27" s="33"/>
      <c r="AQ27" s="56">
        <v>16</v>
      </c>
      <c r="BK27" s="42"/>
      <c r="BL27" s="42"/>
      <c r="BM27" s="42"/>
      <c r="BO27" s="33"/>
      <c r="BP27" s="33"/>
      <c r="BR27" s="56">
        <v>16</v>
      </c>
      <c r="CL27" s="42"/>
      <c r="CM27" s="42"/>
      <c r="CN27" s="42"/>
      <c r="CO27" s="33"/>
      <c r="CP27" s="33"/>
      <c r="CQ27" s="33"/>
      <c r="CR27" s="33"/>
      <c r="CS27" s="56">
        <v>16</v>
      </c>
      <c r="DP27" s="5"/>
      <c r="DQ27" s="5"/>
      <c r="DZ27" s="2"/>
      <c r="EA27" s="2"/>
      <c r="EC27" s="46">
        <v>16</v>
      </c>
      <c r="EX27" s="5"/>
      <c r="EY27" s="5"/>
      <c r="FH27" s="2"/>
      <c r="FI27" s="2"/>
      <c r="FK27" s="46">
        <v>16</v>
      </c>
      <c r="GF27" s="5"/>
      <c r="GG27" s="5"/>
      <c r="GP27" s="2"/>
      <c r="GQ27" s="2"/>
      <c r="GS27" s="56">
        <v>16</v>
      </c>
      <c r="HN27" s="5"/>
      <c r="HO27" s="5"/>
      <c r="HX27" s="2"/>
      <c r="HY27" s="2"/>
      <c r="IA27" s="56">
        <v>16</v>
      </c>
      <c r="IV27" s="5"/>
      <c r="IW27" s="5"/>
      <c r="JF27" s="2"/>
      <c r="JG27" s="2"/>
      <c r="JI27" s="56">
        <v>16</v>
      </c>
      <c r="KD27" s="5"/>
      <c r="KE27" s="5"/>
      <c r="KN27" s="2"/>
      <c r="KO27" s="2"/>
      <c r="KQ27" s="56">
        <v>16</v>
      </c>
      <c r="LL27" s="5"/>
      <c r="LM27" s="5"/>
      <c r="LV27" s="2"/>
      <c r="LW27" s="2"/>
      <c r="LY27" s="56">
        <v>16</v>
      </c>
      <c r="MT27" s="5"/>
      <c r="MU27" s="5"/>
      <c r="ND27" s="2"/>
      <c r="NE27" s="2"/>
      <c r="NG27" s="56">
        <v>16</v>
      </c>
      <c r="OB27" s="5"/>
      <c r="OC27" s="5"/>
      <c r="OL27" s="2"/>
      <c r="OM27" s="2"/>
      <c r="OO27" s="56">
        <v>16</v>
      </c>
      <c r="PJ27" s="5"/>
      <c r="PK27" s="5"/>
      <c r="PT27" s="2"/>
      <c r="PU27" s="2"/>
      <c r="PW27" s="56">
        <v>16</v>
      </c>
      <c r="QR27" s="5"/>
      <c r="QS27" s="5"/>
      <c r="RB27" s="2"/>
      <c r="RC27" s="2"/>
      <c r="RE27" s="56">
        <v>16</v>
      </c>
      <c r="RZ27" s="5"/>
      <c r="SA27" s="5"/>
      <c r="SJ27" s="2"/>
      <c r="SK27" s="2"/>
      <c r="SM27" s="56">
        <v>16</v>
      </c>
      <c r="TH27" s="5"/>
      <c r="TI27" s="5"/>
      <c r="TR27" s="2"/>
      <c r="TS27" s="2"/>
      <c r="TU27" s="56">
        <v>16</v>
      </c>
      <c r="UP27" s="5"/>
      <c r="UQ27" s="5"/>
      <c r="UZ27" s="2"/>
      <c r="VA27" s="2"/>
      <c r="VC27" s="56">
        <v>16</v>
      </c>
      <c r="VX27" s="5"/>
      <c r="VY27" s="5"/>
      <c r="WH27" s="2"/>
      <c r="WI27" s="2"/>
      <c r="WK27" s="56">
        <v>16</v>
      </c>
    </row>
    <row r="28" spans="1:636" x14ac:dyDescent="0.2">
      <c r="A28" s="5"/>
      <c r="B28" s="35" t="s">
        <v>51</v>
      </c>
      <c r="C28" s="5"/>
      <c r="AJ28" s="42"/>
      <c r="AK28" s="42"/>
      <c r="AL28" s="42"/>
      <c r="AM28" s="33"/>
      <c r="AN28" s="33"/>
      <c r="AO28" s="33"/>
      <c r="AP28" s="33"/>
      <c r="AQ28" s="57">
        <v>47.2</v>
      </c>
      <c r="BK28" s="42"/>
      <c r="BL28" s="42"/>
      <c r="BM28" s="42"/>
      <c r="BO28" s="33"/>
      <c r="BP28" s="33"/>
      <c r="BR28" s="57">
        <v>47.2</v>
      </c>
      <c r="CL28" s="42"/>
      <c r="CM28" s="42"/>
      <c r="CN28" s="42"/>
      <c r="CO28" s="33"/>
      <c r="CP28" s="33"/>
      <c r="CQ28" s="33"/>
      <c r="CR28" s="33"/>
      <c r="CS28" s="57">
        <v>47.2</v>
      </c>
      <c r="DP28" s="5"/>
      <c r="DQ28" s="5"/>
      <c r="DZ28" s="2"/>
      <c r="EA28" s="2"/>
      <c r="EC28" s="47">
        <v>47.2</v>
      </c>
      <c r="EX28" s="5"/>
      <c r="EY28" s="5"/>
      <c r="FH28" s="2"/>
      <c r="FI28" s="2"/>
      <c r="FK28" s="47">
        <v>47.2</v>
      </c>
      <c r="GF28" s="5"/>
      <c r="GG28" s="5"/>
      <c r="GP28" s="2"/>
      <c r="GQ28" s="2"/>
      <c r="GS28" s="57">
        <v>47.2</v>
      </c>
      <c r="HN28" s="5"/>
      <c r="HO28" s="5"/>
      <c r="HX28" s="2"/>
      <c r="HY28" s="2"/>
      <c r="IA28" s="57">
        <v>47.2</v>
      </c>
      <c r="IV28" s="5"/>
      <c r="IW28" s="5"/>
      <c r="JF28" s="2"/>
      <c r="JG28" s="2"/>
      <c r="JI28" s="57">
        <v>47.2</v>
      </c>
      <c r="KD28" s="5"/>
      <c r="KE28" s="5"/>
      <c r="KN28" s="2"/>
      <c r="KO28" s="2"/>
      <c r="KQ28" s="57">
        <v>47.2</v>
      </c>
      <c r="LL28" s="5"/>
      <c r="LM28" s="5"/>
      <c r="LV28" s="2"/>
      <c r="LW28" s="2"/>
      <c r="LY28" s="57">
        <v>47.2</v>
      </c>
      <c r="MT28" s="5"/>
      <c r="MU28" s="5"/>
      <c r="ND28" s="2"/>
      <c r="NE28" s="2"/>
      <c r="NG28" s="57">
        <v>47.2</v>
      </c>
      <c r="OB28" s="5"/>
      <c r="OC28" s="5"/>
      <c r="OL28" s="2"/>
      <c r="OM28" s="2"/>
      <c r="OO28" s="57">
        <v>47.2</v>
      </c>
      <c r="PJ28" s="5"/>
      <c r="PK28" s="5"/>
      <c r="PT28" s="2"/>
      <c r="PU28" s="2"/>
      <c r="PW28" s="57">
        <v>47.2</v>
      </c>
      <c r="QR28" s="5"/>
      <c r="QS28" s="5"/>
      <c r="RB28" s="2"/>
      <c r="RC28" s="2"/>
      <c r="RE28" s="57">
        <v>47.2</v>
      </c>
      <c r="RZ28" s="5"/>
      <c r="SA28" s="5"/>
      <c r="SJ28" s="2"/>
      <c r="SK28" s="2"/>
      <c r="SM28" s="57">
        <v>47.2</v>
      </c>
      <c r="TH28" s="5"/>
      <c r="TI28" s="5"/>
      <c r="TR28" s="2"/>
      <c r="TS28" s="2"/>
      <c r="TU28" s="57">
        <v>47.2</v>
      </c>
      <c r="UP28" s="5"/>
      <c r="UQ28" s="5"/>
      <c r="UZ28" s="2"/>
      <c r="VA28" s="2"/>
      <c r="VC28" s="57">
        <v>47.2</v>
      </c>
      <c r="VX28" s="5"/>
      <c r="VY28" s="5"/>
      <c r="WH28" s="2"/>
      <c r="WI28" s="2"/>
      <c r="WK28" s="57">
        <v>47.2</v>
      </c>
    </row>
    <row r="29" spans="1:636" x14ac:dyDescent="0.2">
      <c r="A29" s="5"/>
      <c r="B29" s="25" t="s">
        <v>52</v>
      </c>
      <c r="C29" s="5"/>
      <c r="AJ29" s="42"/>
      <c r="AK29" s="42"/>
      <c r="AL29" s="42"/>
      <c r="AM29" s="33"/>
      <c r="AN29" s="33"/>
      <c r="AO29" s="33"/>
      <c r="AP29" s="33"/>
      <c r="AQ29" s="58">
        <v>48.5</v>
      </c>
      <c r="BK29" s="42"/>
      <c r="BL29" s="42"/>
      <c r="BM29" s="42"/>
      <c r="BO29" s="33"/>
      <c r="BP29" s="33"/>
      <c r="BR29" s="58">
        <v>48.5</v>
      </c>
      <c r="CL29" s="42"/>
      <c r="CM29" s="42"/>
      <c r="CN29" s="42"/>
      <c r="CO29" s="33"/>
      <c r="CP29" s="33"/>
      <c r="CQ29" s="33"/>
      <c r="CR29" s="33"/>
      <c r="CS29" s="58">
        <v>48.5</v>
      </c>
      <c r="DP29" s="5"/>
      <c r="DQ29" s="5"/>
      <c r="DZ29" s="2"/>
      <c r="EA29" s="2"/>
      <c r="EC29" s="48">
        <v>48.5</v>
      </c>
      <c r="EX29" s="5"/>
      <c r="EY29" s="5"/>
      <c r="FH29" s="2"/>
      <c r="FI29" s="2"/>
      <c r="FK29" s="48">
        <v>48.5</v>
      </c>
      <c r="GF29" s="5"/>
      <c r="GG29" s="5"/>
      <c r="GP29" s="2"/>
      <c r="GQ29" s="2"/>
      <c r="GS29" s="58">
        <v>48.5</v>
      </c>
      <c r="HN29" s="5"/>
      <c r="HO29" s="5"/>
      <c r="HX29" s="2"/>
      <c r="HY29" s="2"/>
      <c r="IA29" s="58">
        <v>48.5</v>
      </c>
      <c r="IV29" s="5"/>
      <c r="IW29" s="5"/>
      <c r="JF29" s="2"/>
      <c r="JG29" s="2"/>
      <c r="JI29" s="58">
        <v>48.5</v>
      </c>
      <c r="KD29" s="5"/>
      <c r="KE29" s="5"/>
      <c r="KN29" s="2"/>
      <c r="KO29" s="2"/>
      <c r="KQ29" s="58">
        <v>48.5</v>
      </c>
      <c r="LL29" s="5"/>
      <c r="LM29" s="5"/>
      <c r="LV29" s="2"/>
      <c r="LW29" s="2"/>
      <c r="LY29" s="58">
        <v>48.5</v>
      </c>
      <c r="MT29" s="5"/>
      <c r="MU29" s="5"/>
      <c r="ND29" s="2"/>
      <c r="NE29" s="2"/>
      <c r="NG29" s="58">
        <v>48.5</v>
      </c>
      <c r="OB29" s="5"/>
      <c r="OC29" s="5"/>
      <c r="OL29" s="2"/>
      <c r="OM29" s="2"/>
      <c r="OO29" s="58">
        <v>48.5</v>
      </c>
      <c r="PJ29" s="5"/>
      <c r="PK29" s="5"/>
      <c r="PT29" s="2"/>
      <c r="PU29" s="2"/>
      <c r="PW29" s="58">
        <v>48.5</v>
      </c>
      <c r="QR29" s="5"/>
      <c r="QS29" s="5"/>
      <c r="RB29" s="2"/>
      <c r="RC29" s="2"/>
      <c r="RE29" s="58">
        <v>48.5</v>
      </c>
      <c r="RZ29" s="5"/>
      <c r="SA29" s="5"/>
      <c r="SJ29" s="2"/>
      <c r="SK29" s="2"/>
      <c r="SM29" s="58">
        <v>48.5</v>
      </c>
      <c r="TH29" s="5"/>
      <c r="TI29" s="5"/>
      <c r="TR29" s="2"/>
      <c r="TS29" s="2"/>
      <c r="TU29" s="58">
        <v>48.5</v>
      </c>
      <c r="UP29" s="5"/>
      <c r="UQ29" s="5"/>
      <c r="UZ29" s="2"/>
      <c r="VA29" s="2"/>
      <c r="VC29" s="58">
        <v>48.5</v>
      </c>
      <c r="VX29" s="5"/>
      <c r="VY29" s="5"/>
      <c r="WH29" s="2"/>
      <c r="WI29" s="2"/>
      <c r="WK29" s="58">
        <v>48.5</v>
      </c>
    </row>
    <row r="30" spans="1:636" x14ac:dyDescent="0.2">
      <c r="A30" s="5"/>
      <c r="B30" s="34" t="s">
        <v>65</v>
      </c>
      <c r="C30" s="5"/>
      <c r="AJ30" s="42"/>
      <c r="AK30" s="42"/>
      <c r="AL30" s="42"/>
      <c r="AM30" s="33"/>
      <c r="AN30" s="33"/>
      <c r="AO30" s="33"/>
      <c r="AP30" s="33"/>
      <c r="AQ30" s="59">
        <v>49.2</v>
      </c>
      <c r="BK30" s="42"/>
      <c r="BL30" s="42"/>
      <c r="BM30" s="42"/>
      <c r="BO30" s="33"/>
      <c r="BP30" s="33"/>
      <c r="BR30" s="59">
        <v>49.2</v>
      </c>
      <c r="CL30" s="42"/>
      <c r="CM30" s="42"/>
      <c r="CN30" s="42"/>
      <c r="CO30" s="33"/>
      <c r="CP30" s="33"/>
      <c r="CQ30" s="33"/>
      <c r="CR30" s="33"/>
      <c r="CS30" s="59">
        <v>49.2</v>
      </c>
      <c r="DP30" s="5"/>
      <c r="DQ30" s="5"/>
      <c r="DZ30" s="2"/>
      <c r="EA30" s="2"/>
      <c r="EB30" s="38"/>
      <c r="EC30" s="49">
        <v>49.2</v>
      </c>
      <c r="EX30" s="5"/>
      <c r="EY30" s="5"/>
      <c r="FH30" s="2"/>
      <c r="FI30" s="2"/>
      <c r="FJ30" s="38"/>
      <c r="FK30" s="49">
        <v>49.2</v>
      </c>
      <c r="GF30" s="5"/>
      <c r="GG30" s="5"/>
      <c r="GP30" s="2"/>
      <c r="GQ30" s="2"/>
      <c r="GR30" s="38"/>
      <c r="GS30" s="59">
        <v>49.2</v>
      </c>
      <c r="HN30" s="5"/>
      <c r="HO30" s="5"/>
      <c r="HX30" s="2"/>
      <c r="HY30" s="2"/>
      <c r="HZ30" s="38"/>
      <c r="IA30" s="59">
        <v>49.2</v>
      </c>
      <c r="IV30" s="5"/>
      <c r="IW30" s="5"/>
      <c r="JF30" s="2"/>
      <c r="JG30" s="2"/>
      <c r="JH30" s="38"/>
      <c r="JI30" s="59">
        <v>49.2</v>
      </c>
      <c r="KD30" s="5"/>
      <c r="KE30" s="5"/>
      <c r="KN30" s="2"/>
      <c r="KO30" s="2"/>
      <c r="KP30" s="38"/>
      <c r="KQ30" s="59">
        <v>49.2</v>
      </c>
      <c r="LL30" s="5"/>
      <c r="LM30" s="5"/>
      <c r="LV30" s="2"/>
      <c r="LW30" s="2"/>
      <c r="LX30" s="38"/>
      <c r="LY30" s="59">
        <v>49.2</v>
      </c>
      <c r="MT30" s="5"/>
      <c r="MU30" s="5"/>
      <c r="ND30" s="2"/>
      <c r="NE30" s="2"/>
      <c r="NF30" s="38"/>
      <c r="NG30" s="59">
        <v>49.2</v>
      </c>
      <c r="OB30" s="5"/>
      <c r="OC30" s="5"/>
      <c r="OL30" s="2"/>
      <c r="OM30" s="2"/>
      <c r="ON30" s="38"/>
      <c r="OO30" s="59">
        <v>49.2</v>
      </c>
      <c r="PJ30" s="5"/>
      <c r="PK30" s="5"/>
      <c r="PT30" s="2"/>
      <c r="PU30" s="2"/>
      <c r="PV30" s="38"/>
      <c r="PW30" s="59">
        <v>49.2</v>
      </c>
      <c r="QR30" s="5"/>
      <c r="QS30" s="5"/>
      <c r="RB30" s="2"/>
      <c r="RC30" s="2"/>
      <c r="RD30" s="38"/>
      <c r="RE30" s="59">
        <v>49.2</v>
      </c>
      <c r="RZ30" s="5"/>
      <c r="SA30" s="5"/>
      <c r="SJ30" s="2"/>
      <c r="SK30" s="2"/>
      <c r="SL30" s="38"/>
      <c r="SM30" s="59">
        <v>49.2</v>
      </c>
      <c r="TH30" s="5"/>
      <c r="TI30" s="5"/>
      <c r="TR30" s="2"/>
      <c r="TS30" s="2"/>
      <c r="TT30" s="38"/>
      <c r="TU30" s="59">
        <v>49.2</v>
      </c>
      <c r="UP30" s="5"/>
      <c r="UQ30" s="5"/>
      <c r="UZ30" s="2"/>
      <c r="VA30" s="2"/>
      <c r="VB30" s="38"/>
      <c r="VC30" s="59">
        <v>49.2</v>
      </c>
      <c r="VX30" s="5"/>
      <c r="VY30" s="5"/>
      <c r="WH30" s="2"/>
      <c r="WI30" s="2"/>
      <c r="WJ30" s="38"/>
      <c r="WK30" s="59">
        <v>49.2</v>
      </c>
    </row>
    <row r="31" spans="1:636" x14ac:dyDescent="0.2">
      <c r="A31" s="5"/>
      <c r="B31" s="26" t="s">
        <v>35</v>
      </c>
      <c r="C31" s="5"/>
      <c r="AJ31" s="42"/>
      <c r="AK31" s="42"/>
      <c r="AL31" s="42"/>
      <c r="AM31" s="33"/>
      <c r="AN31" s="42"/>
      <c r="AO31" s="42"/>
      <c r="AP31" s="33"/>
      <c r="AQ31" s="60">
        <v>50</v>
      </c>
      <c r="BK31" s="42"/>
      <c r="BL31" s="42"/>
      <c r="BM31" s="42"/>
      <c r="BO31" s="42"/>
      <c r="BP31" s="33"/>
      <c r="BR31" s="60">
        <v>50</v>
      </c>
      <c r="CL31" s="42"/>
      <c r="CM31" s="42"/>
      <c r="CN31" s="42"/>
      <c r="CO31" s="33"/>
      <c r="CP31" s="42"/>
      <c r="CQ31" s="33"/>
      <c r="CR31" s="33"/>
      <c r="CS31" s="60">
        <v>50</v>
      </c>
      <c r="DP31" s="5"/>
      <c r="DQ31" s="5"/>
      <c r="DZ31" s="42"/>
      <c r="EA31" s="2"/>
      <c r="EC31" s="50">
        <v>50</v>
      </c>
      <c r="EX31" s="5"/>
      <c r="EY31" s="5"/>
      <c r="FH31" s="42"/>
      <c r="FI31" s="2"/>
      <c r="FK31" s="50">
        <v>50</v>
      </c>
      <c r="GF31" s="5"/>
      <c r="GG31" s="5"/>
      <c r="GP31" s="2"/>
      <c r="GQ31" s="2"/>
      <c r="GS31" s="60">
        <v>50</v>
      </c>
      <c r="HN31" s="5"/>
      <c r="HO31" s="5"/>
      <c r="HX31" s="42"/>
      <c r="HY31" s="2"/>
      <c r="IA31" s="60">
        <v>50</v>
      </c>
      <c r="IV31" s="5"/>
      <c r="IW31" s="5"/>
      <c r="JF31" s="2"/>
      <c r="JG31" s="2"/>
      <c r="JI31" s="60">
        <v>50</v>
      </c>
      <c r="KD31" s="5"/>
      <c r="KE31" s="5"/>
      <c r="KN31" s="2"/>
      <c r="KO31" s="2"/>
      <c r="KQ31" s="60">
        <v>50</v>
      </c>
      <c r="LL31" s="5"/>
      <c r="LM31" s="5"/>
      <c r="LV31" s="2"/>
      <c r="LW31" s="2"/>
      <c r="LY31" s="60">
        <v>50</v>
      </c>
      <c r="MT31" s="5"/>
      <c r="MU31" s="5"/>
      <c r="ND31" s="2"/>
      <c r="NE31" s="2"/>
      <c r="NG31" s="60">
        <v>50</v>
      </c>
      <c r="OB31" s="5"/>
      <c r="OC31" s="5"/>
      <c r="OL31" s="2"/>
      <c r="OM31" s="2"/>
      <c r="OO31" s="60">
        <v>50</v>
      </c>
      <c r="PJ31" s="5"/>
      <c r="PK31" s="5"/>
      <c r="PT31" s="2"/>
      <c r="PU31" s="2"/>
      <c r="PW31" s="60">
        <v>50</v>
      </c>
      <c r="QR31" s="5"/>
      <c r="QS31" s="5"/>
      <c r="RB31" s="2"/>
      <c r="RC31" s="2"/>
      <c r="RE31" s="60">
        <v>50</v>
      </c>
      <c r="RZ31" s="5"/>
      <c r="SA31" s="5"/>
      <c r="SJ31" s="2"/>
      <c r="SK31" s="2"/>
      <c r="SM31" s="60">
        <v>50</v>
      </c>
      <c r="TH31" s="5"/>
      <c r="TI31" s="5"/>
      <c r="TR31" s="2"/>
      <c r="TS31" s="2"/>
      <c r="TU31" s="60">
        <v>50</v>
      </c>
      <c r="UP31" s="5"/>
      <c r="UQ31" s="5"/>
      <c r="UZ31" s="2"/>
      <c r="VA31" s="2"/>
      <c r="VC31" s="60">
        <v>50</v>
      </c>
      <c r="VX31" s="5"/>
      <c r="VY31" s="5"/>
      <c r="WH31" s="2"/>
      <c r="WI31" s="2"/>
      <c r="WK31" s="60">
        <v>50</v>
      </c>
    </row>
    <row r="32" spans="1:636" s="37" customFormat="1" x14ac:dyDescent="0.2">
      <c r="A32"/>
      <c r="B32" s="30" t="s">
        <v>57</v>
      </c>
      <c r="C32" s="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x14ac:dyDescent="0.2">
      <c r="A33" s="5"/>
      <c r="B33" s="5"/>
      <c r="C33" s="20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3"/>
      <c r="AJ33" s="33"/>
      <c r="AK33" s="33"/>
      <c r="AL33" s="33"/>
      <c r="AM33" s="33"/>
      <c r="AP33" s="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3"/>
      <c r="CL33" s="33"/>
      <c r="CM33" s="33"/>
      <c r="CN33" s="33"/>
      <c r="CO33" s="33"/>
      <c r="CR33" s="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 s="5"/>
      <c r="B34" s="5"/>
      <c r="C34" s="20"/>
      <c r="D34"/>
      <c r="E34"/>
      <c r="F34"/>
      <c r="G34"/>
      <c r="H34"/>
      <c r="I34"/>
      <c r="J34"/>
      <c r="K34"/>
      <c r="L34"/>
      <c r="M34"/>
      <c r="N34" s="10"/>
      <c r="O34" s="10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3"/>
      <c r="AJ34" s="33"/>
      <c r="AK34" s="33"/>
      <c r="AL34" s="33"/>
      <c r="AM34" s="33"/>
      <c r="AP34" s="33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3"/>
      <c r="CL34" s="33"/>
      <c r="CM34" s="33"/>
      <c r="CN34" s="33"/>
      <c r="CO34" s="33"/>
      <c r="CR34" s="33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 s="5"/>
      <c r="B35" s="5"/>
      <c r="C35" s="20"/>
      <c r="D35"/>
      <c r="E35"/>
      <c r="F35"/>
      <c r="G35"/>
      <c r="H35"/>
      <c r="I35"/>
      <c r="J35"/>
      <c r="K35"/>
      <c r="L35"/>
      <c r="M35"/>
      <c r="N35" s="10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3"/>
      <c r="AJ35" s="33"/>
      <c r="AK35" s="33"/>
      <c r="AL35" s="33"/>
      <c r="AM35" s="33"/>
      <c r="AP35" s="33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3"/>
      <c r="CL35" s="33"/>
      <c r="CM35" s="33"/>
      <c r="CN35" s="33"/>
      <c r="CO35" s="33"/>
      <c r="CR35" s="33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I36" s="33"/>
      <c r="AJ36" s="33"/>
      <c r="AK36" s="33"/>
      <c r="AL36" s="33"/>
      <c r="AM36" s="33"/>
      <c r="AP36" s="33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K36" s="33"/>
      <c r="CL36" s="33"/>
      <c r="CM36" s="33"/>
      <c r="CN36" s="33"/>
      <c r="CO36" s="33"/>
      <c r="CR36" s="33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I37" s="33"/>
      <c r="AJ37" s="33"/>
      <c r="AK37" s="33"/>
      <c r="AL37" s="33"/>
      <c r="AM37" s="33"/>
      <c r="AP37" s="33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K37" s="33"/>
      <c r="CL37" s="33"/>
      <c r="CM37" s="33"/>
      <c r="CN37" s="33"/>
      <c r="CO37" s="33"/>
      <c r="CR37" s="33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I38" s="33"/>
      <c r="AJ38" s="33"/>
      <c r="AK38" s="33"/>
      <c r="AL38" s="33"/>
      <c r="AM38" s="33"/>
      <c r="AP38" s="33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K38" s="33"/>
      <c r="CL38" s="33"/>
      <c r="CM38" s="33"/>
      <c r="CN38" s="33"/>
      <c r="CO38" s="33"/>
      <c r="CR38" s="33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</row>
    <row r="42" spans="1:536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</row>
    <row r="43" spans="1:536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</row>
    <row r="44" spans="1:536" s="37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</row>
    <row r="45" spans="1:536" s="37" customFormat="1" ht="17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 s="10"/>
      <c r="O45" s="10"/>
      <c r="P45" s="10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</row>
    <row r="46" spans="1:536" s="37" customFormat="1" ht="17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 s="10"/>
      <c r="O46" s="10"/>
      <c r="P46" s="10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</row>
    <row r="47" spans="1:536" s="37" customFormat="1" ht="17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 s="10"/>
      <c r="O47" s="10"/>
      <c r="P47" s="10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  <row r="51" spans="14:16" ht="17" x14ac:dyDescent="0.2">
      <c r="N51" s="10"/>
      <c r="O51" s="10"/>
      <c r="P51" s="10"/>
    </row>
    <row r="52" spans="14:16" ht="17" x14ac:dyDescent="0.2">
      <c r="N52" s="10"/>
      <c r="O52" s="10"/>
      <c r="P52" s="10"/>
    </row>
    <row r="53" spans="14:16" ht="17" x14ac:dyDescent="0.2">
      <c r="N53" s="10"/>
      <c r="O53" s="10"/>
      <c r="P53" s="10"/>
    </row>
  </sheetData>
  <sheetProtection sheet="1" formatCells="0" formatColumns="0" formatRows="0"/>
  <autoFilter ref="A1:XL1" xr:uid="{E319C473-9D8E-AB4D-B4A3-4790997227E5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21">
      <sortCondition descending="1" ref="F1:F22"/>
    </sortState>
  </autoFilter>
  <mergeCells count="108">
    <mergeCell ref="LZ1:NG1"/>
    <mergeCell ref="Q1:AQ1"/>
    <mergeCell ref="AR1:BR1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HI2:HM2"/>
    <mergeCell ref="IB2:IF2"/>
    <mergeCell ref="IG2:IK2"/>
    <mergeCell ref="IL2:IP2"/>
    <mergeCell ref="NH1:OO1"/>
    <mergeCell ref="OP1:PW1"/>
    <mergeCell ref="PX1:RE1"/>
    <mergeCell ref="RF1:SM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WL1:XL1"/>
    <mergeCell ref="SN1:TU1"/>
    <mergeCell ref="SN2:SR2"/>
    <mergeCell ref="SS2:SW2"/>
    <mergeCell ref="SX2:TB2"/>
    <mergeCell ref="TC2:TG2"/>
    <mergeCell ref="TV1:VC1"/>
    <mergeCell ref="TV2:TZ2"/>
    <mergeCell ref="UA2:UE2"/>
    <mergeCell ref="UF2:UJ2"/>
    <mergeCell ref="UK2:UO2"/>
    <mergeCell ref="WV2:WZ2"/>
    <mergeCell ref="VD1:WK1"/>
    <mergeCell ref="VD2:VH2"/>
    <mergeCell ref="VI2:VM2"/>
    <mergeCell ref="VN2:VR2"/>
    <mergeCell ref="VS2:VW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RF2:RJ2"/>
    <mergeCell ref="RK2:RO2"/>
    <mergeCell ref="RP2:RT2"/>
    <mergeCell ref="RU2:RY2"/>
    <mergeCell ref="WL2:WP2"/>
    <mergeCell ref="WQ2:WU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</mergeCells>
  <phoneticPr fontId="22" type="noConversion"/>
  <conditionalFormatting sqref="H1:H1048576">
    <cfRule type="containsText" dxfId="565" priority="64" operator="containsText" text="No DD">
      <formula>NOT(ISERROR(SEARCH("No DD",H1)))</formula>
    </cfRule>
    <cfRule type="containsText" dxfId="564" priority="65" operator="containsText" text="Merit">
      <formula>NOT(ISERROR(SEARCH("Merit",H1)))</formula>
    </cfRule>
    <cfRule type="containsText" dxfId="563" priority="66" operator="containsText" text="Excellence">
      <formula>NOT(ISERROR(SEARCH("Excellence",H1)))</formula>
    </cfRule>
    <cfRule type="containsText" dxfId="562" priority="67" operator="containsText" text="Worlds Team">
      <formula>NOT(ISERROR(SEARCH("Worlds Team",H1)))</formula>
    </cfRule>
    <cfRule type="containsText" dxfId="561" priority="68" operator="containsText" text="National Team">
      <formula>NOT(ISERROR(SEARCH("National Team",H1)))</formula>
    </cfRule>
  </conditionalFormatting>
  <conditionalFormatting sqref="A4:A1048576">
    <cfRule type="expression" dxfId="560" priority="29">
      <formula>AND(G4&lt;&gt;"",F4="")</formula>
    </cfRule>
    <cfRule type="expression" dxfId="559" priority="69">
      <formula>IF(A4&gt;4,1,0)</formula>
    </cfRule>
  </conditionalFormatting>
  <conditionalFormatting sqref="Q4:AQ21">
    <cfRule type="expression" dxfId="558" priority="70" stopIfTrue="1">
      <formula>IF($AF4&lt;&gt;"",1,0)</formula>
    </cfRule>
  </conditionalFormatting>
  <conditionalFormatting sqref="AR4:BR21">
    <cfRule type="expression" dxfId="557" priority="63" stopIfTrue="1">
      <formula>IF($BG4&lt;&gt;"",1,0)</formula>
    </cfRule>
  </conditionalFormatting>
  <conditionalFormatting sqref="BS4:CS21">
    <cfRule type="expression" dxfId="556" priority="62" stopIfTrue="1">
      <formula>IF($CH4&lt;&gt;"",1,0)</formula>
    </cfRule>
  </conditionalFormatting>
  <conditionalFormatting sqref="BO32:BO1048576 BH1:BH1048576 BK1:BK1048576 BO1:BO30">
    <cfRule type="cellIs" dxfId="555" priority="75" operator="between">
      <formula>$BR$27</formula>
      <formula>1000</formula>
    </cfRule>
    <cfRule type="cellIs" dxfId="554" priority="76" operator="between">
      <formula>$BR$26</formula>
      <formula>$BR$27</formula>
    </cfRule>
    <cfRule type="cellIs" dxfId="553" priority="77" operator="between">
      <formula>$BR$25</formula>
      <formula>$BR$26</formula>
    </cfRule>
    <cfRule type="cellIs" dxfId="552" priority="78" operator="between">
      <formula>$BR$24</formula>
      <formula>$BR$25</formula>
    </cfRule>
  </conditionalFormatting>
  <conditionalFormatting sqref="CP32:CP1048576 CI1:CI1048576 CL1:CL1048576 CP1:CP30">
    <cfRule type="cellIs" dxfId="551" priority="71" operator="between">
      <formula>$CS$27</formula>
      <formula>1000</formula>
    </cfRule>
    <cfRule type="cellIs" dxfId="550" priority="72" operator="between">
      <formula>$CS$26</formula>
      <formula>$CS$27</formula>
    </cfRule>
    <cfRule type="cellIs" dxfId="549" priority="73" operator="between">
      <formula>$CS$25</formula>
      <formula>$CS$26</formula>
    </cfRule>
    <cfRule type="cellIs" dxfId="548" priority="74" operator="between">
      <formula>$CS$24</formula>
      <formula>$CS$25</formula>
    </cfRule>
  </conditionalFormatting>
  <conditionalFormatting sqref="DZ32:DZ1048576 DP1:DP1048576 DS1:DS1048576 DW1:DW1048576 DZ1:DZ30">
    <cfRule type="cellIs" dxfId="547" priority="82" operator="between">
      <formula>$EC$27</formula>
      <formula>1000</formula>
    </cfRule>
    <cfRule type="cellIs" dxfId="546" priority="83" operator="between">
      <formula>$EC$26</formula>
      <formula>$EC$27</formula>
    </cfRule>
    <cfRule type="cellIs" dxfId="545" priority="84" operator="between">
      <formula>$EC$25</formula>
      <formula>$EC$26</formula>
    </cfRule>
    <cfRule type="cellIs" dxfId="544" priority="85" operator="between">
      <formula>$EC$24</formula>
      <formula>$EC$25</formula>
    </cfRule>
  </conditionalFormatting>
  <conditionalFormatting sqref="FH32:FH1048576 EX1:EX1048576 FA1:FA1048576 FE1:FE1048576 FH1:FH30">
    <cfRule type="cellIs" dxfId="543" priority="58" operator="between">
      <formula>$FK$27</formula>
      <formula>1000</formula>
    </cfRule>
    <cfRule type="cellIs" dxfId="542" priority="59" operator="between">
      <formula>$FK$26</formula>
      <formula>$FK$27</formula>
    </cfRule>
    <cfRule type="cellIs" dxfId="541" priority="60" operator="between">
      <formula>$FK$25</formula>
      <formula>$FK$26</formula>
    </cfRule>
    <cfRule type="cellIs" dxfId="540" priority="61" operator="between">
      <formula>$FK$24</formula>
      <formula>$FK$25</formula>
    </cfRule>
  </conditionalFormatting>
  <conditionalFormatting sqref="HX32:HX1048576 HN1:HN1048576 HQ1:HQ1048576 HU1:HU1048576 HX1:HX30">
    <cfRule type="cellIs" dxfId="539" priority="54" operator="between">
      <formula>$IA$27</formula>
      <formula>1000</formula>
    </cfRule>
    <cfRule type="cellIs" dxfId="538" priority="55" operator="between">
      <formula>$IA$26</formula>
      <formula>$IA$27</formula>
    </cfRule>
    <cfRule type="cellIs" dxfId="537" priority="56" operator="between">
      <formula>$IA$25</formula>
      <formula>$IA$26</formula>
    </cfRule>
    <cfRule type="cellIs" dxfId="536" priority="57" operator="between">
      <formula>$IA$24</formula>
      <formula>$IA$25</formula>
    </cfRule>
  </conditionalFormatting>
  <conditionalFormatting sqref="AO31 AG1:AG1048576 AJ1:AJ1048576 AN1:AN1048576">
    <cfRule type="cellIs" dxfId="535" priority="50" operator="between">
      <formula>$AQ$27</formula>
      <formula>1000</formula>
    </cfRule>
    <cfRule type="cellIs" dxfId="534" priority="51" operator="between">
      <formula>$AQ$26</formula>
      <formula>$AQ$27</formula>
    </cfRule>
    <cfRule type="cellIs" dxfId="533" priority="52" operator="between">
      <formula>$AQ$25</formula>
      <formula>$AQ$26</formula>
    </cfRule>
    <cfRule type="cellIs" dxfId="532" priority="53" operator="between">
      <formula>$AQ$24</formula>
      <formula>$AQ$25</formula>
    </cfRule>
  </conditionalFormatting>
  <conditionalFormatting sqref="BO31">
    <cfRule type="cellIs" dxfId="531" priority="46" operator="between">
      <formula>$AQ$27</formula>
      <formula>1000</formula>
    </cfRule>
    <cfRule type="cellIs" dxfId="530" priority="47" operator="between">
      <formula>$AQ$26</formula>
      <formula>$AQ$27</formula>
    </cfRule>
    <cfRule type="cellIs" dxfId="529" priority="48" operator="between">
      <formula>$AQ$25</formula>
      <formula>$AQ$26</formula>
    </cfRule>
    <cfRule type="cellIs" dxfId="528" priority="49" operator="between">
      <formula>$AQ$24</formula>
      <formula>$AQ$25</formula>
    </cfRule>
  </conditionalFormatting>
  <conditionalFormatting sqref="CP31">
    <cfRule type="cellIs" dxfId="527" priority="42" operator="between">
      <formula>$AQ$27</formula>
      <formula>1000</formula>
    </cfRule>
    <cfRule type="cellIs" dxfId="526" priority="43" operator="between">
      <formula>$AQ$26</formula>
      <formula>$AQ$27</formula>
    </cfRule>
    <cfRule type="cellIs" dxfId="525" priority="44" operator="between">
      <formula>$AQ$25</formula>
      <formula>$AQ$26</formula>
    </cfRule>
    <cfRule type="cellIs" dxfId="524" priority="45" operator="between">
      <formula>$AQ$24</formula>
      <formula>$AQ$25</formula>
    </cfRule>
  </conditionalFormatting>
  <conditionalFormatting sqref="DZ31">
    <cfRule type="cellIs" dxfId="523" priority="38" operator="between">
      <formula>$AQ$27</formula>
      <formula>1000</formula>
    </cfRule>
    <cfRule type="cellIs" dxfId="522" priority="39" operator="between">
      <formula>$AQ$26</formula>
      <formula>$AQ$27</formula>
    </cfRule>
    <cfRule type="cellIs" dxfId="521" priority="40" operator="between">
      <formula>$AQ$25</formula>
      <formula>$AQ$26</formula>
    </cfRule>
    <cfRule type="cellIs" dxfId="520" priority="41" operator="between">
      <formula>$AQ$24</formula>
      <formula>$AQ$25</formula>
    </cfRule>
  </conditionalFormatting>
  <conditionalFormatting sqref="FH31">
    <cfRule type="cellIs" dxfId="519" priority="34" operator="between">
      <formula>$AQ$27</formula>
      <formula>1000</formula>
    </cfRule>
    <cfRule type="cellIs" dxfId="518" priority="35" operator="between">
      <formula>$AQ$26</formula>
      <formula>$AQ$27</formula>
    </cfRule>
    <cfRule type="cellIs" dxfId="517" priority="36" operator="between">
      <formula>$AQ$25</formula>
      <formula>$AQ$26</formula>
    </cfRule>
    <cfRule type="cellIs" dxfId="516" priority="37" operator="between">
      <formula>$AQ$24</formula>
      <formula>$AQ$25</formula>
    </cfRule>
  </conditionalFormatting>
  <conditionalFormatting sqref="HX31">
    <cfRule type="cellIs" dxfId="515" priority="30" operator="between">
      <formula>$AQ$27</formula>
      <formula>1000</formula>
    </cfRule>
    <cfRule type="cellIs" dxfId="514" priority="31" operator="between">
      <formula>$AQ$26</formula>
      <formula>$AQ$27</formula>
    </cfRule>
    <cfRule type="cellIs" dxfId="513" priority="32" operator="between">
      <formula>$AQ$25</formula>
      <formula>$AQ$26</formula>
    </cfRule>
    <cfRule type="cellIs" dxfId="512" priority="33" operator="between">
      <formula>$AQ$24</formula>
      <formula>$AQ$25</formula>
    </cfRule>
  </conditionalFormatting>
  <conditionalFormatting sqref="K1:K1048576 M1:M1048576">
    <cfRule type="expression" dxfId="511" priority="79">
      <formula>IF(K1=$BS$1,1,0)</formula>
    </cfRule>
    <cfRule type="expression" dxfId="510" priority="80">
      <formula>IF(K1=$AR$1,1,0)</formula>
    </cfRule>
    <cfRule type="expression" dxfId="509" priority="81">
      <formula>IF(K1=$Q$1,1,0)</formula>
    </cfRule>
  </conditionalFormatting>
  <conditionalFormatting sqref="CN1:CN1048576 AL1:AL1048576">
    <cfRule type="cellIs" dxfId="508" priority="100687" operator="between">
      <formula>AQ$31</formula>
      <formula>1000</formula>
    </cfRule>
    <cfRule type="cellIs" dxfId="507" priority="100688" operator="between">
      <formula>AQ$30</formula>
      <formula>AQ$31</formula>
    </cfRule>
  </conditionalFormatting>
  <conditionalFormatting sqref="DU1:DU1048576 FC1:FC1048576 GK1:GK1048576 HS1:HS1048576 JA1:JA1048576 KI1:KI1048576 LQ1:LQ1048576 MY1:MY1048576 OG1:OG1048576 PO1:PO1048576 QW1:QW1048576 SE1:SE1048576 UU1:UU31">
    <cfRule type="cellIs" dxfId="506" priority="100699" operator="between">
      <formula>EC$31</formula>
      <formula>1000</formula>
    </cfRule>
    <cfRule type="cellIs" dxfId="505" priority="100700" operator="between">
      <formula>EC$30</formula>
      <formula>EC$31</formula>
    </cfRule>
  </conditionalFormatting>
  <conditionalFormatting sqref="AI1:AI1048576 AL1:AL1048576 AP1:AP1048576">
    <cfRule type="cellIs" dxfId="504" priority="100771" operator="between">
      <formula>$AQ$31</formula>
      <formula>1000</formula>
    </cfRule>
    <cfRule type="cellIs" dxfId="503" priority="100772" operator="between">
      <formula>$AQ$30</formula>
      <formula>$AQ$31</formula>
    </cfRule>
    <cfRule type="cellIs" dxfId="502" priority="100773" operator="between">
      <formula>$AQ$29</formula>
      <formula>$AQ$30</formula>
    </cfRule>
    <cfRule type="cellIs" dxfId="501" priority="100774" operator="between">
      <formula>$AQ$28</formula>
      <formula>$AQ$29</formula>
    </cfRule>
  </conditionalFormatting>
  <conditionalFormatting sqref="BJ1:BJ1048576 BM1:BM1048576 BQ1:BQ1048576">
    <cfRule type="cellIs" dxfId="500" priority="100807" operator="between">
      <formula>$BR$31</formula>
      <formula>1000</formula>
    </cfRule>
    <cfRule type="cellIs" dxfId="499" priority="100808" operator="between">
      <formula>$BR$30</formula>
      <formula>$BR$31</formula>
    </cfRule>
    <cfRule type="cellIs" dxfId="498" priority="100809" operator="between">
      <formula>$BR$29</formula>
      <formula>$BR$30</formula>
    </cfRule>
    <cfRule type="cellIs" dxfId="497" priority="100810" operator="between">
      <formula>$BR$28</formula>
      <formula>$BR$29</formula>
    </cfRule>
  </conditionalFormatting>
  <conditionalFormatting sqref="CK1:CK1048576 CN1:CN1048576 CR1:CR1048576">
    <cfRule type="cellIs" dxfId="496" priority="100843" operator="between">
      <formula>$CS$31</formula>
      <formula>1000</formula>
    </cfRule>
    <cfRule type="cellIs" dxfId="495" priority="100844" operator="between">
      <formula>$CS$30</formula>
      <formula>$CS$31</formula>
    </cfRule>
    <cfRule type="cellIs" dxfId="494" priority="100845" operator="between">
      <formula>$CS$29</formula>
      <formula>$CS$30</formula>
    </cfRule>
    <cfRule type="cellIs" dxfId="493" priority="100846" operator="between">
      <formula>$CS$28</formula>
      <formula>$CS$29</formula>
    </cfRule>
  </conditionalFormatting>
  <conditionalFormatting sqref="MT1:MT1048576 MW1:MW1048576 NA1:NA1048576 ND1:ND1048576">
    <cfRule type="cellIs" dxfId="492" priority="100879" operator="between">
      <formula>$NG$24</formula>
      <formula>$NG$25</formula>
    </cfRule>
  </conditionalFormatting>
  <conditionalFormatting sqref="DR1:DR1048576 DU1:DU1048576 DY1:DY1048576 EB1:EB1048576">
    <cfRule type="cellIs" dxfId="491" priority="100891" operator="between">
      <formula>$EC$31</formula>
      <formula>1000</formula>
    </cfRule>
    <cfRule type="cellIs" dxfId="490" priority="100892" operator="between">
      <formula>$EC$30</formula>
      <formula>$EC$31</formula>
    </cfRule>
    <cfRule type="cellIs" dxfId="489" priority="100893" operator="between">
      <formula>$EC$29</formula>
      <formula>$EC$30</formula>
    </cfRule>
    <cfRule type="cellIs" dxfId="488" priority="100894" operator="between">
      <formula>$EC$28</formula>
      <formula>$EC$29</formula>
    </cfRule>
  </conditionalFormatting>
  <conditionalFormatting sqref="EZ1:EZ1048576 FC1:FC1048576 FG1:FG1048576 FJ1:FJ1048576">
    <cfRule type="cellIs" dxfId="487" priority="100939" operator="between">
      <formula>$FK$31</formula>
      <formula>1000</formula>
    </cfRule>
    <cfRule type="cellIs" dxfId="486" priority="100940" operator="between">
      <formula>$FK$30</formula>
      <formula>$FK$31</formula>
    </cfRule>
    <cfRule type="cellIs" dxfId="485" priority="100941" operator="between">
      <formula>$FK$29</formula>
      <formula>$FK$30</formula>
    </cfRule>
    <cfRule type="cellIs" dxfId="484" priority="100942" operator="between">
      <formula>$FK$28</formula>
      <formula>$FK$29</formula>
    </cfRule>
  </conditionalFormatting>
  <conditionalFormatting sqref="GF1:GF1048576 GI1:GI1048576 GM1:GM1048576 GP1:GP1048576">
    <cfRule type="cellIs" dxfId="483" priority="100987" operator="between">
      <formula>$GS$27</formula>
      <formula>1000</formula>
    </cfRule>
    <cfRule type="cellIs" dxfId="482" priority="100988" operator="between">
      <formula>$GS$26</formula>
      <formula>$GS$27</formula>
    </cfRule>
    <cfRule type="cellIs" dxfId="481" priority="100989" operator="between">
      <formula>$GS$25</formula>
      <formula>$GS$26</formula>
    </cfRule>
    <cfRule type="cellIs" dxfId="480" priority="100990" operator="between">
      <formula>$GS$24</formula>
      <formula>$GS$25</formula>
    </cfRule>
  </conditionalFormatting>
  <conditionalFormatting sqref="GH1:GH1048576 GK1:GK1048576 GO1:GO1048576 GR1:GR1048576">
    <cfRule type="cellIs" dxfId="479" priority="101035" operator="between">
      <formula>$GS$31</formula>
      <formula>1000</formula>
    </cfRule>
    <cfRule type="cellIs" dxfId="478" priority="101036" operator="between">
      <formula>$GS$30</formula>
      <formula>$GS$31</formula>
    </cfRule>
    <cfRule type="cellIs" dxfId="477" priority="101037" operator="between">
      <formula>$GS$29</formula>
      <formula>$GS$30</formula>
    </cfRule>
    <cfRule type="cellIs" dxfId="476" priority="101038" operator="between">
      <formula>$GS$28</formula>
      <formula>$GS$29</formula>
    </cfRule>
  </conditionalFormatting>
  <conditionalFormatting sqref="HP1:HP1048576 HS1:HS1048576 HW1:HW1048576 HZ1:HZ1048576">
    <cfRule type="cellIs" dxfId="475" priority="101083" operator="between">
      <formula>$IA$31</formula>
      <formula>1000</formula>
    </cfRule>
    <cfRule type="cellIs" dxfId="474" priority="101084" operator="between">
      <formula>$IA$30</formula>
      <formula>$IA$31</formula>
    </cfRule>
    <cfRule type="cellIs" dxfId="473" priority="101085" operator="between">
      <formula>$IA$29</formula>
      <formula>$IA$30</formula>
    </cfRule>
    <cfRule type="cellIs" dxfId="472" priority="101086" operator="between">
      <formula>$IA$28</formula>
      <formula>$IA$29</formula>
    </cfRule>
  </conditionalFormatting>
  <conditionalFormatting sqref="IV1:IV1048576 IY1:IY1048576 JC1:JC1048576 JF1:JF1048576">
    <cfRule type="cellIs" dxfId="471" priority="101131" operator="between">
      <formula>$JI$27</formula>
      <formula>1000</formula>
    </cfRule>
    <cfRule type="cellIs" dxfId="470" priority="101132" operator="between">
      <formula>$JI$26</formula>
      <formula>$JI$27</formula>
    </cfRule>
    <cfRule type="cellIs" dxfId="469" priority="101133" operator="between">
      <formula>$JI$25</formula>
      <formula>$JI$26</formula>
    </cfRule>
    <cfRule type="cellIs" dxfId="468" priority="101134" operator="between">
      <formula>$JI$24</formula>
      <formula>$JI$25</formula>
    </cfRule>
  </conditionalFormatting>
  <conditionalFormatting sqref="IX1:IX1048576 JA1:JA1048576 JE1:JE1048576 JH1:JH1048576">
    <cfRule type="cellIs" dxfId="467" priority="101179" operator="between">
      <formula>$JI$31</formula>
      <formula>1000</formula>
    </cfRule>
    <cfRule type="cellIs" dxfId="466" priority="101180" operator="between">
      <formula>$JI$30</formula>
      <formula>$JI$31</formula>
    </cfRule>
    <cfRule type="cellIs" dxfId="465" priority="101181" operator="between">
      <formula>$JI$29</formula>
      <formula>$JI$30</formula>
    </cfRule>
    <cfRule type="cellIs" dxfId="464" priority="101182" operator="between">
      <formula>$JI$28</formula>
      <formula>$JI$29</formula>
    </cfRule>
  </conditionalFormatting>
  <conditionalFormatting sqref="KD1:KD1048576 KG1:KG1048576 KK1:KK1048576 KN1:KN1048576">
    <cfRule type="cellIs" dxfId="463" priority="101227" operator="between">
      <formula>$KQ$27</formula>
      <formula>1000</formula>
    </cfRule>
    <cfRule type="cellIs" dxfId="462" priority="101228" operator="between">
      <formula>$KQ$26</formula>
      <formula>$KQ$27</formula>
    </cfRule>
    <cfRule type="cellIs" dxfId="461" priority="101229" operator="between">
      <formula>$KQ$25</formula>
      <formula>$KQ$26</formula>
    </cfRule>
    <cfRule type="cellIs" dxfId="460" priority="101230" operator="between">
      <formula>$KQ$24</formula>
      <formula>$KQ$25</formula>
    </cfRule>
  </conditionalFormatting>
  <conditionalFormatting sqref="KF1:KF1048576 KI1:KI1048576 KM1:KM1048576 KP1:KP1048576">
    <cfRule type="cellIs" dxfId="459" priority="101275" operator="between">
      <formula>$KQ$31</formula>
      <formula>1000</formula>
    </cfRule>
    <cfRule type="cellIs" dxfId="458" priority="101276" operator="between">
      <formula>$KQ$30</formula>
      <formula>$KQ$31</formula>
    </cfRule>
    <cfRule type="cellIs" dxfId="457" priority="101277" operator="between">
      <formula>$KQ$29</formula>
      <formula>$KQ$30</formula>
    </cfRule>
    <cfRule type="cellIs" dxfId="456" priority="101278" operator="between">
      <formula>$KQ$28</formula>
      <formula>$KQ$29</formula>
    </cfRule>
  </conditionalFormatting>
  <conditionalFormatting sqref="LL1:LL1048576 LO1:LO1048576 LS1:LS1048576 LV1:LV1048576">
    <cfRule type="cellIs" dxfId="455" priority="101323" operator="between">
      <formula>$LY$27</formula>
      <formula>1000</formula>
    </cfRule>
    <cfRule type="cellIs" dxfId="454" priority="101324" operator="between">
      <formula>$LY$26</formula>
      <formula>$LY$27</formula>
    </cfRule>
    <cfRule type="cellIs" dxfId="453" priority="101325" operator="between">
      <formula>$LY$25</formula>
      <formula>$LY$26</formula>
    </cfRule>
    <cfRule type="cellIs" dxfId="452" priority="101326" operator="between">
      <formula>$LY$24</formula>
      <formula>$LY$25</formula>
    </cfRule>
  </conditionalFormatting>
  <conditionalFormatting sqref="LN1:LN1048576 LQ1:LQ1048576 LU1:LU1048576 LX1:LX1048576">
    <cfRule type="cellIs" dxfId="451" priority="101371" operator="between">
      <formula>$LY$31</formula>
      <formula>1000</formula>
    </cfRule>
    <cfRule type="cellIs" dxfId="450" priority="101372" operator="between">
      <formula>$LY$30</formula>
      <formula>$LY$31</formula>
    </cfRule>
    <cfRule type="cellIs" dxfId="449" priority="101373" operator="between">
      <formula>$LY$29</formula>
      <formula>$LY$30</formula>
    </cfRule>
    <cfRule type="cellIs" dxfId="448" priority="101374" operator="between">
      <formula>$LY$28</formula>
      <formula>$LY$29</formula>
    </cfRule>
  </conditionalFormatting>
  <conditionalFormatting sqref="MT1:MT1048576 MW1:MW1048576 NA1:NA1048576">
    <cfRule type="cellIs" dxfId="447" priority="101419" operator="between">
      <formula>$NG$27</formula>
      <formula>1000</formula>
    </cfRule>
    <cfRule type="cellIs" dxfId="446" priority="101420" operator="between">
      <formula>$NG$26</formula>
      <formula>$NG$27</formula>
    </cfRule>
    <cfRule type="cellIs" dxfId="445" priority="101421" operator="between">
      <formula>$NG$25</formula>
      <formula>$NG$26</formula>
    </cfRule>
  </conditionalFormatting>
  <conditionalFormatting sqref="MV1:MV1048576 MY1:MY1048576 NC1:NC1048576 NF1:NF1048576">
    <cfRule type="cellIs" dxfId="444" priority="101446" operator="between">
      <formula>$NG$31</formula>
      <formula>1000</formula>
    </cfRule>
    <cfRule type="cellIs" dxfId="443" priority="101447" operator="between">
      <formula>$NG$30</formula>
      <formula>$NG$31</formula>
    </cfRule>
    <cfRule type="cellIs" dxfId="442" priority="101448" operator="between">
      <formula>$NG$29</formula>
      <formula>$NG$30</formula>
    </cfRule>
    <cfRule type="cellIs" dxfId="441" priority="101449" operator="between">
      <formula>$NG$28</formula>
      <formula>$NG$29</formula>
    </cfRule>
  </conditionalFormatting>
  <conditionalFormatting sqref="OB1:OB1048576 OE1:OE1048576 OI1:OI1048576 OL1:OL1048576">
    <cfRule type="cellIs" dxfId="440" priority="101494" operator="between">
      <formula>$OO$27</formula>
      <formula>1000</formula>
    </cfRule>
    <cfRule type="cellIs" dxfId="439" priority="101495" operator="between">
      <formula>$OO$26</formula>
      <formula>$OO$27</formula>
    </cfRule>
    <cfRule type="cellIs" dxfId="438" priority="101496" operator="between">
      <formula>$OO$25</formula>
      <formula>$OO$26</formula>
    </cfRule>
    <cfRule type="cellIs" dxfId="437" priority="101497" operator="between">
      <formula>$OO$24</formula>
      <formula>$OO$25</formula>
    </cfRule>
  </conditionalFormatting>
  <conditionalFormatting sqref="OD1:OD1048576 OG1:OG1048576 OK1:OK1048576 ON1:ON1048576">
    <cfRule type="cellIs" dxfId="436" priority="101542" operator="between">
      <formula>$OO$31</formula>
      <formula>1000</formula>
    </cfRule>
    <cfRule type="cellIs" dxfId="435" priority="101543" operator="between">
      <formula>$OO$30</formula>
      <formula>$OO$31</formula>
    </cfRule>
    <cfRule type="cellIs" dxfId="434" priority="101544" operator="between">
      <formula>$OO$29</formula>
      <formula>$OO$30</formula>
    </cfRule>
    <cfRule type="cellIs" dxfId="433" priority="101545" operator="between">
      <formula>$OO$28</formula>
      <formula>$OO$29</formula>
    </cfRule>
  </conditionalFormatting>
  <conditionalFormatting sqref="PJ1:PJ1048576 PM1:PM1048576 PQ1:PQ1048576 PT1:PT1048576">
    <cfRule type="cellIs" dxfId="432" priority="101590" operator="between">
      <formula>$PW$27</formula>
      <formula>1000</formula>
    </cfRule>
    <cfRule type="cellIs" dxfId="431" priority="101591" operator="between">
      <formula>$PW$26</formula>
      <formula>$PW$27</formula>
    </cfRule>
    <cfRule type="cellIs" dxfId="430" priority="101592" operator="between">
      <formula>$PW$25</formula>
      <formula>$PW$26</formula>
    </cfRule>
    <cfRule type="cellIs" dxfId="429" priority="101593" operator="between">
      <formula>$PW$24</formula>
      <formula>$PW$25</formula>
    </cfRule>
  </conditionalFormatting>
  <conditionalFormatting sqref="PL1:PL1048576 PO1:PO1048576 PS1:PS1048576 PV1:PV1048576">
    <cfRule type="cellIs" dxfId="428" priority="101638" operator="between">
      <formula>$PW$31</formula>
      <formula>1000</formula>
    </cfRule>
    <cfRule type="cellIs" dxfId="427" priority="101639" operator="between">
      <formula>$PW$30</formula>
      <formula>$PW$31</formula>
    </cfRule>
    <cfRule type="cellIs" dxfId="426" priority="101640" operator="between">
      <formula>$PW$29</formula>
      <formula>$PW$30</formula>
    </cfRule>
    <cfRule type="cellIs" dxfId="425" priority="101641" operator="between">
      <formula>$PW$28</formula>
      <formula>$PW$29</formula>
    </cfRule>
  </conditionalFormatting>
  <conditionalFormatting sqref="QR1:QR1048576 QU1:QU1048576 QY1:QY1048576 RB1:RB1048576 TK1:TK31 TO1:TO31 TR1:TR31 WA1:WA31 WE1:WE31 WH1:WH31">
    <cfRule type="cellIs" dxfId="424" priority="101686" operator="between">
      <formula>$RE$27</formula>
      <formula>1000</formula>
    </cfRule>
    <cfRule type="cellIs" dxfId="423" priority="101687" operator="between">
      <formula>$RE$26</formula>
      <formula>$RE$27</formula>
    </cfRule>
    <cfRule type="cellIs" dxfId="422" priority="101688" operator="between">
      <formula>$RE$25</formula>
      <formula>$RE$26</formula>
    </cfRule>
    <cfRule type="cellIs" dxfId="421" priority="101689" operator="between">
      <formula>$RE$24</formula>
      <formula>$RE$25</formula>
    </cfRule>
  </conditionalFormatting>
  <conditionalFormatting sqref="QT1:QT1048576 QW1:QW1048576 RA1:RA1048576 RD1:RD1048576 TM1:TM31 TQ1:TQ31 TT1:TT31 WC1:WC31 WG1:WG31 WJ1:WJ31">
    <cfRule type="cellIs" dxfId="420" priority="101734" operator="between">
      <formula>$RE$31</formula>
      <formula>1000</formula>
    </cfRule>
    <cfRule type="cellIs" dxfId="419" priority="101735" operator="between">
      <formula>$RE$30</formula>
      <formula>$RE$31</formula>
    </cfRule>
    <cfRule type="cellIs" dxfId="418" priority="101736" operator="between">
      <formula>$RE$29</formula>
      <formula>$RE$30</formula>
    </cfRule>
    <cfRule type="cellIs" dxfId="417" priority="101737" operator="between">
      <formula>$RE$28</formula>
      <formula>$RE$29</formula>
    </cfRule>
  </conditionalFormatting>
  <conditionalFormatting sqref="RZ1:RZ1048576 SC1:SC1048576 SG1:SG1048576 SJ1:SJ1048576 US1:US31 UW1:UW31 UZ1:UZ31">
    <cfRule type="cellIs" dxfId="416" priority="101782" operator="between">
      <formula>$SM$27</formula>
      <formula>1000</formula>
    </cfRule>
    <cfRule type="cellIs" dxfId="415" priority="101783" operator="between">
      <formula>$SM$26</formula>
      <formula>$SM$27</formula>
    </cfRule>
    <cfRule type="cellIs" dxfId="414" priority="101784" operator="between">
      <formula>$SM$25</formula>
      <formula>$SM$26</formula>
    </cfRule>
    <cfRule type="cellIs" dxfId="413" priority="101785" operator="between">
      <formula>$SM$24</formula>
      <formula>$SM$25</formula>
    </cfRule>
  </conditionalFormatting>
  <conditionalFormatting sqref="SB1:SB1048576 SE1:SE1048576 SI1:SI1048576 SL1:SL1048576 UU1:UU31 UY1:UY31 VB1:VB31">
    <cfRule type="cellIs" dxfId="412" priority="101830" operator="between">
      <formula>$SM$31</formula>
      <formula>1000</formula>
    </cfRule>
    <cfRule type="cellIs" dxfId="411" priority="101831" operator="between">
      <formula>$SM$30</formula>
      <formula>$SM$31</formula>
    </cfRule>
    <cfRule type="cellIs" dxfId="410" priority="101832" operator="between">
      <formula>$SM$29</formula>
      <formula>$SM$30</formula>
    </cfRule>
    <cfRule type="cellIs" dxfId="409" priority="101833" operator="between">
      <formula>$SM$28</formula>
      <formula>$SM$29</formula>
    </cfRule>
  </conditionalFormatting>
  <conditionalFormatting sqref="TM1:TM31">
    <cfRule type="cellIs" dxfId="408" priority="27" operator="between">
      <formula>TU$31</formula>
      <formula>1000</formula>
    </cfRule>
    <cfRule type="cellIs" dxfId="407" priority="28" operator="between">
      <formula>TU$30</formula>
      <formula>TU$31</formula>
    </cfRule>
  </conditionalFormatting>
  <conditionalFormatting sqref="TH1:TH31">
    <cfRule type="cellIs" dxfId="406" priority="23" operator="between">
      <formula>$RE$27</formula>
      <formula>1000</formula>
    </cfRule>
    <cfRule type="cellIs" dxfId="405" priority="24" operator="between">
      <formula>$RE$26</formula>
      <formula>$RE$27</formula>
    </cfRule>
    <cfRule type="cellIs" dxfId="404" priority="25" operator="between">
      <formula>$RE$25</formula>
      <formula>$RE$26</formula>
    </cfRule>
    <cfRule type="cellIs" dxfId="403" priority="26" operator="between">
      <formula>$RE$24</formula>
      <formula>$RE$25</formula>
    </cfRule>
  </conditionalFormatting>
  <conditionalFormatting sqref="TJ1:TJ31">
    <cfRule type="cellIs" dxfId="402" priority="19" operator="between">
      <formula>$RE$31</formula>
      <formula>1000</formula>
    </cfRule>
    <cfRule type="cellIs" dxfId="401" priority="20" operator="between">
      <formula>$RE$30</formula>
      <formula>$RE$31</formula>
    </cfRule>
    <cfRule type="cellIs" dxfId="400" priority="21" operator="between">
      <formula>$RE$29</formula>
      <formula>$RE$30</formula>
    </cfRule>
    <cfRule type="cellIs" dxfId="399" priority="22" operator="between">
      <formula>$RE$28</formula>
      <formula>$RE$29</formula>
    </cfRule>
  </conditionalFormatting>
  <conditionalFormatting sqref="UP1:UP31">
    <cfRule type="cellIs" dxfId="398" priority="15" operator="between">
      <formula>$SM$27</formula>
      <formula>1000</formula>
    </cfRule>
    <cfRule type="cellIs" dxfId="397" priority="16" operator="between">
      <formula>$SM$26</formula>
      <formula>$SM$27</formula>
    </cfRule>
    <cfRule type="cellIs" dxfId="396" priority="17" operator="between">
      <formula>$SM$25</formula>
      <formula>$SM$26</formula>
    </cfRule>
    <cfRule type="cellIs" dxfId="395" priority="18" operator="between">
      <formula>$SM$24</formula>
      <formula>$SM$25</formula>
    </cfRule>
  </conditionalFormatting>
  <conditionalFormatting sqref="UR1:UR31">
    <cfRule type="cellIs" dxfId="394" priority="11" operator="between">
      <formula>$SM$31</formula>
      <formula>1000</formula>
    </cfRule>
    <cfRule type="cellIs" dxfId="393" priority="12" operator="between">
      <formula>$SM$30</formula>
      <formula>$SM$31</formula>
    </cfRule>
    <cfRule type="cellIs" dxfId="392" priority="13" operator="between">
      <formula>$SM$29</formula>
      <formula>$SM$30</formula>
    </cfRule>
    <cfRule type="cellIs" dxfId="391" priority="14" operator="between">
      <formula>$SM$28</formula>
      <formula>$SM$29</formula>
    </cfRule>
  </conditionalFormatting>
  <conditionalFormatting sqref="WC1:WC31">
    <cfRule type="cellIs" dxfId="390" priority="9" operator="between">
      <formula>WK$31</formula>
      <formula>1000</formula>
    </cfRule>
    <cfRule type="cellIs" dxfId="389" priority="10" operator="between">
      <formula>WK$30</formula>
      <formula>WK$31</formula>
    </cfRule>
  </conditionalFormatting>
  <conditionalFormatting sqref="VX1:VX31">
    <cfRule type="cellIs" dxfId="388" priority="5" operator="between">
      <formula>$RE$27</formula>
      <formula>1000</formula>
    </cfRule>
    <cfRule type="cellIs" dxfId="387" priority="6" operator="between">
      <formula>$RE$26</formula>
      <formula>$RE$27</formula>
    </cfRule>
    <cfRule type="cellIs" dxfId="386" priority="7" operator="between">
      <formula>$RE$25</formula>
      <formula>$RE$26</formula>
    </cfRule>
    <cfRule type="cellIs" dxfId="385" priority="8" operator="between">
      <formula>$RE$24</formula>
      <formula>$RE$25</formula>
    </cfRule>
  </conditionalFormatting>
  <conditionalFormatting sqref="VZ1:VZ31">
    <cfRule type="cellIs" dxfId="384" priority="1" operator="between">
      <formula>$RE$31</formula>
      <formula>1000</formula>
    </cfRule>
    <cfRule type="cellIs" dxfId="383" priority="2" operator="between">
      <formula>$RE$30</formula>
      <formula>$RE$31</formula>
    </cfRule>
    <cfRule type="cellIs" dxfId="382" priority="3" operator="between">
      <formula>$RE$29</formula>
      <formula>$RE$30</formula>
    </cfRule>
    <cfRule type="cellIs" dxfId="381" priority="4" operator="between">
      <formula>$RE$28</formula>
      <formula>$RE$29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XL52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7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459" width="10.83203125" hidden="1" customWidth="1"/>
    <col min="460" max="467" width="10.83203125" customWidth="1"/>
    <col min="468" max="468" width="12.83203125" bestFit="1" customWidth="1"/>
    <col min="469" max="473" width="10.83203125" customWidth="1"/>
    <col min="474" max="493" width="10.83203125" hidden="1" customWidth="1"/>
    <col min="494" max="507" width="10.83203125" customWidth="1"/>
    <col min="508" max="534" width="10.83203125" hidden="1" customWidth="1"/>
    <col min="535" max="535" width="11.83203125" hidden="1" customWidth="1"/>
    <col min="536" max="536" width="12.83203125" hidden="1" customWidth="1"/>
    <col min="537" max="568" width="10.83203125" hidden="1" customWidth="1"/>
    <col min="569" max="569" width="11.83203125" hidden="1" customWidth="1"/>
    <col min="570" max="570" width="12.83203125" hidden="1" customWidth="1"/>
    <col min="571" max="602" width="10.83203125" hidden="1" customWidth="1"/>
    <col min="603" max="603" width="11.83203125" hidden="1" customWidth="1"/>
    <col min="604" max="604" width="12.83203125" hidden="1" customWidth="1"/>
    <col min="605" max="636" width="10.83203125" hidden="1" customWidth="1"/>
  </cols>
  <sheetData>
    <row r="1" spans="1:636" x14ac:dyDescent="0.2">
      <c r="A1" s="68" t="s">
        <v>1</v>
      </c>
      <c r="B1" s="68" t="s">
        <v>29</v>
      </c>
      <c r="C1" s="68" t="s">
        <v>0</v>
      </c>
      <c r="D1" s="68" t="s">
        <v>58</v>
      </c>
      <c r="E1" s="68" t="s">
        <v>2</v>
      </c>
      <c r="F1" s="69" t="s">
        <v>64</v>
      </c>
      <c r="G1" s="68" t="s">
        <v>11</v>
      </c>
      <c r="H1" s="68" t="s">
        <v>12</v>
      </c>
      <c r="I1" s="68" t="s">
        <v>86</v>
      </c>
      <c r="J1" s="74" t="s">
        <v>108</v>
      </c>
      <c r="K1" s="70" t="s">
        <v>33</v>
      </c>
      <c r="L1" s="74" t="s">
        <v>163</v>
      </c>
      <c r="M1" s="70" t="s">
        <v>33</v>
      </c>
      <c r="N1" s="73" t="s">
        <v>14</v>
      </c>
      <c r="O1" s="70" t="s">
        <v>34</v>
      </c>
      <c r="P1" s="70" t="s">
        <v>33</v>
      </c>
      <c r="Q1" s="71" t="s">
        <v>205</v>
      </c>
      <c r="R1" s="71"/>
      <c r="S1" s="71"/>
      <c r="T1" s="71"/>
      <c r="U1" s="71"/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6" t="s">
        <v>234</v>
      </c>
      <c r="AS1" s="76"/>
      <c r="AT1" s="76"/>
      <c r="AU1" s="76"/>
      <c r="AV1" s="76"/>
      <c r="AW1" s="76"/>
      <c r="AX1" s="76"/>
      <c r="AY1" s="76"/>
      <c r="AZ1" s="76"/>
      <c r="BA1" s="76"/>
      <c r="BB1" s="76"/>
      <c r="BC1" s="76"/>
      <c r="BD1" s="76"/>
      <c r="BE1" s="76"/>
      <c r="BF1" s="76"/>
      <c r="BG1" s="76"/>
      <c r="BH1" s="76"/>
      <c r="BI1" s="76"/>
      <c r="BJ1" s="76"/>
      <c r="BK1" s="76"/>
      <c r="BL1" s="76"/>
      <c r="BM1" s="76"/>
      <c r="BN1" s="76"/>
      <c r="BO1" s="76"/>
      <c r="BP1" s="76"/>
      <c r="BQ1" s="76"/>
      <c r="BR1" s="76"/>
      <c r="BS1" s="71" t="s">
        <v>275</v>
      </c>
      <c r="BT1" s="71"/>
      <c r="BU1" s="71"/>
      <c r="BV1" s="71"/>
      <c r="BW1" s="71"/>
      <c r="BX1" s="71"/>
      <c r="BY1" s="71"/>
      <c r="BZ1" s="71"/>
      <c r="CA1" s="71"/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7" t="s">
        <v>14</v>
      </c>
      <c r="CU1" s="77"/>
      <c r="CV1" s="71" t="s">
        <v>189</v>
      </c>
      <c r="CW1" s="71"/>
      <c r="CX1" s="71"/>
      <c r="CY1" s="71"/>
      <c r="CZ1" s="71"/>
      <c r="DA1" s="71"/>
      <c r="DB1" s="71"/>
      <c r="DC1" s="71"/>
      <c r="DD1" s="71"/>
      <c r="DE1" s="71"/>
      <c r="DF1" s="71"/>
      <c r="DG1" s="71"/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6" t="s">
        <v>200</v>
      </c>
      <c r="EE1" s="76"/>
      <c r="EF1" s="76"/>
      <c r="EG1" s="76"/>
      <c r="EH1" s="76"/>
      <c r="EI1" s="76"/>
      <c r="EJ1" s="76"/>
      <c r="EK1" s="76"/>
      <c r="EL1" s="76"/>
      <c r="EM1" s="76"/>
      <c r="EN1" s="76"/>
      <c r="EO1" s="76"/>
      <c r="EP1" s="76"/>
      <c r="EQ1" s="76"/>
      <c r="ER1" s="76"/>
      <c r="ES1" s="76"/>
      <c r="ET1" s="76"/>
      <c r="EU1" s="76"/>
      <c r="EV1" s="76"/>
      <c r="EW1" s="76"/>
      <c r="EX1" s="76"/>
      <c r="EY1" s="76"/>
      <c r="EZ1" s="76"/>
      <c r="FA1" s="76"/>
      <c r="FB1" s="76"/>
      <c r="FC1" s="76"/>
      <c r="FD1" s="76"/>
      <c r="FE1" s="76"/>
      <c r="FF1" s="76"/>
      <c r="FG1" s="76"/>
      <c r="FH1" s="76"/>
      <c r="FI1" s="76"/>
      <c r="FJ1" s="76"/>
      <c r="FK1" s="76"/>
      <c r="FL1" s="71" t="s">
        <v>211</v>
      </c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1"/>
      <c r="GN1" s="71"/>
      <c r="GO1" s="71"/>
      <c r="GP1" s="71"/>
      <c r="GQ1" s="71"/>
      <c r="GR1" s="71"/>
      <c r="GS1" s="71"/>
      <c r="GT1" s="76" t="s">
        <v>212</v>
      </c>
      <c r="GU1" s="76"/>
      <c r="GV1" s="76"/>
      <c r="GW1" s="76"/>
      <c r="GX1" s="76"/>
      <c r="GY1" s="76"/>
      <c r="GZ1" s="76"/>
      <c r="HA1" s="76"/>
      <c r="HB1" s="76"/>
      <c r="HC1" s="76"/>
      <c r="HD1" s="76"/>
      <c r="HE1" s="76"/>
      <c r="HF1" s="76"/>
      <c r="HG1" s="76"/>
      <c r="HH1" s="76"/>
      <c r="HI1" s="76"/>
      <c r="HJ1" s="76"/>
      <c r="HK1" s="76"/>
      <c r="HL1" s="76"/>
      <c r="HM1" s="76"/>
      <c r="HN1" s="76"/>
      <c r="HO1" s="76"/>
      <c r="HP1" s="76"/>
      <c r="HQ1" s="76"/>
      <c r="HR1" s="76"/>
      <c r="HS1" s="76"/>
      <c r="HT1" s="76"/>
      <c r="HU1" s="76"/>
      <c r="HV1" s="76"/>
      <c r="HW1" s="76"/>
      <c r="HX1" s="76"/>
      <c r="HY1" s="76"/>
      <c r="HZ1" s="76"/>
      <c r="IA1" s="76"/>
      <c r="IB1" s="71" t="s">
        <v>214</v>
      </c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1"/>
      <c r="IR1" s="71"/>
      <c r="IS1" s="71"/>
      <c r="IT1" s="71"/>
      <c r="IU1" s="71"/>
      <c r="IV1" s="71"/>
      <c r="IW1" s="71"/>
      <c r="IX1" s="71"/>
      <c r="IY1" s="71"/>
      <c r="IZ1" s="71"/>
      <c r="JA1" s="71"/>
      <c r="JB1" s="71"/>
      <c r="JC1" s="71"/>
      <c r="JD1" s="71"/>
      <c r="JE1" s="71"/>
      <c r="JF1" s="71"/>
      <c r="JG1" s="71"/>
      <c r="JH1" s="71"/>
      <c r="JI1" s="71"/>
      <c r="JJ1" s="76" t="s">
        <v>213</v>
      </c>
      <c r="JK1" s="76"/>
      <c r="JL1" s="76"/>
      <c r="JM1" s="76"/>
      <c r="JN1" s="76"/>
      <c r="JO1" s="76"/>
      <c r="JP1" s="76"/>
      <c r="JQ1" s="76"/>
      <c r="JR1" s="76"/>
      <c r="JS1" s="76"/>
      <c r="JT1" s="76"/>
      <c r="JU1" s="76"/>
      <c r="JV1" s="76"/>
      <c r="JW1" s="76"/>
      <c r="JX1" s="76"/>
      <c r="JY1" s="76"/>
      <c r="JZ1" s="76"/>
      <c r="KA1" s="76"/>
      <c r="KB1" s="76"/>
      <c r="KC1" s="76"/>
      <c r="KD1" s="76"/>
      <c r="KE1" s="76"/>
      <c r="KF1" s="76"/>
      <c r="KG1" s="76"/>
      <c r="KH1" s="76"/>
      <c r="KI1" s="76"/>
      <c r="KJ1" s="76"/>
      <c r="KK1" s="76"/>
      <c r="KL1" s="76"/>
      <c r="KM1" s="76"/>
      <c r="KN1" s="76"/>
      <c r="KO1" s="76"/>
      <c r="KP1" s="76"/>
      <c r="KQ1" s="76"/>
      <c r="KR1" s="71" t="s">
        <v>219</v>
      </c>
      <c r="KS1" s="71"/>
      <c r="KT1" s="71"/>
      <c r="KU1" s="71"/>
      <c r="KV1" s="71"/>
      <c r="KW1" s="71"/>
      <c r="KX1" s="71"/>
      <c r="KY1" s="71"/>
      <c r="KZ1" s="71"/>
      <c r="LA1" s="71"/>
      <c r="LB1" s="71"/>
      <c r="LC1" s="71"/>
      <c r="LD1" s="71"/>
      <c r="LE1" s="71"/>
      <c r="LF1" s="71"/>
      <c r="LG1" s="71"/>
      <c r="LH1" s="71"/>
      <c r="LI1" s="71"/>
      <c r="LJ1" s="71"/>
      <c r="LK1" s="71"/>
      <c r="LL1" s="71"/>
      <c r="LM1" s="71"/>
      <c r="LN1" s="71"/>
      <c r="LO1" s="71"/>
      <c r="LP1" s="71"/>
      <c r="LQ1" s="71"/>
      <c r="LR1" s="71"/>
      <c r="LS1" s="71"/>
      <c r="LT1" s="71"/>
      <c r="LU1" s="71"/>
      <c r="LV1" s="71"/>
      <c r="LW1" s="71"/>
      <c r="LX1" s="71"/>
      <c r="LY1" s="71"/>
      <c r="LZ1" s="76" t="s">
        <v>230</v>
      </c>
      <c r="MA1" s="76"/>
      <c r="MB1" s="76"/>
      <c r="MC1" s="76"/>
      <c r="MD1" s="76"/>
      <c r="ME1" s="76"/>
      <c r="MF1" s="76"/>
      <c r="MG1" s="76"/>
      <c r="MH1" s="76"/>
      <c r="MI1" s="76"/>
      <c r="MJ1" s="76"/>
      <c r="MK1" s="76"/>
      <c r="ML1" s="76"/>
      <c r="MM1" s="76"/>
      <c r="MN1" s="76"/>
      <c r="MO1" s="76"/>
      <c r="MP1" s="76"/>
      <c r="MQ1" s="76"/>
      <c r="MR1" s="76"/>
      <c r="MS1" s="76"/>
      <c r="MT1" s="76"/>
      <c r="MU1" s="76"/>
      <c r="MV1" s="76"/>
      <c r="MW1" s="76"/>
      <c r="MX1" s="76"/>
      <c r="MY1" s="76"/>
      <c r="MZ1" s="76"/>
      <c r="NA1" s="76"/>
      <c r="NB1" s="76"/>
      <c r="NC1" s="76"/>
      <c r="ND1" s="76"/>
      <c r="NE1" s="76"/>
      <c r="NF1" s="76"/>
      <c r="NG1" s="76"/>
      <c r="NH1" s="71" t="s">
        <v>233</v>
      </c>
      <c r="NI1" s="71"/>
      <c r="NJ1" s="71"/>
      <c r="NK1" s="71"/>
      <c r="NL1" s="71"/>
      <c r="NM1" s="71"/>
      <c r="NN1" s="71"/>
      <c r="NO1" s="71"/>
      <c r="NP1" s="71"/>
      <c r="NQ1" s="71"/>
      <c r="NR1" s="71"/>
      <c r="NS1" s="71"/>
      <c r="NT1" s="71"/>
      <c r="NU1" s="71"/>
      <c r="NV1" s="71"/>
      <c r="NW1" s="71"/>
      <c r="NX1" s="71"/>
      <c r="NY1" s="71"/>
      <c r="NZ1" s="71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6" t="s">
        <v>264</v>
      </c>
      <c r="OQ1" s="76"/>
      <c r="OR1" s="76"/>
      <c r="OS1" s="76"/>
      <c r="OT1" s="76"/>
      <c r="OU1" s="76"/>
      <c r="OV1" s="76"/>
      <c r="OW1" s="76"/>
      <c r="OX1" s="76"/>
      <c r="OY1" s="76"/>
      <c r="OZ1" s="76"/>
      <c r="PA1" s="76"/>
      <c r="PB1" s="76"/>
      <c r="PC1" s="76"/>
      <c r="PD1" s="76"/>
      <c r="PE1" s="76"/>
      <c r="PF1" s="76"/>
      <c r="PG1" s="76"/>
      <c r="PH1" s="76"/>
      <c r="PI1" s="76"/>
      <c r="PJ1" s="76"/>
      <c r="PK1" s="76"/>
      <c r="PL1" s="76"/>
      <c r="PM1" s="76"/>
      <c r="PN1" s="76"/>
      <c r="PO1" s="76"/>
      <c r="PP1" s="76"/>
      <c r="PQ1" s="76"/>
      <c r="PR1" s="76"/>
      <c r="PS1" s="76"/>
      <c r="PT1" s="76"/>
      <c r="PU1" s="76"/>
      <c r="PV1" s="76"/>
      <c r="PW1" s="76"/>
      <c r="PX1" s="71" t="s">
        <v>283</v>
      </c>
      <c r="PY1" s="71"/>
      <c r="PZ1" s="71"/>
      <c r="QA1" s="71"/>
      <c r="QB1" s="71"/>
      <c r="QC1" s="71"/>
      <c r="QD1" s="71"/>
      <c r="QE1" s="71"/>
      <c r="QF1" s="71"/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6" t="s">
        <v>288</v>
      </c>
      <c r="RG1" s="76"/>
      <c r="RH1" s="76"/>
      <c r="RI1" s="76"/>
      <c r="RJ1" s="76"/>
      <c r="RK1" s="76"/>
      <c r="RL1" s="76"/>
      <c r="RM1" s="76"/>
      <c r="RN1" s="76"/>
      <c r="RO1" s="76"/>
      <c r="RP1" s="76"/>
      <c r="RQ1" s="76"/>
      <c r="RR1" s="76"/>
      <c r="RS1" s="76"/>
      <c r="RT1" s="76"/>
      <c r="RU1" s="76"/>
      <c r="RV1" s="76"/>
      <c r="RW1" s="76"/>
      <c r="RX1" s="76"/>
      <c r="RY1" s="76"/>
      <c r="RZ1" s="76"/>
      <c r="SA1" s="76"/>
      <c r="SB1" s="76"/>
      <c r="SC1" s="76"/>
      <c r="SD1" s="76"/>
      <c r="SE1" s="76"/>
      <c r="SF1" s="76"/>
      <c r="SG1" s="76"/>
      <c r="SH1" s="76"/>
      <c r="SI1" s="76"/>
      <c r="SJ1" s="76"/>
      <c r="SK1" s="76"/>
      <c r="SL1" s="76"/>
      <c r="SM1" s="76"/>
      <c r="SN1" s="71"/>
      <c r="SO1" s="71"/>
      <c r="SP1" s="71"/>
      <c r="SQ1" s="71"/>
      <c r="SR1" s="71"/>
      <c r="SS1" s="71"/>
      <c r="ST1" s="71"/>
      <c r="SU1" s="71"/>
      <c r="SV1" s="71"/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1"/>
      <c r="TL1" s="71"/>
      <c r="TM1" s="71"/>
      <c r="TN1" s="71"/>
      <c r="TO1" s="71"/>
      <c r="TP1" s="71"/>
      <c r="TQ1" s="71"/>
      <c r="TR1" s="71"/>
      <c r="TS1" s="71"/>
      <c r="TT1" s="71"/>
      <c r="TU1" s="71"/>
      <c r="TV1" s="76"/>
      <c r="TW1" s="76"/>
      <c r="TX1" s="76"/>
      <c r="TY1" s="76"/>
      <c r="TZ1" s="76"/>
      <c r="UA1" s="76"/>
      <c r="UB1" s="76"/>
      <c r="UC1" s="76"/>
      <c r="UD1" s="76"/>
      <c r="UE1" s="76"/>
      <c r="UF1" s="76"/>
      <c r="UG1" s="76"/>
      <c r="UH1" s="76"/>
      <c r="UI1" s="76"/>
      <c r="UJ1" s="76"/>
      <c r="UK1" s="76"/>
      <c r="UL1" s="76"/>
      <c r="UM1" s="76"/>
      <c r="UN1" s="76"/>
      <c r="UO1" s="76"/>
      <c r="UP1" s="76"/>
      <c r="UQ1" s="76"/>
      <c r="UR1" s="76"/>
      <c r="US1" s="76"/>
      <c r="UT1" s="76"/>
      <c r="UU1" s="76"/>
      <c r="UV1" s="76"/>
      <c r="UW1" s="76"/>
      <c r="UX1" s="76"/>
      <c r="UY1" s="76"/>
      <c r="UZ1" s="76"/>
      <c r="VA1" s="76"/>
      <c r="VB1" s="76"/>
      <c r="VC1" s="76"/>
      <c r="VD1" s="71"/>
      <c r="VE1" s="71"/>
      <c r="VF1" s="71"/>
      <c r="VG1" s="71"/>
      <c r="VH1" s="71"/>
      <c r="VI1" s="71"/>
      <c r="VJ1" s="71"/>
      <c r="VK1" s="71"/>
      <c r="VL1" s="71"/>
      <c r="VM1" s="71"/>
      <c r="VN1" s="71"/>
      <c r="VO1" s="71"/>
      <c r="VP1" s="71"/>
      <c r="VQ1" s="71"/>
      <c r="VR1" s="71"/>
      <c r="VS1" s="71"/>
      <c r="VT1" s="71"/>
      <c r="VU1" s="71"/>
      <c r="VV1" s="71"/>
      <c r="VW1" s="71"/>
      <c r="VX1" s="71"/>
      <c r="VY1" s="71"/>
      <c r="VZ1" s="71"/>
      <c r="WA1" s="71"/>
      <c r="WB1" s="71"/>
      <c r="WC1" s="71"/>
      <c r="WD1" s="71"/>
      <c r="WE1" s="71"/>
      <c r="WF1" s="71"/>
      <c r="WG1" s="71"/>
      <c r="WH1" s="71"/>
      <c r="WI1" s="71"/>
      <c r="WJ1" s="71"/>
      <c r="WK1" s="71"/>
      <c r="WL1" s="76" t="s">
        <v>67</v>
      </c>
      <c r="WM1" s="76"/>
      <c r="WN1" s="76"/>
      <c r="WO1" s="76"/>
      <c r="WP1" s="76"/>
      <c r="WQ1" s="76"/>
      <c r="WR1" s="76"/>
      <c r="WS1" s="76"/>
      <c r="WT1" s="76"/>
      <c r="WU1" s="76"/>
      <c r="WV1" s="76"/>
      <c r="WW1" s="76"/>
      <c r="WX1" s="76"/>
      <c r="WY1" s="76"/>
      <c r="WZ1" s="76"/>
      <c r="XA1" s="76"/>
      <c r="XB1" s="76"/>
      <c r="XC1" s="76"/>
      <c r="XD1" s="76"/>
      <c r="XE1" s="76"/>
      <c r="XF1" s="76"/>
      <c r="XG1" s="76"/>
      <c r="XH1" s="76"/>
      <c r="XI1" s="76"/>
      <c r="XJ1" s="76"/>
      <c r="XK1" s="76"/>
      <c r="XL1" s="76"/>
    </row>
    <row r="2" spans="1:636" x14ac:dyDescent="0.2">
      <c r="A2" s="68"/>
      <c r="B2" s="68"/>
      <c r="C2" s="68"/>
      <c r="D2" s="68"/>
      <c r="E2" s="68"/>
      <c r="F2" s="69"/>
      <c r="G2" s="68"/>
      <c r="H2" s="68"/>
      <c r="I2" s="68"/>
      <c r="J2" s="74"/>
      <c r="K2" s="70"/>
      <c r="L2" s="74"/>
      <c r="M2" s="70"/>
      <c r="N2" s="73"/>
      <c r="O2" s="70"/>
      <c r="P2" s="70"/>
      <c r="Q2" s="72" t="s">
        <v>19</v>
      </c>
      <c r="R2" s="72"/>
      <c r="S2" s="72"/>
      <c r="T2" s="72"/>
      <c r="U2" s="72"/>
      <c r="V2" s="72" t="s">
        <v>20</v>
      </c>
      <c r="W2" s="72"/>
      <c r="X2" s="72"/>
      <c r="Y2" s="72"/>
      <c r="Z2" s="72"/>
      <c r="AA2" s="72" t="s">
        <v>23</v>
      </c>
      <c r="AB2" s="72"/>
      <c r="AC2" s="72"/>
      <c r="AD2" s="72"/>
      <c r="AE2" s="72"/>
      <c r="AF2" s="14"/>
      <c r="AG2" s="14" t="s">
        <v>100</v>
      </c>
      <c r="AH2" s="14" t="s">
        <v>135</v>
      </c>
      <c r="AI2" s="14" t="s">
        <v>21</v>
      </c>
      <c r="AJ2" s="14" t="s">
        <v>80</v>
      </c>
      <c r="AK2" s="14" t="s">
        <v>134</v>
      </c>
      <c r="AL2" s="14" t="s">
        <v>22</v>
      </c>
      <c r="AM2" s="14" t="s">
        <v>24</v>
      </c>
      <c r="AN2" s="14" t="s">
        <v>103</v>
      </c>
      <c r="AO2" s="14" t="s">
        <v>136</v>
      </c>
      <c r="AP2" s="14" t="s">
        <v>23</v>
      </c>
      <c r="AQ2" s="14" t="s">
        <v>18</v>
      </c>
      <c r="AR2" s="75" t="s">
        <v>19</v>
      </c>
      <c r="AS2" s="75"/>
      <c r="AT2" s="75"/>
      <c r="AU2" s="75"/>
      <c r="AV2" s="75"/>
      <c r="AW2" s="75" t="s">
        <v>20</v>
      </c>
      <c r="AX2" s="75"/>
      <c r="AY2" s="75"/>
      <c r="AZ2" s="75"/>
      <c r="BA2" s="75"/>
      <c r="BB2" s="75" t="s">
        <v>23</v>
      </c>
      <c r="BC2" s="75"/>
      <c r="BD2" s="75"/>
      <c r="BE2" s="75"/>
      <c r="BF2" s="75"/>
      <c r="BG2" s="13"/>
      <c r="BH2" s="13" t="s">
        <v>100</v>
      </c>
      <c r="BI2" s="13" t="s">
        <v>135</v>
      </c>
      <c r="BJ2" s="13" t="s">
        <v>21</v>
      </c>
      <c r="BK2" s="13" t="s">
        <v>80</v>
      </c>
      <c r="BL2" s="13" t="s">
        <v>134</v>
      </c>
      <c r="BM2" s="13" t="s">
        <v>22</v>
      </c>
      <c r="BN2" s="13" t="s">
        <v>24</v>
      </c>
      <c r="BO2" s="13" t="s">
        <v>103</v>
      </c>
      <c r="BP2" s="13" t="s">
        <v>136</v>
      </c>
      <c r="BQ2" s="13" t="s">
        <v>23</v>
      </c>
      <c r="BR2" s="13" t="s">
        <v>18</v>
      </c>
      <c r="BS2" s="72" t="s">
        <v>19</v>
      </c>
      <c r="BT2" s="72"/>
      <c r="BU2" s="72"/>
      <c r="BV2" s="72"/>
      <c r="BW2" s="72"/>
      <c r="BX2" s="72" t="s">
        <v>20</v>
      </c>
      <c r="BY2" s="72"/>
      <c r="BZ2" s="72"/>
      <c r="CA2" s="72"/>
      <c r="CB2" s="72"/>
      <c r="CC2" s="72" t="s">
        <v>23</v>
      </c>
      <c r="CD2" s="72"/>
      <c r="CE2" s="72"/>
      <c r="CF2" s="72"/>
      <c r="CG2" s="72"/>
      <c r="CH2" s="14"/>
      <c r="CI2" s="14" t="s">
        <v>100</v>
      </c>
      <c r="CJ2" s="14" t="s">
        <v>135</v>
      </c>
      <c r="CK2" s="14" t="s">
        <v>21</v>
      </c>
      <c r="CL2" s="14" t="s">
        <v>80</v>
      </c>
      <c r="CM2" s="14" t="s">
        <v>134</v>
      </c>
      <c r="CN2" s="14" t="s">
        <v>22</v>
      </c>
      <c r="CO2" s="14" t="s">
        <v>24</v>
      </c>
      <c r="CP2" s="14" t="s">
        <v>103</v>
      </c>
      <c r="CQ2" s="14" t="s">
        <v>136</v>
      </c>
      <c r="CR2" s="14" t="s">
        <v>23</v>
      </c>
      <c r="CS2" s="14" t="s">
        <v>18</v>
      </c>
      <c r="CT2" s="51" t="s">
        <v>24</v>
      </c>
      <c r="CU2" s="51" t="s">
        <v>23</v>
      </c>
      <c r="CV2" s="72" t="s">
        <v>19</v>
      </c>
      <c r="CW2" s="72"/>
      <c r="CX2" s="72"/>
      <c r="CY2" s="72"/>
      <c r="CZ2" s="72"/>
      <c r="DA2" s="72" t="s">
        <v>20</v>
      </c>
      <c r="DB2" s="72"/>
      <c r="DC2" s="72"/>
      <c r="DD2" s="72"/>
      <c r="DE2" s="72"/>
      <c r="DF2" s="72" t="s">
        <v>105</v>
      </c>
      <c r="DG2" s="72"/>
      <c r="DH2" s="72"/>
      <c r="DI2" s="72"/>
      <c r="DJ2" s="72"/>
      <c r="DK2" s="72" t="s">
        <v>23</v>
      </c>
      <c r="DL2" s="72"/>
      <c r="DM2" s="72"/>
      <c r="DN2" s="72"/>
      <c r="DO2" s="72"/>
      <c r="DP2" s="14" t="s">
        <v>100</v>
      </c>
      <c r="DQ2" s="14" t="s">
        <v>135</v>
      </c>
      <c r="DR2" s="14" t="s">
        <v>21</v>
      </c>
      <c r="DS2" s="14" t="s">
        <v>80</v>
      </c>
      <c r="DT2" s="14" t="s">
        <v>134</v>
      </c>
      <c r="DU2" s="14" t="s">
        <v>22</v>
      </c>
      <c r="DV2" s="14" t="s">
        <v>24</v>
      </c>
      <c r="DW2" s="14" t="s">
        <v>106</v>
      </c>
      <c r="DX2" s="14" t="s">
        <v>137</v>
      </c>
      <c r="DY2" s="14" t="s">
        <v>105</v>
      </c>
      <c r="DZ2" s="14" t="s">
        <v>103</v>
      </c>
      <c r="EA2" s="14" t="s">
        <v>136</v>
      </c>
      <c r="EB2" s="14" t="s">
        <v>23</v>
      </c>
      <c r="EC2" s="14" t="s">
        <v>18</v>
      </c>
      <c r="ED2" s="75" t="s">
        <v>19</v>
      </c>
      <c r="EE2" s="75"/>
      <c r="EF2" s="75"/>
      <c r="EG2" s="75"/>
      <c r="EH2" s="75"/>
      <c r="EI2" s="75" t="s">
        <v>20</v>
      </c>
      <c r="EJ2" s="75"/>
      <c r="EK2" s="75"/>
      <c r="EL2" s="75"/>
      <c r="EM2" s="75"/>
      <c r="EN2" s="75" t="s">
        <v>105</v>
      </c>
      <c r="EO2" s="75"/>
      <c r="EP2" s="75"/>
      <c r="EQ2" s="75"/>
      <c r="ER2" s="75"/>
      <c r="ES2" s="75" t="s">
        <v>23</v>
      </c>
      <c r="ET2" s="75"/>
      <c r="EU2" s="75"/>
      <c r="EV2" s="75"/>
      <c r="EW2" s="75"/>
      <c r="EX2" s="13" t="s">
        <v>100</v>
      </c>
      <c r="EY2" s="13" t="s">
        <v>135</v>
      </c>
      <c r="EZ2" s="13" t="s">
        <v>21</v>
      </c>
      <c r="FA2" s="13" t="s">
        <v>80</v>
      </c>
      <c r="FB2" s="13" t="s">
        <v>134</v>
      </c>
      <c r="FC2" s="13" t="s">
        <v>22</v>
      </c>
      <c r="FD2" s="13" t="s">
        <v>24</v>
      </c>
      <c r="FE2" s="13" t="s">
        <v>106</v>
      </c>
      <c r="FF2" s="13" t="s">
        <v>137</v>
      </c>
      <c r="FG2" s="13" t="s">
        <v>105</v>
      </c>
      <c r="FH2" s="13" t="s">
        <v>103</v>
      </c>
      <c r="FI2" s="13" t="s">
        <v>136</v>
      </c>
      <c r="FJ2" s="13" t="s">
        <v>23</v>
      </c>
      <c r="FK2" s="13" t="s">
        <v>18</v>
      </c>
      <c r="FL2" s="72" t="s">
        <v>19</v>
      </c>
      <c r="FM2" s="72"/>
      <c r="FN2" s="72"/>
      <c r="FO2" s="72"/>
      <c r="FP2" s="72"/>
      <c r="FQ2" s="72" t="s">
        <v>20</v>
      </c>
      <c r="FR2" s="72"/>
      <c r="FS2" s="72"/>
      <c r="FT2" s="72"/>
      <c r="FU2" s="72"/>
      <c r="FV2" s="72" t="s">
        <v>105</v>
      </c>
      <c r="FW2" s="72"/>
      <c r="FX2" s="72"/>
      <c r="FY2" s="72"/>
      <c r="FZ2" s="72"/>
      <c r="GA2" s="72" t="s">
        <v>23</v>
      </c>
      <c r="GB2" s="72"/>
      <c r="GC2" s="72"/>
      <c r="GD2" s="72"/>
      <c r="GE2" s="72"/>
      <c r="GF2" s="14" t="s">
        <v>100</v>
      </c>
      <c r="GG2" s="14" t="s">
        <v>135</v>
      </c>
      <c r="GH2" s="14" t="s">
        <v>21</v>
      </c>
      <c r="GI2" s="14" t="s">
        <v>80</v>
      </c>
      <c r="GJ2" s="14" t="s">
        <v>134</v>
      </c>
      <c r="GK2" s="14" t="s">
        <v>22</v>
      </c>
      <c r="GL2" s="14" t="s">
        <v>24</v>
      </c>
      <c r="GM2" s="14" t="s">
        <v>106</v>
      </c>
      <c r="GN2" s="14" t="s">
        <v>137</v>
      </c>
      <c r="GO2" s="14" t="s">
        <v>105</v>
      </c>
      <c r="GP2" s="14" t="s">
        <v>103</v>
      </c>
      <c r="GQ2" s="14" t="s">
        <v>136</v>
      </c>
      <c r="GR2" s="14" t="s">
        <v>23</v>
      </c>
      <c r="GS2" s="14" t="s">
        <v>18</v>
      </c>
      <c r="GT2" s="75" t="s">
        <v>19</v>
      </c>
      <c r="GU2" s="75"/>
      <c r="GV2" s="75"/>
      <c r="GW2" s="75"/>
      <c r="GX2" s="75"/>
      <c r="GY2" s="75" t="s">
        <v>20</v>
      </c>
      <c r="GZ2" s="75"/>
      <c r="HA2" s="75"/>
      <c r="HB2" s="75"/>
      <c r="HC2" s="75"/>
      <c r="HD2" s="75" t="s">
        <v>105</v>
      </c>
      <c r="HE2" s="75"/>
      <c r="HF2" s="75"/>
      <c r="HG2" s="75"/>
      <c r="HH2" s="75"/>
      <c r="HI2" s="75" t="s">
        <v>23</v>
      </c>
      <c r="HJ2" s="75"/>
      <c r="HK2" s="75"/>
      <c r="HL2" s="75"/>
      <c r="HM2" s="75"/>
      <c r="HN2" s="13" t="s">
        <v>100</v>
      </c>
      <c r="HO2" s="13" t="s">
        <v>135</v>
      </c>
      <c r="HP2" s="13" t="s">
        <v>21</v>
      </c>
      <c r="HQ2" s="13" t="s">
        <v>80</v>
      </c>
      <c r="HR2" s="13" t="s">
        <v>134</v>
      </c>
      <c r="HS2" s="13" t="s">
        <v>22</v>
      </c>
      <c r="HT2" s="13" t="s">
        <v>24</v>
      </c>
      <c r="HU2" s="13" t="s">
        <v>106</v>
      </c>
      <c r="HV2" s="13" t="s">
        <v>137</v>
      </c>
      <c r="HW2" s="13" t="s">
        <v>105</v>
      </c>
      <c r="HX2" s="13" t="s">
        <v>103</v>
      </c>
      <c r="HY2" s="13" t="s">
        <v>136</v>
      </c>
      <c r="HZ2" s="13" t="s">
        <v>23</v>
      </c>
      <c r="IA2" s="13" t="s">
        <v>18</v>
      </c>
      <c r="IB2" s="72" t="s">
        <v>19</v>
      </c>
      <c r="IC2" s="72"/>
      <c r="ID2" s="72"/>
      <c r="IE2" s="72"/>
      <c r="IF2" s="72"/>
      <c r="IG2" s="72" t="s">
        <v>20</v>
      </c>
      <c r="IH2" s="72"/>
      <c r="II2" s="72"/>
      <c r="IJ2" s="72"/>
      <c r="IK2" s="72"/>
      <c r="IL2" s="72" t="s">
        <v>105</v>
      </c>
      <c r="IM2" s="72"/>
      <c r="IN2" s="72"/>
      <c r="IO2" s="72"/>
      <c r="IP2" s="72"/>
      <c r="IQ2" s="72" t="s">
        <v>23</v>
      </c>
      <c r="IR2" s="72"/>
      <c r="IS2" s="72"/>
      <c r="IT2" s="72"/>
      <c r="IU2" s="72"/>
      <c r="IV2" s="14" t="s">
        <v>100</v>
      </c>
      <c r="IW2" s="14" t="s">
        <v>135</v>
      </c>
      <c r="IX2" s="14" t="s">
        <v>21</v>
      </c>
      <c r="IY2" s="14" t="s">
        <v>80</v>
      </c>
      <c r="IZ2" s="14" t="s">
        <v>134</v>
      </c>
      <c r="JA2" s="14" t="s">
        <v>22</v>
      </c>
      <c r="JB2" s="14" t="s">
        <v>24</v>
      </c>
      <c r="JC2" s="14" t="s">
        <v>106</v>
      </c>
      <c r="JD2" s="14" t="s">
        <v>137</v>
      </c>
      <c r="JE2" s="14" t="s">
        <v>105</v>
      </c>
      <c r="JF2" s="14" t="s">
        <v>103</v>
      </c>
      <c r="JG2" s="14" t="s">
        <v>136</v>
      </c>
      <c r="JH2" s="14" t="s">
        <v>23</v>
      </c>
      <c r="JI2" s="14" t="s">
        <v>18</v>
      </c>
      <c r="JJ2" s="75" t="s">
        <v>19</v>
      </c>
      <c r="JK2" s="75"/>
      <c r="JL2" s="75"/>
      <c r="JM2" s="75"/>
      <c r="JN2" s="75"/>
      <c r="JO2" s="75" t="s">
        <v>20</v>
      </c>
      <c r="JP2" s="75"/>
      <c r="JQ2" s="75"/>
      <c r="JR2" s="75"/>
      <c r="JS2" s="75"/>
      <c r="JT2" s="75" t="s">
        <v>105</v>
      </c>
      <c r="JU2" s="75"/>
      <c r="JV2" s="75"/>
      <c r="JW2" s="75"/>
      <c r="JX2" s="75"/>
      <c r="JY2" s="75" t="s">
        <v>23</v>
      </c>
      <c r="JZ2" s="75"/>
      <c r="KA2" s="75"/>
      <c r="KB2" s="75"/>
      <c r="KC2" s="75"/>
      <c r="KD2" s="13" t="s">
        <v>100</v>
      </c>
      <c r="KE2" s="13" t="s">
        <v>135</v>
      </c>
      <c r="KF2" s="13" t="s">
        <v>21</v>
      </c>
      <c r="KG2" s="13" t="s">
        <v>80</v>
      </c>
      <c r="KH2" s="13" t="s">
        <v>134</v>
      </c>
      <c r="KI2" s="13" t="s">
        <v>22</v>
      </c>
      <c r="KJ2" s="13" t="s">
        <v>24</v>
      </c>
      <c r="KK2" s="13" t="s">
        <v>106</v>
      </c>
      <c r="KL2" s="13" t="s">
        <v>137</v>
      </c>
      <c r="KM2" s="13" t="s">
        <v>105</v>
      </c>
      <c r="KN2" s="13" t="s">
        <v>103</v>
      </c>
      <c r="KO2" s="13" t="s">
        <v>136</v>
      </c>
      <c r="KP2" s="13" t="s">
        <v>23</v>
      </c>
      <c r="KQ2" s="13" t="s">
        <v>18</v>
      </c>
      <c r="KR2" s="72" t="s">
        <v>19</v>
      </c>
      <c r="KS2" s="72"/>
      <c r="KT2" s="72"/>
      <c r="KU2" s="72"/>
      <c r="KV2" s="72"/>
      <c r="KW2" s="72" t="s">
        <v>20</v>
      </c>
      <c r="KX2" s="72"/>
      <c r="KY2" s="72"/>
      <c r="KZ2" s="72"/>
      <c r="LA2" s="72"/>
      <c r="LB2" s="72" t="s">
        <v>105</v>
      </c>
      <c r="LC2" s="72"/>
      <c r="LD2" s="72"/>
      <c r="LE2" s="72"/>
      <c r="LF2" s="72"/>
      <c r="LG2" s="72" t="s">
        <v>23</v>
      </c>
      <c r="LH2" s="72"/>
      <c r="LI2" s="72"/>
      <c r="LJ2" s="72"/>
      <c r="LK2" s="72"/>
      <c r="LL2" s="14" t="s">
        <v>100</v>
      </c>
      <c r="LM2" s="14" t="s">
        <v>135</v>
      </c>
      <c r="LN2" s="14" t="s">
        <v>21</v>
      </c>
      <c r="LO2" s="14" t="s">
        <v>80</v>
      </c>
      <c r="LP2" s="14" t="s">
        <v>134</v>
      </c>
      <c r="LQ2" s="14" t="s">
        <v>22</v>
      </c>
      <c r="LR2" s="14" t="s">
        <v>24</v>
      </c>
      <c r="LS2" s="14" t="s">
        <v>106</v>
      </c>
      <c r="LT2" s="14" t="s">
        <v>137</v>
      </c>
      <c r="LU2" s="14" t="s">
        <v>105</v>
      </c>
      <c r="LV2" s="14" t="s">
        <v>103</v>
      </c>
      <c r="LW2" s="14" t="s">
        <v>136</v>
      </c>
      <c r="LX2" s="14" t="s">
        <v>23</v>
      </c>
      <c r="LY2" s="14" t="s">
        <v>18</v>
      </c>
      <c r="LZ2" s="75" t="s">
        <v>19</v>
      </c>
      <c r="MA2" s="75"/>
      <c r="MB2" s="75"/>
      <c r="MC2" s="75"/>
      <c r="MD2" s="75"/>
      <c r="ME2" s="75" t="s">
        <v>20</v>
      </c>
      <c r="MF2" s="75"/>
      <c r="MG2" s="75"/>
      <c r="MH2" s="75"/>
      <c r="MI2" s="75"/>
      <c r="MJ2" s="75" t="s">
        <v>105</v>
      </c>
      <c r="MK2" s="75"/>
      <c r="ML2" s="75"/>
      <c r="MM2" s="75"/>
      <c r="MN2" s="75"/>
      <c r="MO2" s="75" t="s">
        <v>23</v>
      </c>
      <c r="MP2" s="75"/>
      <c r="MQ2" s="75"/>
      <c r="MR2" s="75"/>
      <c r="MS2" s="75"/>
      <c r="MT2" s="13" t="s">
        <v>100</v>
      </c>
      <c r="MU2" s="13" t="s">
        <v>135</v>
      </c>
      <c r="MV2" s="13" t="s">
        <v>21</v>
      </c>
      <c r="MW2" s="13" t="s">
        <v>80</v>
      </c>
      <c r="MX2" s="13" t="s">
        <v>134</v>
      </c>
      <c r="MY2" s="13" t="s">
        <v>22</v>
      </c>
      <c r="MZ2" s="13" t="s">
        <v>24</v>
      </c>
      <c r="NA2" s="13" t="s">
        <v>106</v>
      </c>
      <c r="NB2" s="13" t="s">
        <v>137</v>
      </c>
      <c r="NC2" s="13" t="s">
        <v>105</v>
      </c>
      <c r="ND2" s="13" t="s">
        <v>103</v>
      </c>
      <c r="NE2" s="13" t="s">
        <v>136</v>
      </c>
      <c r="NF2" s="13" t="s">
        <v>23</v>
      </c>
      <c r="NG2" s="13" t="s">
        <v>18</v>
      </c>
      <c r="NH2" s="72" t="s">
        <v>19</v>
      </c>
      <c r="NI2" s="72"/>
      <c r="NJ2" s="72"/>
      <c r="NK2" s="72"/>
      <c r="NL2" s="72"/>
      <c r="NM2" s="72" t="s">
        <v>20</v>
      </c>
      <c r="NN2" s="72"/>
      <c r="NO2" s="72"/>
      <c r="NP2" s="72"/>
      <c r="NQ2" s="72"/>
      <c r="NR2" s="72" t="s">
        <v>105</v>
      </c>
      <c r="NS2" s="72"/>
      <c r="NT2" s="72"/>
      <c r="NU2" s="72"/>
      <c r="NV2" s="72"/>
      <c r="NW2" s="72" t="s">
        <v>23</v>
      </c>
      <c r="NX2" s="72"/>
      <c r="NY2" s="72"/>
      <c r="NZ2" s="72"/>
      <c r="OA2" s="72"/>
      <c r="OB2" s="14" t="s">
        <v>100</v>
      </c>
      <c r="OC2" s="14" t="s">
        <v>135</v>
      </c>
      <c r="OD2" s="14" t="s">
        <v>21</v>
      </c>
      <c r="OE2" s="14" t="s">
        <v>80</v>
      </c>
      <c r="OF2" s="14" t="s">
        <v>134</v>
      </c>
      <c r="OG2" s="14" t="s">
        <v>22</v>
      </c>
      <c r="OH2" s="14" t="s">
        <v>24</v>
      </c>
      <c r="OI2" s="14" t="s">
        <v>106</v>
      </c>
      <c r="OJ2" s="14" t="s">
        <v>137</v>
      </c>
      <c r="OK2" s="14" t="s">
        <v>105</v>
      </c>
      <c r="OL2" s="14" t="s">
        <v>103</v>
      </c>
      <c r="OM2" s="14" t="s">
        <v>136</v>
      </c>
      <c r="ON2" s="14" t="s">
        <v>23</v>
      </c>
      <c r="OO2" s="14" t="s">
        <v>18</v>
      </c>
      <c r="OP2" s="75" t="s">
        <v>19</v>
      </c>
      <c r="OQ2" s="75"/>
      <c r="OR2" s="75"/>
      <c r="OS2" s="75"/>
      <c r="OT2" s="75"/>
      <c r="OU2" s="75" t="s">
        <v>20</v>
      </c>
      <c r="OV2" s="75"/>
      <c r="OW2" s="75"/>
      <c r="OX2" s="75"/>
      <c r="OY2" s="75"/>
      <c r="OZ2" s="75" t="s">
        <v>105</v>
      </c>
      <c r="PA2" s="75"/>
      <c r="PB2" s="75"/>
      <c r="PC2" s="75"/>
      <c r="PD2" s="75"/>
      <c r="PE2" s="75" t="s">
        <v>23</v>
      </c>
      <c r="PF2" s="75"/>
      <c r="PG2" s="75"/>
      <c r="PH2" s="75"/>
      <c r="PI2" s="75"/>
      <c r="PJ2" s="13" t="s">
        <v>100</v>
      </c>
      <c r="PK2" s="13" t="s">
        <v>135</v>
      </c>
      <c r="PL2" s="13" t="s">
        <v>21</v>
      </c>
      <c r="PM2" s="13" t="s">
        <v>80</v>
      </c>
      <c r="PN2" s="13" t="s">
        <v>134</v>
      </c>
      <c r="PO2" s="13" t="s">
        <v>22</v>
      </c>
      <c r="PP2" s="13" t="s">
        <v>24</v>
      </c>
      <c r="PQ2" s="13" t="s">
        <v>106</v>
      </c>
      <c r="PR2" s="13" t="s">
        <v>137</v>
      </c>
      <c r="PS2" s="13" t="s">
        <v>105</v>
      </c>
      <c r="PT2" s="13" t="s">
        <v>103</v>
      </c>
      <c r="PU2" s="13" t="s">
        <v>136</v>
      </c>
      <c r="PV2" s="13" t="s">
        <v>23</v>
      </c>
      <c r="PW2" s="13" t="s">
        <v>18</v>
      </c>
      <c r="PX2" s="72" t="s">
        <v>19</v>
      </c>
      <c r="PY2" s="72"/>
      <c r="PZ2" s="72"/>
      <c r="QA2" s="72"/>
      <c r="QB2" s="72"/>
      <c r="QC2" s="72" t="s">
        <v>20</v>
      </c>
      <c r="QD2" s="72"/>
      <c r="QE2" s="72"/>
      <c r="QF2" s="72"/>
      <c r="QG2" s="72"/>
      <c r="QH2" s="72" t="s">
        <v>105</v>
      </c>
      <c r="QI2" s="72"/>
      <c r="QJ2" s="72"/>
      <c r="QK2" s="72"/>
      <c r="QL2" s="72"/>
      <c r="QM2" s="72" t="s">
        <v>23</v>
      </c>
      <c r="QN2" s="72"/>
      <c r="QO2" s="72"/>
      <c r="QP2" s="72"/>
      <c r="QQ2" s="72"/>
      <c r="QR2" s="14" t="s">
        <v>100</v>
      </c>
      <c r="QS2" s="14" t="s">
        <v>135</v>
      </c>
      <c r="QT2" s="14" t="s">
        <v>21</v>
      </c>
      <c r="QU2" s="14" t="s">
        <v>80</v>
      </c>
      <c r="QV2" s="14" t="s">
        <v>134</v>
      </c>
      <c r="QW2" s="14" t="s">
        <v>22</v>
      </c>
      <c r="QX2" s="14" t="s">
        <v>24</v>
      </c>
      <c r="QY2" s="14" t="s">
        <v>106</v>
      </c>
      <c r="QZ2" s="14" t="s">
        <v>137</v>
      </c>
      <c r="RA2" s="14" t="s">
        <v>105</v>
      </c>
      <c r="RB2" s="14" t="s">
        <v>103</v>
      </c>
      <c r="RC2" s="14" t="s">
        <v>136</v>
      </c>
      <c r="RD2" s="14" t="s">
        <v>23</v>
      </c>
      <c r="RE2" s="14" t="s">
        <v>18</v>
      </c>
      <c r="RF2" s="75" t="s">
        <v>19</v>
      </c>
      <c r="RG2" s="75"/>
      <c r="RH2" s="75"/>
      <c r="RI2" s="75"/>
      <c r="RJ2" s="75"/>
      <c r="RK2" s="75" t="s">
        <v>20</v>
      </c>
      <c r="RL2" s="75"/>
      <c r="RM2" s="75"/>
      <c r="RN2" s="75"/>
      <c r="RO2" s="75"/>
      <c r="RP2" s="75" t="s">
        <v>105</v>
      </c>
      <c r="RQ2" s="75"/>
      <c r="RR2" s="75"/>
      <c r="RS2" s="75"/>
      <c r="RT2" s="75"/>
      <c r="RU2" s="75" t="s">
        <v>23</v>
      </c>
      <c r="RV2" s="75"/>
      <c r="RW2" s="75"/>
      <c r="RX2" s="75"/>
      <c r="RY2" s="75"/>
      <c r="RZ2" s="13" t="s">
        <v>100</v>
      </c>
      <c r="SA2" s="13" t="s">
        <v>135</v>
      </c>
      <c r="SB2" s="13" t="s">
        <v>21</v>
      </c>
      <c r="SC2" s="13" t="s">
        <v>80</v>
      </c>
      <c r="SD2" s="13" t="s">
        <v>134</v>
      </c>
      <c r="SE2" s="13" t="s">
        <v>22</v>
      </c>
      <c r="SF2" s="13" t="s">
        <v>24</v>
      </c>
      <c r="SG2" s="13" t="s">
        <v>106</v>
      </c>
      <c r="SH2" s="13" t="s">
        <v>137</v>
      </c>
      <c r="SI2" s="13" t="s">
        <v>105</v>
      </c>
      <c r="SJ2" s="13" t="s">
        <v>103</v>
      </c>
      <c r="SK2" s="13" t="s">
        <v>136</v>
      </c>
      <c r="SL2" s="13" t="s">
        <v>23</v>
      </c>
      <c r="SM2" s="13" t="s">
        <v>18</v>
      </c>
      <c r="SN2" s="72" t="s">
        <v>19</v>
      </c>
      <c r="SO2" s="72"/>
      <c r="SP2" s="72"/>
      <c r="SQ2" s="72"/>
      <c r="SR2" s="72"/>
      <c r="SS2" s="72" t="s">
        <v>20</v>
      </c>
      <c r="ST2" s="72"/>
      <c r="SU2" s="72"/>
      <c r="SV2" s="72"/>
      <c r="SW2" s="72"/>
      <c r="SX2" s="72" t="s">
        <v>105</v>
      </c>
      <c r="SY2" s="72"/>
      <c r="SZ2" s="72"/>
      <c r="TA2" s="72"/>
      <c r="TB2" s="72"/>
      <c r="TC2" s="72" t="s">
        <v>23</v>
      </c>
      <c r="TD2" s="72"/>
      <c r="TE2" s="72"/>
      <c r="TF2" s="72"/>
      <c r="TG2" s="72"/>
      <c r="TH2" s="14" t="s">
        <v>100</v>
      </c>
      <c r="TI2" s="14" t="s">
        <v>135</v>
      </c>
      <c r="TJ2" s="14" t="s">
        <v>21</v>
      </c>
      <c r="TK2" s="14" t="s">
        <v>80</v>
      </c>
      <c r="TL2" s="14" t="s">
        <v>134</v>
      </c>
      <c r="TM2" s="14" t="s">
        <v>22</v>
      </c>
      <c r="TN2" s="14" t="s">
        <v>24</v>
      </c>
      <c r="TO2" s="14" t="s">
        <v>106</v>
      </c>
      <c r="TP2" s="14" t="s">
        <v>137</v>
      </c>
      <c r="TQ2" s="14" t="s">
        <v>105</v>
      </c>
      <c r="TR2" s="14" t="s">
        <v>103</v>
      </c>
      <c r="TS2" s="14" t="s">
        <v>136</v>
      </c>
      <c r="TT2" s="14" t="s">
        <v>23</v>
      </c>
      <c r="TU2" s="14" t="s">
        <v>18</v>
      </c>
      <c r="TV2" s="75" t="s">
        <v>19</v>
      </c>
      <c r="TW2" s="75"/>
      <c r="TX2" s="75"/>
      <c r="TY2" s="75"/>
      <c r="TZ2" s="75"/>
      <c r="UA2" s="75" t="s">
        <v>20</v>
      </c>
      <c r="UB2" s="75"/>
      <c r="UC2" s="75"/>
      <c r="UD2" s="75"/>
      <c r="UE2" s="75"/>
      <c r="UF2" s="75" t="s">
        <v>105</v>
      </c>
      <c r="UG2" s="75"/>
      <c r="UH2" s="75"/>
      <c r="UI2" s="75"/>
      <c r="UJ2" s="75"/>
      <c r="UK2" s="75" t="s">
        <v>23</v>
      </c>
      <c r="UL2" s="75"/>
      <c r="UM2" s="75"/>
      <c r="UN2" s="75"/>
      <c r="UO2" s="75"/>
      <c r="UP2" s="13" t="s">
        <v>100</v>
      </c>
      <c r="UQ2" s="13" t="s">
        <v>135</v>
      </c>
      <c r="UR2" s="13" t="s">
        <v>21</v>
      </c>
      <c r="US2" s="13" t="s">
        <v>80</v>
      </c>
      <c r="UT2" s="13" t="s">
        <v>134</v>
      </c>
      <c r="UU2" s="13" t="s">
        <v>22</v>
      </c>
      <c r="UV2" s="13" t="s">
        <v>24</v>
      </c>
      <c r="UW2" s="13" t="s">
        <v>106</v>
      </c>
      <c r="UX2" s="13" t="s">
        <v>137</v>
      </c>
      <c r="UY2" s="13" t="s">
        <v>105</v>
      </c>
      <c r="UZ2" s="13" t="s">
        <v>103</v>
      </c>
      <c r="VA2" s="13" t="s">
        <v>136</v>
      </c>
      <c r="VB2" s="13" t="s">
        <v>23</v>
      </c>
      <c r="VC2" s="13" t="s">
        <v>18</v>
      </c>
      <c r="VD2" s="72" t="s">
        <v>19</v>
      </c>
      <c r="VE2" s="72"/>
      <c r="VF2" s="72"/>
      <c r="VG2" s="72"/>
      <c r="VH2" s="72"/>
      <c r="VI2" s="72" t="s">
        <v>20</v>
      </c>
      <c r="VJ2" s="72"/>
      <c r="VK2" s="72"/>
      <c r="VL2" s="72"/>
      <c r="VM2" s="72"/>
      <c r="VN2" s="72" t="s">
        <v>105</v>
      </c>
      <c r="VO2" s="72"/>
      <c r="VP2" s="72"/>
      <c r="VQ2" s="72"/>
      <c r="VR2" s="72"/>
      <c r="VS2" s="72" t="s">
        <v>23</v>
      </c>
      <c r="VT2" s="72"/>
      <c r="VU2" s="72"/>
      <c r="VV2" s="72"/>
      <c r="VW2" s="72"/>
      <c r="VX2" s="14" t="s">
        <v>100</v>
      </c>
      <c r="VY2" s="14" t="s">
        <v>135</v>
      </c>
      <c r="VZ2" s="14" t="s">
        <v>21</v>
      </c>
      <c r="WA2" s="14" t="s">
        <v>80</v>
      </c>
      <c r="WB2" s="14" t="s">
        <v>134</v>
      </c>
      <c r="WC2" s="14" t="s">
        <v>22</v>
      </c>
      <c r="WD2" s="14" t="s">
        <v>24</v>
      </c>
      <c r="WE2" s="14" t="s">
        <v>106</v>
      </c>
      <c r="WF2" s="14" t="s">
        <v>137</v>
      </c>
      <c r="WG2" s="14" t="s">
        <v>105</v>
      </c>
      <c r="WH2" s="14" t="s">
        <v>103</v>
      </c>
      <c r="WI2" s="14" t="s">
        <v>136</v>
      </c>
      <c r="WJ2" s="14" t="s">
        <v>23</v>
      </c>
      <c r="WK2" s="14" t="s">
        <v>18</v>
      </c>
      <c r="WL2" s="75" t="s">
        <v>19</v>
      </c>
      <c r="WM2" s="75"/>
      <c r="WN2" s="75"/>
      <c r="WO2" s="75"/>
      <c r="WP2" s="75"/>
      <c r="WQ2" s="75" t="s">
        <v>20</v>
      </c>
      <c r="WR2" s="75"/>
      <c r="WS2" s="75"/>
      <c r="WT2" s="75"/>
      <c r="WU2" s="75"/>
      <c r="WV2" s="75" t="s">
        <v>23</v>
      </c>
      <c r="WW2" s="75"/>
      <c r="WX2" s="75"/>
      <c r="WY2" s="75"/>
      <c r="WZ2" s="75"/>
      <c r="XA2" s="13"/>
      <c r="XB2" s="13" t="s">
        <v>100</v>
      </c>
      <c r="XC2" s="13" t="s">
        <v>135</v>
      </c>
      <c r="XD2" s="13" t="s">
        <v>21</v>
      </c>
      <c r="XE2" s="13" t="s">
        <v>80</v>
      </c>
      <c r="XF2" s="13" t="s">
        <v>134</v>
      </c>
      <c r="XG2" s="13" t="s">
        <v>22</v>
      </c>
      <c r="XH2" s="13" t="s">
        <v>24</v>
      </c>
      <c r="XI2" s="13" t="s">
        <v>103</v>
      </c>
      <c r="XJ2" s="13" t="s">
        <v>136</v>
      </c>
      <c r="XK2" s="13" t="s">
        <v>23</v>
      </c>
      <c r="XL2" s="13" t="s">
        <v>18</v>
      </c>
    </row>
    <row r="3" spans="1:636" x14ac:dyDescent="0.2">
      <c r="A3" s="68"/>
      <c r="B3" s="68"/>
      <c r="C3" s="68"/>
      <c r="D3" s="68"/>
      <c r="E3" s="68"/>
      <c r="F3" s="69"/>
      <c r="G3" s="68"/>
      <c r="H3" s="68"/>
      <c r="I3" s="68"/>
      <c r="J3" s="74"/>
      <c r="K3" s="70"/>
      <c r="L3" s="74"/>
      <c r="M3" s="70"/>
      <c r="N3" s="73"/>
      <c r="O3" s="70"/>
      <c r="P3" s="70"/>
      <c r="Q3" s="14" t="s">
        <v>15</v>
      </c>
      <c r="R3" s="14" t="s">
        <v>16</v>
      </c>
      <c r="S3" s="14" t="s">
        <v>10</v>
      </c>
      <c r="T3" s="14" t="s">
        <v>133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133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133</v>
      </c>
      <c r="AE3" s="14" t="s">
        <v>30</v>
      </c>
      <c r="AF3" s="14" t="s">
        <v>55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133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133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133</v>
      </c>
      <c r="BF3" s="13" t="s">
        <v>30</v>
      </c>
      <c r="BG3" s="13" t="s">
        <v>55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133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133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133</v>
      </c>
      <c r="CG3" s="14" t="s">
        <v>30</v>
      </c>
      <c r="CH3" s="14" t="s">
        <v>55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133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133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133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133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133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133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133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133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133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133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133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133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133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133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133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133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133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133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133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133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133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133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133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133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133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133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133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133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133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133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133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133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133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133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133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133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133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133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133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133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133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133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133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133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133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133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133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133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133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133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133</v>
      </c>
      <c r="TB3" s="14" t="s">
        <v>30</v>
      </c>
      <c r="TC3" s="14" t="s">
        <v>15</v>
      </c>
      <c r="TD3" s="14" t="s">
        <v>16</v>
      </c>
      <c r="TE3" s="14" t="s">
        <v>10</v>
      </c>
      <c r="TF3" s="14" t="s">
        <v>133</v>
      </c>
      <c r="TG3" s="14" t="s">
        <v>30</v>
      </c>
      <c r="TH3" s="6"/>
      <c r="TI3" s="6"/>
      <c r="TJ3" s="6"/>
      <c r="TK3" s="6"/>
      <c r="TL3" s="6"/>
      <c r="TM3" s="6"/>
      <c r="TN3" s="6"/>
      <c r="TO3" s="6"/>
      <c r="TP3" s="6"/>
      <c r="TQ3" s="6"/>
      <c r="TR3" s="6"/>
      <c r="TS3" s="6"/>
      <c r="TT3" s="6"/>
      <c r="TU3" s="6"/>
      <c r="TV3" s="13" t="s">
        <v>15</v>
      </c>
      <c r="TW3" s="13" t="s">
        <v>16</v>
      </c>
      <c r="TX3" s="13" t="s">
        <v>10</v>
      </c>
      <c r="TY3" s="13" t="s">
        <v>133</v>
      </c>
      <c r="TZ3" s="13" t="s">
        <v>30</v>
      </c>
      <c r="UA3" s="13" t="s">
        <v>15</v>
      </c>
      <c r="UB3" s="13" t="s">
        <v>16</v>
      </c>
      <c r="UC3" s="13" t="s">
        <v>10</v>
      </c>
      <c r="UD3" s="13" t="s">
        <v>133</v>
      </c>
      <c r="UE3" s="13" t="s">
        <v>30</v>
      </c>
      <c r="UF3" s="13" t="s">
        <v>15</v>
      </c>
      <c r="UG3" s="13" t="s">
        <v>16</v>
      </c>
      <c r="UH3" s="13" t="s">
        <v>10</v>
      </c>
      <c r="UI3" s="13" t="s">
        <v>133</v>
      </c>
      <c r="UJ3" s="13" t="s">
        <v>30</v>
      </c>
      <c r="UK3" s="13" t="s">
        <v>15</v>
      </c>
      <c r="UL3" s="13" t="s">
        <v>16</v>
      </c>
      <c r="UM3" s="13" t="s">
        <v>10</v>
      </c>
      <c r="UN3" s="13" t="s">
        <v>133</v>
      </c>
      <c r="UO3" s="13" t="s">
        <v>30</v>
      </c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14" t="s">
        <v>15</v>
      </c>
      <c r="VE3" s="14" t="s">
        <v>16</v>
      </c>
      <c r="VF3" s="14" t="s">
        <v>10</v>
      </c>
      <c r="VG3" s="14" t="s">
        <v>133</v>
      </c>
      <c r="VH3" s="14" t="s">
        <v>30</v>
      </c>
      <c r="VI3" s="14" t="s">
        <v>15</v>
      </c>
      <c r="VJ3" s="14" t="s">
        <v>16</v>
      </c>
      <c r="VK3" s="14" t="s">
        <v>10</v>
      </c>
      <c r="VL3" s="14" t="s">
        <v>133</v>
      </c>
      <c r="VM3" s="14" t="s">
        <v>30</v>
      </c>
      <c r="VN3" s="14" t="s">
        <v>15</v>
      </c>
      <c r="VO3" s="14" t="s">
        <v>16</v>
      </c>
      <c r="VP3" s="14" t="s">
        <v>10</v>
      </c>
      <c r="VQ3" s="14" t="s">
        <v>133</v>
      </c>
      <c r="VR3" s="14" t="s">
        <v>30</v>
      </c>
      <c r="VS3" s="14" t="s">
        <v>15</v>
      </c>
      <c r="VT3" s="14" t="s">
        <v>16</v>
      </c>
      <c r="VU3" s="14" t="s">
        <v>10</v>
      </c>
      <c r="VV3" s="14" t="s">
        <v>133</v>
      </c>
      <c r="VW3" s="14" t="s">
        <v>30</v>
      </c>
      <c r="VX3" s="6"/>
      <c r="VY3" s="6"/>
      <c r="VZ3" s="6"/>
      <c r="WA3" s="6"/>
      <c r="WB3" s="6"/>
      <c r="WC3" s="6"/>
      <c r="WD3" s="6"/>
      <c r="WE3" s="6"/>
      <c r="WF3" s="6"/>
      <c r="WG3" s="6"/>
      <c r="WH3" s="6"/>
      <c r="WI3" s="6"/>
      <c r="WJ3" s="6"/>
      <c r="WK3" s="6"/>
      <c r="WL3" s="13" t="s">
        <v>15</v>
      </c>
      <c r="WM3" s="13" t="s">
        <v>16</v>
      </c>
      <c r="WN3" s="13" t="s">
        <v>10</v>
      </c>
      <c r="WO3" s="13" t="s">
        <v>133</v>
      </c>
      <c r="WP3" s="13" t="s">
        <v>30</v>
      </c>
      <c r="WQ3" s="13" t="s">
        <v>15</v>
      </c>
      <c r="WR3" s="13" t="s">
        <v>16</v>
      </c>
      <c r="WS3" s="13" t="s">
        <v>10</v>
      </c>
      <c r="WT3" s="13" t="s">
        <v>133</v>
      </c>
      <c r="WU3" s="13" t="s">
        <v>30</v>
      </c>
      <c r="WV3" s="13" t="s">
        <v>15</v>
      </c>
      <c r="WW3" s="13" t="s">
        <v>16</v>
      </c>
      <c r="WX3" s="13" t="s">
        <v>10</v>
      </c>
      <c r="WY3" s="13" t="s">
        <v>133</v>
      </c>
      <c r="WZ3" s="13" t="s">
        <v>30</v>
      </c>
      <c r="XA3" s="13" t="s">
        <v>55</v>
      </c>
      <c r="XB3" s="13"/>
      <c r="XC3" s="13"/>
      <c r="XD3" s="13"/>
      <c r="XE3" s="13"/>
      <c r="XF3" s="13"/>
      <c r="XG3" s="13"/>
      <c r="XH3" s="13"/>
      <c r="XI3" s="13"/>
      <c r="XJ3" s="13"/>
      <c r="XK3" s="13"/>
      <c r="XL3" s="13"/>
    </row>
    <row r="4" spans="1:636" x14ac:dyDescent="0.2">
      <c r="A4" s="4" cm="1">
        <f t="array" ref="A4">IF(AND(H4&lt;&gt;"",H4&lt;&gt;"No DD"),SUMPRODUCT((H$4:H$21&lt;&gt;"")*(H$4:H$21&lt;&gt;"No DD")*(E$4:E$21&gt;E4))+1,IF(H4="No DD",SUMPRODUCT((H$4:H$21="No DD")*(E$4:E$21&gt;E4))+1+SUMPRODUCT((H$4:H$21&lt;&gt;"")*(H$4:H$21&lt;&gt;"No DD")),""))</f>
        <v>1</v>
      </c>
      <c r="B4" s="5" t="s">
        <v>95</v>
      </c>
      <c r="C4" s="4" t="s">
        <v>8</v>
      </c>
      <c r="D4" s="4" t="s">
        <v>94</v>
      </c>
      <c r="E4" s="9">
        <f>SUM(J4,L4,N4)</f>
        <v>95.509999999999991</v>
      </c>
      <c r="F4" s="3" t="str">
        <f>IF(OR(AND(AG4&gt;=AQ$23,AG4&lt;&gt;"",AI4&gt;=AQ$27,AI4&lt;&gt;"",AF4=""),AND(AJ4&gt;=AQ$23,AJ4&lt;&gt;"",AL4&gt;=AQ$27,AL4&lt;&gt;"",AF4=""),AND(AN4&gt;=AQ$23,AN4&lt;&gt;"",AP4&gt;=AQ$27,AP4&lt;&gt;"",AF4=""),AND(BH4&gt;=BR$23,BH4&lt;&gt;"",BJ4&gt;=BR$27,BJ4&lt;&gt;"",BG4=""),AND(BK4&gt;=BR$23,BK4&lt;&gt;"",BM4&gt;=BR$27,BM4&lt;&gt;"",BG4=""),AND(BO4&gt;=BR$23,BO4&lt;&gt;"",BQ4&gt;=BR$27,BQ4&lt;&gt;"",BG4=""),AND(CI4&gt;=CS$23,CI4&lt;&gt;"",CK4&gt;=CS$27,CK4&lt;&gt;"",CH4=""),AND(CL4&gt;=CS$23,CL4&lt;&gt;"",CN4&gt;=CS$27,CN4&lt;&gt;"",CH4=""),AND(CP4&gt;=CS$23,CP4&lt;&gt;"",CR4&gt;=CS$27,CR4&lt;&gt;"",CH4=""),AND(DP4&gt;=EC$23,DP4&lt;&gt;"",DR4&gt;=EC$27,DR4&lt;&gt;""),AND(DS4&gt;=EC$23,DS4&lt;&gt;"",DU4&gt;=EC$27,DU4&lt;&gt;""),AND(DW4&gt;=EC$23,DW4&lt;&gt;"",DY4&gt;=EC$27,DY4&lt;&gt;""),AND(DZ4&gt;=EC$23,DZ4&lt;&gt;"",EB4&gt;=EC$27,EB4&lt;&gt;""),AND(EX4&gt;=FK$23,EX4&lt;&gt;"",EZ4&gt;=FK$27,EZ4&lt;&gt;""),AND(FA4&gt;=FK$23,FA4&lt;&gt;"",FC4&gt;=FK$27,FC4&lt;&gt;""),AND(FE4&gt;=FK$23,FE4&lt;&gt;"",FG4&gt;=FK$27,FG4&lt;&gt;""),AND(FH4&gt;=FK$23,FH4&lt;&gt;"",FJ4&gt;=FK$27,FJ4&lt;&gt;""),AND(GF4&gt;=GS$23,GF4&lt;&gt;"",GH4&gt;=GS$27,GH4&lt;&gt;""),AND(GI4&gt;=GS$23,GI4&lt;&gt;"",GK4&gt;=GS$27,GK4&lt;&gt;""),AND(GM4&gt;=GS$23,GM4&lt;&gt;"",GO4&gt;=GS$27,GO4&lt;&gt;""),AND(GP4&gt;=GS$23,GP4&lt;&gt;"",GR4&gt;=GS$27,GR4&lt;&gt;""),AND(HN4&gt;=IA$23,HN4&lt;&gt;"",HP4&gt;=IA$27,HP4&lt;&gt;""),AND(HQ4&gt;=IA$23,HQ4&lt;&gt;"",HS4&gt;=IA$27,HS4&lt;&gt;""),AND(HU4&gt;=IA$23,HU4&lt;&gt;"",HW4&gt;=IA$27,HW4&lt;&gt;""),AND(HX4&gt;=IA$23,HX4&lt;&gt;"",HZ4&gt;=IA$27,HZ4&lt;&gt;""),AND(IV4&gt;=JI$23,IV4&lt;&gt;"",IX4&gt;=JI$27,IX4&lt;&gt;""),AND(IY4&gt;=JI$23,IY4&lt;&gt;"",JA4&gt;=JI$27,JA4&lt;&gt;""),AND(JC4&gt;=JI$23,JC4&lt;&gt;"",JE4&gt;=JI$27,JE4&lt;&gt;""),AND(JF4&gt;=JI$23,JF4&lt;&gt;"",JH4&gt;=JI$27,JH4&lt;&gt;""),AND(KD4&gt;=KQ$23,KD4&lt;&gt;"",KF4&gt;=KQ$27,KF4&lt;&gt;""),AND(KG4&gt;=KQ$23,KG4&lt;&gt;"",KI4&gt;=KQ$27,KI4&lt;&gt;""),AND(KK4&gt;=KQ$23,KK4&lt;&gt;"",KM4&gt;=KQ$27,KM4&lt;&gt;""),AND(KN4&gt;=KQ$23,KN4&lt;&gt;"",KP4&gt;=KQ$27,KP4&lt;&gt;""),AND(LL4&gt;=LY$23,LL4&lt;&gt;"",LN4&gt;=LY$27,LN4&lt;&gt;""),AND(LO4&gt;=LY$23,LO4&lt;&gt;"",LQ4&gt;=LY$27,LQ4&lt;&gt;""),AND(LS4&gt;=LY$23,LS4&lt;&gt;"",LU4&gt;=LY$27,LU4&lt;&gt;""),AND(LV4&gt;=LY$23,LV4&lt;&gt;"",LX4&gt;=LY$27,LX4&lt;&gt;""),AND(MT4&gt;=NG$23,MT4&lt;&gt;"",MV4&gt;=NG$27,MV4&lt;&gt;""),AND(MW4&gt;=NG$23,MW4&lt;&gt;"",MY4&gt;=NG$27,MY4&lt;&gt;""),AND(NA4&gt;=NG$23,NA4&lt;&gt;"",NC4&gt;=NG$27,NC4&lt;&gt;""),AND(ND4&gt;=NG$23,ND4&lt;&gt;"",NF4&gt;=NG$27,NF4&lt;&gt;""),AND(OB4&gt;=OO$23,OB4&lt;&gt;"",OD4&gt;=OO$27,OD4&lt;&gt;""),AND(OE4&gt;=OO$23,OE4&lt;&gt;"",OG4&gt;=OO$27,OG4&lt;&gt;""),AND(OI4&gt;=OO$23,OI4&lt;&gt;"",OK4&gt;=OO$27,OK4&lt;&gt;""),AND(OL4&gt;=OO$23,OL4&lt;&gt;"",ON4&gt;=OO$27,ON4&lt;&gt;""),AND(PJ4&gt;=PW$23,PJ4&lt;&gt;"",PL4&gt;=PW$27,PL4&lt;&gt;""),AND(PM4&gt;=PW$23,PM4&lt;&gt;"",PO4&gt;=PW$27,PO4&lt;&gt;""),AND(PQ4&gt;=PW$23,PQ4&lt;&gt;"",PS4&gt;=PW$27,PS4&lt;&gt;""),AND(PT4&gt;=PW$23,PT4&lt;&gt;"",PV4&gt;=PW$27,PV4&lt;&gt;""),AND(QR4&gt;=RE$23,QR4&lt;&gt;"",QT4&gt;=RE$27,QT4&lt;&gt;""),AND(QU4&gt;=RE$23,QU4&lt;&gt;"",QW4&gt;=RE$27,QW4&lt;&gt;""),AND(QY4&gt;=RE$23,QY4&lt;&gt;"",RA4&gt;=RE$27,RA4&lt;&gt;""),AND(RB4&gt;=RE$23,RB4&lt;&gt;"",RD4&gt;=RE$27,RD4&lt;&gt;""),AND(RZ4&gt;=SM$23,RZ4&lt;&gt;"",SB4&gt;=SM$27,SB4&lt;&gt;""),AND(SC4&gt;=SM$23,SC4&lt;&gt;"",SE4&gt;=SM$27,SE4&lt;&gt;""),AND(SG4&gt;=SM$23,SG4&lt;&gt;"",SI4&gt;=SM$27,SI4&lt;&gt;""),AND(SJ4&gt;=SM$23,SJ4&lt;&gt;"",SL4&gt;=SM$27,SL4&lt;&gt;""),AND(TH4&gt;=TU$23,TH4&lt;&gt;"",TJ4&gt;=TU$27,TJ4&lt;&gt;""),AND(TK4&gt;=TU$23,TK4&lt;&gt;"",TM4&gt;=TU$27,TM4&lt;&gt;""),AND(TO4&gt;=TU$23,TO4&lt;&gt;"",TQ4&gt;=TU$27,TQ4&lt;&gt;""),AND(TR4&gt;=TU$23,TR4&lt;&gt;"",TT4&gt;=TU$27,TT4&lt;&gt;""),AND(UP4&gt;=VC$23,UP4&lt;&gt;"",UR4&gt;=VC$27,UR4&lt;&gt;""),AND(US4&gt;=VC$23,US4&lt;&gt;"",UU4&gt;=VC$27,UU4&lt;&gt;""),AND(UW4&gt;=VC$23,UW4&lt;&gt;"",UY4&gt;=VC$27,UY4&lt;&gt;""),AND(UZ4&gt;=VC$23,UZ4&lt;&gt;"",VB4&gt;=VC$27,VB4&lt;&gt;""),AND(VX4&gt;=WK$23,VX4&lt;&gt;"",VZ4&gt;=WK$27,VZ4&lt;&gt;""),AND(WA4&gt;=WK$23,WA4&lt;&gt;"",WC4&gt;=WK$27,WC4&lt;&gt;""),AND(WE4&gt;=WK$23,WE4&lt;&gt;"",WG4&gt;=WK$27,WG4&lt;&gt;""),AND(WH4&gt;=WK$23,WH4&lt;&gt;"",WJ4&gt;=WK$27,WJ4&lt;&gt;"")),"P","")</f>
        <v>P</v>
      </c>
      <c r="G4" s="3" t="str">
        <f>IF(OR(AND(AI4&gt;=AQ$27,AI4&lt;&gt;"",AF4=""),AND(AL4&gt;=AQ$27,AL4&lt;&gt;"",AF4=""),AND(AP4&gt;=AQ$27,AP4&lt;&gt;"",AF4=""),AND(BJ4&gt;=BR$27,BJ4&lt;&gt;"",BG4=""),AND(BM4&gt;=BR$27,BM4&lt;&gt;"",BG4=""),AND(BQ4&gt;=BR$27,BQ4&lt;&gt;"",BG4=""),AND(CK4&gt;=CS$27,CK4&lt;&gt;"",CH4=""),AND(CN4&gt;=CS$27,CN4&lt;&gt;"",CH4=""),AND(CR4&gt;=CS$27,CR4&lt;&gt;"",CH4=""),AND(DR4&gt;=EC$27,DR4&lt;&gt;""),AND(DU4&gt;=EC$27,DU4&lt;&gt;""),AND(DY4&gt;=EC$27,DY4&lt;&gt;""),AND(EB4&gt;=EC$27,EB4&lt;&gt;""),AND(EZ4&gt;=FK$27,EZ4&lt;&gt;""),AND(FC4&gt;=FK$27,FC4&lt;&gt;""),AND(FG4&gt;=FK$27,FG4&lt;&gt;""),AND(FJ4&gt;=FK$27,FJ4&lt;&gt;""),AND(GH4&gt;=GS$27,GH4&lt;&gt;""),AND(GK4&gt;=GS$27,GK4&lt;&gt;""),AND(GO4&gt;=GS$27,GO4&lt;&gt;""),AND(GR4&gt;=GS$27,GR4&lt;&gt;""),AND(HP4&gt;=IA$27,HP4&lt;&gt;""),AND(HS4&gt;=IA$27,HS4&lt;&gt;""),AND(HW4&gt;=IA$27,HW4&lt;&gt;""),AND(HZ4&gt;=IA$27,HZ4&lt;&gt;""),AND(IX4&gt;=JI$27,IX4&lt;&gt;""),AND(JA4&gt;=JI$27,JA4&lt;&gt;""),AND(JE4&gt;=JI$27,JE4&lt;&gt;""),AND(JH4&gt;=JI$27,JH4&lt;&gt;""),AND(KF4&gt;=KQ$27,KF4&lt;&gt;""),AND(KI4&gt;=KQ$27,KI4&lt;&gt;""),AND(KM4&gt;=KQ$27,KM4&lt;&gt;""),AND(KP4&gt;=KQ$27,KP4&lt;&gt;""),AND(LN4&gt;=LY$27,LN4&lt;&gt;""),AND(LQ4&gt;=LY$27,LQ4&lt;&gt;""),AND(LU4&gt;=LY$27,LU4&lt;&gt;""),AND(LX4&gt;=LY$27,LX4&lt;&gt;""),AND(MV4&gt;=NG$27,MV4&lt;&gt;""),AND(MY4&gt;=NG$27,MY4&lt;&gt;""),AND(NC4&gt;=NG$27,NC4&lt;&gt;""),AND(NF4&gt;=NG$27,NF4&lt;&gt;""),AND(OD4&gt;=OO$27,OD4&lt;&gt;""),AND(OG4&gt;=OO$27,OG4&lt;&gt;""),AND(OK4&gt;=OO$27,OK4&lt;&gt;""),AND(ON4&gt;=OO$27,ON4&lt;&gt;""),AND(PL4&gt;=PW$27,PL4&lt;&gt;""),AND(PO4&gt;=PW$27,PO4&lt;&gt;""),AND(PS4&gt;=PW$27,PS4&lt;&gt;""),AND(PV4&gt;=PW$27,PV4&lt;&gt;""),AND(QT4&gt;=RE$27,QT4&lt;&gt;""),AND(QW4&gt;=RE$27,QW4&lt;&gt;""),AND(RA4&gt;=RE$27,RA4&lt;&gt;""),AND(RD4&gt;=RE$27,RD4&lt;&gt;""),AND(SB4&gt;=SM$27,SB4&lt;&gt;""),AND(SE4&gt;=SM$27,SE4&lt;&gt;""),AND(SI4&gt;=SM$27,SI4&lt;&gt;""),AND(SL4&gt;=SM$27,SL4&lt;&gt;""),AND(TJ4&gt;=TU$27,TJ4&lt;&gt;""),AND(TM4&gt;=TU$27,TM4&lt;&gt;""),AND(TQ4&gt;=TU$27,TQ4&lt;&gt;""),AND(TT4&gt;=TU$27,TT4&lt;&gt;""),AND(UR4&gt;=VC$27,UR4&lt;&gt;""),AND(UU4&gt;=VC$27,UU4&lt;&gt;""),AND(UY4&gt;=VC$27,UY4&lt;&gt;""),AND(VB4&gt;=VC$27,VB4&lt;&gt;""),AND(VZ4&gt;=WK$27,VZ4&lt;&gt;""),AND(WC4&gt;=WK$27,WC4&lt;&gt;""),AND(WG4&gt;=WK$27,WG4&lt;&gt;""),AND(WJ4&gt;=WK$27,WJ4&lt;&gt;"")),"P","")</f>
        <v>P</v>
      </c>
      <c r="H4" s="37" t="str">
        <f>IF(AND(G4="P",F4=""),"No DD",IF(OR(AND(AG4&gt;=AQ$26,AG4&lt;&gt;"",AI4&gt;=AQ$30,AI4&lt;&gt;"",AF4=""),AND(AJ4&gt;=AQ$26,AJ4&lt;&gt;"",AL4&gt;=AQ$30,AL4&lt;&gt;"",AF4=""),AND(AN4&gt;=AQ$26,AN4&lt;&gt;"",AP4&gt;=AQ$30,AP4&lt;&gt;"",AF4=""),AND(BH4&gt;=BR$26,BH4&lt;&gt;"",BJ4&gt;=BR$30,BJ4&lt;&gt;"",BG4=""),AND(BK4&gt;=BR$26,BK4&lt;&gt;"",BM4&gt;=BR$30,BM4&lt;&gt;"",BG4=""),AND(BO4&gt;=BR$26,BO4&lt;&gt;"",BQ4&gt;=BR$30,BQ4&lt;&gt;"",BG4=""),AND(CI4&gt;=CS$26,CI4&lt;&gt;"",CK4&gt;=CS$30,CK4&lt;&gt;"",CH4=""),AND(CL4&gt;=CS$26,CL4&lt;&gt;"",CN4&gt;=CS$30,CN4&lt;&gt;"",CH4=""),AND(CP4&gt;=CS$26,CP4&lt;&gt;"",CR4&gt;=CS$30,CR4&lt;&gt;"",CH4=""),AND(DP4&gt;=EC$26,DP4&lt;&gt;"",DR4&gt;=EC$30,DR4&lt;&gt;""),AND(DS4&gt;=EC$26,DS4&lt;&gt;"",DU4&gt;=EC$30,DU4&lt;&gt;""),AND(DW4&gt;=EC$26,DW4&lt;&gt;"",DY4&gt;=EC$30,DY4&lt;&gt;""),AND(DZ4&gt;=EC$26,DZ4&lt;&gt;"",EB4&gt;=EC$30,EB4&lt;&gt;""),AND(EX4&gt;=FK$26,EX4&lt;&gt;"",EZ4&gt;=FK$30,EZ4&lt;&gt;""),AND(FA4&gt;=FK$26,FA4&lt;&gt;"",FC4&gt;=FK$30,FC4&lt;&gt;""),AND(FE4&gt;=FK$26,FE4&lt;&gt;"",FG4&gt;=FK$30,FG4&lt;&gt;""),AND(FH4&gt;=FK$26,FH4&lt;&gt;"",FJ4&gt;=FK$30,FJ4&lt;&gt;""),AND(GF4&gt;=GS$26,GF4&lt;&gt;"",GH4&gt;=GS$30,GH4&lt;&gt;""),AND(GI4&gt;=GS$26,GI4&lt;&gt;"",GK4&gt;=GS$30,GK4&lt;&gt;""),AND(GM4&gt;=GS$26,GM4&lt;&gt;"",GO4&gt;=GS$30,GO4&lt;&gt;""),AND(GP4&gt;=GS$26,GP4&lt;&gt;"",GR4&gt;=GS$30,GR4&lt;&gt;""),AND(HN4&gt;=IA$26,HN4&lt;&gt;"",HP4&gt;=IA$30,HP4&lt;&gt;""),AND(HQ4&gt;=IA$26,HQ4&lt;&gt;"",HS4&gt;=IA$30,HS4&lt;&gt;""),AND(HU4&gt;=IA$26,HU4&lt;&gt;"",HW4&gt;=IA$30,HW4&lt;&gt;""),AND(HX4&gt;=IA$26,HX4&lt;&gt;"",HZ4&gt;=IA$30,HZ4&lt;&gt;""),AND(IV4&gt;=JI$26,IV4&lt;&gt;"",IX4&gt;=JI$30,IX4&lt;&gt;""),AND(IY4&gt;=JI$26,IY4&lt;&gt;"",JA4&gt;=JI$30,JA4&lt;&gt;""),AND(JC4&gt;=JI$26,JC4&lt;&gt;"",JE4&gt;=JI$30,JE4&lt;&gt;""),AND(JF4&gt;=JI$26,JF4&lt;&gt;"",JH4&gt;=JI$30,JH4&lt;&gt;""),AND(KD4&gt;=KQ$26,KD4&lt;&gt;"",KF4&gt;=KQ$30,KF4&lt;&gt;""),AND(KG4&gt;=KQ$26,KG4&lt;&gt;"",KI4&gt;=KQ$30,KI4&lt;&gt;""),AND(KK4&gt;=KQ$26,KK4&lt;&gt;"",KM4&gt;=KQ$30,KM4&lt;&gt;""),AND(KN4&gt;=KQ$26,KN4&lt;&gt;"",KP4&gt;=KQ$30,KP4&lt;&gt;""),AND(LL4&gt;=LY$26,LL4&lt;&gt;"",LN4&gt;=LY$30,LN4&lt;&gt;""),AND(LO4&gt;=LY$26,LO4&lt;&gt;"",LQ4&gt;=LY$30,LQ4&lt;&gt;""),AND(LS4&gt;=LY$26,LS4&lt;&gt;"",LU4&gt;=LY$30,LU4&lt;&gt;""),AND(LV4&gt;=LY$26,LV4&lt;&gt;"",LX4&gt;=LY$30,LX4&lt;&gt;""),AND(MT4&gt;=NG$26,MT4&lt;&gt;"",MV4&gt;=NG$30,MV4&lt;&gt;""),AND(MW4&gt;=NG$26,MW4&lt;&gt;"",MY4&gt;=NG$30,MY4&lt;&gt;""),AND(NA4&gt;=NG$26,NA4&lt;&gt;"",NC4&gt;=NG$30,NC4&lt;&gt;""),AND(ND4&gt;=NG$26,ND4&lt;&gt;"",NF4&gt;=NG$30,NF4&lt;&gt;""),AND(OB4&gt;=OO$26,OB4&lt;&gt;"",OD4&gt;=OO$30,OD4&lt;&gt;""),AND(OE4&gt;=OO$26,OE4&lt;&gt;"",OG4&gt;=OO$30,OG4&lt;&gt;""),AND(OI4&gt;=OO$26,OI4&lt;&gt;"",OK4&gt;=OO$30,OK4&lt;&gt;""),AND(OL4&gt;=OO$26,OL4&lt;&gt;"",ON4&gt;=OO$30,ON4&lt;&gt;""),AND(PJ4&gt;=PW$26,PJ4&lt;&gt;"",PL4&gt;=PW$30,PL4&lt;&gt;""),AND(PM4&gt;=PW$26,PM4&lt;&gt;"",PO4&gt;=PW$30,PO4&lt;&gt;""),AND(PQ4&gt;=PW$26,PQ4&lt;&gt;"",PS4&gt;=PW$30,PS4&lt;&gt;""),AND(PT4&gt;=PW$26,PT4&lt;&gt;"",PV4&gt;=PW$30,PV4&lt;&gt;""),AND(QR4&gt;=RE$26,QR4&lt;&gt;"",QT4&gt;=RE$30,QT4&lt;&gt;""),AND(QU4&gt;=RE$26,QU4&lt;&gt;"",QW4&gt;=RE$30,QW4&lt;&gt;""),AND(QY4&gt;=RE$26,QY4&lt;&gt;"",RA4&gt;=RE$30,RA4&lt;&gt;""),AND(RB4&gt;=RE$26,RB4&lt;&gt;"",RD4&gt;=RE$30,RD4&lt;&gt;""),AND(RZ4&gt;=SM$26,RZ4&lt;&gt;"",SB4&gt;=SM$30,SB4&lt;&gt;""),AND(SC4&gt;=SM$26,SC4&lt;&gt;"",SE4&gt;=SM$30,SE4&lt;&gt;""),AND(SG4&gt;=SM$26,SG4&lt;&gt;"",SI4&gt;=SM$30,SI4&lt;&gt;""),AND(SJ4&gt;=SM$26,SJ4&lt;&gt;"",SL4&gt;=SM$30,SL4&lt;&gt;""),AND(TH4&gt;=TU$26,TH4&lt;&gt;"",TJ4&gt;=TU$30,TJ4&lt;&gt;""),AND(TK4&gt;=TU$26,TK4&lt;&gt;"",TM4&gt;=TU$30,TM4&lt;&gt;""),AND(TO4&gt;=TU$26,TO4&lt;&gt;"",TQ4&gt;=TU$30,TQ4&lt;&gt;""),AND(TR4&gt;=TU$26,TR4&lt;&gt;"",TT4&gt;=TU$30,TT4&lt;&gt;""),AND(UP4&gt;=VC$26,UP4&lt;&gt;"",UR4&gt;=VC$30,UR4&lt;&gt;""),AND(US4&gt;=VC$26,US4&lt;&gt;"",UU4&gt;=VC$30,UU4&lt;&gt;""),AND(UW4&gt;=VC$26,UW4&lt;&gt;"",UY4&gt;=VC$30,UY4&lt;&gt;""),AND(UZ4&gt;=VC$26,UZ4&lt;&gt;"",VB4&gt;=VC$30,VB4&lt;&gt;""),AND(VX4&gt;=WK$26,VX4&lt;&gt;"",VZ4&gt;=WK$30,VZ4&lt;&gt;""),AND(WA4&gt;=WK$26,WA4&lt;&gt;"",WC4&gt;=WK$30,WC4&lt;&gt;""),AND(WE4&gt;=WK$26,WE4&lt;&gt;"",WG4&gt;=WK$30,WG4&lt;&gt;""),AND(WH4&gt;=WK$26,WH4&lt;&gt;"",WJ4&gt;=WK$30,WJ4&lt;&gt;"")),"Merit",IF(OR(AND(AG4&gt;=AQ$25,AG4&lt;&gt;"",AI4&gt;=AQ$29,AI4&lt;&gt;"",AF4=""),AND(AJ4&gt;=AQ$25,AJ4&lt;&gt;"",AL4&gt;=AQ$29,AL4&lt;&gt;"",AF4=""),AND(AN4&gt;=AQ$25,AN4&lt;&gt;"",AP4&gt;=AQ$29,AP4&lt;&gt;"",AF4=""),AND(BH4&gt;=BR$25,BH4&lt;&gt;"",BJ4&gt;=BR$29,BJ4&lt;&gt;"",BG4=""),AND(BK4&gt;=BR$25,BK4&lt;&gt;"",BM4&gt;=BR$29,BM4&lt;&gt;"",BG4=""),AND(BO4&gt;=BR$25,BO4&lt;&gt;"",BQ4&gt;=BR$29,BQ4&lt;&gt;"",BG4=""),AND(CI4&gt;=CS$25,CI4&lt;&gt;"",CK4&gt;=CS$29,CK4&lt;&gt;"",CH4=""),AND(CL4&gt;=CS$25,CL4&lt;&gt;"",CN4&gt;=CS$29,CN4&lt;&gt;"",CH4=""),AND(CP4&gt;=CS$25,CP4&lt;&gt;"",CR4&gt;=CS$29,CR4&lt;&gt;"",CH4=""),AND(DP4&gt;=EC$25,DP4&lt;&gt;"",DR4&gt;=EC$29,DR4&lt;&gt;""),AND(DS4&gt;=EC$25,DS4&lt;&gt;"",DU4&gt;=EC$29,DU4&lt;&gt;""),AND(DW4&gt;=EC$25,DW4&lt;&gt;"",DY4&gt;=EC$29,DY4&lt;&gt;""),AND(DZ4&gt;=EC$25,DZ4&lt;&gt;"",EB4&gt;=EC$29,EB4&lt;&gt;""),AND(EX4&gt;=FK$25,EX4&lt;&gt;"",EZ4&gt;=FK$29,EZ4&lt;&gt;""),AND(FA4&gt;=FK$25,FA4&lt;&gt;"",FC4&gt;=FK$29,FC4&lt;&gt;""),AND(FE4&gt;=FK$25,FE4&lt;&gt;"",FG4&gt;=FK$29,FG4&lt;&gt;""),AND(FH4&gt;=FK$25,FH4&lt;&gt;"",FJ4&gt;=FK$29,FJ4&lt;&gt;""),AND(GF4&gt;=GS$25,GF4&lt;&gt;"",GH4&gt;=GS$29,GH4&lt;&gt;""),AND(GI4&gt;=GS$25,GI4&lt;&gt;"",GK4&gt;=GS$29,GK4&lt;&gt;""),AND(GM4&gt;=GS$25,GM4&lt;&gt;"",GO4&gt;=GS$29,GO4&lt;&gt;""),AND(GP4&gt;=GS$25,GP4&lt;&gt;"",GR4&gt;=GS$29,GR4&lt;&gt;""),AND(HN4&gt;=IA$25,HN4&lt;&gt;"",HP4&gt;=IA$29,HP4&lt;&gt;""),AND(HQ4&gt;=IA$25,HQ4&lt;&gt;"",HS4&gt;=IA$29,HS4&lt;&gt;""),AND(HU4&gt;=IA$25,HU4&lt;&gt;"",HW4&gt;=IA$29,HW4&lt;&gt;""),AND(HX4&gt;=IA$25,HX4&lt;&gt;"",HZ4&gt;=IA$29,HZ4&lt;&gt;""),AND(IV4&gt;=JI$25,IV4&lt;&gt;"",IX4&gt;=JI$29,IX4&lt;&gt;""),AND(IY4&gt;=JI$25,IY4&lt;&gt;"",JA4&gt;=JI$29,JA4&lt;&gt;""),AND(JC4&gt;=JI$25,JC4&lt;&gt;"",JE4&gt;=JI$29,JE4&lt;&gt;""),AND(JF4&gt;=JI$25,JF4&lt;&gt;"",JH4&gt;=JI$29,JH4&lt;&gt;""),AND(KD4&gt;=KQ$25,KD4&lt;&gt;"",KF4&gt;=KQ$29,KF4&lt;&gt;""),AND(KG4&gt;=KQ$25,KG4&lt;&gt;"",KI4&gt;=KQ$29,KI4&lt;&gt;""),AND(KK4&gt;=KQ$25,KK4&lt;&gt;"",KM4&gt;=KQ$29,KM4&lt;&gt;""),AND(KN4&gt;=KQ$25,KN4&lt;&gt;"",KP4&gt;=KQ$29,KP4&lt;&gt;""),AND(LL4&gt;=LY$25,LL4&lt;&gt;"",LN4&gt;=LY$29,LN4&lt;&gt;""),AND(LO4&gt;=LY$25,LO4&lt;&gt;"",LQ4&gt;=LY$29,LQ4&lt;&gt;""),AND(LS4&gt;=LY$25,LS4&lt;&gt;"",LU4&gt;=LY$29,LU4&lt;&gt;""),AND(LV4&gt;=LY$25,LV4&lt;&gt;"",LX4&gt;=LY$29,LX4&lt;&gt;""),AND(MT4&gt;=NG$25,MT4&lt;&gt;"",MV4&gt;=NG$29,MV4&lt;&gt;""),AND(MW4&gt;=NG$25,MW4&lt;&gt;"",MY4&gt;=NG$29,MY4&lt;&gt;""),AND(NA4&gt;=NG$25,NA4&lt;&gt;"",NC4&gt;=NG$29,NC4&lt;&gt;""),AND(ND4&gt;=NG$25,ND4&lt;&gt;"",NF4&gt;=NG$29,NF4&lt;&gt;""),AND(OB4&gt;=OO$25,OB4&lt;&gt;"",OD4&gt;=OO$29,OD4&lt;&gt;""),AND(OE4&gt;=OO$25,OE4&lt;&gt;"",OG4&gt;=OO$29,OG4&lt;&gt;""),AND(OI4&gt;=OO$25,OI4&lt;&gt;"",OK4&gt;=OO$29,OK4&lt;&gt;""),AND(OL4&gt;=OO$25,OL4&lt;&gt;"",ON4&gt;=OO$29,ON4&lt;&gt;""),AND(PJ4&gt;=PW$25,PJ4&lt;&gt;"",PL4&gt;=PW$29,PL4&lt;&gt;""),AND(PM4&gt;=PW$25,PM4&lt;&gt;"",PO4&gt;=PW$29,PO4&lt;&gt;""),AND(PQ4&gt;=PW$25,PQ4&lt;&gt;"",PS4&gt;=PW$29,PS4&lt;&gt;""),AND(PT4&gt;=PW$25,PT4&lt;&gt;"",PV4&gt;=PW$29,PV4&lt;&gt;""),AND(QR4&gt;=RE$25,QR4&lt;&gt;"",QT4&gt;=RE$29,QT4&lt;&gt;""),AND(QU4&gt;=RE$25,QU4&lt;&gt;"",QW4&gt;=RE$29,QW4&lt;&gt;""),AND(QY4&gt;=RE$25,QY4&lt;&gt;"",RA4&gt;=RE$29,RA4&lt;&gt;""),AND(RB4&gt;=RE$25,RB4&lt;&gt;"",RD4&gt;=RE$29,RD4&lt;&gt;""),AND(RZ4&gt;=SM$25,RZ4&lt;&gt;"",SB4&gt;=SM$29,SB4&lt;&gt;""),AND(SC4&gt;=SM$25,SC4&lt;&gt;"",SE4&gt;=SM$29,SE4&lt;&gt;""),AND(SG4&gt;=SM$25,SG4&lt;&gt;"",SI4&gt;=SM$29,SI4&lt;&gt;""),AND(SJ4&gt;=SM$25,SJ4&lt;&gt;"",SL4&gt;=SM$29,SL4&lt;&gt;""),AND(TH4&gt;=TU$25,TH4&lt;&gt;"",TJ4&gt;=TU$29,TJ4&lt;&gt;""),AND(TK4&gt;=TU$25,TK4&lt;&gt;"",TM4&gt;=TU$29,TM4&lt;&gt;""),AND(TO4&gt;=TU$25,TO4&lt;&gt;"",TQ4&gt;=TU$29,TQ4&lt;&gt;""),AND(TR4&gt;=TU$25,TR4&lt;&gt;"",TT4&gt;=TU$29,TT4&lt;&gt;""),AND(UP4&gt;=VC$25,UP4&lt;&gt;"",UR4&gt;=VC$29,UR4&lt;&gt;""),AND(US4&gt;=VC$25,US4&lt;&gt;"",UU4&gt;=VC$29,UU4&lt;&gt;""),AND(UW4&gt;=VC$25,UW4&lt;&gt;"",UY4&gt;=VC$29,UY4&lt;&gt;""),AND(UZ4&gt;=VC$25,UZ4&lt;&gt;"",VB4&gt;=VC$29,VB4&lt;&gt;""),AND(VX4&gt;=WK$25,VX4&lt;&gt;"",VZ4&gt;=WK$29,VZ4&lt;&gt;""),AND(WA4&gt;=WK$25,WA4&lt;&gt;"",WC4&gt;=WK$29,WC4&lt;&gt;""),AND(WE4&gt;=WK$25,WE4&lt;&gt;"",WG4&gt;=WK$29,WG4&lt;&gt;""),AND(WH4&gt;=WK$25,WH4&lt;&gt;"",WJ4&gt;=WK$29,WJ4&lt;&gt;"")),"Excellence",IF(I4="P","Worlds Team",IF(F4="P","National Team","")))))</f>
        <v>Worlds Team</v>
      </c>
      <c r="I4" s="3" t="str">
        <f>IF(OR(AND(AG4&gt;=AQ$24,AG4&lt;&gt;"",AI4&gt;=AQ$28,AI4&lt;&gt;"",AF4=""),AND(AJ4&gt;=AQ$24,AJ4&lt;&gt;"",AL4&gt;=AQ$28,AL4&lt;&gt;"",AF4=""),AND(AN4&gt;=AQ$24,AN4&lt;&gt;"",AP4&gt;=AQ$28,AP4&lt;&gt;"",AF4=""),AND(BH4&gt;=BR$24,BH4&lt;&gt;"",BJ4&gt;=BR$28,BJ4&lt;&gt;"",BG4=""),AND(BK4&gt;=BR$24,BK4&lt;&gt;"",BM4&gt;=BR$28,BM4&lt;&gt;"",BG4=""),AND(BO4&gt;=BR$24,BO4&lt;&gt;"",BQ4&gt;=BR$28,BQ4&lt;&gt;"",BG4=""),AND(CI4&gt;=CS$24,CI4&lt;&gt;"",CK4&gt;=CS$28,CK4&lt;&gt;"",CH4=""),AND(CL4&gt;=CS$24,CL4&lt;&gt;"",CN4&gt;=CS$28,CN4&lt;&gt;"",CH4=""),AND(CP4&gt;=CS$24,CP4&lt;&gt;"",CR4&gt;=CS$28,CR4&lt;&gt;"",CH4=""),AND(DP4&gt;=EC$24,DP4&lt;&gt;"",DR4&gt;=EC$28,DR4&lt;&gt;""),AND(DS4&gt;=EC$24,DS4&lt;&gt;"",DU4&gt;=EC$28,DU4&lt;&gt;""),AND(DW4&gt;=EC$24,DW4&lt;&gt;"",DY4&gt;=EC$28,DY4&lt;&gt;""),AND(DZ4&gt;=EC$24,DZ4&lt;&gt;"",EB4&gt;=EC$28,EB4&lt;&gt;""),AND(EX4&gt;=FK$24,EX4&lt;&gt;"",EZ4&gt;=FK$28,EZ4&lt;&gt;""),AND(FA4&gt;=FK$24,FA4&lt;&gt;"",FC4&gt;=FK$28,FC4&lt;&gt;""),AND(FE4&gt;=FK$24,FE4&lt;&gt;"",FG4&gt;=FK$28,FG4&lt;&gt;""),AND(FH4&gt;=FK$24,FH4&lt;&gt;"",FJ4&gt;=FK$28,FJ4&lt;&gt;""),AND(GF4&gt;=GS$24,GF4&lt;&gt;"",GH4&gt;=GS$28,GH4&lt;&gt;""),AND(GI4&gt;=GS$24,GI4&lt;&gt;"",GK4&gt;=GS$28,GK4&lt;&gt;""),AND(GM4&gt;=GS$24,GM4&lt;&gt;"",GO4&gt;=GS$28,GO4&lt;&gt;""),AND(GP4&gt;=GS$24,GP4&lt;&gt;"",GR4&gt;=GS$28,GR4&lt;&gt;""),AND(HN4&gt;=IA$24,HN4&lt;&gt;"",HP4&gt;=IA$28,HP4&lt;&gt;""),AND(HQ4&gt;=IA$24,HQ4&lt;&gt;"",HS4&gt;=IA$28,HS4&lt;&gt;""),AND(HU4&gt;=IA$24,HU4&lt;&gt;"",HW4&gt;=IA$28,HW4&lt;&gt;""),AND(HX4&gt;=IA$24,HX4&lt;&gt;"",HZ4&gt;=IA$28,HZ4&lt;&gt;""),AND(IV4&gt;=JI$24,IV4&lt;&gt;"",IX4&gt;=JI$28,IX4&lt;&gt;""),AND(IY4&gt;=JI$24,IY4&lt;&gt;"",JA4&gt;=JI$28,JA4&lt;&gt;""),AND(JC4&gt;=JI$24,JC4&lt;&gt;"",JE4&gt;=JI$28,JE4&lt;&gt;""),AND(JF4&gt;=JI$24,JF4&lt;&gt;"",JH4&gt;=JI$28,JH4&lt;&gt;""),AND(KD4&gt;=KQ$24,KD4&lt;&gt;"",KF4&gt;=KQ$28,KF4&lt;&gt;""),AND(KG4&gt;=KQ$24,KG4&lt;&gt;"",KI4&gt;=KQ$28,KI4&lt;&gt;""),AND(KK4&gt;=KQ$24,KK4&lt;&gt;"",KM4&gt;=KQ$28,KM4&lt;&gt;""),AND(KN4&gt;=KQ$24,KN4&lt;&gt;"",KP4&gt;=KQ$28,KP4&lt;&gt;""),AND(LL4&gt;=LY$24,LL4&lt;&gt;"",LN4&gt;=LY$28,LN4&lt;&gt;""),AND(LO4&gt;=LY$24,LO4&lt;&gt;"",LQ4&gt;=LY$28,LQ4&lt;&gt;""),AND(LS4&gt;=LY$24,LS4&lt;&gt;"",LU4&gt;=LY$28,LU4&lt;&gt;""),AND(LV4&gt;=LY$24,LV4&lt;&gt;"",LX4&gt;=LY$28,LX4&lt;&gt;""),AND(MT4&gt;=NG$24,MT4&lt;&gt;"",MV4&gt;=NG$28,MV4&lt;&gt;""),AND(MW4&gt;=NG$24,MW4&lt;&gt;"",MY4&gt;=NG$28,MY4&lt;&gt;""),AND(NA4&gt;=NG$24,NA4&lt;&gt;"",NC4&gt;=NG$28,NC4&lt;&gt;""),AND(ND4&gt;=NG$24,ND4&lt;&gt;"",NF4&gt;=NG$28,NF4&lt;&gt;""),AND(OB4&gt;=OO$24,OB4&lt;&gt;"",OD4&gt;=OO$28,OD4&lt;&gt;""),AND(OE4&gt;=OO$24,OE4&lt;&gt;"",OG4&gt;=OO$28,OG4&lt;&gt;""),AND(OI4&gt;=OO$24,OI4&lt;&gt;"",OK4&gt;=OO$28,OK4&lt;&gt;""),AND(OL4&gt;=OO$24,OL4&lt;&gt;"",ON4&gt;=OO$28,ON4&lt;&gt;""),AND(PJ4&gt;=PW$24,PJ4&lt;&gt;"",PL4&gt;=PW$28,PL4&lt;&gt;""),AND(PM4&gt;=PW$24,PM4&lt;&gt;"",PO4&gt;=PW$28,PO4&lt;&gt;""),AND(PQ4&gt;=PW$24,PQ4&lt;&gt;"",PS4&gt;=PW$28,PS4&lt;&gt;""),AND(PT4&gt;=PW$24,PT4&lt;&gt;"",PV4&gt;=PW$28,PV4&lt;&gt;""),AND(QR4&gt;=RE$24,QR4&lt;&gt;"",QT4&gt;=RE$28,QT4&lt;&gt;""),AND(QU4&gt;=RE$24,QU4&lt;&gt;"",QW4&gt;=RE$28,QW4&lt;&gt;""),AND(QY4&gt;=RE$24,QY4&lt;&gt;"",RA4&gt;=RE$28,RA4&lt;&gt;""),AND(RB4&gt;=RE$24,RB4&lt;&gt;"",RD4&gt;=RE$28,RD4&lt;&gt;""),AND(RZ4&gt;=SM$24,RZ4&lt;&gt;"",SB4&gt;=SM$28,SB4&lt;&gt;""),AND(SC4&gt;=SM$24,SC4&lt;&gt;"",SE4&gt;=SM$28,SE4&lt;&gt;""),AND(SG4&gt;=SM$24,SG4&lt;&gt;"",SI4&gt;=SM$28,SI4&lt;&gt;""),AND(SJ4&gt;=SM$24,SJ4&lt;&gt;"",SL4&gt;=SM$28,SL4&lt;&gt;""),AND(TH4&gt;=TU$24,TH4&lt;&gt;"",TJ4&gt;=TU$28,TJ4&lt;&gt;""),AND(TK4&gt;=TU$24,TK4&lt;&gt;"",TM4&gt;=TU$28,TM4&lt;&gt;""),AND(TO4&gt;=TU$24,TO4&lt;&gt;"",TQ4&gt;=TU$28,TQ4&lt;&gt;""),AND(TR4&gt;=TU$24,TR4&lt;&gt;"",TT4&gt;=TU$28,TT4&lt;&gt;""),AND(UP4&gt;=VC$24,UP4&lt;&gt;"",UR4&gt;=VC$28,UR4&lt;&gt;""),AND(US4&gt;=VC$24,US4&lt;&gt;"",UU4&gt;=VC$28,UU4&lt;&gt;""),AND(UW4&gt;=VC$24,UW4&lt;&gt;"",UY4&gt;=VC$28,UY4&lt;&gt;""),AND(UZ4&gt;=VC$24,UZ4&lt;&gt;"",VB4&gt;=VC$28,VB4&lt;&gt;""),AND(VX4&gt;=WK$24,VX4&lt;&gt;"",VZ4&gt;=WK$28,VZ4&lt;&gt;""),AND(WA4&gt;=WK$24,WA4&lt;&gt;"",WC4&gt;=WK$28,WC4&lt;&gt;""),AND(WE4&gt;=WK$24,WE4&lt;&gt;"",WG4&gt;=WK$28,WG4&lt;&gt;""),AND(WH4&gt;=WK$24,WH4&lt;&gt;"",WJ4&gt;=WK$28,WJ4&lt;&gt;"")),"P","")</f>
        <v>P</v>
      </c>
      <c r="J4" s="8">
        <f>IF(COUNT(AI4,AL4,AP4,BJ4,BM4,BQ4,CK4,CN4,CR4)&gt;0,LARGE((AI4,AL4,AP4,BJ4,BM4,BQ4,CK4,CN4,CR4),1),0)</f>
        <v>47.82</v>
      </c>
      <c r="K4" s="8" t="str">
        <f>IF(J4="","",IF(OR(J4=CK4,J4=CN4,J4=CR4),$BS$1,IF(OR(J4=BJ4,J4=BM4,J4=BQ4),$AR$1,IF(OR(J4=AI4,J4=AL4,J4=AP4),$Q$1,""))))</f>
        <v>2024 Nationals</v>
      </c>
      <c r="L4" s="8">
        <f>IF(COUNT(AI4,AL4,AP4,BJ4,BM4,BQ4,CK4,CN4,CR4)&gt;1,LARGE((AI4,AL4,AP4,BJ4,BM4,BQ4,CK4,CN4,CR4),2),0)</f>
        <v>47.21</v>
      </c>
      <c r="M4" s="8" t="str">
        <f>IF(L4="","",IF(OR(L4=CK4,L4=CN4,L4=CR4),$BS$1,IF(OR(L4=BJ4,L4=BM4,L4=BQ4),$AR$1,IF(OR(L4=AI4,L4=AL4,L4=AP4),$Q$1,""))))</f>
        <v>2024 Elite Canada</v>
      </c>
      <c r="N4" s="8">
        <f>IF(MAX(CT4,CU4)&gt;0,MAX(CT4,CU4),"")</f>
        <v>0.47999999999999687</v>
      </c>
      <c r="O4" s="11" t="str">
        <f>IF(N4="","",IF(N4=CT4,"("&amp;CT$2&amp;")",IF(N4=CU4,"("&amp;CU$2&amp;")")))</f>
        <v>(Prelim)</v>
      </c>
      <c r="P4" s="8" t="str">
        <f>IF(N4="","",IF(N4=CT4,IF(N4+IF(L4="",0,L4)=WD4,$VD$1,IF(N4+IF(L4="",0,L4)=UV4,$TV$1,IF(N4+IF(L4="",0,L4)=TN4,$SN$1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))),IF(N4=CU4,IF(N4+IF(L4="",0,L4)=WG4,$VD$1,IF(N4+IF(L4="",0,L4)=UY4,$TV$1,IF(N4+IF(L4="",0,L4)=TQ4,$SN$1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WJ4,$VD$1,IF(N4+IF(L4="",0,L4)=VB4,$TV$1,IF(N4+IF(L4="",0,L4)=TT4,$SN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))))))</f>
        <v>2023 World Cup POR 2 (July 8)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>IF(S4&gt;0,S4,"")</f>
        <v/>
      </c>
      <c r="AH4" s="39" t="str">
        <f>IF(T4&gt;0,T4,"")</f>
        <v/>
      </c>
      <c r="AI4" s="41" t="str">
        <f>IF(SUM(Q4:T4)-U4&gt;0,SUM(Q4:T4)-U4,"")</f>
        <v/>
      </c>
      <c r="AJ4" s="41" t="str">
        <f>IF(X4&gt;0,X4,"")</f>
        <v/>
      </c>
      <c r="AK4" s="41" t="str">
        <f>IF(Y4&gt;0,Y4,"")</f>
        <v/>
      </c>
      <c r="AL4" s="41" t="str">
        <f>IF(SUM(V4:Y4)-Z4&gt;0,SUM(V4:Y4)-Z4,"")</f>
        <v/>
      </c>
      <c r="AM4" s="41" t="str">
        <f>IF(AI4="","",MAX(AI4,AL4))</f>
        <v/>
      </c>
      <c r="AN4" s="41" t="str">
        <f>IF(AC4&gt;0,AC4,"")</f>
        <v/>
      </c>
      <c r="AO4" s="41" t="str">
        <f>IF(AD4&gt;0,AD4,"")</f>
        <v/>
      </c>
      <c r="AP4" s="41" t="str">
        <f>IF(SUM(AA4:AD4)-AE4&gt;0,SUM(AA4:AD4)-AE4,"")</f>
        <v/>
      </c>
      <c r="AQ4" s="41" t="str">
        <f>IF(SUM(AM4,AP4)&gt;0,SUM(AM4,AP4),"")</f>
        <v/>
      </c>
      <c r="AR4" s="27">
        <v>8.9</v>
      </c>
      <c r="AS4" s="27">
        <v>9.4499999999999993</v>
      </c>
      <c r="AT4" s="27">
        <v>11.8</v>
      </c>
      <c r="AU4" s="27">
        <v>17.059999999999999</v>
      </c>
      <c r="AV4" s="27">
        <v>0</v>
      </c>
      <c r="AW4" s="27">
        <v>8.6</v>
      </c>
      <c r="AX4" s="27">
        <v>9.15</v>
      </c>
      <c r="AY4" s="27">
        <v>12.4</v>
      </c>
      <c r="AZ4" s="27">
        <v>16.04</v>
      </c>
      <c r="BA4" s="27">
        <v>0.2</v>
      </c>
      <c r="BB4" s="27">
        <v>9</v>
      </c>
      <c r="BC4" s="27">
        <v>9.1999999999999993</v>
      </c>
      <c r="BD4" s="27">
        <v>11.8</v>
      </c>
      <c r="BE4" s="27">
        <v>17.100000000000001</v>
      </c>
      <c r="BF4" s="27">
        <v>0</v>
      </c>
      <c r="BG4" s="29"/>
      <c r="BH4" s="40">
        <f>IF(AT4&gt;0,AT4,"")</f>
        <v>11.8</v>
      </c>
      <c r="BI4" s="40">
        <f>IF(AU4&gt;0,AU4,"")</f>
        <v>17.059999999999999</v>
      </c>
      <c r="BJ4" s="11">
        <f>IF(SUM(AR4:AU4)-AV4&gt;0,SUM(AR4:AU4)-AV4,"")</f>
        <v>47.21</v>
      </c>
      <c r="BK4" s="11">
        <f>IF(AY4&gt;0,AY4,"")</f>
        <v>12.4</v>
      </c>
      <c r="BL4" s="11">
        <f>IF(AZ4&gt;0,AZ4,"")</f>
        <v>16.04</v>
      </c>
      <c r="BM4" s="11">
        <f>IF(SUM(AW4:AZ4)-BA4&gt;0,SUM(AW4:AZ4)-BA4,"")</f>
        <v>45.989999999999995</v>
      </c>
      <c r="BN4" s="11">
        <f>IF(BJ4="","",MAX(BJ4,BM4))</f>
        <v>47.21</v>
      </c>
      <c r="BO4" s="11">
        <f>IF(BD4&gt;0,BD4,"")</f>
        <v>11.8</v>
      </c>
      <c r="BP4" s="11">
        <f>IF(BE4&gt;0,BE4,"")</f>
        <v>17.100000000000001</v>
      </c>
      <c r="BQ4" s="11">
        <f>IF(SUM(BB4:BE4)-BF4&gt;0,SUM(BB4:BE4)-BF4,"")</f>
        <v>47.1</v>
      </c>
      <c r="BR4" s="11">
        <f>IF(SUM(BN4,BQ4)&gt;0,SUM(BN4,BQ4),"")</f>
        <v>94.31</v>
      </c>
      <c r="BS4" s="23">
        <v>3.35</v>
      </c>
      <c r="BT4" s="23">
        <v>3.45</v>
      </c>
      <c r="BU4" s="23">
        <v>5.4</v>
      </c>
      <c r="BV4" s="23">
        <v>7.12</v>
      </c>
      <c r="BW4" s="23">
        <v>0</v>
      </c>
      <c r="BX4" s="23">
        <v>9</v>
      </c>
      <c r="BY4" s="23">
        <v>9.4</v>
      </c>
      <c r="BZ4" s="23">
        <v>11.8</v>
      </c>
      <c r="CA4" s="23">
        <v>17.62</v>
      </c>
      <c r="CB4" s="23">
        <v>0</v>
      </c>
      <c r="CC4" s="23">
        <v>0.85</v>
      </c>
      <c r="CD4" s="23">
        <v>0.8</v>
      </c>
      <c r="CE4" s="23">
        <v>1.5</v>
      </c>
      <c r="CF4" s="23">
        <v>1.84</v>
      </c>
      <c r="CG4" s="23">
        <v>0</v>
      </c>
      <c r="CH4" s="28"/>
      <c r="CI4" s="39">
        <f>IF(BU4&gt;0,BU4,"")</f>
        <v>5.4</v>
      </c>
      <c r="CJ4" s="39">
        <f>IF(BV4&gt;0,BV4,"")</f>
        <v>7.12</v>
      </c>
      <c r="CK4" s="41">
        <f>IF(SUM(BS4:BV4)-BW4&gt;0,SUM(BS4:BV4)-BW4,"")</f>
        <v>19.32</v>
      </c>
      <c r="CL4" s="41">
        <f>IF(BZ4&gt;0,BZ4,"")</f>
        <v>11.8</v>
      </c>
      <c r="CM4" s="41">
        <f>IF(CA4&gt;0,CA4,"")</f>
        <v>17.62</v>
      </c>
      <c r="CN4" s="41">
        <f>IF(SUM(BX4:CA4)-CB4&gt;0,SUM(BX4:CA4)-CB4,"")</f>
        <v>47.82</v>
      </c>
      <c r="CO4" s="41">
        <f>IF(CK4="","",MAX(CK4,CN4))</f>
        <v>47.82</v>
      </c>
      <c r="CP4" s="41">
        <f>IF(CE4&gt;0,CE4,"")</f>
        <v>1.5</v>
      </c>
      <c r="CQ4" s="41">
        <f>IF(CF4&gt;0,CF4,"")</f>
        <v>1.84</v>
      </c>
      <c r="CR4" s="41">
        <f>IF(SUM(CC4:CF4)-CG4&gt;0,SUM(CC4:CF4)-CG4,"")</f>
        <v>4.99</v>
      </c>
      <c r="CS4" s="41">
        <f>IF(SUM(CO4,CR4)&gt;0,SUM(CO4,CR4),"")</f>
        <v>52.81</v>
      </c>
      <c r="CT4" s="52">
        <f>IF(MAX(DV4,FD4,GL4,HT4,JB4,KJ4,LR4,MZ4,OH4,PP4,QX4,SF4,TN4,UV4,WD4)-IF(L4="",0,L4)&gt;0.001,MAX(DV4,FD4,GL4,HT4,JB4,KJ4,LR4,MZ4,OH4,PP4,QX4,SF4,TN4,UV4,WD4)-IF(L4="",0,L4),"")</f>
        <v>0.47999999999999687</v>
      </c>
      <c r="CU4" s="52" t="str">
        <f>IF(MAX(DY4,EB4,FG4,FJ4,GO4,GR4,HW4,HZ4,JE4,JH4,KM4,KP4,LU4,LX4,NC4,NF4,OK4,ON4,PS4,PV4,RA4,RD4,SI4,SL4,TQ4,TT4,UY4,VB4,WG4,WJ4)-IF(L4="",0,L4)&gt;0.001,MAX(DY4,EB4,FG4,FJ4,GO4,GR4,HW4,HZ4,JE4,JH4,KM4,KP4,LU4,LX4,NC4,NF4,OK4,ON4,PS4,PV4,RA4,RD4,SI4,SL4,TQ4,TT4,UY4,VB4,WG4,WJ4)-IF(L4="",0,L4),"")</f>
        <v/>
      </c>
      <c r="CV4" s="17">
        <v>8.4</v>
      </c>
      <c r="CW4" s="17">
        <v>9.35</v>
      </c>
      <c r="CX4" s="17">
        <v>11.8</v>
      </c>
      <c r="CY4" s="17">
        <v>18.14</v>
      </c>
      <c r="CZ4" s="17">
        <v>0</v>
      </c>
      <c r="DA4" s="17">
        <v>8.1999999999999993</v>
      </c>
      <c r="DB4" s="17">
        <v>8.8000000000000007</v>
      </c>
      <c r="DC4" s="17">
        <v>11.8</v>
      </c>
      <c r="DD4" s="17">
        <v>15.74</v>
      </c>
      <c r="DE4" s="17">
        <v>0</v>
      </c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>
        <f>IF(CX4&gt;0,CX4,"")</f>
        <v>11.8</v>
      </c>
      <c r="DQ4" s="41">
        <f>IF(CY4&gt;0,CY4,"")</f>
        <v>18.14</v>
      </c>
      <c r="DR4" s="41">
        <f>IF(SUM(CV4:CY4)-CZ4&gt;0,SUM(CV4:CY4)-CZ4,"")</f>
        <v>47.69</v>
      </c>
      <c r="DS4" s="41">
        <f>IF(DC4&gt;0,DC4,"")</f>
        <v>11.8</v>
      </c>
      <c r="DT4" s="41">
        <f>IF(DD4&gt;0,DD4,"")</f>
        <v>15.74</v>
      </c>
      <c r="DU4" s="41">
        <f>IF(SUM(DA4:DD4)-DE4&gt;0,SUM(DA4:DD4)-DE4,"")</f>
        <v>44.54</v>
      </c>
      <c r="DV4" s="41">
        <f>IF(MAX(DR4,DU4)&gt;0,MAX(DR4,DU4),"")</f>
        <v>47.69</v>
      </c>
      <c r="DW4" s="41" t="str">
        <f>IF(DH4&gt;0,DH4,"")</f>
        <v/>
      </c>
      <c r="DX4" s="41" t="str">
        <f>IF(DI4&gt;0,DI4,"")</f>
        <v/>
      </c>
      <c r="DY4" s="41" t="str">
        <f>IF(SUM(DF4:DI4)-DJ4&gt;0,SUM(DF4:DI4)-DJ4,"")</f>
        <v/>
      </c>
      <c r="DZ4" s="41" t="str">
        <f>IF(DM4&gt;0,DM4,"")</f>
        <v/>
      </c>
      <c r="EA4" s="41" t="str">
        <f>IF(DN4&gt;0,DN4,"")</f>
        <v/>
      </c>
      <c r="EB4" s="41" t="str">
        <f>IF(SUM(DK4:DN4)-DO4&gt;0,SUM(DK4:DN4)-DO4,"")</f>
        <v/>
      </c>
      <c r="EC4" s="41">
        <f>IF(SUM(DV4,DY4,EB4)&gt;0,SUM(DV4,DY4,EB4),"")</f>
        <v>47.69</v>
      </c>
      <c r="ED4" s="18">
        <v>0.75</v>
      </c>
      <c r="EE4" s="18">
        <v>0.95</v>
      </c>
      <c r="EF4" s="18">
        <v>1.5</v>
      </c>
      <c r="EG4" s="18">
        <v>1.68</v>
      </c>
      <c r="EH4" s="18">
        <v>0</v>
      </c>
      <c r="EI4" s="18">
        <v>7.85</v>
      </c>
      <c r="EJ4" s="18">
        <v>9.1999999999999993</v>
      </c>
      <c r="EK4" s="18">
        <v>11.8</v>
      </c>
      <c r="EL4" s="18">
        <v>16.02</v>
      </c>
      <c r="EM4" s="18">
        <v>0</v>
      </c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>
        <f>IF(EF4&gt;0,EF4,"")</f>
        <v>1.5</v>
      </c>
      <c r="EY4" s="11">
        <f>IF(EG4&gt;0,EG4,"")</f>
        <v>1.68</v>
      </c>
      <c r="EZ4" s="11">
        <f>IF(SUM(ED4:EG4)-EH4&gt;0,SUM(ED4:EG4)-EH4,"")</f>
        <v>4.88</v>
      </c>
      <c r="FA4" s="11">
        <f>IF(EK4&gt;0,EK4,"")</f>
        <v>11.8</v>
      </c>
      <c r="FB4" s="11">
        <f>IF(EL4&gt;0,EL4,"")</f>
        <v>16.02</v>
      </c>
      <c r="FC4" s="11">
        <f>IF(SUM(EI4:EL4)-EM4&gt;0,SUM(EI4:EL4)-EM4,"")</f>
        <v>44.87</v>
      </c>
      <c r="FD4" s="11">
        <f>IF(MAX(EZ4,FC4)&gt;0,MAX(EZ4,FC4),"")</f>
        <v>44.87</v>
      </c>
      <c r="FE4" s="11" t="str">
        <f>IF(EP4&gt;0,EP4,"")</f>
        <v/>
      </c>
      <c r="FF4" s="11" t="str">
        <f>IF(EQ4&gt;0,EQ4,"")</f>
        <v/>
      </c>
      <c r="FG4" s="11" t="str">
        <f>IF(SUM(EN4:EQ4)-ER4&gt;0,SUM(EN4:EQ4)-ER4,"")</f>
        <v/>
      </c>
      <c r="FH4" s="11" t="str">
        <f>IF(EU4&gt;0,EU4,"")</f>
        <v/>
      </c>
      <c r="FI4" s="11" t="str">
        <f>IF(EV4&gt;0,EV4,"")</f>
        <v/>
      </c>
      <c r="FJ4" s="11" t="str">
        <f>IF(SUM(ES4:EV4)-EW4&gt;0,SUM(ES4:EV4)-EW4,"")</f>
        <v/>
      </c>
      <c r="FK4" s="11">
        <f>IF(SUM(FD4,FG4,FJ4)&gt;0,SUM(FD4,FG4,FJ4),"")</f>
        <v>44.87</v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>IF(FN4&gt;0,FN4,"")</f>
        <v/>
      </c>
      <c r="GG4" s="41" t="str">
        <f>IF(FO4&gt;0,FO4,"")</f>
        <v/>
      </c>
      <c r="GH4" s="41" t="str">
        <f>IF(SUM(FL4:FO4)-FP4&gt;0,SUM(FL4:FO4)-FP4,"")</f>
        <v/>
      </c>
      <c r="GI4" s="41" t="str">
        <f>IF(FS4&gt;0,FS4,"")</f>
        <v/>
      </c>
      <c r="GJ4" s="41" t="str">
        <f>IF(FT4&gt;0,FT4,"")</f>
        <v/>
      </c>
      <c r="GK4" s="41" t="str">
        <f>IF(SUM(FQ4:FT4)-FU4&gt;0,SUM(FQ4:FT4)-FU4,"")</f>
        <v/>
      </c>
      <c r="GL4" s="41" t="str">
        <f>IF(MAX(GH4,GK4)&gt;0,MAX(GH4,GK4),"")</f>
        <v/>
      </c>
      <c r="GM4" s="41" t="str">
        <f>IF(FX4&gt;0,FX4,"")</f>
        <v/>
      </c>
      <c r="GN4" s="41" t="str">
        <f>IF(FY4&gt;0,FY4,"")</f>
        <v/>
      </c>
      <c r="GO4" s="41" t="str">
        <f>IF(SUM(FV4:FY4)-FZ4&gt;0,SUM(FV4:FY4)-FZ4,"")</f>
        <v/>
      </c>
      <c r="GP4" s="41" t="str">
        <f>IF(GC4&gt;0,GC4,"")</f>
        <v/>
      </c>
      <c r="GQ4" s="41" t="str">
        <f>IF(GD4&gt;0,GD4,"")</f>
        <v/>
      </c>
      <c r="GR4" s="41" t="str">
        <f>IF(SUM(GA4:GD4)-GE4&gt;0,SUM(GA4:GD4)-GE4,"")</f>
        <v/>
      </c>
      <c r="GS4" s="41" t="str">
        <f>IF(SUM(GL4,GO4,GR4)&gt;0,SUM(GL4,GO4,GR4),"")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>IF(GV4&gt;0,GV4,"")</f>
        <v/>
      </c>
      <c r="HO4" s="11" t="str">
        <f>IF(GW4&gt;0,GW4,"")</f>
        <v/>
      </c>
      <c r="HP4" s="11" t="str">
        <f>IF(SUM(GT4:GW4)-GX4&gt;0,SUM(GT4:GW4)-GX4,"")</f>
        <v/>
      </c>
      <c r="HQ4" s="11" t="str">
        <f>IF(HA4&gt;0,HA4,"")</f>
        <v/>
      </c>
      <c r="HR4" s="11" t="str">
        <f>IF(HB4&gt;0,HB4,"")</f>
        <v/>
      </c>
      <c r="HS4" s="11" t="str">
        <f>IF(SUM(GY4:HB4)-HC4&gt;0,SUM(GY4:HB4)-HC4,"")</f>
        <v/>
      </c>
      <c r="HT4" s="11" t="str">
        <f>IF(MAX(HP4,HS4)&gt;0,MAX(HP4,HS4),"")</f>
        <v/>
      </c>
      <c r="HU4" s="11" t="str">
        <f>IF(HF4&gt;0,HF4,"")</f>
        <v/>
      </c>
      <c r="HV4" s="11" t="str">
        <f>IF(HG4&gt;0,HG4,"")</f>
        <v/>
      </c>
      <c r="HW4" s="11" t="str">
        <f>IF(SUM(HD4:HG4)-HH4&gt;0,SUM(HD4:HG4)-HH4,"")</f>
        <v/>
      </c>
      <c r="HX4" s="11" t="str">
        <f>IF(HK4&gt;0,HK4,"")</f>
        <v/>
      </c>
      <c r="HY4" s="11" t="str">
        <f>IF(HL4&gt;0,HL4,"")</f>
        <v/>
      </c>
      <c r="HZ4" s="11" t="str">
        <f>IF(SUM(HI4:HL4)-HM4&gt;0,SUM(HI4:HL4)-HM4,"")</f>
        <v/>
      </c>
      <c r="IA4" s="11" t="str">
        <f>IF(SUM(HT4,HW4,HZ4)&gt;0,SUM(HT4,HW4,HZ4),"")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>IF(ID4&gt;0,ID4,"")</f>
        <v/>
      </c>
      <c r="IW4" s="41" t="str">
        <f>IF(IE4&gt;0,IE4,"")</f>
        <v/>
      </c>
      <c r="IX4" s="41" t="str">
        <f>IF(SUM(IB4:IE4)-IF4&gt;0,SUM(IB4:IE4)-IF4,"")</f>
        <v/>
      </c>
      <c r="IY4" s="41" t="str">
        <f>IF(II4&gt;0,II4,"")</f>
        <v/>
      </c>
      <c r="IZ4" s="41" t="str">
        <f>IF(IJ4&gt;0,IJ4,"")</f>
        <v/>
      </c>
      <c r="JA4" s="41" t="str">
        <f>IF(SUM(IG4:IJ4)-IK4&gt;0,SUM(IG4:IJ4)-IK4,"")</f>
        <v/>
      </c>
      <c r="JB4" s="41" t="str">
        <f>IF(MAX(IX4,JA4)&gt;0,MAX(IX4,JA4),"")</f>
        <v/>
      </c>
      <c r="JC4" s="41" t="str">
        <f>IF(IN4&gt;0,IN4,"")</f>
        <v/>
      </c>
      <c r="JD4" s="41" t="str">
        <f>IF(IO4&gt;0,IO4,"")</f>
        <v/>
      </c>
      <c r="JE4" s="41" t="str">
        <f>IF(SUM(IL4:IO4)-IP4&gt;0,SUM(IL4:IO4)-IP4,"")</f>
        <v/>
      </c>
      <c r="JF4" s="41" t="str">
        <f>IF(IS4&gt;0,IS4,"")</f>
        <v/>
      </c>
      <c r="JG4" s="41" t="str">
        <f>IF(IT4&gt;0,IT4,"")</f>
        <v/>
      </c>
      <c r="JH4" s="41" t="str">
        <f>IF(SUM(IQ4:IT4)-IU4&gt;0,SUM(IQ4:IT4)-IU4,"")</f>
        <v/>
      </c>
      <c r="JI4" s="41" t="str">
        <f>IF(SUM(JB4,JE4,JH4)&gt;0,SUM(JB4,JE4,JH4),"")</f>
        <v/>
      </c>
      <c r="JJ4" s="18"/>
      <c r="JK4" s="18"/>
      <c r="JL4" s="18"/>
      <c r="JM4" s="18"/>
      <c r="JN4" s="18"/>
      <c r="JO4" s="18"/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 t="str">
        <f>IF(JL4&gt;0,JL4,"")</f>
        <v/>
      </c>
      <c r="KE4" s="11" t="str">
        <f>IF(JM4&gt;0,JM4,"")</f>
        <v/>
      </c>
      <c r="KF4" s="11" t="str">
        <f>IF(SUM(JJ4:JM4)-JN4&gt;0,SUM(JJ4:JM4)-JN4,"")</f>
        <v/>
      </c>
      <c r="KG4" s="11" t="str">
        <f>IF(JQ4&gt;0,JQ4,"")</f>
        <v/>
      </c>
      <c r="KH4" s="11" t="str">
        <f>IF(JR4&gt;0,JR4,"")</f>
        <v/>
      </c>
      <c r="KI4" s="11" t="str">
        <f>IF(SUM(JO4:JR4)-JS4&gt;0,SUM(JO4:JR4)-JS4,"")</f>
        <v/>
      </c>
      <c r="KJ4" s="11" t="str">
        <f>IF(MAX(KF4,KI4)&gt;0,MAX(KF4,KI4),"")</f>
        <v/>
      </c>
      <c r="KK4" s="11" t="str">
        <f>IF(JV4&gt;0,JV4,"")</f>
        <v/>
      </c>
      <c r="KL4" s="11" t="str">
        <f>IF(JW4&gt;0,JW4,"")</f>
        <v/>
      </c>
      <c r="KM4" s="11" t="str">
        <f>IF(SUM(JT4:JW4)-JX4&gt;0,SUM(JT4:JW4)-JX4,"")</f>
        <v/>
      </c>
      <c r="KN4" s="11" t="str">
        <f>IF(KA4&gt;0,KA4,"")</f>
        <v/>
      </c>
      <c r="KO4" s="11" t="str">
        <f>IF(KB4&gt;0,KB4,"")</f>
        <v/>
      </c>
      <c r="KP4" s="11" t="str">
        <f>IF(SUM(JY4:KB4)-KC4&gt;0,SUM(JY4:KB4)-KC4,"")</f>
        <v/>
      </c>
      <c r="KQ4" s="11" t="str">
        <f>IF(SUM(KJ4,KM4,KP4)&gt;0,SUM(KJ4,KM4,KP4),"")</f>
        <v/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>IF(KT4&gt;0,KT4,"")</f>
        <v/>
      </c>
      <c r="LM4" s="41" t="str">
        <f>IF(KU4&gt;0,KU4,"")</f>
        <v/>
      </c>
      <c r="LN4" s="41" t="str">
        <f>IF(SUM(KR4:KU4)-KV4&gt;0,SUM(KR4:KU4)-KV4,"")</f>
        <v/>
      </c>
      <c r="LO4" s="41" t="str">
        <f>IF(KY4&gt;0,KY4,"")</f>
        <v/>
      </c>
      <c r="LP4" s="41" t="str">
        <f>IF(KZ4&gt;0,KZ4,"")</f>
        <v/>
      </c>
      <c r="LQ4" s="41" t="str">
        <f>IF(SUM(KW4:KZ4)-LA4&gt;0,SUM(KW4:KZ4)-LA4,"")</f>
        <v/>
      </c>
      <c r="LR4" s="41" t="str">
        <f>IF(MAX(LN4,LQ4)&gt;0,MAX(LN4,LQ4),"")</f>
        <v/>
      </c>
      <c r="LS4" s="41" t="str">
        <f>IF(LD4&gt;0,LD4,"")</f>
        <v/>
      </c>
      <c r="LT4" s="41" t="str">
        <f>IF(LE4&gt;0,LE4,"")</f>
        <v/>
      </c>
      <c r="LU4" s="41" t="str">
        <f>IF(SUM(LB4:LE4)-LF4&gt;0,SUM(LB4:LE4)-LF4,"")</f>
        <v/>
      </c>
      <c r="LV4" s="41" t="str">
        <f>IF(LI4&gt;0,LI4,"")</f>
        <v/>
      </c>
      <c r="LW4" s="41" t="str">
        <f>IF(LJ4&gt;0,LJ4,"")</f>
        <v/>
      </c>
      <c r="LX4" s="41" t="str">
        <f>IF(SUM(LG4:LJ4)-LK4&gt;0,SUM(LG4:LJ4)-LK4,"")</f>
        <v/>
      </c>
      <c r="LY4" s="41" t="str">
        <f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>IF(MB4&gt;0,MB4,"")</f>
        <v/>
      </c>
      <c r="MU4" s="11" t="str">
        <f>IF(MC4&gt;0,MC4,"")</f>
        <v/>
      </c>
      <c r="MV4" s="11" t="str">
        <f>IF(SUM(LZ4:MC4)-MD4&gt;0,SUM(LZ4:MC4)-MD4,"")</f>
        <v/>
      </c>
      <c r="MW4" s="11" t="str">
        <f>IF(MG4&gt;0,MG4,"")</f>
        <v/>
      </c>
      <c r="MX4" s="11" t="str">
        <f>IF(MH4&gt;0,MH4,"")</f>
        <v/>
      </c>
      <c r="MY4" s="11" t="str">
        <f>IF(SUM(ME4:MH4)-MI4&gt;0,SUM(ME4:MH4)-MI4,"")</f>
        <v/>
      </c>
      <c r="MZ4" s="11" t="str">
        <f>IF(MAX(MV4,MY4)&gt;0,MAX(MV4,MY4),"")</f>
        <v/>
      </c>
      <c r="NA4" s="11" t="str">
        <f>IF(ML4&gt;0,ML4,"")</f>
        <v/>
      </c>
      <c r="NB4" s="11" t="str">
        <f>IF(MM4&gt;0,MM4,"")</f>
        <v/>
      </c>
      <c r="NC4" s="11" t="str">
        <f>IF(SUM(MJ4:MM4)-MN4&gt;0,SUM(MJ4:MM4)-MN4,"")</f>
        <v/>
      </c>
      <c r="ND4" s="11" t="str">
        <f>IF(MQ4&gt;0,MQ4,"")</f>
        <v/>
      </c>
      <c r="NE4" s="11" t="str">
        <f>IF(MR4&gt;0,MR4,"")</f>
        <v/>
      </c>
      <c r="NF4" s="11" t="str">
        <f>IF(SUM(MO4:MR4)-MS4&gt;0,SUM(MO4:MR4)-MS4,"")</f>
        <v/>
      </c>
      <c r="NG4" s="11" t="str">
        <f>IF(SUM(MZ4,NC4,NF4)&gt;0,SUM(MZ4,NC4,NF4),"")</f>
        <v/>
      </c>
      <c r="NH4" s="17">
        <v>8.0500000000000007</v>
      </c>
      <c r="NI4" s="17">
        <v>9.4</v>
      </c>
      <c r="NJ4" s="17">
        <v>11.8</v>
      </c>
      <c r="NK4" s="17">
        <v>16.2</v>
      </c>
      <c r="NL4" s="17">
        <v>0</v>
      </c>
      <c r="NM4" s="17">
        <v>8.0500000000000007</v>
      </c>
      <c r="NN4" s="17">
        <v>9.1</v>
      </c>
      <c r="NO4" s="17">
        <v>11.8</v>
      </c>
      <c r="NP4" s="17">
        <v>16.239999999999998</v>
      </c>
      <c r="NQ4" s="17">
        <v>0</v>
      </c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>
        <f>IF(NJ4&gt;0,NJ4,"")</f>
        <v>11.8</v>
      </c>
      <c r="OC4" s="41">
        <f>IF(NK4&gt;0,NK4,"")</f>
        <v>16.2</v>
      </c>
      <c r="OD4" s="41">
        <f>IF(SUM(NH4:NK4)-NL4&gt;0,SUM(NH4:NK4)-NL4,"")</f>
        <v>45.45</v>
      </c>
      <c r="OE4" s="41">
        <f>IF(NO4&gt;0,NO4,"")</f>
        <v>11.8</v>
      </c>
      <c r="OF4" s="41">
        <f>IF(NP4&gt;0,NP4,"")</f>
        <v>16.239999999999998</v>
      </c>
      <c r="OG4" s="41">
        <f>IF(SUM(NM4:NP4)-NQ4&gt;0,SUM(NM4:NP4)-NQ4,"")</f>
        <v>45.19</v>
      </c>
      <c r="OH4" s="41">
        <f>IF(MAX(OD4,OG4)&gt;0,MAX(OD4,OG4),"")</f>
        <v>45.45</v>
      </c>
      <c r="OI4" s="41" t="str">
        <f>IF(NT4&gt;0,NT4,"")</f>
        <v/>
      </c>
      <c r="OJ4" s="41" t="str">
        <f>IF(NU4&gt;0,NU4,"")</f>
        <v/>
      </c>
      <c r="OK4" s="41" t="str">
        <f>IF(SUM(NR4:NU4)-NV4&gt;0,SUM(NR4:NU4)-NV4,"")</f>
        <v/>
      </c>
      <c r="OL4" s="41" t="str">
        <f>IF(NY4&gt;0,NY4,"")</f>
        <v/>
      </c>
      <c r="OM4" s="41" t="str">
        <f>IF(NZ4&gt;0,NZ4,"")</f>
        <v/>
      </c>
      <c r="ON4" s="41" t="str">
        <f>IF(SUM(NW4:NZ4)-OA4&gt;0,SUM(NW4:NZ4)-OA4,"")</f>
        <v/>
      </c>
      <c r="OO4" s="41">
        <f>IF(SUM(OH4,OK4,ON4)&gt;0,SUM(OH4,OK4,ON4),"")</f>
        <v>45.45</v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>IF(OR4&gt;0,OR4,"")</f>
        <v/>
      </c>
      <c r="PK4" s="11" t="str">
        <f>IF(OS4&gt;0,OS4,"")</f>
        <v/>
      </c>
      <c r="PL4" s="11" t="str">
        <f>IF(SUM(OP4:OS4)-OT4&gt;0,SUM(OP4:OS4)-OT4,"")</f>
        <v/>
      </c>
      <c r="PM4" s="11" t="str">
        <f>IF(OW4&gt;0,OW4,"")</f>
        <v/>
      </c>
      <c r="PN4" s="11" t="str">
        <f>IF(OX4&gt;0,OX4,"")</f>
        <v/>
      </c>
      <c r="PO4" s="11" t="str">
        <f>IF(SUM(OU4:OX4)-OY4&gt;0,SUM(OU4:OX4)-OY4,"")</f>
        <v/>
      </c>
      <c r="PP4" s="11" t="str">
        <f>IF(MAX(PL4,PO4)&gt;0,MAX(PL4,PO4),"")</f>
        <v/>
      </c>
      <c r="PQ4" s="11" t="str">
        <f>IF(PB4&gt;0,PB4,"")</f>
        <v/>
      </c>
      <c r="PR4" s="11" t="str">
        <f>IF(PC4&gt;0,PC4,"")</f>
        <v/>
      </c>
      <c r="PS4" s="11" t="str">
        <f>IF(SUM(OZ4:PC4)-PD4&gt;0,SUM(OZ4:PC4)-PD4,"")</f>
        <v/>
      </c>
      <c r="PT4" s="11" t="str">
        <f>IF(PG4&gt;0,PG4,"")</f>
        <v/>
      </c>
      <c r="PU4" s="11" t="str">
        <f>IF(PH4&gt;0,PH4,"")</f>
        <v/>
      </c>
      <c r="PV4" s="11" t="str">
        <f>IF(SUM(PE4:PH4)-PI4&gt;0,SUM(PE4:PH4)-PI4,"")</f>
        <v/>
      </c>
      <c r="PW4" s="11" t="str">
        <f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>IF(PZ4&gt;0,PZ4,"")</f>
        <v/>
      </c>
      <c r="QS4" s="41" t="str">
        <f>IF(QA4&gt;0,QA4,"")</f>
        <v/>
      </c>
      <c r="QT4" s="41" t="str">
        <f>IF(SUM(PX4:QA4)-QB4&gt;0,SUM(PX4:QA4)-QB4,"")</f>
        <v/>
      </c>
      <c r="QU4" s="41" t="str">
        <f>IF(QE4&gt;0,QE4,"")</f>
        <v/>
      </c>
      <c r="QV4" s="41" t="str">
        <f>IF(QF4&gt;0,QF4,"")</f>
        <v/>
      </c>
      <c r="QW4" s="41" t="str">
        <f>IF(SUM(QC4:QF4)-QG4&gt;0,SUM(QC4:QF4)-QG4,"")</f>
        <v/>
      </c>
      <c r="QX4" s="41" t="str">
        <f>IF(MAX(QT4,QW4)&gt;0,MAX(QT4,QW4),"")</f>
        <v/>
      </c>
      <c r="QY4" s="41" t="str">
        <f>IF(QJ4&gt;0,QJ4,"")</f>
        <v/>
      </c>
      <c r="QZ4" s="41" t="str">
        <f>IF(QK4&gt;0,QK4,"")</f>
        <v/>
      </c>
      <c r="RA4" s="41" t="str">
        <f>IF(SUM(QH4:QK4)-QL4&gt;0,SUM(QH4:QK4)-QL4,"")</f>
        <v/>
      </c>
      <c r="RB4" s="41" t="str">
        <f>IF(QO4&gt;0,QO4,"")</f>
        <v/>
      </c>
      <c r="RC4" s="41" t="str">
        <f>IF(QP4&gt;0,QP4,"")</f>
        <v/>
      </c>
      <c r="RD4" s="41" t="str">
        <f>IF(SUM(QM4:QP4)-QQ4&gt;0,SUM(QM4:QP4)-QQ4,"")</f>
        <v/>
      </c>
      <c r="RE4" s="41" t="str">
        <f>IF(SUM(QX4,RA4,RD4)&gt;0,SUM(QX4,RA4,RD4),"")</f>
        <v/>
      </c>
      <c r="RF4" s="18">
        <v>8.3000000000000007</v>
      </c>
      <c r="RG4" s="18">
        <v>8.9499999999999993</v>
      </c>
      <c r="RH4" s="18">
        <v>11.8</v>
      </c>
      <c r="RI4" s="18">
        <v>16.54</v>
      </c>
      <c r="RJ4" s="18">
        <v>0</v>
      </c>
      <c r="RK4" s="18">
        <v>8.4</v>
      </c>
      <c r="RL4" s="18">
        <v>8.9499999999999993</v>
      </c>
      <c r="RM4" s="18">
        <v>11.8</v>
      </c>
      <c r="RN4" s="18">
        <v>15.8</v>
      </c>
      <c r="RO4" s="18">
        <v>0</v>
      </c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>
        <f>IF(RH4&gt;0,RH4,"")</f>
        <v>11.8</v>
      </c>
      <c r="SA4" s="11">
        <f>IF(RI4&gt;0,RI4,"")</f>
        <v>16.54</v>
      </c>
      <c r="SB4" s="11">
        <f>IF(SUM(RF4:RI4)-RJ4&gt;0,SUM(RF4:RI4)-RJ4,"")</f>
        <v>45.59</v>
      </c>
      <c r="SC4" s="11">
        <f>IF(RM4&gt;0,RM4,"")</f>
        <v>11.8</v>
      </c>
      <c r="SD4" s="11">
        <f>IF(RN4&gt;0,RN4,"")</f>
        <v>15.8</v>
      </c>
      <c r="SE4" s="11">
        <f>IF(SUM(RK4:RN4)-RO4&gt;0,SUM(RK4:RN4)-RO4,"")</f>
        <v>44.95</v>
      </c>
      <c r="SF4" s="11">
        <f>IF(MAX(SB4,SE4)&gt;0,MAX(SB4,SE4),"")</f>
        <v>45.59</v>
      </c>
      <c r="SG4" s="11" t="str">
        <f>IF(RR4&gt;0,RR4,"")</f>
        <v/>
      </c>
      <c r="SH4" s="11" t="str">
        <f>IF(RS4&gt;0,RS4,"")</f>
        <v/>
      </c>
      <c r="SI4" s="11" t="str">
        <f>IF(SUM(RP4:RS4)-RT4&gt;0,SUM(RP4:RS4)-RT4,"")</f>
        <v/>
      </c>
      <c r="SJ4" s="11" t="str">
        <f>IF(RW4&gt;0,RW4,"")</f>
        <v/>
      </c>
      <c r="SK4" s="11" t="str">
        <f>IF(RX4&gt;0,RX4,"")</f>
        <v/>
      </c>
      <c r="SL4" s="11" t="str">
        <f>IF(SUM(RU4:RX4)-RY4&gt;0,SUM(RU4:RX4)-RY4,"")</f>
        <v/>
      </c>
      <c r="SM4" s="11">
        <f>IF(SUM(SF4,SI4,SL4)&gt;0,SUM(SF4,SI4,SL4),"")</f>
        <v>45.59</v>
      </c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17"/>
      <c r="TD4" s="17"/>
      <c r="TE4" s="17"/>
      <c r="TF4" s="17"/>
      <c r="TG4" s="17"/>
      <c r="TH4" s="41" t="str">
        <f>IF(SP4&gt;0,SP4,"")</f>
        <v/>
      </c>
      <c r="TI4" s="41" t="str">
        <f>IF(SQ4&gt;0,SQ4,"")</f>
        <v/>
      </c>
      <c r="TJ4" s="41" t="str">
        <f>IF(SUM(SN4:SQ4)-SR4&gt;0,SUM(SN4:SQ4)-SR4,"")</f>
        <v/>
      </c>
      <c r="TK4" s="41" t="str">
        <f>IF(SU4&gt;0,SU4,"")</f>
        <v/>
      </c>
      <c r="TL4" s="41" t="str">
        <f>IF(SV4&gt;0,SV4,"")</f>
        <v/>
      </c>
      <c r="TM4" s="41" t="str">
        <f>IF(SUM(SS4:SV4)-SW4&gt;0,SUM(SS4:SV4)-SW4,"")</f>
        <v/>
      </c>
      <c r="TN4" s="41" t="str">
        <f>IF(MAX(TJ4,TM4)&gt;0,MAX(TJ4,TM4),"")</f>
        <v/>
      </c>
      <c r="TO4" s="41" t="str">
        <f>IF(SZ4&gt;0,SZ4,"")</f>
        <v/>
      </c>
      <c r="TP4" s="41" t="str">
        <f>IF(TA4&gt;0,TA4,"")</f>
        <v/>
      </c>
      <c r="TQ4" s="41" t="str">
        <f>IF(SUM(SX4:TA4)-TB4&gt;0,SUM(SX4:TA4)-TB4,"")</f>
        <v/>
      </c>
      <c r="TR4" s="41" t="str">
        <f>IF(TE4&gt;0,TE4,"")</f>
        <v/>
      </c>
      <c r="TS4" s="41" t="str">
        <f>IF(TF4&gt;0,TF4,"")</f>
        <v/>
      </c>
      <c r="TT4" s="41" t="str">
        <f>IF(SUM(TC4:TF4)-TG4&gt;0,SUM(TC4:TF4)-TG4,"")</f>
        <v/>
      </c>
      <c r="TU4" s="41" t="str">
        <f>IF(SUM(TN4,TQ4,TT4)&gt;0,SUM(TN4,TQ4,TT4),"")</f>
        <v/>
      </c>
      <c r="TV4" s="18"/>
      <c r="TW4" s="18"/>
      <c r="TX4" s="18"/>
      <c r="TY4" s="18"/>
      <c r="TZ4" s="18"/>
      <c r="UA4" s="18"/>
      <c r="UB4" s="18"/>
      <c r="UC4" s="18"/>
      <c r="UD4" s="18"/>
      <c r="UE4" s="18"/>
      <c r="UF4" s="18"/>
      <c r="UG4" s="18"/>
      <c r="UH4" s="18"/>
      <c r="UI4" s="18"/>
      <c r="UJ4" s="18"/>
      <c r="UK4" s="18"/>
      <c r="UL4" s="18"/>
      <c r="UM4" s="18"/>
      <c r="UN4" s="18"/>
      <c r="UO4" s="18"/>
      <c r="UP4" s="11" t="str">
        <f>IF(TX4&gt;0,TX4,"")</f>
        <v/>
      </c>
      <c r="UQ4" s="11" t="str">
        <f>IF(TY4&gt;0,TY4,"")</f>
        <v/>
      </c>
      <c r="UR4" s="11" t="str">
        <f>IF(SUM(TV4:TY4)-TZ4&gt;0,SUM(TV4:TY4)-TZ4,"")</f>
        <v/>
      </c>
      <c r="US4" s="11" t="str">
        <f>IF(UC4&gt;0,UC4,"")</f>
        <v/>
      </c>
      <c r="UT4" s="11" t="str">
        <f>IF(UD4&gt;0,UD4,"")</f>
        <v/>
      </c>
      <c r="UU4" s="11" t="str">
        <f>IF(SUM(UA4:UD4)-UE4&gt;0,SUM(UA4:UD4)-UE4,"")</f>
        <v/>
      </c>
      <c r="UV4" s="11" t="str">
        <f>IF(MAX(UR4,UU4)&gt;0,MAX(UR4,UU4),"")</f>
        <v/>
      </c>
      <c r="UW4" s="11" t="str">
        <f>IF(UH4&gt;0,UH4,"")</f>
        <v/>
      </c>
      <c r="UX4" s="11" t="str">
        <f>IF(UI4&gt;0,UI4,"")</f>
        <v/>
      </c>
      <c r="UY4" s="11" t="str">
        <f>IF(SUM(UF4:UI4)-UJ4&gt;0,SUM(UF4:UI4)-UJ4,"")</f>
        <v/>
      </c>
      <c r="UZ4" s="11" t="str">
        <f>IF(UM4&gt;0,UM4,"")</f>
        <v/>
      </c>
      <c r="VA4" s="11" t="str">
        <f>IF(UN4&gt;0,UN4,"")</f>
        <v/>
      </c>
      <c r="VB4" s="11" t="str">
        <f>IF(SUM(UK4:UN4)-UO4&gt;0,SUM(UK4:UN4)-UO4,"")</f>
        <v/>
      </c>
      <c r="VC4" s="11" t="str">
        <f>IF(SUM(UV4,UY4,VB4)&gt;0,SUM(UV4,UY4,VB4),"")</f>
        <v/>
      </c>
      <c r="VD4" s="17"/>
      <c r="VE4" s="17"/>
      <c r="VF4" s="17"/>
      <c r="VG4" s="17"/>
      <c r="VH4" s="17"/>
      <c r="VI4" s="17"/>
      <c r="VJ4" s="17"/>
      <c r="VK4" s="17"/>
      <c r="VL4" s="17"/>
      <c r="VM4" s="17"/>
      <c r="VN4" s="17"/>
      <c r="VO4" s="17"/>
      <c r="VP4" s="17"/>
      <c r="VQ4" s="17"/>
      <c r="VR4" s="17"/>
      <c r="VS4" s="17"/>
      <c r="VT4" s="17"/>
      <c r="VU4" s="17"/>
      <c r="VV4" s="17"/>
      <c r="VW4" s="17"/>
      <c r="VX4" s="41" t="str">
        <f>IF(VF4&gt;0,VF4,"")</f>
        <v/>
      </c>
      <c r="VY4" s="41" t="str">
        <f>IF(VG4&gt;0,VG4,"")</f>
        <v/>
      </c>
      <c r="VZ4" s="41" t="str">
        <f>IF(SUM(VD4:VG4)-VH4&gt;0,SUM(VD4:VG4)-VH4,"")</f>
        <v/>
      </c>
      <c r="WA4" s="41" t="str">
        <f>IF(VK4&gt;0,VK4,"")</f>
        <v/>
      </c>
      <c r="WB4" s="41" t="str">
        <f>IF(VL4&gt;0,VL4,"")</f>
        <v/>
      </c>
      <c r="WC4" s="41" t="str">
        <f>IF(SUM(VI4:VL4)-VM4&gt;0,SUM(VI4:VL4)-VM4,"")</f>
        <v/>
      </c>
      <c r="WD4" s="41" t="str">
        <f>IF(MAX(VZ4,WC4)&gt;0,MAX(VZ4,WC4),"")</f>
        <v/>
      </c>
      <c r="WE4" s="41" t="str">
        <f>IF(VP4&gt;0,VP4,"")</f>
        <v/>
      </c>
      <c r="WF4" s="41" t="str">
        <f>IF(VQ4&gt;0,VQ4,"")</f>
        <v/>
      </c>
      <c r="WG4" s="41" t="str">
        <f>IF(SUM(VN4:VQ4)-VR4&gt;0,SUM(VN4:VQ4)-VR4,"")</f>
        <v/>
      </c>
      <c r="WH4" s="41" t="str">
        <f>IF(VU4&gt;0,VU4,"")</f>
        <v/>
      </c>
      <c r="WI4" s="41" t="str">
        <f>IF(VV4&gt;0,VV4,"")</f>
        <v/>
      </c>
      <c r="WJ4" s="41" t="str">
        <f>IF(SUM(VS4:VV4)-VW4&gt;0,SUM(VS4:VV4)-VW4,"")</f>
        <v/>
      </c>
      <c r="WK4" s="41" t="str">
        <f>IF(SUM(WD4,WG4,WJ4)&gt;0,SUM(WD4,WG4,WJ4),"")</f>
        <v/>
      </c>
      <c r="WL4" s="27">
        <f>IF($CH4="P",BS4,(BS4+AR4)/2)</f>
        <v>6.125</v>
      </c>
      <c r="WM4" s="27">
        <f>IF($CH4="P",BT4,(BT4+AS4)/2)</f>
        <v>6.4499999999999993</v>
      </c>
      <c r="WN4" s="27">
        <f>IF($CH4="P",BU4,(BU4+AT4)/2)</f>
        <v>8.6000000000000014</v>
      </c>
      <c r="WO4" s="27">
        <f>IF($CH4="P",BV4,(BV4+AU4)/2)</f>
        <v>12.09</v>
      </c>
      <c r="WP4" s="27">
        <f>IF($CH4="P",BW4,(BW4+AV4)/2)</f>
        <v>0</v>
      </c>
      <c r="WQ4" s="27">
        <f>IF($CH4="P",BX4,(BX4+AW4)/2)</f>
        <v>8.8000000000000007</v>
      </c>
      <c r="WR4" s="27">
        <f>IF($CH4="P",BY4,(BY4+AX4)/2)</f>
        <v>9.2750000000000004</v>
      </c>
      <c r="WS4" s="27">
        <f>IF($CH4="P",BZ4,(BZ4+AY4)/2)</f>
        <v>12.100000000000001</v>
      </c>
      <c r="WT4" s="27">
        <f>IF($CH4="P",CA4,(CA4+AZ4)/2)</f>
        <v>16.829999999999998</v>
      </c>
      <c r="WU4" s="27">
        <f>IF($CH4="P",CB4,(CB4+BA4)/2)</f>
        <v>0.1</v>
      </c>
      <c r="WV4" s="27">
        <f>IF($CH4="P",CC4,(CC4+BB4)/2)</f>
        <v>4.9249999999999998</v>
      </c>
      <c r="WW4" s="27">
        <f>IF($CH4="P",CD4,(CD4+BC4)/2)</f>
        <v>5</v>
      </c>
      <c r="WX4" s="27">
        <f>IF($CH4="P",CE4,(CE4+BD4)/2)</f>
        <v>6.65</v>
      </c>
      <c r="WY4" s="27">
        <f>IF($CH4="P",CF4,(CF4+BE4)/2)</f>
        <v>9.4700000000000006</v>
      </c>
      <c r="WZ4" s="27">
        <f>IF($CH4="P",CG4,(CG4+BF4)/2)</f>
        <v>0</v>
      </c>
      <c r="XA4" s="29" t="s">
        <v>56</v>
      </c>
      <c r="XB4" s="11">
        <f>IF(WN4&gt;0,WN4,"")</f>
        <v>8.6000000000000014</v>
      </c>
      <c r="XC4" s="11">
        <f>IF(WO4&gt;0,WO4,"")</f>
        <v>12.09</v>
      </c>
      <c r="XD4" s="11">
        <f>IF(SUM(WL4:WO4)-WP4&gt;0,SUM(WL4:WO4)-WP4,"")</f>
        <v>33.265000000000001</v>
      </c>
      <c r="XE4" s="11">
        <f>IF(WS4&gt;0,WS4,"")</f>
        <v>12.100000000000001</v>
      </c>
      <c r="XF4" s="11">
        <f>IF(WT4&gt;0,WT4,"")</f>
        <v>16.829999999999998</v>
      </c>
      <c r="XG4" s="11">
        <f>IF(SUM(WQ4:WT4)-WU4&gt;0,SUM(WQ4:WT4)-WU4,"")</f>
        <v>46.905000000000001</v>
      </c>
      <c r="XH4" s="11">
        <f>IF(MAX(XD4,XG4)&gt;0,MAX(XD4,XG4),"")</f>
        <v>46.905000000000001</v>
      </c>
      <c r="XI4" s="11">
        <f>IF(WX4&gt;0,WX4,"")</f>
        <v>6.65</v>
      </c>
      <c r="XJ4" s="11">
        <f>IF(WY4&gt;0,WY4,"")</f>
        <v>9.4700000000000006</v>
      </c>
      <c r="XK4" s="11">
        <f>IF(SUM(WV4:WY4)-WZ4&gt;0,SUM(WV4:WY4)-WZ4,"")</f>
        <v>26.045000000000002</v>
      </c>
      <c r="XL4" s="11">
        <f>IF(SUM(XH4,XK4)&gt;0,SUM(XH4,XK4),"")</f>
        <v>72.95</v>
      </c>
    </row>
    <row r="5" spans="1:636" x14ac:dyDescent="0.2">
      <c r="A5" s="4" cm="1">
        <f t="array" ref="A5">IF(AND(H5&lt;&gt;"",H5&lt;&gt;"No DD"),SUMPRODUCT((H$4:H$21&lt;&gt;"")*(H$4:H$21&lt;&gt;"No DD")*(E$4:E$21&gt;E5))+1,IF(H5="No DD",SUMPRODUCT((H$4:H$21="No DD")*(E$4:E$21&gt;E5))+1+SUMPRODUCT((H$4:H$21&lt;&gt;"")*(H$4:H$21&lt;&gt;"No DD")),""))</f>
        <v>2</v>
      </c>
      <c r="B5" s="5" t="s">
        <v>152</v>
      </c>
      <c r="C5" s="4" t="s">
        <v>3</v>
      </c>
      <c r="D5" s="4" t="s">
        <v>153</v>
      </c>
      <c r="E5" s="9">
        <f>SUM(J5,L5,N5)</f>
        <v>93.314999999999998</v>
      </c>
      <c r="F5" s="3" t="str">
        <f>IF(OR(AND(AG5&gt;=AQ$23,AG5&lt;&gt;"",AI5&gt;=AQ$27,AI5&lt;&gt;"",AF5=""),AND(AJ5&gt;=AQ$23,AJ5&lt;&gt;"",AL5&gt;=AQ$27,AL5&lt;&gt;"",AF5=""),AND(AN5&gt;=AQ$23,AN5&lt;&gt;"",AP5&gt;=AQ$27,AP5&lt;&gt;"",AF5=""),AND(BH5&gt;=BR$23,BH5&lt;&gt;"",BJ5&gt;=BR$27,BJ5&lt;&gt;"",BG5=""),AND(BK5&gt;=BR$23,BK5&lt;&gt;"",BM5&gt;=BR$27,BM5&lt;&gt;"",BG5=""),AND(BO5&gt;=BR$23,BO5&lt;&gt;"",BQ5&gt;=BR$27,BQ5&lt;&gt;"",BG5=""),AND(CI5&gt;=CS$23,CI5&lt;&gt;"",CK5&gt;=CS$27,CK5&lt;&gt;"",CH5=""),AND(CL5&gt;=CS$23,CL5&lt;&gt;"",CN5&gt;=CS$27,CN5&lt;&gt;"",CH5=""),AND(CP5&gt;=CS$23,CP5&lt;&gt;"",CR5&gt;=CS$27,CR5&lt;&gt;"",CH5=""),AND(DP5&gt;=EC$23,DP5&lt;&gt;"",DR5&gt;=EC$27,DR5&lt;&gt;""),AND(DS5&gt;=EC$23,DS5&lt;&gt;"",DU5&gt;=EC$27,DU5&lt;&gt;""),AND(DW5&gt;=EC$23,DW5&lt;&gt;"",DY5&gt;=EC$27,DY5&lt;&gt;""),AND(DZ5&gt;=EC$23,DZ5&lt;&gt;"",EB5&gt;=EC$27,EB5&lt;&gt;""),AND(EX5&gt;=FK$23,EX5&lt;&gt;"",EZ5&gt;=FK$27,EZ5&lt;&gt;""),AND(FA5&gt;=FK$23,FA5&lt;&gt;"",FC5&gt;=FK$27,FC5&lt;&gt;""),AND(FE5&gt;=FK$23,FE5&lt;&gt;"",FG5&gt;=FK$27,FG5&lt;&gt;""),AND(FH5&gt;=FK$23,FH5&lt;&gt;"",FJ5&gt;=FK$27,FJ5&lt;&gt;""),AND(GF5&gt;=GS$23,GF5&lt;&gt;"",GH5&gt;=GS$27,GH5&lt;&gt;""),AND(GI5&gt;=GS$23,GI5&lt;&gt;"",GK5&gt;=GS$27,GK5&lt;&gt;""),AND(GM5&gt;=GS$23,GM5&lt;&gt;"",GO5&gt;=GS$27,GO5&lt;&gt;""),AND(GP5&gt;=GS$23,GP5&lt;&gt;"",GR5&gt;=GS$27,GR5&lt;&gt;""),AND(HN5&gt;=IA$23,HN5&lt;&gt;"",HP5&gt;=IA$27,HP5&lt;&gt;""),AND(HQ5&gt;=IA$23,HQ5&lt;&gt;"",HS5&gt;=IA$27,HS5&lt;&gt;""),AND(HU5&gt;=IA$23,HU5&lt;&gt;"",HW5&gt;=IA$27,HW5&lt;&gt;""),AND(HX5&gt;=IA$23,HX5&lt;&gt;"",HZ5&gt;=IA$27,HZ5&lt;&gt;""),AND(IV5&gt;=JI$23,IV5&lt;&gt;"",IX5&gt;=JI$27,IX5&lt;&gt;""),AND(IY5&gt;=JI$23,IY5&lt;&gt;"",JA5&gt;=JI$27,JA5&lt;&gt;""),AND(JC5&gt;=JI$23,JC5&lt;&gt;"",JE5&gt;=JI$27,JE5&lt;&gt;""),AND(JF5&gt;=JI$23,JF5&lt;&gt;"",JH5&gt;=JI$27,JH5&lt;&gt;""),AND(KD5&gt;=KQ$23,KD5&lt;&gt;"",KF5&gt;=KQ$27,KF5&lt;&gt;""),AND(KG5&gt;=KQ$23,KG5&lt;&gt;"",KI5&gt;=KQ$27,KI5&lt;&gt;""),AND(KK5&gt;=KQ$23,KK5&lt;&gt;"",KM5&gt;=KQ$27,KM5&lt;&gt;""),AND(KN5&gt;=KQ$23,KN5&lt;&gt;"",KP5&gt;=KQ$27,KP5&lt;&gt;""),AND(LL5&gt;=LY$23,LL5&lt;&gt;"",LN5&gt;=LY$27,LN5&lt;&gt;""),AND(LO5&gt;=LY$23,LO5&lt;&gt;"",LQ5&gt;=LY$27,LQ5&lt;&gt;""),AND(LS5&gt;=LY$23,LS5&lt;&gt;"",LU5&gt;=LY$27,LU5&lt;&gt;""),AND(LV5&gt;=LY$23,LV5&lt;&gt;"",LX5&gt;=LY$27,LX5&lt;&gt;""),AND(MT5&gt;=NG$23,MT5&lt;&gt;"",MV5&gt;=NG$27,MV5&lt;&gt;""),AND(MW5&gt;=NG$23,MW5&lt;&gt;"",MY5&gt;=NG$27,MY5&lt;&gt;""),AND(NA5&gt;=NG$23,NA5&lt;&gt;"",NC5&gt;=NG$27,NC5&lt;&gt;""),AND(ND5&gt;=NG$23,ND5&lt;&gt;"",NF5&gt;=NG$27,NF5&lt;&gt;""),AND(OB5&gt;=OO$23,OB5&lt;&gt;"",OD5&gt;=OO$27,OD5&lt;&gt;""),AND(OE5&gt;=OO$23,OE5&lt;&gt;"",OG5&gt;=OO$27,OG5&lt;&gt;""),AND(OI5&gt;=OO$23,OI5&lt;&gt;"",OK5&gt;=OO$27,OK5&lt;&gt;""),AND(OL5&gt;=OO$23,OL5&lt;&gt;"",ON5&gt;=OO$27,ON5&lt;&gt;""),AND(PJ5&gt;=PW$23,PJ5&lt;&gt;"",PL5&gt;=PW$27,PL5&lt;&gt;""),AND(PM5&gt;=PW$23,PM5&lt;&gt;"",PO5&gt;=PW$27,PO5&lt;&gt;""),AND(PQ5&gt;=PW$23,PQ5&lt;&gt;"",PS5&gt;=PW$27,PS5&lt;&gt;""),AND(PT5&gt;=PW$23,PT5&lt;&gt;"",PV5&gt;=PW$27,PV5&lt;&gt;""),AND(QR5&gt;=RE$23,QR5&lt;&gt;"",QT5&gt;=RE$27,QT5&lt;&gt;""),AND(QU5&gt;=RE$23,QU5&lt;&gt;"",QW5&gt;=RE$27,QW5&lt;&gt;""),AND(QY5&gt;=RE$23,QY5&lt;&gt;"",RA5&gt;=RE$27,RA5&lt;&gt;""),AND(RB5&gt;=RE$23,RB5&lt;&gt;"",RD5&gt;=RE$27,RD5&lt;&gt;""),AND(RZ5&gt;=SM$23,RZ5&lt;&gt;"",SB5&gt;=SM$27,SB5&lt;&gt;""),AND(SC5&gt;=SM$23,SC5&lt;&gt;"",SE5&gt;=SM$27,SE5&lt;&gt;""),AND(SG5&gt;=SM$23,SG5&lt;&gt;"",SI5&gt;=SM$27,SI5&lt;&gt;""),AND(SJ5&gt;=SM$23,SJ5&lt;&gt;"",SL5&gt;=SM$27,SL5&lt;&gt;""),AND(TH5&gt;=TU$23,TH5&lt;&gt;"",TJ5&gt;=TU$27,TJ5&lt;&gt;""),AND(TK5&gt;=TU$23,TK5&lt;&gt;"",TM5&gt;=TU$27,TM5&lt;&gt;""),AND(TO5&gt;=TU$23,TO5&lt;&gt;"",TQ5&gt;=TU$27,TQ5&lt;&gt;""),AND(TR5&gt;=TU$23,TR5&lt;&gt;"",TT5&gt;=TU$27,TT5&lt;&gt;""),AND(UP5&gt;=VC$23,UP5&lt;&gt;"",UR5&gt;=VC$27,UR5&lt;&gt;""),AND(US5&gt;=VC$23,US5&lt;&gt;"",UU5&gt;=VC$27,UU5&lt;&gt;""),AND(UW5&gt;=VC$23,UW5&lt;&gt;"",UY5&gt;=VC$27,UY5&lt;&gt;""),AND(UZ5&gt;=VC$23,UZ5&lt;&gt;"",VB5&gt;=VC$27,VB5&lt;&gt;""),AND(VX5&gt;=WK$23,VX5&lt;&gt;"",VZ5&gt;=WK$27,VZ5&lt;&gt;""),AND(WA5&gt;=WK$23,WA5&lt;&gt;"",WC5&gt;=WK$27,WC5&lt;&gt;""),AND(WE5&gt;=WK$23,WE5&lt;&gt;"",WG5&gt;=WK$27,WG5&lt;&gt;""),AND(WH5&gt;=WK$23,WH5&lt;&gt;"",WJ5&gt;=WK$27,WJ5&lt;&gt;"")),"P","")</f>
        <v>P</v>
      </c>
      <c r="G5" s="3" t="str">
        <f>IF(OR(AND(AI5&gt;=AQ$27,AI5&lt;&gt;"",AF5=""),AND(AL5&gt;=AQ$27,AL5&lt;&gt;"",AF5=""),AND(AP5&gt;=AQ$27,AP5&lt;&gt;"",AF5=""),AND(BJ5&gt;=BR$27,BJ5&lt;&gt;"",BG5=""),AND(BM5&gt;=BR$27,BM5&lt;&gt;"",BG5=""),AND(BQ5&gt;=BR$27,BQ5&lt;&gt;"",BG5=""),AND(CK5&gt;=CS$27,CK5&lt;&gt;"",CH5=""),AND(CN5&gt;=CS$27,CN5&lt;&gt;"",CH5=""),AND(CR5&gt;=CS$27,CR5&lt;&gt;"",CH5=""),AND(DR5&gt;=EC$27,DR5&lt;&gt;""),AND(DU5&gt;=EC$27,DU5&lt;&gt;""),AND(DY5&gt;=EC$27,DY5&lt;&gt;""),AND(EB5&gt;=EC$27,EB5&lt;&gt;""),AND(EZ5&gt;=FK$27,EZ5&lt;&gt;""),AND(FC5&gt;=FK$27,FC5&lt;&gt;""),AND(FG5&gt;=FK$27,FG5&lt;&gt;""),AND(FJ5&gt;=FK$27,FJ5&lt;&gt;""),AND(GH5&gt;=GS$27,GH5&lt;&gt;""),AND(GK5&gt;=GS$27,GK5&lt;&gt;""),AND(GO5&gt;=GS$27,GO5&lt;&gt;""),AND(GR5&gt;=GS$27,GR5&lt;&gt;""),AND(HP5&gt;=IA$27,HP5&lt;&gt;""),AND(HS5&gt;=IA$27,HS5&lt;&gt;""),AND(HW5&gt;=IA$27,HW5&lt;&gt;""),AND(HZ5&gt;=IA$27,HZ5&lt;&gt;""),AND(IX5&gt;=JI$27,IX5&lt;&gt;""),AND(JA5&gt;=JI$27,JA5&lt;&gt;""),AND(JE5&gt;=JI$27,JE5&lt;&gt;""),AND(JH5&gt;=JI$27,JH5&lt;&gt;""),AND(KF5&gt;=KQ$27,KF5&lt;&gt;""),AND(KI5&gt;=KQ$27,KI5&lt;&gt;""),AND(KM5&gt;=KQ$27,KM5&lt;&gt;""),AND(KP5&gt;=KQ$27,KP5&lt;&gt;""),AND(LN5&gt;=LY$27,LN5&lt;&gt;""),AND(LQ5&gt;=LY$27,LQ5&lt;&gt;""),AND(LU5&gt;=LY$27,LU5&lt;&gt;""),AND(LX5&gt;=LY$27,LX5&lt;&gt;""),AND(MV5&gt;=NG$27,MV5&lt;&gt;""),AND(MY5&gt;=NG$27,MY5&lt;&gt;""),AND(NC5&gt;=NG$27,NC5&lt;&gt;""),AND(NF5&gt;=NG$27,NF5&lt;&gt;""),AND(OD5&gt;=OO$27,OD5&lt;&gt;""),AND(OG5&gt;=OO$27,OG5&lt;&gt;""),AND(OK5&gt;=OO$27,OK5&lt;&gt;""),AND(ON5&gt;=OO$27,ON5&lt;&gt;""),AND(PL5&gt;=PW$27,PL5&lt;&gt;""),AND(PO5&gt;=PW$27,PO5&lt;&gt;""),AND(PS5&gt;=PW$27,PS5&lt;&gt;""),AND(PV5&gt;=PW$27,PV5&lt;&gt;""),AND(QT5&gt;=RE$27,QT5&lt;&gt;""),AND(QW5&gt;=RE$27,QW5&lt;&gt;""),AND(RA5&gt;=RE$27,RA5&lt;&gt;""),AND(RD5&gt;=RE$27,RD5&lt;&gt;""),AND(SB5&gt;=SM$27,SB5&lt;&gt;""),AND(SE5&gt;=SM$27,SE5&lt;&gt;""),AND(SI5&gt;=SM$27,SI5&lt;&gt;""),AND(SL5&gt;=SM$27,SL5&lt;&gt;""),AND(TJ5&gt;=TU$27,TJ5&lt;&gt;""),AND(TM5&gt;=TU$27,TM5&lt;&gt;""),AND(TQ5&gt;=TU$27,TQ5&lt;&gt;""),AND(TT5&gt;=TU$27,TT5&lt;&gt;""),AND(UR5&gt;=VC$27,UR5&lt;&gt;""),AND(UU5&gt;=VC$27,UU5&lt;&gt;""),AND(UY5&gt;=VC$27,UY5&lt;&gt;""),AND(VB5&gt;=VC$27,VB5&lt;&gt;""),AND(VZ5&gt;=WK$27,VZ5&lt;&gt;""),AND(WC5&gt;=WK$27,WC5&lt;&gt;""),AND(WG5&gt;=WK$27,WG5&lt;&gt;""),AND(WJ5&gt;=WK$27,WJ5&lt;&gt;"")),"P","")</f>
        <v>P</v>
      </c>
      <c r="H5" s="37" t="str">
        <f>IF(AND(G5="P",F5=""),"No DD",IF(OR(AND(AG5&gt;=AQ$26,AG5&lt;&gt;"",AI5&gt;=AQ$30,AI5&lt;&gt;"",AF5=""),AND(AJ5&gt;=AQ$26,AJ5&lt;&gt;"",AL5&gt;=AQ$30,AL5&lt;&gt;"",AF5=""),AND(AN5&gt;=AQ$26,AN5&lt;&gt;"",AP5&gt;=AQ$30,AP5&lt;&gt;"",AF5=""),AND(BH5&gt;=BR$26,BH5&lt;&gt;"",BJ5&gt;=BR$30,BJ5&lt;&gt;"",BG5=""),AND(BK5&gt;=BR$26,BK5&lt;&gt;"",BM5&gt;=BR$30,BM5&lt;&gt;"",BG5=""),AND(BO5&gt;=BR$26,BO5&lt;&gt;"",BQ5&gt;=BR$30,BQ5&lt;&gt;"",BG5=""),AND(CI5&gt;=CS$26,CI5&lt;&gt;"",CK5&gt;=CS$30,CK5&lt;&gt;"",CH5=""),AND(CL5&gt;=CS$26,CL5&lt;&gt;"",CN5&gt;=CS$30,CN5&lt;&gt;"",CH5=""),AND(CP5&gt;=CS$26,CP5&lt;&gt;"",CR5&gt;=CS$30,CR5&lt;&gt;"",CH5=""),AND(DP5&gt;=EC$26,DP5&lt;&gt;"",DR5&gt;=EC$30,DR5&lt;&gt;""),AND(DS5&gt;=EC$26,DS5&lt;&gt;"",DU5&gt;=EC$30,DU5&lt;&gt;""),AND(DW5&gt;=EC$26,DW5&lt;&gt;"",DY5&gt;=EC$30,DY5&lt;&gt;""),AND(DZ5&gt;=EC$26,DZ5&lt;&gt;"",EB5&gt;=EC$30,EB5&lt;&gt;""),AND(EX5&gt;=FK$26,EX5&lt;&gt;"",EZ5&gt;=FK$30,EZ5&lt;&gt;""),AND(FA5&gt;=FK$26,FA5&lt;&gt;"",FC5&gt;=FK$30,FC5&lt;&gt;""),AND(FE5&gt;=FK$26,FE5&lt;&gt;"",FG5&gt;=FK$30,FG5&lt;&gt;""),AND(FH5&gt;=FK$26,FH5&lt;&gt;"",FJ5&gt;=FK$30,FJ5&lt;&gt;""),AND(GF5&gt;=GS$26,GF5&lt;&gt;"",GH5&gt;=GS$30,GH5&lt;&gt;""),AND(GI5&gt;=GS$26,GI5&lt;&gt;"",GK5&gt;=GS$30,GK5&lt;&gt;""),AND(GM5&gt;=GS$26,GM5&lt;&gt;"",GO5&gt;=GS$30,GO5&lt;&gt;""),AND(GP5&gt;=GS$26,GP5&lt;&gt;"",GR5&gt;=GS$30,GR5&lt;&gt;""),AND(HN5&gt;=IA$26,HN5&lt;&gt;"",HP5&gt;=IA$30,HP5&lt;&gt;""),AND(HQ5&gt;=IA$26,HQ5&lt;&gt;"",HS5&gt;=IA$30,HS5&lt;&gt;""),AND(HU5&gt;=IA$26,HU5&lt;&gt;"",HW5&gt;=IA$30,HW5&lt;&gt;""),AND(HX5&gt;=IA$26,HX5&lt;&gt;"",HZ5&gt;=IA$30,HZ5&lt;&gt;""),AND(IV5&gt;=JI$26,IV5&lt;&gt;"",IX5&gt;=JI$30,IX5&lt;&gt;""),AND(IY5&gt;=JI$26,IY5&lt;&gt;"",JA5&gt;=JI$30,JA5&lt;&gt;""),AND(JC5&gt;=JI$26,JC5&lt;&gt;"",JE5&gt;=JI$30,JE5&lt;&gt;""),AND(JF5&gt;=JI$26,JF5&lt;&gt;"",JH5&gt;=JI$30,JH5&lt;&gt;""),AND(KD5&gt;=KQ$26,KD5&lt;&gt;"",KF5&gt;=KQ$30,KF5&lt;&gt;""),AND(KG5&gt;=KQ$26,KG5&lt;&gt;"",KI5&gt;=KQ$30,KI5&lt;&gt;""),AND(KK5&gt;=KQ$26,KK5&lt;&gt;"",KM5&gt;=KQ$30,KM5&lt;&gt;""),AND(KN5&gt;=KQ$26,KN5&lt;&gt;"",KP5&gt;=KQ$30,KP5&lt;&gt;""),AND(LL5&gt;=LY$26,LL5&lt;&gt;"",LN5&gt;=LY$30,LN5&lt;&gt;""),AND(LO5&gt;=LY$26,LO5&lt;&gt;"",LQ5&gt;=LY$30,LQ5&lt;&gt;""),AND(LS5&gt;=LY$26,LS5&lt;&gt;"",LU5&gt;=LY$30,LU5&lt;&gt;""),AND(LV5&gt;=LY$26,LV5&lt;&gt;"",LX5&gt;=LY$30,LX5&lt;&gt;""),AND(MT5&gt;=NG$26,MT5&lt;&gt;"",MV5&gt;=NG$30,MV5&lt;&gt;""),AND(MW5&gt;=NG$26,MW5&lt;&gt;"",MY5&gt;=NG$30,MY5&lt;&gt;""),AND(NA5&gt;=NG$26,NA5&lt;&gt;"",NC5&gt;=NG$30,NC5&lt;&gt;""),AND(ND5&gt;=NG$26,ND5&lt;&gt;"",NF5&gt;=NG$30,NF5&lt;&gt;""),AND(OB5&gt;=OO$26,OB5&lt;&gt;"",OD5&gt;=OO$30,OD5&lt;&gt;""),AND(OE5&gt;=OO$26,OE5&lt;&gt;"",OG5&gt;=OO$30,OG5&lt;&gt;""),AND(OI5&gt;=OO$26,OI5&lt;&gt;"",OK5&gt;=OO$30,OK5&lt;&gt;""),AND(OL5&gt;=OO$26,OL5&lt;&gt;"",ON5&gt;=OO$30,ON5&lt;&gt;""),AND(PJ5&gt;=PW$26,PJ5&lt;&gt;"",PL5&gt;=PW$30,PL5&lt;&gt;""),AND(PM5&gt;=PW$26,PM5&lt;&gt;"",PO5&gt;=PW$30,PO5&lt;&gt;""),AND(PQ5&gt;=PW$26,PQ5&lt;&gt;"",PS5&gt;=PW$30,PS5&lt;&gt;""),AND(PT5&gt;=PW$26,PT5&lt;&gt;"",PV5&gt;=PW$30,PV5&lt;&gt;""),AND(QR5&gt;=RE$26,QR5&lt;&gt;"",QT5&gt;=RE$30,QT5&lt;&gt;""),AND(QU5&gt;=RE$26,QU5&lt;&gt;"",QW5&gt;=RE$30,QW5&lt;&gt;""),AND(QY5&gt;=RE$26,QY5&lt;&gt;"",RA5&gt;=RE$30,RA5&lt;&gt;""),AND(RB5&gt;=RE$26,RB5&lt;&gt;"",RD5&gt;=RE$30,RD5&lt;&gt;""),AND(RZ5&gt;=SM$26,RZ5&lt;&gt;"",SB5&gt;=SM$30,SB5&lt;&gt;""),AND(SC5&gt;=SM$26,SC5&lt;&gt;"",SE5&gt;=SM$30,SE5&lt;&gt;""),AND(SG5&gt;=SM$26,SG5&lt;&gt;"",SI5&gt;=SM$30,SI5&lt;&gt;""),AND(SJ5&gt;=SM$26,SJ5&lt;&gt;"",SL5&gt;=SM$30,SL5&lt;&gt;""),AND(TH5&gt;=TU$26,TH5&lt;&gt;"",TJ5&gt;=TU$30,TJ5&lt;&gt;""),AND(TK5&gt;=TU$26,TK5&lt;&gt;"",TM5&gt;=TU$30,TM5&lt;&gt;""),AND(TO5&gt;=TU$26,TO5&lt;&gt;"",TQ5&gt;=TU$30,TQ5&lt;&gt;""),AND(TR5&gt;=TU$26,TR5&lt;&gt;"",TT5&gt;=TU$30,TT5&lt;&gt;""),AND(UP5&gt;=VC$26,UP5&lt;&gt;"",UR5&gt;=VC$30,UR5&lt;&gt;""),AND(US5&gt;=VC$26,US5&lt;&gt;"",UU5&gt;=VC$30,UU5&lt;&gt;""),AND(UW5&gt;=VC$26,UW5&lt;&gt;"",UY5&gt;=VC$30,UY5&lt;&gt;""),AND(UZ5&gt;=VC$26,UZ5&lt;&gt;"",VB5&gt;=VC$30,VB5&lt;&gt;""),AND(VX5&gt;=WK$26,VX5&lt;&gt;"",VZ5&gt;=WK$30,VZ5&lt;&gt;""),AND(WA5&gt;=WK$26,WA5&lt;&gt;"",WC5&gt;=WK$30,WC5&lt;&gt;""),AND(WE5&gt;=WK$26,WE5&lt;&gt;"",WG5&gt;=WK$30,WG5&lt;&gt;""),AND(WH5&gt;=WK$26,WH5&lt;&gt;"",WJ5&gt;=WK$30,WJ5&lt;&gt;"")),"Merit",IF(OR(AND(AG5&gt;=AQ$25,AG5&lt;&gt;"",AI5&gt;=AQ$29,AI5&lt;&gt;"",AF5=""),AND(AJ5&gt;=AQ$25,AJ5&lt;&gt;"",AL5&gt;=AQ$29,AL5&lt;&gt;"",AF5=""),AND(AN5&gt;=AQ$25,AN5&lt;&gt;"",AP5&gt;=AQ$29,AP5&lt;&gt;"",AF5=""),AND(BH5&gt;=BR$25,BH5&lt;&gt;"",BJ5&gt;=BR$29,BJ5&lt;&gt;"",BG5=""),AND(BK5&gt;=BR$25,BK5&lt;&gt;"",BM5&gt;=BR$29,BM5&lt;&gt;"",BG5=""),AND(BO5&gt;=BR$25,BO5&lt;&gt;"",BQ5&gt;=BR$29,BQ5&lt;&gt;"",BG5=""),AND(CI5&gt;=CS$25,CI5&lt;&gt;"",CK5&gt;=CS$29,CK5&lt;&gt;"",CH5=""),AND(CL5&gt;=CS$25,CL5&lt;&gt;"",CN5&gt;=CS$29,CN5&lt;&gt;"",CH5=""),AND(CP5&gt;=CS$25,CP5&lt;&gt;"",CR5&gt;=CS$29,CR5&lt;&gt;"",CH5=""),AND(DP5&gt;=EC$25,DP5&lt;&gt;"",DR5&gt;=EC$29,DR5&lt;&gt;""),AND(DS5&gt;=EC$25,DS5&lt;&gt;"",DU5&gt;=EC$29,DU5&lt;&gt;""),AND(DW5&gt;=EC$25,DW5&lt;&gt;"",DY5&gt;=EC$29,DY5&lt;&gt;""),AND(DZ5&gt;=EC$25,DZ5&lt;&gt;"",EB5&gt;=EC$29,EB5&lt;&gt;""),AND(EX5&gt;=FK$25,EX5&lt;&gt;"",EZ5&gt;=FK$29,EZ5&lt;&gt;""),AND(FA5&gt;=FK$25,FA5&lt;&gt;"",FC5&gt;=FK$29,FC5&lt;&gt;""),AND(FE5&gt;=FK$25,FE5&lt;&gt;"",FG5&gt;=FK$29,FG5&lt;&gt;""),AND(FH5&gt;=FK$25,FH5&lt;&gt;"",FJ5&gt;=FK$29,FJ5&lt;&gt;""),AND(GF5&gt;=GS$25,GF5&lt;&gt;"",GH5&gt;=GS$29,GH5&lt;&gt;""),AND(GI5&gt;=GS$25,GI5&lt;&gt;"",GK5&gt;=GS$29,GK5&lt;&gt;""),AND(GM5&gt;=GS$25,GM5&lt;&gt;"",GO5&gt;=GS$29,GO5&lt;&gt;""),AND(GP5&gt;=GS$25,GP5&lt;&gt;"",GR5&gt;=GS$29,GR5&lt;&gt;""),AND(HN5&gt;=IA$25,HN5&lt;&gt;"",HP5&gt;=IA$29,HP5&lt;&gt;""),AND(HQ5&gt;=IA$25,HQ5&lt;&gt;"",HS5&gt;=IA$29,HS5&lt;&gt;""),AND(HU5&gt;=IA$25,HU5&lt;&gt;"",HW5&gt;=IA$29,HW5&lt;&gt;""),AND(HX5&gt;=IA$25,HX5&lt;&gt;"",HZ5&gt;=IA$29,HZ5&lt;&gt;""),AND(IV5&gt;=JI$25,IV5&lt;&gt;"",IX5&gt;=JI$29,IX5&lt;&gt;""),AND(IY5&gt;=JI$25,IY5&lt;&gt;"",JA5&gt;=JI$29,JA5&lt;&gt;""),AND(JC5&gt;=JI$25,JC5&lt;&gt;"",JE5&gt;=JI$29,JE5&lt;&gt;""),AND(JF5&gt;=JI$25,JF5&lt;&gt;"",JH5&gt;=JI$29,JH5&lt;&gt;""),AND(KD5&gt;=KQ$25,KD5&lt;&gt;"",KF5&gt;=KQ$29,KF5&lt;&gt;""),AND(KG5&gt;=KQ$25,KG5&lt;&gt;"",KI5&gt;=KQ$29,KI5&lt;&gt;""),AND(KK5&gt;=KQ$25,KK5&lt;&gt;"",KM5&gt;=KQ$29,KM5&lt;&gt;""),AND(KN5&gt;=KQ$25,KN5&lt;&gt;"",KP5&gt;=KQ$29,KP5&lt;&gt;""),AND(LL5&gt;=LY$25,LL5&lt;&gt;"",LN5&gt;=LY$29,LN5&lt;&gt;""),AND(LO5&gt;=LY$25,LO5&lt;&gt;"",LQ5&gt;=LY$29,LQ5&lt;&gt;""),AND(LS5&gt;=LY$25,LS5&lt;&gt;"",LU5&gt;=LY$29,LU5&lt;&gt;""),AND(LV5&gt;=LY$25,LV5&lt;&gt;"",LX5&gt;=LY$29,LX5&lt;&gt;""),AND(MT5&gt;=NG$25,MT5&lt;&gt;"",MV5&gt;=NG$29,MV5&lt;&gt;""),AND(MW5&gt;=NG$25,MW5&lt;&gt;"",MY5&gt;=NG$29,MY5&lt;&gt;""),AND(NA5&gt;=NG$25,NA5&lt;&gt;"",NC5&gt;=NG$29,NC5&lt;&gt;""),AND(ND5&gt;=NG$25,ND5&lt;&gt;"",NF5&gt;=NG$29,NF5&lt;&gt;""),AND(OB5&gt;=OO$25,OB5&lt;&gt;"",OD5&gt;=OO$29,OD5&lt;&gt;""),AND(OE5&gt;=OO$25,OE5&lt;&gt;"",OG5&gt;=OO$29,OG5&lt;&gt;""),AND(OI5&gt;=OO$25,OI5&lt;&gt;"",OK5&gt;=OO$29,OK5&lt;&gt;""),AND(OL5&gt;=OO$25,OL5&lt;&gt;"",ON5&gt;=OO$29,ON5&lt;&gt;""),AND(PJ5&gt;=PW$25,PJ5&lt;&gt;"",PL5&gt;=PW$29,PL5&lt;&gt;""),AND(PM5&gt;=PW$25,PM5&lt;&gt;"",PO5&gt;=PW$29,PO5&lt;&gt;""),AND(PQ5&gt;=PW$25,PQ5&lt;&gt;"",PS5&gt;=PW$29,PS5&lt;&gt;""),AND(PT5&gt;=PW$25,PT5&lt;&gt;"",PV5&gt;=PW$29,PV5&lt;&gt;""),AND(QR5&gt;=RE$25,QR5&lt;&gt;"",QT5&gt;=RE$29,QT5&lt;&gt;""),AND(QU5&gt;=RE$25,QU5&lt;&gt;"",QW5&gt;=RE$29,QW5&lt;&gt;""),AND(QY5&gt;=RE$25,QY5&lt;&gt;"",RA5&gt;=RE$29,RA5&lt;&gt;""),AND(RB5&gt;=RE$25,RB5&lt;&gt;"",RD5&gt;=RE$29,RD5&lt;&gt;""),AND(RZ5&gt;=SM$25,RZ5&lt;&gt;"",SB5&gt;=SM$29,SB5&lt;&gt;""),AND(SC5&gt;=SM$25,SC5&lt;&gt;"",SE5&gt;=SM$29,SE5&lt;&gt;""),AND(SG5&gt;=SM$25,SG5&lt;&gt;"",SI5&gt;=SM$29,SI5&lt;&gt;""),AND(SJ5&gt;=SM$25,SJ5&lt;&gt;"",SL5&gt;=SM$29,SL5&lt;&gt;""),AND(TH5&gt;=TU$25,TH5&lt;&gt;"",TJ5&gt;=TU$29,TJ5&lt;&gt;""),AND(TK5&gt;=TU$25,TK5&lt;&gt;"",TM5&gt;=TU$29,TM5&lt;&gt;""),AND(TO5&gt;=TU$25,TO5&lt;&gt;"",TQ5&gt;=TU$29,TQ5&lt;&gt;""),AND(TR5&gt;=TU$25,TR5&lt;&gt;"",TT5&gt;=TU$29,TT5&lt;&gt;""),AND(UP5&gt;=VC$25,UP5&lt;&gt;"",UR5&gt;=VC$29,UR5&lt;&gt;""),AND(US5&gt;=VC$25,US5&lt;&gt;"",UU5&gt;=VC$29,UU5&lt;&gt;""),AND(UW5&gt;=VC$25,UW5&lt;&gt;"",UY5&gt;=VC$29,UY5&lt;&gt;""),AND(UZ5&gt;=VC$25,UZ5&lt;&gt;"",VB5&gt;=VC$29,VB5&lt;&gt;""),AND(VX5&gt;=WK$25,VX5&lt;&gt;"",VZ5&gt;=WK$29,VZ5&lt;&gt;""),AND(WA5&gt;=WK$25,WA5&lt;&gt;"",WC5&gt;=WK$29,WC5&lt;&gt;""),AND(WE5&gt;=WK$25,WE5&lt;&gt;"",WG5&gt;=WK$29,WG5&lt;&gt;""),AND(WH5&gt;=WK$25,WH5&lt;&gt;"",WJ5&gt;=WK$29,WJ5&lt;&gt;"")),"Excellence",IF(I5="P","Worlds Team",IF(F5="P","National Team","")))))</f>
        <v>Worlds Team</v>
      </c>
      <c r="I5" s="3" t="str">
        <f>IF(OR(AND(AG5&gt;=AQ$24,AG5&lt;&gt;"",AI5&gt;=AQ$28,AI5&lt;&gt;"",AF5=""),AND(AJ5&gt;=AQ$24,AJ5&lt;&gt;"",AL5&gt;=AQ$28,AL5&lt;&gt;"",AF5=""),AND(AN5&gt;=AQ$24,AN5&lt;&gt;"",AP5&gt;=AQ$28,AP5&lt;&gt;"",AF5=""),AND(BH5&gt;=BR$24,BH5&lt;&gt;"",BJ5&gt;=BR$28,BJ5&lt;&gt;"",BG5=""),AND(BK5&gt;=BR$24,BK5&lt;&gt;"",BM5&gt;=BR$28,BM5&lt;&gt;"",BG5=""),AND(BO5&gt;=BR$24,BO5&lt;&gt;"",BQ5&gt;=BR$28,BQ5&lt;&gt;"",BG5=""),AND(CI5&gt;=CS$24,CI5&lt;&gt;"",CK5&gt;=CS$28,CK5&lt;&gt;"",CH5=""),AND(CL5&gt;=CS$24,CL5&lt;&gt;"",CN5&gt;=CS$28,CN5&lt;&gt;"",CH5=""),AND(CP5&gt;=CS$24,CP5&lt;&gt;"",CR5&gt;=CS$28,CR5&lt;&gt;"",CH5=""),AND(DP5&gt;=EC$24,DP5&lt;&gt;"",DR5&gt;=EC$28,DR5&lt;&gt;""),AND(DS5&gt;=EC$24,DS5&lt;&gt;"",DU5&gt;=EC$28,DU5&lt;&gt;""),AND(DW5&gt;=EC$24,DW5&lt;&gt;"",DY5&gt;=EC$28,DY5&lt;&gt;""),AND(DZ5&gt;=EC$24,DZ5&lt;&gt;"",EB5&gt;=EC$28,EB5&lt;&gt;""),AND(EX5&gt;=FK$24,EX5&lt;&gt;"",EZ5&gt;=FK$28,EZ5&lt;&gt;""),AND(FA5&gt;=FK$24,FA5&lt;&gt;"",FC5&gt;=FK$28,FC5&lt;&gt;""),AND(FE5&gt;=FK$24,FE5&lt;&gt;"",FG5&gt;=FK$28,FG5&lt;&gt;""),AND(FH5&gt;=FK$24,FH5&lt;&gt;"",FJ5&gt;=FK$28,FJ5&lt;&gt;""),AND(GF5&gt;=GS$24,GF5&lt;&gt;"",GH5&gt;=GS$28,GH5&lt;&gt;""),AND(GI5&gt;=GS$24,GI5&lt;&gt;"",GK5&gt;=GS$28,GK5&lt;&gt;""),AND(GM5&gt;=GS$24,GM5&lt;&gt;"",GO5&gt;=GS$28,GO5&lt;&gt;""),AND(GP5&gt;=GS$24,GP5&lt;&gt;"",GR5&gt;=GS$28,GR5&lt;&gt;""),AND(HN5&gt;=IA$24,HN5&lt;&gt;"",HP5&gt;=IA$28,HP5&lt;&gt;""),AND(HQ5&gt;=IA$24,HQ5&lt;&gt;"",HS5&gt;=IA$28,HS5&lt;&gt;""),AND(HU5&gt;=IA$24,HU5&lt;&gt;"",HW5&gt;=IA$28,HW5&lt;&gt;""),AND(HX5&gt;=IA$24,HX5&lt;&gt;"",HZ5&gt;=IA$28,HZ5&lt;&gt;""),AND(IV5&gt;=JI$24,IV5&lt;&gt;"",IX5&gt;=JI$28,IX5&lt;&gt;""),AND(IY5&gt;=JI$24,IY5&lt;&gt;"",JA5&gt;=JI$28,JA5&lt;&gt;""),AND(JC5&gt;=JI$24,JC5&lt;&gt;"",JE5&gt;=JI$28,JE5&lt;&gt;""),AND(JF5&gt;=JI$24,JF5&lt;&gt;"",JH5&gt;=JI$28,JH5&lt;&gt;""),AND(KD5&gt;=KQ$24,KD5&lt;&gt;"",KF5&gt;=KQ$28,KF5&lt;&gt;""),AND(KG5&gt;=KQ$24,KG5&lt;&gt;"",KI5&gt;=KQ$28,KI5&lt;&gt;""),AND(KK5&gt;=KQ$24,KK5&lt;&gt;"",KM5&gt;=KQ$28,KM5&lt;&gt;""),AND(KN5&gt;=KQ$24,KN5&lt;&gt;"",KP5&gt;=KQ$28,KP5&lt;&gt;""),AND(LL5&gt;=LY$24,LL5&lt;&gt;"",LN5&gt;=LY$28,LN5&lt;&gt;""),AND(LO5&gt;=LY$24,LO5&lt;&gt;"",LQ5&gt;=LY$28,LQ5&lt;&gt;""),AND(LS5&gt;=LY$24,LS5&lt;&gt;"",LU5&gt;=LY$28,LU5&lt;&gt;""),AND(LV5&gt;=LY$24,LV5&lt;&gt;"",LX5&gt;=LY$28,LX5&lt;&gt;""),AND(MT5&gt;=NG$24,MT5&lt;&gt;"",MV5&gt;=NG$28,MV5&lt;&gt;""),AND(MW5&gt;=NG$24,MW5&lt;&gt;"",MY5&gt;=NG$28,MY5&lt;&gt;""),AND(NA5&gt;=NG$24,NA5&lt;&gt;"",NC5&gt;=NG$28,NC5&lt;&gt;""),AND(ND5&gt;=NG$24,ND5&lt;&gt;"",NF5&gt;=NG$28,NF5&lt;&gt;""),AND(OB5&gt;=OO$24,OB5&lt;&gt;"",OD5&gt;=OO$28,OD5&lt;&gt;""),AND(OE5&gt;=OO$24,OE5&lt;&gt;"",OG5&gt;=OO$28,OG5&lt;&gt;""),AND(OI5&gt;=OO$24,OI5&lt;&gt;"",OK5&gt;=OO$28,OK5&lt;&gt;""),AND(OL5&gt;=OO$24,OL5&lt;&gt;"",ON5&gt;=OO$28,ON5&lt;&gt;""),AND(PJ5&gt;=PW$24,PJ5&lt;&gt;"",PL5&gt;=PW$28,PL5&lt;&gt;""),AND(PM5&gt;=PW$24,PM5&lt;&gt;"",PO5&gt;=PW$28,PO5&lt;&gt;""),AND(PQ5&gt;=PW$24,PQ5&lt;&gt;"",PS5&gt;=PW$28,PS5&lt;&gt;""),AND(PT5&gt;=PW$24,PT5&lt;&gt;"",PV5&gt;=PW$28,PV5&lt;&gt;""),AND(QR5&gt;=RE$24,QR5&lt;&gt;"",QT5&gt;=RE$28,QT5&lt;&gt;""),AND(QU5&gt;=RE$24,QU5&lt;&gt;"",QW5&gt;=RE$28,QW5&lt;&gt;""),AND(QY5&gt;=RE$24,QY5&lt;&gt;"",RA5&gt;=RE$28,RA5&lt;&gt;""),AND(RB5&gt;=RE$24,RB5&lt;&gt;"",RD5&gt;=RE$28,RD5&lt;&gt;""),AND(RZ5&gt;=SM$24,RZ5&lt;&gt;"",SB5&gt;=SM$28,SB5&lt;&gt;""),AND(SC5&gt;=SM$24,SC5&lt;&gt;"",SE5&gt;=SM$28,SE5&lt;&gt;""),AND(SG5&gt;=SM$24,SG5&lt;&gt;"",SI5&gt;=SM$28,SI5&lt;&gt;""),AND(SJ5&gt;=SM$24,SJ5&lt;&gt;"",SL5&gt;=SM$28,SL5&lt;&gt;""),AND(TH5&gt;=TU$24,TH5&lt;&gt;"",TJ5&gt;=TU$28,TJ5&lt;&gt;""),AND(TK5&gt;=TU$24,TK5&lt;&gt;"",TM5&gt;=TU$28,TM5&lt;&gt;""),AND(TO5&gt;=TU$24,TO5&lt;&gt;"",TQ5&gt;=TU$28,TQ5&lt;&gt;""),AND(TR5&gt;=TU$24,TR5&lt;&gt;"",TT5&gt;=TU$28,TT5&lt;&gt;""),AND(UP5&gt;=VC$24,UP5&lt;&gt;"",UR5&gt;=VC$28,UR5&lt;&gt;""),AND(US5&gt;=VC$24,US5&lt;&gt;"",UU5&gt;=VC$28,UU5&lt;&gt;""),AND(UW5&gt;=VC$24,UW5&lt;&gt;"",UY5&gt;=VC$28,UY5&lt;&gt;""),AND(UZ5&gt;=VC$24,UZ5&lt;&gt;"",VB5&gt;=VC$28,VB5&lt;&gt;""),AND(VX5&gt;=WK$24,VX5&lt;&gt;"",VZ5&gt;=WK$28,VZ5&lt;&gt;""),AND(WA5&gt;=WK$24,WA5&lt;&gt;"",WC5&gt;=WK$28,WC5&lt;&gt;""),AND(WE5&gt;=WK$24,WE5&lt;&gt;"",WG5&gt;=WK$28,WG5&lt;&gt;""),AND(WH5&gt;=WK$24,WH5&lt;&gt;"",WJ5&gt;=WK$28,WJ5&lt;&gt;"")),"P","")</f>
        <v>P</v>
      </c>
      <c r="J5" s="8">
        <f>IF(COUNT(AI5,AL5,AP5,BJ5,BM5,BQ5,CK5,CN5,CR5)&gt;0,LARGE((AI5,AL5,AP5,BJ5,BM5,BQ5,CK5,CN5,CR5),1),0)</f>
        <v>47.31</v>
      </c>
      <c r="K5" s="8" t="str">
        <f>IF(J5="","",IF(OR(J5=CK5,J5=CN5,J5=CR5),$BS$1,IF(OR(J5=BJ5,J5=BM5,J5=BQ5),$AR$1,IF(OR(J5=AI5,J5=AL5,J5=AP5),$Q$1,""))))</f>
        <v>2024 Elite Canada</v>
      </c>
      <c r="L5" s="8">
        <f>IF(COUNT(AI5,AL5,AP5,BJ5,BM5,BQ5,CK5,CN5,CR5)&gt;1,LARGE((AI5,AL5,AP5,BJ5,BM5,BQ5,CK5,CN5,CR5),2),0)</f>
        <v>46.005000000000003</v>
      </c>
      <c r="M5" s="8" t="str">
        <f>IF(L5="","",IF(OR(L5=CK5,L5=CN5,L5=CR5),$BS$1,IF(OR(L5=BJ5,L5=BM5,L5=BQ5),$AR$1,IF(OR(L5=AI5,L5=AL5,L5=AP5),$Q$1,""))))</f>
        <v>2024 Nationals</v>
      </c>
      <c r="N5" s="8" t="str">
        <f>IF(MAX(CT5,CU5)&gt;0,MAX(CT5,CU5),"")</f>
        <v/>
      </c>
      <c r="O5" s="11" t="str">
        <f>IF(N5="","",IF(N5=CT5,"("&amp;CT$2&amp;")",IF(N5=CU5,"("&amp;CU$2&amp;")")))</f>
        <v/>
      </c>
      <c r="P5" s="8" t="str">
        <f>IF(N5="","",IF(N5=CT5,IF(N5+IF(L5="",0,L5)=WD5,$VD$1,IF(N5+IF(L5="",0,L5)=UV5,$TV$1,IF(N5+IF(L5="",0,L5)=TN5,$SN$1,IF(N5+IF(L5="",0,L5)=SF5,$RF$1,IF(N5+IF(L5="",0,L5)=QX5,$PX$1,IF(N5+IF(L5="",0,L5)=PP5,$OP$1,IF(N5+IF(L5="",0,L5)=OH5,$NH$1,IF(N5+IF(L5="",0,L5)=MZ5,$LZ$1,IF(N5+IF(L5="",0,L5)=LR5,$KR$1,IF(N5+IF(L5="",0,L5)=KJ5,$JJ$1,IF(N5+IF(L5="",0,L5)=JB5,$IB$1,IF(N5+IF(L5="",0,L5)=HT5,$GT$1,IF(N5+IF(L5="",0,L5)=GL5,$FL$1,IF(N5+IF(L5="",0,L5)=FD5,$ED$1,IF(N5+IF(L5="",0,L5)=DV5,$CV$1))))))))))))))),IF(N5=CU5,IF(N5+IF(L5="",0,L5)=WG5,$VD$1,IF(N5+IF(L5="",0,L5)=UY5,$TV$1,IF(N5+IF(L5="",0,L5)=TQ5,$SN$1,IF(N5+IF(L5="",0,L5)=SL5,$RF$1,IF(N5+IF(L5="",0,L5)=RD5,$PX$1,IF(N5+IF(L5="",0,L5)=PV5,$OP$1,IF(N5+IF(L5="",0,L5)=ON5,$NH$1,IF(N5+IF(L5="",0,L5)=NF5,$LZ$1,IF(N5+IF(L5="",0,L5)=LX5,$KR$1,IF(N5+IF(L5="",0,L5)=KP5,$JJ$1,IF(N5+IF(L5="",0,L5)=JH5,$IB$1,IF(N5+IF(L5="",0,L5)=HZ5,$GT$1,IF(N5+IF(L5="",0,L5)=GR5,$FL$1,IF(N5+IF(L5="",0,L5)=FJ5,$ED$1,IF(N5+IF(L5="",0,L5)=EB5,$CV$1,IF(N5+IF(L5="",0,L5)=WJ5,$VD$1,IF(N5+IF(L5="",0,L5)=VB5,$TV$1,IF(N5+IF(L5="",0,L5)=TT5,$SN$1,IF(N5+IF(L5="",0,L5)=SI5,$RF$1,IF(N5+IF(L5="",0,L5)=RA5,$PX$1,IF(N5+IF(L5="",0,L5)=PS5,$OP$1,IF(N5+IF(L5="",0,L5)=OK5,$NH$1,IF(N5+IF(L5="",0,L5)=NC5,$LZ$1,IF(N5+IF(L5="",0,L5)=LU5,$KR$1,IF(N5+IF(L5="",0,L5)=KM5,$JJ$1,IF(N5+IF(L5="",0,L5)=JE5,$IB$1,IF(N5+IF(L5="",0,L5)=HW5,$GT$1,IF(N5+IF(L5="",0,L5)=GO5,$FL$1,IF(N5+IF(L5="",0,L5)=FG5,$ED$1,IF(N5+IF(L5="",0,L5)=DY5,$CV$1)))))))))))))))))))))))))))))))))</f>
        <v/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>IF(S5&gt;0,S5,"")</f>
        <v/>
      </c>
      <c r="AH5" s="39" t="str">
        <f>IF(T5&gt;0,T5,"")</f>
        <v/>
      </c>
      <c r="AI5" s="41" t="str">
        <f>IF(SUM(Q5:T5)-U5&gt;0,SUM(Q5:T5)-U5,"")</f>
        <v/>
      </c>
      <c r="AJ5" s="41" t="str">
        <f>IF(X5&gt;0,X5,"")</f>
        <v/>
      </c>
      <c r="AK5" s="41" t="str">
        <f>IF(Y5&gt;0,Y5,"")</f>
        <v/>
      </c>
      <c r="AL5" s="41" t="str">
        <f>IF(SUM(V5:Y5)-Z5&gt;0,SUM(V5:Y5)-Z5,"")</f>
        <v/>
      </c>
      <c r="AM5" s="41" t="str">
        <f>IF(AI5="","",MAX(AI5,AL5))</f>
        <v/>
      </c>
      <c r="AN5" s="41" t="str">
        <f>IF(AC5&gt;0,AC5,"")</f>
        <v/>
      </c>
      <c r="AO5" s="41" t="str">
        <f>IF(AD5&gt;0,AD5,"")</f>
        <v/>
      </c>
      <c r="AP5" s="41" t="str">
        <f>IF(SUM(AA5:AD5)-AE5&gt;0,SUM(AA5:AD5)-AE5,"")</f>
        <v/>
      </c>
      <c r="AQ5" s="41" t="str">
        <f>IF(SUM(AM5,AP5)&gt;0,SUM(AM5,AP5),"")</f>
        <v/>
      </c>
      <c r="AR5" s="27">
        <v>7.9</v>
      </c>
      <c r="AS5" s="27">
        <v>9.4</v>
      </c>
      <c r="AT5" s="27">
        <v>11.3</v>
      </c>
      <c r="AU5" s="27">
        <v>13.18</v>
      </c>
      <c r="AV5" s="27">
        <v>0</v>
      </c>
      <c r="AW5" s="27">
        <v>7.1</v>
      </c>
      <c r="AX5" s="27">
        <v>8.4</v>
      </c>
      <c r="AY5" s="27">
        <v>9.9</v>
      </c>
      <c r="AZ5" s="27">
        <v>15.36</v>
      </c>
      <c r="BA5" s="27">
        <v>0</v>
      </c>
      <c r="BB5" s="27">
        <v>8.1999999999999993</v>
      </c>
      <c r="BC5" s="27">
        <v>9.25</v>
      </c>
      <c r="BD5" s="27">
        <v>11.3</v>
      </c>
      <c r="BE5" s="27">
        <v>18.760000000000002</v>
      </c>
      <c r="BF5" s="27">
        <v>0.2</v>
      </c>
      <c r="BG5" s="29"/>
      <c r="BH5" s="40">
        <f>IF(AT5&gt;0,AT5,"")</f>
        <v>11.3</v>
      </c>
      <c r="BI5" s="40">
        <f>IF(AU5&gt;0,AU5,"")</f>
        <v>13.18</v>
      </c>
      <c r="BJ5" s="11">
        <f>IF(SUM(AR5:AU5)-AV5&gt;0,SUM(AR5:AU5)-AV5,"")</f>
        <v>41.78</v>
      </c>
      <c r="BK5" s="11">
        <f>IF(AY5&gt;0,AY5,"")</f>
        <v>9.9</v>
      </c>
      <c r="BL5" s="11">
        <f>IF(AZ5&gt;0,AZ5,"")</f>
        <v>15.36</v>
      </c>
      <c r="BM5" s="11">
        <f>IF(SUM(AW5:AZ5)-BA5&gt;0,SUM(AW5:AZ5)-BA5,"")</f>
        <v>40.76</v>
      </c>
      <c r="BN5" s="11">
        <f>IF(BJ5="","",MAX(BJ5,BM5))</f>
        <v>41.78</v>
      </c>
      <c r="BO5" s="11">
        <f>IF(BD5&gt;0,BD5,"")</f>
        <v>11.3</v>
      </c>
      <c r="BP5" s="11">
        <f>IF(BE5&gt;0,BE5,"")</f>
        <v>18.760000000000002</v>
      </c>
      <c r="BQ5" s="11">
        <f>IF(SUM(BB5:BE5)-BF5&gt;0,SUM(BB5:BE5)-BF5,"")</f>
        <v>47.31</v>
      </c>
      <c r="BR5" s="11">
        <f>IF(SUM(BN5,BQ5)&gt;0,SUM(BN5,BQ5),"")</f>
        <v>89.09</v>
      </c>
      <c r="BS5" s="23">
        <v>7.625</v>
      </c>
      <c r="BT5" s="23">
        <v>9.1999999999999993</v>
      </c>
      <c r="BU5" s="23">
        <v>11.3</v>
      </c>
      <c r="BV5" s="23">
        <v>14.36</v>
      </c>
      <c r="BW5" s="23">
        <v>0</v>
      </c>
      <c r="BX5" s="23">
        <v>7.15</v>
      </c>
      <c r="BY5" s="23">
        <v>8.9</v>
      </c>
      <c r="BZ5" s="23">
        <v>10.600000000000001</v>
      </c>
      <c r="CA5" s="23">
        <v>15.74</v>
      </c>
      <c r="CB5" s="23">
        <v>0</v>
      </c>
      <c r="CC5" s="23">
        <v>7.875</v>
      </c>
      <c r="CD5" s="23">
        <v>9.1</v>
      </c>
      <c r="CE5" s="23">
        <v>11.3</v>
      </c>
      <c r="CF5" s="23">
        <v>17.829999999999998</v>
      </c>
      <c r="CG5" s="23">
        <v>0.1</v>
      </c>
      <c r="CH5" s="28" t="s">
        <v>56</v>
      </c>
      <c r="CI5" s="39">
        <f>IF(BU5&gt;0,BU5,"")</f>
        <v>11.3</v>
      </c>
      <c r="CJ5" s="39">
        <f>IF(BV5&gt;0,BV5,"")</f>
        <v>14.36</v>
      </c>
      <c r="CK5" s="41">
        <f>IF(SUM(BS5:BV5)-BW5&gt;0,SUM(BS5:BV5)-BW5,"")</f>
        <v>42.484999999999999</v>
      </c>
      <c r="CL5" s="41">
        <f>IF(BZ5&gt;0,BZ5,"")</f>
        <v>10.600000000000001</v>
      </c>
      <c r="CM5" s="41">
        <f>IF(CA5&gt;0,CA5,"")</f>
        <v>15.74</v>
      </c>
      <c r="CN5" s="41">
        <f>IF(SUM(BX5:CA5)-CB5&gt;0,SUM(BX5:CA5)-CB5,"")</f>
        <v>42.39</v>
      </c>
      <c r="CO5" s="41">
        <f>IF(CK5="","",MAX(CK5,CN5))</f>
        <v>42.484999999999999</v>
      </c>
      <c r="CP5" s="41">
        <f>IF(CE5&gt;0,CE5,"")</f>
        <v>11.3</v>
      </c>
      <c r="CQ5" s="41">
        <f>IF(CF5&gt;0,CF5,"")</f>
        <v>17.829999999999998</v>
      </c>
      <c r="CR5" s="41">
        <f>IF(SUM(CC5:CF5)-CG5&gt;0,SUM(CC5:CF5)-CG5,"")</f>
        <v>46.005000000000003</v>
      </c>
      <c r="CS5" s="41">
        <f>IF(SUM(CO5,CR5)&gt;0,SUM(CO5,CR5),"")</f>
        <v>88.490000000000009</v>
      </c>
      <c r="CT5" s="52" t="str">
        <f>IF(MAX(DV5,FD5,GL5,HT5,JB5,KJ5,LR5,MZ5,OH5,PP5,QX5,SF5,TN5,UV5,WD5)-IF(L5="",0,L5)&gt;0.001,MAX(DV5,FD5,GL5,HT5,JB5,KJ5,LR5,MZ5,OH5,PP5,QX5,SF5,TN5,UV5,WD5)-IF(L5="",0,L5),"")</f>
        <v/>
      </c>
      <c r="CU5" s="52" t="str">
        <f>IF(MAX(DY5,EB5,FG5,FJ5,GO5,GR5,HW5,HZ5,JE5,JH5,KM5,KP5,LU5,LX5,NC5,NF5,OK5,ON5,PS5,PV5,RA5,RD5,SI5,SL5,TQ5,TT5,UY5,VB5,WG5,WJ5)-IF(L5="",0,L5)&gt;0.001,MAX(DY5,EB5,FG5,FJ5,GO5,GR5,HW5,HZ5,JE5,JH5,KM5,KP5,LU5,LX5,NC5,NF5,OK5,ON5,PS5,PV5,RA5,RD5,SI5,SL5,TQ5,TT5,UY5,VB5,WG5,WJ5)-IF(L5="",0,L5),"")</f>
        <v/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>IF(CX5&gt;0,CX5,"")</f>
        <v/>
      </c>
      <c r="DQ5" s="41" t="str">
        <f>IF(CY5&gt;0,CY5,"")</f>
        <v/>
      </c>
      <c r="DR5" s="41" t="str">
        <f>IF(SUM(CV5:CY5)-CZ5&gt;0,SUM(CV5:CY5)-CZ5,"")</f>
        <v/>
      </c>
      <c r="DS5" s="41" t="str">
        <f>IF(DC5&gt;0,DC5,"")</f>
        <v/>
      </c>
      <c r="DT5" s="41" t="str">
        <f>IF(DD5&gt;0,DD5,"")</f>
        <v/>
      </c>
      <c r="DU5" s="41" t="str">
        <f>IF(SUM(DA5:DD5)-DE5&gt;0,SUM(DA5:DD5)-DE5,"")</f>
        <v/>
      </c>
      <c r="DV5" s="41" t="str">
        <f>IF(MAX(DR5,DU5)&gt;0,MAX(DR5,DU5),"")</f>
        <v/>
      </c>
      <c r="DW5" s="41" t="str">
        <f>IF(DH5&gt;0,DH5,"")</f>
        <v/>
      </c>
      <c r="DX5" s="41" t="str">
        <f>IF(DI5&gt;0,DI5,"")</f>
        <v/>
      </c>
      <c r="DY5" s="41" t="str">
        <f>IF(SUM(DF5:DI5)-DJ5&gt;0,SUM(DF5:DI5)-DJ5,"")</f>
        <v/>
      </c>
      <c r="DZ5" s="41" t="str">
        <f>IF(DM5&gt;0,DM5,"")</f>
        <v/>
      </c>
      <c r="EA5" s="41" t="str">
        <f>IF(DN5&gt;0,DN5,"")</f>
        <v/>
      </c>
      <c r="EB5" s="41" t="str">
        <f>IF(SUM(DK5:DN5)-DO5&gt;0,SUM(DK5:DN5)-DO5,"")</f>
        <v/>
      </c>
      <c r="EC5" s="41" t="str">
        <f>IF(SUM(DV5,DY5,EB5)&gt;0,SUM(DV5,DY5,EB5),"")</f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>IF(EF5&gt;0,EF5,"")</f>
        <v/>
      </c>
      <c r="EY5" s="11" t="str">
        <f>IF(EG5&gt;0,EG5,"")</f>
        <v/>
      </c>
      <c r="EZ5" s="11" t="str">
        <f>IF(SUM(ED5:EG5)-EH5&gt;0,SUM(ED5:EG5)-EH5,"")</f>
        <v/>
      </c>
      <c r="FA5" s="11" t="str">
        <f>IF(EK5&gt;0,EK5,"")</f>
        <v/>
      </c>
      <c r="FB5" s="11" t="str">
        <f>IF(EL5&gt;0,EL5,"")</f>
        <v/>
      </c>
      <c r="FC5" s="11" t="str">
        <f>IF(SUM(EI5:EL5)-EM5&gt;0,SUM(EI5:EL5)-EM5,"")</f>
        <v/>
      </c>
      <c r="FD5" s="11" t="str">
        <f>IF(MAX(EZ5,FC5)&gt;0,MAX(EZ5,FC5),"")</f>
        <v/>
      </c>
      <c r="FE5" s="11" t="str">
        <f>IF(EP5&gt;0,EP5,"")</f>
        <v/>
      </c>
      <c r="FF5" s="11" t="str">
        <f>IF(EQ5&gt;0,EQ5,"")</f>
        <v/>
      </c>
      <c r="FG5" s="11" t="str">
        <f>IF(SUM(EN5:EQ5)-ER5&gt;0,SUM(EN5:EQ5)-ER5,"")</f>
        <v/>
      </c>
      <c r="FH5" s="11" t="str">
        <f>IF(EU5&gt;0,EU5,"")</f>
        <v/>
      </c>
      <c r="FI5" s="11" t="str">
        <f>IF(EV5&gt;0,EV5,"")</f>
        <v/>
      </c>
      <c r="FJ5" s="11" t="str">
        <f>IF(SUM(ES5:EV5)-EW5&gt;0,SUM(ES5:EV5)-EW5,"")</f>
        <v/>
      </c>
      <c r="FK5" s="11" t="str">
        <f>IF(SUM(FD5,FG5,FJ5)&gt;0,SUM(FD5,FG5,FJ5),"")</f>
        <v/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>IF(FN5&gt;0,FN5,"")</f>
        <v/>
      </c>
      <c r="GG5" s="41" t="str">
        <f>IF(FO5&gt;0,FO5,"")</f>
        <v/>
      </c>
      <c r="GH5" s="41" t="str">
        <f>IF(SUM(FL5:FO5)-FP5&gt;0,SUM(FL5:FO5)-FP5,"")</f>
        <v/>
      </c>
      <c r="GI5" s="41" t="str">
        <f>IF(FS5&gt;0,FS5,"")</f>
        <v/>
      </c>
      <c r="GJ5" s="41" t="str">
        <f>IF(FT5&gt;0,FT5,"")</f>
        <v/>
      </c>
      <c r="GK5" s="41" t="str">
        <f>IF(SUM(FQ5:FT5)-FU5&gt;0,SUM(FQ5:FT5)-FU5,"")</f>
        <v/>
      </c>
      <c r="GL5" s="41" t="str">
        <f>IF(MAX(GH5,GK5)&gt;0,MAX(GH5,GK5),"")</f>
        <v/>
      </c>
      <c r="GM5" s="41" t="str">
        <f>IF(FX5&gt;0,FX5,"")</f>
        <v/>
      </c>
      <c r="GN5" s="41" t="str">
        <f>IF(FY5&gt;0,FY5,"")</f>
        <v/>
      </c>
      <c r="GO5" s="41" t="str">
        <f>IF(SUM(FV5:FY5)-FZ5&gt;0,SUM(FV5:FY5)-FZ5,"")</f>
        <v/>
      </c>
      <c r="GP5" s="41" t="str">
        <f>IF(GC5&gt;0,GC5,"")</f>
        <v/>
      </c>
      <c r="GQ5" s="41" t="str">
        <f>IF(GD5&gt;0,GD5,"")</f>
        <v/>
      </c>
      <c r="GR5" s="41" t="str">
        <f>IF(SUM(GA5:GD5)-GE5&gt;0,SUM(GA5:GD5)-GE5,"")</f>
        <v/>
      </c>
      <c r="GS5" s="41" t="str">
        <f>IF(SUM(GL5,GO5,GR5)&gt;0,SUM(GL5,GO5,GR5),"")</f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>IF(GV5&gt;0,GV5,"")</f>
        <v/>
      </c>
      <c r="HO5" s="11" t="str">
        <f>IF(GW5&gt;0,GW5,"")</f>
        <v/>
      </c>
      <c r="HP5" s="11" t="str">
        <f>IF(SUM(GT5:GW5)-GX5&gt;0,SUM(GT5:GW5)-GX5,"")</f>
        <v/>
      </c>
      <c r="HQ5" s="11" t="str">
        <f>IF(HA5&gt;0,HA5,"")</f>
        <v/>
      </c>
      <c r="HR5" s="11" t="str">
        <f>IF(HB5&gt;0,HB5,"")</f>
        <v/>
      </c>
      <c r="HS5" s="11" t="str">
        <f>IF(SUM(GY5:HB5)-HC5&gt;0,SUM(GY5:HB5)-HC5,"")</f>
        <v/>
      </c>
      <c r="HT5" s="11" t="str">
        <f>IF(MAX(HP5,HS5)&gt;0,MAX(HP5,HS5),"")</f>
        <v/>
      </c>
      <c r="HU5" s="11" t="str">
        <f>IF(HF5&gt;0,HF5,"")</f>
        <v/>
      </c>
      <c r="HV5" s="11" t="str">
        <f>IF(HG5&gt;0,HG5,"")</f>
        <v/>
      </c>
      <c r="HW5" s="11" t="str">
        <f>IF(SUM(HD5:HG5)-HH5&gt;0,SUM(HD5:HG5)-HH5,"")</f>
        <v/>
      </c>
      <c r="HX5" s="11" t="str">
        <f>IF(HK5&gt;0,HK5,"")</f>
        <v/>
      </c>
      <c r="HY5" s="11" t="str">
        <f>IF(HL5&gt;0,HL5,"")</f>
        <v/>
      </c>
      <c r="HZ5" s="11" t="str">
        <f>IF(SUM(HI5:HL5)-HM5&gt;0,SUM(HI5:HL5)-HM5,"")</f>
        <v/>
      </c>
      <c r="IA5" s="11" t="str">
        <f>IF(SUM(HT5,HW5,HZ5)&gt;0,SUM(HT5,HW5,HZ5),"")</f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>IF(ID5&gt;0,ID5,"")</f>
        <v/>
      </c>
      <c r="IW5" s="41" t="str">
        <f>IF(IE5&gt;0,IE5,"")</f>
        <v/>
      </c>
      <c r="IX5" s="41" t="str">
        <f>IF(SUM(IB5:IE5)-IF5&gt;0,SUM(IB5:IE5)-IF5,"")</f>
        <v/>
      </c>
      <c r="IY5" s="41" t="str">
        <f>IF(II5&gt;0,II5,"")</f>
        <v/>
      </c>
      <c r="IZ5" s="41" t="str">
        <f>IF(IJ5&gt;0,IJ5,"")</f>
        <v/>
      </c>
      <c r="JA5" s="41" t="str">
        <f>IF(SUM(IG5:IJ5)-IK5&gt;0,SUM(IG5:IJ5)-IK5,"")</f>
        <v/>
      </c>
      <c r="JB5" s="41" t="str">
        <f>IF(MAX(IX5,JA5)&gt;0,MAX(IX5,JA5),"")</f>
        <v/>
      </c>
      <c r="JC5" s="41" t="str">
        <f>IF(IN5&gt;0,IN5,"")</f>
        <v/>
      </c>
      <c r="JD5" s="41" t="str">
        <f>IF(IO5&gt;0,IO5,"")</f>
        <v/>
      </c>
      <c r="JE5" s="41" t="str">
        <f>IF(SUM(IL5:IO5)-IP5&gt;0,SUM(IL5:IO5)-IP5,"")</f>
        <v/>
      </c>
      <c r="JF5" s="41" t="str">
        <f>IF(IS5&gt;0,IS5,"")</f>
        <v/>
      </c>
      <c r="JG5" s="41" t="str">
        <f>IF(IT5&gt;0,IT5,"")</f>
        <v/>
      </c>
      <c r="JH5" s="41" t="str">
        <f>IF(SUM(IQ5:IT5)-IU5&gt;0,SUM(IQ5:IT5)-IU5,"")</f>
        <v/>
      </c>
      <c r="JI5" s="41" t="str">
        <f>IF(SUM(JB5,JE5,JH5)&gt;0,SUM(JB5,JE5,JH5),"")</f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>IF(JL5&gt;0,JL5,"")</f>
        <v/>
      </c>
      <c r="KE5" s="11" t="str">
        <f>IF(JM5&gt;0,JM5,"")</f>
        <v/>
      </c>
      <c r="KF5" s="11" t="str">
        <f>IF(SUM(JJ5:JM5)-JN5&gt;0,SUM(JJ5:JM5)-JN5,"")</f>
        <v/>
      </c>
      <c r="KG5" s="11" t="str">
        <f>IF(JQ5&gt;0,JQ5,"")</f>
        <v/>
      </c>
      <c r="KH5" s="11" t="str">
        <f>IF(JR5&gt;0,JR5,"")</f>
        <v/>
      </c>
      <c r="KI5" s="11" t="str">
        <f>IF(SUM(JO5:JR5)-JS5&gt;0,SUM(JO5:JR5)-JS5,"")</f>
        <v/>
      </c>
      <c r="KJ5" s="11" t="str">
        <f>IF(MAX(KF5,KI5)&gt;0,MAX(KF5,KI5),"")</f>
        <v/>
      </c>
      <c r="KK5" s="11" t="str">
        <f>IF(JV5&gt;0,JV5,"")</f>
        <v/>
      </c>
      <c r="KL5" s="11" t="str">
        <f>IF(JW5&gt;0,JW5,"")</f>
        <v/>
      </c>
      <c r="KM5" s="11" t="str">
        <f>IF(SUM(JT5:JW5)-JX5&gt;0,SUM(JT5:JW5)-JX5,"")</f>
        <v/>
      </c>
      <c r="KN5" s="11" t="str">
        <f>IF(KA5&gt;0,KA5,"")</f>
        <v/>
      </c>
      <c r="KO5" s="11" t="str">
        <f>IF(KB5&gt;0,KB5,"")</f>
        <v/>
      </c>
      <c r="KP5" s="11" t="str">
        <f>IF(SUM(JY5:KB5)-KC5&gt;0,SUM(JY5:KB5)-KC5,"")</f>
        <v/>
      </c>
      <c r="KQ5" s="11" t="str">
        <f>IF(SUM(KJ5,KM5,KP5)&gt;0,SUM(KJ5,KM5,KP5),"")</f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>IF(KT5&gt;0,KT5,"")</f>
        <v/>
      </c>
      <c r="LM5" s="41" t="str">
        <f>IF(KU5&gt;0,KU5,"")</f>
        <v/>
      </c>
      <c r="LN5" s="41" t="str">
        <f>IF(SUM(KR5:KU5)-KV5&gt;0,SUM(KR5:KU5)-KV5,"")</f>
        <v/>
      </c>
      <c r="LO5" s="41" t="str">
        <f>IF(KY5&gt;0,KY5,"")</f>
        <v/>
      </c>
      <c r="LP5" s="41" t="str">
        <f>IF(KZ5&gt;0,KZ5,"")</f>
        <v/>
      </c>
      <c r="LQ5" s="41" t="str">
        <f>IF(SUM(KW5:KZ5)-LA5&gt;0,SUM(KW5:KZ5)-LA5,"")</f>
        <v/>
      </c>
      <c r="LR5" s="41" t="str">
        <f>IF(MAX(LN5,LQ5)&gt;0,MAX(LN5,LQ5),"")</f>
        <v/>
      </c>
      <c r="LS5" s="41" t="str">
        <f>IF(LD5&gt;0,LD5,"")</f>
        <v/>
      </c>
      <c r="LT5" s="41" t="str">
        <f>IF(LE5&gt;0,LE5,"")</f>
        <v/>
      </c>
      <c r="LU5" s="41" t="str">
        <f>IF(SUM(LB5:LE5)-LF5&gt;0,SUM(LB5:LE5)-LF5,"")</f>
        <v/>
      </c>
      <c r="LV5" s="41" t="str">
        <f>IF(LI5&gt;0,LI5,"")</f>
        <v/>
      </c>
      <c r="LW5" s="41" t="str">
        <f>IF(LJ5&gt;0,LJ5,"")</f>
        <v/>
      </c>
      <c r="LX5" s="41" t="str">
        <f>IF(SUM(LG5:LJ5)-LK5&gt;0,SUM(LG5:LJ5)-LK5,"")</f>
        <v/>
      </c>
      <c r="LY5" s="41" t="str">
        <f>IF(SUM(LR5,LU5,LX5)&gt;0,SUM(LR5,LU5,LX5),"")</f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>IF(MB5&gt;0,MB5,"")</f>
        <v/>
      </c>
      <c r="MU5" s="11" t="str">
        <f>IF(MC5&gt;0,MC5,"")</f>
        <v/>
      </c>
      <c r="MV5" s="11" t="str">
        <f>IF(SUM(LZ5:MC5)-MD5&gt;0,SUM(LZ5:MC5)-MD5,"")</f>
        <v/>
      </c>
      <c r="MW5" s="11" t="str">
        <f>IF(MG5&gt;0,MG5,"")</f>
        <v/>
      </c>
      <c r="MX5" s="11" t="str">
        <f>IF(MH5&gt;0,MH5,"")</f>
        <v/>
      </c>
      <c r="MY5" s="11" t="str">
        <f>IF(SUM(ME5:MH5)-MI5&gt;0,SUM(ME5:MH5)-MI5,"")</f>
        <v/>
      </c>
      <c r="MZ5" s="11" t="str">
        <f>IF(MAX(MV5,MY5)&gt;0,MAX(MV5,MY5),"")</f>
        <v/>
      </c>
      <c r="NA5" s="11" t="str">
        <f>IF(ML5&gt;0,ML5,"")</f>
        <v/>
      </c>
      <c r="NB5" s="11" t="str">
        <f>IF(MM5&gt;0,MM5,"")</f>
        <v/>
      </c>
      <c r="NC5" s="11" t="str">
        <f>IF(SUM(MJ5:MM5)-MN5&gt;0,SUM(MJ5:MM5)-MN5,"")</f>
        <v/>
      </c>
      <c r="ND5" s="11" t="str">
        <f>IF(MQ5&gt;0,MQ5,"")</f>
        <v/>
      </c>
      <c r="NE5" s="11" t="str">
        <f>IF(MR5&gt;0,MR5,"")</f>
        <v/>
      </c>
      <c r="NF5" s="11" t="str">
        <f>IF(SUM(MO5:MR5)-MS5&gt;0,SUM(MO5:MR5)-MS5,"")</f>
        <v/>
      </c>
      <c r="NG5" s="11" t="str">
        <f>IF(SUM(MZ5,NC5,NF5)&gt;0,SUM(MZ5,NC5,NF5),"")</f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>IF(NJ5&gt;0,NJ5,"")</f>
        <v/>
      </c>
      <c r="OC5" s="41" t="str">
        <f>IF(NK5&gt;0,NK5,"")</f>
        <v/>
      </c>
      <c r="OD5" s="41" t="str">
        <f>IF(SUM(NH5:NK5)-NL5&gt;0,SUM(NH5:NK5)-NL5,"")</f>
        <v/>
      </c>
      <c r="OE5" s="41" t="str">
        <f>IF(NO5&gt;0,NO5,"")</f>
        <v/>
      </c>
      <c r="OF5" s="41" t="str">
        <f>IF(NP5&gt;0,NP5,"")</f>
        <v/>
      </c>
      <c r="OG5" s="41" t="str">
        <f>IF(SUM(NM5:NP5)-NQ5&gt;0,SUM(NM5:NP5)-NQ5,"")</f>
        <v/>
      </c>
      <c r="OH5" s="41" t="str">
        <f>IF(MAX(OD5,OG5)&gt;0,MAX(OD5,OG5),"")</f>
        <v/>
      </c>
      <c r="OI5" s="41" t="str">
        <f>IF(NT5&gt;0,NT5,"")</f>
        <v/>
      </c>
      <c r="OJ5" s="41" t="str">
        <f>IF(NU5&gt;0,NU5,"")</f>
        <v/>
      </c>
      <c r="OK5" s="41" t="str">
        <f>IF(SUM(NR5:NU5)-NV5&gt;0,SUM(NR5:NU5)-NV5,"")</f>
        <v/>
      </c>
      <c r="OL5" s="41" t="str">
        <f>IF(NY5&gt;0,NY5,"")</f>
        <v/>
      </c>
      <c r="OM5" s="41" t="str">
        <f>IF(NZ5&gt;0,NZ5,"")</f>
        <v/>
      </c>
      <c r="ON5" s="41" t="str">
        <f>IF(SUM(NW5:NZ5)-OA5&gt;0,SUM(NW5:NZ5)-OA5,"")</f>
        <v/>
      </c>
      <c r="OO5" s="41" t="str">
        <f>IF(SUM(OH5,OK5,ON5)&gt;0,SUM(OH5,OK5,ON5),"")</f>
        <v/>
      </c>
      <c r="OP5" s="18">
        <v>7.25</v>
      </c>
      <c r="OQ5" s="18">
        <v>9.3000000000000007</v>
      </c>
      <c r="OR5" s="18">
        <v>11.3</v>
      </c>
      <c r="OS5" s="18">
        <v>18.52</v>
      </c>
      <c r="OT5" s="18">
        <v>0.4</v>
      </c>
      <c r="OU5" s="18">
        <v>1.35</v>
      </c>
      <c r="OV5" s="18">
        <v>1.75</v>
      </c>
      <c r="OW5" s="18">
        <v>2.9</v>
      </c>
      <c r="OX5" s="18">
        <v>3.1</v>
      </c>
      <c r="OY5" s="18">
        <v>0</v>
      </c>
      <c r="OZ5" s="18"/>
      <c r="PA5" s="18"/>
      <c r="PB5" s="18"/>
      <c r="PC5" s="18"/>
      <c r="PD5" s="18"/>
      <c r="PE5" s="18">
        <v>7.1</v>
      </c>
      <c r="PF5" s="18">
        <v>9.0500000000000007</v>
      </c>
      <c r="PG5" s="18">
        <v>11.3</v>
      </c>
      <c r="PH5" s="18">
        <v>15.7</v>
      </c>
      <c r="PI5" s="18">
        <v>0</v>
      </c>
      <c r="PJ5" s="11">
        <f>IF(OR5&gt;0,OR5,"")</f>
        <v>11.3</v>
      </c>
      <c r="PK5" s="11">
        <f>IF(OS5&gt;0,OS5,"")</f>
        <v>18.52</v>
      </c>
      <c r="PL5" s="11">
        <f>IF(SUM(OP5:OS5)-OT5&gt;0,SUM(OP5:OS5)-OT5,"")</f>
        <v>45.970000000000006</v>
      </c>
      <c r="PM5" s="11">
        <f>IF(OW5&gt;0,OW5,"")</f>
        <v>2.9</v>
      </c>
      <c r="PN5" s="11">
        <f>IF(OX5&gt;0,OX5,"")</f>
        <v>3.1</v>
      </c>
      <c r="PO5" s="11">
        <f>IF(SUM(OU5:OX5)-OY5&gt;0,SUM(OU5:OX5)-OY5,"")</f>
        <v>9.1</v>
      </c>
      <c r="PP5" s="11">
        <f>IF(MAX(PL5,PO5)&gt;0,MAX(PL5,PO5),"")</f>
        <v>45.970000000000006</v>
      </c>
      <c r="PQ5" s="11" t="str">
        <f>IF(PB5&gt;0,PB5,"")</f>
        <v/>
      </c>
      <c r="PR5" s="11" t="str">
        <f>IF(PC5&gt;0,PC5,"")</f>
        <v/>
      </c>
      <c r="PS5" s="11" t="str">
        <f>IF(SUM(OZ5:PC5)-PD5&gt;0,SUM(OZ5:PC5)-PD5,"")</f>
        <v/>
      </c>
      <c r="PT5" s="11">
        <f>IF(PG5&gt;0,PG5,"")</f>
        <v>11.3</v>
      </c>
      <c r="PU5" s="11">
        <f>IF(PH5&gt;0,PH5,"")</f>
        <v>15.7</v>
      </c>
      <c r="PV5" s="11">
        <f>IF(SUM(PE5:PH5)-PI5&gt;0,SUM(PE5:PH5)-PI5,"")</f>
        <v>43.15</v>
      </c>
      <c r="PW5" s="11">
        <f>IF(SUM(PP5,PS5,PV5)&gt;0,SUM(PP5,PS5,PV5),"")</f>
        <v>89.12</v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>IF(PZ5&gt;0,PZ5,"")</f>
        <v/>
      </c>
      <c r="QS5" s="41" t="str">
        <f>IF(QA5&gt;0,QA5,"")</f>
        <v/>
      </c>
      <c r="QT5" s="41" t="str">
        <f>IF(SUM(PX5:QA5)-QB5&gt;0,SUM(PX5:QA5)-QB5,"")</f>
        <v/>
      </c>
      <c r="QU5" s="41" t="str">
        <f>IF(QE5&gt;0,QE5,"")</f>
        <v/>
      </c>
      <c r="QV5" s="41" t="str">
        <f>IF(QF5&gt;0,QF5,"")</f>
        <v/>
      </c>
      <c r="QW5" s="41" t="str">
        <f>IF(SUM(QC5:QF5)-QG5&gt;0,SUM(QC5:QF5)-QG5,"")</f>
        <v/>
      </c>
      <c r="QX5" s="41" t="str">
        <f>IF(MAX(QT5,QW5)&gt;0,MAX(QT5,QW5),"")</f>
        <v/>
      </c>
      <c r="QY5" s="41" t="str">
        <f>IF(QJ5&gt;0,QJ5,"")</f>
        <v/>
      </c>
      <c r="QZ5" s="41" t="str">
        <f>IF(QK5&gt;0,QK5,"")</f>
        <v/>
      </c>
      <c r="RA5" s="41" t="str">
        <f>IF(SUM(QH5:QK5)-QL5&gt;0,SUM(QH5:QK5)-QL5,"")</f>
        <v/>
      </c>
      <c r="RB5" s="41" t="str">
        <f>IF(QO5&gt;0,QO5,"")</f>
        <v/>
      </c>
      <c r="RC5" s="41" t="str">
        <f>IF(QP5&gt;0,QP5,"")</f>
        <v/>
      </c>
      <c r="RD5" s="41" t="str">
        <f>IF(SUM(QM5:QP5)-QQ5&gt;0,SUM(QM5:QP5)-QQ5,"")</f>
        <v/>
      </c>
      <c r="RE5" s="41" t="str">
        <f>IF(SUM(QX5,RA5,RD5)&gt;0,SUM(QX5,RA5,RD5),"")</f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>IF(RH5&gt;0,RH5,"")</f>
        <v/>
      </c>
      <c r="SA5" s="11" t="str">
        <f>IF(RI5&gt;0,RI5,"")</f>
        <v/>
      </c>
      <c r="SB5" s="11" t="str">
        <f>IF(SUM(RF5:RI5)-RJ5&gt;0,SUM(RF5:RI5)-RJ5,"")</f>
        <v/>
      </c>
      <c r="SC5" s="11" t="str">
        <f>IF(RM5&gt;0,RM5,"")</f>
        <v/>
      </c>
      <c r="SD5" s="11" t="str">
        <f>IF(RN5&gt;0,RN5,"")</f>
        <v/>
      </c>
      <c r="SE5" s="11" t="str">
        <f>IF(SUM(RK5:RN5)-RO5&gt;0,SUM(RK5:RN5)-RO5,"")</f>
        <v/>
      </c>
      <c r="SF5" s="11" t="str">
        <f>IF(MAX(SB5,SE5)&gt;0,MAX(SB5,SE5),"")</f>
        <v/>
      </c>
      <c r="SG5" s="11" t="str">
        <f>IF(RR5&gt;0,RR5,"")</f>
        <v/>
      </c>
      <c r="SH5" s="11" t="str">
        <f>IF(RS5&gt;0,RS5,"")</f>
        <v/>
      </c>
      <c r="SI5" s="11" t="str">
        <f>IF(SUM(RP5:RS5)-RT5&gt;0,SUM(RP5:RS5)-RT5,"")</f>
        <v/>
      </c>
      <c r="SJ5" s="11" t="str">
        <f>IF(RW5&gt;0,RW5,"")</f>
        <v/>
      </c>
      <c r="SK5" s="11" t="str">
        <f>IF(RX5&gt;0,RX5,"")</f>
        <v/>
      </c>
      <c r="SL5" s="11" t="str">
        <f>IF(SUM(RU5:RX5)-RY5&gt;0,SUM(RU5:RX5)-RY5,"")</f>
        <v/>
      </c>
      <c r="SM5" s="11" t="str">
        <f>IF(SUM(SF5,SI5,SL5)&gt;0,SUM(SF5,SI5,SL5),"")</f>
        <v/>
      </c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17"/>
      <c r="TD5" s="17"/>
      <c r="TE5" s="17"/>
      <c r="TF5" s="17"/>
      <c r="TG5" s="17"/>
      <c r="TH5" s="41" t="str">
        <f>IF(SP5&gt;0,SP5,"")</f>
        <v/>
      </c>
      <c r="TI5" s="41" t="str">
        <f>IF(SQ5&gt;0,SQ5,"")</f>
        <v/>
      </c>
      <c r="TJ5" s="41" t="str">
        <f>IF(SUM(SN5:SQ5)-SR5&gt;0,SUM(SN5:SQ5)-SR5,"")</f>
        <v/>
      </c>
      <c r="TK5" s="41" t="str">
        <f>IF(SU5&gt;0,SU5,"")</f>
        <v/>
      </c>
      <c r="TL5" s="41" t="str">
        <f>IF(SV5&gt;0,SV5,"")</f>
        <v/>
      </c>
      <c r="TM5" s="41" t="str">
        <f>IF(SUM(SS5:SV5)-SW5&gt;0,SUM(SS5:SV5)-SW5,"")</f>
        <v/>
      </c>
      <c r="TN5" s="41" t="str">
        <f>IF(MAX(TJ5,TM5)&gt;0,MAX(TJ5,TM5),"")</f>
        <v/>
      </c>
      <c r="TO5" s="41" t="str">
        <f>IF(SZ5&gt;0,SZ5,"")</f>
        <v/>
      </c>
      <c r="TP5" s="41" t="str">
        <f>IF(TA5&gt;0,TA5,"")</f>
        <v/>
      </c>
      <c r="TQ5" s="41" t="str">
        <f>IF(SUM(SX5:TA5)-TB5&gt;0,SUM(SX5:TA5)-TB5,"")</f>
        <v/>
      </c>
      <c r="TR5" s="41" t="str">
        <f>IF(TE5&gt;0,TE5,"")</f>
        <v/>
      </c>
      <c r="TS5" s="41" t="str">
        <f>IF(TF5&gt;0,TF5,"")</f>
        <v/>
      </c>
      <c r="TT5" s="41" t="str">
        <f>IF(SUM(TC5:TF5)-TG5&gt;0,SUM(TC5:TF5)-TG5,"")</f>
        <v/>
      </c>
      <c r="TU5" s="41" t="str">
        <f>IF(SUM(TN5,TQ5,TT5)&gt;0,SUM(TN5,TQ5,TT5),"")</f>
        <v/>
      </c>
      <c r="TV5" s="18"/>
      <c r="TW5" s="18"/>
      <c r="TX5" s="18"/>
      <c r="TY5" s="18"/>
      <c r="TZ5" s="18"/>
      <c r="UA5" s="18"/>
      <c r="UB5" s="18"/>
      <c r="UC5" s="18"/>
      <c r="UD5" s="18"/>
      <c r="UE5" s="18"/>
      <c r="UF5" s="18"/>
      <c r="UG5" s="18"/>
      <c r="UH5" s="18"/>
      <c r="UI5" s="18"/>
      <c r="UJ5" s="18"/>
      <c r="UK5" s="18"/>
      <c r="UL5" s="18"/>
      <c r="UM5" s="18"/>
      <c r="UN5" s="18"/>
      <c r="UO5" s="18"/>
      <c r="UP5" s="11" t="str">
        <f>IF(TX5&gt;0,TX5,"")</f>
        <v/>
      </c>
      <c r="UQ5" s="11" t="str">
        <f>IF(TY5&gt;0,TY5,"")</f>
        <v/>
      </c>
      <c r="UR5" s="11" t="str">
        <f>IF(SUM(TV5:TY5)-TZ5&gt;0,SUM(TV5:TY5)-TZ5,"")</f>
        <v/>
      </c>
      <c r="US5" s="11" t="str">
        <f>IF(UC5&gt;0,UC5,"")</f>
        <v/>
      </c>
      <c r="UT5" s="11" t="str">
        <f>IF(UD5&gt;0,UD5,"")</f>
        <v/>
      </c>
      <c r="UU5" s="11" t="str">
        <f>IF(SUM(UA5:UD5)-UE5&gt;0,SUM(UA5:UD5)-UE5,"")</f>
        <v/>
      </c>
      <c r="UV5" s="11" t="str">
        <f>IF(MAX(UR5,UU5)&gt;0,MAX(UR5,UU5),"")</f>
        <v/>
      </c>
      <c r="UW5" s="11" t="str">
        <f>IF(UH5&gt;0,UH5,"")</f>
        <v/>
      </c>
      <c r="UX5" s="11" t="str">
        <f>IF(UI5&gt;0,UI5,"")</f>
        <v/>
      </c>
      <c r="UY5" s="11" t="str">
        <f>IF(SUM(UF5:UI5)-UJ5&gt;0,SUM(UF5:UI5)-UJ5,"")</f>
        <v/>
      </c>
      <c r="UZ5" s="11" t="str">
        <f>IF(UM5&gt;0,UM5,"")</f>
        <v/>
      </c>
      <c r="VA5" s="11" t="str">
        <f>IF(UN5&gt;0,UN5,"")</f>
        <v/>
      </c>
      <c r="VB5" s="11" t="str">
        <f>IF(SUM(UK5:UN5)-UO5&gt;0,SUM(UK5:UN5)-UO5,"")</f>
        <v/>
      </c>
      <c r="VC5" s="11" t="str">
        <f>IF(SUM(UV5,UY5,VB5)&gt;0,SUM(UV5,UY5,VB5),"")</f>
        <v/>
      </c>
      <c r="VD5" s="17"/>
      <c r="VE5" s="17"/>
      <c r="VF5" s="17"/>
      <c r="VG5" s="17"/>
      <c r="VH5" s="17"/>
      <c r="VI5" s="17"/>
      <c r="VJ5" s="17"/>
      <c r="VK5" s="17"/>
      <c r="VL5" s="17"/>
      <c r="VM5" s="17"/>
      <c r="VN5" s="17"/>
      <c r="VO5" s="17"/>
      <c r="VP5" s="17"/>
      <c r="VQ5" s="17"/>
      <c r="VR5" s="17"/>
      <c r="VS5" s="17"/>
      <c r="VT5" s="17"/>
      <c r="VU5" s="17"/>
      <c r="VV5" s="17"/>
      <c r="VW5" s="17"/>
      <c r="VX5" s="41" t="str">
        <f>IF(VF5&gt;0,VF5,"")</f>
        <v/>
      </c>
      <c r="VY5" s="41" t="str">
        <f>IF(VG5&gt;0,VG5,"")</f>
        <v/>
      </c>
      <c r="VZ5" s="41" t="str">
        <f>IF(SUM(VD5:VG5)-VH5&gt;0,SUM(VD5:VG5)-VH5,"")</f>
        <v/>
      </c>
      <c r="WA5" s="41" t="str">
        <f>IF(VK5&gt;0,VK5,"")</f>
        <v/>
      </c>
      <c r="WB5" s="41" t="str">
        <f>IF(VL5&gt;0,VL5,"")</f>
        <v/>
      </c>
      <c r="WC5" s="41" t="str">
        <f>IF(SUM(VI5:VL5)-VM5&gt;0,SUM(VI5:VL5)-VM5,"")</f>
        <v/>
      </c>
      <c r="WD5" s="41" t="str">
        <f>IF(MAX(VZ5,WC5)&gt;0,MAX(VZ5,WC5),"")</f>
        <v/>
      </c>
      <c r="WE5" s="41" t="str">
        <f>IF(VP5&gt;0,VP5,"")</f>
        <v/>
      </c>
      <c r="WF5" s="41" t="str">
        <f>IF(VQ5&gt;0,VQ5,"")</f>
        <v/>
      </c>
      <c r="WG5" s="41" t="str">
        <f>IF(SUM(VN5:VQ5)-VR5&gt;0,SUM(VN5:VQ5)-VR5,"")</f>
        <v/>
      </c>
      <c r="WH5" s="41" t="str">
        <f>IF(VU5&gt;0,VU5,"")</f>
        <v/>
      </c>
      <c r="WI5" s="41" t="str">
        <f>IF(VV5&gt;0,VV5,"")</f>
        <v/>
      </c>
      <c r="WJ5" s="41" t="str">
        <f>IF(SUM(VS5:VV5)-VW5&gt;0,SUM(VS5:VV5)-VW5,"")</f>
        <v/>
      </c>
      <c r="WK5" s="41" t="str">
        <f>IF(SUM(WD5,WG5,WJ5)&gt;0,SUM(WD5,WG5,WJ5),"")</f>
        <v/>
      </c>
      <c r="WL5" s="27">
        <f>IF($CH5="P",BS5,(BS5+AR5)/2)</f>
        <v>7.625</v>
      </c>
      <c r="WM5" s="27">
        <f>IF($CH5="P",BT5,(BT5+AS5)/2)</f>
        <v>9.1999999999999993</v>
      </c>
      <c r="WN5" s="27">
        <f>IF($CH5="P",BU5,(BU5+AT5)/2)</f>
        <v>11.3</v>
      </c>
      <c r="WO5" s="27">
        <f>IF($CH5="P",BV5,(BV5+AU5)/2)</f>
        <v>14.36</v>
      </c>
      <c r="WP5" s="27">
        <f>IF($CH5="P",BW5,(BW5+AV5)/2)</f>
        <v>0</v>
      </c>
      <c r="WQ5" s="27">
        <f>IF($CH5="P",BX5,(BX5+AW5)/2)</f>
        <v>7.15</v>
      </c>
      <c r="WR5" s="27">
        <f>IF($CH5="P",BY5,(BY5+AX5)/2)</f>
        <v>8.9</v>
      </c>
      <c r="WS5" s="27">
        <f>IF($CH5="P",BZ5,(BZ5+AY5)/2)</f>
        <v>10.600000000000001</v>
      </c>
      <c r="WT5" s="27">
        <f>IF($CH5="P",CA5,(CA5+AZ5)/2)</f>
        <v>15.74</v>
      </c>
      <c r="WU5" s="27">
        <f>IF($CH5="P",CB5,(CB5+BA5)/2)</f>
        <v>0</v>
      </c>
      <c r="WV5" s="27">
        <f>IF($CH5="P",CC5,(CC5+BB5)/2)</f>
        <v>7.875</v>
      </c>
      <c r="WW5" s="27">
        <f>IF($CH5="P",CD5,(CD5+BC5)/2)</f>
        <v>9.1</v>
      </c>
      <c r="WX5" s="27">
        <f>IF($CH5="P",CE5,(CE5+BD5)/2)</f>
        <v>11.3</v>
      </c>
      <c r="WY5" s="27">
        <f>IF($CH5="P",CF5,(CF5+BE5)/2)</f>
        <v>17.829999999999998</v>
      </c>
      <c r="WZ5" s="27">
        <f>IF($CH5="P",CG5,(CG5+BF5)/2)</f>
        <v>0.1</v>
      </c>
      <c r="XA5" s="29" t="s">
        <v>56</v>
      </c>
      <c r="XB5" s="11">
        <f>IF(WN5&gt;0,WN5,"")</f>
        <v>11.3</v>
      </c>
      <c r="XC5" s="11">
        <f>IF(WO5&gt;0,WO5,"")</f>
        <v>14.36</v>
      </c>
      <c r="XD5" s="11">
        <f>IF(SUM(WL5:WO5)-WP5&gt;0,SUM(WL5:WO5)-WP5,"")</f>
        <v>42.484999999999999</v>
      </c>
      <c r="XE5" s="11">
        <f>IF(WS5&gt;0,WS5,"")</f>
        <v>10.600000000000001</v>
      </c>
      <c r="XF5" s="11">
        <f>IF(WT5&gt;0,WT5,"")</f>
        <v>15.74</v>
      </c>
      <c r="XG5" s="11">
        <f>IF(SUM(WQ5:WT5)-WU5&gt;0,SUM(WQ5:WT5)-WU5,"")</f>
        <v>42.39</v>
      </c>
      <c r="XH5" s="11">
        <f>IF(MAX(XD5,XG5)&gt;0,MAX(XD5,XG5),"")</f>
        <v>42.484999999999999</v>
      </c>
      <c r="XI5" s="11">
        <f>IF(WX5&gt;0,WX5,"")</f>
        <v>11.3</v>
      </c>
      <c r="XJ5" s="11">
        <f>IF(WY5&gt;0,WY5,"")</f>
        <v>17.829999999999998</v>
      </c>
      <c r="XK5" s="11">
        <f>IF(SUM(WV5:WY5)-WZ5&gt;0,SUM(WV5:WY5)-WZ5,"")</f>
        <v>46.005000000000003</v>
      </c>
      <c r="XL5" s="11">
        <f>IF(SUM(XH5,XK5)&gt;0,SUM(XH5,XK5),"")</f>
        <v>88.490000000000009</v>
      </c>
    </row>
    <row r="6" spans="1:636" x14ac:dyDescent="0.2">
      <c r="A6" s="4" cm="1">
        <f t="array" ref="A6">IF(AND(H6&lt;&gt;"",H6&lt;&gt;"No DD"),SUMPRODUCT((H$4:H$21&lt;&gt;"")*(H$4:H$21&lt;&gt;"No DD")*(E$4:E$21&gt;E6))+1,IF(H6="No DD",SUMPRODUCT((H$4:H$21="No DD")*(E$4:E$21&gt;E6))+1+SUMPRODUCT((H$4:H$21&lt;&gt;"")*(H$4:H$21&lt;&gt;"No DD")),""))</f>
        <v>3</v>
      </c>
      <c r="B6" s="5" t="s">
        <v>142</v>
      </c>
      <c r="C6" s="4" t="s">
        <v>6</v>
      </c>
      <c r="D6" s="4" t="s">
        <v>141</v>
      </c>
      <c r="E6" s="9">
        <f>SUM(J6,L6,N6)</f>
        <v>86.63</v>
      </c>
      <c r="F6" s="3" t="str">
        <f>IF(OR(AND(AG6&gt;=AQ$23,AG6&lt;&gt;"",AI6&gt;=AQ$27,AI6&lt;&gt;"",AF6=""),AND(AJ6&gt;=AQ$23,AJ6&lt;&gt;"",AL6&gt;=AQ$27,AL6&lt;&gt;"",AF6=""),AND(AN6&gt;=AQ$23,AN6&lt;&gt;"",AP6&gt;=AQ$27,AP6&lt;&gt;"",AF6=""),AND(BH6&gt;=BR$23,BH6&lt;&gt;"",BJ6&gt;=BR$27,BJ6&lt;&gt;"",BG6=""),AND(BK6&gt;=BR$23,BK6&lt;&gt;"",BM6&gt;=BR$27,BM6&lt;&gt;"",BG6=""),AND(BO6&gt;=BR$23,BO6&lt;&gt;"",BQ6&gt;=BR$27,BQ6&lt;&gt;"",BG6=""),AND(CI6&gt;=CS$23,CI6&lt;&gt;"",CK6&gt;=CS$27,CK6&lt;&gt;"",CH6=""),AND(CL6&gt;=CS$23,CL6&lt;&gt;"",CN6&gt;=CS$27,CN6&lt;&gt;"",CH6=""),AND(CP6&gt;=CS$23,CP6&lt;&gt;"",CR6&gt;=CS$27,CR6&lt;&gt;"",CH6=""),AND(DP6&gt;=EC$23,DP6&lt;&gt;"",DR6&gt;=EC$27,DR6&lt;&gt;""),AND(DS6&gt;=EC$23,DS6&lt;&gt;"",DU6&gt;=EC$27,DU6&lt;&gt;""),AND(DW6&gt;=EC$23,DW6&lt;&gt;"",DY6&gt;=EC$27,DY6&lt;&gt;""),AND(DZ6&gt;=EC$23,DZ6&lt;&gt;"",EB6&gt;=EC$27,EB6&lt;&gt;""),AND(EX6&gt;=FK$23,EX6&lt;&gt;"",EZ6&gt;=FK$27,EZ6&lt;&gt;""),AND(FA6&gt;=FK$23,FA6&lt;&gt;"",FC6&gt;=FK$27,FC6&lt;&gt;""),AND(FE6&gt;=FK$23,FE6&lt;&gt;"",FG6&gt;=FK$27,FG6&lt;&gt;""),AND(FH6&gt;=FK$23,FH6&lt;&gt;"",FJ6&gt;=FK$27,FJ6&lt;&gt;""),AND(GF6&gt;=GS$23,GF6&lt;&gt;"",GH6&gt;=GS$27,GH6&lt;&gt;""),AND(GI6&gt;=GS$23,GI6&lt;&gt;"",GK6&gt;=GS$27,GK6&lt;&gt;""),AND(GM6&gt;=GS$23,GM6&lt;&gt;"",GO6&gt;=GS$27,GO6&lt;&gt;""),AND(GP6&gt;=GS$23,GP6&lt;&gt;"",GR6&gt;=GS$27,GR6&lt;&gt;""),AND(HN6&gt;=IA$23,HN6&lt;&gt;"",HP6&gt;=IA$27,HP6&lt;&gt;""),AND(HQ6&gt;=IA$23,HQ6&lt;&gt;"",HS6&gt;=IA$27,HS6&lt;&gt;""),AND(HU6&gt;=IA$23,HU6&lt;&gt;"",HW6&gt;=IA$27,HW6&lt;&gt;""),AND(HX6&gt;=IA$23,HX6&lt;&gt;"",HZ6&gt;=IA$27,HZ6&lt;&gt;""),AND(IV6&gt;=JI$23,IV6&lt;&gt;"",IX6&gt;=JI$27,IX6&lt;&gt;""),AND(IY6&gt;=JI$23,IY6&lt;&gt;"",JA6&gt;=JI$27,JA6&lt;&gt;""),AND(JC6&gt;=JI$23,JC6&lt;&gt;"",JE6&gt;=JI$27,JE6&lt;&gt;""),AND(JF6&gt;=JI$23,JF6&lt;&gt;"",JH6&gt;=JI$27,JH6&lt;&gt;""),AND(KD6&gt;=KQ$23,KD6&lt;&gt;"",KF6&gt;=KQ$27,KF6&lt;&gt;""),AND(KG6&gt;=KQ$23,KG6&lt;&gt;"",KI6&gt;=KQ$27,KI6&lt;&gt;""),AND(KK6&gt;=KQ$23,KK6&lt;&gt;"",KM6&gt;=KQ$27,KM6&lt;&gt;""),AND(KN6&gt;=KQ$23,KN6&lt;&gt;"",KP6&gt;=KQ$27,KP6&lt;&gt;""),AND(LL6&gt;=LY$23,LL6&lt;&gt;"",LN6&gt;=LY$27,LN6&lt;&gt;""),AND(LO6&gt;=LY$23,LO6&lt;&gt;"",LQ6&gt;=LY$27,LQ6&lt;&gt;""),AND(LS6&gt;=LY$23,LS6&lt;&gt;"",LU6&gt;=LY$27,LU6&lt;&gt;""),AND(LV6&gt;=LY$23,LV6&lt;&gt;"",LX6&gt;=LY$27,LX6&lt;&gt;""),AND(MT6&gt;=NG$23,MT6&lt;&gt;"",MV6&gt;=NG$27,MV6&lt;&gt;""),AND(MW6&gt;=NG$23,MW6&lt;&gt;"",MY6&gt;=NG$27,MY6&lt;&gt;""),AND(NA6&gt;=NG$23,NA6&lt;&gt;"",NC6&gt;=NG$27,NC6&lt;&gt;""),AND(ND6&gt;=NG$23,ND6&lt;&gt;"",NF6&gt;=NG$27,NF6&lt;&gt;""),AND(OB6&gt;=OO$23,OB6&lt;&gt;"",OD6&gt;=OO$27,OD6&lt;&gt;""),AND(OE6&gt;=OO$23,OE6&lt;&gt;"",OG6&gt;=OO$27,OG6&lt;&gt;""),AND(OI6&gt;=OO$23,OI6&lt;&gt;"",OK6&gt;=OO$27,OK6&lt;&gt;""),AND(OL6&gt;=OO$23,OL6&lt;&gt;"",ON6&gt;=OO$27,ON6&lt;&gt;""),AND(PJ6&gt;=PW$23,PJ6&lt;&gt;"",PL6&gt;=PW$27,PL6&lt;&gt;""),AND(PM6&gt;=PW$23,PM6&lt;&gt;"",PO6&gt;=PW$27,PO6&lt;&gt;""),AND(PQ6&gt;=PW$23,PQ6&lt;&gt;"",PS6&gt;=PW$27,PS6&lt;&gt;""),AND(PT6&gt;=PW$23,PT6&lt;&gt;"",PV6&gt;=PW$27,PV6&lt;&gt;""),AND(QR6&gt;=RE$23,QR6&lt;&gt;"",QT6&gt;=RE$27,QT6&lt;&gt;""),AND(QU6&gt;=RE$23,QU6&lt;&gt;"",QW6&gt;=RE$27,QW6&lt;&gt;""),AND(QY6&gt;=RE$23,QY6&lt;&gt;"",RA6&gt;=RE$27,RA6&lt;&gt;""),AND(RB6&gt;=RE$23,RB6&lt;&gt;"",RD6&gt;=RE$27,RD6&lt;&gt;""),AND(RZ6&gt;=SM$23,RZ6&lt;&gt;"",SB6&gt;=SM$27,SB6&lt;&gt;""),AND(SC6&gt;=SM$23,SC6&lt;&gt;"",SE6&gt;=SM$27,SE6&lt;&gt;""),AND(SG6&gt;=SM$23,SG6&lt;&gt;"",SI6&gt;=SM$27,SI6&lt;&gt;""),AND(SJ6&gt;=SM$23,SJ6&lt;&gt;"",SL6&gt;=SM$27,SL6&lt;&gt;""),AND(TH6&gt;=TU$23,TH6&lt;&gt;"",TJ6&gt;=TU$27,TJ6&lt;&gt;""),AND(TK6&gt;=TU$23,TK6&lt;&gt;"",TM6&gt;=TU$27,TM6&lt;&gt;""),AND(TO6&gt;=TU$23,TO6&lt;&gt;"",TQ6&gt;=TU$27,TQ6&lt;&gt;""),AND(TR6&gt;=TU$23,TR6&lt;&gt;"",TT6&gt;=TU$27,TT6&lt;&gt;""),AND(UP6&gt;=VC$23,UP6&lt;&gt;"",UR6&gt;=VC$27,UR6&lt;&gt;""),AND(US6&gt;=VC$23,US6&lt;&gt;"",UU6&gt;=VC$27,UU6&lt;&gt;""),AND(UW6&gt;=VC$23,UW6&lt;&gt;"",UY6&gt;=VC$27,UY6&lt;&gt;""),AND(UZ6&gt;=VC$23,UZ6&lt;&gt;"",VB6&gt;=VC$27,VB6&lt;&gt;""),AND(VX6&gt;=WK$23,VX6&lt;&gt;"",VZ6&gt;=WK$27,VZ6&lt;&gt;""),AND(WA6&gt;=WK$23,WA6&lt;&gt;"",WC6&gt;=WK$27,WC6&lt;&gt;""),AND(WE6&gt;=WK$23,WE6&lt;&gt;"",WG6&gt;=WK$27,WG6&lt;&gt;""),AND(WH6&gt;=WK$23,WH6&lt;&gt;"",WJ6&gt;=WK$27,WJ6&lt;&gt;"")),"P","")</f>
        <v>P</v>
      </c>
      <c r="G6" s="3" t="str">
        <f>IF(OR(AND(AI6&gt;=AQ$27,AI6&lt;&gt;"",AF6=""),AND(AL6&gt;=AQ$27,AL6&lt;&gt;"",AF6=""),AND(AP6&gt;=AQ$27,AP6&lt;&gt;"",AF6=""),AND(BJ6&gt;=BR$27,BJ6&lt;&gt;"",BG6=""),AND(BM6&gt;=BR$27,BM6&lt;&gt;"",BG6=""),AND(BQ6&gt;=BR$27,BQ6&lt;&gt;"",BG6=""),AND(CK6&gt;=CS$27,CK6&lt;&gt;"",CH6=""),AND(CN6&gt;=CS$27,CN6&lt;&gt;"",CH6=""),AND(CR6&gt;=CS$27,CR6&lt;&gt;"",CH6=""),AND(DR6&gt;=EC$27,DR6&lt;&gt;""),AND(DU6&gt;=EC$27,DU6&lt;&gt;""),AND(DY6&gt;=EC$27,DY6&lt;&gt;""),AND(EB6&gt;=EC$27,EB6&lt;&gt;""),AND(EZ6&gt;=FK$27,EZ6&lt;&gt;""),AND(FC6&gt;=FK$27,FC6&lt;&gt;""),AND(FG6&gt;=FK$27,FG6&lt;&gt;""),AND(FJ6&gt;=FK$27,FJ6&lt;&gt;""),AND(GH6&gt;=GS$27,GH6&lt;&gt;""),AND(GK6&gt;=GS$27,GK6&lt;&gt;""),AND(GO6&gt;=GS$27,GO6&lt;&gt;""),AND(GR6&gt;=GS$27,GR6&lt;&gt;""),AND(HP6&gt;=IA$27,HP6&lt;&gt;""),AND(HS6&gt;=IA$27,HS6&lt;&gt;""),AND(HW6&gt;=IA$27,HW6&lt;&gt;""),AND(HZ6&gt;=IA$27,HZ6&lt;&gt;""),AND(IX6&gt;=JI$27,IX6&lt;&gt;""),AND(JA6&gt;=JI$27,JA6&lt;&gt;""),AND(JE6&gt;=JI$27,JE6&lt;&gt;""),AND(JH6&gt;=JI$27,JH6&lt;&gt;""),AND(KF6&gt;=KQ$27,KF6&lt;&gt;""),AND(KI6&gt;=KQ$27,KI6&lt;&gt;""),AND(KM6&gt;=KQ$27,KM6&lt;&gt;""),AND(KP6&gt;=KQ$27,KP6&lt;&gt;""),AND(LN6&gt;=LY$27,LN6&lt;&gt;""),AND(LQ6&gt;=LY$27,LQ6&lt;&gt;""),AND(LU6&gt;=LY$27,LU6&lt;&gt;""),AND(LX6&gt;=LY$27,LX6&lt;&gt;""),AND(MV6&gt;=NG$27,MV6&lt;&gt;""),AND(MY6&gt;=NG$27,MY6&lt;&gt;""),AND(NC6&gt;=NG$27,NC6&lt;&gt;""),AND(NF6&gt;=NG$27,NF6&lt;&gt;""),AND(OD6&gt;=OO$27,OD6&lt;&gt;""),AND(OG6&gt;=OO$27,OG6&lt;&gt;""),AND(OK6&gt;=OO$27,OK6&lt;&gt;""),AND(ON6&gt;=OO$27,ON6&lt;&gt;""),AND(PL6&gt;=PW$27,PL6&lt;&gt;""),AND(PO6&gt;=PW$27,PO6&lt;&gt;""),AND(PS6&gt;=PW$27,PS6&lt;&gt;""),AND(PV6&gt;=PW$27,PV6&lt;&gt;""),AND(QT6&gt;=RE$27,QT6&lt;&gt;""),AND(QW6&gt;=RE$27,QW6&lt;&gt;""),AND(RA6&gt;=RE$27,RA6&lt;&gt;""),AND(RD6&gt;=RE$27,RD6&lt;&gt;""),AND(SB6&gt;=SM$27,SB6&lt;&gt;""),AND(SE6&gt;=SM$27,SE6&lt;&gt;""),AND(SI6&gt;=SM$27,SI6&lt;&gt;""),AND(SL6&gt;=SM$27,SL6&lt;&gt;""),AND(TJ6&gt;=TU$27,TJ6&lt;&gt;""),AND(TM6&gt;=TU$27,TM6&lt;&gt;""),AND(TQ6&gt;=TU$27,TQ6&lt;&gt;""),AND(TT6&gt;=TU$27,TT6&lt;&gt;""),AND(UR6&gt;=VC$27,UR6&lt;&gt;""),AND(UU6&gt;=VC$27,UU6&lt;&gt;""),AND(UY6&gt;=VC$27,UY6&lt;&gt;""),AND(VB6&gt;=VC$27,VB6&lt;&gt;""),AND(VZ6&gt;=WK$27,VZ6&lt;&gt;""),AND(WC6&gt;=WK$27,WC6&lt;&gt;""),AND(WG6&gt;=WK$27,WG6&lt;&gt;""),AND(WJ6&gt;=WK$27,WJ6&lt;&gt;"")),"P","")</f>
        <v>P</v>
      </c>
      <c r="H6" s="37" t="str">
        <f>IF(AND(G6="P",F6=""),"No DD",IF(OR(AND(AG6&gt;=AQ$26,AG6&lt;&gt;"",AI6&gt;=AQ$30,AI6&lt;&gt;"",AF6=""),AND(AJ6&gt;=AQ$26,AJ6&lt;&gt;"",AL6&gt;=AQ$30,AL6&lt;&gt;"",AF6=""),AND(AN6&gt;=AQ$26,AN6&lt;&gt;"",AP6&gt;=AQ$30,AP6&lt;&gt;"",AF6=""),AND(BH6&gt;=BR$26,BH6&lt;&gt;"",BJ6&gt;=BR$30,BJ6&lt;&gt;"",BG6=""),AND(BK6&gt;=BR$26,BK6&lt;&gt;"",BM6&gt;=BR$30,BM6&lt;&gt;"",BG6=""),AND(BO6&gt;=BR$26,BO6&lt;&gt;"",BQ6&gt;=BR$30,BQ6&lt;&gt;"",BG6=""),AND(CI6&gt;=CS$26,CI6&lt;&gt;"",CK6&gt;=CS$30,CK6&lt;&gt;"",CH6=""),AND(CL6&gt;=CS$26,CL6&lt;&gt;"",CN6&gt;=CS$30,CN6&lt;&gt;"",CH6=""),AND(CP6&gt;=CS$26,CP6&lt;&gt;"",CR6&gt;=CS$30,CR6&lt;&gt;"",CH6=""),AND(DP6&gt;=EC$26,DP6&lt;&gt;"",DR6&gt;=EC$30,DR6&lt;&gt;""),AND(DS6&gt;=EC$26,DS6&lt;&gt;"",DU6&gt;=EC$30,DU6&lt;&gt;""),AND(DW6&gt;=EC$26,DW6&lt;&gt;"",DY6&gt;=EC$30,DY6&lt;&gt;""),AND(DZ6&gt;=EC$26,DZ6&lt;&gt;"",EB6&gt;=EC$30,EB6&lt;&gt;""),AND(EX6&gt;=FK$26,EX6&lt;&gt;"",EZ6&gt;=FK$30,EZ6&lt;&gt;""),AND(FA6&gt;=FK$26,FA6&lt;&gt;"",FC6&gt;=FK$30,FC6&lt;&gt;""),AND(FE6&gt;=FK$26,FE6&lt;&gt;"",FG6&gt;=FK$30,FG6&lt;&gt;""),AND(FH6&gt;=FK$26,FH6&lt;&gt;"",FJ6&gt;=FK$30,FJ6&lt;&gt;""),AND(GF6&gt;=GS$26,GF6&lt;&gt;"",GH6&gt;=GS$30,GH6&lt;&gt;""),AND(GI6&gt;=GS$26,GI6&lt;&gt;"",GK6&gt;=GS$30,GK6&lt;&gt;""),AND(GM6&gt;=GS$26,GM6&lt;&gt;"",GO6&gt;=GS$30,GO6&lt;&gt;""),AND(GP6&gt;=GS$26,GP6&lt;&gt;"",GR6&gt;=GS$30,GR6&lt;&gt;""),AND(HN6&gt;=IA$26,HN6&lt;&gt;"",HP6&gt;=IA$30,HP6&lt;&gt;""),AND(HQ6&gt;=IA$26,HQ6&lt;&gt;"",HS6&gt;=IA$30,HS6&lt;&gt;""),AND(HU6&gt;=IA$26,HU6&lt;&gt;"",HW6&gt;=IA$30,HW6&lt;&gt;""),AND(HX6&gt;=IA$26,HX6&lt;&gt;"",HZ6&gt;=IA$30,HZ6&lt;&gt;""),AND(IV6&gt;=JI$26,IV6&lt;&gt;"",IX6&gt;=JI$30,IX6&lt;&gt;""),AND(IY6&gt;=JI$26,IY6&lt;&gt;"",JA6&gt;=JI$30,JA6&lt;&gt;""),AND(JC6&gt;=JI$26,JC6&lt;&gt;"",JE6&gt;=JI$30,JE6&lt;&gt;""),AND(JF6&gt;=JI$26,JF6&lt;&gt;"",JH6&gt;=JI$30,JH6&lt;&gt;""),AND(KD6&gt;=KQ$26,KD6&lt;&gt;"",KF6&gt;=KQ$30,KF6&lt;&gt;""),AND(KG6&gt;=KQ$26,KG6&lt;&gt;"",KI6&gt;=KQ$30,KI6&lt;&gt;""),AND(KK6&gt;=KQ$26,KK6&lt;&gt;"",KM6&gt;=KQ$30,KM6&lt;&gt;""),AND(KN6&gt;=KQ$26,KN6&lt;&gt;"",KP6&gt;=KQ$30,KP6&lt;&gt;""),AND(LL6&gt;=LY$26,LL6&lt;&gt;"",LN6&gt;=LY$30,LN6&lt;&gt;""),AND(LO6&gt;=LY$26,LO6&lt;&gt;"",LQ6&gt;=LY$30,LQ6&lt;&gt;""),AND(LS6&gt;=LY$26,LS6&lt;&gt;"",LU6&gt;=LY$30,LU6&lt;&gt;""),AND(LV6&gt;=LY$26,LV6&lt;&gt;"",LX6&gt;=LY$30,LX6&lt;&gt;""),AND(MT6&gt;=NG$26,MT6&lt;&gt;"",MV6&gt;=NG$30,MV6&lt;&gt;""),AND(MW6&gt;=NG$26,MW6&lt;&gt;"",MY6&gt;=NG$30,MY6&lt;&gt;""),AND(NA6&gt;=NG$26,NA6&lt;&gt;"",NC6&gt;=NG$30,NC6&lt;&gt;""),AND(ND6&gt;=NG$26,ND6&lt;&gt;"",NF6&gt;=NG$30,NF6&lt;&gt;""),AND(OB6&gt;=OO$26,OB6&lt;&gt;"",OD6&gt;=OO$30,OD6&lt;&gt;""),AND(OE6&gt;=OO$26,OE6&lt;&gt;"",OG6&gt;=OO$30,OG6&lt;&gt;""),AND(OI6&gt;=OO$26,OI6&lt;&gt;"",OK6&gt;=OO$30,OK6&lt;&gt;""),AND(OL6&gt;=OO$26,OL6&lt;&gt;"",ON6&gt;=OO$30,ON6&lt;&gt;""),AND(PJ6&gt;=PW$26,PJ6&lt;&gt;"",PL6&gt;=PW$30,PL6&lt;&gt;""),AND(PM6&gt;=PW$26,PM6&lt;&gt;"",PO6&gt;=PW$30,PO6&lt;&gt;""),AND(PQ6&gt;=PW$26,PQ6&lt;&gt;"",PS6&gt;=PW$30,PS6&lt;&gt;""),AND(PT6&gt;=PW$26,PT6&lt;&gt;"",PV6&gt;=PW$30,PV6&lt;&gt;""),AND(QR6&gt;=RE$26,QR6&lt;&gt;"",QT6&gt;=RE$30,QT6&lt;&gt;""),AND(QU6&gt;=RE$26,QU6&lt;&gt;"",QW6&gt;=RE$30,QW6&lt;&gt;""),AND(QY6&gt;=RE$26,QY6&lt;&gt;"",RA6&gt;=RE$30,RA6&lt;&gt;""),AND(RB6&gt;=RE$26,RB6&lt;&gt;"",RD6&gt;=RE$30,RD6&lt;&gt;""),AND(RZ6&gt;=SM$26,RZ6&lt;&gt;"",SB6&gt;=SM$30,SB6&lt;&gt;""),AND(SC6&gt;=SM$26,SC6&lt;&gt;"",SE6&gt;=SM$30,SE6&lt;&gt;""),AND(SG6&gt;=SM$26,SG6&lt;&gt;"",SI6&gt;=SM$30,SI6&lt;&gt;""),AND(SJ6&gt;=SM$26,SJ6&lt;&gt;"",SL6&gt;=SM$30,SL6&lt;&gt;""),AND(TH6&gt;=TU$26,TH6&lt;&gt;"",TJ6&gt;=TU$30,TJ6&lt;&gt;""),AND(TK6&gt;=TU$26,TK6&lt;&gt;"",TM6&gt;=TU$30,TM6&lt;&gt;""),AND(TO6&gt;=TU$26,TO6&lt;&gt;"",TQ6&gt;=TU$30,TQ6&lt;&gt;""),AND(TR6&gt;=TU$26,TR6&lt;&gt;"",TT6&gt;=TU$30,TT6&lt;&gt;""),AND(UP6&gt;=VC$26,UP6&lt;&gt;"",UR6&gt;=VC$30,UR6&lt;&gt;""),AND(US6&gt;=VC$26,US6&lt;&gt;"",UU6&gt;=VC$30,UU6&lt;&gt;""),AND(UW6&gt;=VC$26,UW6&lt;&gt;"",UY6&gt;=VC$30,UY6&lt;&gt;""),AND(UZ6&gt;=VC$26,UZ6&lt;&gt;"",VB6&gt;=VC$30,VB6&lt;&gt;""),AND(VX6&gt;=WK$26,VX6&lt;&gt;"",VZ6&gt;=WK$30,VZ6&lt;&gt;""),AND(WA6&gt;=WK$26,WA6&lt;&gt;"",WC6&gt;=WK$30,WC6&lt;&gt;""),AND(WE6&gt;=WK$26,WE6&lt;&gt;"",WG6&gt;=WK$30,WG6&lt;&gt;""),AND(WH6&gt;=WK$26,WH6&lt;&gt;"",WJ6&gt;=WK$30,WJ6&lt;&gt;"")),"Merit",IF(OR(AND(AG6&gt;=AQ$25,AG6&lt;&gt;"",AI6&gt;=AQ$29,AI6&lt;&gt;"",AF6=""),AND(AJ6&gt;=AQ$25,AJ6&lt;&gt;"",AL6&gt;=AQ$29,AL6&lt;&gt;"",AF6=""),AND(AN6&gt;=AQ$25,AN6&lt;&gt;"",AP6&gt;=AQ$29,AP6&lt;&gt;"",AF6=""),AND(BH6&gt;=BR$25,BH6&lt;&gt;"",BJ6&gt;=BR$29,BJ6&lt;&gt;"",BG6=""),AND(BK6&gt;=BR$25,BK6&lt;&gt;"",BM6&gt;=BR$29,BM6&lt;&gt;"",BG6=""),AND(BO6&gt;=BR$25,BO6&lt;&gt;"",BQ6&gt;=BR$29,BQ6&lt;&gt;"",BG6=""),AND(CI6&gt;=CS$25,CI6&lt;&gt;"",CK6&gt;=CS$29,CK6&lt;&gt;"",CH6=""),AND(CL6&gt;=CS$25,CL6&lt;&gt;"",CN6&gt;=CS$29,CN6&lt;&gt;"",CH6=""),AND(CP6&gt;=CS$25,CP6&lt;&gt;"",CR6&gt;=CS$29,CR6&lt;&gt;"",CH6=""),AND(DP6&gt;=EC$25,DP6&lt;&gt;"",DR6&gt;=EC$29,DR6&lt;&gt;""),AND(DS6&gt;=EC$25,DS6&lt;&gt;"",DU6&gt;=EC$29,DU6&lt;&gt;""),AND(DW6&gt;=EC$25,DW6&lt;&gt;"",DY6&gt;=EC$29,DY6&lt;&gt;""),AND(DZ6&gt;=EC$25,DZ6&lt;&gt;"",EB6&gt;=EC$29,EB6&lt;&gt;""),AND(EX6&gt;=FK$25,EX6&lt;&gt;"",EZ6&gt;=FK$29,EZ6&lt;&gt;""),AND(FA6&gt;=FK$25,FA6&lt;&gt;"",FC6&gt;=FK$29,FC6&lt;&gt;""),AND(FE6&gt;=FK$25,FE6&lt;&gt;"",FG6&gt;=FK$29,FG6&lt;&gt;""),AND(FH6&gt;=FK$25,FH6&lt;&gt;"",FJ6&gt;=FK$29,FJ6&lt;&gt;""),AND(GF6&gt;=GS$25,GF6&lt;&gt;"",GH6&gt;=GS$29,GH6&lt;&gt;""),AND(GI6&gt;=GS$25,GI6&lt;&gt;"",GK6&gt;=GS$29,GK6&lt;&gt;""),AND(GM6&gt;=GS$25,GM6&lt;&gt;"",GO6&gt;=GS$29,GO6&lt;&gt;""),AND(GP6&gt;=GS$25,GP6&lt;&gt;"",GR6&gt;=GS$29,GR6&lt;&gt;""),AND(HN6&gt;=IA$25,HN6&lt;&gt;"",HP6&gt;=IA$29,HP6&lt;&gt;""),AND(HQ6&gt;=IA$25,HQ6&lt;&gt;"",HS6&gt;=IA$29,HS6&lt;&gt;""),AND(HU6&gt;=IA$25,HU6&lt;&gt;"",HW6&gt;=IA$29,HW6&lt;&gt;""),AND(HX6&gt;=IA$25,HX6&lt;&gt;"",HZ6&gt;=IA$29,HZ6&lt;&gt;""),AND(IV6&gt;=JI$25,IV6&lt;&gt;"",IX6&gt;=JI$29,IX6&lt;&gt;""),AND(IY6&gt;=JI$25,IY6&lt;&gt;"",JA6&gt;=JI$29,JA6&lt;&gt;""),AND(JC6&gt;=JI$25,JC6&lt;&gt;"",JE6&gt;=JI$29,JE6&lt;&gt;""),AND(JF6&gt;=JI$25,JF6&lt;&gt;"",JH6&gt;=JI$29,JH6&lt;&gt;""),AND(KD6&gt;=KQ$25,KD6&lt;&gt;"",KF6&gt;=KQ$29,KF6&lt;&gt;""),AND(KG6&gt;=KQ$25,KG6&lt;&gt;"",KI6&gt;=KQ$29,KI6&lt;&gt;""),AND(KK6&gt;=KQ$25,KK6&lt;&gt;"",KM6&gt;=KQ$29,KM6&lt;&gt;""),AND(KN6&gt;=KQ$25,KN6&lt;&gt;"",KP6&gt;=KQ$29,KP6&lt;&gt;""),AND(LL6&gt;=LY$25,LL6&lt;&gt;"",LN6&gt;=LY$29,LN6&lt;&gt;""),AND(LO6&gt;=LY$25,LO6&lt;&gt;"",LQ6&gt;=LY$29,LQ6&lt;&gt;""),AND(LS6&gt;=LY$25,LS6&lt;&gt;"",LU6&gt;=LY$29,LU6&lt;&gt;""),AND(LV6&gt;=LY$25,LV6&lt;&gt;"",LX6&gt;=LY$29,LX6&lt;&gt;""),AND(MT6&gt;=NG$25,MT6&lt;&gt;"",MV6&gt;=NG$29,MV6&lt;&gt;""),AND(MW6&gt;=NG$25,MW6&lt;&gt;"",MY6&gt;=NG$29,MY6&lt;&gt;""),AND(NA6&gt;=NG$25,NA6&lt;&gt;"",NC6&gt;=NG$29,NC6&lt;&gt;""),AND(ND6&gt;=NG$25,ND6&lt;&gt;"",NF6&gt;=NG$29,NF6&lt;&gt;""),AND(OB6&gt;=OO$25,OB6&lt;&gt;"",OD6&gt;=OO$29,OD6&lt;&gt;""),AND(OE6&gt;=OO$25,OE6&lt;&gt;"",OG6&gt;=OO$29,OG6&lt;&gt;""),AND(OI6&gt;=OO$25,OI6&lt;&gt;"",OK6&gt;=OO$29,OK6&lt;&gt;""),AND(OL6&gt;=OO$25,OL6&lt;&gt;"",ON6&gt;=OO$29,ON6&lt;&gt;""),AND(PJ6&gt;=PW$25,PJ6&lt;&gt;"",PL6&gt;=PW$29,PL6&lt;&gt;""),AND(PM6&gt;=PW$25,PM6&lt;&gt;"",PO6&gt;=PW$29,PO6&lt;&gt;""),AND(PQ6&gt;=PW$25,PQ6&lt;&gt;"",PS6&gt;=PW$29,PS6&lt;&gt;""),AND(PT6&gt;=PW$25,PT6&lt;&gt;"",PV6&gt;=PW$29,PV6&lt;&gt;""),AND(QR6&gt;=RE$25,QR6&lt;&gt;"",QT6&gt;=RE$29,QT6&lt;&gt;""),AND(QU6&gt;=RE$25,QU6&lt;&gt;"",QW6&gt;=RE$29,QW6&lt;&gt;""),AND(QY6&gt;=RE$25,QY6&lt;&gt;"",RA6&gt;=RE$29,RA6&lt;&gt;""),AND(RB6&gt;=RE$25,RB6&lt;&gt;"",RD6&gt;=RE$29,RD6&lt;&gt;""),AND(RZ6&gt;=SM$25,RZ6&lt;&gt;"",SB6&gt;=SM$29,SB6&lt;&gt;""),AND(SC6&gt;=SM$25,SC6&lt;&gt;"",SE6&gt;=SM$29,SE6&lt;&gt;""),AND(SG6&gt;=SM$25,SG6&lt;&gt;"",SI6&gt;=SM$29,SI6&lt;&gt;""),AND(SJ6&gt;=SM$25,SJ6&lt;&gt;"",SL6&gt;=SM$29,SL6&lt;&gt;""),AND(TH6&gt;=TU$25,TH6&lt;&gt;"",TJ6&gt;=TU$29,TJ6&lt;&gt;""),AND(TK6&gt;=TU$25,TK6&lt;&gt;"",TM6&gt;=TU$29,TM6&lt;&gt;""),AND(TO6&gt;=TU$25,TO6&lt;&gt;"",TQ6&gt;=TU$29,TQ6&lt;&gt;""),AND(TR6&gt;=TU$25,TR6&lt;&gt;"",TT6&gt;=TU$29,TT6&lt;&gt;""),AND(UP6&gt;=VC$25,UP6&lt;&gt;"",UR6&gt;=VC$29,UR6&lt;&gt;""),AND(US6&gt;=VC$25,US6&lt;&gt;"",UU6&gt;=VC$29,UU6&lt;&gt;""),AND(UW6&gt;=VC$25,UW6&lt;&gt;"",UY6&gt;=VC$29,UY6&lt;&gt;""),AND(UZ6&gt;=VC$25,UZ6&lt;&gt;"",VB6&gt;=VC$29,VB6&lt;&gt;""),AND(VX6&gt;=WK$25,VX6&lt;&gt;"",VZ6&gt;=WK$29,VZ6&lt;&gt;""),AND(WA6&gt;=WK$25,WA6&lt;&gt;"",WC6&gt;=WK$29,WC6&lt;&gt;""),AND(WE6&gt;=WK$25,WE6&lt;&gt;"",WG6&gt;=WK$29,WG6&lt;&gt;""),AND(WH6&gt;=WK$25,WH6&lt;&gt;"",WJ6&gt;=WK$29,WJ6&lt;&gt;"")),"Excellence",IF(I6="P","Worlds Team",IF(F6="P","National Team","")))))</f>
        <v>National Team</v>
      </c>
      <c r="I6" s="3" t="str">
        <f>IF(OR(AND(AG6&gt;=AQ$24,AG6&lt;&gt;"",AI6&gt;=AQ$28,AI6&lt;&gt;"",AF6=""),AND(AJ6&gt;=AQ$24,AJ6&lt;&gt;"",AL6&gt;=AQ$28,AL6&lt;&gt;"",AF6=""),AND(AN6&gt;=AQ$24,AN6&lt;&gt;"",AP6&gt;=AQ$28,AP6&lt;&gt;"",AF6=""),AND(BH6&gt;=BR$24,BH6&lt;&gt;"",BJ6&gt;=BR$28,BJ6&lt;&gt;"",BG6=""),AND(BK6&gt;=BR$24,BK6&lt;&gt;"",BM6&gt;=BR$28,BM6&lt;&gt;"",BG6=""),AND(BO6&gt;=BR$24,BO6&lt;&gt;"",BQ6&gt;=BR$28,BQ6&lt;&gt;"",BG6=""),AND(CI6&gt;=CS$24,CI6&lt;&gt;"",CK6&gt;=CS$28,CK6&lt;&gt;"",CH6=""),AND(CL6&gt;=CS$24,CL6&lt;&gt;"",CN6&gt;=CS$28,CN6&lt;&gt;"",CH6=""),AND(CP6&gt;=CS$24,CP6&lt;&gt;"",CR6&gt;=CS$28,CR6&lt;&gt;"",CH6=""),AND(DP6&gt;=EC$24,DP6&lt;&gt;"",DR6&gt;=EC$28,DR6&lt;&gt;""),AND(DS6&gt;=EC$24,DS6&lt;&gt;"",DU6&gt;=EC$28,DU6&lt;&gt;""),AND(DW6&gt;=EC$24,DW6&lt;&gt;"",DY6&gt;=EC$28,DY6&lt;&gt;""),AND(DZ6&gt;=EC$24,DZ6&lt;&gt;"",EB6&gt;=EC$28,EB6&lt;&gt;""),AND(EX6&gt;=FK$24,EX6&lt;&gt;"",EZ6&gt;=FK$28,EZ6&lt;&gt;""),AND(FA6&gt;=FK$24,FA6&lt;&gt;"",FC6&gt;=FK$28,FC6&lt;&gt;""),AND(FE6&gt;=FK$24,FE6&lt;&gt;"",FG6&gt;=FK$28,FG6&lt;&gt;""),AND(FH6&gt;=FK$24,FH6&lt;&gt;"",FJ6&gt;=FK$28,FJ6&lt;&gt;""),AND(GF6&gt;=GS$24,GF6&lt;&gt;"",GH6&gt;=GS$28,GH6&lt;&gt;""),AND(GI6&gt;=GS$24,GI6&lt;&gt;"",GK6&gt;=GS$28,GK6&lt;&gt;""),AND(GM6&gt;=GS$24,GM6&lt;&gt;"",GO6&gt;=GS$28,GO6&lt;&gt;""),AND(GP6&gt;=GS$24,GP6&lt;&gt;"",GR6&gt;=GS$28,GR6&lt;&gt;""),AND(HN6&gt;=IA$24,HN6&lt;&gt;"",HP6&gt;=IA$28,HP6&lt;&gt;""),AND(HQ6&gt;=IA$24,HQ6&lt;&gt;"",HS6&gt;=IA$28,HS6&lt;&gt;""),AND(HU6&gt;=IA$24,HU6&lt;&gt;"",HW6&gt;=IA$28,HW6&lt;&gt;""),AND(HX6&gt;=IA$24,HX6&lt;&gt;"",HZ6&gt;=IA$28,HZ6&lt;&gt;""),AND(IV6&gt;=JI$24,IV6&lt;&gt;"",IX6&gt;=JI$28,IX6&lt;&gt;""),AND(IY6&gt;=JI$24,IY6&lt;&gt;"",JA6&gt;=JI$28,JA6&lt;&gt;""),AND(JC6&gt;=JI$24,JC6&lt;&gt;"",JE6&gt;=JI$28,JE6&lt;&gt;""),AND(JF6&gt;=JI$24,JF6&lt;&gt;"",JH6&gt;=JI$28,JH6&lt;&gt;""),AND(KD6&gt;=KQ$24,KD6&lt;&gt;"",KF6&gt;=KQ$28,KF6&lt;&gt;""),AND(KG6&gt;=KQ$24,KG6&lt;&gt;"",KI6&gt;=KQ$28,KI6&lt;&gt;""),AND(KK6&gt;=KQ$24,KK6&lt;&gt;"",KM6&gt;=KQ$28,KM6&lt;&gt;""),AND(KN6&gt;=KQ$24,KN6&lt;&gt;"",KP6&gt;=KQ$28,KP6&lt;&gt;""),AND(LL6&gt;=LY$24,LL6&lt;&gt;"",LN6&gt;=LY$28,LN6&lt;&gt;""),AND(LO6&gt;=LY$24,LO6&lt;&gt;"",LQ6&gt;=LY$28,LQ6&lt;&gt;""),AND(LS6&gt;=LY$24,LS6&lt;&gt;"",LU6&gt;=LY$28,LU6&lt;&gt;""),AND(LV6&gt;=LY$24,LV6&lt;&gt;"",LX6&gt;=LY$28,LX6&lt;&gt;""),AND(MT6&gt;=NG$24,MT6&lt;&gt;"",MV6&gt;=NG$28,MV6&lt;&gt;""),AND(MW6&gt;=NG$24,MW6&lt;&gt;"",MY6&gt;=NG$28,MY6&lt;&gt;""),AND(NA6&gt;=NG$24,NA6&lt;&gt;"",NC6&gt;=NG$28,NC6&lt;&gt;""),AND(ND6&gt;=NG$24,ND6&lt;&gt;"",NF6&gt;=NG$28,NF6&lt;&gt;""),AND(OB6&gt;=OO$24,OB6&lt;&gt;"",OD6&gt;=OO$28,OD6&lt;&gt;""),AND(OE6&gt;=OO$24,OE6&lt;&gt;"",OG6&gt;=OO$28,OG6&lt;&gt;""),AND(OI6&gt;=OO$24,OI6&lt;&gt;"",OK6&gt;=OO$28,OK6&lt;&gt;""),AND(OL6&gt;=OO$24,OL6&lt;&gt;"",ON6&gt;=OO$28,ON6&lt;&gt;""),AND(PJ6&gt;=PW$24,PJ6&lt;&gt;"",PL6&gt;=PW$28,PL6&lt;&gt;""),AND(PM6&gt;=PW$24,PM6&lt;&gt;"",PO6&gt;=PW$28,PO6&lt;&gt;""),AND(PQ6&gt;=PW$24,PQ6&lt;&gt;"",PS6&gt;=PW$28,PS6&lt;&gt;""),AND(PT6&gt;=PW$24,PT6&lt;&gt;"",PV6&gt;=PW$28,PV6&lt;&gt;""),AND(QR6&gt;=RE$24,QR6&lt;&gt;"",QT6&gt;=RE$28,QT6&lt;&gt;""),AND(QU6&gt;=RE$24,QU6&lt;&gt;"",QW6&gt;=RE$28,QW6&lt;&gt;""),AND(QY6&gt;=RE$24,QY6&lt;&gt;"",RA6&gt;=RE$28,RA6&lt;&gt;""),AND(RB6&gt;=RE$24,RB6&lt;&gt;"",RD6&gt;=RE$28,RD6&lt;&gt;""),AND(RZ6&gt;=SM$24,RZ6&lt;&gt;"",SB6&gt;=SM$28,SB6&lt;&gt;""),AND(SC6&gt;=SM$24,SC6&lt;&gt;"",SE6&gt;=SM$28,SE6&lt;&gt;""),AND(SG6&gt;=SM$24,SG6&lt;&gt;"",SI6&gt;=SM$28,SI6&lt;&gt;""),AND(SJ6&gt;=SM$24,SJ6&lt;&gt;"",SL6&gt;=SM$28,SL6&lt;&gt;""),AND(TH6&gt;=TU$24,TH6&lt;&gt;"",TJ6&gt;=TU$28,TJ6&lt;&gt;""),AND(TK6&gt;=TU$24,TK6&lt;&gt;"",TM6&gt;=TU$28,TM6&lt;&gt;""),AND(TO6&gt;=TU$24,TO6&lt;&gt;"",TQ6&gt;=TU$28,TQ6&lt;&gt;""),AND(TR6&gt;=TU$24,TR6&lt;&gt;"",TT6&gt;=TU$28,TT6&lt;&gt;""),AND(UP6&gt;=VC$24,UP6&lt;&gt;"",UR6&gt;=VC$28,UR6&lt;&gt;""),AND(US6&gt;=VC$24,US6&lt;&gt;"",UU6&gt;=VC$28,UU6&lt;&gt;""),AND(UW6&gt;=VC$24,UW6&lt;&gt;"",UY6&gt;=VC$28,UY6&lt;&gt;""),AND(UZ6&gt;=VC$24,UZ6&lt;&gt;"",VB6&gt;=VC$28,VB6&lt;&gt;""),AND(VX6&gt;=WK$24,VX6&lt;&gt;"",VZ6&gt;=WK$28,VZ6&lt;&gt;""),AND(WA6&gt;=WK$24,WA6&lt;&gt;"",WC6&gt;=WK$28,WC6&lt;&gt;""),AND(WE6&gt;=WK$24,WE6&lt;&gt;"",WG6&gt;=WK$28,WG6&lt;&gt;""),AND(WH6&gt;=WK$24,WH6&lt;&gt;"",WJ6&gt;=WK$28,WJ6&lt;&gt;"")),"P","")</f>
        <v/>
      </c>
      <c r="J6" s="8">
        <f>IF(COUNT(AI6,AL6,AP6,BJ6,BM6,BQ6,CK6,CN6,CR6)&gt;0,LARGE((AI6,AL6,AP6,BJ6,BM6,BQ6,CK6,CN6,CR6),1),0)</f>
        <v>46.91</v>
      </c>
      <c r="K6" s="8" t="str">
        <f>IF(J6="","",IF(OR(J6=CK6,J6=CN6,J6=CR6),$BS$1,IF(OR(J6=BJ6,J6=BM6,J6=BQ6),$AR$1,IF(OR(J6=AI6,J6=AL6,J6=AP6),$Q$1,""))))</f>
        <v>2024 Nationals</v>
      </c>
      <c r="L6" s="8">
        <f>IF(COUNT(AI6,AL6,AP6,BJ6,BM6,BQ6,CK6,CN6,CR6)&gt;1,LARGE((AI6,AL6,AP6,BJ6,BM6,BQ6,CK6,CN6,CR6),2),0)</f>
        <v>39.72</v>
      </c>
      <c r="M6" s="8" t="str">
        <f>IF(L6="","",IF(OR(L6=CK6,L6=CN6,L6=CR6),$BS$1,IF(OR(L6=BJ6,L6=BM6,L6=BQ6),$AR$1,IF(OR(L6=AI6,L6=AL6,L6=AP6),$Q$1,""))))</f>
        <v>2024 Nationals</v>
      </c>
      <c r="N6" s="8" t="str">
        <f>IF(MAX(CT6,CU6)&gt;0,MAX(CT6,CU6),"")</f>
        <v/>
      </c>
      <c r="O6" s="11" t="str">
        <f>IF(N6="","",IF(N6=CT6,"("&amp;CT$2&amp;")",IF(N6=CU6,"("&amp;CU$2&amp;")")))</f>
        <v/>
      </c>
      <c r="P6" s="8" t="str">
        <f>IF(N6="","",IF(N6=CT6,IF(N6+IF(L6="",0,L6)=WD6,$VD$1,IF(N6+IF(L6="",0,L6)=UV6,$TV$1,IF(N6+IF(L6="",0,L6)=TN6,$SN$1,IF(N6+IF(L6="",0,L6)=SF6,$RF$1,IF(N6+IF(L6="",0,L6)=QX6,$PX$1,IF(N6+IF(L6="",0,L6)=PP6,$OP$1,IF(N6+IF(L6="",0,L6)=OH6,$NH$1,IF(N6+IF(L6="",0,L6)=MZ6,$LZ$1,IF(N6+IF(L6="",0,L6)=LR6,$KR$1,IF(N6+IF(L6="",0,L6)=KJ6,$JJ$1,IF(N6+IF(L6="",0,L6)=JB6,$IB$1,IF(N6+IF(L6="",0,L6)=HT6,$GT$1,IF(N6+IF(L6="",0,L6)=GL6,$FL$1,IF(N6+IF(L6="",0,L6)=FD6,$ED$1,IF(N6+IF(L6="",0,L6)=DV6,$CV$1))))))))))))))),IF(N6=CU6,IF(N6+IF(L6="",0,L6)=WG6,$VD$1,IF(N6+IF(L6="",0,L6)=UY6,$TV$1,IF(N6+IF(L6="",0,L6)=TQ6,$SN$1,IF(N6+IF(L6="",0,L6)=SL6,$RF$1,IF(N6+IF(L6="",0,L6)=RD6,$PX$1,IF(N6+IF(L6="",0,L6)=PV6,$OP$1,IF(N6+IF(L6="",0,L6)=ON6,$NH$1,IF(N6+IF(L6="",0,L6)=NF6,$LZ$1,IF(N6+IF(L6="",0,L6)=LX6,$KR$1,IF(N6+IF(L6="",0,L6)=KP6,$JJ$1,IF(N6+IF(L6="",0,L6)=JH6,$IB$1,IF(N6+IF(L6="",0,L6)=HZ6,$GT$1,IF(N6+IF(L6="",0,L6)=GR6,$FL$1,IF(N6+IF(L6="",0,L6)=FJ6,$ED$1,IF(N6+IF(L6="",0,L6)=EB6,$CV$1,IF(N6+IF(L6="",0,L6)=WJ6,$VD$1,IF(N6+IF(L6="",0,L6)=VB6,$TV$1,IF(N6+IF(L6="",0,L6)=TT6,$SN$1,IF(N6+IF(L6="",0,L6)=SI6,$RF$1,IF(N6+IF(L6="",0,L6)=RA6,$PX$1,IF(N6+IF(L6="",0,L6)=PS6,$OP$1,IF(N6+IF(L6="",0,L6)=OK6,$NH$1,IF(N6+IF(L6="",0,L6)=NC6,$LZ$1,IF(N6+IF(L6="",0,L6)=LU6,$KR$1,IF(N6+IF(L6="",0,L6)=KM6,$JJ$1,IF(N6+IF(L6="",0,L6)=JE6,$IB$1,IF(N6+IF(L6="",0,L6)=HW6,$GT$1,IF(N6+IF(L6="",0,L6)=GO6,$FL$1,IF(N6+IF(L6="",0,L6)=FG6,$ED$1,IF(N6+IF(L6="",0,L6)=DY6,$CV$1)))))))))))))))))))))))))))))))))</f>
        <v/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>IF(S6&gt;0,S6,"")</f>
        <v/>
      </c>
      <c r="AH6" s="39" t="str">
        <f>IF(T6&gt;0,T6,"")</f>
        <v/>
      </c>
      <c r="AI6" s="41" t="str">
        <f>IF(SUM(Q6:T6)-U6&gt;0,SUM(Q6:T6)-U6,"")</f>
        <v/>
      </c>
      <c r="AJ6" s="41" t="str">
        <f>IF(X6&gt;0,X6,"")</f>
        <v/>
      </c>
      <c r="AK6" s="41" t="str">
        <f>IF(Y6&gt;0,Y6,"")</f>
        <v/>
      </c>
      <c r="AL6" s="41" t="str">
        <f>IF(SUM(V6:Y6)-Z6&gt;0,SUM(V6:Y6)-Z6,"")</f>
        <v/>
      </c>
      <c r="AM6" s="41" t="str">
        <f>IF(AI6="","",MAX(AI6,AL6))</f>
        <v/>
      </c>
      <c r="AN6" s="41" t="str">
        <f>IF(AC6&gt;0,AC6,"")</f>
        <v/>
      </c>
      <c r="AO6" s="41" t="str">
        <f>IF(AD6&gt;0,AD6,"")</f>
        <v/>
      </c>
      <c r="AP6" s="41" t="str">
        <f>IF(SUM(AA6:AD6)-AE6&gt;0,SUM(AA6:AD6)-AE6,"")</f>
        <v/>
      </c>
      <c r="AQ6" s="41" t="str">
        <f>IF(SUM(AM6,AP6)&gt;0,SUM(AM6,AP6),"")</f>
        <v/>
      </c>
      <c r="AR6" s="27">
        <v>3.25</v>
      </c>
      <c r="AS6" s="27">
        <v>3.45</v>
      </c>
      <c r="AT6" s="27">
        <v>4.7</v>
      </c>
      <c r="AU6" s="27">
        <v>6.32</v>
      </c>
      <c r="AV6" s="27">
        <v>0</v>
      </c>
      <c r="AW6" s="27">
        <v>0</v>
      </c>
      <c r="AX6" s="27">
        <v>0</v>
      </c>
      <c r="AY6" s="27">
        <v>0</v>
      </c>
      <c r="AZ6" s="27">
        <v>0</v>
      </c>
      <c r="BA6" s="27">
        <v>0</v>
      </c>
      <c r="BB6" s="27"/>
      <c r="BC6" s="27"/>
      <c r="BD6" s="27"/>
      <c r="BE6" s="27"/>
      <c r="BF6" s="27"/>
      <c r="BG6" s="29"/>
      <c r="BH6" s="40">
        <f>IF(AT6&gt;0,AT6,"")</f>
        <v>4.7</v>
      </c>
      <c r="BI6" s="40">
        <f>IF(AU6&gt;0,AU6,"")</f>
        <v>6.32</v>
      </c>
      <c r="BJ6" s="11">
        <f>IF(SUM(AR6:AU6)-AV6&gt;0,SUM(AR6:AU6)-AV6,"")</f>
        <v>17.72</v>
      </c>
      <c r="BK6" s="11" t="str">
        <f>IF(AY6&gt;0,AY6,"")</f>
        <v/>
      </c>
      <c r="BL6" s="11" t="str">
        <f>IF(AZ6&gt;0,AZ6,"")</f>
        <v/>
      </c>
      <c r="BM6" s="11" t="str">
        <f>IF(SUM(AW6:AZ6)-BA6&gt;0,SUM(AW6:AZ6)-BA6,"")</f>
        <v/>
      </c>
      <c r="BN6" s="11">
        <f>IF(BJ6="","",MAX(BJ6,BM6))</f>
        <v>17.72</v>
      </c>
      <c r="BO6" s="11" t="str">
        <f>IF(BD6&gt;0,BD6,"")</f>
        <v/>
      </c>
      <c r="BP6" s="11" t="str">
        <f>IF(BE6&gt;0,BE6,"")</f>
        <v/>
      </c>
      <c r="BQ6" s="11" t="str">
        <f>IF(SUM(BB6:BE6)-BF6&gt;0,SUM(BB6:BE6)-BF6,"")</f>
        <v/>
      </c>
      <c r="BR6" s="11">
        <f>IF(SUM(BN6,BQ6)&gt;0,SUM(BN6,BQ6),"")</f>
        <v>17.72</v>
      </c>
      <c r="BS6" s="23">
        <v>2.5</v>
      </c>
      <c r="BT6" s="23">
        <v>2.8</v>
      </c>
      <c r="BU6" s="23">
        <v>3.5</v>
      </c>
      <c r="BV6" s="23">
        <v>5.7</v>
      </c>
      <c r="BW6" s="23">
        <v>0</v>
      </c>
      <c r="BX6" s="23">
        <v>7.95</v>
      </c>
      <c r="BY6" s="23">
        <v>9.1999999999999993</v>
      </c>
      <c r="BZ6" s="23">
        <v>11.1</v>
      </c>
      <c r="CA6" s="23">
        <v>18.66</v>
      </c>
      <c r="CB6" s="23">
        <v>0</v>
      </c>
      <c r="CC6" s="23">
        <v>6.55</v>
      </c>
      <c r="CD6" s="23">
        <v>9.15</v>
      </c>
      <c r="CE6" s="23">
        <v>11.1</v>
      </c>
      <c r="CF6" s="23">
        <v>12.92</v>
      </c>
      <c r="CG6" s="23">
        <v>0</v>
      </c>
      <c r="CH6" s="28"/>
      <c r="CI6" s="39">
        <f>IF(BU6&gt;0,BU6,"")</f>
        <v>3.5</v>
      </c>
      <c r="CJ6" s="39">
        <f>IF(BV6&gt;0,BV6,"")</f>
        <v>5.7</v>
      </c>
      <c r="CK6" s="41">
        <f>IF(SUM(BS6:BV6)-BW6&gt;0,SUM(BS6:BV6)-BW6,"")</f>
        <v>14.5</v>
      </c>
      <c r="CL6" s="41">
        <f>IF(BZ6&gt;0,BZ6,"")</f>
        <v>11.1</v>
      </c>
      <c r="CM6" s="41">
        <f>IF(CA6&gt;0,CA6,"")</f>
        <v>18.66</v>
      </c>
      <c r="CN6" s="41">
        <f>IF(SUM(BX6:CA6)-CB6&gt;0,SUM(BX6:CA6)-CB6,"")</f>
        <v>46.91</v>
      </c>
      <c r="CO6" s="41">
        <f>IF(CK6="","",MAX(CK6,CN6))</f>
        <v>46.91</v>
      </c>
      <c r="CP6" s="41">
        <f>IF(CE6&gt;0,CE6,"")</f>
        <v>11.1</v>
      </c>
      <c r="CQ6" s="41">
        <f>IF(CF6&gt;0,CF6,"")</f>
        <v>12.92</v>
      </c>
      <c r="CR6" s="41">
        <f>IF(SUM(CC6:CF6)-CG6&gt;0,SUM(CC6:CF6)-CG6,"")</f>
        <v>39.72</v>
      </c>
      <c r="CS6" s="41">
        <f>IF(SUM(CO6,CR6)&gt;0,SUM(CO6,CR6),"")</f>
        <v>86.63</v>
      </c>
      <c r="CT6" s="52" t="str">
        <f>IF(MAX(DV6,FD6,GL6,HT6,JB6,KJ6,LR6,MZ6,OH6,PP6,QX6,SF6,TN6,UV6,WD6)-IF(L6="",0,L6)&gt;0.001,MAX(DV6,FD6,GL6,HT6,JB6,KJ6,LR6,MZ6,OH6,PP6,QX6,SF6,TN6,UV6,WD6)-IF(L6="",0,L6),"")</f>
        <v/>
      </c>
      <c r="CU6" s="52" t="str">
        <f>IF(MAX(DY6,EB6,FG6,FJ6,GO6,GR6,HW6,HZ6,JE6,JH6,KM6,KP6,LU6,LX6,NC6,NF6,OK6,ON6,PS6,PV6,RA6,RD6,SI6,SL6,TQ6,TT6,UY6,VB6,WG6,WJ6)-IF(L6="",0,L6)&gt;0.001,MAX(DY6,EB6,FG6,FJ6,GO6,GR6,HW6,HZ6,JE6,JH6,KM6,KP6,LU6,LX6,NC6,NF6,OK6,ON6,PS6,PV6,RA6,RD6,SI6,SL6,TQ6,TT6,UY6,VB6,WG6,WJ6)-IF(L6="",0,L6),"")</f>
        <v/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>IF(CX6&gt;0,CX6,"")</f>
        <v/>
      </c>
      <c r="DQ6" s="41" t="str">
        <f>IF(CY6&gt;0,CY6,"")</f>
        <v/>
      </c>
      <c r="DR6" s="41" t="str">
        <f>IF(SUM(CV6:CY6)-CZ6&gt;0,SUM(CV6:CY6)-CZ6,"")</f>
        <v/>
      </c>
      <c r="DS6" s="41" t="str">
        <f>IF(DC6&gt;0,DC6,"")</f>
        <v/>
      </c>
      <c r="DT6" s="41" t="str">
        <f>IF(DD6&gt;0,DD6,"")</f>
        <v/>
      </c>
      <c r="DU6" s="41" t="str">
        <f>IF(SUM(DA6:DD6)-DE6&gt;0,SUM(DA6:DD6)-DE6,"")</f>
        <v/>
      </c>
      <c r="DV6" s="41" t="str">
        <f>IF(MAX(DR6,DU6)&gt;0,MAX(DR6,DU6),"")</f>
        <v/>
      </c>
      <c r="DW6" s="41" t="str">
        <f>IF(DH6&gt;0,DH6,"")</f>
        <v/>
      </c>
      <c r="DX6" s="41" t="str">
        <f>IF(DI6&gt;0,DI6,"")</f>
        <v/>
      </c>
      <c r="DY6" s="41" t="str">
        <f>IF(SUM(DF6:DI6)-DJ6&gt;0,SUM(DF6:DI6)-DJ6,"")</f>
        <v/>
      </c>
      <c r="DZ6" s="41" t="str">
        <f>IF(DM6&gt;0,DM6,"")</f>
        <v/>
      </c>
      <c r="EA6" s="41" t="str">
        <f>IF(DN6&gt;0,DN6,"")</f>
        <v/>
      </c>
      <c r="EB6" s="41" t="str">
        <f>IF(SUM(DK6:DN6)-DO6&gt;0,SUM(DK6:DN6)-DO6,"")</f>
        <v/>
      </c>
      <c r="EC6" s="41" t="str">
        <f>IF(SUM(DV6,DY6,EB6)&gt;0,SUM(DV6,DY6,EB6),"")</f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>IF(EF6&gt;0,EF6,"")</f>
        <v/>
      </c>
      <c r="EY6" s="11" t="str">
        <f>IF(EG6&gt;0,EG6,"")</f>
        <v/>
      </c>
      <c r="EZ6" s="11" t="str">
        <f>IF(SUM(ED6:EG6)-EH6&gt;0,SUM(ED6:EG6)-EH6,"")</f>
        <v/>
      </c>
      <c r="FA6" s="11" t="str">
        <f>IF(EK6&gt;0,EK6,"")</f>
        <v/>
      </c>
      <c r="FB6" s="11" t="str">
        <f>IF(EL6&gt;0,EL6,"")</f>
        <v/>
      </c>
      <c r="FC6" s="11" t="str">
        <f>IF(SUM(EI6:EL6)-EM6&gt;0,SUM(EI6:EL6)-EM6,"")</f>
        <v/>
      </c>
      <c r="FD6" s="11" t="str">
        <f>IF(MAX(EZ6,FC6)&gt;0,MAX(EZ6,FC6),"")</f>
        <v/>
      </c>
      <c r="FE6" s="11" t="str">
        <f>IF(EP6&gt;0,EP6,"")</f>
        <v/>
      </c>
      <c r="FF6" s="11" t="str">
        <f>IF(EQ6&gt;0,EQ6,"")</f>
        <v/>
      </c>
      <c r="FG6" s="11" t="str">
        <f>IF(SUM(EN6:EQ6)-ER6&gt;0,SUM(EN6:EQ6)-ER6,"")</f>
        <v/>
      </c>
      <c r="FH6" s="11" t="str">
        <f>IF(EU6&gt;0,EU6,"")</f>
        <v/>
      </c>
      <c r="FI6" s="11" t="str">
        <f>IF(EV6&gt;0,EV6,"")</f>
        <v/>
      </c>
      <c r="FJ6" s="11" t="str">
        <f>IF(SUM(ES6:EV6)-EW6&gt;0,SUM(ES6:EV6)-EW6,"")</f>
        <v/>
      </c>
      <c r="FK6" s="11" t="str">
        <f>IF(SUM(FD6,FG6,FJ6)&gt;0,SUM(FD6,FG6,FJ6),"")</f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>IF(FN6&gt;0,FN6,"")</f>
        <v/>
      </c>
      <c r="GG6" s="41" t="str">
        <f>IF(FO6&gt;0,FO6,"")</f>
        <v/>
      </c>
      <c r="GH6" s="41" t="str">
        <f>IF(SUM(FL6:FO6)-FP6&gt;0,SUM(FL6:FO6)-FP6,"")</f>
        <v/>
      </c>
      <c r="GI6" s="41" t="str">
        <f>IF(FS6&gt;0,FS6,"")</f>
        <v/>
      </c>
      <c r="GJ6" s="41" t="str">
        <f>IF(FT6&gt;0,FT6,"")</f>
        <v/>
      </c>
      <c r="GK6" s="41" t="str">
        <f>IF(SUM(FQ6:FT6)-FU6&gt;0,SUM(FQ6:FT6)-FU6,"")</f>
        <v/>
      </c>
      <c r="GL6" s="41" t="str">
        <f>IF(MAX(GH6,GK6)&gt;0,MAX(GH6,GK6),"")</f>
        <v/>
      </c>
      <c r="GM6" s="41" t="str">
        <f>IF(FX6&gt;0,FX6,"")</f>
        <v/>
      </c>
      <c r="GN6" s="41" t="str">
        <f>IF(FY6&gt;0,FY6,"")</f>
        <v/>
      </c>
      <c r="GO6" s="41" t="str">
        <f>IF(SUM(FV6:FY6)-FZ6&gt;0,SUM(FV6:FY6)-FZ6,"")</f>
        <v/>
      </c>
      <c r="GP6" s="41" t="str">
        <f>IF(GC6&gt;0,GC6,"")</f>
        <v/>
      </c>
      <c r="GQ6" s="41" t="str">
        <f>IF(GD6&gt;0,GD6,"")</f>
        <v/>
      </c>
      <c r="GR6" s="41" t="str">
        <f>IF(SUM(GA6:GD6)-GE6&gt;0,SUM(GA6:GD6)-GE6,"")</f>
        <v/>
      </c>
      <c r="GS6" s="41" t="str">
        <f>IF(SUM(GL6,GO6,GR6)&gt;0,SUM(GL6,GO6,GR6),"")</f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>IF(GV6&gt;0,GV6,"")</f>
        <v/>
      </c>
      <c r="HO6" s="11" t="str">
        <f>IF(GW6&gt;0,GW6,"")</f>
        <v/>
      </c>
      <c r="HP6" s="11" t="str">
        <f>IF(SUM(GT6:GW6)-GX6&gt;0,SUM(GT6:GW6)-GX6,"")</f>
        <v/>
      </c>
      <c r="HQ6" s="11" t="str">
        <f>IF(HA6&gt;0,HA6,"")</f>
        <v/>
      </c>
      <c r="HR6" s="11" t="str">
        <f>IF(HB6&gt;0,HB6,"")</f>
        <v/>
      </c>
      <c r="HS6" s="11" t="str">
        <f>IF(SUM(GY6:HB6)-HC6&gt;0,SUM(GY6:HB6)-HC6,"")</f>
        <v/>
      </c>
      <c r="HT6" s="11" t="str">
        <f>IF(MAX(HP6,HS6)&gt;0,MAX(HP6,HS6),"")</f>
        <v/>
      </c>
      <c r="HU6" s="11" t="str">
        <f>IF(HF6&gt;0,HF6,"")</f>
        <v/>
      </c>
      <c r="HV6" s="11" t="str">
        <f>IF(HG6&gt;0,HG6,"")</f>
        <v/>
      </c>
      <c r="HW6" s="11" t="str">
        <f>IF(SUM(HD6:HG6)-HH6&gt;0,SUM(HD6:HG6)-HH6,"")</f>
        <v/>
      </c>
      <c r="HX6" s="11" t="str">
        <f>IF(HK6&gt;0,HK6,"")</f>
        <v/>
      </c>
      <c r="HY6" s="11" t="str">
        <f>IF(HL6&gt;0,HL6,"")</f>
        <v/>
      </c>
      <c r="HZ6" s="11" t="str">
        <f>IF(SUM(HI6:HL6)-HM6&gt;0,SUM(HI6:HL6)-HM6,"")</f>
        <v/>
      </c>
      <c r="IA6" s="11" t="str">
        <f>IF(SUM(HT6,HW6,HZ6)&gt;0,SUM(HT6,HW6,HZ6),"")</f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>IF(ID6&gt;0,ID6,"")</f>
        <v/>
      </c>
      <c r="IW6" s="41" t="str">
        <f>IF(IE6&gt;0,IE6,"")</f>
        <v/>
      </c>
      <c r="IX6" s="41" t="str">
        <f>IF(SUM(IB6:IE6)-IF6&gt;0,SUM(IB6:IE6)-IF6,"")</f>
        <v/>
      </c>
      <c r="IY6" s="41" t="str">
        <f>IF(II6&gt;0,II6,"")</f>
        <v/>
      </c>
      <c r="IZ6" s="41" t="str">
        <f>IF(IJ6&gt;0,IJ6,"")</f>
        <v/>
      </c>
      <c r="JA6" s="41" t="str">
        <f>IF(SUM(IG6:IJ6)-IK6&gt;0,SUM(IG6:IJ6)-IK6,"")</f>
        <v/>
      </c>
      <c r="JB6" s="41" t="str">
        <f>IF(MAX(IX6,JA6)&gt;0,MAX(IX6,JA6),"")</f>
        <v/>
      </c>
      <c r="JC6" s="41" t="str">
        <f>IF(IN6&gt;0,IN6,"")</f>
        <v/>
      </c>
      <c r="JD6" s="41" t="str">
        <f>IF(IO6&gt;0,IO6,"")</f>
        <v/>
      </c>
      <c r="JE6" s="41" t="str">
        <f>IF(SUM(IL6:IO6)-IP6&gt;0,SUM(IL6:IO6)-IP6,"")</f>
        <v/>
      </c>
      <c r="JF6" s="41" t="str">
        <f>IF(IS6&gt;0,IS6,"")</f>
        <v/>
      </c>
      <c r="JG6" s="41" t="str">
        <f>IF(IT6&gt;0,IT6,"")</f>
        <v/>
      </c>
      <c r="JH6" s="41" t="str">
        <f>IF(SUM(IQ6:IT6)-IU6&gt;0,SUM(IQ6:IT6)-IU6,"")</f>
        <v/>
      </c>
      <c r="JI6" s="41" t="str">
        <f>IF(SUM(JB6,JE6,JH6)&gt;0,SUM(JB6,JE6,JH6),"")</f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>IF(JL6&gt;0,JL6,"")</f>
        <v/>
      </c>
      <c r="KE6" s="11" t="str">
        <f>IF(JM6&gt;0,JM6,"")</f>
        <v/>
      </c>
      <c r="KF6" s="11" t="str">
        <f>IF(SUM(JJ6:JM6)-JN6&gt;0,SUM(JJ6:JM6)-JN6,"")</f>
        <v/>
      </c>
      <c r="KG6" s="11" t="str">
        <f>IF(JQ6&gt;0,JQ6,"")</f>
        <v/>
      </c>
      <c r="KH6" s="11" t="str">
        <f>IF(JR6&gt;0,JR6,"")</f>
        <v/>
      </c>
      <c r="KI6" s="11" t="str">
        <f>IF(SUM(JO6:JR6)-JS6&gt;0,SUM(JO6:JR6)-JS6,"")</f>
        <v/>
      </c>
      <c r="KJ6" s="11" t="str">
        <f>IF(MAX(KF6,KI6)&gt;0,MAX(KF6,KI6),"")</f>
        <v/>
      </c>
      <c r="KK6" s="11" t="str">
        <f>IF(JV6&gt;0,JV6,"")</f>
        <v/>
      </c>
      <c r="KL6" s="11" t="str">
        <f>IF(JW6&gt;0,JW6,"")</f>
        <v/>
      </c>
      <c r="KM6" s="11" t="str">
        <f>IF(SUM(JT6:JW6)-JX6&gt;0,SUM(JT6:JW6)-JX6,"")</f>
        <v/>
      </c>
      <c r="KN6" s="11" t="str">
        <f>IF(KA6&gt;0,KA6,"")</f>
        <v/>
      </c>
      <c r="KO6" s="11" t="str">
        <f>IF(KB6&gt;0,KB6,"")</f>
        <v/>
      </c>
      <c r="KP6" s="11" t="str">
        <f>IF(SUM(JY6:KB6)-KC6&gt;0,SUM(JY6:KB6)-KC6,"")</f>
        <v/>
      </c>
      <c r="KQ6" s="11" t="str">
        <f>IF(SUM(KJ6,KM6,KP6)&gt;0,SUM(KJ6,KM6,KP6),"")</f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>IF(KT6&gt;0,KT6,"")</f>
        <v/>
      </c>
      <c r="LM6" s="41" t="str">
        <f>IF(KU6&gt;0,KU6,"")</f>
        <v/>
      </c>
      <c r="LN6" s="41" t="str">
        <f>IF(SUM(KR6:KU6)-KV6&gt;0,SUM(KR6:KU6)-KV6,"")</f>
        <v/>
      </c>
      <c r="LO6" s="41" t="str">
        <f>IF(KY6&gt;0,KY6,"")</f>
        <v/>
      </c>
      <c r="LP6" s="41" t="str">
        <f>IF(KZ6&gt;0,KZ6,"")</f>
        <v/>
      </c>
      <c r="LQ6" s="41" t="str">
        <f>IF(SUM(KW6:KZ6)-LA6&gt;0,SUM(KW6:KZ6)-LA6,"")</f>
        <v/>
      </c>
      <c r="LR6" s="41" t="str">
        <f>IF(MAX(LN6,LQ6)&gt;0,MAX(LN6,LQ6),"")</f>
        <v/>
      </c>
      <c r="LS6" s="41" t="str">
        <f>IF(LD6&gt;0,LD6,"")</f>
        <v/>
      </c>
      <c r="LT6" s="41" t="str">
        <f>IF(LE6&gt;0,LE6,"")</f>
        <v/>
      </c>
      <c r="LU6" s="41" t="str">
        <f>IF(SUM(LB6:LE6)-LF6&gt;0,SUM(LB6:LE6)-LF6,"")</f>
        <v/>
      </c>
      <c r="LV6" s="41" t="str">
        <f>IF(LI6&gt;0,LI6,"")</f>
        <v/>
      </c>
      <c r="LW6" s="41" t="str">
        <f>IF(LJ6&gt;0,LJ6,"")</f>
        <v/>
      </c>
      <c r="LX6" s="41" t="str">
        <f>IF(SUM(LG6:LJ6)-LK6&gt;0,SUM(LG6:LJ6)-LK6,"")</f>
        <v/>
      </c>
      <c r="LY6" s="41" t="str">
        <f>IF(SUM(LR6,LU6,LX6)&gt;0,SUM(LR6,LU6,LX6),"")</f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>IF(MB6&gt;0,MB6,"")</f>
        <v/>
      </c>
      <c r="MU6" s="11" t="str">
        <f>IF(MC6&gt;0,MC6,"")</f>
        <v/>
      </c>
      <c r="MV6" s="11" t="str">
        <f>IF(SUM(LZ6:MC6)-MD6&gt;0,SUM(LZ6:MC6)-MD6,"")</f>
        <v/>
      </c>
      <c r="MW6" s="11" t="str">
        <f>IF(MG6&gt;0,MG6,"")</f>
        <v/>
      </c>
      <c r="MX6" s="11" t="str">
        <f>IF(MH6&gt;0,MH6,"")</f>
        <v/>
      </c>
      <c r="MY6" s="11" t="str">
        <f>IF(SUM(ME6:MH6)-MI6&gt;0,SUM(ME6:MH6)-MI6,"")</f>
        <v/>
      </c>
      <c r="MZ6" s="11" t="str">
        <f>IF(MAX(MV6,MY6)&gt;0,MAX(MV6,MY6),"")</f>
        <v/>
      </c>
      <c r="NA6" s="11" t="str">
        <f>IF(ML6&gt;0,ML6,"")</f>
        <v/>
      </c>
      <c r="NB6" s="11" t="str">
        <f>IF(MM6&gt;0,MM6,"")</f>
        <v/>
      </c>
      <c r="NC6" s="11" t="str">
        <f>IF(SUM(MJ6:MM6)-MN6&gt;0,SUM(MJ6:MM6)-MN6,"")</f>
        <v/>
      </c>
      <c r="ND6" s="11" t="str">
        <f>IF(MQ6&gt;0,MQ6,"")</f>
        <v/>
      </c>
      <c r="NE6" s="11" t="str">
        <f>IF(MR6&gt;0,MR6,"")</f>
        <v/>
      </c>
      <c r="NF6" s="11" t="str">
        <f>IF(SUM(MO6:MR6)-MS6&gt;0,SUM(MO6:MR6)-MS6,"")</f>
        <v/>
      </c>
      <c r="NG6" s="11" t="str">
        <f>IF(SUM(MZ6,NC6,NF6)&gt;0,SUM(MZ6,NC6,NF6),"")</f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>IF(NJ6&gt;0,NJ6,"")</f>
        <v/>
      </c>
      <c r="OC6" s="41" t="str">
        <f>IF(NK6&gt;0,NK6,"")</f>
        <v/>
      </c>
      <c r="OD6" s="41" t="str">
        <f>IF(SUM(NH6:NK6)-NL6&gt;0,SUM(NH6:NK6)-NL6,"")</f>
        <v/>
      </c>
      <c r="OE6" s="41" t="str">
        <f>IF(NO6&gt;0,NO6,"")</f>
        <v/>
      </c>
      <c r="OF6" s="41" t="str">
        <f>IF(NP6&gt;0,NP6,"")</f>
        <v/>
      </c>
      <c r="OG6" s="41" t="str">
        <f>IF(SUM(NM6:NP6)-NQ6&gt;0,SUM(NM6:NP6)-NQ6,"")</f>
        <v/>
      </c>
      <c r="OH6" s="41" t="str">
        <f>IF(MAX(OD6,OG6)&gt;0,MAX(OD6,OG6),"")</f>
        <v/>
      </c>
      <c r="OI6" s="41" t="str">
        <f>IF(NT6&gt;0,NT6,"")</f>
        <v/>
      </c>
      <c r="OJ6" s="41" t="str">
        <f>IF(NU6&gt;0,NU6,"")</f>
        <v/>
      </c>
      <c r="OK6" s="41" t="str">
        <f>IF(SUM(NR6:NU6)-NV6&gt;0,SUM(NR6:NU6)-NV6,"")</f>
        <v/>
      </c>
      <c r="OL6" s="41" t="str">
        <f>IF(NY6&gt;0,NY6,"")</f>
        <v/>
      </c>
      <c r="OM6" s="41" t="str">
        <f>IF(NZ6&gt;0,NZ6,"")</f>
        <v/>
      </c>
      <c r="ON6" s="41" t="str">
        <f>IF(SUM(NW6:NZ6)-OA6&gt;0,SUM(NW6:NZ6)-OA6,"")</f>
        <v/>
      </c>
      <c r="OO6" s="41" t="str">
        <f>IF(SUM(OH6,OK6,ON6)&gt;0,SUM(OH6,OK6,ON6),"")</f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>IF(OR6&gt;0,OR6,"")</f>
        <v/>
      </c>
      <c r="PK6" s="11" t="str">
        <f>IF(OS6&gt;0,OS6,"")</f>
        <v/>
      </c>
      <c r="PL6" s="11" t="str">
        <f>IF(SUM(OP6:OS6)-OT6&gt;0,SUM(OP6:OS6)-OT6,"")</f>
        <v/>
      </c>
      <c r="PM6" s="11" t="str">
        <f>IF(OW6&gt;0,OW6,"")</f>
        <v/>
      </c>
      <c r="PN6" s="11" t="str">
        <f>IF(OX6&gt;0,OX6,"")</f>
        <v/>
      </c>
      <c r="PO6" s="11" t="str">
        <f>IF(SUM(OU6:OX6)-OY6&gt;0,SUM(OU6:OX6)-OY6,"")</f>
        <v/>
      </c>
      <c r="PP6" s="11" t="str">
        <f>IF(MAX(PL6,PO6)&gt;0,MAX(PL6,PO6),"")</f>
        <v/>
      </c>
      <c r="PQ6" s="11" t="str">
        <f>IF(PB6&gt;0,PB6,"")</f>
        <v/>
      </c>
      <c r="PR6" s="11" t="str">
        <f>IF(PC6&gt;0,PC6,"")</f>
        <v/>
      </c>
      <c r="PS6" s="11" t="str">
        <f>IF(SUM(OZ6:PC6)-PD6&gt;0,SUM(OZ6:PC6)-PD6,"")</f>
        <v/>
      </c>
      <c r="PT6" s="11" t="str">
        <f>IF(PG6&gt;0,PG6,"")</f>
        <v/>
      </c>
      <c r="PU6" s="11" t="str">
        <f>IF(PH6&gt;0,PH6,"")</f>
        <v/>
      </c>
      <c r="PV6" s="11" t="str">
        <f>IF(SUM(PE6:PH6)-PI6&gt;0,SUM(PE6:PH6)-PI6,"")</f>
        <v/>
      </c>
      <c r="PW6" s="11" t="str">
        <f>IF(SUM(PP6,PS6,PV6)&gt;0,SUM(PP6,PS6,PV6),"")</f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>IF(PZ6&gt;0,PZ6,"")</f>
        <v/>
      </c>
      <c r="QS6" s="41" t="str">
        <f>IF(QA6&gt;0,QA6,"")</f>
        <v/>
      </c>
      <c r="QT6" s="41" t="str">
        <f>IF(SUM(PX6:QA6)-QB6&gt;0,SUM(PX6:QA6)-QB6,"")</f>
        <v/>
      </c>
      <c r="QU6" s="41" t="str">
        <f>IF(QE6&gt;0,QE6,"")</f>
        <v/>
      </c>
      <c r="QV6" s="41" t="str">
        <f>IF(QF6&gt;0,QF6,"")</f>
        <v/>
      </c>
      <c r="QW6" s="41" t="str">
        <f>IF(SUM(QC6:QF6)-QG6&gt;0,SUM(QC6:QF6)-QG6,"")</f>
        <v/>
      </c>
      <c r="QX6" s="41" t="str">
        <f>IF(MAX(QT6,QW6)&gt;0,MAX(QT6,QW6),"")</f>
        <v/>
      </c>
      <c r="QY6" s="41" t="str">
        <f>IF(QJ6&gt;0,QJ6,"")</f>
        <v/>
      </c>
      <c r="QZ6" s="41" t="str">
        <f>IF(QK6&gt;0,QK6,"")</f>
        <v/>
      </c>
      <c r="RA6" s="41" t="str">
        <f>IF(SUM(QH6:QK6)-QL6&gt;0,SUM(QH6:QK6)-QL6,"")</f>
        <v/>
      </c>
      <c r="RB6" s="41" t="str">
        <f>IF(QO6&gt;0,QO6,"")</f>
        <v/>
      </c>
      <c r="RC6" s="41" t="str">
        <f>IF(QP6&gt;0,QP6,"")</f>
        <v/>
      </c>
      <c r="RD6" s="41" t="str">
        <f>IF(SUM(QM6:QP6)-QQ6&gt;0,SUM(QM6:QP6)-QQ6,"")</f>
        <v/>
      </c>
      <c r="RE6" s="41" t="str">
        <f>IF(SUM(QX6,RA6,RD6)&gt;0,SUM(QX6,RA6,RD6),"")</f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>IF(RH6&gt;0,RH6,"")</f>
        <v/>
      </c>
      <c r="SA6" s="11" t="str">
        <f>IF(RI6&gt;0,RI6,"")</f>
        <v/>
      </c>
      <c r="SB6" s="11" t="str">
        <f>IF(SUM(RF6:RI6)-RJ6&gt;0,SUM(RF6:RI6)-RJ6,"")</f>
        <v/>
      </c>
      <c r="SC6" s="11" t="str">
        <f>IF(RM6&gt;0,RM6,"")</f>
        <v/>
      </c>
      <c r="SD6" s="11" t="str">
        <f>IF(RN6&gt;0,RN6,"")</f>
        <v/>
      </c>
      <c r="SE6" s="11" t="str">
        <f>IF(SUM(RK6:RN6)-RO6&gt;0,SUM(RK6:RN6)-RO6,"")</f>
        <v/>
      </c>
      <c r="SF6" s="11" t="str">
        <f>IF(MAX(SB6,SE6)&gt;0,MAX(SB6,SE6),"")</f>
        <v/>
      </c>
      <c r="SG6" s="11" t="str">
        <f>IF(RR6&gt;0,RR6,"")</f>
        <v/>
      </c>
      <c r="SH6" s="11" t="str">
        <f>IF(RS6&gt;0,RS6,"")</f>
        <v/>
      </c>
      <c r="SI6" s="11" t="str">
        <f>IF(SUM(RP6:RS6)-RT6&gt;0,SUM(RP6:RS6)-RT6,"")</f>
        <v/>
      </c>
      <c r="SJ6" s="11" t="str">
        <f>IF(RW6&gt;0,RW6,"")</f>
        <v/>
      </c>
      <c r="SK6" s="11" t="str">
        <f>IF(RX6&gt;0,RX6,"")</f>
        <v/>
      </c>
      <c r="SL6" s="11" t="str">
        <f>IF(SUM(RU6:RX6)-RY6&gt;0,SUM(RU6:RX6)-RY6,"")</f>
        <v/>
      </c>
      <c r="SM6" s="11" t="str">
        <f>IF(SUM(SF6,SI6,SL6)&gt;0,SUM(SF6,SI6,SL6),"")</f>
        <v/>
      </c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17"/>
      <c r="TD6" s="17"/>
      <c r="TE6" s="17"/>
      <c r="TF6" s="17"/>
      <c r="TG6" s="17"/>
      <c r="TH6" s="41" t="str">
        <f>IF(SP6&gt;0,SP6,"")</f>
        <v/>
      </c>
      <c r="TI6" s="41" t="str">
        <f>IF(SQ6&gt;0,SQ6,"")</f>
        <v/>
      </c>
      <c r="TJ6" s="41" t="str">
        <f>IF(SUM(SN6:SQ6)-SR6&gt;0,SUM(SN6:SQ6)-SR6,"")</f>
        <v/>
      </c>
      <c r="TK6" s="41" t="str">
        <f>IF(SU6&gt;0,SU6,"")</f>
        <v/>
      </c>
      <c r="TL6" s="41" t="str">
        <f>IF(SV6&gt;0,SV6,"")</f>
        <v/>
      </c>
      <c r="TM6" s="41" t="str">
        <f>IF(SUM(SS6:SV6)-SW6&gt;0,SUM(SS6:SV6)-SW6,"")</f>
        <v/>
      </c>
      <c r="TN6" s="41" t="str">
        <f>IF(MAX(TJ6,TM6)&gt;0,MAX(TJ6,TM6),"")</f>
        <v/>
      </c>
      <c r="TO6" s="41" t="str">
        <f>IF(SZ6&gt;0,SZ6,"")</f>
        <v/>
      </c>
      <c r="TP6" s="41" t="str">
        <f>IF(TA6&gt;0,TA6,"")</f>
        <v/>
      </c>
      <c r="TQ6" s="41" t="str">
        <f>IF(SUM(SX6:TA6)-TB6&gt;0,SUM(SX6:TA6)-TB6,"")</f>
        <v/>
      </c>
      <c r="TR6" s="41" t="str">
        <f>IF(TE6&gt;0,TE6,"")</f>
        <v/>
      </c>
      <c r="TS6" s="41" t="str">
        <f>IF(TF6&gt;0,TF6,"")</f>
        <v/>
      </c>
      <c r="TT6" s="41" t="str">
        <f>IF(SUM(TC6:TF6)-TG6&gt;0,SUM(TC6:TF6)-TG6,"")</f>
        <v/>
      </c>
      <c r="TU6" s="41" t="str">
        <f>IF(SUM(TN6,TQ6,TT6)&gt;0,SUM(TN6,TQ6,TT6),"")</f>
        <v/>
      </c>
      <c r="TV6" s="18"/>
      <c r="TW6" s="18"/>
      <c r="TX6" s="18"/>
      <c r="TY6" s="18"/>
      <c r="TZ6" s="18"/>
      <c r="UA6" s="18"/>
      <c r="UB6" s="18"/>
      <c r="UC6" s="18"/>
      <c r="UD6" s="18"/>
      <c r="UE6" s="18"/>
      <c r="UF6" s="18"/>
      <c r="UG6" s="18"/>
      <c r="UH6" s="18"/>
      <c r="UI6" s="18"/>
      <c r="UJ6" s="18"/>
      <c r="UK6" s="18"/>
      <c r="UL6" s="18"/>
      <c r="UM6" s="18"/>
      <c r="UN6" s="18"/>
      <c r="UO6" s="18"/>
      <c r="UP6" s="11" t="str">
        <f>IF(TX6&gt;0,TX6,"")</f>
        <v/>
      </c>
      <c r="UQ6" s="11" t="str">
        <f>IF(TY6&gt;0,TY6,"")</f>
        <v/>
      </c>
      <c r="UR6" s="11" t="str">
        <f>IF(SUM(TV6:TY6)-TZ6&gt;0,SUM(TV6:TY6)-TZ6,"")</f>
        <v/>
      </c>
      <c r="US6" s="11" t="str">
        <f>IF(UC6&gt;0,UC6,"")</f>
        <v/>
      </c>
      <c r="UT6" s="11" t="str">
        <f>IF(UD6&gt;0,UD6,"")</f>
        <v/>
      </c>
      <c r="UU6" s="11" t="str">
        <f>IF(SUM(UA6:UD6)-UE6&gt;0,SUM(UA6:UD6)-UE6,"")</f>
        <v/>
      </c>
      <c r="UV6" s="11" t="str">
        <f>IF(MAX(UR6,UU6)&gt;0,MAX(UR6,UU6),"")</f>
        <v/>
      </c>
      <c r="UW6" s="11" t="str">
        <f>IF(UH6&gt;0,UH6,"")</f>
        <v/>
      </c>
      <c r="UX6" s="11" t="str">
        <f>IF(UI6&gt;0,UI6,"")</f>
        <v/>
      </c>
      <c r="UY6" s="11" t="str">
        <f>IF(SUM(UF6:UI6)-UJ6&gt;0,SUM(UF6:UI6)-UJ6,"")</f>
        <v/>
      </c>
      <c r="UZ6" s="11" t="str">
        <f>IF(UM6&gt;0,UM6,"")</f>
        <v/>
      </c>
      <c r="VA6" s="11" t="str">
        <f>IF(UN6&gt;0,UN6,"")</f>
        <v/>
      </c>
      <c r="VB6" s="11" t="str">
        <f>IF(SUM(UK6:UN6)-UO6&gt;0,SUM(UK6:UN6)-UO6,"")</f>
        <v/>
      </c>
      <c r="VC6" s="11" t="str">
        <f>IF(SUM(UV6,UY6,VB6)&gt;0,SUM(UV6,UY6,VB6),"")</f>
        <v/>
      </c>
      <c r="VD6" s="17"/>
      <c r="VE6" s="17"/>
      <c r="VF6" s="17"/>
      <c r="VG6" s="17"/>
      <c r="VH6" s="17"/>
      <c r="VI6" s="17"/>
      <c r="VJ6" s="17"/>
      <c r="VK6" s="17"/>
      <c r="VL6" s="17"/>
      <c r="VM6" s="17"/>
      <c r="VN6" s="17"/>
      <c r="VO6" s="17"/>
      <c r="VP6" s="17"/>
      <c r="VQ6" s="17"/>
      <c r="VR6" s="17"/>
      <c r="VS6" s="17"/>
      <c r="VT6" s="17"/>
      <c r="VU6" s="17"/>
      <c r="VV6" s="17"/>
      <c r="VW6" s="17"/>
      <c r="VX6" s="41" t="str">
        <f>IF(VF6&gt;0,VF6,"")</f>
        <v/>
      </c>
      <c r="VY6" s="41" t="str">
        <f>IF(VG6&gt;0,VG6,"")</f>
        <v/>
      </c>
      <c r="VZ6" s="41" t="str">
        <f>IF(SUM(VD6:VG6)-VH6&gt;0,SUM(VD6:VG6)-VH6,"")</f>
        <v/>
      </c>
      <c r="WA6" s="41" t="str">
        <f>IF(VK6&gt;0,VK6,"")</f>
        <v/>
      </c>
      <c r="WB6" s="41" t="str">
        <f>IF(VL6&gt;0,VL6,"")</f>
        <v/>
      </c>
      <c r="WC6" s="41" t="str">
        <f>IF(SUM(VI6:VL6)-VM6&gt;0,SUM(VI6:VL6)-VM6,"")</f>
        <v/>
      </c>
      <c r="WD6" s="41" t="str">
        <f>IF(MAX(VZ6,WC6)&gt;0,MAX(VZ6,WC6),"")</f>
        <v/>
      </c>
      <c r="WE6" s="41" t="str">
        <f>IF(VP6&gt;0,VP6,"")</f>
        <v/>
      </c>
      <c r="WF6" s="41" t="str">
        <f>IF(VQ6&gt;0,VQ6,"")</f>
        <v/>
      </c>
      <c r="WG6" s="41" t="str">
        <f>IF(SUM(VN6:VQ6)-VR6&gt;0,SUM(VN6:VQ6)-VR6,"")</f>
        <v/>
      </c>
      <c r="WH6" s="41" t="str">
        <f>IF(VU6&gt;0,VU6,"")</f>
        <v/>
      </c>
      <c r="WI6" s="41" t="str">
        <f>IF(VV6&gt;0,VV6,"")</f>
        <v/>
      </c>
      <c r="WJ6" s="41" t="str">
        <f>IF(SUM(VS6:VV6)-VW6&gt;0,SUM(VS6:VV6)-VW6,"")</f>
        <v/>
      </c>
      <c r="WK6" s="41" t="str">
        <f>IF(SUM(WD6,WG6,WJ6)&gt;0,SUM(WD6,WG6,WJ6),"")</f>
        <v/>
      </c>
      <c r="WL6" s="27">
        <f>IF($CH6="P",BS6,(BS6+AR6)/2)</f>
        <v>2.875</v>
      </c>
      <c r="WM6" s="27">
        <f>IF($CH6="P",BT6,(BT6+AS6)/2)</f>
        <v>3.125</v>
      </c>
      <c r="WN6" s="27">
        <f>IF($CH6="P",BU6,(BU6+AT6)/2)</f>
        <v>4.0999999999999996</v>
      </c>
      <c r="WO6" s="27">
        <f>IF($CH6="P",BV6,(BV6+AU6)/2)</f>
        <v>6.01</v>
      </c>
      <c r="WP6" s="27">
        <f>IF($CH6="P",BW6,(BW6+AV6)/2)</f>
        <v>0</v>
      </c>
      <c r="WQ6" s="27">
        <f>IF($CH6="P",BX6,(BX6+AW6)/2)</f>
        <v>3.9750000000000001</v>
      </c>
      <c r="WR6" s="27">
        <f>IF($CH6="P",BY6,(BY6+AX6)/2)</f>
        <v>4.5999999999999996</v>
      </c>
      <c r="WS6" s="27">
        <f>IF($CH6="P",BZ6,(BZ6+AY6)/2)</f>
        <v>5.55</v>
      </c>
      <c r="WT6" s="27">
        <f>IF($CH6="P",CA6,(CA6+AZ6)/2)</f>
        <v>9.33</v>
      </c>
      <c r="WU6" s="27">
        <f>IF($CH6="P",CB6,(CB6+BA6)/2)</f>
        <v>0</v>
      </c>
      <c r="WV6" s="27">
        <f>IF($CH6="P",CC6,(CC6+BB6)/2)</f>
        <v>3.2749999999999999</v>
      </c>
      <c r="WW6" s="27">
        <f>IF($CH6="P",CD6,(CD6+BC6)/2)</f>
        <v>4.5750000000000002</v>
      </c>
      <c r="WX6" s="27">
        <f>IF($CH6="P",CE6,(CE6+BD6)/2)</f>
        <v>5.55</v>
      </c>
      <c r="WY6" s="27">
        <f>IF($CH6="P",CF6,(CF6+BE6)/2)</f>
        <v>6.46</v>
      </c>
      <c r="WZ6" s="27">
        <f>IF($CH6="P",CG6,(CG6+BF6)/2)</f>
        <v>0</v>
      </c>
      <c r="XA6" s="29" t="s">
        <v>56</v>
      </c>
      <c r="XB6" s="11">
        <f>IF(WN6&gt;0,WN6,"")</f>
        <v>4.0999999999999996</v>
      </c>
      <c r="XC6" s="11">
        <f>IF(WO6&gt;0,WO6,"")</f>
        <v>6.01</v>
      </c>
      <c r="XD6" s="11">
        <f>IF(SUM(WL6:WO6)-WP6&gt;0,SUM(WL6:WO6)-WP6,"")</f>
        <v>16.11</v>
      </c>
      <c r="XE6" s="11">
        <f>IF(WS6&gt;0,WS6,"")</f>
        <v>5.55</v>
      </c>
      <c r="XF6" s="11">
        <f>IF(WT6&gt;0,WT6,"")</f>
        <v>9.33</v>
      </c>
      <c r="XG6" s="11">
        <f>IF(SUM(WQ6:WT6)-WU6&gt;0,SUM(WQ6:WT6)-WU6,"")</f>
        <v>23.454999999999998</v>
      </c>
      <c r="XH6" s="11">
        <f>IF(MAX(XD6,XG6)&gt;0,MAX(XD6,XG6),"")</f>
        <v>23.454999999999998</v>
      </c>
      <c r="XI6" s="11">
        <f>IF(WX6&gt;0,WX6,"")</f>
        <v>5.55</v>
      </c>
      <c r="XJ6" s="11">
        <f>IF(WY6&gt;0,WY6,"")</f>
        <v>6.46</v>
      </c>
      <c r="XK6" s="11">
        <f>IF(SUM(WV6:WY6)-WZ6&gt;0,SUM(WV6:WY6)-WZ6,"")</f>
        <v>19.86</v>
      </c>
      <c r="XL6" s="11">
        <f>IF(SUM(XH6,XK6)&gt;0,SUM(XH6,XK6),"")</f>
        <v>43.314999999999998</v>
      </c>
    </row>
    <row r="7" spans="1:636" x14ac:dyDescent="0.2">
      <c r="A7" s="4" cm="1">
        <f t="array" ref="A7">IF(AND(H7&lt;&gt;"",H7&lt;&gt;"No DD"),SUMPRODUCT((H$4:H$21&lt;&gt;"")*(H$4:H$21&lt;&gt;"No DD")*(E$4:E$21&gt;E7))+1,IF(H7="No DD",SUMPRODUCT((H$4:H$21="No DD")*(E$4:E$21&gt;E7))+1+SUMPRODUCT((H$4:H$21&lt;&gt;"")*(H$4:H$21&lt;&gt;"No DD")),""))</f>
        <v>4</v>
      </c>
      <c r="B7" s="5" t="s">
        <v>131</v>
      </c>
      <c r="C7" s="4" t="s">
        <v>130</v>
      </c>
      <c r="D7" s="4" t="s">
        <v>129</v>
      </c>
      <c r="E7" s="9">
        <f>SUM(J7,L7,N7)</f>
        <v>47.78</v>
      </c>
      <c r="F7" s="3" t="str">
        <f>IF(OR(AND(AG7&gt;=AQ$23,AG7&lt;&gt;"",AI7&gt;=AQ$27,AI7&lt;&gt;"",AF7=""),AND(AJ7&gt;=AQ$23,AJ7&lt;&gt;"",AL7&gt;=AQ$27,AL7&lt;&gt;"",AF7=""),AND(AN7&gt;=AQ$23,AN7&lt;&gt;"",AP7&gt;=AQ$27,AP7&lt;&gt;"",AF7=""),AND(BH7&gt;=BR$23,BH7&lt;&gt;"",BJ7&gt;=BR$27,BJ7&lt;&gt;"",BG7=""),AND(BK7&gt;=BR$23,BK7&lt;&gt;"",BM7&gt;=BR$27,BM7&lt;&gt;"",BG7=""),AND(BO7&gt;=BR$23,BO7&lt;&gt;"",BQ7&gt;=BR$27,BQ7&lt;&gt;"",BG7=""),AND(CI7&gt;=CS$23,CI7&lt;&gt;"",CK7&gt;=CS$27,CK7&lt;&gt;"",CH7=""),AND(CL7&gt;=CS$23,CL7&lt;&gt;"",CN7&gt;=CS$27,CN7&lt;&gt;"",CH7=""),AND(CP7&gt;=CS$23,CP7&lt;&gt;"",CR7&gt;=CS$27,CR7&lt;&gt;"",CH7=""),AND(DP7&gt;=EC$23,DP7&lt;&gt;"",DR7&gt;=EC$27,DR7&lt;&gt;""),AND(DS7&gt;=EC$23,DS7&lt;&gt;"",DU7&gt;=EC$27,DU7&lt;&gt;""),AND(DW7&gt;=EC$23,DW7&lt;&gt;"",DY7&gt;=EC$27,DY7&lt;&gt;""),AND(DZ7&gt;=EC$23,DZ7&lt;&gt;"",EB7&gt;=EC$27,EB7&lt;&gt;""),AND(EX7&gt;=FK$23,EX7&lt;&gt;"",EZ7&gt;=FK$27,EZ7&lt;&gt;""),AND(FA7&gt;=FK$23,FA7&lt;&gt;"",FC7&gt;=FK$27,FC7&lt;&gt;""),AND(FE7&gt;=FK$23,FE7&lt;&gt;"",FG7&gt;=FK$27,FG7&lt;&gt;""),AND(FH7&gt;=FK$23,FH7&lt;&gt;"",FJ7&gt;=FK$27,FJ7&lt;&gt;""),AND(GF7&gt;=GS$23,GF7&lt;&gt;"",GH7&gt;=GS$27,GH7&lt;&gt;""),AND(GI7&gt;=GS$23,GI7&lt;&gt;"",GK7&gt;=GS$27,GK7&lt;&gt;""),AND(GM7&gt;=GS$23,GM7&lt;&gt;"",GO7&gt;=GS$27,GO7&lt;&gt;""),AND(GP7&gt;=GS$23,GP7&lt;&gt;"",GR7&gt;=GS$27,GR7&lt;&gt;""),AND(HN7&gt;=IA$23,HN7&lt;&gt;"",HP7&gt;=IA$27,HP7&lt;&gt;""),AND(HQ7&gt;=IA$23,HQ7&lt;&gt;"",HS7&gt;=IA$27,HS7&lt;&gt;""),AND(HU7&gt;=IA$23,HU7&lt;&gt;"",HW7&gt;=IA$27,HW7&lt;&gt;""),AND(HX7&gt;=IA$23,HX7&lt;&gt;"",HZ7&gt;=IA$27,HZ7&lt;&gt;""),AND(IV7&gt;=JI$23,IV7&lt;&gt;"",IX7&gt;=JI$27,IX7&lt;&gt;""),AND(IY7&gt;=JI$23,IY7&lt;&gt;"",JA7&gt;=JI$27,JA7&lt;&gt;""),AND(JC7&gt;=JI$23,JC7&lt;&gt;"",JE7&gt;=JI$27,JE7&lt;&gt;""),AND(JF7&gt;=JI$23,JF7&lt;&gt;"",JH7&gt;=JI$27,JH7&lt;&gt;""),AND(KD7&gt;=KQ$23,KD7&lt;&gt;"",KF7&gt;=KQ$27,KF7&lt;&gt;""),AND(KG7&gt;=KQ$23,KG7&lt;&gt;"",KI7&gt;=KQ$27,KI7&lt;&gt;""),AND(KK7&gt;=KQ$23,KK7&lt;&gt;"",KM7&gt;=KQ$27,KM7&lt;&gt;""),AND(KN7&gt;=KQ$23,KN7&lt;&gt;"",KP7&gt;=KQ$27,KP7&lt;&gt;""),AND(LL7&gt;=LY$23,LL7&lt;&gt;"",LN7&gt;=LY$27,LN7&lt;&gt;""),AND(LO7&gt;=LY$23,LO7&lt;&gt;"",LQ7&gt;=LY$27,LQ7&lt;&gt;""),AND(LS7&gt;=LY$23,LS7&lt;&gt;"",LU7&gt;=LY$27,LU7&lt;&gt;""),AND(LV7&gt;=LY$23,LV7&lt;&gt;"",LX7&gt;=LY$27,LX7&lt;&gt;""),AND(MT7&gt;=NG$23,MT7&lt;&gt;"",MV7&gt;=NG$27,MV7&lt;&gt;""),AND(MW7&gt;=NG$23,MW7&lt;&gt;"",MY7&gt;=NG$27,MY7&lt;&gt;""),AND(NA7&gt;=NG$23,NA7&lt;&gt;"",NC7&gt;=NG$27,NC7&lt;&gt;""),AND(ND7&gt;=NG$23,ND7&lt;&gt;"",NF7&gt;=NG$27,NF7&lt;&gt;""),AND(OB7&gt;=OO$23,OB7&lt;&gt;"",OD7&gt;=OO$27,OD7&lt;&gt;""),AND(OE7&gt;=OO$23,OE7&lt;&gt;"",OG7&gt;=OO$27,OG7&lt;&gt;""),AND(OI7&gt;=OO$23,OI7&lt;&gt;"",OK7&gt;=OO$27,OK7&lt;&gt;""),AND(OL7&gt;=OO$23,OL7&lt;&gt;"",ON7&gt;=OO$27,ON7&lt;&gt;""),AND(PJ7&gt;=PW$23,PJ7&lt;&gt;"",PL7&gt;=PW$27,PL7&lt;&gt;""),AND(PM7&gt;=PW$23,PM7&lt;&gt;"",PO7&gt;=PW$27,PO7&lt;&gt;""),AND(PQ7&gt;=PW$23,PQ7&lt;&gt;"",PS7&gt;=PW$27,PS7&lt;&gt;""),AND(PT7&gt;=PW$23,PT7&lt;&gt;"",PV7&gt;=PW$27,PV7&lt;&gt;""),AND(QR7&gt;=RE$23,QR7&lt;&gt;"",QT7&gt;=RE$27,QT7&lt;&gt;""),AND(QU7&gt;=RE$23,QU7&lt;&gt;"",QW7&gt;=RE$27,QW7&lt;&gt;""),AND(QY7&gt;=RE$23,QY7&lt;&gt;"",RA7&gt;=RE$27,RA7&lt;&gt;""),AND(RB7&gt;=RE$23,RB7&lt;&gt;"",RD7&gt;=RE$27,RD7&lt;&gt;""),AND(RZ7&gt;=SM$23,RZ7&lt;&gt;"",SB7&gt;=SM$27,SB7&lt;&gt;""),AND(SC7&gt;=SM$23,SC7&lt;&gt;"",SE7&gt;=SM$27,SE7&lt;&gt;""),AND(SG7&gt;=SM$23,SG7&lt;&gt;"",SI7&gt;=SM$27,SI7&lt;&gt;""),AND(SJ7&gt;=SM$23,SJ7&lt;&gt;"",SL7&gt;=SM$27,SL7&lt;&gt;""),AND(TH7&gt;=TU$23,TH7&lt;&gt;"",TJ7&gt;=TU$27,TJ7&lt;&gt;""),AND(TK7&gt;=TU$23,TK7&lt;&gt;"",TM7&gt;=TU$27,TM7&lt;&gt;""),AND(TO7&gt;=TU$23,TO7&lt;&gt;"",TQ7&gt;=TU$27,TQ7&lt;&gt;""),AND(TR7&gt;=TU$23,TR7&lt;&gt;"",TT7&gt;=TU$27,TT7&lt;&gt;""),AND(UP7&gt;=VC$23,UP7&lt;&gt;"",UR7&gt;=VC$27,UR7&lt;&gt;""),AND(US7&gt;=VC$23,US7&lt;&gt;"",UU7&gt;=VC$27,UU7&lt;&gt;""),AND(UW7&gt;=VC$23,UW7&lt;&gt;"",UY7&gt;=VC$27,UY7&lt;&gt;""),AND(UZ7&gt;=VC$23,UZ7&lt;&gt;"",VB7&gt;=VC$27,VB7&lt;&gt;""),AND(VX7&gt;=WK$23,VX7&lt;&gt;"",VZ7&gt;=WK$27,VZ7&lt;&gt;""),AND(WA7&gt;=WK$23,WA7&lt;&gt;"",WC7&gt;=WK$27,WC7&lt;&gt;""),AND(WE7&gt;=WK$23,WE7&lt;&gt;"",WG7&gt;=WK$27,WG7&lt;&gt;""),AND(WH7&gt;=WK$23,WH7&lt;&gt;"",WJ7&gt;=WK$27,WJ7&lt;&gt;"")),"P","")</f>
        <v>P</v>
      </c>
      <c r="G7" s="3" t="str">
        <f>IF(OR(AND(AI7&gt;=AQ$27,AI7&lt;&gt;"",AF7=""),AND(AL7&gt;=AQ$27,AL7&lt;&gt;"",AF7=""),AND(AP7&gt;=AQ$27,AP7&lt;&gt;"",AF7=""),AND(BJ7&gt;=BR$27,BJ7&lt;&gt;"",BG7=""),AND(BM7&gt;=BR$27,BM7&lt;&gt;"",BG7=""),AND(BQ7&gt;=BR$27,BQ7&lt;&gt;"",BG7=""),AND(CK7&gt;=CS$27,CK7&lt;&gt;"",CH7=""),AND(CN7&gt;=CS$27,CN7&lt;&gt;"",CH7=""),AND(CR7&gt;=CS$27,CR7&lt;&gt;"",CH7=""),AND(DR7&gt;=EC$27,DR7&lt;&gt;""),AND(DU7&gt;=EC$27,DU7&lt;&gt;""),AND(DY7&gt;=EC$27,DY7&lt;&gt;""),AND(EB7&gt;=EC$27,EB7&lt;&gt;""),AND(EZ7&gt;=FK$27,EZ7&lt;&gt;""),AND(FC7&gt;=FK$27,FC7&lt;&gt;""),AND(FG7&gt;=FK$27,FG7&lt;&gt;""),AND(FJ7&gt;=FK$27,FJ7&lt;&gt;""),AND(GH7&gt;=GS$27,GH7&lt;&gt;""),AND(GK7&gt;=GS$27,GK7&lt;&gt;""),AND(GO7&gt;=GS$27,GO7&lt;&gt;""),AND(GR7&gt;=GS$27,GR7&lt;&gt;""),AND(HP7&gt;=IA$27,HP7&lt;&gt;""),AND(HS7&gt;=IA$27,HS7&lt;&gt;""),AND(HW7&gt;=IA$27,HW7&lt;&gt;""),AND(HZ7&gt;=IA$27,HZ7&lt;&gt;""),AND(IX7&gt;=JI$27,IX7&lt;&gt;""),AND(JA7&gt;=JI$27,JA7&lt;&gt;""),AND(JE7&gt;=JI$27,JE7&lt;&gt;""),AND(JH7&gt;=JI$27,JH7&lt;&gt;""),AND(KF7&gt;=KQ$27,KF7&lt;&gt;""),AND(KI7&gt;=KQ$27,KI7&lt;&gt;""),AND(KM7&gt;=KQ$27,KM7&lt;&gt;""),AND(KP7&gt;=KQ$27,KP7&lt;&gt;""),AND(LN7&gt;=LY$27,LN7&lt;&gt;""),AND(LQ7&gt;=LY$27,LQ7&lt;&gt;""),AND(LU7&gt;=LY$27,LU7&lt;&gt;""),AND(LX7&gt;=LY$27,LX7&lt;&gt;""),AND(MV7&gt;=NG$27,MV7&lt;&gt;""),AND(MY7&gt;=NG$27,MY7&lt;&gt;""),AND(NC7&gt;=NG$27,NC7&lt;&gt;""),AND(NF7&gt;=NG$27,NF7&lt;&gt;""),AND(OD7&gt;=OO$27,OD7&lt;&gt;""),AND(OG7&gt;=OO$27,OG7&lt;&gt;""),AND(OK7&gt;=OO$27,OK7&lt;&gt;""),AND(ON7&gt;=OO$27,ON7&lt;&gt;""),AND(PL7&gt;=PW$27,PL7&lt;&gt;""),AND(PO7&gt;=PW$27,PO7&lt;&gt;""),AND(PS7&gt;=PW$27,PS7&lt;&gt;""),AND(PV7&gt;=PW$27,PV7&lt;&gt;""),AND(QT7&gt;=RE$27,QT7&lt;&gt;""),AND(QW7&gt;=RE$27,QW7&lt;&gt;""),AND(RA7&gt;=RE$27,RA7&lt;&gt;""),AND(RD7&gt;=RE$27,RD7&lt;&gt;""),AND(SB7&gt;=SM$27,SB7&lt;&gt;""),AND(SE7&gt;=SM$27,SE7&lt;&gt;""),AND(SI7&gt;=SM$27,SI7&lt;&gt;""),AND(SL7&gt;=SM$27,SL7&lt;&gt;""),AND(TJ7&gt;=TU$27,TJ7&lt;&gt;""),AND(TM7&gt;=TU$27,TM7&lt;&gt;""),AND(TQ7&gt;=TU$27,TQ7&lt;&gt;""),AND(TT7&gt;=TU$27,TT7&lt;&gt;""),AND(UR7&gt;=VC$27,UR7&lt;&gt;""),AND(UU7&gt;=VC$27,UU7&lt;&gt;""),AND(UY7&gt;=VC$27,UY7&lt;&gt;""),AND(VB7&gt;=VC$27,VB7&lt;&gt;""),AND(VZ7&gt;=WK$27,VZ7&lt;&gt;""),AND(WC7&gt;=WK$27,WC7&lt;&gt;""),AND(WG7&gt;=WK$27,WG7&lt;&gt;""),AND(WJ7&gt;=WK$27,WJ7&lt;&gt;"")),"P","")</f>
        <v>P</v>
      </c>
      <c r="H7" s="37" t="str">
        <f>IF(AND(G7="P",F7=""),"No DD",IF(OR(AND(AG7&gt;=AQ$26,AG7&lt;&gt;"",AI7&gt;=AQ$30,AI7&lt;&gt;"",AF7=""),AND(AJ7&gt;=AQ$26,AJ7&lt;&gt;"",AL7&gt;=AQ$30,AL7&lt;&gt;"",AF7=""),AND(AN7&gt;=AQ$26,AN7&lt;&gt;"",AP7&gt;=AQ$30,AP7&lt;&gt;"",AF7=""),AND(BH7&gt;=BR$26,BH7&lt;&gt;"",BJ7&gt;=BR$30,BJ7&lt;&gt;"",BG7=""),AND(BK7&gt;=BR$26,BK7&lt;&gt;"",BM7&gt;=BR$30,BM7&lt;&gt;"",BG7=""),AND(BO7&gt;=BR$26,BO7&lt;&gt;"",BQ7&gt;=BR$30,BQ7&lt;&gt;"",BG7=""),AND(CI7&gt;=CS$26,CI7&lt;&gt;"",CK7&gt;=CS$30,CK7&lt;&gt;"",CH7=""),AND(CL7&gt;=CS$26,CL7&lt;&gt;"",CN7&gt;=CS$30,CN7&lt;&gt;"",CH7=""),AND(CP7&gt;=CS$26,CP7&lt;&gt;"",CR7&gt;=CS$30,CR7&lt;&gt;"",CH7=""),AND(DP7&gt;=EC$26,DP7&lt;&gt;"",DR7&gt;=EC$30,DR7&lt;&gt;""),AND(DS7&gt;=EC$26,DS7&lt;&gt;"",DU7&gt;=EC$30,DU7&lt;&gt;""),AND(DW7&gt;=EC$26,DW7&lt;&gt;"",DY7&gt;=EC$30,DY7&lt;&gt;""),AND(DZ7&gt;=EC$26,DZ7&lt;&gt;"",EB7&gt;=EC$30,EB7&lt;&gt;""),AND(EX7&gt;=FK$26,EX7&lt;&gt;"",EZ7&gt;=FK$30,EZ7&lt;&gt;""),AND(FA7&gt;=FK$26,FA7&lt;&gt;"",FC7&gt;=FK$30,FC7&lt;&gt;""),AND(FE7&gt;=FK$26,FE7&lt;&gt;"",FG7&gt;=FK$30,FG7&lt;&gt;""),AND(FH7&gt;=FK$26,FH7&lt;&gt;"",FJ7&gt;=FK$30,FJ7&lt;&gt;""),AND(GF7&gt;=GS$26,GF7&lt;&gt;"",GH7&gt;=GS$30,GH7&lt;&gt;""),AND(GI7&gt;=GS$26,GI7&lt;&gt;"",GK7&gt;=GS$30,GK7&lt;&gt;""),AND(GM7&gt;=GS$26,GM7&lt;&gt;"",GO7&gt;=GS$30,GO7&lt;&gt;""),AND(GP7&gt;=GS$26,GP7&lt;&gt;"",GR7&gt;=GS$30,GR7&lt;&gt;""),AND(HN7&gt;=IA$26,HN7&lt;&gt;"",HP7&gt;=IA$30,HP7&lt;&gt;""),AND(HQ7&gt;=IA$26,HQ7&lt;&gt;"",HS7&gt;=IA$30,HS7&lt;&gt;""),AND(HU7&gt;=IA$26,HU7&lt;&gt;"",HW7&gt;=IA$30,HW7&lt;&gt;""),AND(HX7&gt;=IA$26,HX7&lt;&gt;"",HZ7&gt;=IA$30,HZ7&lt;&gt;""),AND(IV7&gt;=JI$26,IV7&lt;&gt;"",IX7&gt;=JI$30,IX7&lt;&gt;""),AND(IY7&gt;=JI$26,IY7&lt;&gt;"",JA7&gt;=JI$30,JA7&lt;&gt;""),AND(JC7&gt;=JI$26,JC7&lt;&gt;"",JE7&gt;=JI$30,JE7&lt;&gt;""),AND(JF7&gt;=JI$26,JF7&lt;&gt;"",JH7&gt;=JI$30,JH7&lt;&gt;""),AND(KD7&gt;=KQ$26,KD7&lt;&gt;"",KF7&gt;=KQ$30,KF7&lt;&gt;""),AND(KG7&gt;=KQ$26,KG7&lt;&gt;"",KI7&gt;=KQ$30,KI7&lt;&gt;""),AND(KK7&gt;=KQ$26,KK7&lt;&gt;"",KM7&gt;=KQ$30,KM7&lt;&gt;""),AND(KN7&gt;=KQ$26,KN7&lt;&gt;"",KP7&gt;=KQ$30,KP7&lt;&gt;""),AND(LL7&gt;=LY$26,LL7&lt;&gt;"",LN7&gt;=LY$30,LN7&lt;&gt;""),AND(LO7&gt;=LY$26,LO7&lt;&gt;"",LQ7&gt;=LY$30,LQ7&lt;&gt;""),AND(LS7&gt;=LY$26,LS7&lt;&gt;"",LU7&gt;=LY$30,LU7&lt;&gt;""),AND(LV7&gt;=LY$26,LV7&lt;&gt;"",LX7&gt;=LY$30,LX7&lt;&gt;""),AND(MT7&gt;=NG$26,MT7&lt;&gt;"",MV7&gt;=NG$30,MV7&lt;&gt;""),AND(MW7&gt;=NG$26,MW7&lt;&gt;"",MY7&gt;=NG$30,MY7&lt;&gt;""),AND(NA7&gt;=NG$26,NA7&lt;&gt;"",NC7&gt;=NG$30,NC7&lt;&gt;""),AND(ND7&gt;=NG$26,ND7&lt;&gt;"",NF7&gt;=NG$30,NF7&lt;&gt;""),AND(OB7&gt;=OO$26,OB7&lt;&gt;"",OD7&gt;=OO$30,OD7&lt;&gt;""),AND(OE7&gt;=OO$26,OE7&lt;&gt;"",OG7&gt;=OO$30,OG7&lt;&gt;""),AND(OI7&gt;=OO$26,OI7&lt;&gt;"",OK7&gt;=OO$30,OK7&lt;&gt;""),AND(OL7&gt;=OO$26,OL7&lt;&gt;"",ON7&gt;=OO$30,ON7&lt;&gt;""),AND(PJ7&gt;=PW$26,PJ7&lt;&gt;"",PL7&gt;=PW$30,PL7&lt;&gt;""),AND(PM7&gt;=PW$26,PM7&lt;&gt;"",PO7&gt;=PW$30,PO7&lt;&gt;""),AND(PQ7&gt;=PW$26,PQ7&lt;&gt;"",PS7&gt;=PW$30,PS7&lt;&gt;""),AND(PT7&gt;=PW$26,PT7&lt;&gt;"",PV7&gt;=PW$30,PV7&lt;&gt;""),AND(QR7&gt;=RE$26,QR7&lt;&gt;"",QT7&gt;=RE$30,QT7&lt;&gt;""),AND(QU7&gt;=RE$26,QU7&lt;&gt;"",QW7&gt;=RE$30,QW7&lt;&gt;""),AND(QY7&gt;=RE$26,QY7&lt;&gt;"",RA7&gt;=RE$30,RA7&lt;&gt;""),AND(RB7&gt;=RE$26,RB7&lt;&gt;"",RD7&gt;=RE$30,RD7&lt;&gt;""),AND(RZ7&gt;=SM$26,RZ7&lt;&gt;"",SB7&gt;=SM$30,SB7&lt;&gt;""),AND(SC7&gt;=SM$26,SC7&lt;&gt;"",SE7&gt;=SM$30,SE7&lt;&gt;""),AND(SG7&gt;=SM$26,SG7&lt;&gt;"",SI7&gt;=SM$30,SI7&lt;&gt;""),AND(SJ7&gt;=SM$26,SJ7&lt;&gt;"",SL7&gt;=SM$30,SL7&lt;&gt;""),AND(TH7&gt;=TU$26,TH7&lt;&gt;"",TJ7&gt;=TU$30,TJ7&lt;&gt;""),AND(TK7&gt;=TU$26,TK7&lt;&gt;"",TM7&gt;=TU$30,TM7&lt;&gt;""),AND(TO7&gt;=TU$26,TO7&lt;&gt;"",TQ7&gt;=TU$30,TQ7&lt;&gt;""),AND(TR7&gt;=TU$26,TR7&lt;&gt;"",TT7&gt;=TU$30,TT7&lt;&gt;""),AND(UP7&gt;=VC$26,UP7&lt;&gt;"",UR7&gt;=VC$30,UR7&lt;&gt;""),AND(US7&gt;=VC$26,US7&lt;&gt;"",UU7&gt;=VC$30,UU7&lt;&gt;""),AND(UW7&gt;=VC$26,UW7&lt;&gt;"",UY7&gt;=VC$30,UY7&lt;&gt;""),AND(UZ7&gt;=VC$26,UZ7&lt;&gt;"",VB7&gt;=VC$30,VB7&lt;&gt;""),AND(VX7&gt;=WK$26,VX7&lt;&gt;"",VZ7&gt;=WK$30,VZ7&lt;&gt;""),AND(WA7&gt;=WK$26,WA7&lt;&gt;"",WC7&gt;=WK$30,WC7&lt;&gt;""),AND(WE7&gt;=WK$26,WE7&lt;&gt;"",WG7&gt;=WK$30,WG7&lt;&gt;""),AND(WH7&gt;=WK$26,WH7&lt;&gt;"",WJ7&gt;=WK$30,WJ7&lt;&gt;"")),"Merit",IF(OR(AND(AG7&gt;=AQ$25,AG7&lt;&gt;"",AI7&gt;=AQ$29,AI7&lt;&gt;"",AF7=""),AND(AJ7&gt;=AQ$25,AJ7&lt;&gt;"",AL7&gt;=AQ$29,AL7&lt;&gt;"",AF7=""),AND(AN7&gt;=AQ$25,AN7&lt;&gt;"",AP7&gt;=AQ$29,AP7&lt;&gt;"",AF7=""),AND(BH7&gt;=BR$25,BH7&lt;&gt;"",BJ7&gt;=BR$29,BJ7&lt;&gt;"",BG7=""),AND(BK7&gt;=BR$25,BK7&lt;&gt;"",BM7&gt;=BR$29,BM7&lt;&gt;"",BG7=""),AND(BO7&gt;=BR$25,BO7&lt;&gt;"",BQ7&gt;=BR$29,BQ7&lt;&gt;"",BG7=""),AND(CI7&gt;=CS$25,CI7&lt;&gt;"",CK7&gt;=CS$29,CK7&lt;&gt;"",CH7=""),AND(CL7&gt;=CS$25,CL7&lt;&gt;"",CN7&gt;=CS$29,CN7&lt;&gt;"",CH7=""),AND(CP7&gt;=CS$25,CP7&lt;&gt;"",CR7&gt;=CS$29,CR7&lt;&gt;"",CH7=""),AND(DP7&gt;=EC$25,DP7&lt;&gt;"",DR7&gt;=EC$29,DR7&lt;&gt;""),AND(DS7&gt;=EC$25,DS7&lt;&gt;"",DU7&gt;=EC$29,DU7&lt;&gt;""),AND(DW7&gt;=EC$25,DW7&lt;&gt;"",DY7&gt;=EC$29,DY7&lt;&gt;""),AND(DZ7&gt;=EC$25,DZ7&lt;&gt;"",EB7&gt;=EC$29,EB7&lt;&gt;""),AND(EX7&gt;=FK$25,EX7&lt;&gt;"",EZ7&gt;=FK$29,EZ7&lt;&gt;""),AND(FA7&gt;=FK$25,FA7&lt;&gt;"",FC7&gt;=FK$29,FC7&lt;&gt;""),AND(FE7&gt;=FK$25,FE7&lt;&gt;"",FG7&gt;=FK$29,FG7&lt;&gt;""),AND(FH7&gt;=FK$25,FH7&lt;&gt;"",FJ7&gt;=FK$29,FJ7&lt;&gt;""),AND(GF7&gt;=GS$25,GF7&lt;&gt;"",GH7&gt;=GS$29,GH7&lt;&gt;""),AND(GI7&gt;=GS$25,GI7&lt;&gt;"",GK7&gt;=GS$29,GK7&lt;&gt;""),AND(GM7&gt;=GS$25,GM7&lt;&gt;"",GO7&gt;=GS$29,GO7&lt;&gt;""),AND(GP7&gt;=GS$25,GP7&lt;&gt;"",GR7&gt;=GS$29,GR7&lt;&gt;""),AND(HN7&gt;=IA$25,HN7&lt;&gt;"",HP7&gt;=IA$29,HP7&lt;&gt;""),AND(HQ7&gt;=IA$25,HQ7&lt;&gt;"",HS7&gt;=IA$29,HS7&lt;&gt;""),AND(HU7&gt;=IA$25,HU7&lt;&gt;"",HW7&gt;=IA$29,HW7&lt;&gt;""),AND(HX7&gt;=IA$25,HX7&lt;&gt;"",HZ7&gt;=IA$29,HZ7&lt;&gt;""),AND(IV7&gt;=JI$25,IV7&lt;&gt;"",IX7&gt;=JI$29,IX7&lt;&gt;""),AND(IY7&gt;=JI$25,IY7&lt;&gt;"",JA7&gt;=JI$29,JA7&lt;&gt;""),AND(JC7&gt;=JI$25,JC7&lt;&gt;"",JE7&gt;=JI$29,JE7&lt;&gt;""),AND(JF7&gt;=JI$25,JF7&lt;&gt;"",JH7&gt;=JI$29,JH7&lt;&gt;""),AND(KD7&gt;=KQ$25,KD7&lt;&gt;"",KF7&gt;=KQ$29,KF7&lt;&gt;""),AND(KG7&gt;=KQ$25,KG7&lt;&gt;"",KI7&gt;=KQ$29,KI7&lt;&gt;""),AND(KK7&gt;=KQ$25,KK7&lt;&gt;"",KM7&gt;=KQ$29,KM7&lt;&gt;""),AND(KN7&gt;=KQ$25,KN7&lt;&gt;"",KP7&gt;=KQ$29,KP7&lt;&gt;""),AND(LL7&gt;=LY$25,LL7&lt;&gt;"",LN7&gt;=LY$29,LN7&lt;&gt;""),AND(LO7&gt;=LY$25,LO7&lt;&gt;"",LQ7&gt;=LY$29,LQ7&lt;&gt;""),AND(LS7&gt;=LY$25,LS7&lt;&gt;"",LU7&gt;=LY$29,LU7&lt;&gt;""),AND(LV7&gt;=LY$25,LV7&lt;&gt;"",LX7&gt;=LY$29,LX7&lt;&gt;""),AND(MT7&gt;=NG$25,MT7&lt;&gt;"",MV7&gt;=NG$29,MV7&lt;&gt;""),AND(MW7&gt;=NG$25,MW7&lt;&gt;"",MY7&gt;=NG$29,MY7&lt;&gt;""),AND(NA7&gt;=NG$25,NA7&lt;&gt;"",NC7&gt;=NG$29,NC7&lt;&gt;""),AND(ND7&gt;=NG$25,ND7&lt;&gt;"",NF7&gt;=NG$29,NF7&lt;&gt;""),AND(OB7&gt;=OO$25,OB7&lt;&gt;"",OD7&gt;=OO$29,OD7&lt;&gt;""),AND(OE7&gt;=OO$25,OE7&lt;&gt;"",OG7&gt;=OO$29,OG7&lt;&gt;""),AND(OI7&gt;=OO$25,OI7&lt;&gt;"",OK7&gt;=OO$29,OK7&lt;&gt;""),AND(OL7&gt;=OO$25,OL7&lt;&gt;"",ON7&gt;=OO$29,ON7&lt;&gt;""),AND(PJ7&gt;=PW$25,PJ7&lt;&gt;"",PL7&gt;=PW$29,PL7&lt;&gt;""),AND(PM7&gt;=PW$25,PM7&lt;&gt;"",PO7&gt;=PW$29,PO7&lt;&gt;""),AND(PQ7&gt;=PW$25,PQ7&lt;&gt;"",PS7&gt;=PW$29,PS7&lt;&gt;""),AND(PT7&gt;=PW$25,PT7&lt;&gt;"",PV7&gt;=PW$29,PV7&lt;&gt;""),AND(QR7&gt;=RE$25,QR7&lt;&gt;"",QT7&gt;=RE$29,QT7&lt;&gt;""),AND(QU7&gt;=RE$25,QU7&lt;&gt;"",QW7&gt;=RE$29,QW7&lt;&gt;""),AND(QY7&gt;=RE$25,QY7&lt;&gt;"",RA7&gt;=RE$29,RA7&lt;&gt;""),AND(RB7&gt;=RE$25,RB7&lt;&gt;"",RD7&gt;=RE$29,RD7&lt;&gt;""),AND(RZ7&gt;=SM$25,RZ7&lt;&gt;"",SB7&gt;=SM$29,SB7&lt;&gt;""),AND(SC7&gt;=SM$25,SC7&lt;&gt;"",SE7&gt;=SM$29,SE7&lt;&gt;""),AND(SG7&gt;=SM$25,SG7&lt;&gt;"",SI7&gt;=SM$29,SI7&lt;&gt;""),AND(SJ7&gt;=SM$25,SJ7&lt;&gt;"",SL7&gt;=SM$29,SL7&lt;&gt;""),AND(TH7&gt;=TU$25,TH7&lt;&gt;"",TJ7&gt;=TU$29,TJ7&lt;&gt;""),AND(TK7&gt;=TU$25,TK7&lt;&gt;"",TM7&gt;=TU$29,TM7&lt;&gt;""),AND(TO7&gt;=TU$25,TO7&lt;&gt;"",TQ7&gt;=TU$29,TQ7&lt;&gt;""),AND(TR7&gt;=TU$25,TR7&lt;&gt;"",TT7&gt;=TU$29,TT7&lt;&gt;""),AND(UP7&gt;=VC$25,UP7&lt;&gt;"",UR7&gt;=VC$29,UR7&lt;&gt;""),AND(US7&gt;=VC$25,US7&lt;&gt;"",UU7&gt;=VC$29,UU7&lt;&gt;""),AND(UW7&gt;=VC$25,UW7&lt;&gt;"",UY7&gt;=VC$29,UY7&lt;&gt;""),AND(UZ7&gt;=VC$25,UZ7&lt;&gt;"",VB7&gt;=VC$29,VB7&lt;&gt;""),AND(VX7&gt;=WK$25,VX7&lt;&gt;"",VZ7&gt;=WK$29,VZ7&lt;&gt;""),AND(WA7&gt;=WK$25,WA7&lt;&gt;"",WC7&gt;=WK$29,WC7&lt;&gt;""),AND(WE7&gt;=WK$25,WE7&lt;&gt;"",WG7&gt;=WK$29,WG7&lt;&gt;""),AND(WH7&gt;=WK$25,WH7&lt;&gt;"",WJ7&gt;=WK$29,WJ7&lt;&gt;"")),"Excellence",IF(I7="P","Worlds Team",IF(F7="P","National Team","")))))</f>
        <v>Merit</v>
      </c>
      <c r="I7" s="3" t="str">
        <f>IF(OR(AND(AG7&gt;=AQ$24,AG7&lt;&gt;"",AI7&gt;=AQ$28,AI7&lt;&gt;"",AF7=""),AND(AJ7&gt;=AQ$24,AJ7&lt;&gt;"",AL7&gt;=AQ$28,AL7&lt;&gt;"",AF7=""),AND(AN7&gt;=AQ$24,AN7&lt;&gt;"",AP7&gt;=AQ$28,AP7&lt;&gt;"",AF7=""),AND(BH7&gt;=BR$24,BH7&lt;&gt;"",BJ7&gt;=BR$28,BJ7&lt;&gt;"",BG7=""),AND(BK7&gt;=BR$24,BK7&lt;&gt;"",BM7&gt;=BR$28,BM7&lt;&gt;"",BG7=""),AND(BO7&gt;=BR$24,BO7&lt;&gt;"",BQ7&gt;=BR$28,BQ7&lt;&gt;"",BG7=""),AND(CI7&gt;=CS$24,CI7&lt;&gt;"",CK7&gt;=CS$28,CK7&lt;&gt;"",CH7=""),AND(CL7&gt;=CS$24,CL7&lt;&gt;"",CN7&gt;=CS$28,CN7&lt;&gt;"",CH7=""),AND(CP7&gt;=CS$24,CP7&lt;&gt;"",CR7&gt;=CS$28,CR7&lt;&gt;"",CH7=""),AND(DP7&gt;=EC$24,DP7&lt;&gt;"",DR7&gt;=EC$28,DR7&lt;&gt;""),AND(DS7&gt;=EC$24,DS7&lt;&gt;"",DU7&gt;=EC$28,DU7&lt;&gt;""),AND(DW7&gt;=EC$24,DW7&lt;&gt;"",DY7&gt;=EC$28,DY7&lt;&gt;""),AND(DZ7&gt;=EC$24,DZ7&lt;&gt;"",EB7&gt;=EC$28,EB7&lt;&gt;""),AND(EX7&gt;=FK$24,EX7&lt;&gt;"",EZ7&gt;=FK$28,EZ7&lt;&gt;""),AND(FA7&gt;=FK$24,FA7&lt;&gt;"",FC7&gt;=FK$28,FC7&lt;&gt;""),AND(FE7&gt;=FK$24,FE7&lt;&gt;"",FG7&gt;=FK$28,FG7&lt;&gt;""),AND(FH7&gt;=FK$24,FH7&lt;&gt;"",FJ7&gt;=FK$28,FJ7&lt;&gt;""),AND(GF7&gt;=GS$24,GF7&lt;&gt;"",GH7&gt;=GS$28,GH7&lt;&gt;""),AND(GI7&gt;=GS$24,GI7&lt;&gt;"",GK7&gt;=GS$28,GK7&lt;&gt;""),AND(GM7&gt;=GS$24,GM7&lt;&gt;"",GO7&gt;=GS$28,GO7&lt;&gt;""),AND(GP7&gt;=GS$24,GP7&lt;&gt;"",GR7&gt;=GS$28,GR7&lt;&gt;""),AND(HN7&gt;=IA$24,HN7&lt;&gt;"",HP7&gt;=IA$28,HP7&lt;&gt;""),AND(HQ7&gt;=IA$24,HQ7&lt;&gt;"",HS7&gt;=IA$28,HS7&lt;&gt;""),AND(HU7&gt;=IA$24,HU7&lt;&gt;"",HW7&gt;=IA$28,HW7&lt;&gt;""),AND(HX7&gt;=IA$24,HX7&lt;&gt;"",HZ7&gt;=IA$28,HZ7&lt;&gt;""),AND(IV7&gt;=JI$24,IV7&lt;&gt;"",IX7&gt;=JI$28,IX7&lt;&gt;""),AND(IY7&gt;=JI$24,IY7&lt;&gt;"",JA7&gt;=JI$28,JA7&lt;&gt;""),AND(JC7&gt;=JI$24,JC7&lt;&gt;"",JE7&gt;=JI$28,JE7&lt;&gt;""),AND(JF7&gt;=JI$24,JF7&lt;&gt;"",JH7&gt;=JI$28,JH7&lt;&gt;""),AND(KD7&gt;=KQ$24,KD7&lt;&gt;"",KF7&gt;=KQ$28,KF7&lt;&gt;""),AND(KG7&gt;=KQ$24,KG7&lt;&gt;"",KI7&gt;=KQ$28,KI7&lt;&gt;""),AND(KK7&gt;=KQ$24,KK7&lt;&gt;"",KM7&gt;=KQ$28,KM7&lt;&gt;""),AND(KN7&gt;=KQ$24,KN7&lt;&gt;"",KP7&gt;=KQ$28,KP7&lt;&gt;""),AND(LL7&gt;=LY$24,LL7&lt;&gt;"",LN7&gt;=LY$28,LN7&lt;&gt;""),AND(LO7&gt;=LY$24,LO7&lt;&gt;"",LQ7&gt;=LY$28,LQ7&lt;&gt;""),AND(LS7&gt;=LY$24,LS7&lt;&gt;"",LU7&gt;=LY$28,LU7&lt;&gt;""),AND(LV7&gt;=LY$24,LV7&lt;&gt;"",LX7&gt;=LY$28,LX7&lt;&gt;""),AND(MT7&gt;=NG$24,MT7&lt;&gt;"",MV7&gt;=NG$28,MV7&lt;&gt;""),AND(MW7&gt;=NG$24,MW7&lt;&gt;"",MY7&gt;=NG$28,MY7&lt;&gt;""),AND(NA7&gt;=NG$24,NA7&lt;&gt;"",NC7&gt;=NG$28,NC7&lt;&gt;""),AND(ND7&gt;=NG$24,ND7&lt;&gt;"",NF7&gt;=NG$28,NF7&lt;&gt;""),AND(OB7&gt;=OO$24,OB7&lt;&gt;"",OD7&gt;=OO$28,OD7&lt;&gt;""),AND(OE7&gt;=OO$24,OE7&lt;&gt;"",OG7&gt;=OO$28,OG7&lt;&gt;""),AND(OI7&gt;=OO$24,OI7&lt;&gt;"",OK7&gt;=OO$28,OK7&lt;&gt;""),AND(OL7&gt;=OO$24,OL7&lt;&gt;"",ON7&gt;=OO$28,ON7&lt;&gt;""),AND(PJ7&gt;=PW$24,PJ7&lt;&gt;"",PL7&gt;=PW$28,PL7&lt;&gt;""),AND(PM7&gt;=PW$24,PM7&lt;&gt;"",PO7&gt;=PW$28,PO7&lt;&gt;""),AND(PQ7&gt;=PW$24,PQ7&lt;&gt;"",PS7&gt;=PW$28,PS7&lt;&gt;""),AND(PT7&gt;=PW$24,PT7&lt;&gt;"",PV7&gt;=PW$28,PV7&lt;&gt;""),AND(QR7&gt;=RE$24,QR7&lt;&gt;"",QT7&gt;=RE$28,QT7&lt;&gt;""),AND(QU7&gt;=RE$24,QU7&lt;&gt;"",QW7&gt;=RE$28,QW7&lt;&gt;""),AND(QY7&gt;=RE$24,QY7&lt;&gt;"",RA7&gt;=RE$28,RA7&lt;&gt;""),AND(RB7&gt;=RE$24,RB7&lt;&gt;"",RD7&gt;=RE$28,RD7&lt;&gt;""),AND(RZ7&gt;=SM$24,RZ7&lt;&gt;"",SB7&gt;=SM$28,SB7&lt;&gt;""),AND(SC7&gt;=SM$24,SC7&lt;&gt;"",SE7&gt;=SM$28,SE7&lt;&gt;""),AND(SG7&gt;=SM$24,SG7&lt;&gt;"",SI7&gt;=SM$28,SI7&lt;&gt;""),AND(SJ7&gt;=SM$24,SJ7&lt;&gt;"",SL7&gt;=SM$28,SL7&lt;&gt;""),AND(TH7&gt;=TU$24,TH7&lt;&gt;"",TJ7&gt;=TU$28,TJ7&lt;&gt;""),AND(TK7&gt;=TU$24,TK7&lt;&gt;"",TM7&gt;=TU$28,TM7&lt;&gt;""),AND(TO7&gt;=TU$24,TO7&lt;&gt;"",TQ7&gt;=TU$28,TQ7&lt;&gt;""),AND(TR7&gt;=TU$24,TR7&lt;&gt;"",TT7&gt;=TU$28,TT7&lt;&gt;""),AND(UP7&gt;=VC$24,UP7&lt;&gt;"",UR7&gt;=VC$28,UR7&lt;&gt;""),AND(US7&gt;=VC$24,US7&lt;&gt;"",UU7&gt;=VC$28,UU7&lt;&gt;""),AND(UW7&gt;=VC$24,UW7&lt;&gt;"",UY7&gt;=VC$28,UY7&lt;&gt;""),AND(UZ7&gt;=VC$24,UZ7&lt;&gt;"",VB7&gt;=VC$28,VB7&lt;&gt;""),AND(VX7&gt;=WK$24,VX7&lt;&gt;"",VZ7&gt;=WK$28,VZ7&lt;&gt;""),AND(WA7&gt;=WK$24,WA7&lt;&gt;"",WC7&gt;=WK$28,WC7&lt;&gt;""),AND(WE7&gt;=WK$24,WE7&lt;&gt;"",WG7&gt;=WK$28,WG7&lt;&gt;""),AND(WH7&gt;=WK$24,WH7&lt;&gt;"",WJ7&gt;=WK$28,WJ7&lt;&gt;"")),"P","")</f>
        <v>P</v>
      </c>
      <c r="J7" s="8">
        <f>IF(COUNT(AI7,AL7,AP7,BJ7,BM7,BQ7,CK7,CN7,CR7)&gt;0,LARGE((AI7,AL7,AP7,BJ7,BM7,BQ7,CK7,CN7,CR7),1),0)</f>
        <v>0</v>
      </c>
      <c r="K7" s="8" t="str">
        <f>IF(J7="","",IF(OR(J7=CK7,J7=CN7,J7=CR7),$BS$1,IF(OR(J7=BJ7,J7=BM7,J7=BQ7),$AR$1,IF(OR(J7=AI7,J7=AL7,J7=AP7),$Q$1,""))))</f>
        <v/>
      </c>
      <c r="L7" s="8">
        <f>IF(COUNT(AI7,AL7,AP7,BJ7,BM7,BQ7,CK7,CN7,CR7)&gt;1,LARGE((AI7,AL7,AP7,BJ7,BM7,BQ7,CK7,CN7,CR7),2),0)</f>
        <v>0</v>
      </c>
      <c r="M7" s="8" t="str">
        <f>IF(L7="","",IF(OR(L7=CK7,L7=CN7,L7=CR7),$BS$1,IF(OR(L7=BJ7,L7=BM7,L7=BQ7),$AR$1,IF(OR(L7=AI7,L7=AL7,L7=AP7),$Q$1,""))))</f>
        <v/>
      </c>
      <c r="N7" s="8">
        <f>IF(MAX(CT7,CU7)&gt;0,MAX(CT7,CU7),"")</f>
        <v>47.78</v>
      </c>
      <c r="O7" s="11" t="str">
        <f>IF(N7="","",IF(N7=CT7,"("&amp;CT$2&amp;")",IF(N7=CU7,"("&amp;CU$2&amp;")")))</f>
        <v>(Prelim)</v>
      </c>
      <c r="P7" s="8" t="str">
        <f>IF(N7="","",IF(N7=CT7,IF(N7+IF(L7="",0,L7)=WD7,$VD$1,IF(N7+IF(L7="",0,L7)=UV7,$TV$1,IF(N7+IF(L7="",0,L7)=TN7,$SN$1,IF(N7+IF(L7="",0,L7)=SF7,$RF$1,IF(N7+IF(L7="",0,L7)=QX7,$PX$1,IF(N7+IF(L7="",0,L7)=PP7,$OP$1,IF(N7+IF(L7="",0,L7)=OH7,$NH$1,IF(N7+IF(L7="",0,L7)=MZ7,$LZ$1,IF(N7+IF(L7="",0,L7)=LR7,$KR$1,IF(N7+IF(L7="",0,L7)=KJ7,$JJ$1,IF(N7+IF(L7="",0,L7)=JB7,$IB$1,IF(N7+IF(L7="",0,L7)=HT7,$GT$1,IF(N7+IF(L7="",0,L7)=GL7,$FL$1,IF(N7+IF(L7="",0,L7)=FD7,$ED$1,IF(N7+IF(L7="",0,L7)=DV7,$CV$1))))))))))))))),IF(N7=CU7,IF(N7+IF(L7="",0,L7)=WG7,$VD$1,IF(N7+IF(L7="",0,L7)=UY7,$TV$1,IF(N7+IF(L7="",0,L7)=TQ7,$SN$1,IF(N7+IF(L7="",0,L7)=SL7,$RF$1,IF(N7+IF(L7="",0,L7)=RD7,$PX$1,IF(N7+IF(L7="",0,L7)=PV7,$OP$1,IF(N7+IF(L7="",0,L7)=ON7,$NH$1,IF(N7+IF(L7="",0,L7)=NF7,$LZ$1,IF(N7+IF(L7="",0,L7)=LX7,$KR$1,IF(N7+IF(L7="",0,L7)=KP7,$JJ$1,IF(N7+IF(L7="",0,L7)=JH7,$IB$1,IF(N7+IF(L7="",0,L7)=HZ7,$GT$1,IF(N7+IF(L7="",0,L7)=GR7,$FL$1,IF(N7+IF(L7="",0,L7)=FJ7,$ED$1,IF(N7+IF(L7="",0,L7)=EB7,$CV$1,IF(N7+IF(L7="",0,L7)=WJ7,$VD$1,IF(N7+IF(L7="",0,L7)=VB7,$TV$1,IF(N7+IF(L7="",0,L7)=TT7,$SN$1,IF(N7+IF(L7="",0,L7)=SI7,$RF$1,IF(N7+IF(L7="",0,L7)=RA7,$PX$1,IF(N7+IF(L7="",0,L7)=PS7,$OP$1,IF(N7+IF(L7="",0,L7)=OK7,$NH$1,IF(N7+IF(L7="",0,L7)=NC7,$LZ$1,IF(N7+IF(L7="",0,L7)=LU7,$KR$1,IF(N7+IF(L7="",0,L7)=KM7,$JJ$1,IF(N7+IF(L7="",0,L7)=JE7,$IB$1,IF(N7+IF(L7="",0,L7)=HW7,$GT$1,IF(N7+IF(L7="",0,L7)=GO7,$FL$1,IF(N7+IF(L7="",0,L7)=FG7,$ED$1,IF(N7+IF(L7="",0,L7)=DY7,$CV$1)))))))))))))))))))))))))))))))))</f>
        <v>2023 World Cup POR 2 (July 8)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>IF(S7&gt;0,S7,"")</f>
        <v/>
      </c>
      <c r="AH7" s="39" t="str">
        <f>IF(T7&gt;0,T7,"")</f>
        <v/>
      </c>
      <c r="AI7" s="41" t="str">
        <f>IF(SUM(Q7:T7)-U7&gt;0,SUM(Q7:T7)-U7,"")</f>
        <v/>
      </c>
      <c r="AJ7" s="41" t="str">
        <f>IF(X7&gt;0,X7,"")</f>
        <v/>
      </c>
      <c r="AK7" s="41" t="str">
        <f>IF(Y7&gt;0,Y7,"")</f>
        <v/>
      </c>
      <c r="AL7" s="41" t="str">
        <f>IF(SUM(V7:Y7)-Z7&gt;0,SUM(V7:Y7)-Z7,"")</f>
        <v/>
      </c>
      <c r="AM7" s="41" t="str">
        <f>IF(AI7="","",MAX(AI7,AL7))</f>
        <v/>
      </c>
      <c r="AN7" s="41" t="str">
        <f>IF(AC7&gt;0,AC7,"")</f>
        <v/>
      </c>
      <c r="AO7" s="41" t="str">
        <f>IF(AD7&gt;0,AD7,"")</f>
        <v/>
      </c>
      <c r="AP7" s="41" t="str">
        <f>IF(SUM(AA7:AD7)-AE7&gt;0,SUM(AA7:AD7)-AE7,"")</f>
        <v/>
      </c>
      <c r="AQ7" s="41" t="str">
        <f>IF(SUM(AM7,AP7)&gt;0,SUM(AM7,AP7),"")</f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>IF(AT7&gt;0,AT7,"")</f>
        <v/>
      </c>
      <c r="BI7" s="40" t="str">
        <f>IF(AU7&gt;0,AU7,"")</f>
        <v/>
      </c>
      <c r="BJ7" s="11" t="str">
        <f>IF(SUM(AR7:AU7)-AV7&gt;0,SUM(AR7:AU7)-AV7,"")</f>
        <v/>
      </c>
      <c r="BK7" s="11" t="str">
        <f>IF(AY7&gt;0,AY7,"")</f>
        <v/>
      </c>
      <c r="BL7" s="11" t="str">
        <f>IF(AZ7&gt;0,AZ7,"")</f>
        <v/>
      </c>
      <c r="BM7" s="11" t="str">
        <f>IF(SUM(AW7:AZ7)-BA7&gt;0,SUM(AW7:AZ7)-BA7,"")</f>
        <v/>
      </c>
      <c r="BN7" s="11" t="str">
        <f>IF(BJ7="","",MAX(BJ7,BM7))</f>
        <v/>
      </c>
      <c r="BO7" s="11" t="str">
        <f>IF(BD7&gt;0,BD7,"")</f>
        <v/>
      </c>
      <c r="BP7" s="11" t="str">
        <f>IF(BE7&gt;0,BE7,"")</f>
        <v/>
      </c>
      <c r="BQ7" s="11" t="str">
        <f>IF(SUM(BB7:BE7)-BF7&gt;0,SUM(BB7:BE7)-BF7,"")</f>
        <v/>
      </c>
      <c r="BR7" s="11" t="str">
        <f>IF(SUM(BN7,BQ7)&gt;0,SUM(BN7,BQ7),"")</f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>IF(BU7&gt;0,BU7,"")</f>
        <v/>
      </c>
      <c r="CJ7" s="39" t="str">
        <f>IF(BV7&gt;0,BV7,"")</f>
        <v/>
      </c>
      <c r="CK7" s="41" t="str">
        <f>IF(SUM(BS7:BV7)-BW7&gt;0,SUM(BS7:BV7)-BW7,"")</f>
        <v/>
      </c>
      <c r="CL7" s="41" t="str">
        <f>IF(BZ7&gt;0,BZ7,"")</f>
        <v/>
      </c>
      <c r="CM7" s="41" t="str">
        <f>IF(CA7&gt;0,CA7,"")</f>
        <v/>
      </c>
      <c r="CN7" s="41" t="str">
        <f>IF(SUM(BX7:CA7)-CB7&gt;0,SUM(BX7:CA7)-CB7,"")</f>
        <v/>
      </c>
      <c r="CO7" s="41" t="str">
        <f>IF(CK7="","",MAX(CK7,CN7))</f>
        <v/>
      </c>
      <c r="CP7" s="41" t="str">
        <f>IF(CE7&gt;0,CE7,"")</f>
        <v/>
      </c>
      <c r="CQ7" s="41" t="str">
        <f>IF(CF7&gt;0,CF7,"")</f>
        <v/>
      </c>
      <c r="CR7" s="41" t="str">
        <f>IF(SUM(CC7:CF7)-CG7&gt;0,SUM(CC7:CF7)-CG7,"")</f>
        <v/>
      </c>
      <c r="CS7" s="41" t="str">
        <f>IF(SUM(CO7,CR7)&gt;0,SUM(CO7,CR7),"")</f>
        <v/>
      </c>
      <c r="CT7" s="52">
        <f>IF(MAX(DV7,FD7,GL7,HT7,JB7,KJ7,LR7,MZ7,OH7,PP7,QX7,SF7,TN7,UV7,WD7)-IF(L7="",0,L7)&gt;0.001,MAX(DV7,FD7,GL7,HT7,JB7,KJ7,LR7,MZ7,OH7,PP7,QX7,SF7,TN7,UV7,WD7)-IF(L7="",0,L7),"")</f>
        <v>47.78</v>
      </c>
      <c r="CU7" s="52">
        <f>IF(MAX(DY7,EB7,FG7,FJ7,GO7,GR7,HW7,HZ7,JE7,JH7,KM7,KP7,LU7,LX7,NC7,NF7,OK7,ON7,PS7,PV7,RA7,RD7,SI7,SL7,TQ7,TT7,UY7,VB7,WG7,WJ7)-IF(L7="",0,L7)&gt;0.001,MAX(DY7,EB7,FG7,FJ7,GO7,GR7,HW7,HZ7,JE7,JH7,KM7,KP7,LU7,LX7,NC7,NF7,OK7,ON7,PS7,PV7,RA7,RD7,SI7,SL7,TQ7,TT7,UY7,VB7,WG7,WJ7)-IF(L7="",0,L7),"")</f>
        <v>47.72</v>
      </c>
      <c r="CV7" s="17">
        <v>7.15</v>
      </c>
      <c r="CW7" s="17">
        <v>9.25</v>
      </c>
      <c r="CX7" s="17">
        <v>13.1</v>
      </c>
      <c r="CY7" s="17">
        <v>18.28</v>
      </c>
      <c r="CZ7" s="17">
        <v>0</v>
      </c>
      <c r="DA7" s="17">
        <v>6.6</v>
      </c>
      <c r="DB7" s="17">
        <v>8.35</v>
      </c>
      <c r="DC7" s="17">
        <v>11.5</v>
      </c>
      <c r="DD7" s="17">
        <v>13.92</v>
      </c>
      <c r="DE7" s="17">
        <v>0</v>
      </c>
      <c r="DF7" s="17"/>
      <c r="DG7" s="17"/>
      <c r="DH7" s="17"/>
      <c r="DI7" s="17"/>
      <c r="DJ7" s="17"/>
      <c r="DK7" s="17">
        <v>7.35</v>
      </c>
      <c r="DL7" s="17">
        <v>9.25</v>
      </c>
      <c r="DM7" s="17">
        <v>13.1</v>
      </c>
      <c r="DN7" s="17">
        <v>18.02</v>
      </c>
      <c r="DO7" s="17">
        <v>0</v>
      </c>
      <c r="DP7" s="41">
        <f>IF(CX7&gt;0,CX7,"")</f>
        <v>13.1</v>
      </c>
      <c r="DQ7" s="41">
        <f>IF(CY7&gt;0,CY7,"")</f>
        <v>18.28</v>
      </c>
      <c r="DR7" s="41">
        <f>IF(SUM(CV7:CY7)-CZ7&gt;0,SUM(CV7:CY7)-CZ7,"")</f>
        <v>47.78</v>
      </c>
      <c r="DS7" s="41">
        <f>IF(DC7&gt;0,DC7,"")</f>
        <v>11.5</v>
      </c>
      <c r="DT7" s="41">
        <f>IF(DD7&gt;0,DD7,"")</f>
        <v>13.92</v>
      </c>
      <c r="DU7" s="41">
        <f>IF(SUM(DA7:DD7)-DE7&gt;0,SUM(DA7:DD7)-DE7,"")</f>
        <v>40.369999999999997</v>
      </c>
      <c r="DV7" s="41">
        <f>IF(MAX(DR7,DU7)&gt;0,MAX(DR7,DU7),"")</f>
        <v>47.78</v>
      </c>
      <c r="DW7" s="41" t="str">
        <f>IF(DH7&gt;0,DH7,"")</f>
        <v/>
      </c>
      <c r="DX7" s="41" t="str">
        <f>IF(DI7&gt;0,DI7,"")</f>
        <v/>
      </c>
      <c r="DY7" s="41" t="str">
        <f>IF(SUM(DF7:DI7)-DJ7&gt;0,SUM(DF7:DI7)-DJ7,"")</f>
        <v/>
      </c>
      <c r="DZ7" s="41">
        <f>IF(DM7&gt;0,DM7,"")</f>
        <v>13.1</v>
      </c>
      <c r="EA7" s="41">
        <f>IF(DN7&gt;0,DN7,"")</f>
        <v>18.02</v>
      </c>
      <c r="EB7" s="41">
        <f>IF(SUM(DK7:DN7)-DO7&gt;0,SUM(DK7:DN7)-DO7,"")</f>
        <v>47.72</v>
      </c>
      <c r="EC7" s="41">
        <f>IF(SUM(DV7,DY7,EB7)&gt;0,SUM(DV7,DY7,EB7),"")</f>
        <v>95.5</v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>IF(EF7&gt;0,EF7,"")</f>
        <v/>
      </c>
      <c r="EY7" s="11" t="str">
        <f>IF(EG7&gt;0,EG7,"")</f>
        <v/>
      </c>
      <c r="EZ7" s="11" t="str">
        <f>IF(SUM(ED7:EG7)-EH7&gt;0,SUM(ED7:EG7)-EH7,"")</f>
        <v/>
      </c>
      <c r="FA7" s="11" t="str">
        <f>IF(EK7&gt;0,EK7,"")</f>
        <v/>
      </c>
      <c r="FB7" s="11" t="str">
        <f>IF(EL7&gt;0,EL7,"")</f>
        <v/>
      </c>
      <c r="FC7" s="11" t="str">
        <f>IF(SUM(EI7:EL7)-EM7&gt;0,SUM(EI7:EL7)-EM7,"")</f>
        <v/>
      </c>
      <c r="FD7" s="11" t="str">
        <f>IF(MAX(EZ7,FC7)&gt;0,MAX(EZ7,FC7),"")</f>
        <v/>
      </c>
      <c r="FE7" s="11" t="str">
        <f>IF(EP7&gt;0,EP7,"")</f>
        <v/>
      </c>
      <c r="FF7" s="11" t="str">
        <f>IF(EQ7&gt;0,EQ7,"")</f>
        <v/>
      </c>
      <c r="FG7" s="11" t="str">
        <f>IF(SUM(EN7:EQ7)-ER7&gt;0,SUM(EN7:EQ7)-ER7,"")</f>
        <v/>
      </c>
      <c r="FH7" s="11" t="str">
        <f>IF(EU7&gt;0,EU7,"")</f>
        <v/>
      </c>
      <c r="FI7" s="11" t="str">
        <f>IF(EV7&gt;0,EV7,"")</f>
        <v/>
      </c>
      <c r="FJ7" s="11" t="str">
        <f>IF(SUM(ES7:EV7)-EW7&gt;0,SUM(ES7:EV7)-EW7,"")</f>
        <v/>
      </c>
      <c r="FK7" s="11" t="str">
        <f>IF(SUM(FD7,FG7,FJ7)&gt;0,SUM(FD7,FG7,FJ7),"")</f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>IF(FN7&gt;0,FN7,"")</f>
        <v/>
      </c>
      <c r="GG7" s="41" t="str">
        <f>IF(FO7&gt;0,FO7,"")</f>
        <v/>
      </c>
      <c r="GH7" s="41" t="str">
        <f>IF(SUM(FL7:FO7)-FP7&gt;0,SUM(FL7:FO7)-FP7,"")</f>
        <v/>
      </c>
      <c r="GI7" s="41" t="str">
        <f>IF(FS7&gt;0,FS7,"")</f>
        <v/>
      </c>
      <c r="GJ7" s="41" t="str">
        <f>IF(FT7&gt;0,FT7,"")</f>
        <v/>
      </c>
      <c r="GK7" s="41" t="str">
        <f>IF(SUM(FQ7:FT7)-FU7&gt;0,SUM(FQ7:FT7)-FU7,"")</f>
        <v/>
      </c>
      <c r="GL7" s="41" t="str">
        <f>IF(MAX(GH7,GK7)&gt;0,MAX(GH7,GK7),"")</f>
        <v/>
      </c>
      <c r="GM7" s="41" t="str">
        <f>IF(FX7&gt;0,FX7,"")</f>
        <v/>
      </c>
      <c r="GN7" s="41" t="str">
        <f>IF(FY7&gt;0,FY7,"")</f>
        <v/>
      </c>
      <c r="GO7" s="41" t="str">
        <f>IF(SUM(FV7:FY7)-FZ7&gt;0,SUM(FV7:FY7)-FZ7,"")</f>
        <v/>
      </c>
      <c r="GP7" s="41" t="str">
        <f>IF(GC7&gt;0,GC7,"")</f>
        <v/>
      </c>
      <c r="GQ7" s="41" t="str">
        <f>IF(GD7&gt;0,GD7,"")</f>
        <v/>
      </c>
      <c r="GR7" s="41" t="str">
        <f>IF(SUM(GA7:GD7)-GE7&gt;0,SUM(GA7:GD7)-GE7,"")</f>
        <v/>
      </c>
      <c r="GS7" s="41" t="str">
        <f>IF(SUM(GL7,GO7,GR7)&gt;0,SUM(GL7,GO7,GR7),"")</f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>IF(GV7&gt;0,GV7,"")</f>
        <v/>
      </c>
      <c r="HO7" s="11" t="str">
        <f>IF(GW7&gt;0,GW7,"")</f>
        <v/>
      </c>
      <c r="HP7" s="11" t="str">
        <f>IF(SUM(GT7:GW7)-GX7&gt;0,SUM(GT7:GW7)-GX7,"")</f>
        <v/>
      </c>
      <c r="HQ7" s="11" t="str">
        <f>IF(HA7&gt;0,HA7,"")</f>
        <v/>
      </c>
      <c r="HR7" s="11" t="str">
        <f>IF(HB7&gt;0,HB7,"")</f>
        <v/>
      </c>
      <c r="HS7" s="11" t="str">
        <f>IF(SUM(GY7:HB7)-HC7&gt;0,SUM(GY7:HB7)-HC7,"")</f>
        <v/>
      </c>
      <c r="HT7" s="11" t="str">
        <f>IF(MAX(HP7,HS7)&gt;0,MAX(HP7,HS7),"")</f>
        <v/>
      </c>
      <c r="HU7" s="11" t="str">
        <f>IF(HF7&gt;0,HF7,"")</f>
        <v/>
      </c>
      <c r="HV7" s="11" t="str">
        <f>IF(HG7&gt;0,HG7,"")</f>
        <v/>
      </c>
      <c r="HW7" s="11" t="str">
        <f>IF(SUM(HD7:HG7)-HH7&gt;0,SUM(HD7:HG7)-HH7,"")</f>
        <v/>
      </c>
      <c r="HX7" s="11" t="str">
        <f>IF(HK7&gt;0,HK7,"")</f>
        <v/>
      </c>
      <c r="HY7" s="11" t="str">
        <f>IF(HL7&gt;0,HL7,"")</f>
        <v/>
      </c>
      <c r="HZ7" s="11" t="str">
        <f>IF(SUM(HI7:HL7)-HM7&gt;0,SUM(HI7:HL7)-HM7,"")</f>
        <v/>
      </c>
      <c r="IA7" s="11" t="str">
        <f>IF(SUM(HT7,HW7,HZ7)&gt;0,SUM(HT7,HW7,HZ7),"")</f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>IF(ID7&gt;0,ID7,"")</f>
        <v/>
      </c>
      <c r="IW7" s="41" t="str">
        <f>IF(IE7&gt;0,IE7,"")</f>
        <v/>
      </c>
      <c r="IX7" s="41" t="str">
        <f>IF(SUM(IB7:IE7)-IF7&gt;0,SUM(IB7:IE7)-IF7,"")</f>
        <v/>
      </c>
      <c r="IY7" s="41" t="str">
        <f>IF(II7&gt;0,II7,"")</f>
        <v/>
      </c>
      <c r="IZ7" s="41" t="str">
        <f>IF(IJ7&gt;0,IJ7,"")</f>
        <v/>
      </c>
      <c r="JA7" s="41" t="str">
        <f>IF(SUM(IG7:IJ7)-IK7&gt;0,SUM(IG7:IJ7)-IK7,"")</f>
        <v/>
      </c>
      <c r="JB7" s="41" t="str">
        <f>IF(MAX(IX7,JA7)&gt;0,MAX(IX7,JA7),"")</f>
        <v/>
      </c>
      <c r="JC7" s="41" t="str">
        <f>IF(IN7&gt;0,IN7,"")</f>
        <v/>
      </c>
      <c r="JD7" s="41" t="str">
        <f>IF(IO7&gt;0,IO7,"")</f>
        <v/>
      </c>
      <c r="JE7" s="41" t="str">
        <f>IF(SUM(IL7:IO7)-IP7&gt;0,SUM(IL7:IO7)-IP7,"")</f>
        <v/>
      </c>
      <c r="JF7" s="41" t="str">
        <f>IF(IS7&gt;0,IS7,"")</f>
        <v/>
      </c>
      <c r="JG7" s="41" t="str">
        <f>IF(IT7&gt;0,IT7,"")</f>
        <v/>
      </c>
      <c r="JH7" s="41" t="str">
        <f>IF(SUM(IQ7:IT7)-IU7&gt;0,SUM(IQ7:IT7)-IU7,"")</f>
        <v/>
      </c>
      <c r="JI7" s="41" t="str">
        <f>IF(SUM(JB7,JE7,JH7)&gt;0,SUM(JB7,JE7,JH7),"")</f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>IF(JL7&gt;0,JL7,"")</f>
        <v/>
      </c>
      <c r="KE7" s="11" t="str">
        <f>IF(JM7&gt;0,JM7,"")</f>
        <v/>
      </c>
      <c r="KF7" s="11" t="str">
        <f>IF(SUM(JJ7:JM7)-JN7&gt;0,SUM(JJ7:JM7)-JN7,"")</f>
        <v/>
      </c>
      <c r="KG7" s="11" t="str">
        <f>IF(JQ7&gt;0,JQ7,"")</f>
        <v/>
      </c>
      <c r="KH7" s="11" t="str">
        <f>IF(JR7&gt;0,JR7,"")</f>
        <v/>
      </c>
      <c r="KI7" s="11" t="str">
        <f>IF(SUM(JO7:JR7)-JS7&gt;0,SUM(JO7:JR7)-JS7,"")</f>
        <v/>
      </c>
      <c r="KJ7" s="11" t="str">
        <f>IF(MAX(KF7,KI7)&gt;0,MAX(KF7,KI7),"")</f>
        <v/>
      </c>
      <c r="KK7" s="11" t="str">
        <f>IF(JV7&gt;0,JV7,"")</f>
        <v/>
      </c>
      <c r="KL7" s="11" t="str">
        <f>IF(JW7&gt;0,JW7,"")</f>
        <v/>
      </c>
      <c r="KM7" s="11" t="str">
        <f>IF(SUM(JT7:JW7)-JX7&gt;0,SUM(JT7:JW7)-JX7,"")</f>
        <v/>
      </c>
      <c r="KN7" s="11" t="str">
        <f>IF(KA7&gt;0,KA7,"")</f>
        <v/>
      </c>
      <c r="KO7" s="11" t="str">
        <f>IF(KB7&gt;0,KB7,"")</f>
        <v/>
      </c>
      <c r="KP7" s="11" t="str">
        <f>IF(SUM(JY7:KB7)-KC7&gt;0,SUM(JY7:KB7)-KC7,"")</f>
        <v/>
      </c>
      <c r="KQ7" s="11" t="str">
        <f>IF(SUM(KJ7,KM7,KP7)&gt;0,SUM(KJ7,KM7,KP7),"")</f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>IF(KT7&gt;0,KT7,"")</f>
        <v/>
      </c>
      <c r="LM7" s="41" t="str">
        <f>IF(KU7&gt;0,KU7,"")</f>
        <v/>
      </c>
      <c r="LN7" s="41" t="str">
        <f>IF(SUM(KR7:KU7)-KV7&gt;0,SUM(KR7:KU7)-KV7,"")</f>
        <v/>
      </c>
      <c r="LO7" s="41" t="str">
        <f>IF(KY7&gt;0,KY7,"")</f>
        <v/>
      </c>
      <c r="LP7" s="41" t="str">
        <f>IF(KZ7&gt;0,KZ7,"")</f>
        <v/>
      </c>
      <c r="LQ7" s="41" t="str">
        <f>IF(SUM(KW7:KZ7)-LA7&gt;0,SUM(KW7:KZ7)-LA7,"")</f>
        <v/>
      </c>
      <c r="LR7" s="41" t="str">
        <f>IF(MAX(LN7,LQ7)&gt;0,MAX(LN7,LQ7),"")</f>
        <v/>
      </c>
      <c r="LS7" s="41" t="str">
        <f>IF(LD7&gt;0,LD7,"")</f>
        <v/>
      </c>
      <c r="LT7" s="41" t="str">
        <f>IF(LE7&gt;0,LE7,"")</f>
        <v/>
      </c>
      <c r="LU7" s="41" t="str">
        <f>IF(SUM(LB7:LE7)-LF7&gt;0,SUM(LB7:LE7)-LF7,"")</f>
        <v/>
      </c>
      <c r="LV7" s="41" t="str">
        <f>IF(LI7&gt;0,LI7,"")</f>
        <v/>
      </c>
      <c r="LW7" s="41" t="str">
        <f>IF(LJ7&gt;0,LJ7,"")</f>
        <v/>
      </c>
      <c r="LX7" s="41" t="str">
        <f>IF(SUM(LG7:LJ7)-LK7&gt;0,SUM(LG7:LJ7)-LK7,"")</f>
        <v/>
      </c>
      <c r="LY7" s="41" t="str">
        <f>IF(SUM(LR7,LU7,LX7)&gt;0,SUM(LR7,LU7,LX7),"")</f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>IF(MB7&gt;0,MB7,"")</f>
        <v/>
      </c>
      <c r="MU7" s="11" t="str">
        <f>IF(MC7&gt;0,MC7,"")</f>
        <v/>
      </c>
      <c r="MV7" s="11" t="str">
        <f>IF(SUM(LZ7:MC7)-MD7&gt;0,SUM(LZ7:MC7)-MD7,"")</f>
        <v/>
      </c>
      <c r="MW7" s="11" t="str">
        <f>IF(MG7&gt;0,MG7,"")</f>
        <v/>
      </c>
      <c r="MX7" s="11" t="str">
        <f>IF(MH7&gt;0,MH7,"")</f>
        <v/>
      </c>
      <c r="MY7" s="11" t="str">
        <f>IF(SUM(ME7:MH7)-MI7&gt;0,SUM(ME7:MH7)-MI7,"")</f>
        <v/>
      </c>
      <c r="MZ7" s="11" t="str">
        <f>IF(MAX(MV7,MY7)&gt;0,MAX(MV7,MY7),"")</f>
        <v/>
      </c>
      <c r="NA7" s="11" t="str">
        <f>IF(ML7&gt;0,ML7,"")</f>
        <v/>
      </c>
      <c r="NB7" s="11" t="str">
        <f>IF(MM7&gt;0,MM7,"")</f>
        <v/>
      </c>
      <c r="NC7" s="11" t="str">
        <f>IF(SUM(MJ7:MM7)-MN7&gt;0,SUM(MJ7:MM7)-MN7,"")</f>
        <v/>
      </c>
      <c r="ND7" s="11" t="str">
        <f>IF(MQ7&gt;0,MQ7,"")</f>
        <v/>
      </c>
      <c r="NE7" s="11" t="str">
        <f>IF(MR7&gt;0,MR7,"")</f>
        <v/>
      </c>
      <c r="NF7" s="11" t="str">
        <f>IF(SUM(MO7:MR7)-MS7&gt;0,SUM(MO7:MR7)-MS7,"")</f>
        <v/>
      </c>
      <c r="NG7" s="11" t="str">
        <f>IF(SUM(MZ7,NC7,NF7)&gt;0,SUM(MZ7,NC7,NF7),"")</f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>IF(NJ7&gt;0,NJ7,"")</f>
        <v/>
      </c>
      <c r="OC7" s="41" t="str">
        <f>IF(NK7&gt;0,NK7,"")</f>
        <v/>
      </c>
      <c r="OD7" s="41" t="str">
        <f>IF(SUM(NH7:NK7)-NL7&gt;0,SUM(NH7:NK7)-NL7,"")</f>
        <v/>
      </c>
      <c r="OE7" s="41" t="str">
        <f>IF(NO7&gt;0,NO7,"")</f>
        <v/>
      </c>
      <c r="OF7" s="41" t="str">
        <f>IF(NP7&gt;0,NP7,"")</f>
        <v/>
      </c>
      <c r="OG7" s="41" t="str">
        <f>IF(SUM(NM7:NP7)-NQ7&gt;0,SUM(NM7:NP7)-NQ7,"")</f>
        <v/>
      </c>
      <c r="OH7" s="41" t="str">
        <f>IF(MAX(OD7,OG7)&gt;0,MAX(OD7,OG7),"")</f>
        <v/>
      </c>
      <c r="OI7" s="41" t="str">
        <f>IF(NT7&gt;0,NT7,"")</f>
        <v/>
      </c>
      <c r="OJ7" s="41" t="str">
        <f>IF(NU7&gt;0,NU7,"")</f>
        <v/>
      </c>
      <c r="OK7" s="41" t="str">
        <f>IF(SUM(NR7:NU7)-NV7&gt;0,SUM(NR7:NU7)-NV7,"")</f>
        <v/>
      </c>
      <c r="OL7" s="41" t="str">
        <f>IF(NY7&gt;0,NY7,"")</f>
        <v/>
      </c>
      <c r="OM7" s="41" t="str">
        <f>IF(NZ7&gt;0,NZ7,"")</f>
        <v/>
      </c>
      <c r="ON7" s="41" t="str">
        <f>IF(SUM(NW7:NZ7)-OA7&gt;0,SUM(NW7:NZ7)-OA7,"")</f>
        <v/>
      </c>
      <c r="OO7" s="41" t="str">
        <f>IF(SUM(OH7,OK7,ON7)&gt;0,SUM(OH7,OK7,ON7),"")</f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>IF(OR7&gt;0,OR7,"")</f>
        <v/>
      </c>
      <c r="PK7" s="11" t="str">
        <f>IF(OS7&gt;0,OS7,"")</f>
        <v/>
      </c>
      <c r="PL7" s="11" t="str">
        <f>IF(SUM(OP7:OS7)-OT7&gt;0,SUM(OP7:OS7)-OT7,"")</f>
        <v/>
      </c>
      <c r="PM7" s="11" t="str">
        <f>IF(OW7&gt;0,OW7,"")</f>
        <v/>
      </c>
      <c r="PN7" s="11" t="str">
        <f>IF(OX7&gt;0,OX7,"")</f>
        <v/>
      </c>
      <c r="PO7" s="11" t="str">
        <f>IF(SUM(OU7:OX7)-OY7&gt;0,SUM(OU7:OX7)-OY7,"")</f>
        <v/>
      </c>
      <c r="PP7" s="11" t="str">
        <f>IF(MAX(PL7,PO7)&gt;0,MAX(PL7,PO7),"")</f>
        <v/>
      </c>
      <c r="PQ7" s="11" t="str">
        <f>IF(PB7&gt;0,PB7,"")</f>
        <v/>
      </c>
      <c r="PR7" s="11" t="str">
        <f>IF(PC7&gt;0,PC7,"")</f>
        <v/>
      </c>
      <c r="PS7" s="11" t="str">
        <f>IF(SUM(OZ7:PC7)-PD7&gt;0,SUM(OZ7:PC7)-PD7,"")</f>
        <v/>
      </c>
      <c r="PT7" s="11" t="str">
        <f>IF(PG7&gt;0,PG7,"")</f>
        <v/>
      </c>
      <c r="PU7" s="11" t="str">
        <f>IF(PH7&gt;0,PH7,"")</f>
        <v/>
      </c>
      <c r="PV7" s="11" t="str">
        <f>IF(SUM(PE7:PH7)-PI7&gt;0,SUM(PE7:PH7)-PI7,"")</f>
        <v/>
      </c>
      <c r="PW7" s="11" t="str">
        <f>IF(SUM(PP7,PS7,PV7)&gt;0,SUM(PP7,PS7,PV7),"")</f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>IF(PZ7&gt;0,PZ7,"")</f>
        <v/>
      </c>
      <c r="QS7" s="41" t="str">
        <f>IF(QA7&gt;0,QA7,"")</f>
        <v/>
      </c>
      <c r="QT7" s="41" t="str">
        <f>IF(SUM(PX7:QA7)-QB7&gt;0,SUM(PX7:QA7)-QB7,"")</f>
        <v/>
      </c>
      <c r="QU7" s="41" t="str">
        <f>IF(QE7&gt;0,QE7,"")</f>
        <v/>
      </c>
      <c r="QV7" s="41" t="str">
        <f>IF(QF7&gt;0,QF7,"")</f>
        <v/>
      </c>
      <c r="QW7" s="41" t="str">
        <f>IF(SUM(QC7:QF7)-QG7&gt;0,SUM(QC7:QF7)-QG7,"")</f>
        <v/>
      </c>
      <c r="QX7" s="41" t="str">
        <f>IF(MAX(QT7,QW7)&gt;0,MAX(QT7,QW7),"")</f>
        <v/>
      </c>
      <c r="QY7" s="41" t="str">
        <f>IF(QJ7&gt;0,QJ7,"")</f>
        <v/>
      </c>
      <c r="QZ7" s="41" t="str">
        <f>IF(QK7&gt;0,QK7,"")</f>
        <v/>
      </c>
      <c r="RA7" s="41" t="str">
        <f>IF(SUM(QH7:QK7)-QL7&gt;0,SUM(QH7:QK7)-QL7,"")</f>
        <v/>
      </c>
      <c r="RB7" s="41" t="str">
        <f>IF(QO7&gt;0,QO7,"")</f>
        <v/>
      </c>
      <c r="RC7" s="41" t="str">
        <f>IF(QP7&gt;0,QP7,"")</f>
        <v/>
      </c>
      <c r="RD7" s="41" t="str">
        <f>IF(SUM(QM7:QP7)-QQ7&gt;0,SUM(QM7:QP7)-QQ7,"")</f>
        <v/>
      </c>
      <c r="RE7" s="41" t="str">
        <f>IF(SUM(QX7,RA7,RD7)&gt;0,SUM(QX7,RA7,RD7),"")</f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>IF(RH7&gt;0,RH7,"")</f>
        <v/>
      </c>
      <c r="SA7" s="11" t="str">
        <f>IF(RI7&gt;0,RI7,"")</f>
        <v/>
      </c>
      <c r="SB7" s="11" t="str">
        <f>IF(SUM(RF7:RI7)-RJ7&gt;0,SUM(RF7:RI7)-RJ7,"")</f>
        <v/>
      </c>
      <c r="SC7" s="11" t="str">
        <f>IF(RM7&gt;0,RM7,"")</f>
        <v/>
      </c>
      <c r="SD7" s="11" t="str">
        <f>IF(RN7&gt;0,RN7,"")</f>
        <v/>
      </c>
      <c r="SE7" s="11" t="str">
        <f>IF(SUM(RK7:RN7)-RO7&gt;0,SUM(RK7:RN7)-RO7,"")</f>
        <v/>
      </c>
      <c r="SF7" s="11" t="str">
        <f>IF(MAX(SB7,SE7)&gt;0,MAX(SB7,SE7),"")</f>
        <v/>
      </c>
      <c r="SG7" s="11" t="str">
        <f>IF(RR7&gt;0,RR7,"")</f>
        <v/>
      </c>
      <c r="SH7" s="11" t="str">
        <f>IF(RS7&gt;0,RS7,"")</f>
        <v/>
      </c>
      <c r="SI7" s="11" t="str">
        <f>IF(SUM(RP7:RS7)-RT7&gt;0,SUM(RP7:RS7)-RT7,"")</f>
        <v/>
      </c>
      <c r="SJ7" s="11" t="str">
        <f>IF(RW7&gt;0,RW7,"")</f>
        <v/>
      </c>
      <c r="SK7" s="11" t="str">
        <f>IF(RX7&gt;0,RX7,"")</f>
        <v/>
      </c>
      <c r="SL7" s="11" t="str">
        <f>IF(SUM(RU7:RX7)-RY7&gt;0,SUM(RU7:RX7)-RY7,"")</f>
        <v/>
      </c>
      <c r="SM7" s="11" t="str">
        <f>IF(SUM(SF7,SI7,SL7)&gt;0,SUM(SF7,SI7,SL7),"")</f>
        <v/>
      </c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17"/>
      <c r="TD7" s="17"/>
      <c r="TE7" s="17"/>
      <c r="TF7" s="17"/>
      <c r="TG7" s="17"/>
      <c r="TH7" s="41" t="str">
        <f>IF(SP7&gt;0,SP7,"")</f>
        <v/>
      </c>
      <c r="TI7" s="41" t="str">
        <f>IF(SQ7&gt;0,SQ7,"")</f>
        <v/>
      </c>
      <c r="TJ7" s="41" t="str">
        <f>IF(SUM(SN7:SQ7)-SR7&gt;0,SUM(SN7:SQ7)-SR7,"")</f>
        <v/>
      </c>
      <c r="TK7" s="41" t="str">
        <f>IF(SU7&gt;0,SU7,"")</f>
        <v/>
      </c>
      <c r="TL7" s="41" t="str">
        <f>IF(SV7&gt;0,SV7,"")</f>
        <v/>
      </c>
      <c r="TM7" s="41" t="str">
        <f>IF(SUM(SS7:SV7)-SW7&gt;0,SUM(SS7:SV7)-SW7,"")</f>
        <v/>
      </c>
      <c r="TN7" s="41" t="str">
        <f>IF(MAX(TJ7,TM7)&gt;0,MAX(TJ7,TM7),"")</f>
        <v/>
      </c>
      <c r="TO7" s="41" t="str">
        <f>IF(SZ7&gt;0,SZ7,"")</f>
        <v/>
      </c>
      <c r="TP7" s="41" t="str">
        <f>IF(TA7&gt;0,TA7,"")</f>
        <v/>
      </c>
      <c r="TQ7" s="41" t="str">
        <f>IF(SUM(SX7:TA7)-TB7&gt;0,SUM(SX7:TA7)-TB7,"")</f>
        <v/>
      </c>
      <c r="TR7" s="41" t="str">
        <f>IF(TE7&gt;0,TE7,"")</f>
        <v/>
      </c>
      <c r="TS7" s="41" t="str">
        <f>IF(TF7&gt;0,TF7,"")</f>
        <v/>
      </c>
      <c r="TT7" s="41" t="str">
        <f>IF(SUM(TC7:TF7)-TG7&gt;0,SUM(TC7:TF7)-TG7,"")</f>
        <v/>
      </c>
      <c r="TU7" s="41" t="str">
        <f>IF(SUM(TN7,TQ7,TT7)&gt;0,SUM(TN7,TQ7,TT7),"")</f>
        <v/>
      </c>
      <c r="TV7" s="18"/>
      <c r="TW7" s="18"/>
      <c r="TX7" s="18"/>
      <c r="TY7" s="18"/>
      <c r="TZ7" s="18"/>
      <c r="UA7" s="18"/>
      <c r="UB7" s="18"/>
      <c r="UC7" s="18"/>
      <c r="UD7" s="18"/>
      <c r="UE7" s="18"/>
      <c r="UF7" s="18"/>
      <c r="UG7" s="18"/>
      <c r="UH7" s="18"/>
      <c r="UI7" s="18"/>
      <c r="UJ7" s="18"/>
      <c r="UK7" s="18"/>
      <c r="UL7" s="18"/>
      <c r="UM7" s="18"/>
      <c r="UN7" s="18"/>
      <c r="UO7" s="18"/>
      <c r="UP7" s="11" t="str">
        <f>IF(TX7&gt;0,TX7,"")</f>
        <v/>
      </c>
      <c r="UQ7" s="11" t="str">
        <f>IF(TY7&gt;0,TY7,"")</f>
        <v/>
      </c>
      <c r="UR7" s="11" t="str">
        <f>IF(SUM(TV7:TY7)-TZ7&gt;0,SUM(TV7:TY7)-TZ7,"")</f>
        <v/>
      </c>
      <c r="US7" s="11" t="str">
        <f>IF(UC7&gt;0,UC7,"")</f>
        <v/>
      </c>
      <c r="UT7" s="11" t="str">
        <f>IF(UD7&gt;0,UD7,"")</f>
        <v/>
      </c>
      <c r="UU7" s="11" t="str">
        <f>IF(SUM(UA7:UD7)-UE7&gt;0,SUM(UA7:UD7)-UE7,"")</f>
        <v/>
      </c>
      <c r="UV7" s="11" t="str">
        <f>IF(MAX(UR7,UU7)&gt;0,MAX(UR7,UU7),"")</f>
        <v/>
      </c>
      <c r="UW7" s="11" t="str">
        <f>IF(UH7&gt;0,UH7,"")</f>
        <v/>
      </c>
      <c r="UX7" s="11" t="str">
        <f>IF(UI7&gt;0,UI7,"")</f>
        <v/>
      </c>
      <c r="UY7" s="11" t="str">
        <f>IF(SUM(UF7:UI7)-UJ7&gt;0,SUM(UF7:UI7)-UJ7,"")</f>
        <v/>
      </c>
      <c r="UZ7" s="11" t="str">
        <f>IF(UM7&gt;0,UM7,"")</f>
        <v/>
      </c>
      <c r="VA7" s="11" t="str">
        <f>IF(UN7&gt;0,UN7,"")</f>
        <v/>
      </c>
      <c r="VB7" s="11" t="str">
        <f>IF(SUM(UK7:UN7)-UO7&gt;0,SUM(UK7:UN7)-UO7,"")</f>
        <v/>
      </c>
      <c r="VC7" s="11" t="str">
        <f>IF(SUM(UV7,UY7,VB7)&gt;0,SUM(UV7,UY7,VB7),"")</f>
        <v/>
      </c>
      <c r="VD7" s="17"/>
      <c r="VE7" s="17"/>
      <c r="VF7" s="17"/>
      <c r="VG7" s="17"/>
      <c r="VH7" s="17"/>
      <c r="VI7" s="17"/>
      <c r="VJ7" s="17"/>
      <c r="VK7" s="17"/>
      <c r="VL7" s="17"/>
      <c r="VM7" s="17"/>
      <c r="VN7" s="17"/>
      <c r="VO7" s="17"/>
      <c r="VP7" s="17"/>
      <c r="VQ7" s="17"/>
      <c r="VR7" s="17"/>
      <c r="VS7" s="17"/>
      <c r="VT7" s="17"/>
      <c r="VU7" s="17"/>
      <c r="VV7" s="17"/>
      <c r="VW7" s="17"/>
      <c r="VX7" s="41" t="str">
        <f>IF(VF7&gt;0,VF7,"")</f>
        <v/>
      </c>
      <c r="VY7" s="41" t="str">
        <f>IF(VG7&gt;0,VG7,"")</f>
        <v/>
      </c>
      <c r="VZ7" s="41" t="str">
        <f>IF(SUM(VD7:VG7)-VH7&gt;0,SUM(VD7:VG7)-VH7,"")</f>
        <v/>
      </c>
      <c r="WA7" s="41" t="str">
        <f>IF(VK7&gt;0,VK7,"")</f>
        <v/>
      </c>
      <c r="WB7" s="41" t="str">
        <f>IF(VL7&gt;0,VL7,"")</f>
        <v/>
      </c>
      <c r="WC7" s="41" t="str">
        <f>IF(SUM(VI7:VL7)-VM7&gt;0,SUM(VI7:VL7)-VM7,"")</f>
        <v/>
      </c>
      <c r="WD7" s="41" t="str">
        <f>IF(MAX(VZ7,WC7)&gt;0,MAX(VZ7,WC7),"")</f>
        <v/>
      </c>
      <c r="WE7" s="41" t="str">
        <f>IF(VP7&gt;0,VP7,"")</f>
        <v/>
      </c>
      <c r="WF7" s="41" t="str">
        <f>IF(VQ7&gt;0,VQ7,"")</f>
        <v/>
      </c>
      <c r="WG7" s="41" t="str">
        <f>IF(SUM(VN7:VQ7)-VR7&gt;0,SUM(VN7:VQ7)-VR7,"")</f>
        <v/>
      </c>
      <c r="WH7" s="41" t="str">
        <f>IF(VU7&gt;0,VU7,"")</f>
        <v/>
      </c>
      <c r="WI7" s="41" t="str">
        <f>IF(VV7&gt;0,VV7,"")</f>
        <v/>
      </c>
      <c r="WJ7" s="41" t="str">
        <f>IF(SUM(VS7:VV7)-VW7&gt;0,SUM(VS7:VV7)-VW7,"")</f>
        <v/>
      </c>
      <c r="WK7" s="41" t="str">
        <f>IF(SUM(WD7,WG7,WJ7)&gt;0,SUM(WD7,WG7,WJ7),"")</f>
        <v/>
      </c>
      <c r="WL7" s="27">
        <f>IF($CH7="P",BS7,(BS7+AR7)/2)</f>
        <v>0</v>
      </c>
      <c r="WM7" s="27">
        <f>IF($CH7="P",BT7,(BT7+AS7)/2)</f>
        <v>0</v>
      </c>
      <c r="WN7" s="27">
        <f>IF($CH7="P",BU7,(BU7+AT7)/2)</f>
        <v>0</v>
      </c>
      <c r="WO7" s="27">
        <f>IF($CH7="P",BV7,(BV7+AU7)/2)</f>
        <v>0</v>
      </c>
      <c r="WP7" s="27">
        <f>IF($CH7="P",BW7,(BW7+AV7)/2)</f>
        <v>0</v>
      </c>
      <c r="WQ7" s="27">
        <f>IF($CH7="P",BX7,(BX7+AW7)/2)</f>
        <v>0</v>
      </c>
      <c r="WR7" s="27">
        <f>IF($CH7="P",BY7,(BY7+AX7)/2)</f>
        <v>0</v>
      </c>
      <c r="WS7" s="27">
        <f>IF($CH7="P",BZ7,(BZ7+AY7)/2)</f>
        <v>0</v>
      </c>
      <c r="WT7" s="27">
        <f>IF($CH7="P",CA7,(CA7+AZ7)/2)</f>
        <v>0</v>
      </c>
      <c r="WU7" s="27">
        <f>IF($CH7="P",CB7,(CB7+BA7)/2)</f>
        <v>0</v>
      </c>
      <c r="WV7" s="27">
        <f>IF($CH7="P",CC7,(CC7+BB7)/2)</f>
        <v>0</v>
      </c>
      <c r="WW7" s="27">
        <f>IF($CH7="P",CD7,(CD7+BC7)/2)</f>
        <v>0</v>
      </c>
      <c r="WX7" s="27">
        <f>IF($CH7="P",CE7,(CE7+BD7)/2)</f>
        <v>0</v>
      </c>
      <c r="WY7" s="27">
        <f>IF($CH7="P",CF7,(CF7+BE7)/2)</f>
        <v>0</v>
      </c>
      <c r="WZ7" s="27">
        <f>IF($CH7="P",CG7,(CG7+BF7)/2)</f>
        <v>0</v>
      </c>
      <c r="XA7" s="29" t="s">
        <v>56</v>
      </c>
      <c r="XB7" s="11" t="str">
        <f>IF(WN7&gt;0,WN7,"")</f>
        <v/>
      </c>
      <c r="XC7" s="11" t="str">
        <f>IF(WO7&gt;0,WO7,"")</f>
        <v/>
      </c>
      <c r="XD7" s="11" t="str">
        <f>IF(SUM(WL7:WO7)-WP7&gt;0,SUM(WL7:WO7)-WP7,"")</f>
        <v/>
      </c>
      <c r="XE7" s="11" t="str">
        <f>IF(WS7&gt;0,WS7,"")</f>
        <v/>
      </c>
      <c r="XF7" s="11" t="str">
        <f>IF(WT7&gt;0,WT7,"")</f>
        <v/>
      </c>
      <c r="XG7" s="11" t="str">
        <f>IF(SUM(WQ7:WT7)-WU7&gt;0,SUM(WQ7:WT7)-WU7,"")</f>
        <v/>
      </c>
      <c r="XH7" s="11" t="str">
        <f>IF(MAX(XD7,XG7)&gt;0,MAX(XD7,XG7),"")</f>
        <v/>
      </c>
      <c r="XI7" s="11" t="str">
        <f>IF(WX7&gt;0,WX7,"")</f>
        <v/>
      </c>
      <c r="XJ7" s="11" t="str">
        <f>IF(WY7&gt;0,WY7,"")</f>
        <v/>
      </c>
      <c r="XK7" s="11" t="str">
        <f>IF(SUM(WV7:WY7)-WZ7&gt;0,SUM(WV7:WY7)-WZ7,"")</f>
        <v/>
      </c>
      <c r="XL7" s="11" t="str">
        <f>IF(SUM(XH7,XK7)&gt;0,SUM(XH7,XK7),"")</f>
        <v/>
      </c>
    </row>
    <row r="8" spans="1:636" x14ac:dyDescent="0.2">
      <c r="A8" s="4" cm="1">
        <f t="array" ref="A8">IF(AND(H8&lt;&gt;"",H8&lt;&gt;"No DD"),SUMPRODUCT((H$4:H$21&lt;&gt;"")*(H$4:H$21&lt;&gt;"No DD")*(E$4:E$21&gt;E8))+1,IF(H8="No DD",SUMPRODUCT((H$4:H$21="No DD")*(E$4:E$21&gt;E8))+1+SUMPRODUCT((H$4:H$21&lt;&gt;"")*(H$4:H$21&lt;&gt;"No DD")),""))</f>
        <v>5</v>
      </c>
      <c r="B8" s="5" t="s">
        <v>188</v>
      </c>
      <c r="C8" s="4" t="s">
        <v>130</v>
      </c>
      <c r="D8" s="4" t="s">
        <v>187</v>
      </c>
      <c r="E8" s="9">
        <f>SUM(J8,L8,N8)</f>
        <v>47.56</v>
      </c>
      <c r="F8" s="3" t="str">
        <f>IF(OR(AND(AG8&gt;=AQ$23,AG8&lt;&gt;"",AI8&gt;=AQ$27,AI8&lt;&gt;"",AF8=""),AND(AJ8&gt;=AQ$23,AJ8&lt;&gt;"",AL8&gt;=AQ$27,AL8&lt;&gt;"",AF8=""),AND(AN8&gt;=AQ$23,AN8&lt;&gt;"",AP8&gt;=AQ$27,AP8&lt;&gt;"",AF8=""),AND(BH8&gt;=BR$23,BH8&lt;&gt;"",BJ8&gt;=BR$27,BJ8&lt;&gt;"",BG8=""),AND(BK8&gt;=BR$23,BK8&lt;&gt;"",BM8&gt;=BR$27,BM8&lt;&gt;"",BG8=""),AND(BO8&gt;=BR$23,BO8&lt;&gt;"",BQ8&gt;=BR$27,BQ8&lt;&gt;"",BG8=""),AND(CI8&gt;=CS$23,CI8&lt;&gt;"",CK8&gt;=CS$27,CK8&lt;&gt;"",CH8=""),AND(CL8&gt;=CS$23,CL8&lt;&gt;"",CN8&gt;=CS$27,CN8&lt;&gt;"",CH8=""),AND(CP8&gt;=CS$23,CP8&lt;&gt;"",CR8&gt;=CS$27,CR8&lt;&gt;"",CH8=""),AND(DP8&gt;=EC$23,DP8&lt;&gt;"",DR8&gt;=EC$27,DR8&lt;&gt;""),AND(DS8&gt;=EC$23,DS8&lt;&gt;"",DU8&gt;=EC$27,DU8&lt;&gt;""),AND(DW8&gt;=EC$23,DW8&lt;&gt;"",DY8&gt;=EC$27,DY8&lt;&gt;""),AND(DZ8&gt;=EC$23,DZ8&lt;&gt;"",EB8&gt;=EC$27,EB8&lt;&gt;""),AND(EX8&gt;=FK$23,EX8&lt;&gt;"",EZ8&gt;=FK$27,EZ8&lt;&gt;""),AND(FA8&gt;=FK$23,FA8&lt;&gt;"",FC8&gt;=FK$27,FC8&lt;&gt;""),AND(FE8&gt;=FK$23,FE8&lt;&gt;"",FG8&gt;=FK$27,FG8&lt;&gt;""),AND(FH8&gt;=FK$23,FH8&lt;&gt;"",FJ8&gt;=FK$27,FJ8&lt;&gt;""),AND(GF8&gt;=GS$23,GF8&lt;&gt;"",GH8&gt;=GS$27,GH8&lt;&gt;""),AND(GI8&gt;=GS$23,GI8&lt;&gt;"",GK8&gt;=GS$27,GK8&lt;&gt;""),AND(GM8&gt;=GS$23,GM8&lt;&gt;"",GO8&gt;=GS$27,GO8&lt;&gt;""),AND(GP8&gt;=GS$23,GP8&lt;&gt;"",GR8&gt;=GS$27,GR8&lt;&gt;""),AND(HN8&gt;=IA$23,HN8&lt;&gt;"",HP8&gt;=IA$27,HP8&lt;&gt;""),AND(HQ8&gt;=IA$23,HQ8&lt;&gt;"",HS8&gt;=IA$27,HS8&lt;&gt;""),AND(HU8&gt;=IA$23,HU8&lt;&gt;"",HW8&gt;=IA$27,HW8&lt;&gt;""),AND(HX8&gt;=IA$23,HX8&lt;&gt;"",HZ8&gt;=IA$27,HZ8&lt;&gt;""),AND(IV8&gt;=JI$23,IV8&lt;&gt;"",IX8&gt;=JI$27,IX8&lt;&gt;""),AND(IY8&gt;=JI$23,IY8&lt;&gt;"",JA8&gt;=JI$27,JA8&lt;&gt;""),AND(JC8&gt;=JI$23,JC8&lt;&gt;"",JE8&gt;=JI$27,JE8&lt;&gt;""),AND(JF8&gt;=JI$23,JF8&lt;&gt;"",JH8&gt;=JI$27,JH8&lt;&gt;""),AND(KD8&gt;=KQ$23,KD8&lt;&gt;"",KF8&gt;=KQ$27,KF8&lt;&gt;""),AND(KG8&gt;=KQ$23,KG8&lt;&gt;"",KI8&gt;=KQ$27,KI8&lt;&gt;""),AND(KK8&gt;=KQ$23,KK8&lt;&gt;"",KM8&gt;=KQ$27,KM8&lt;&gt;""),AND(KN8&gt;=KQ$23,KN8&lt;&gt;"",KP8&gt;=KQ$27,KP8&lt;&gt;""),AND(LL8&gt;=LY$23,LL8&lt;&gt;"",LN8&gt;=LY$27,LN8&lt;&gt;""),AND(LO8&gt;=LY$23,LO8&lt;&gt;"",LQ8&gt;=LY$27,LQ8&lt;&gt;""),AND(LS8&gt;=LY$23,LS8&lt;&gt;"",LU8&gt;=LY$27,LU8&lt;&gt;""),AND(LV8&gt;=LY$23,LV8&lt;&gt;"",LX8&gt;=LY$27,LX8&lt;&gt;""),AND(MT8&gt;=NG$23,MT8&lt;&gt;"",MV8&gt;=NG$27,MV8&lt;&gt;""),AND(MW8&gt;=NG$23,MW8&lt;&gt;"",MY8&gt;=NG$27,MY8&lt;&gt;""),AND(NA8&gt;=NG$23,NA8&lt;&gt;"",NC8&gt;=NG$27,NC8&lt;&gt;""),AND(ND8&gt;=NG$23,ND8&lt;&gt;"",NF8&gt;=NG$27,NF8&lt;&gt;""),AND(OB8&gt;=OO$23,OB8&lt;&gt;"",OD8&gt;=OO$27,OD8&lt;&gt;""),AND(OE8&gt;=OO$23,OE8&lt;&gt;"",OG8&gt;=OO$27,OG8&lt;&gt;""),AND(OI8&gt;=OO$23,OI8&lt;&gt;"",OK8&gt;=OO$27,OK8&lt;&gt;""),AND(OL8&gt;=OO$23,OL8&lt;&gt;"",ON8&gt;=OO$27,ON8&lt;&gt;""),AND(PJ8&gt;=PW$23,PJ8&lt;&gt;"",PL8&gt;=PW$27,PL8&lt;&gt;""),AND(PM8&gt;=PW$23,PM8&lt;&gt;"",PO8&gt;=PW$27,PO8&lt;&gt;""),AND(PQ8&gt;=PW$23,PQ8&lt;&gt;"",PS8&gt;=PW$27,PS8&lt;&gt;""),AND(PT8&gt;=PW$23,PT8&lt;&gt;"",PV8&gt;=PW$27,PV8&lt;&gt;""),AND(QR8&gt;=RE$23,QR8&lt;&gt;"",QT8&gt;=RE$27,QT8&lt;&gt;""),AND(QU8&gt;=RE$23,QU8&lt;&gt;"",QW8&gt;=RE$27,QW8&lt;&gt;""),AND(QY8&gt;=RE$23,QY8&lt;&gt;"",RA8&gt;=RE$27,RA8&lt;&gt;""),AND(RB8&gt;=RE$23,RB8&lt;&gt;"",RD8&gt;=RE$27,RD8&lt;&gt;""),AND(RZ8&gt;=SM$23,RZ8&lt;&gt;"",SB8&gt;=SM$27,SB8&lt;&gt;""),AND(SC8&gt;=SM$23,SC8&lt;&gt;"",SE8&gt;=SM$27,SE8&lt;&gt;""),AND(SG8&gt;=SM$23,SG8&lt;&gt;"",SI8&gt;=SM$27,SI8&lt;&gt;""),AND(SJ8&gt;=SM$23,SJ8&lt;&gt;"",SL8&gt;=SM$27,SL8&lt;&gt;""),AND(TH8&gt;=TU$23,TH8&lt;&gt;"",TJ8&gt;=TU$27,TJ8&lt;&gt;""),AND(TK8&gt;=TU$23,TK8&lt;&gt;"",TM8&gt;=TU$27,TM8&lt;&gt;""),AND(TO8&gt;=TU$23,TO8&lt;&gt;"",TQ8&gt;=TU$27,TQ8&lt;&gt;""),AND(TR8&gt;=TU$23,TR8&lt;&gt;"",TT8&gt;=TU$27,TT8&lt;&gt;""),AND(UP8&gt;=VC$23,UP8&lt;&gt;"",UR8&gt;=VC$27,UR8&lt;&gt;""),AND(US8&gt;=VC$23,US8&lt;&gt;"",UU8&gt;=VC$27,UU8&lt;&gt;""),AND(UW8&gt;=VC$23,UW8&lt;&gt;"",UY8&gt;=VC$27,UY8&lt;&gt;""),AND(UZ8&gt;=VC$23,UZ8&lt;&gt;"",VB8&gt;=VC$27,VB8&lt;&gt;""),AND(VX8&gt;=WK$23,VX8&lt;&gt;"",VZ8&gt;=WK$27,VZ8&lt;&gt;""),AND(WA8&gt;=WK$23,WA8&lt;&gt;"",WC8&gt;=WK$27,WC8&lt;&gt;""),AND(WE8&gt;=WK$23,WE8&lt;&gt;"",WG8&gt;=WK$27,WG8&lt;&gt;""),AND(WH8&gt;=WK$23,WH8&lt;&gt;"",WJ8&gt;=WK$27,WJ8&lt;&gt;"")),"P","")</f>
        <v>P</v>
      </c>
      <c r="G8" s="3" t="str">
        <f>IF(OR(AND(AI8&gt;=AQ$27,AI8&lt;&gt;"",AF8=""),AND(AL8&gt;=AQ$27,AL8&lt;&gt;"",AF8=""),AND(AP8&gt;=AQ$27,AP8&lt;&gt;"",AF8=""),AND(BJ8&gt;=BR$27,BJ8&lt;&gt;"",BG8=""),AND(BM8&gt;=BR$27,BM8&lt;&gt;"",BG8=""),AND(BQ8&gt;=BR$27,BQ8&lt;&gt;"",BG8=""),AND(CK8&gt;=CS$27,CK8&lt;&gt;"",CH8=""),AND(CN8&gt;=CS$27,CN8&lt;&gt;"",CH8=""),AND(CR8&gt;=CS$27,CR8&lt;&gt;"",CH8=""),AND(DR8&gt;=EC$27,DR8&lt;&gt;""),AND(DU8&gt;=EC$27,DU8&lt;&gt;""),AND(DY8&gt;=EC$27,DY8&lt;&gt;""),AND(EB8&gt;=EC$27,EB8&lt;&gt;""),AND(EZ8&gt;=FK$27,EZ8&lt;&gt;""),AND(FC8&gt;=FK$27,FC8&lt;&gt;""),AND(FG8&gt;=FK$27,FG8&lt;&gt;""),AND(FJ8&gt;=FK$27,FJ8&lt;&gt;""),AND(GH8&gt;=GS$27,GH8&lt;&gt;""),AND(GK8&gt;=GS$27,GK8&lt;&gt;""),AND(GO8&gt;=GS$27,GO8&lt;&gt;""),AND(GR8&gt;=GS$27,GR8&lt;&gt;""),AND(HP8&gt;=IA$27,HP8&lt;&gt;""),AND(HS8&gt;=IA$27,HS8&lt;&gt;""),AND(HW8&gt;=IA$27,HW8&lt;&gt;""),AND(HZ8&gt;=IA$27,HZ8&lt;&gt;""),AND(IX8&gt;=JI$27,IX8&lt;&gt;""),AND(JA8&gt;=JI$27,JA8&lt;&gt;""),AND(JE8&gt;=JI$27,JE8&lt;&gt;""),AND(JH8&gt;=JI$27,JH8&lt;&gt;""),AND(KF8&gt;=KQ$27,KF8&lt;&gt;""),AND(KI8&gt;=KQ$27,KI8&lt;&gt;""),AND(KM8&gt;=KQ$27,KM8&lt;&gt;""),AND(KP8&gt;=KQ$27,KP8&lt;&gt;""),AND(LN8&gt;=LY$27,LN8&lt;&gt;""),AND(LQ8&gt;=LY$27,LQ8&lt;&gt;""),AND(LU8&gt;=LY$27,LU8&lt;&gt;""),AND(LX8&gt;=LY$27,LX8&lt;&gt;""),AND(MV8&gt;=NG$27,MV8&lt;&gt;""),AND(MY8&gt;=NG$27,MY8&lt;&gt;""),AND(NC8&gt;=NG$27,NC8&lt;&gt;""),AND(NF8&gt;=NG$27,NF8&lt;&gt;""),AND(OD8&gt;=OO$27,OD8&lt;&gt;""),AND(OG8&gt;=OO$27,OG8&lt;&gt;""),AND(OK8&gt;=OO$27,OK8&lt;&gt;""),AND(ON8&gt;=OO$27,ON8&lt;&gt;""),AND(PL8&gt;=PW$27,PL8&lt;&gt;""),AND(PO8&gt;=PW$27,PO8&lt;&gt;""),AND(PS8&gt;=PW$27,PS8&lt;&gt;""),AND(PV8&gt;=PW$27,PV8&lt;&gt;""),AND(QT8&gt;=RE$27,QT8&lt;&gt;""),AND(QW8&gt;=RE$27,QW8&lt;&gt;""),AND(RA8&gt;=RE$27,RA8&lt;&gt;""),AND(RD8&gt;=RE$27,RD8&lt;&gt;""),AND(SB8&gt;=SM$27,SB8&lt;&gt;""),AND(SE8&gt;=SM$27,SE8&lt;&gt;""),AND(SI8&gt;=SM$27,SI8&lt;&gt;""),AND(SL8&gt;=SM$27,SL8&lt;&gt;""),AND(TJ8&gt;=TU$27,TJ8&lt;&gt;""),AND(TM8&gt;=TU$27,TM8&lt;&gt;""),AND(TQ8&gt;=TU$27,TQ8&lt;&gt;""),AND(TT8&gt;=TU$27,TT8&lt;&gt;""),AND(UR8&gt;=VC$27,UR8&lt;&gt;""),AND(UU8&gt;=VC$27,UU8&lt;&gt;""),AND(UY8&gt;=VC$27,UY8&lt;&gt;""),AND(VB8&gt;=VC$27,VB8&lt;&gt;""),AND(VZ8&gt;=WK$27,VZ8&lt;&gt;""),AND(WC8&gt;=WK$27,WC8&lt;&gt;""),AND(WG8&gt;=WK$27,WG8&lt;&gt;""),AND(WJ8&gt;=WK$27,WJ8&lt;&gt;"")),"P","")</f>
        <v>P</v>
      </c>
      <c r="H8" s="37" t="str">
        <f>IF(AND(G8="P",F8=""),"No DD",IF(OR(AND(AG8&gt;=AQ$26,AG8&lt;&gt;"",AI8&gt;=AQ$30,AI8&lt;&gt;"",AF8=""),AND(AJ8&gt;=AQ$26,AJ8&lt;&gt;"",AL8&gt;=AQ$30,AL8&lt;&gt;"",AF8=""),AND(AN8&gt;=AQ$26,AN8&lt;&gt;"",AP8&gt;=AQ$30,AP8&lt;&gt;"",AF8=""),AND(BH8&gt;=BR$26,BH8&lt;&gt;"",BJ8&gt;=BR$30,BJ8&lt;&gt;"",BG8=""),AND(BK8&gt;=BR$26,BK8&lt;&gt;"",BM8&gt;=BR$30,BM8&lt;&gt;"",BG8=""),AND(BO8&gt;=BR$26,BO8&lt;&gt;"",BQ8&gt;=BR$30,BQ8&lt;&gt;"",BG8=""),AND(CI8&gt;=CS$26,CI8&lt;&gt;"",CK8&gt;=CS$30,CK8&lt;&gt;"",CH8=""),AND(CL8&gt;=CS$26,CL8&lt;&gt;"",CN8&gt;=CS$30,CN8&lt;&gt;"",CH8=""),AND(CP8&gt;=CS$26,CP8&lt;&gt;"",CR8&gt;=CS$30,CR8&lt;&gt;"",CH8=""),AND(DP8&gt;=EC$26,DP8&lt;&gt;"",DR8&gt;=EC$30,DR8&lt;&gt;""),AND(DS8&gt;=EC$26,DS8&lt;&gt;"",DU8&gt;=EC$30,DU8&lt;&gt;""),AND(DW8&gt;=EC$26,DW8&lt;&gt;"",DY8&gt;=EC$30,DY8&lt;&gt;""),AND(DZ8&gt;=EC$26,DZ8&lt;&gt;"",EB8&gt;=EC$30,EB8&lt;&gt;""),AND(EX8&gt;=FK$26,EX8&lt;&gt;"",EZ8&gt;=FK$30,EZ8&lt;&gt;""),AND(FA8&gt;=FK$26,FA8&lt;&gt;"",FC8&gt;=FK$30,FC8&lt;&gt;""),AND(FE8&gt;=FK$26,FE8&lt;&gt;"",FG8&gt;=FK$30,FG8&lt;&gt;""),AND(FH8&gt;=FK$26,FH8&lt;&gt;"",FJ8&gt;=FK$30,FJ8&lt;&gt;""),AND(GF8&gt;=GS$26,GF8&lt;&gt;"",GH8&gt;=GS$30,GH8&lt;&gt;""),AND(GI8&gt;=GS$26,GI8&lt;&gt;"",GK8&gt;=GS$30,GK8&lt;&gt;""),AND(GM8&gt;=GS$26,GM8&lt;&gt;"",GO8&gt;=GS$30,GO8&lt;&gt;""),AND(GP8&gt;=GS$26,GP8&lt;&gt;"",GR8&gt;=GS$30,GR8&lt;&gt;""),AND(HN8&gt;=IA$26,HN8&lt;&gt;"",HP8&gt;=IA$30,HP8&lt;&gt;""),AND(HQ8&gt;=IA$26,HQ8&lt;&gt;"",HS8&gt;=IA$30,HS8&lt;&gt;""),AND(HU8&gt;=IA$26,HU8&lt;&gt;"",HW8&gt;=IA$30,HW8&lt;&gt;""),AND(HX8&gt;=IA$26,HX8&lt;&gt;"",HZ8&gt;=IA$30,HZ8&lt;&gt;""),AND(IV8&gt;=JI$26,IV8&lt;&gt;"",IX8&gt;=JI$30,IX8&lt;&gt;""),AND(IY8&gt;=JI$26,IY8&lt;&gt;"",JA8&gt;=JI$30,JA8&lt;&gt;""),AND(JC8&gt;=JI$26,JC8&lt;&gt;"",JE8&gt;=JI$30,JE8&lt;&gt;""),AND(JF8&gt;=JI$26,JF8&lt;&gt;"",JH8&gt;=JI$30,JH8&lt;&gt;""),AND(KD8&gt;=KQ$26,KD8&lt;&gt;"",KF8&gt;=KQ$30,KF8&lt;&gt;""),AND(KG8&gt;=KQ$26,KG8&lt;&gt;"",KI8&gt;=KQ$30,KI8&lt;&gt;""),AND(KK8&gt;=KQ$26,KK8&lt;&gt;"",KM8&gt;=KQ$30,KM8&lt;&gt;""),AND(KN8&gt;=KQ$26,KN8&lt;&gt;"",KP8&gt;=KQ$30,KP8&lt;&gt;""),AND(LL8&gt;=LY$26,LL8&lt;&gt;"",LN8&gt;=LY$30,LN8&lt;&gt;""),AND(LO8&gt;=LY$26,LO8&lt;&gt;"",LQ8&gt;=LY$30,LQ8&lt;&gt;""),AND(LS8&gt;=LY$26,LS8&lt;&gt;"",LU8&gt;=LY$30,LU8&lt;&gt;""),AND(LV8&gt;=LY$26,LV8&lt;&gt;"",LX8&gt;=LY$30,LX8&lt;&gt;""),AND(MT8&gt;=NG$26,MT8&lt;&gt;"",MV8&gt;=NG$30,MV8&lt;&gt;""),AND(MW8&gt;=NG$26,MW8&lt;&gt;"",MY8&gt;=NG$30,MY8&lt;&gt;""),AND(NA8&gt;=NG$26,NA8&lt;&gt;"",NC8&gt;=NG$30,NC8&lt;&gt;""),AND(ND8&gt;=NG$26,ND8&lt;&gt;"",NF8&gt;=NG$30,NF8&lt;&gt;""),AND(OB8&gt;=OO$26,OB8&lt;&gt;"",OD8&gt;=OO$30,OD8&lt;&gt;""),AND(OE8&gt;=OO$26,OE8&lt;&gt;"",OG8&gt;=OO$30,OG8&lt;&gt;""),AND(OI8&gt;=OO$26,OI8&lt;&gt;"",OK8&gt;=OO$30,OK8&lt;&gt;""),AND(OL8&gt;=OO$26,OL8&lt;&gt;"",ON8&gt;=OO$30,ON8&lt;&gt;""),AND(PJ8&gt;=PW$26,PJ8&lt;&gt;"",PL8&gt;=PW$30,PL8&lt;&gt;""),AND(PM8&gt;=PW$26,PM8&lt;&gt;"",PO8&gt;=PW$30,PO8&lt;&gt;""),AND(PQ8&gt;=PW$26,PQ8&lt;&gt;"",PS8&gt;=PW$30,PS8&lt;&gt;""),AND(PT8&gt;=PW$26,PT8&lt;&gt;"",PV8&gt;=PW$30,PV8&lt;&gt;""),AND(QR8&gt;=RE$26,QR8&lt;&gt;"",QT8&gt;=RE$30,QT8&lt;&gt;""),AND(QU8&gt;=RE$26,QU8&lt;&gt;"",QW8&gt;=RE$30,QW8&lt;&gt;""),AND(QY8&gt;=RE$26,QY8&lt;&gt;"",RA8&gt;=RE$30,RA8&lt;&gt;""),AND(RB8&gt;=RE$26,RB8&lt;&gt;"",RD8&gt;=RE$30,RD8&lt;&gt;""),AND(RZ8&gt;=SM$26,RZ8&lt;&gt;"",SB8&gt;=SM$30,SB8&lt;&gt;""),AND(SC8&gt;=SM$26,SC8&lt;&gt;"",SE8&gt;=SM$30,SE8&lt;&gt;""),AND(SG8&gt;=SM$26,SG8&lt;&gt;"",SI8&gt;=SM$30,SI8&lt;&gt;""),AND(SJ8&gt;=SM$26,SJ8&lt;&gt;"",SL8&gt;=SM$30,SL8&lt;&gt;""),AND(TH8&gt;=TU$26,TH8&lt;&gt;"",TJ8&gt;=TU$30,TJ8&lt;&gt;""),AND(TK8&gt;=TU$26,TK8&lt;&gt;"",TM8&gt;=TU$30,TM8&lt;&gt;""),AND(TO8&gt;=TU$26,TO8&lt;&gt;"",TQ8&gt;=TU$30,TQ8&lt;&gt;""),AND(TR8&gt;=TU$26,TR8&lt;&gt;"",TT8&gt;=TU$30,TT8&lt;&gt;""),AND(UP8&gt;=VC$26,UP8&lt;&gt;"",UR8&gt;=VC$30,UR8&lt;&gt;""),AND(US8&gt;=VC$26,US8&lt;&gt;"",UU8&gt;=VC$30,UU8&lt;&gt;""),AND(UW8&gt;=VC$26,UW8&lt;&gt;"",UY8&gt;=VC$30,UY8&lt;&gt;""),AND(UZ8&gt;=VC$26,UZ8&lt;&gt;"",VB8&gt;=VC$30,VB8&lt;&gt;""),AND(VX8&gt;=WK$26,VX8&lt;&gt;"",VZ8&gt;=WK$30,VZ8&lt;&gt;""),AND(WA8&gt;=WK$26,WA8&lt;&gt;"",WC8&gt;=WK$30,WC8&lt;&gt;""),AND(WE8&gt;=WK$26,WE8&lt;&gt;"",WG8&gt;=WK$30,WG8&lt;&gt;""),AND(WH8&gt;=WK$26,WH8&lt;&gt;"",WJ8&gt;=WK$30,WJ8&lt;&gt;"")),"Merit",IF(OR(AND(AG8&gt;=AQ$25,AG8&lt;&gt;"",AI8&gt;=AQ$29,AI8&lt;&gt;"",AF8=""),AND(AJ8&gt;=AQ$25,AJ8&lt;&gt;"",AL8&gt;=AQ$29,AL8&lt;&gt;"",AF8=""),AND(AN8&gt;=AQ$25,AN8&lt;&gt;"",AP8&gt;=AQ$29,AP8&lt;&gt;"",AF8=""),AND(BH8&gt;=BR$25,BH8&lt;&gt;"",BJ8&gt;=BR$29,BJ8&lt;&gt;"",BG8=""),AND(BK8&gt;=BR$25,BK8&lt;&gt;"",BM8&gt;=BR$29,BM8&lt;&gt;"",BG8=""),AND(BO8&gt;=BR$25,BO8&lt;&gt;"",BQ8&gt;=BR$29,BQ8&lt;&gt;"",BG8=""),AND(CI8&gt;=CS$25,CI8&lt;&gt;"",CK8&gt;=CS$29,CK8&lt;&gt;"",CH8=""),AND(CL8&gt;=CS$25,CL8&lt;&gt;"",CN8&gt;=CS$29,CN8&lt;&gt;"",CH8=""),AND(CP8&gt;=CS$25,CP8&lt;&gt;"",CR8&gt;=CS$29,CR8&lt;&gt;"",CH8=""),AND(DP8&gt;=EC$25,DP8&lt;&gt;"",DR8&gt;=EC$29,DR8&lt;&gt;""),AND(DS8&gt;=EC$25,DS8&lt;&gt;"",DU8&gt;=EC$29,DU8&lt;&gt;""),AND(DW8&gt;=EC$25,DW8&lt;&gt;"",DY8&gt;=EC$29,DY8&lt;&gt;""),AND(DZ8&gt;=EC$25,DZ8&lt;&gt;"",EB8&gt;=EC$29,EB8&lt;&gt;""),AND(EX8&gt;=FK$25,EX8&lt;&gt;"",EZ8&gt;=FK$29,EZ8&lt;&gt;""),AND(FA8&gt;=FK$25,FA8&lt;&gt;"",FC8&gt;=FK$29,FC8&lt;&gt;""),AND(FE8&gt;=FK$25,FE8&lt;&gt;"",FG8&gt;=FK$29,FG8&lt;&gt;""),AND(FH8&gt;=FK$25,FH8&lt;&gt;"",FJ8&gt;=FK$29,FJ8&lt;&gt;""),AND(GF8&gt;=GS$25,GF8&lt;&gt;"",GH8&gt;=GS$29,GH8&lt;&gt;""),AND(GI8&gt;=GS$25,GI8&lt;&gt;"",GK8&gt;=GS$29,GK8&lt;&gt;""),AND(GM8&gt;=GS$25,GM8&lt;&gt;"",GO8&gt;=GS$29,GO8&lt;&gt;""),AND(GP8&gt;=GS$25,GP8&lt;&gt;"",GR8&gt;=GS$29,GR8&lt;&gt;""),AND(HN8&gt;=IA$25,HN8&lt;&gt;"",HP8&gt;=IA$29,HP8&lt;&gt;""),AND(HQ8&gt;=IA$25,HQ8&lt;&gt;"",HS8&gt;=IA$29,HS8&lt;&gt;""),AND(HU8&gt;=IA$25,HU8&lt;&gt;"",HW8&gt;=IA$29,HW8&lt;&gt;""),AND(HX8&gt;=IA$25,HX8&lt;&gt;"",HZ8&gt;=IA$29,HZ8&lt;&gt;""),AND(IV8&gt;=JI$25,IV8&lt;&gt;"",IX8&gt;=JI$29,IX8&lt;&gt;""),AND(IY8&gt;=JI$25,IY8&lt;&gt;"",JA8&gt;=JI$29,JA8&lt;&gt;""),AND(JC8&gt;=JI$25,JC8&lt;&gt;"",JE8&gt;=JI$29,JE8&lt;&gt;""),AND(JF8&gt;=JI$25,JF8&lt;&gt;"",JH8&gt;=JI$29,JH8&lt;&gt;""),AND(KD8&gt;=KQ$25,KD8&lt;&gt;"",KF8&gt;=KQ$29,KF8&lt;&gt;""),AND(KG8&gt;=KQ$25,KG8&lt;&gt;"",KI8&gt;=KQ$29,KI8&lt;&gt;""),AND(KK8&gt;=KQ$25,KK8&lt;&gt;"",KM8&gt;=KQ$29,KM8&lt;&gt;""),AND(KN8&gt;=KQ$25,KN8&lt;&gt;"",KP8&gt;=KQ$29,KP8&lt;&gt;""),AND(LL8&gt;=LY$25,LL8&lt;&gt;"",LN8&gt;=LY$29,LN8&lt;&gt;""),AND(LO8&gt;=LY$25,LO8&lt;&gt;"",LQ8&gt;=LY$29,LQ8&lt;&gt;""),AND(LS8&gt;=LY$25,LS8&lt;&gt;"",LU8&gt;=LY$29,LU8&lt;&gt;""),AND(LV8&gt;=LY$25,LV8&lt;&gt;"",LX8&gt;=LY$29,LX8&lt;&gt;""),AND(MT8&gt;=NG$25,MT8&lt;&gt;"",MV8&gt;=NG$29,MV8&lt;&gt;""),AND(MW8&gt;=NG$25,MW8&lt;&gt;"",MY8&gt;=NG$29,MY8&lt;&gt;""),AND(NA8&gt;=NG$25,NA8&lt;&gt;"",NC8&gt;=NG$29,NC8&lt;&gt;""),AND(ND8&gt;=NG$25,ND8&lt;&gt;"",NF8&gt;=NG$29,NF8&lt;&gt;""),AND(OB8&gt;=OO$25,OB8&lt;&gt;"",OD8&gt;=OO$29,OD8&lt;&gt;""),AND(OE8&gt;=OO$25,OE8&lt;&gt;"",OG8&gt;=OO$29,OG8&lt;&gt;""),AND(OI8&gt;=OO$25,OI8&lt;&gt;"",OK8&gt;=OO$29,OK8&lt;&gt;""),AND(OL8&gt;=OO$25,OL8&lt;&gt;"",ON8&gt;=OO$29,ON8&lt;&gt;""),AND(PJ8&gt;=PW$25,PJ8&lt;&gt;"",PL8&gt;=PW$29,PL8&lt;&gt;""),AND(PM8&gt;=PW$25,PM8&lt;&gt;"",PO8&gt;=PW$29,PO8&lt;&gt;""),AND(PQ8&gt;=PW$25,PQ8&lt;&gt;"",PS8&gt;=PW$29,PS8&lt;&gt;""),AND(PT8&gt;=PW$25,PT8&lt;&gt;"",PV8&gt;=PW$29,PV8&lt;&gt;""),AND(QR8&gt;=RE$25,QR8&lt;&gt;"",QT8&gt;=RE$29,QT8&lt;&gt;""),AND(QU8&gt;=RE$25,QU8&lt;&gt;"",QW8&gt;=RE$29,QW8&lt;&gt;""),AND(QY8&gt;=RE$25,QY8&lt;&gt;"",RA8&gt;=RE$29,RA8&lt;&gt;""),AND(RB8&gt;=RE$25,RB8&lt;&gt;"",RD8&gt;=RE$29,RD8&lt;&gt;""),AND(RZ8&gt;=SM$25,RZ8&lt;&gt;"",SB8&gt;=SM$29,SB8&lt;&gt;""),AND(SC8&gt;=SM$25,SC8&lt;&gt;"",SE8&gt;=SM$29,SE8&lt;&gt;""),AND(SG8&gt;=SM$25,SG8&lt;&gt;"",SI8&gt;=SM$29,SI8&lt;&gt;""),AND(SJ8&gt;=SM$25,SJ8&lt;&gt;"",SL8&gt;=SM$29,SL8&lt;&gt;""),AND(TH8&gt;=TU$25,TH8&lt;&gt;"",TJ8&gt;=TU$29,TJ8&lt;&gt;""),AND(TK8&gt;=TU$25,TK8&lt;&gt;"",TM8&gt;=TU$29,TM8&lt;&gt;""),AND(TO8&gt;=TU$25,TO8&lt;&gt;"",TQ8&gt;=TU$29,TQ8&lt;&gt;""),AND(TR8&gt;=TU$25,TR8&lt;&gt;"",TT8&gt;=TU$29,TT8&lt;&gt;""),AND(UP8&gt;=VC$25,UP8&lt;&gt;"",UR8&gt;=VC$29,UR8&lt;&gt;""),AND(US8&gt;=VC$25,US8&lt;&gt;"",UU8&gt;=VC$29,UU8&lt;&gt;""),AND(UW8&gt;=VC$25,UW8&lt;&gt;"",UY8&gt;=VC$29,UY8&lt;&gt;""),AND(UZ8&gt;=VC$25,UZ8&lt;&gt;"",VB8&gt;=VC$29,VB8&lt;&gt;""),AND(VX8&gt;=WK$25,VX8&lt;&gt;"",VZ8&gt;=WK$29,VZ8&lt;&gt;""),AND(WA8&gt;=WK$25,WA8&lt;&gt;"",WC8&gt;=WK$29,WC8&lt;&gt;""),AND(WE8&gt;=WK$25,WE8&lt;&gt;"",WG8&gt;=WK$29,WG8&lt;&gt;""),AND(WH8&gt;=WK$25,WH8&lt;&gt;"",WJ8&gt;=WK$29,WJ8&lt;&gt;"")),"Excellence",IF(I8="P","Worlds Team",IF(F8="P","National Team","")))))</f>
        <v>Excellence</v>
      </c>
      <c r="I8" s="3" t="str">
        <f>IF(OR(AND(AG8&gt;=AQ$24,AG8&lt;&gt;"",AI8&gt;=AQ$28,AI8&lt;&gt;"",AF8=""),AND(AJ8&gt;=AQ$24,AJ8&lt;&gt;"",AL8&gt;=AQ$28,AL8&lt;&gt;"",AF8=""),AND(AN8&gt;=AQ$24,AN8&lt;&gt;"",AP8&gt;=AQ$28,AP8&lt;&gt;"",AF8=""),AND(BH8&gt;=BR$24,BH8&lt;&gt;"",BJ8&gt;=BR$28,BJ8&lt;&gt;"",BG8=""),AND(BK8&gt;=BR$24,BK8&lt;&gt;"",BM8&gt;=BR$28,BM8&lt;&gt;"",BG8=""),AND(BO8&gt;=BR$24,BO8&lt;&gt;"",BQ8&gt;=BR$28,BQ8&lt;&gt;"",BG8=""),AND(CI8&gt;=CS$24,CI8&lt;&gt;"",CK8&gt;=CS$28,CK8&lt;&gt;"",CH8=""),AND(CL8&gt;=CS$24,CL8&lt;&gt;"",CN8&gt;=CS$28,CN8&lt;&gt;"",CH8=""),AND(CP8&gt;=CS$24,CP8&lt;&gt;"",CR8&gt;=CS$28,CR8&lt;&gt;"",CH8=""),AND(DP8&gt;=EC$24,DP8&lt;&gt;"",DR8&gt;=EC$28,DR8&lt;&gt;""),AND(DS8&gt;=EC$24,DS8&lt;&gt;"",DU8&gt;=EC$28,DU8&lt;&gt;""),AND(DW8&gt;=EC$24,DW8&lt;&gt;"",DY8&gt;=EC$28,DY8&lt;&gt;""),AND(DZ8&gt;=EC$24,DZ8&lt;&gt;"",EB8&gt;=EC$28,EB8&lt;&gt;""),AND(EX8&gt;=FK$24,EX8&lt;&gt;"",EZ8&gt;=FK$28,EZ8&lt;&gt;""),AND(FA8&gt;=FK$24,FA8&lt;&gt;"",FC8&gt;=FK$28,FC8&lt;&gt;""),AND(FE8&gt;=FK$24,FE8&lt;&gt;"",FG8&gt;=FK$28,FG8&lt;&gt;""),AND(FH8&gt;=FK$24,FH8&lt;&gt;"",FJ8&gt;=FK$28,FJ8&lt;&gt;""),AND(GF8&gt;=GS$24,GF8&lt;&gt;"",GH8&gt;=GS$28,GH8&lt;&gt;""),AND(GI8&gt;=GS$24,GI8&lt;&gt;"",GK8&gt;=GS$28,GK8&lt;&gt;""),AND(GM8&gt;=GS$24,GM8&lt;&gt;"",GO8&gt;=GS$28,GO8&lt;&gt;""),AND(GP8&gt;=GS$24,GP8&lt;&gt;"",GR8&gt;=GS$28,GR8&lt;&gt;""),AND(HN8&gt;=IA$24,HN8&lt;&gt;"",HP8&gt;=IA$28,HP8&lt;&gt;""),AND(HQ8&gt;=IA$24,HQ8&lt;&gt;"",HS8&gt;=IA$28,HS8&lt;&gt;""),AND(HU8&gt;=IA$24,HU8&lt;&gt;"",HW8&gt;=IA$28,HW8&lt;&gt;""),AND(HX8&gt;=IA$24,HX8&lt;&gt;"",HZ8&gt;=IA$28,HZ8&lt;&gt;""),AND(IV8&gt;=JI$24,IV8&lt;&gt;"",IX8&gt;=JI$28,IX8&lt;&gt;""),AND(IY8&gt;=JI$24,IY8&lt;&gt;"",JA8&gt;=JI$28,JA8&lt;&gt;""),AND(JC8&gt;=JI$24,JC8&lt;&gt;"",JE8&gt;=JI$28,JE8&lt;&gt;""),AND(JF8&gt;=JI$24,JF8&lt;&gt;"",JH8&gt;=JI$28,JH8&lt;&gt;""),AND(KD8&gt;=KQ$24,KD8&lt;&gt;"",KF8&gt;=KQ$28,KF8&lt;&gt;""),AND(KG8&gt;=KQ$24,KG8&lt;&gt;"",KI8&gt;=KQ$28,KI8&lt;&gt;""),AND(KK8&gt;=KQ$24,KK8&lt;&gt;"",KM8&gt;=KQ$28,KM8&lt;&gt;""),AND(KN8&gt;=KQ$24,KN8&lt;&gt;"",KP8&gt;=KQ$28,KP8&lt;&gt;""),AND(LL8&gt;=LY$24,LL8&lt;&gt;"",LN8&gt;=LY$28,LN8&lt;&gt;""),AND(LO8&gt;=LY$24,LO8&lt;&gt;"",LQ8&gt;=LY$28,LQ8&lt;&gt;""),AND(LS8&gt;=LY$24,LS8&lt;&gt;"",LU8&gt;=LY$28,LU8&lt;&gt;""),AND(LV8&gt;=LY$24,LV8&lt;&gt;"",LX8&gt;=LY$28,LX8&lt;&gt;""),AND(MT8&gt;=NG$24,MT8&lt;&gt;"",MV8&gt;=NG$28,MV8&lt;&gt;""),AND(MW8&gt;=NG$24,MW8&lt;&gt;"",MY8&gt;=NG$28,MY8&lt;&gt;""),AND(NA8&gt;=NG$24,NA8&lt;&gt;"",NC8&gt;=NG$28,NC8&lt;&gt;""),AND(ND8&gt;=NG$24,ND8&lt;&gt;"",NF8&gt;=NG$28,NF8&lt;&gt;""),AND(OB8&gt;=OO$24,OB8&lt;&gt;"",OD8&gt;=OO$28,OD8&lt;&gt;""),AND(OE8&gt;=OO$24,OE8&lt;&gt;"",OG8&gt;=OO$28,OG8&lt;&gt;""),AND(OI8&gt;=OO$24,OI8&lt;&gt;"",OK8&gt;=OO$28,OK8&lt;&gt;""),AND(OL8&gt;=OO$24,OL8&lt;&gt;"",ON8&gt;=OO$28,ON8&lt;&gt;""),AND(PJ8&gt;=PW$24,PJ8&lt;&gt;"",PL8&gt;=PW$28,PL8&lt;&gt;""),AND(PM8&gt;=PW$24,PM8&lt;&gt;"",PO8&gt;=PW$28,PO8&lt;&gt;""),AND(PQ8&gt;=PW$24,PQ8&lt;&gt;"",PS8&gt;=PW$28,PS8&lt;&gt;""),AND(PT8&gt;=PW$24,PT8&lt;&gt;"",PV8&gt;=PW$28,PV8&lt;&gt;""),AND(QR8&gt;=RE$24,QR8&lt;&gt;"",QT8&gt;=RE$28,QT8&lt;&gt;""),AND(QU8&gt;=RE$24,QU8&lt;&gt;"",QW8&gt;=RE$28,QW8&lt;&gt;""),AND(QY8&gt;=RE$24,QY8&lt;&gt;"",RA8&gt;=RE$28,RA8&lt;&gt;""),AND(RB8&gt;=RE$24,RB8&lt;&gt;"",RD8&gt;=RE$28,RD8&lt;&gt;""),AND(RZ8&gt;=SM$24,RZ8&lt;&gt;"",SB8&gt;=SM$28,SB8&lt;&gt;""),AND(SC8&gt;=SM$24,SC8&lt;&gt;"",SE8&gt;=SM$28,SE8&lt;&gt;""),AND(SG8&gt;=SM$24,SG8&lt;&gt;"",SI8&gt;=SM$28,SI8&lt;&gt;""),AND(SJ8&gt;=SM$24,SJ8&lt;&gt;"",SL8&gt;=SM$28,SL8&lt;&gt;""),AND(TH8&gt;=TU$24,TH8&lt;&gt;"",TJ8&gt;=TU$28,TJ8&lt;&gt;""),AND(TK8&gt;=TU$24,TK8&lt;&gt;"",TM8&gt;=TU$28,TM8&lt;&gt;""),AND(TO8&gt;=TU$24,TO8&lt;&gt;"",TQ8&gt;=TU$28,TQ8&lt;&gt;""),AND(TR8&gt;=TU$24,TR8&lt;&gt;"",TT8&gt;=TU$28,TT8&lt;&gt;""),AND(UP8&gt;=VC$24,UP8&lt;&gt;"",UR8&gt;=VC$28,UR8&lt;&gt;""),AND(US8&gt;=VC$24,US8&lt;&gt;"",UU8&gt;=VC$28,UU8&lt;&gt;""),AND(UW8&gt;=VC$24,UW8&lt;&gt;"",UY8&gt;=VC$28,UY8&lt;&gt;""),AND(UZ8&gt;=VC$24,UZ8&lt;&gt;"",VB8&gt;=VC$28,VB8&lt;&gt;""),AND(VX8&gt;=WK$24,VX8&lt;&gt;"",VZ8&gt;=WK$28,VZ8&lt;&gt;""),AND(WA8&gt;=WK$24,WA8&lt;&gt;"",WC8&gt;=WK$28,WC8&lt;&gt;""),AND(WE8&gt;=WK$24,WE8&lt;&gt;"",WG8&gt;=WK$28,WG8&lt;&gt;""),AND(WH8&gt;=WK$24,WH8&lt;&gt;"",WJ8&gt;=WK$28,WJ8&lt;&gt;"")),"P","")</f>
        <v>P</v>
      </c>
      <c r="J8" s="8">
        <f>IF(COUNT(AI8,AL8,AP8,BJ8,BM8,BQ8,CK8,CN8,CR8)&gt;0,LARGE((AI8,AL8,AP8,BJ8,BM8,BQ8,CK8,CN8,CR8),1),0)</f>
        <v>0</v>
      </c>
      <c r="K8" s="8" t="str">
        <f>IF(J8="","",IF(OR(J8=CK8,J8=CN8,J8=CR8),$BS$1,IF(OR(J8=BJ8,J8=BM8,J8=BQ8),$AR$1,IF(OR(J8=AI8,J8=AL8,J8=AP8),$Q$1,""))))</f>
        <v/>
      </c>
      <c r="L8" s="8">
        <f>IF(COUNT(AI8,AL8,AP8,BJ8,BM8,BQ8,CK8,CN8,CR8)&gt;1,LARGE((AI8,AL8,AP8,BJ8,BM8,BQ8,CK8,CN8,CR8),2),0)</f>
        <v>0</v>
      </c>
      <c r="M8" s="8" t="str">
        <f>IF(L8="","",IF(OR(L8=CK8,L8=CN8,L8=CR8),$BS$1,IF(OR(L8=BJ8,L8=BM8,L8=BQ8),$AR$1,IF(OR(L8=AI8,L8=AL8,L8=AP8),$Q$1,""))))</f>
        <v/>
      </c>
      <c r="N8" s="8">
        <f>IF(MAX(CT8,CU8)&gt;0,MAX(CT8,CU8),"")</f>
        <v>47.56</v>
      </c>
      <c r="O8" s="11" t="str">
        <f>IF(N8="","",IF(N8=CT8,"("&amp;CT$2&amp;")",IF(N8=CU8,"("&amp;CU$2&amp;")")))</f>
        <v>(Prelim)</v>
      </c>
      <c r="P8" s="8" t="str">
        <f>IF(N8="","",IF(N8=CT8,IF(N8+IF(L8="",0,L8)=WD8,$VD$1,IF(N8+IF(L8="",0,L8)=UV8,$TV$1,IF(N8+IF(L8="",0,L8)=TN8,$SN$1,IF(N8+IF(L8="",0,L8)=SF8,$RF$1,IF(N8+IF(L8="",0,L8)=QX8,$PX$1,IF(N8+IF(L8="",0,L8)=PP8,$OP$1,IF(N8+IF(L8="",0,L8)=OH8,$NH$1,IF(N8+IF(L8="",0,L8)=MZ8,$LZ$1,IF(N8+IF(L8="",0,L8)=LR8,$KR$1,IF(N8+IF(L8="",0,L8)=KJ8,$JJ$1,IF(N8+IF(L8="",0,L8)=JB8,$IB$1,IF(N8+IF(L8="",0,L8)=HT8,$GT$1,IF(N8+IF(L8="",0,L8)=GL8,$FL$1,IF(N8+IF(L8="",0,L8)=FD8,$ED$1,IF(N8+IF(L8="",0,L8)=DV8,$CV$1))))))))))))))),IF(N8=CU8,IF(N8+IF(L8="",0,L8)=WG8,$VD$1,IF(N8+IF(L8="",0,L8)=UY8,$TV$1,IF(N8+IF(L8="",0,L8)=TQ8,$SN$1,IF(N8+IF(L8="",0,L8)=SL8,$RF$1,IF(N8+IF(L8="",0,L8)=RD8,$PX$1,IF(N8+IF(L8="",0,L8)=PV8,$OP$1,IF(N8+IF(L8="",0,L8)=ON8,$NH$1,IF(N8+IF(L8="",0,L8)=NF8,$LZ$1,IF(N8+IF(L8="",0,L8)=LX8,$KR$1,IF(N8+IF(L8="",0,L8)=KP8,$JJ$1,IF(N8+IF(L8="",0,L8)=JH8,$IB$1,IF(N8+IF(L8="",0,L8)=HZ8,$GT$1,IF(N8+IF(L8="",0,L8)=GR8,$FL$1,IF(N8+IF(L8="",0,L8)=FJ8,$ED$1,IF(N8+IF(L8="",0,L8)=EB8,$CV$1,IF(N8+IF(L8="",0,L8)=WJ8,$VD$1,IF(N8+IF(L8="",0,L8)=VB8,$TV$1,IF(N8+IF(L8="",0,L8)=TT8,$SN$1,IF(N8+IF(L8="",0,L8)=SI8,$RF$1,IF(N8+IF(L8="",0,L8)=RA8,$PX$1,IF(N8+IF(L8="",0,L8)=PS8,$OP$1,IF(N8+IF(L8="",0,L8)=OK8,$NH$1,IF(N8+IF(L8="",0,L8)=NC8,$LZ$1,IF(N8+IF(L8="",0,L8)=LU8,$KR$1,IF(N8+IF(L8="",0,L8)=KM8,$JJ$1,IF(N8+IF(L8="",0,L8)=JE8,$IB$1,IF(N8+IF(L8="",0,L8)=HW8,$GT$1,IF(N8+IF(L8="",0,L8)=GO8,$FL$1,IF(N8+IF(L8="",0,L8)=FG8,$ED$1,IF(N8+IF(L8="",0,L8)=DY8,$CV$1)))))))))))))))))))))))))))))))))</f>
        <v>2024 World Cup GER (Mar 24)</v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>IF(S8&gt;0,S8,"")</f>
        <v/>
      </c>
      <c r="AH8" s="39" t="str">
        <f>IF(T8&gt;0,T8,"")</f>
        <v/>
      </c>
      <c r="AI8" s="41" t="str">
        <f>IF(SUM(Q8:T8)-U8&gt;0,SUM(Q8:T8)-U8,"")</f>
        <v/>
      </c>
      <c r="AJ8" s="41" t="str">
        <f>IF(X8&gt;0,X8,"")</f>
        <v/>
      </c>
      <c r="AK8" s="41" t="str">
        <f>IF(Y8&gt;0,Y8,"")</f>
        <v/>
      </c>
      <c r="AL8" s="41" t="str">
        <f>IF(SUM(V8:Y8)-Z8&gt;0,SUM(V8:Y8)-Z8,"")</f>
        <v/>
      </c>
      <c r="AM8" s="41" t="str">
        <f>IF(AI8="","",MAX(AI8,AL8))</f>
        <v/>
      </c>
      <c r="AN8" s="41" t="str">
        <f>IF(AC8&gt;0,AC8,"")</f>
        <v/>
      </c>
      <c r="AO8" s="41" t="str">
        <f>IF(AD8&gt;0,AD8,"")</f>
        <v/>
      </c>
      <c r="AP8" s="41" t="str">
        <f>IF(SUM(AA8:AD8)-AE8&gt;0,SUM(AA8:AD8)-AE8,"")</f>
        <v/>
      </c>
      <c r="AQ8" s="41" t="str">
        <f>IF(SUM(AM8,AP8)&gt;0,SUM(AM8,AP8),"")</f>
        <v/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>IF(AT8&gt;0,AT8,"")</f>
        <v/>
      </c>
      <c r="BI8" s="40" t="str">
        <f>IF(AU8&gt;0,AU8,"")</f>
        <v/>
      </c>
      <c r="BJ8" s="11" t="str">
        <f>IF(SUM(AR8:AU8)-AV8&gt;0,SUM(AR8:AU8)-AV8,"")</f>
        <v/>
      </c>
      <c r="BK8" s="11" t="str">
        <f>IF(AY8&gt;0,AY8,"")</f>
        <v/>
      </c>
      <c r="BL8" s="11" t="str">
        <f>IF(AZ8&gt;0,AZ8,"")</f>
        <v/>
      </c>
      <c r="BM8" s="11" t="str">
        <f>IF(SUM(AW8:AZ8)-BA8&gt;0,SUM(AW8:AZ8)-BA8,"")</f>
        <v/>
      </c>
      <c r="BN8" s="11" t="str">
        <f>IF(BJ8="","",MAX(BJ8,BM8))</f>
        <v/>
      </c>
      <c r="BO8" s="11" t="str">
        <f>IF(BD8&gt;0,BD8,"")</f>
        <v/>
      </c>
      <c r="BP8" s="11" t="str">
        <f>IF(BE8&gt;0,BE8,"")</f>
        <v/>
      </c>
      <c r="BQ8" s="11" t="str">
        <f>IF(SUM(BB8:BE8)-BF8&gt;0,SUM(BB8:BE8)-BF8,"")</f>
        <v/>
      </c>
      <c r="BR8" s="11" t="str">
        <f>IF(SUM(BN8,BQ8)&gt;0,SUM(BN8,BQ8),"")</f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>IF(BU8&gt;0,BU8,"")</f>
        <v/>
      </c>
      <c r="CJ8" s="39" t="str">
        <f>IF(BV8&gt;0,BV8,"")</f>
        <v/>
      </c>
      <c r="CK8" s="41" t="str">
        <f>IF(SUM(BS8:BV8)-BW8&gt;0,SUM(BS8:BV8)-BW8,"")</f>
        <v/>
      </c>
      <c r="CL8" s="41" t="str">
        <f>IF(BZ8&gt;0,BZ8,"")</f>
        <v/>
      </c>
      <c r="CM8" s="41" t="str">
        <f>IF(CA8&gt;0,CA8,"")</f>
        <v/>
      </c>
      <c r="CN8" s="41" t="str">
        <f>IF(SUM(BX8:CA8)-CB8&gt;0,SUM(BX8:CA8)-CB8,"")</f>
        <v/>
      </c>
      <c r="CO8" s="41" t="str">
        <f>IF(CK8="","",MAX(CK8,CN8))</f>
        <v/>
      </c>
      <c r="CP8" s="41" t="str">
        <f>IF(CE8&gt;0,CE8,"")</f>
        <v/>
      </c>
      <c r="CQ8" s="41" t="str">
        <f>IF(CF8&gt;0,CF8,"")</f>
        <v/>
      </c>
      <c r="CR8" s="41" t="str">
        <f>IF(SUM(CC8:CF8)-CG8&gt;0,SUM(CC8:CF8)-CG8,"")</f>
        <v/>
      </c>
      <c r="CS8" s="41" t="str">
        <f>IF(SUM(CO8,CR8)&gt;0,SUM(CO8,CR8),"")</f>
        <v/>
      </c>
      <c r="CT8" s="52">
        <f>IF(MAX(DV8,FD8,GL8,HT8,JB8,KJ8,LR8,MZ8,OH8,PP8,QX8,SF8,TN8,UV8,WD8)-IF(L8="",0,L8)&gt;0.001,MAX(DV8,FD8,GL8,HT8,JB8,KJ8,LR8,MZ8,OH8,PP8,QX8,SF8,TN8,UV8,WD8)-IF(L8="",0,L8),"")</f>
        <v>47.56</v>
      </c>
      <c r="CU8" s="52">
        <f>IF(MAX(DY8,EB8,FG8,FJ8,GO8,GR8,HW8,HZ8,JE8,JH8,KM8,KP8,LU8,LX8,NC8,NF8,OK8,ON8,PS8,PV8,RA8,RD8,SI8,SL8,TQ8,TT8,UY8,VB8,WG8,WJ8)-IF(L8="",0,L8)&gt;0.001,MAX(DY8,EB8,FG8,FJ8,GO8,GR8,HW8,HZ8,JE8,JH8,KM8,KP8,LU8,LX8,NC8,NF8,OK8,ON8,PS8,PV8,RA8,RD8,SI8,SL8,TQ8,TT8,UY8,VB8,WG8,WJ8)-IF(L8="",0,L8),"")</f>
        <v>46.91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>IF(CX8&gt;0,CX8,"")</f>
        <v/>
      </c>
      <c r="DQ8" s="41" t="str">
        <f>IF(CY8&gt;0,CY8,"")</f>
        <v/>
      </c>
      <c r="DR8" s="41" t="str">
        <f>IF(SUM(CV8:CY8)-CZ8&gt;0,SUM(CV8:CY8)-CZ8,"")</f>
        <v/>
      </c>
      <c r="DS8" s="41" t="str">
        <f>IF(DC8&gt;0,DC8,"")</f>
        <v/>
      </c>
      <c r="DT8" s="41" t="str">
        <f>IF(DD8&gt;0,DD8,"")</f>
        <v/>
      </c>
      <c r="DU8" s="41" t="str">
        <f>IF(SUM(DA8:DD8)-DE8&gt;0,SUM(DA8:DD8)-DE8,"")</f>
        <v/>
      </c>
      <c r="DV8" s="41" t="str">
        <f>IF(MAX(DR8,DU8)&gt;0,MAX(DR8,DU8),"")</f>
        <v/>
      </c>
      <c r="DW8" s="41" t="str">
        <f>IF(DH8&gt;0,DH8,"")</f>
        <v/>
      </c>
      <c r="DX8" s="41" t="str">
        <f>IF(DI8&gt;0,DI8,"")</f>
        <v/>
      </c>
      <c r="DY8" s="41" t="str">
        <f>IF(SUM(DF8:DI8)-DJ8&gt;0,SUM(DF8:DI8)-DJ8,"")</f>
        <v/>
      </c>
      <c r="DZ8" s="41" t="str">
        <f>IF(DM8&gt;0,DM8,"")</f>
        <v/>
      </c>
      <c r="EA8" s="41" t="str">
        <f>IF(DN8&gt;0,DN8,"")</f>
        <v/>
      </c>
      <c r="EB8" s="41" t="str">
        <f>IF(SUM(DK8:DN8)-DO8&gt;0,SUM(DK8:DN8)-DO8,"")</f>
        <v/>
      </c>
      <c r="EC8" s="41" t="str">
        <f>IF(SUM(DV8,DY8,EB8)&gt;0,SUM(DV8,DY8,EB8),"")</f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>IF(EF8&gt;0,EF8,"")</f>
        <v/>
      </c>
      <c r="EY8" s="11" t="str">
        <f>IF(EG8&gt;0,EG8,"")</f>
        <v/>
      </c>
      <c r="EZ8" s="11" t="str">
        <f>IF(SUM(ED8:EG8)-EH8&gt;0,SUM(ED8:EG8)-EH8,"")</f>
        <v/>
      </c>
      <c r="FA8" s="11" t="str">
        <f>IF(EK8&gt;0,EK8,"")</f>
        <v/>
      </c>
      <c r="FB8" s="11" t="str">
        <f>IF(EL8&gt;0,EL8,"")</f>
        <v/>
      </c>
      <c r="FC8" s="11" t="str">
        <f>IF(SUM(EI8:EL8)-EM8&gt;0,SUM(EI8:EL8)-EM8,"")</f>
        <v/>
      </c>
      <c r="FD8" s="11" t="str">
        <f>IF(MAX(EZ8,FC8)&gt;0,MAX(EZ8,FC8),"")</f>
        <v/>
      </c>
      <c r="FE8" s="11" t="str">
        <f>IF(EP8&gt;0,EP8,"")</f>
        <v/>
      </c>
      <c r="FF8" s="11" t="str">
        <f>IF(EQ8&gt;0,EQ8,"")</f>
        <v/>
      </c>
      <c r="FG8" s="11" t="str">
        <f>IF(SUM(EN8:EQ8)-ER8&gt;0,SUM(EN8:EQ8)-ER8,"")</f>
        <v/>
      </c>
      <c r="FH8" s="11" t="str">
        <f>IF(EU8&gt;0,EU8,"")</f>
        <v/>
      </c>
      <c r="FI8" s="11" t="str">
        <f>IF(EV8&gt;0,EV8,"")</f>
        <v/>
      </c>
      <c r="FJ8" s="11" t="str">
        <f>IF(SUM(ES8:EV8)-EW8&gt;0,SUM(ES8:EV8)-EW8,"")</f>
        <v/>
      </c>
      <c r="FK8" s="11" t="str">
        <f>IF(SUM(FD8,FG8,FJ8)&gt;0,SUM(FD8,FG8,FJ8),"")</f>
        <v/>
      </c>
      <c r="FL8" s="17">
        <v>3.05</v>
      </c>
      <c r="FM8" s="17">
        <v>3.55</v>
      </c>
      <c r="FN8" s="17">
        <v>4.4000000000000004</v>
      </c>
      <c r="FO8" s="17">
        <v>7.1</v>
      </c>
      <c r="FP8" s="17">
        <v>0</v>
      </c>
      <c r="FQ8" s="17">
        <v>7.35</v>
      </c>
      <c r="FR8" s="17">
        <v>9.4499999999999993</v>
      </c>
      <c r="FS8" s="17">
        <v>12.1</v>
      </c>
      <c r="FT8" s="17">
        <v>17.84</v>
      </c>
      <c r="FU8" s="17">
        <v>0</v>
      </c>
      <c r="FV8" s="17"/>
      <c r="FW8" s="17"/>
      <c r="FX8" s="17"/>
      <c r="FY8" s="17"/>
      <c r="FZ8" s="17"/>
      <c r="GA8" s="17">
        <v>2.35</v>
      </c>
      <c r="GB8" s="17">
        <v>2.5499999999999998</v>
      </c>
      <c r="GC8" s="17">
        <v>3.4</v>
      </c>
      <c r="GD8" s="17">
        <v>5.6</v>
      </c>
      <c r="GE8" s="17">
        <v>0</v>
      </c>
      <c r="GF8" s="41">
        <f>IF(FN8&gt;0,FN8,"")</f>
        <v>4.4000000000000004</v>
      </c>
      <c r="GG8" s="41">
        <f>IF(FO8&gt;0,FO8,"")</f>
        <v>7.1</v>
      </c>
      <c r="GH8" s="41">
        <f>IF(SUM(FL8:FO8)-FP8&gt;0,SUM(FL8:FO8)-FP8,"")</f>
        <v>18.100000000000001</v>
      </c>
      <c r="GI8" s="41">
        <f>IF(FS8&gt;0,FS8,"")</f>
        <v>12.1</v>
      </c>
      <c r="GJ8" s="41">
        <f>IF(FT8&gt;0,FT8,"")</f>
        <v>17.84</v>
      </c>
      <c r="GK8" s="41">
        <f>IF(SUM(FQ8:FT8)-FU8&gt;0,SUM(FQ8:FT8)-FU8,"")</f>
        <v>46.739999999999995</v>
      </c>
      <c r="GL8" s="41">
        <f>IF(MAX(GH8,GK8)&gt;0,MAX(GH8,GK8),"")</f>
        <v>46.739999999999995</v>
      </c>
      <c r="GM8" s="41" t="str">
        <f>IF(FX8&gt;0,FX8,"")</f>
        <v/>
      </c>
      <c r="GN8" s="41" t="str">
        <f>IF(FY8&gt;0,FY8,"")</f>
        <v/>
      </c>
      <c r="GO8" s="41" t="str">
        <f>IF(SUM(FV8:FY8)-FZ8&gt;0,SUM(FV8:FY8)-FZ8,"")</f>
        <v/>
      </c>
      <c r="GP8" s="41">
        <f>IF(GC8&gt;0,GC8,"")</f>
        <v>3.4</v>
      </c>
      <c r="GQ8" s="41">
        <f>IF(GD8&gt;0,GD8,"")</f>
        <v>5.6</v>
      </c>
      <c r="GR8" s="41">
        <f>IF(SUM(GA8:GD8)-GE8&gt;0,SUM(GA8:GD8)-GE8,"")</f>
        <v>13.9</v>
      </c>
      <c r="GS8" s="41">
        <f>IF(SUM(GL8,GO8,GR8)&gt;0,SUM(GL8,GO8,GR8),"")</f>
        <v>60.639999999999993</v>
      </c>
      <c r="GT8" s="18">
        <v>2.25</v>
      </c>
      <c r="GU8" s="18">
        <v>2.6</v>
      </c>
      <c r="GV8" s="18">
        <v>2.5</v>
      </c>
      <c r="GW8" s="18">
        <v>5.84</v>
      </c>
      <c r="GX8" s="18">
        <v>0</v>
      </c>
      <c r="GY8" s="18">
        <v>7.3</v>
      </c>
      <c r="GZ8" s="18">
        <v>9.0500000000000007</v>
      </c>
      <c r="HA8" s="18">
        <v>9.5</v>
      </c>
      <c r="HB8" s="18">
        <v>19.079999999999998</v>
      </c>
      <c r="HC8" s="18">
        <v>0</v>
      </c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>
        <f>IF(GV8&gt;0,GV8,"")</f>
        <v>2.5</v>
      </c>
      <c r="HO8" s="11">
        <f>IF(GW8&gt;0,GW8,"")</f>
        <v>5.84</v>
      </c>
      <c r="HP8" s="11">
        <f>IF(SUM(GT8:GW8)-GX8&gt;0,SUM(GT8:GW8)-GX8,"")</f>
        <v>13.19</v>
      </c>
      <c r="HQ8" s="11">
        <f>IF(HA8&gt;0,HA8,"")</f>
        <v>9.5</v>
      </c>
      <c r="HR8" s="11">
        <f>IF(HB8&gt;0,HB8,"")</f>
        <v>19.079999999999998</v>
      </c>
      <c r="HS8" s="11">
        <f>IF(SUM(GY8:HB8)-HC8&gt;0,SUM(GY8:HB8)-HC8,"")</f>
        <v>44.93</v>
      </c>
      <c r="HT8" s="11">
        <f>IF(MAX(HP8,HS8)&gt;0,MAX(HP8,HS8),"")</f>
        <v>44.93</v>
      </c>
      <c r="HU8" s="11" t="str">
        <f>IF(HF8&gt;0,HF8,"")</f>
        <v/>
      </c>
      <c r="HV8" s="11" t="str">
        <f>IF(HG8&gt;0,HG8,"")</f>
        <v/>
      </c>
      <c r="HW8" s="11" t="str">
        <f>IF(SUM(HD8:HG8)-HH8&gt;0,SUM(HD8:HG8)-HH8,"")</f>
        <v/>
      </c>
      <c r="HX8" s="11" t="str">
        <f>IF(HK8&gt;0,HK8,"")</f>
        <v/>
      </c>
      <c r="HY8" s="11" t="str">
        <f>IF(HL8&gt;0,HL8,"")</f>
        <v/>
      </c>
      <c r="HZ8" s="11" t="str">
        <f>IF(SUM(HI8:HL8)-HM8&gt;0,SUM(HI8:HL8)-HM8,"")</f>
        <v/>
      </c>
      <c r="IA8" s="11">
        <f>IF(SUM(HT8,HW8,HZ8)&gt;0,SUM(HT8,HW8,HZ8),"")</f>
        <v>44.93</v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>IF(ID8&gt;0,ID8,"")</f>
        <v/>
      </c>
      <c r="IW8" s="41" t="str">
        <f>IF(IE8&gt;0,IE8,"")</f>
        <v/>
      </c>
      <c r="IX8" s="41" t="str">
        <f>IF(SUM(IB8:IE8)-IF8&gt;0,SUM(IB8:IE8)-IF8,"")</f>
        <v/>
      </c>
      <c r="IY8" s="41" t="str">
        <f>IF(II8&gt;0,II8,"")</f>
        <v/>
      </c>
      <c r="IZ8" s="41" t="str">
        <f>IF(IJ8&gt;0,IJ8,"")</f>
        <v/>
      </c>
      <c r="JA8" s="41" t="str">
        <f>IF(SUM(IG8:IJ8)-IK8&gt;0,SUM(IG8:IJ8)-IK8,"")</f>
        <v/>
      </c>
      <c r="JB8" s="41" t="str">
        <f>IF(MAX(IX8,JA8)&gt;0,MAX(IX8,JA8),"")</f>
        <v/>
      </c>
      <c r="JC8" s="41" t="str">
        <f>IF(IN8&gt;0,IN8,"")</f>
        <v/>
      </c>
      <c r="JD8" s="41" t="str">
        <f>IF(IO8&gt;0,IO8,"")</f>
        <v/>
      </c>
      <c r="JE8" s="41" t="str">
        <f>IF(SUM(IL8:IO8)-IP8&gt;0,SUM(IL8:IO8)-IP8,"")</f>
        <v/>
      </c>
      <c r="JF8" s="41" t="str">
        <f>IF(IS8&gt;0,IS8,"")</f>
        <v/>
      </c>
      <c r="JG8" s="41" t="str">
        <f>IF(IT8&gt;0,IT8,"")</f>
        <v/>
      </c>
      <c r="JH8" s="41" t="str">
        <f>IF(SUM(IQ8:IT8)-IU8&gt;0,SUM(IQ8:IT8)-IU8,"")</f>
        <v/>
      </c>
      <c r="JI8" s="41" t="str">
        <f>IF(SUM(JB8,JE8,JH8)&gt;0,SUM(JB8,JE8,JH8),"")</f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>IF(JL8&gt;0,JL8,"")</f>
        <v/>
      </c>
      <c r="KE8" s="11" t="str">
        <f>IF(JM8&gt;0,JM8,"")</f>
        <v/>
      </c>
      <c r="KF8" s="11" t="str">
        <f>IF(SUM(JJ8:JM8)-JN8&gt;0,SUM(JJ8:JM8)-JN8,"")</f>
        <v/>
      </c>
      <c r="KG8" s="11" t="str">
        <f>IF(JQ8&gt;0,JQ8,"")</f>
        <v/>
      </c>
      <c r="KH8" s="11" t="str">
        <f>IF(JR8&gt;0,JR8,"")</f>
        <v/>
      </c>
      <c r="KI8" s="11" t="str">
        <f>IF(SUM(JO8:JR8)-JS8&gt;0,SUM(JO8:JR8)-JS8,"")</f>
        <v/>
      </c>
      <c r="KJ8" s="11" t="str">
        <f>IF(MAX(KF8,KI8)&gt;0,MAX(KF8,KI8),"")</f>
        <v/>
      </c>
      <c r="KK8" s="11" t="str">
        <f>IF(JV8&gt;0,JV8,"")</f>
        <v/>
      </c>
      <c r="KL8" s="11" t="str">
        <f>IF(JW8&gt;0,JW8,"")</f>
        <v/>
      </c>
      <c r="KM8" s="11" t="str">
        <f>IF(SUM(JT8:JW8)-JX8&gt;0,SUM(JT8:JW8)-JX8,"")</f>
        <v/>
      </c>
      <c r="KN8" s="11" t="str">
        <f>IF(KA8&gt;0,KA8,"")</f>
        <v/>
      </c>
      <c r="KO8" s="11" t="str">
        <f>IF(KB8&gt;0,KB8,"")</f>
        <v/>
      </c>
      <c r="KP8" s="11" t="str">
        <f>IF(SUM(JY8:KB8)-KC8&gt;0,SUM(JY8:KB8)-KC8,"")</f>
        <v/>
      </c>
      <c r="KQ8" s="11" t="str">
        <f>IF(SUM(KJ8,KM8,KP8)&gt;0,SUM(KJ8,KM8,KP8),"")</f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>IF(KT8&gt;0,KT8,"")</f>
        <v/>
      </c>
      <c r="LM8" s="41" t="str">
        <f>IF(KU8&gt;0,KU8,"")</f>
        <v/>
      </c>
      <c r="LN8" s="41" t="str">
        <f>IF(SUM(KR8:KU8)-KV8&gt;0,SUM(KR8:KU8)-KV8,"")</f>
        <v/>
      </c>
      <c r="LO8" s="41" t="str">
        <f>IF(KY8&gt;0,KY8,"")</f>
        <v/>
      </c>
      <c r="LP8" s="41" t="str">
        <f>IF(KZ8&gt;0,KZ8,"")</f>
        <v/>
      </c>
      <c r="LQ8" s="41" t="str">
        <f>IF(SUM(KW8:KZ8)-LA8&gt;0,SUM(KW8:KZ8)-LA8,"")</f>
        <v/>
      </c>
      <c r="LR8" s="41" t="str">
        <f>IF(MAX(LN8,LQ8)&gt;0,MAX(LN8,LQ8),"")</f>
        <v/>
      </c>
      <c r="LS8" s="41" t="str">
        <f>IF(LD8&gt;0,LD8,"")</f>
        <v/>
      </c>
      <c r="LT8" s="41" t="str">
        <f>IF(LE8&gt;0,LE8,"")</f>
        <v/>
      </c>
      <c r="LU8" s="41" t="str">
        <f>IF(SUM(LB8:LE8)-LF8&gt;0,SUM(LB8:LE8)-LF8,"")</f>
        <v/>
      </c>
      <c r="LV8" s="41" t="str">
        <f>IF(LI8&gt;0,LI8,"")</f>
        <v/>
      </c>
      <c r="LW8" s="41" t="str">
        <f>IF(LJ8&gt;0,LJ8,"")</f>
        <v/>
      </c>
      <c r="LX8" s="41" t="str">
        <f>IF(SUM(LG8:LJ8)-LK8&gt;0,SUM(LG8:LJ8)-LK8,"")</f>
        <v/>
      </c>
      <c r="LY8" s="41" t="str">
        <f>IF(SUM(LR8,LU8,LX8)&gt;0,SUM(LR8,LU8,LX8),"")</f>
        <v/>
      </c>
      <c r="LZ8" s="18">
        <v>6.8</v>
      </c>
      <c r="MA8" s="18">
        <v>8.9</v>
      </c>
      <c r="MB8" s="18">
        <v>12.1</v>
      </c>
      <c r="MC8" s="18">
        <v>17.399999999999999</v>
      </c>
      <c r="MD8" s="18">
        <v>0.4</v>
      </c>
      <c r="ME8" s="18">
        <v>7.2</v>
      </c>
      <c r="MF8" s="18">
        <v>9.0500000000000007</v>
      </c>
      <c r="MG8" s="18">
        <v>12.1</v>
      </c>
      <c r="MH8" s="18">
        <v>18.34</v>
      </c>
      <c r="MI8" s="18">
        <v>0</v>
      </c>
      <c r="MJ8" s="18"/>
      <c r="MK8" s="18"/>
      <c r="ML8" s="18"/>
      <c r="MM8" s="18"/>
      <c r="MN8" s="18"/>
      <c r="MO8" s="18">
        <v>7.35</v>
      </c>
      <c r="MP8" s="18">
        <v>9.4</v>
      </c>
      <c r="MQ8" s="18">
        <v>12.1</v>
      </c>
      <c r="MR8" s="18">
        <v>18.059999999999999</v>
      </c>
      <c r="MS8" s="18">
        <v>0</v>
      </c>
      <c r="MT8" s="11">
        <f>IF(MB8&gt;0,MB8,"")</f>
        <v>12.1</v>
      </c>
      <c r="MU8" s="11">
        <f>IF(MC8&gt;0,MC8,"")</f>
        <v>17.399999999999999</v>
      </c>
      <c r="MV8" s="11">
        <f>IF(SUM(LZ8:MC8)-MD8&gt;0,SUM(LZ8:MC8)-MD8,"")</f>
        <v>44.8</v>
      </c>
      <c r="MW8" s="11">
        <f>IF(MG8&gt;0,MG8,"")</f>
        <v>12.1</v>
      </c>
      <c r="MX8" s="11">
        <f>IF(MH8&gt;0,MH8,"")</f>
        <v>18.34</v>
      </c>
      <c r="MY8" s="11">
        <f>IF(SUM(ME8:MH8)-MI8&gt;0,SUM(ME8:MH8)-MI8,"")</f>
        <v>46.69</v>
      </c>
      <c r="MZ8" s="11">
        <f>IF(MAX(MV8,MY8)&gt;0,MAX(MV8,MY8),"")</f>
        <v>46.69</v>
      </c>
      <c r="NA8" s="11" t="str">
        <f>IF(ML8&gt;0,ML8,"")</f>
        <v/>
      </c>
      <c r="NB8" s="11" t="str">
        <f>IF(MM8&gt;0,MM8,"")</f>
        <v/>
      </c>
      <c r="NC8" s="11" t="str">
        <f>IF(SUM(MJ8:MM8)-MN8&gt;0,SUM(MJ8:MM8)-MN8,"")</f>
        <v/>
      </c>
      <c r="ND8" s="11">
        <f>IF(MQ8&gt;0,MQ8,"")</f>
        <v>12.1</v>
      </c>
      <c r="NE8" s="11">
        <f>IF(MR8&gt;0,MR8,"")</f>
        <v>18.059999999999999</v>
      </c>
      <c r="NF8" s="11">
        <f>IF(SUM(MO8:MR8)-MS8&gt;0,SUM(MO8:MR8)-MS8,"")</f>
        <v>46.91</v>
      </c>
      <c r="NG8" s="11">
        <f>IF(SUM(MZ8,NC8,NF8)&gt;0,SUM(MZ8,NC8,NF8),"")</f>
        <v>93.6</v>
      </c>
      <c r="NH8" s="17">
        <v>7.2</v>
      </c>
      <c r="NI8" s="17">
        <v>9.15</v>
      </c>
      <c r="NJ8" s="17">
        <v>12.1</v>
      </c>
      <c r="NK8" s="17">
        <v>17.940000000000001</v>
      </c>
      <c r="NL8" s="17">
        <v>0</v>
      </c>
      <c r="NM8" s="17">
        <v>7.6</v>
      </c>
      <c r="NN8" s="17">
        <v>9.4</v>
      </c>
      <c r="NO8" s="17">
        <v>12.1</v>
      </c>
      <c r="NP8" s="17">
        <v>18.46</v>
      </c>
      <c r="NQ8" s="17">
        <v>0</v>
      </c>
      <c r="NR8" s="17"/>
      <c r="NS8" s="17"/>
      <c r="NT8" s="17"/>
      <c r="NU8" s="17"/>
      <c r="NV8" s="17"/>
      <c r="NW8" s="17">
        <v>7.15</v>
      </c>
      <c r="NX8" s="17">
        <v>9.0500000000000007</v>
      </c>
      <c r="NY8" s="17">
        <v>12.1</v>
      </c>
      <c r="NZ8" s="17">
        <v>17.48</v>
      </c>
      <c r="OA8" s="17">
        <v>0</v>
      </c>
      <c r="OB8" s="41">
        <f>IF(NJ8&gt;0,NJ8,"")</f>
        <v>12.1</v>
      </c>
      <c r="OC8" s="41">
        <f>IF(NK8&gt;0,NK8,"")</f>
        <v>17.940000000000001</v>
      </c>
      <c r="OD8" s="41">
        <f>IF(SUM(NH8:NK8)-NL8&gt;0,SUM(NH8:NK8)-NL8,"")</f>
        <v>46.39</v>
      </c>
      <c r="OE8" s="41">
        <f>IF(NO8&gt;0,NO8,"")</f>
        <v>12.1</v>
      </c>
      <c r="OF8" s="41">
        <f>IF(NP8&gt;0,NP8,"")</f>
        <v>18.46</v>
      </c>
      <c r="OG8" s="41">
        <f>IF(SUM(NM8:NP8)-NQ8&gt;0,SUM(NM8:NP8)-NQ8,"")</f>
        <v>47.56</v>
      </c>
      <c r="OH8" s="41">
        <f>IF(MAX(OD8,OG8)&gt;0,MAX(OD8,OG8),"")</f>
        <v>47.56</v>
      </c>
      <c r="OI8" s="41" t="str">
        <f>IF(NT8&gt;0,NT8,"")</f>
        <v/>
      </c>
      <c r="OJ8" s="41" t="str">
        <f>IF(NU8&gt;0,NU8,"")</f>
        <v/>
      </c>
      <c r="OK8" s="41" t="str">
        <f>IF(SUM(NR8:NU8)-NV8&gt;0,SUM(NR8:NU8)-NV8,"")</f>
        <v/>
      </c>
      <c r="OL8" s="41">
        <f>IF(NY8&gt;0,NY8,"")</f>
        <v>12.1</v>
      </c>
      <c r="OM8" s="41">
        <f>IF(NZ8&gt;0,NZ8,"")</f>
        <v>17.48</v>
      </c>
      <c r="ON8" s="41">
        <f>IF(SUM(NW8:NZ8)-OA8&gt;0,SUM(NW8:NZ8)-OA8,"")</f>
        <v>45.78</v>
      </c>
      <c r="OO8" s="41">
        <f>IF(SUM(OH8,OK8,ON8)&gt;0,SUM(OH8,OK8,ON8),"")</f>
        <v>93.34</v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>IF(OR8&gt;0,OR8,"")</f>
        <v/>
      </c>
      <c r="PK8" s="11" t="str">
        <f>IF(OS8&gt;0,OS8,"")</f>
        <v/>
      </c>
      <c r="PL8" s="11" t="str">
        <f>IF(SUM(OP8:OS8)-OT8&gt;0,SUM(OP8:OS8)-OT8,"")</f>
        <v/>
      </c>
      <c r="PM8" s="11" t="str">
        <f>IF(OW8&gt;0,OW8,"")</f>
        <v/>
      </c>
      <c r="PN8" s="11" t="str">
        <f>IF(OX8&gt;0,OX8,"")</f>
        <v/>
      </c>
      <c r="PO8" s="11" t="str">
        <f>IF(SUM(OU8:OX8)-OY8&gt;0,SUM(OU8:OX8)-OY8,"")</f>
        <v/>
      </c>
      <c r="PP8" s="11" t="str">
        <f>IF(MAX(PL8,PO8)&gt;0,MAX(PL8,PO8),"")</f>
        <v/>
      </c>
      <c r="PQ8" s="11" t="str">
        <f>IF(PB8&gt;0,PB8,"")</f>
        <v/>
      </c>
      <c r="PR8" s="11" t="str">
        <f>IF(PC8&gt;0,PC8,"")</f>
        <v/>
      </c>
      <c r="PS8" s="11" t="str">
        <f>IF(SUM(OZ8:PC8)-PD8&gt;0,SUM(OZ8:PC8)-PD8,"")</f>
        <v/>
      </c>
      <c r="PT8" s="11" t="str">
        <f>IF(PG8&gt;0,PG8,"")</f>
        <v/>
      </c>
      <c r="PU8" s="11" t="str">
        <f>IF(PH8&gt;0,PH8,"")</f>
        <v/>
      </c>
      <c r="PV8" s="11" t="str">
        <f>IF(SUM(PE8:PH8)-PI8&gt;0,SUM(PE8:PH8)-PI8,"")</f>
        <v/>
      </c>
      <c r="PW8" s="11" t="str">
        <f>IF(SUM(PP8,PS8,PV8)&gt;0,SUM(PP8,PS8,PV8),"")</f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>IF(PZ8&gt;0,PZ8,"")</f>
        <v/>
      </c>
      <c r="QS8" s="41" t="str">
        <f>IF(QA8&gt;0,QA8,"")</f>
        <v/>
      </c>
      <c r="QT8" s="41" t="str">
        <f>IF(SUM(PX8:QA8)-QB8&gt;0,SUM(PX8:QA8)-QB8,"")</f>
        <v/>
      </c>
      <c r="QU8" s="41" t="str">
        <f>IF(QE8&gt;0,QE8,"")</f>
        <v/>
      </c>
      <c r="QV8" s="41" t="str">
        <f>IF(QF8&gt;0,QF8,"")</f>
        <v/>
      </c>
      <c r="QW8" s="41" t="str">
        <f>IF(SUM(QC8:QF8)-QG8&gt;0,SUM(QC8:QF8)-QG8,"")</f>
        <v/>
      </c>
      <c r="QX8" s="41" t="str">
        <f>IF(MAX(QT8,QW8)&gt;0,MAX(QT8,QW8),"")</f>
        <v/>
      </c>
      <c r="QY8" s="41" t="str">
        <f>IF(QJ8&gt;0,QJ8,"")</f>
        <v/>
      </c>
      <c r="QZ8" s="41" t="str">
        <f>IF(QK8&gt;0,QK8,"")</f>
        <v/>
      </c>
      <c r="RA8" s="41" t="str">
        <f>IF(SUM(QH8:QK8)-QL8&gt;0,SUM(QH8:QK8)-QL8,"")</f>
        <v/>
      </c>
      <c r="RB8" s="41" t="str">
        <f>IF(QO8&gt;0,QO8,"")</f>
        <v/>
      </c>
      <c r="RC8" s="41" t="str">
        <f>IF(QP8&gt;0,QP8,"")</f>
        <v/>
      </c>
      <c r="RD8" s="41" t="str">
        <f>IF(SUM(QM8:QP8)-QQ8&gt;0,SUM(QM8:QP8)-QQ8,"")</f>
        <v/>
      </c>
      <c r="RE8" s="41" t="str">
        <f>IF(SUM(QX8,RA8,RD8)&gt;0,SUM(QX8,RA8,RD8),"")</f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>IF(RH8&gt;0,RH8,"")</f>
        <v/>
      </c>
      <c r="SA8" s="11" t="str">
        <f>IF(RI8&gt;0,RI8,"")</f>
        <v/>
      </c>
      <c r="SB8" s="11" t="str">
        <f>IF(SUM(RF8:RI8)-RJ8&gt;0,SUM(RF8:RI8)-RJ8,"")</f>
        <v/>
      </c>
      <c r="SC8" s="11" t="str">
        <f>IF(RM8&gt;0,RM8,"")</f>
        <v/>
      </c>
      <c r="SD8" s="11" t="str">
        <f>IF(RN8&gt;0,RN8,"")</f>
        <v/>
      </c>
      <c r="SE8" s="11" t="str">
        <f>IF(SUM(RK8:RN8)-RO8&gt;0,SUM(RK8:RN8)-RO8,"")</f>
        <v/>
      </c>
      <c r="SF8" s="11" t="str">
        <f>IF(MAX(SB8,SE8)&gt;0,MAX(SB8,SE8),"")</f>
        <v/>
      </c>
      <c r="SG8" s="11" t="str">
        <f>IF(RR8&gt;0,RR8,"")</f>
        <v/>
      </c>
      <c r="SH8" s="11" t="str">
        <f>IF(RS8&gt;0,RS8,"")</f>
        <v/>
      </c>
      <c r="SI8" s="11" t="str">
        <f>IF(SUM(RP8:RS8)-RT8&gt;0,SUM(RP8:RS8)-RT8,"")</f>
        <v/>
      </c>
      <c r="SJ8" s="11" t="str">
        <f>IF(RW8&gt;0,RW8,"")</f>
        <v/>
      </c>
      <c r="SK8" s="11" t="str">
        <f>IF(RX8&gt;0,RX8,"")</f>
        <v/>
      </c>
      <c r="SL8" s="11" t="str">
        <f>IF(SUM(RU8:RX8)-RY8&gt;0,SUM(RU8:RX8)-RY8,"")</f>
        <v/>
      </c>
      <c r="SM8" s="11" t="str">
        <f>IF(SUM(SF8,SI8,SL8)&gt;0,SUM(SF8,SI8,SL8),"")</f>
        <v/>
      </c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17"/>
      <c r="TD8" s="17"/>
      <c r="TE8" s="17"/>
      <c r="TF8" s="17"/>
      <c r="TG8" s="17"/>
      <c r="TH8" s="41" t="str">
        <f>IF(SP8&gt;0,SP8,"")</f>
        <v/>
      </c>
      <c r="TI8" s="41" t="str">
        <f>IF(SQ8&gt;0,SQ8,"")</f>
        <v/>
      </c>
      <c r="TJ8" s="41" t="str">
        <f>IF(SUM(SN8:SQ8)-SR8&gt;0,SUM(SN8:SQ8)-SR8,"")</f>
        <v/>
      </c>
      <c r="TK8" s="41" t="str">
        <f>IF(SU8&gt;0,SU8,"")</f>
        <v/>
      </c>
      <c r="TL8" s="41" t="str">
        <f>IF(SV8&gt;0,SV8,"")</f>
        <v/>
      </c>
      <c r="TM8" s="41" t="str">
        <f>IF(SUM(SS8:SV8)-SW8&gt;0,SUM(SS8:SV8)-SW8,"")</f>
        <v/>
      </c>
      <c r="TN8" s="41" t="str">
        <f>IF(MAX(TJ8,TM8)&gt;0,MAX(TJ8,TM8),"")</f>
        <v/>
      </c>
      <c r="TO8" s="41" t="str">
        <f>IF(SZ8&gt;0,SZ8,"")</f>
        <v/>
      </c>
      <c r="TP8" s="41" t="str">
        <f>IF(TA8&gt;0,TA8,"")</f>
        <v/>
      </c>
      <c r="TQ8" s="41" t="str">
        <f>IF(SUM(SX8:TA8)-TB8&gt;0,SUM(SX8:TA8)-TB8,"")</f>
        <v/>
      </c>
      <c r="TR8" s="41" t="str">
        <f>IF(TE8&gt;0,TE8,"")</f>
        <v/>
      </c>
      <c r="TS8" s="41" t="str">
        <f>IF(TF8&gt;0,TF8,"")</f>
        <v/>
      </c>
      <c r="TT8" s="41" t="str">
        <f>IF(SUM(TC8:TF8)-TG8&gt;0,SUM(TC8:TF8)-TG8,"")</f>
        <v/>
      </c>
      <c r="TU8" s="41" t="str">
        <f>IF(SUM(TN8,TQ8,TT8)&gt;0,SUM(TN8,TQ8,TT8),"")</f>
        <v/>
      </c>
      <c r="TV8" s="18"/>
      <c r="TW8" s="18"/>
      <c r="TX8" s="18"/>
      <c r="TY8" s="18"/>
      <c r="TZ8" s="18"/>
      <c r="UA8" s="18"/>
      <c r="UB8" s="18"/>
      <c r="UC8" s="18"/>
      <c r="UD8" s="18"/>
      <c r="UE8" s="18"/>
      <c r="UF8" s="18"/>
      <c r="UG8" s="18"/>
      <c r="UH8" s="18"/>
      <c r="UI8" s="18"/>
      <c r="UJ8" s="18"/>
      <c r="UK8" s="18"/>
      <c r="UL8" s="18"/>
      <c r="UM8" s="18"/>
      <c r="UN8" s="18"/>
      <c r="UO8" s="18"/>
      <c r="UP8" s="11" t="str">
        <f>IF(TX8&gt;0,TX8,"")</f>
        <v/>
      </c>
      <c r="UQ8" s="11" t="str">
        <f>IF(TY8&gt;0,TY8,"")</f>
        <v/>
      </c>
      <c r="UR8" s="11" t="str">
        <f>IF(SUM(TV8:TY8)-TZ8&gt;0,SUM(TV8:TY8)-TZ8,"")</f>
        <v/>
      </c>
      <c r="US8" s="11" t="str">
        <f>IF(UC8&gt;0,UC8,"")</f>
        <v/>
      </c>
      <c r="UT8" s="11" t="str">
        <f>IF(UD8&gt;0,UD8,"")</f>
        <v/>
      </c>
      <c r="UU8" s="11" t="str">
        <f>IF(SUM(UA8:UD8)-UE8&gt;0,SUM(UA8:UD8)-UE8,"")</f>
        <v/>
      </c>
      <c r="UV8" s="11" t="str">
        <f>IF(MAX(UR8,UU8)&gt;0,MAX(UR8,UU8),"")</f>
        <v/>
      </c>
      <c r="UW8" s="11" t="str">
        <f>IF(UH8&gt;0,UH8,"")</f>
        <v/>
      </c>
      <c r="UX8" s="11" t="str">
        <f>IF(UI8&gt;0,UI8,"")</f>
        <v/>
      </c>
      <c r="UY8" s="11" t="str">
        <f>IF(SUM(UF8:UI8)-UJ8&gt;0,SUM(UF8:UI8)-UJ8,"")</f>
        <v/>
      </c>
      <c r="UZ8" s="11" t="str">
        <f>IF(UM8&gt;0,UM8,"")</f>
        <v/>
      </c>
      <c r="VA8" s="11" t="str">
        <f>IF(UN8&gt;0,UN8,"")</f>
        <v/>
      </c>
      <c r="VB8" s="11" t="str">
        <f>IF(SUM(UK8:UN8)-UO8&gt;0,SUM(UK8:UN8)-UO8,"")</f>
        <v/>
      </c>
      <c r="VC8" s="11" t="str">
        <f>IF(SUM(UV8,UY8,VB8)&gt;0,SUM(UV8,UY8,VB8),"")</f>
        <v/>
      </c>
      <c r="VD8" s="17"/>
      <c r="VE8" s="17"/>
      <c r="VF8" s="17"/>
      <c r="VG8" s="17"/>
      <c r="VH8" s="17"/>
      <c r="VI8" s="17"/>
      <c r="VJ8" s="17"/>
      <c r="VK8" s="17"/>
      <c r="VL8" s="17"/>
      <c r="VM8" s="17"/>
      <c r="VN8" s="17"/>
      <c r="VO8" s="17"/>
      <c r="VP8" s="17"/>
      <c r="VQ8" s="17"/>
      <c r="VR8" s="17"/>
      <c r="VS8" s="17"/>
      <c r="VT8" s="17"/>
      <c r="VU8" s="17"/>
      <c r="VV8" s="17"/>
      <c r="VW8" s="17"/>
      <c r="VX8" s="41" t="str">
        <f>IF(VF8&gt;0,VF8,"")</f>
        <v/>
      </c>
      <c r="VY8" s="41" t="str">
        <f>IF(VG8&gt;0,VG8,"")</f>
        <v/>
      </c>
      <c r="VZ8" s="41" t="str">
        <f>IF(SUM(VD8:VG8)-VH8&gt;0,SUM(VD8:VG8)-VH8,"")</f>
        <v/>
      </c>
      <c r="WA8" s="41" t="str">
        <f>IF(VK8&gt;0,VK8,"")</f>
        <v/>
      </c>
      <c r="WB8" s="41" t="str">
        <f>IF(VL8&gt;0,VL8,"")</f>
        <v/>
      </c>
      <c r="WC8" s="41" t="str">
        <f>IF(SUM(VI8:VL8)-VM8&gt;0,SUM(VI8:VL8)-VM8,"")</f>
        <v/>
      </c>
      <c r="WD8" s="41" t="str">
        <f>IF(MAX(VZ8,WC8)&gt;0,MAX(VZ8,WC8),"")</f>
        <v/>
      </c>
      <c r="WE8" s="41" t="str">
        <f>IF(VP8&gt;0,VP8,"")</f>
        <v/>
      </c>
      <c r="WF8" s="41" t="str">
        <f>IF(VQ8&gt;0,VQ8,"")</f>
        <v/>
      </c>
      <c r="WG8" s="41" t="str">
        <f>IF(SUM(VN8:VQ8)-VR8&gt;0,SUM(VN8:VQ8)-VR8,"")</f>
        <v/>
      </c>
      <c r="WH8" s="41" t="str">
        <f>IF(VU8&gt;0,VU8,"")</f>
        <v/>
      </c>
      <c r="WI8" s="41" t="str">
        <f>IF(VV8&gt;0,VV8,"")</f>
        <v/>
      </c>
      <c r="WJ8" s="41" t="str">
        <f>IF(SUM(VS8:VV8)-VW8&gt;0,SUM(VS8:VV8)-VW8,"")</f>
        <v/>
      </c>
      <c r="WK8" s="41" t="str">
        <f>IF(SUM(WD8,WG8,WJ8)&gt;0,SUM(WD8,WG8,WJ8),"")</f>
        <v/>
      </c>
      <c r="WL8" s="27">
        <f>IF($CH8="P",BS8,(BS8+AR8)/2)</f>
        <v>0</v>
      </c>
      <c r="WM8" s="27">
        <f>IF($CH8="P",BT8,(BT8+AS8)/2)</f>
        <v>0</v>
      </c>
      <c r="WN8" s="27">
        <f>IF($CH8="P",BU8,(BU8+AT8)/2)</f>
        <v>0</v>
      </c>
      <c r="WO8" s="27">
        <f>IF($CH8="P",BV8,(BV8+AU8)/2)</f>
        <v>0</v>
      </c>
      <c r="WP8" s="27">
        <f>IF($CH8="P",BW8,(BW8+AV8)/2)</f>
        <v>0</v>
      </c>
      <c r="WQ8" s="27">
        <f>IF($CH8="P",BX8,(BX8+AW8)/2)</f>
        <v>0</v>
      </c>
      <c r="WR8" s="27">
        <f>IF($CH8="P",BY8,(BY8+AX8)/2)</f>
        <v>0</v>
      </c>
      <c r="WS8" s="27">
        <f>IF($CH8="P",BZ8,(BZ8+AY8)/2)</f>
        <v>0</v>
      </c>
      <c r="WT8" s="27">
        <f>IF($CH8="P",CA8,(CA8+AZ8)/2)</f>
        <v>0</v>
      </c>
      <c r="WU8" s="27">
        <f>IF($CH8="P",CB8,(CB8+BA8)/2)</f>
        <v>0</v>
      </c>
      <c r="WV8" s="27">
        <f>IF($CH8="P",CC8,(CC8+BB8)/2)</f>
        <v>0</v>
      </c>
      <c r="WW8" s="27">
        <f>IF($CH8="P",CD8,(CD8+BC8)/2)</f>
        <v>0</v>
      </c>
      <c r="WX8" s="27">
        <f>IF($CH8="P",CE8,(CE8+BD8)/2)</f>
        <v>0</v>
      </c>
      <c r="WY8" s="27">
        <f>IF($CH8="P",CF8,(CF8+BE8)/2)</f>
        <v>0</v>
      </c>
      <c r="WZ8" s="27">
        <f>IF($CH8="P",CG8,(CG8+BF8)/2)</f>
        <v>0</v>
      </c>
      <c r="XA8" s="29" t="s">
        <v>56</v>
      </c>
      <c r="XB8" s="11" t="str">
        <f>IF(WN8&gt;0,WN8,"")</f>
        <v/>
      </c>
      <c r="XC8" s="11" t="str">
        <f>IF(WO8&gt;0,WO8,"")</f>
        <v/>
      </c>
      <c r="XD8" s="11" t="str">
        <f>IF(SUM(WL8:WO8)-WP8&gt;0,SUM(WL8:WO8)-WP8,"")</f>
        <v/>
      </c>
      <c r="XE8" s="11" t="str">
        <f>IF(WS8&gt;0,WS8,"")</f>
        <v/>
      </c>
      <c r="XF8" s="11" t="str">
        <f>IF(WT8&gt;0,WT8,"")</f>
        <v/>
      </c>
      <c r="XG8" s="11" t="str">
        <f>IF(SUM(WQ8:WT8)-WU8&gt;0,SUM(WQ8:WT8)-WU8,"")</f>
        <v/>
      </c>
      <c r="XH8" s="11" t="str">
        <f>IF(MAX(XD8,XG8)&gt;0,MAX(XD8,XG8),"")</f>
        <v/>
      </c>
      <c r="XI8" s="11" t="str">
        <f>IF(WX8&gt;0,WX8,"")</f>
        <v/>
      </c>
      <c r="XJ8" s="11" t="str">
        <f>IF(WY8&gt;0,WY8,"")</f>
        <v/>
      </c>
      <c r="XK8" s="11" t="str">
        <f>IF(SUM(WV8:WY8)-WZ8&gt;0,SUM(WV8:WY8)-WZ8,"")</f>
        <v/>
      </c>
      <c r="XL8" s="11" t="str">
        <f>IF(SUM(XH8,XK8)&gt;0,SUM(XH8,XK8),"")</f>
        <v/>
      </c>
    </row>
    <row r="9" spans="1:636" x14ac:dyDescent="0.2">
      <c r="A9" s="4" cm="1">
        <f t="array" ref="A9">IF(AND(H9&lt;&gt;"",H9&lt;&gt;"No DD"),SUMPRODUCT((H$4:H$21&lt;&gt;"")*(H$4:H$21&lt;&gt;"No DD")*(E$4:E$21&gt;E9))+1,IF(H9="No DD",SUMPRODUCT((H$4:H$21="No DD")*(E$4:E$21&gt;E9))+1+SUMPRODUCT((H$4:H$21&lt;&gt;"")*(H$4:H$21&lt;&gt;"No DD")),""))</f>
        <v>6</v>
      </c>
      <c r="B9" s="5" t="s">
        <v>176</v>
      </c>
      <c r="C9" s="4" t="s">
        <v>175</v>
      </c>
      <c r="D9" s="4" t="s">
        <v>174</v>
      </c>
      <c r="E9" s="9">
        <f>SUM(J9,L9,N9)</f>
        <v>47.54</v>
      </c>
      <c r="F9" s="3" t="str">
        <f>IF(OR(AND(AG9&gt;=AQ$23,AG9&lt;&gt;"",AI9&gt;=AQ$27,AI9&lt;&gt;"",AF9=""),AND(AJ9&gt;=AQ$23,AJ9&lt;&gt;"",AL9&gt;=AQ$27,AL9&lt;&gt;"",AF9=""),AND(AN9&gt;=AQ$23,AN9&lt;&gt;"",AP9&gt;=AQ$27,AP9&lt;&gt;"",AF9=""),AND(BH9&gt;=BR$23,BH9&lt;&gt;"",BJ9&gt;=BR$27,BJ9&lt;&gt;"",BG9=""),AND(BK9&gt;=BR$23,BK9&lt;&gt;"",BM9&gt;=BR$27,BM9&lt;&gt;"",BG9=""),AND(BO9&gt;=BR$23,BO9&lt;&gt;"",BQ9&gt;=BR$27,BQ9&lt;&gt;"",BG9=""),AND(CI9&gt;=CS$23,CI9&lt;&gt;"",CK9&gt;=CS$27,CK9&lt;&gt;"",CH9=""),AND(CL9&gt;=CS$23,CL9&lt;&gt;"",CN9&gt;=CS$27,CN9&lt;&gt;"",CH9=""),AND(CP9&gt;=CS$23,CP9&lt;&gt;"",CR9&gt;=CS$27,CR9&lt;&gt;"",CH9=""),AND(DP9&gt;=EC$23,DP9&lt;&gt;"",DR9&gt;=EC$27,DR9&lt;&gt;""),AND(DS9&gt;=EC$23,DS9&lt;&gt;"",DU9&gt;=EC$27,DU9&lt;&gt;""),AND(DW9&gt;=EC$23,DW9&lt;&gt;"",DY9&gt;=EC$27,DY9&lt;&gt;""),AND(DZ9&gt;=EC$23,DZ9&lt;&gt;"",EB9&gt;=EC$27,EB9&lt;&gt;""),AND(EX9&gt;=FK$23,EX9&lt;&gt;"",EZ9&gt;=FK$27,EZ9&lt;&gt;""),AND(FA9&gt;=FK$23,FA9&lt;&gt;"",FC9&gt;=FK$27,FC9&lt;&gt;""),AND(FE9&gt;=FK$23,FE9&lt;&gt;"",FG9&gt;=FK$27,FG9&lt;&gt;""),AND(FH9&gt;=FK$23,FH9&lt;&gt;"",FJ9&gt;=FK$27,FJ9&lt;&gt;""),AND(GF9&gt;=GS$23,GF9&lt;&gt;"",GH9&gt;=GS$27,GH9&lt;&gt;""),AND(GI9&gt;=GS$23,GI9&lt;&gt;"",GK9&gt;=GS$27,GK9&lt;&gt;""),AND(GM9&gt;=GS$23,GM9&lt;&gt;"",GO9&gt;=GS$27,GO9&lt;&gt;""),AND(GP9&gt;=GS$23,GP9&lt;&gt;"",GR9&gt;=GS$27,GR9&lt;&gt;""),AND(HN9&gt;=IA$23,HN9&lt;&gt;"",HP9&gt;=IA$27,HP9&lt;&gt;""),AND(HQ9&gt;=IA$23,HQ9&lt;&gt;"",HS9&gt;=IA$27,HS9&lt;&gt;""),AND(HU9&gt;=IA$23,HU9&lt;&gt;"",HW9&gt;=IA$27,HW9&lt;&gt;""),AND(HX9&gt;=IA$23,HX9&lt;&gt;"",HZ9&gt;=IA$27,HZ9&lt;&gt;""),AND(IV9&gt;=JI$23,IV9&lt;&gt;"",IX9&gt;=JI$27,IX9&lt;&gt;""),AND(IY9&gt;=JI$23,IY9&lt;&gt;"",JA9&gt;=JI$27,JA9&lt;&gt;""),AND(JC9&gt;=JI$23,JC9&lt;&gt;"",JE9&gt;=JI$27,JE9&lt;&gt;""),AND(JF9&gt;=JI$23,JF9&lt;&gt;"",JH9&gt;=JI$27,JH9&lt;&gt;""),AND(KD9&gt;=KQ$23,KD9&lt;&gt;"",KF9&gt;=KQ$27,KF9&lt;&gt;""),AND(KG9&gt;=KQ$23,KG9&lt;&gt;"",KI9&gt;=KQ$27,KI9&lt;&gt;""),AND(KK9&gt;=KQ$23,KK9&lt;&gt;"",KM9&gt;=KQ$27,KM9&lt;&gt;""),AND(KN9&gt;=KQ$23,KN9&lt;&gt;"",KP9&gt;=KQ$27,KP9&lt;&gt;""),AND(LL9&gt;=LY$23,LL9&lt;&gt;"",LN9&gt;=LY$27,LN9&lt;&gt;""),AND(LO9&gt;=LY$23,LO9&lt;&gt;"",LQ9&gt;=LY$27,LQ9&lt;&gt;""),AND(LS9&gt;=LY$23,LS9&lt;&gt;"",LU9&gt;=LY$27,LU9&lt;&gt;""),AND(LV9&gt;=LY$23,LV9&lt;&gt;"",LX9&gt;=LY$27,LX9&lt;&gt;""),AND(MT9&gt;=NG$23,MT9&lt;&gt;"",MV9&gt;=NG$27,MV9&lt;&gt;""),AND(MW9&gt;=NG$23,MW9&lt;&gt;"",MY9&gt;=NG$27,MY9&lt;&gt;""),AND(NA9&gt;=NG$23,NA9&lt;&gt;"",NC9&gt;=NG$27,NC9&lt;&gt;""),AND(ND9&gt;=NG$23,ND9&lt;&gt;"",NF9&gt;=NG$27,NF9&lt;&gt;""),AND(OB9&gt;=OO$23,OB9&lt;&gt;"",OD9&gt;=OO$27,OD9&lt;&gt;""),AND(OE9&gt;=OO$23,OE9&lt;&gt;"",OG9&gt;=OO$27,OG9&lt;&gt;""),AND(OI9&gt;=OO$23,OI9&lt;&gt;"",OK9&gt;=OO$27,OK9&lt;&gt;""),AND(OL9&gt;=OO$23,OL9&lt;&gt;"",ON9&gt;=OO$27,ON9&lt;&gt;""),AND(PJ9&gt;=PW$23,PJ9&lt;&gt;"",PL9&gt;=PW$27,PL9&lt;&gt;""),AND(PM9&gt;=PW$23,PM9&lt;&gt;"",PO9&gt;=PW$27,PO9&lt;&gt;""),AND(PQ9&gt;=PW$23,PQ9&lt;&gt;"",PS9&gt;=PW$27,PS9&lt;&gt;""),AND(PT9&gt;=PW$23,PT9&lt;&gt;"",PV9&gt;=PW$27,PV9&lt;&gt;""),AND(QR9&gt;=RE$23,QR9&lt;&gt;"",QT9&gt;=RE$27,QT9&lt;&gt;""),AND(QU9&gt;=RE$23,QU9&lt;&gt;"",QW9&gt;=RE$27,QW9&lt;&gt;""),AND(QY9&gt;=RE$23,QY9&lt;&gt;"",RA9&gt;=RE$27,RA9&lt;&gt;""),AND(RB9&gt;=RE$23,RB9&lt;&gt;"",RD9&gt;=RE$27,RD9&lt;&gt;""),AND(RZ9&gt;=SM$23,RZ9&lt;&gt;"",SB9&gt;=SM$27,SB9&lt;&gt;""),AND(SC9&gt;=SM$23,SC9&lt;&gt;"",SE9&gt;=SM$27,SE9&lt;&gt;""),AND(SG9&gt;=SM$23,SG9&lt;&gt;"",SI9&gt;=SM$27,SI9&lt;&gt;""),AND(SJ9&gt;=SM$23,SJ9&lt;&gt;"",SL9&gt;=SM$27,SL9&lt;&gt;""),AND(TH9&gt;=TU$23,TH9&lt;&gt;"",TJ9&gt;=TU$27,TJ9&lt;&gt;""),AND(TK9&gt;=TU$23,TK9&lt;&gt;"",TM9&gt;=TU$27,TM9&lt;&gt;""),AND(TO9&gt;=TU$23,TO9&lt;&gt;"",TQ9&gt;=TU$27,TQ9&lt;&gt;""),AND(TR9&gt;=TU$23,TR9&lt;&gt;"",TT9&gt;=TU$27,TT9&lt;&gt;""),AND(UP9&gt;=VC$23,UP9&lt;&gt;"",UR9&gt;=VC$27,UR9&lt;&gt;""),AND(US9&gt;=VC$23,US9&lt;&gt;"",UU9&gt;=VC$27,UU9&lt;&gt;""),AND(UW9&gt;=VC$23,UW9&lt;&gt;"",UY9&gt;=VC$27,UY9&lt;&gt;""),AND(UZ9&gt;=VC$23,UZ9&lt;&gt;"",VB9&gt;=VC$27,VB9&lt;&gt;""),AND(VX9&gt;=WK$23,VX9&lt;&gt;"",VZ9&gt;=WK$27,VZ9&lt;&gt;""),AND(WA9&gt;=WK$23,WA9&lt;&gt;"",WC9&gt;=WK$27,WC9&lt;&gt;""),AND(WE9&gt;=WK$23,WE9&lt;&gt;"",WG9&gt;=WK$27,WG9&lt;&gt;""),AND(WH9&gt;=WK$23,WH9&lt;&gt;"",WJ9&gt;=WK$27,WJ9&lt;&gt;"")),"P","")</f>
        <v>P</v>
      </c>
      <c r="G9" s="3" t="str">
        <f>IF(OR(AND(AI9&gt;=AQ$27,AI9&lt;&gt;"",AF9=""),AND(AL9&gt;=AQ$27,AL9&lt;&gt;"",AF9=""),AND(AP9&gt;=AQ$27,AP9&lt;&gt;"",AF9=""),AND(BJ9&gt;=BR$27,BJ9&lt;&gt;"",BG9=""),AND(BM9&gt;=BR$27,BM9&lt;&gt;"",BG9=""),AND(BQ9&gt;=BR$27,BQ9&lt;&gt;"",BG9=""),AND(CK9&gt;=CS$27,CK9&lt;&gt;"",CH9=""),AND(CN9&gt;=CS$27,CN9&lt;&gt;"",CH9=""),AND(CR9&gt;=CS$27,CR9&lt;&gt;"",CH9=""),AND(DR9&gt;=EC$27,DR9&lt;&gt;""),AND(DU9&gt;=EC$27,DU9&lt;&gt;""),AND(DY9&gt;=EC$27,DY9&lt;&gt;""),AND(EB9&gt;=EC$27,EB9&lt;&gt;""),AND(EZ9&gt;=FK$27,EZ9&lt;&gt;""),AND(FC9&gt;=FK$27,FC9&lt;&gt;""),AND(FG9&gt;=FK$27,FG9&lt;&gt;""),AND(FJ9&gt;=FK$27,FJ9&lt;&gt;""),AND(GH9&gt;=GS$27,GH9&lt;&gt;""),AND(GK9&gt;=GS$27,GK9&lt;&gt;""),AND(GO9&gt;=GS$27,GO9&lt;&gt;""),AND(GR9&gt;=GS$27,GR9&lt;&gt;""),AND(HP9&gt;=IA$27,HP9&lt;&gt;""),AND(HS9&gt;=IA$27,HS9&lt;&gt;""),AND(HW9&gt;=IA$27,HW9&lt;&gt;""),AND(HZ9&gt;=IA$27,HZ9&lt;&gt;""),AND(IX9&gt;=JI$27,IX9&lt;&gt;""),AND(JA9&gt;=JI$27,JA9&lt;&gt;""),AND(JE9&gt;=JI$27,JE9&lt;&gt;""),AND(JH9&gt;=JI$27,JH9&lt;&gt;""),AND(KF9&gt;=KQ$27,KF9&lt;&gt;""),AND(KI9&gt;=KQ$27,KI9&lt;&gt;""),AND(KM9&gt;=KQ$27,KM9&lt;&gt;""),AND(KP9&gt;=KQ$27,KP9&lt;&gt;""),AND(LN9&gt;=LY$27,LN9&lt;&gt;""),AND(LQ9&gt;=LY$27,LQ9&lt;&gt;""),AND(LU9&gt;=LY$27,LU9&lt;&gt;""),AND(LX9&gt;=LY$27,LX9&lt;&gt;""),AND(MV9&gt;=NG$27,MV9&lt;&gt;""),AND(MY9&gt;=NG$27,MY9&lt;&gt;""),AND(NC9&gt;=NG$27,NC9&lt;&gt;""),AND(NF9&gt;=NG$27,NF9&lt;&gt;""),AND(OD9&gt;=OO$27,OD9&lt;&gt;""),AND(OG9&gt;=OO$27,OG9&lt;&gt;""),AND(OK9&gt;=OO$27,OK9&lt;&gt;""),AND(ON9&gt;=OO$27,ON9&lt;&gt;""),AND(PL9&gt;=PW$27,PL9&lt;&gt;""),AND(PO9&gt;=PW$27,PO9&lt;&gt;""),AND(PS9&gt;=PW$27,PS9&lt;&gt;""),AND(PV9&gt;=PW$27,PV9&lt;&gt;""),AND(QT9&gt;=RE$27,QT9&lt;&gt;""),AND(QW9&gt;=RE$27,QW9&lt;&gt;""),AND(RA9&gt;=RE$27,RA9&lt;&gt;""),AND(RD9&gt;=RE$27,RD9&lt;&gt;""),AND(SB9&gt;=SM$27,SB9&lt;&gt;""),AND(SE9&gt;=SM$27,SE9&lt;&gt;""),AND(SI9&gt;=SM$27,SI9&lt;&gt;""),AND(SL9&gt;=SM$27,SL9&lt;&gt;""),AND(TJ9&gt;=TU$27,TJ9&lt;&gt;""),AND(TM9&gt;=TU$27,TM9&lt;&gt;""),AND(TQ9&gt;=TU$27,TQ9&lt;&gt;""),AND(TT9&gt;=TU$27,TT9&lt;&gt;""),AND(UR9&gt;=VC$27,UR9&lt;&gt;""),AND(UU9&gt;=VC$27,UU9&lt;&gt;""),AND(UY9&gt;=VC$27,UY9&lt;&gt;""),AND(VB9&gt;=VC$27,VB9&lt;&gt;""),AND(VZ9&gt;=WK$27,VZ9&lt;&gt;""),AND(WC9&gt;=WK$27,WC9&lt;&gt;""),AND(WG9&gt;=WK$27,WG9&lt;&gt;""),AND(WJ9&gt;=WK$27,WJ9&lt;&gt;"")),"P","")</f>
        <v>P</v>
      </c>
      <c r="H9" s="37" t="str">
        <f>IF(AND(G9="P",F9=""),"No DD",IF(OR(AND(AG9&gt;=AQ$26,AG9&lt;&gt;"",AI9&gt;=AQ$30,AI9&lt;&gt;"",AF9=""),AND(AJ9&gt;=AQ$26,AJ9&lt;&gt;"",AL9&gt;=AQ$30,AL9&lt;&gt;"",AF9=""),AND(AN9&gt;=AQ$26,AN9&lt;&gt;"",AP9&gt;=AQ$30,AP9&lt;&gt;"",AF9=""),AND(BH9&gt;=BR$26,BH9&lt;&gt;"",BJ9&gt;=BR$30,BJ9&lt;&gt;"",BG9=""),AND(BK9&gt;=BR$26,BK9&lt;&gt;"",BM9&gt;=BR$30,BM9&lt;&gt;"",BG9=""),AND(BO9&gt;=BR$26,BO9&lt;&gt;"",BQ9&gt;=BR$30,BQ9&lt;&gt;"",BG9=""),AND(CI9&gt;=CS$26,CI9&lt;&gt;"",CK9&gt;=CS$30,CK9&lt;&gt;"",CH9=""),AND(CL9&gt;=CS$26,CL9&lt;&gt;"",CN9&gt;=CS$30,CN9&lt;&gt;"",CH9=""),AND(CP9&gt;=CS$26,CP9&lt;&gt;"",CR9&gt;=CS$30,CR9&lt;&gt;"",CH9=""),AND(DP9&gt;=EC$26,DP9&lt;&gt;"",DR9&gt;=EC$30,DR9&lt;&gt;""),AND(DS9&gt;=EC$26,DS9&lt;&gt;"",DU9&gt;=EC$30,DU9&lt;&gt;""),AND(DW9&gt;=EC$26,DW9&lt;&gt;"",DY9&gt;=EC$30,DY9&lt;&gt;""),AND(DZ9&gt;=EC$26,DZ9&lt;&gt;"",EB9&gt;=EC$30,EB9&lt;&gt;""),AND(EX9&gt;=FK$26,EX9&lt;&gt;"",EZ9&gt;=FK$30,EZ9&lt;&gt;""),AND(FA9&gt;=FK$26,FA9&lt;&gt;"",FC9&gt;=FK$30,FC9&lt;&gt;""),AND(FE9&gt;=FK$26,FE9&lt;&gt;"",FG9&gt;=FK$30,FG9&lt;&gt;""),AND(FH9&gt;=FK$26,FH9&lt;&gt;"",FJ9&gt;=FK$30,FJ9&lt;&gt;""),AND(GF9&gt;=GS$26,GF9&lt;&gt;"",GH9&gt;=GS$30,GH9&lt;&gt;""),AND(GI9&gt;=GS$26,GI9&lt;&gt;"",GK9&gt;=GS$30,GK9&lt;&gt;""),AND(GM9&gt;=GS$26,GM9&lt;&gt;"",GO9&gt;=GS$30,GO9&lt;&gt;""),AND(GP9&gt;=GS$26,GP9&lt;&gt;"",GR9&gt;=GS$30,GR9&lt;&gt;""),AND(HN9&gt;=IA$26,HN9&lt;&gt;"",HP9&gt;=IA$30,HP9&lt;&gt;""),AND(HQ9&gt;=IA$26,HQ9&lt;&gt;"",HS9&gt;=IA$30,HS9&lt;&gt;""),AND(HU9&gt;=IA$26,HU9&lt;&gt;"",HW9&gt;=IA$30,HW9&lt;&gt;""),AND(HX9&gt;=IA$26,HX9&lt;&gt;"",HZ9&gt;=IA$30,HZ9&lt;&gt;""),AND(IV9&gt;=JI$26,IV9&lt;&gt;"",IX9&gt;=JI$30,IX9&lt;&gt;""),AND(IY9&gt;=JI$26,IY9&lt;&gt;"",JA9&gt;=JI$30,JA9&lt;&gt;""),AND(JC9&gt;=JI$26,JC9&lt;&gt;"",JE9&gt;=JI$30,JE9&lt;&gt;""),AND(JF9&gt;=JI$26,JF9&lt;&gt;"",JH9&gt;=JI$30,JH9&lt;&gt;""),AND(KD9&gt;=KQ$26,KD9&lt;&gt;"",KF9&gt;=KQ$30,KF9&lt;&gt;""),AND(KG9&gt;=KQ$26,KG9&lt;&gt;"",KI9&gt;=KQ$30,KI9&lt;&gt;""),AND(KK9&gt;=KQ$26,KK9&lt;&gt;"",KM9&gt;=KQ$30,KM9&lt;&gt;""),AND(KN9&gt;=KQ$26,KN9&lt;&gt;"",KP9&gt;=KQ$30,KP9&lt;&gt;""),AND(LL9&gt;=LY$26,LL9&lt;&gt;"",LN9&gt;=LY$30,LN9&lt;&gt;""),AND(LO9&gt;=LY$26,LO9&lt;&gt;"",LQ9&gt;=LY$30,LQ9&lt;&gt;""),AND(LS9&gt;=LY$26,LS9&lt;&gt;"",LU9&gt;=LY$30,LU9&lt;&gt;""),AND(LV9&gt;=LY$26,LV9&lt;&gt;"",LX9&gt;=LY$30,LX9&lt;&gt;""),AND(MT9&gt;=NG$26,MT9&lt;&gt;"",MV9&gt;=NG$30,MV9&lt;&gt;""),AND(MW9&gt;=NG$26,MW9&lt;&gt;"",MY9&gt;=NG$30,MY9&lt;&gt;""),AND(NA9&gt;=NG$26,NA9&lt;&gt;"",NC9&gt;=NG$30,NC9&lt;&gt;""),AND(ND9&gt;=NG$26,ND9&lt;&gt;"",NF9&gt;=NG$30,NF9&lt;&gt;""),AND(OB9&gt;=OO$26,OB9&lt;&gt;"",OD9&gt;=OO$30,OD9&lt;&gt;""),AND(OE9&gt;=OO$26,OE9&lt;&gt;"",OG9&gt;=OO$30,OG9&lt;&gt;""),AND(OI9&gt;=OO$26,OI9&lt;&gt;"",OK9&gt;=OO$30,OK9&lt;&gt;""),AND(OL9&gt;=OO$26,OL9&lt;&gt;"",ON9&gt;=OO$30,ON9&lt;&gt;""),AND(PJ9&gt;=PW$26,PJ9&lt;&gt;"",PL9&gt;=PW$30,PL9&lt;&gt;""),AND(PM9&gt;=PW$26,PM9&lt;&gt;"",PO9&gt;=PW$30,PO9&lt;&gt;""),AND(PQ9&gt;=PW$26,PQ9&lt;&gt;"",PS9&gt;=PW$30,PS9&lt;&gt;""),AND(PT9&gt;=PW$26,PT9&lt;&gt;"",PV9&gt;=PW$30,PV9&lt;&gt;""),AND(QR9&gt;=RE$26,QR9&lt;&gt;"",QT9&gt;=RE$30,QT9&lt;&gt;""),AND(QU9&gt;=RE$26,QU9&lt;&gt;"",QW9&gt;=RE$30,QW9&lt;&gt;""),AND(QY9&gt;=RE$26,QY9&lt;&gt;"",RA9&gt;=RE$30,RA9&lt;&gt;""),AND(RB9&gt;=RE$26,RB9&lt;&gt;"",RD9&gt;=RE$30,RD9&lt;&gt;""),AND(RZ9&gt;=SM$26,RZ9&lt;&gt;"",SB9&gt;=SM$30,SB9&lt;&gt;""),AND(SC9&gt;=SM$26,SC9&lt;&gt;"",SE9&gt;=SM$30,SE9&lt;&gt;""),AND(SG9&gt;=SM$26,SG9&lt;&gt;"",SI9&gt;=SM$30,SI9&lt;&gt;""),AND(SJ9&gt;=SM$26,SJ9&lt;&gt;"",SL9&gt;=SM$30,SL9&lt;&gt;""),AND(TH9&gt;=TU$26,TH9&lt;&gt;"",TJ9&gt;=TU$30,TJ9&lt;&gt;""),AND(TK9&gt;=TU$26,TK9&lt;&gt;"",TM9&gt;=TU$30,TM9&lt;&gt;""),AND(TO9&gt;=TU$26,TO9&lt;&gt;"",TQ9&gt;=TU$30,TQ9&lt;&gt;""),AND(TR9&gt;=TU$26,TR9&lt;&gt;"",TT9&gt;=TU$30,TT9&lt;&gt;""),AND(UP9&gt;=VC$26,UP9&lt;&gt;"",UR9&gt;=VC$30,UR9&lt;&gt;""),AND(US9&gt;=VC$26,US9&lt;&gt;"",UU9&gt;=VC$30,UU9&lt;&gt;""),AND(UW9&gt;=VC$26,UW9&lt;&gt;"",UY9&gt;=VC$30,UY9&lt;&gt;""),AND(UZ9&gt;=VC$26,UZ9&lt;&gt;"",VB9&gt;=VC$30,VB9&lt;&gt;""),AND(VX9&gt;=WK$26,VX9&lt;&gt;"",VZ9&gt;=WK$30,VZ9&lt;&gt;""),AND(WA9&gt;=WK$26,WA9&lt;&gt;"",WC9&gt;=WK$30,WC9&lt;&gt;""),AND(WE9&gt;=WK$26,WE9&lt;&gt;"",WG9&gt;=WK$30,WG9&lt;&gt;""),AND(WH9&gt;=WK$26,WH9&lt;&gt;"",WJ9&gt;=WK$30,WJ9&lt;&gt;"")),"Merit",IF(OR(AND(AG9&gt;=AQ$25,AG9&lt;&gt;"",AI9&gt;=AQ$29,AI9&lt;&gt;"",AF9=""),AND(AJ9&gt;=AQ$25,AJ9&lt;&gt;"",AL9&gt;=AQ$29,AL9&lt;&gt;"",AF9=""),AND(AN9&gt;=AQ$25,AN9&lt;&gt;"",AP9&gt;=AQ$29,AP9&lt;&gt;"",AF9=""),AND(BH9&gt;=BR$25,BH9&lt;&gt;"",BJ9&gt;=BR$29,BJ9&lt;&gt;"",BG9=""),AND(BK9&gt;=BR$25,BK9&lt;&gt;"",BM9&gt;=BR$29,BM9&lt;&gt;"",BG9=""),AND(BO9&gt;=BR$25,BO9&lt;&gt;"",BQ9&gt;=BR$29,BQ9&lt;&gt;"",BG9=""),AND(CI9&gt;=CS$25,CI9&lt;&gt;"",CK9&gt;=CS$29,CK9&lt;&gt;"",CH9=""),AND(CL9&gt;=CS$25,CL9&lt;&gt;"",CN9&gt;=CS$29,CN9&lt;&gt;"",CH9=""),AND(CP9&gt;=CS$25,CP9&lt;&gt;"",CR9&gt;=CS$29,CR9&lt;&gt;"",CH9=""),AND(DP9&gt;=EC$25,DP9&lt;&gt;"",DR9&gt;=EC$29,DR9&lt;&gt;""),AND(DS9&gt;=EC$25,DS9&lt;&gt;"",DU9&gt;=EC$29,DU9&lt;&gt;""),AND(DW9&gt;=EC$25,DW9&lt;&gt;"",DY9&gt;=EC$29,DY9&lt;&gt;""),AND(DZ9&gt;=EC$25,DZ9&lt;&gt;"",EB9&gt;=EC$29,EB9&lt;&gt;""),AND(EX9&gt;=FK$25,EX9&lt;&gt;"",EZ9&gt;=FK$29,EZ9&lt;&gt;""),AND(FA9&gt;=FK$25,FA9&lt;&gt;"",FC9&gt;=FK$29,FC9&lt;&gt;""),AND(FE9&gt;=FK$25,FE9&lt;&gt;"",FG9&gt;=FK$29,FG9&lt;&gt;""),AND(FH9&gt;=FK$25,FH9&lt;&gt;"",FJ9&gt;=FK$29,FJ9&lt;&gt;""),AND(GF9&gt;=GS$25,GF9&lt;&gt;"",GH9&gt;=GS$29,GH9&lt;&gt;""),AND(GI9&gt;=GS$25,GI9&lt;&gt;"",GK9&gt;=GS$29,GK9&lt;&gt;""),AND(GM9&gt;=GS$25,GM9&lt;&gt;"",GO9&gt;=GS$29,GO9&lt;&gt;""),AND(GP9&gt;=GS$25,GP9&lt;&gt;"",GR9&gt;=GS$29,GR9&lt;&gt;""),AND(HN9&gt;=IA$25,HN9&lt;&gt;"",HP9&gt;=IA$29,HP9&lt;&gt;""),AND(HQ9&gt;=IA$25,HQ9&lt;&gt;"",HS9&gt;=IA$29,HS9&lt;&gt;""),AND(HU9&gt;=IA$25,HU9&lt;&gt;"",HW9&gt;=IA$29,HW9&lt;&gt;""),AND(HX9&gt;=IA$25,HX9&lt;&gt;"",HZ9&gt;=IA$29,HZ9&lt;&gt;""),AND(IV9&gt;=JI$25,IV9&lt;&gt;"",IX9&gt;=JI$29,IX9&lt;&gt;""),AND(IY9&gt;=JI$25,IY9&lt;&gt;"",JA9&gt;=JI$29,JA9&lt;&gt;""),AND(JC9&gt;=JI$25,JC9&lt;&gt;"",JE9&gt;=JI$29,JE9&lt;&gt;""),AND(JF9&gt;=JI$25,JF9&lt;&gt;"",JH9&gt;=JI$29,JH9&lt;&gt;""),AND(KD9&gt;=KQ$25,KD9&lt;&gt;"",KF9&gt;=KQ$29,KF9&lt;&gt;""),AND(KG9&gt;=KQ$25,KG9&lt;&gt;"",KI9&gt;=KQ$29,KI9&lt;&gt;""),AND(KK9&gt;=KQ$25,KK9&lt;&gt;"",KM9&gt;=KQ$29,KM9&lt;&gt;""),AND(KN9&gt;=KQ$25,KN9&lt;&gt;"",KP9&gt;=KQ$29,KP9&lt;&gt;""),AND(LL9&gt;=LY$25,LL9&lt;&gt;"",LN9&gt;=LY$29,LN9&lt;&gt;""),AND(LO9&gt;=LY$25,LO9&lt;&gt;"",LQ9&gt;=LY$29,LQ9&lt;&gt;""),AND(LS9&gt;=LY$25,LS9&lt;&gt;"",LU9&gt;=LY$29,LU9&lt;&gt;""),AND(LV9&gt;=LY$25,LV9&lt;&gt;"",LX9&gt;=LY$29,LX9&lt;&gt;""),AND(MT9&gt;=NG$25,MT9&lt;&gt;"",MV9&gt;=NG$29,MV9&lt;&gt;""),AND(MW9&gt;=NG$25,MW9&lt;&gt;"",MY9&gt;=NG$29,MY9&lt;&gt;""),AND(NA9&gt;=NG$25,NA9&lt;&gt;"",NC9&gt;=NG$29,NC9&lt;&gt;""),AND(ND9&gt;=NG$25,ND9&lt;&gt;"",NF9&gt;=NG$29,NF9&lt;&gt;""),AND(OB9&gt;=OO$25,OB9&lt;&gt;"",OD9&gt;=OO$29,OD9&lt;&gt;""),AND(OE9&gt;=OO$25,OE9&lt;&gt;"",OG9&gt;=OO$29,OG9&lt;&gt;""),AND(OI9&gt;=OO$25,OI9&lt;&gt;"",OK9&gt;=OO$29,OK9&lt;&gt;""),AND(OL9&gt;=OO$25,OL9&lt;&gt;"",ON9&gt;=OO$29,ON9&lt;&gt;""),AND(PJ9&gt;=PW$25,PJ9&lt;&gt;"",PL9&gt;=PW$29,PL9&lt;&gt;""),AND(PM9&gt;=PW$25,PM9&lt;&gt;"",PO9&gt;=PW$29,PO9&lt;&gt;""),AND(PQ9&gt;=PW$25,PQ9&lt;&gt;"",PS9&gt;=PW$29,PS9&lt;&gt;""),AND(PT9&gt;=PW$25,PT9&lt;&gt;"",PV9&gt;=PW$29,PV9&lt;&gt;""),AND(QR9&gt;=RE$25,QR9&lt;&gt;"",QT9&gt;=RE$29,QT9&lt;&gt;""),AND(QU9&gt;=RE$25,QU9&lt;&gt;"",QW9&gt;=RE$29,QW9&lt;&gt;""),AND(QY9&gt;=RE$25,QY9&lt;&gt;"",RA9&gt;=RE$29,RA9&lt;&gt;""),AND(RB9&gt;=RE$25,RB9&lt;&gt;"",RD9&gt;=RE$29,RD9&lt;&gt;""),AND(RZ9&gt;=SM$25,RZ9&lt;&gt;"",SB9&gt;=SM$29,SB9&lt;&gt;""),AND(SC9&gt;=SM$25,SC9&lt;&gt;"",SE9&gt;=SM$29,SE9&lt;&gt;""),AND(SG9&gt;=SM$25,SG9&lt;&gt;"",SI9&gt;=SM$29,SI9&lt;&gt;""),AND(SJ9&gt;=SM$25,SJ9&lt;&gt;"",SL9&gt;=SM$29,SL9&lt;&gt;""),AND(TH9&gt;=TU$25,TH9&lt;&gt;"",TJ9&gt;=TU$29,TJ9&lt;&gt;""),AND(TK9&gt;=TU$25,TK9&lt;&gt;"",TM9&gt;=TU$29,TM9&lt;&gt;""),AND(TO9&gt;=TU$25,TO9&lt;&gt;"",TQ9&gt;=TU$29,TQ9&lt;&gt;""),AND(TR9&gt;=TU$25,TR9&lt;&gt;"",TT9&gt;=TU$29,TT9&lt;&gt;""),AND(UP9&gt;=VC$25,UP9&lt;&gt;"",UR9&gt;=VC$29,UR9&lt;&gt;""),AND(US9&gt;=VC$25,US9&lt;&gt;"",UU9&gt;=VC$29,UU9&lt;&gt;""),AND(UW9&gt;=VC$25,UW9&lt;&gt;"",UY9&gt;=VC$29,UY9&lt;&gt;""),AND(UZ9&gt;=VC$25,UZ9&lt;&gt;"",VB9&gt;=VC$29,VB9&lt;&gt;""),AND(VX9&gt;=WK$25,VX9&lt;&gt;"",VZ9&gt;=WK$29,VZ9&lt;&gt;""),AND(WA9&gt;=WK$25,WA9&lt;&gt;"",WC9&gt;=WK$29,WC9&lt;&gt;""),AND(WE9&gt;=WK$25,WE9&lt;&gt;"",WG9&gt;=WK$29,WG9&lt;&gt;""),AND(WH9&gt;=WK$25,WH9&lt;&gt;"",WJ9&gt;=WK$29,WJ9&lt;&gt;"")),"Excellence",IF(I9="P","Worlds Team",IF(F9="P","National Team","")))))</f>
        <v>Worlds Team</v>
      </c>
      <c r="I9" s="3" t="str">
        <f>IF(OR(AND(AG9&gt;=AQ$24,AG9&lt;&gt;"",AI9&gt;=AQ$28,AI9&lt;&gt;"",AF9=""),AND(AJ9&gt;=AQ$24,AJ9&lt;&gt;"",AL9&gt;=AQ$28,AL9&lt;&gt;"",AF9=""),AND(AN9&gt;=AQ$24,AN9&lt;&gt;"",AP9&gt;=AQ$28,AP9&lt;&gt;"",AF9=""),AND(BH9&gt;=BR$24,BH9&lt;&gt;"",BJ9&gt;=BR$28,BJ9&lt;&gt;"",BG9=""),AND(BK9&gt;=BR$24,BK9&lt;&gt;"",BM9&gt;=BR$28,BM9&lt;&gt;"",BG9=""),AND(BO9&gt;=BR$24,BO9&lt;&gt;"",BQ9&gt;=BR$28,BQ9&lt;&gt;"",BG9=""),AND(CI9&gt;=CS$24,CI9&lt;&gt;"",CK9&gt;=CS$28,CK9&lt;&gt;"",CH9=""),AND(CL9&gt;=CS$24,CL9&lt;&gt;"",CN9&gt;=CS$28,CN9&lt;&gt;"",CH9=""),AND(CP9&gt;=CS$24,CP9&lt;&gt;"",CR9&gt;=CS$28,CR9&lt;&gt;"",CH9=""),AND(DP9&gt;=EC$24,DP9&lt;&gt;"",DR9&gt;=EC$28,DR9&lt;&gt;""),AND(DS9&gt;=EC$24,DS9&lt;&gt;"",DU9&gt;=EC$28,DU9&lt;&gt;""),AND(DW9&gt;=EC$24,DW9&lt;&gt;"",DY9&gt;=EC$28,DY9&lt;&gt;""),AND(DZ9&gt;=EC$24,DZ9&lt;&gt;"",EB9&gt;=EC$28,EB9&lt;&gt;""),AND(EX9&gt;=FK$24,EX9&lt;&gt;"",EZ9&gt;=FK$28,EZ9&lt;&gt;""),AND(FA9&gt;=FK$24,FA9&lt;&gt;"",FC9&gt;=FK$28,FC9&lt;&gt;""),AND(FE9&gt;=FK$24,FE9&lt;&gt;"",FG9&gt;=FK$28,FG9&lt;&gt;""),AND(FH9&gt;=FK$24,FH9&lt;&gt;"",FJ9&gt;=FK$28,FJ9&lt;&gt;""),AND(GF9&gt;=GS$24,GF9&lt;&gt;"",GH9&gt;=GS$28,GH9&lt;&gt;""),AND(GI9&gt;=GS$24,GI9&lt;&gt;"",GK9&gt;=GS$28,GK9&lt;&gt;""),AND(GM9&gt;=GS$24,GM9&lt;&gt;"",GO9&gt;=GS$28,GO9&lt;&gt;""),AND(GP9&gt;=GS$24,GP9&lt;&gt;"",GR9&gt;=GS$28,GR9&lt;&gt;""),AND(HN9&gt;=IA$24,HN9&lt;&gt;"",HP9&gt;=IA$28,HP9&lt;&gt;""),AND(HQ9&gt;=IA$24,HQ9&lt;&gt;"",HS9&gt;=IA$28,HS9&lt;&gt;""),AND(HU9&gt;=IA$24,HU9&lt;&gt;"",HW9&gt;=IA$28,HW9&lt;&gt;""),AND(HX9&gt;=IA$24,HX9&lt;&gt;"",HZ9&gt;=IA$28,HZ9&lt;&gt;""),AND(IV9&gt;=JI$24,IV9&lt;&gt;"",IX9&gt;=JI$28,IX9&lt;&gt;""),AND(IY9&gt;=JI$24,IY9&lt;&gt;"",JA9&gt;=JI$28,JA9&lt;&gt;""),AND(JC9&gt;=JI$24,JC9&lt;&gt;"",JE9&gt;=JI$28,JE9&lt;&gt;""),AND(JF9&gt;=JI$24,JF9&lt;&gt;"",JH9&gt;=JI$28,JH9&lt;&gt;""),AND(KD9&gt;=KQ$24,KD9&lt;&gt;"",KF9&gt;=KQ$28,KF9&lt;&gt;""),AND(KG9&gt;=KQ$24,KG9&lt;&gt;"",KI9&gt;=KQ$28,KI9&lt;&gt;""),AND(KK9&gt;=KQ$24,KK9&lt;&gt;"",KM9&gt;=KQ$28,KM9&lt;&gt;""),AND(KN9&gt;=KQ$24,KN9&lt;&gt;"",KP9&gt;=KQ$28,KP9&lt;&gt;""),AND(LL9&gt;=LY$24,LL9&lt;&gt;"",LN9&gt;=LY$28,LN9&lt;&gt;""),AND(LO9&gt;=LY$24,LO9&lt;&gt;"",LQ9&gt;=LY$28,LQ9&lt;&gt;""),AND(LS9&gt;=LY$24,LS9&lt;&gt;"",LU9&gt;=LY$28,LU9&lt;&gt;""),AND(LV9&gt;=LY$24,LV9&lt;&gt;"",LX9&gt;=LY$28,LX9&lt;&gt;""),AND(MT9&gt;=NG$24,MT9&lt;&gt;"",MV9&gt;=NG$28,MV9&lt;&gt;""),AND(MW9&gt;=NG$24,MW9&lt;&gt;"",MY9&gt;=NG$28,MY9&lt;&gt;""),AND(NA9&gt;=NG$24,NA9&lt;&gt;"",NC9&gt;=NG$28,NC9&lt;&gt;""),AND(ND9&gt;=NG$24,ND9&lt;&gt;"",NF9&gt;=NG$28,NF9&lt;&gt;""),AND(OB9&gt;=OO$24,OB9&lt;&gt;"",OD9&gt;=OO$28,OD9&lt;&gt;""),AND(OE9&gt;=OO$24,OE9&lt;&gt;"",OG9&gt;=OO$28,OG9&lt;&gt;""),AND(OI9&gt;=OO$24,OI9&lt;&gt;"",OK9&gt;=OO$28,OK9&lt;&gt;""),AND(OL9&gt;=OO$24,OL9&lt;&gt;"",ON9&gt;=OO$28,ON9&lt;&gt;""),AND(PJ9&gt;=PW$24,PJ9&lt;&gt;"",PL9&gt;=PW$28,PL9&lt;&gt;""),AND(PM9&gt;=PW$24,PM9&lt;&gt;"",PO9&gt;=PW$28,PO9&lt;&gt;""),AND(PQ9&gt;=PW$24,PQ9&lt;&gt;"",PS9&gt;=PW$28,PS9&lt;&gt;""),AND(PT9&gt;=PW$24,PT9&lt;&gt;"",PV9&gt;=PW$28,PV9&lt;&gt;""),AND(QR9&gt;=RE$24,QR9&lt;&gt;"",QT9&gt;=RE$28,QT9&lt;&gt;""),AND(QU9&gt;=RE$24,QU9&lt;&gt;"",QW9&gt;=RE$28,QW9&lt;&gt;""),AND(QY9&gt;=RE$24,QY9&lt;&gt;"",RA9&gt;=RE$28,RA9&lt;&gt;""),AND(RB9&gt;=RE$24,RB9&lt;&gt;"",RD9&gt;=RE$28,RD9&lt;&gt;""),AND(RZ9&gt;=SM$24,RZ9&lt;&gt;"",SB9&gt;=SM$28,SB9&lt;&gt;""),AND(SC9&gt;=SM$24,SC9&lt;&gt;"",SE9&gt;=SM$28,SE9&lt;&gt;""),AND(SG9&gt;=SM$24,SG9&lt;&gt;"",SI9&gt;=SM$28,SI9&lt;&gt;""),AND(SJ9&gt;=SM$24,SJ9&lt;&gt;"",SL9&gt;=SM$28,SL9&lt;&gt;""),AND(TH9&gt;=TU$24,TH9&lt;&gt;"",TJ9&gt;=TU$28,TJ9&lt;&gt;""),AND(TK9&gt;=TU$24,TK9&lt;&gt;"",TM9&gt;=TU$28,TM9&lt;&gt;""),AND(TO9&gt;=TU$24,TO9&lt;&gt;"",TQ9&gt;=TU$28,TQ9&lt;&gt;""),AND(TR9&gt;=TU$24,TR9&lt;&gt;"",TT9&gt;=TU$28,TT9&lt;&gt;""),AND(UP9&gt;=VC$24,UP9&lt;&gt;"",UR9&gt;=VC$28,UR9&lt;&gt;""),AND(US9&gt;=VC$24,US9&lt;&gt;"",UU9&gt;=VC$28,UU9&lt;&gt;""),AND(UW9&gt;=VC$24,UW9&lt;&gt;"",UY9&gt;=VC$28,UY9&lt;&gt;""),AND(UZ9&gt;=VC$24,UZ9&lt;&gt;"",VB9&gt;=VC$28,VB9&lt;&gt;""),AND(VX9&gt;=WK$24,VX9&lt;&gt;"",VZ9&gt;=WK$28,VZ9&lt;&gt;""),AND(WA9&gt;=WK$24,WA9&lt;&gt;"",WC9&gt;=WK$28,WC9&lt;&gt;""),AND(WE9&gt;=WK$24,WE9&lt;&gt;"",WG9&gt;=WK$28,WG9&lt;&gt;""),AND(WH9&gt;=WK$24,WH9&lt;&gt;"",WJ9&gt;=WK$28,WJ9&lt;&gt;"")),"P","")</f>
        <v>P</v>
      </c>
      <c r="J9" s="8">
        <f>IF(COUNT(AI9,AL9,AP9,BJ9,BM9,BQ9,CK9,CN9,CR9)&gt;0,LARGE((AI9,AL9,AP9,BJ9,BM9,BQ9,CK9,CN9,CR9),1),0)</f>
        <v>0</v>
      </c>
      <c r="K9" s="8" t="str">
        <f>IF(J9="","",IF(OR(J9=CK9,J9=CN9,J9=CR9),$BS$1,IF(OR(J9=BJ9,J9=BM9,J9=BQ9),$AR$1,IF(OR(J9=AI9,J9=AL9,J9=AP9),$Q$1,""))))</f>
        <v/>
      </c>
      <c r="L9" s="8">
        <f>IF(COUNT(AI9,AL9,AP9,BJ9,BM9,BQ9,CK9,CN9,CR9)&gt;1,LARGE((AI9,AL9,AP9,BJ9,BM9,BQ9,CK9,CN9,CR9),2),0)</f>
        <v>0</v>
      </c>
      <c r="M9" s="8" t="str">
        <f>IF(L9="","",IF(OR(L9=CK9,L9=CN9,L9=CR9),$BS$1,IF(OR(L9=BJ9,L9=BM9,L9=BQ9),$AR$1,IF(OR(L9=AI9,L9=AL9,L9=AP9),$Q$1,""))))</f>
        <v/>
      </c>
      <c r="N9" s="8">
        <f>IF(MAX(CT9,CU9)&gt;0,MAX(CT9,CU9),"")</f>
        <v>47.54</v>
      </c>
      <c r="O9" s="11" t="str">
        <f>IF(N9="","",IF(N9=CT9,"("&amp;CT$2&amp;")",IF(N9=CU9,"("&amp;CU$2&amp;")")))</f>
        <v>(Prelim)</v>
      </c>
      <c r="P9" s="8" t="str">
        <f>IF(N9="","",IF(N9=CT9,IF(N9+IF(L9="",0,L9)=WD9,$VD$1,IF(N9+IF(L9="",0,L9)=UV9,$TV$1,IF(N9+IF(L9="",0,L9)=TN9,$SN$1,IF(N9+IF(L9="",0,L9)=SF9,$RF$1,IF(N9+IF(L9="",0,L9)=QX9,$PX$1,IF(N9+IF(L9="",0,L9)=PP9,$OP$1,IF(N9+IF(L9="",0,L9)=OH9,$NH$1,IF(N9+IF(L9="",0,L9)=MZ9,$LZ$1,IF(N9+IF(L9="",0,L9)=LR9,$KR$1,IF(N9+IF(L9="",0,L9)=KJ9,$JJ$1,IF(N9+IF(L9="",0,L9)=JB9,$IB$1,IF(N9+IF(L9="",0,L9)=HT9,$GT$1,IF(N9+IF(L9="",0,L9)=GL9,$FL$1,IF(N9+IF(L9="",0,L9)=FD9,$ED$1,IF(N9+IF(L9="",0,L9)=DV9,$CV$1))))))))))))))),IF(N9=CU9,IF(N9+IF(L9="",0,L9)=WG9,$VD$1,IF(N9+IF(L9="",0,L9)=UY9,$TV$1,IF(N9+IF(L9="",0,L9)=TQ9,$SN$1,IF(N9+IF(L9="",0,L9)=SL9,$RF$1,IF(N9+IF(L9="",0,L9)=RD9,$PX$1,IF(N9+IF(L9="",0,L9)=PV9,$OP$1,IF(N9+IF(L9="",0,L9)=ON9,$NH$1,IF(N9+IF(L9="",0,L9)=NF9,$LZ$1,IF(N9+IF(L9="",0,L9)=LX9,$KR$1,IF(N9+IF(L9="",0,L9)=KP9,$JJ$1,IF(N9+IF(L9="",0,L9)=JH9,$IB$1,IF(N9+IF(L9="",0,L9)=HZ9,$GT$1,IF(N9+IF(L9="",0,L9)=GR9,$FL$1,IF(N9+IF(L9="",0,L9)=FJ9,$ED$1,IF(N9+IF(L9="",0,L9)=EB9,$CV$1,IF(N9+IF(L9="",0,L9)=WJ9,$VD$1,IF(N9+IF(L9="",0,L9)=VB9,$TV$1,IF(N9+IF(L9="",0,L9)=TT9,$SN$1,IF(N9+IF(L9="",0,L9)=SI9,$RF$1,IF(N9+IF(L9="",0,L9)=RA9,$PX$1,IF(N9+IF(L9="",0,L9)=PS9,$OP$1,IF(N9+IF(L9="",0,L9)=OK9,$NH$1,IF(N9+IF(L9="",0,L9)=NC9,$LZ$1,IF(N9+IF(L9="",0,L9)=LU9,$KR$1,IF(N9+IF(L9="",0,L9)=KM9,$JJ$1,IF(N9+IF(L9="",0,L9)=JE9,$IB$1,IF(N9+IF(L9="",0,L9)=HW9,$GT$1,IF(N9+IF(L9="",0,L9)=GO9,$FL$1,IF(N9+IF(L9="",0,L9)=FG9,$ED$1,IF(N9+IF(L9="",0,L9)=DY9,$CV$1)))))))))))))))))))))))))))))))))</f>
        <v>2023 World Championships (Nov 12)</v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>IF(S9&gt;0,S9,"")</f>
        <v/>
      </c>
      <c r="AH9" s="39" t="str">
        <f>IF(T9&gt;0,T9,"")</f>
        <v/>
      </c>
      <c r="AI9" s="41" t="str">
        <f>IF(SUM(Q9:T9)-U9&gt;0,SUM(Q9:T9)-U9,"")</f>
        <v/>
      </c>
      <c r="AJ9" s="41" t="str">
        <f>IF(X9&gt;0,X9,"")</f>
        <v/>
      </c>
      <c r="AK9" s="41" t="str">
        <f>IF(Y9&gt;0,Y9,"")</f>
        <v/>
      </c>
      <c r="AL9" s="41" t="str">
        <f>IF(SUM(V9:Y9)-Z9&gt;0,SUM(V9:Y9)-Z9,"")</f>
        <v/>
      </c>
      <c r="AM9" s="41" t="str">
        <f>IF(AI9="","",MAX(AI9,AL9))</f>
        <v/>
      </c>
      <c r="AN9" s="41" t="str">
        <f>IF(AC9&gt;0,AC9,"")</f>
        <v/>
      </c>
      <c r="AO9" s="41" t="str">
        <f>IF(AD9&gt;0,AD9,"")</f>
        <v/>
      </c>
      <c r="AP9" s="41" t="str">
        <f>IF(SUM(AA9:AD9)-AE9&gt;0,SUM(AA9:AD9)-AE9,"")</f>
        <v/>
      </c>
      <c r="AQ9" s="41" t="str">
        <f>IF(SUM(AM9,AP9)&gt;0,SUM(AM9,AP9),"")</f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>IF(AT9&gt;0,AT9,"")</f>
        <v/>
      </c>
      <c r="BI9" s="40" t="str">
        <f>IF(AU9&gt;0,AU9,"")</f>
        <v/>
      </c>
      <c r="BJ9" s="11" t="str">
        <f>IF(SUM(AR9:AU9)-AV9&gt;0,SUM(AR9:AU9)-AV9,"")</f>
        <v/>
      </c>
      <c r="BK9" s="11" t="str">
        <f>IF(AY9&gt;0,AY9,"")</f>
        <v/>
      </c>
      <c r="BL9" s="11" t="str">
        <f>IF(AZ9&gt;0,AZ9,"")</f>
        <v/>
      </c>
      <c r="BM9" s="11" t="str">
        <f>IF(SUM(AW9:AZ9)-BA9&gt;0,SUM(AW9:AZ9)-BA9,"")</f>
        <v/>
      </c>
      <c r="BN9" s="11" t="str">
        <f>IF(BJ9="","",MAX(BJ9,BM9))</f>
        <v/>
      </c>
      <c r="BO9" s="11" t="str">
        <f>IF(BD9&gt;0,BD9,"")</f>
        <v/>
      </c>
      <c r="BP9" s="11" t="str">
        <f>IF(BE9&gt;0,BE9,"")</f>
        <v/>
      </c>
      <c r="BQ9" s="11" t="str">
        <f>IF(SUM(BB9:BE9)-BF9&gt;0,SUM(BB9:BE9)-BF9,"")</f>
        <v/>
      </c>
      <c r="BR9" s="11" t="str">
        <f>IF(SUM(BN9,BQ9)&gt;0,SUM(BN9,BQ9),"")</f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>IF(BU9&gt;0,BU9,"")</f>
        <v/>
      </c>
      <c r="CJ9" s="39" t="str">
        <f>IF(BV9&gt;0,BV9,"")</f>
        <v/>
      </c>
      <c r="CK9" s="41" t="str">
        <f>IF(SUM(BS9:BV9)-BW9&gt;0,SUM(BS9:BV9)-BW9,"")</f>
        <v/>
      </c>
      <c r="CL9" s="41" t="str">
        <f>IF(BZ9&gt;0,BZ9,"")</f>
        <v/>
      </c>
      <c r="CM9" s="41" t="str">
        <f>IF(CA9&gt;0,CA9,"")</f>
        <v/>
      </c>
      <c r="CN9" s="41" t="str">
        <f>IF(SUM(BX9:CA9)-CB9&gt;0,SUM(BX9:CA9)-CB9,"")</f>
        <v/>
      </c>
      <c r="CO9" s="41" t="str">
        <f>IF(CK9="","",MAX(CK9,CN9))</f>
        <v/>
      </c>
      <c r="CP9" s="41" t="str">
        <f>IF(CE9&gt;0,CE9,"")</f>
        <v/>
      </c>
      <c r="CQ9" s="41" t="str">
        <f>IF(CF9&gt;0,CF9,"")</f>
        <v/>
      </c>
      <c r="CR9" s="41" t="str">
        <f>IF(SUM(CC9:CF9)-CG9&gt;0,SUM(CC9:CF9)-CG9,"")</f>
        <v/>
      </c>
      <c r="CS9" s="41" t="str">
        <f>IF(SUM(CO9,CR9)&gt;0,SUM(CO9,CR9),"")</f>
        <v/>
      </c>
      <c r="CT9" s="52">
        <f>IF(MAX(DV9,FD9,GL9,HT9,JB9,KJ9,LR9,MZ9,OH9,PP9,QX9,SF9,TN9,UV9,WD9)-IF(L9="",0,L9)&gt;0.001,MAX(DV9,FD9,GL9,HT9,JB9,KJ9,LR9,MZ9,OH9,PP9,QX9,SF9,TN9,UV9,WD9)-IF(L9="",0,L9),"")</f>
        <v>47.54</v>
      </c>
      <c r="CU9" s="52">
        <f>IF(MAX(DY9,EB9,FG9,FJ9,GO9,GR9,HW9,HZ9,JE9,JH9,KM9,KP9,LU9,LX9,NC9,NF9,OK9,ON9,PS9,PV9,RA9,RD9,SI9,SL9,TQ9,TT9,UY9,VB9,WG9,WJ9)-IF(L9="",0,L9)&gt;0.001,MAX(DY9,EB9,FG9,FJ9,GO9,GR9,HW9,HZ9,JE9,JH9,KM9,KP9,LU9,LX9,NC9,NF9,OK9,ON9,PS9,PV9,RA9,RD9,SI9,SL9,TQ9,TT9,UY9,VB9,WG9,WJ9)-IF(L9="",0,L9),"")</f>
        <v>46.9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>IF(CX9&gt;0,CX9,"")</f>
        <v/>
      </c>
      <c r="DQ9" s="41" t="str">
        <f>IF(CY9&gt;0,CY9,"")</f>
        <v/>
      </c>
      <c r="DR9" s="41" t="str">
        <f>IF(SUM(CV9:CY9)-CZ9&gt;0,SUM(CV9:CY9)-CZ9,"")</f>
        <v/>
      </c>
      <c r="DS9" s="41" t="str">
        <f>IF(DC9&gt;0,DC9,"")</f>
        <v/>
      </c>
      <c r="DT9" s="41" t="str">
        <f>IF(DD9&gt;0,DD9,"")</f>
        <v/>
      </c>
      <c r="DU9" s="41" t="str">
        <f>IF(SUM(DA9:DD9)-DE9&gt;0,SUM(DA9:DD9)-DE9,"")</f>
        <v/>
      </c>
      <c r="DV9" s="41" t="str">
        <f>IF(MAX(DR9,DU9)&gt;0,MAX(DR9,DU9),"")</f>
        <v/>
      </c>
      <c r="DW9" s="41" t="str">
        <f>IF(DH9&gt;0,DH9,"")</f>
        <v/>
      </c>
      <c r="DX9" s="41" t="str">
        <f>IF(DI9&gt;0,DI9,"")</f>
        <v/>
      </c>
      <c r="DY9" s="41" t="str">
        <f>IF(SUM(DF9:DI9)-DJ9&gt;0,SUM(DF9:DI9)-DJ9,"")</f>
        <v/>
      </c>
      <c r="DZ9" s="41" t="str">
        <f>IF(DM9&gt;0,DM9,"")</f>
        <v/>
      </c>
      <c r="EA9" s="41" t="str">
        <f>IF(DN9&gt;0,DN9,"")</f>
        <v/>
      </c>
      <c r="EB9" s="41" t="str">
        <f>IF(SUM(DK9:DN9)-DO9&gt;0,SUM(DK9:DN9)-DO9,"")</f>
        <v/>
      </c>
      <c r="EC9" s="41" t="str">
        <f>IF(SUM(DV9,DY9,EB9)&gt;0,SUM(DV9,DY9,EB9),"")</f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>IF(EF9&gt;0,EF9,"")</f>
        <v/>
      </c>
      <c r="EY9" s="11" t="str">
        <f>IF(EG9&gt;0,EG9,"")</f>
        <v/>
      </c>
      <c r="EZ9" s="11" t="str">
        <f>IF(SUM(ED9:EG9)-EH9&gt;0,SUM(ED9:EG9)-EH9,"")</f>
        <v/>
      </c>
      <c r="FA9" s="11" t="str">
        <f>IF(EK9&gt;0,EK9,"")</f>
        <v/>
      </c>
      <c r="FB9" s="11" t="str">
        <f>IF(EL9&gt;0,EL9,"")</f>
        <v/>
      </c>
      <c r="FC9" s="11" t="str">
        <f>IF(SUM(EI9:EL9)-EM9&gt;0,SUM(EI9:EL9)-EM9,"")</f>
        <v/>
      </c>
      <c r="FD9" s="11" t="str">
        <f>IF(MAX(EZ9,FC9)&gt;0,MAX(EZ9,FC9),"")</f>
        <v/>
      </c>
      <c r="FE9" s="11" t="str">
        <f>IF(EP9&gt;0,EP9,"")</f>
        <v/>
      </c>
      <c r="FF9" s="11" t="str">
        <f>IF(EQ9&gt;0,EQ9,"")</f>
        <v/>
      </c>
      <c r="FG9" s="11" t="str">
        <f>IF(SUM(EN9:EQ9)-ER9&gt;0,SUM(EN9:EQ9)-ER9,"")</f>
        <v/>
      </c>
      <c r="FH9" s="11" t="str">
        <f>IF(EU9&gt;0,EU9,"")</f>
        <v/>
      </c>
      <c r="FI9" s="11" t="str">
        <f>IF(EV9&gt;0,EV9,"")</f>
        <v/>
      </c>
      <c r="FJ9" s="11" t="str">
        <f>IF(SUM(ES9:EV9)-EW9&gt;0,SUM(ES9:EV9)-EW9,"")</f>
        <v/>
      </c>
      <c r="FK9" s="11" t="str">
        <f>IF(SUM(FD9,FG9,FJ9)&gt;0,SUM(FD9,FG9,FJ9),"")</f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>IF(FN9&gt;0,FN9,"")</f>
        <v/>
      </c>
      <c r="GG9" s="41" t="str">
        <f>IF(FO9&gt;0,FO9,"")</f>
        <v/>
      </c>
      <c r="GH9" s="41" t="str">
        <f>IF(SUM(FL9:FO9)-FP9&gt;0,SUM(FL9:FO9)-FP9,"")</f>
        <v/>
      </c>
      <c r="GI9" s="41" t="str">
        <f>IF(FS9&gt;0,FS9,"")</f>
        <v/>
      </c>
      <c r="GJ9" s="41" t="str">
        <f>IF(FT9&gt;0,FT9,"")</f>
        <v/>
      </c>
      <c r="GK9" s="41" t="str">
        <f>IF(SUM(FQ9:FT9)-FU9&gt;0,SUM(FQ9:FT9)-FU9,"")</f>
        <v/>
      </c>
      <c r="GL9" s="41" t="str">
        <f>IF(MAX(GH9,GK9)&gt;0,MAX(GH9,GK9),"")</f>
        <v/>
      </c>
      <c r="GM9" s="41" t="str">
        <f>IF(FX9&gt;0,FX9,"")</f>
        <v/>
      </c>
      <c r="GN9" s="41" t="str">
        <f>IF(FY9&gt;0,FY9,"")</f>
        <v/>
      </c>
      <c r="GO9" s="41" t="str">
        <f>IF(SUM(FV9:FY9)-FZ9&gt;0,SUM(FV9:FY9)-FZ9,"")</f>
        <v/>
      </c>
      <c r="GP9" s="41" t="str">
        <f>IF(GC9&gt;0,GC9,"")</f>
        <v/>
      </c>
      <c r="GQ9" s="41" t="str">
        <f>IF(GD9&gt;0,GD9,"")</f>
        <v/>
      </c>
      <c r="GR9" s="41" t="str">
        <f>IF(SUM(GA9:GD9)-GE9&gt;0,SUM(GA9:GD9)-GE9,"")</f>
        <v/>
      </c>
      <c r="GS9" s="41" t="str">
        <f>IF(SUM(GL9,GO9,GR9)&gt;0,SUM(GL9,GO9,GR9),"")</f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>IF(GV9&gt;0,GV9,"")</f>
        <v/>
      </c>
      <c r="HO9" s="11" t="str">
        <f>IF(GW9&gt;0,GW9,"")</f>
        <v/>
      </c>
      <c r="HP9" s="11" t="str">
        <f>IF(SUM(GT9:GW9)-GX9&gt;0,SUM(GT9:GW9)-GX9,"")</f>
        <v/>
      </c>
      <c r="HQ9" s="11" t="str">
        <f>IF(HA9&gt;0,HA9,"")</f>
        <v/>
      </c>
      <c r="HR9" s="11" t="str">
        <f>IF(HB9&gt;0,HB9,"")</f>
        <v/>
      </c>
      <c r="HS9" s="11" t="str">
        <f>IF(SUM(GY9:HB9)-HC9&gt;0,SUM(GY9:HB9)-HC9,"")</f>
        <v/>
      </c>
      <c r="HT9" s="11" t="str">
        <f>IF(MAX(HP9,HS9)&gt;0,MAX(HP9,HS9),"")</f>
        <v/>
      </c>
      <c r="HU9" s="11" t="str">
        <f>IF(HF9&gt;0,HF9,"")</f>
        <v/>
      </c>
      <c r="HV9" s="11" t="str">
        <f>IF(HG9&gt;0,HG9,"")</f>
        <v/>
      </c>
      <c r="HW9" s="11" t="str">
        <f>IF(SUM(HD9:HG9)-HH9&gt;0,SUM(HD9:HG9)-HH9,"")</f>
        <v/>
      </c>
      <c r="HX9" s="11" t="str">
        <f>IF(HK9&gt;0,HK9,"")</f>
        <v/>
      </c>
      <c r="HY9" s="11" t="str">
        <f>IF(HL9&gt;0,HL9,"")</f>
        <v/>
      </c>
      <c r="HZ9" s="11" t="str">
        <f>IF(SUM(HI9:HL9)-HM9&gt;0,SUM(HI9:HL9)-HM9,"")</f>
        <v/>
      </c>
      <c r="IA9" s="11" t="str">
        <f>IF(SUM(HT9,HW9,HZ9)&gt;0,SUM(HT9,HW9,HZ9),"")</f>
        <v/>
      </c>
      <c r="IB9" s="17">
        <v>7.55</v>
      </c>
      <c r="IC9" s="17">
        <v>9.35</v>
      </c>
      <c r="ID9" s="17">
        <v>11.7</v>
      </c>
      <c r="IE9" s="17">
        <v>18.940000000000001</v>
      </c>
      <c r="IF9" s="17">
        <v>0</v>
      </c>
      <c r="IG9" s="17">
        <v>7.15</v>
      </c>
      <c r="IH9" s="17">
        <v>9.3000000000000007</v>
      </c>
      <c r="II9" s="17">
        <v>11.7</v>
      </c>
      <c r="IJ9" s="17">
        <v>18.62</v>
      </c>
      <c r="IK9" s="17">
        <v>0</v>
      </c>
      <c r="IL9" s="17"/>
      <c r="IM9" s="17"/>
      <c r="IN9" s="17"/>
      <c r="IO9" s="17"/>
      <c r="IP9" s="17"/>
      <c r="IQ9" s="17">
        <v>6.95</v>
      </c>
      <c r="IR9" s="17">
        <v>9.35</v>
      </c>
      <c r="IS9" s="17">
        <v>11.7</v>
      </c>
      <c r="IT9" s="17">
        <v>18.899999999999999</v>
      </c>
      <c r="IU9" s="17">
        <v>0</v>
      </c>
      <c r="IV9" s="41">
        <f>IF(ID9&gt;0,ID9,"")</f>
        <v>11.7</v>
      </c>
      <c r="IW9" s="41">
        <f>IF(IE9&gt;0,IE9,"")</f>
        <v>18.940000000000001</v>
      </c>
      <c r="IX9" s="41">
        <f>IF(SUM(IB9:IE9)-IF9&gt;0,SUM(IB9:IE9)-IF9,"")</f>
        <v>47.54</v>
      </c>
      <c r="IY9" s="41">
        <f>IF(II9&gt;0,II9,"")</f>
        <v>11.7</v>
      </c>
      <c r="IZ9" s="41">
        <f>IF(IJ9&gt;0,IJ9,"")</f>
        <v>18.62</v>
      </c>
      <c r="JA9" s="41">
        <f>IF(SUM(IG9:IJ9)-IK9&gt;0,SUM(IG9:IJ9)-IK9,"")</f>
        <v>46.77</v>
      </c>
      <c r="JB9" s="41">
        <f>IF(MAX(IX9,JA9)&gt;0,MAX(IX9,JA9),"")</f>
        <v>47.54</v>
      </c>
      <c r="JC9" s="41" t="str">
        <f>IF(IN9&gt;0,IN9,"")</f>
        <v/>
      </c>
      <c r="JD9" s="41" t="str">
        <f>IF(IO9&gt;0,IO9,"")</f>
        <v/>
      </c>
      <c r="JE9" s="41" t="str">
        <f>IF(SUM(IL9:IO9)-IP9&gt;0,SUM(IL9:IO9)-IP9,"")</f>
        <v/>
      </c>
      <c r="JF9" s="41">
        <f>IF(IS9&gt;0,IS9,"")</f>
        <v>11.7</v>
      </c>
      <c r="JG9" s="41">
        <f>IF(IT9&gt;0,IT9,"")</f>
        <v>18.899999999999999</v>
      </c>
      <c r="JH9" s="41">
        <f>IF(SUM(IQ9:IT9)-IU9&gt;0,SUM(IQ9:IT9)-IU9,"")</f>
        <v>46.9</v>
      </c>
      <c r="JI9" s="41">
        <f>IF(SUM(JB9,JE9,JH9)&gt;0,SUM(JB9,JE9,JH9),"")</f>
        <v>94.44</v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>
        <v>2.9</v>
      </c>
      <c r="JZ9" s="18">
        <v>3.55</v>
      </c>
      <c r="KA9" s="18">
        <v>5.2</v>
      </c>
      <c r="KB9" s="18">
        <v>7.3</v>
      </c>
      <c r="KC9" s="18">
        <v>0</v>
      </c>
      <c r="KD9" s="11" t="str">
        <f>IF(JL9&gt;0,JL9,"")</f>
        <v/>
      </c>
      <c r="KE9" s="11" t="str">
        <f>IF(JM9&gt;0,JM9,"")</f>
        <v/>
      </c>
      <c r="KF9" s="11" t="str">
        <f>IF(SUM(JJ9:JM9)-JN9&gt;0,SUM(JJ9:JM9)-JN9,"")</f>
        <v/>
      </c>
      <c r="KG9" s="11" t="str">
        <f>IF(JQ9&gt;0,JQ9,"")</f>
        <v/>
      </c>
      <c r="KH9" s="11" t="str">
        <f>IF(JR9&gt;0,JR9,"")</f>
        <v/>
      </c>
      <c r="KI9" s="11" t="str">
        <f>IF(SUM(JO9:JR9)-JS9&gt;0,SUM(JO9:JR9)-JS9,"")</f>
        <v/>
      </c>
      <c r="KJ9" s="11" t="str">
        <f>IF(MAX(KF9,KI9)&gt;0,MAX(KF9,KI9),"")</f>
        <v/>
      </c>
      <c r="KK9" s="11" t="str">
        <f>IF(JV9&gt;0,JV9,"")</f>
        <v/>
      </c>
      <c r="KL9" s="11" t="str">
        <f>IF(JW9&gt;0,JW9,"")</f>
        <v/>
      </c>
      <c r="KM9" s="11" t="str">
        <f>IF(SUM(JT9:JW9)-JX9&gt;0,SUM(JT9:JW9)-JX9,"")</f>
        <v/>
      </c>
      <c r="KN9" s="11">
        <f>IF(KA9&gt;0,KA9,"")</f>
        <v>5.2</v>
      </c>
      <c r="KO9" s="11">
        <f>IF(KB9&gt;0,KB9,"")</f>
        <v>7.3</v>
      </c>
      <c r="KP9" s="11">
        <f>IF(SUM(JY9:KB9)-KC9&gt;0,SUM(JY9:KB9)-KC9,"")</f>
        <v>18.95</v>
      </c>
      <c r="KQ9" s="11">
        <f>IF(SUM(KJ9,KM9,KP9)&gt;0,SUM(KJ9,KM9,KP9),"")</f>
        <v>18.95</v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>IF(KT9&gt;0,KT9,"")</f>
        <v/>
      </c>
      <c r="LM9" s="41" t="str">
        <f>IF(KU9&gt;0,KU9,"")</f>
        <v/>
      </c>
      <c r="LN9" s="41" t="str">
        <f>IF(SUM(KR9:KU9)-KV9&gt;0,SUM(KR9:KU9)-KV9,"")</f>
        <v/>
      </c>
      <c r="LO9" s="41" t="str">
        <f>IF(KY9&gt;0,KY9,"")</f>
        <v/>
      </c>
      <c r="LP9" s="41" t="str">
        <f>IF(KZ9&gt;0,KZ9,"")</f>
        <v/>
      </c>
      <c r="LQ9" s="41" t="str">
        <f>IF(SUM(KW9:KZ9)-LA9&gt;0,SUM(KW9:KZ9)-LA9,"")</f>
        <v/>
      </c>
      <c r="LR9" s="41" t="str">
        <f>IF(MAX(LN9,LQ9)&gt;0,MAX(LN9,LQ9),"")</f>
        <v/>
      </c>
      <c r="LS9" s="41" t="str">
        <f>IF(LD9&gt;0,LD9,"")</f>
        <v/>
      </c>
      <c r="LT9" s="41" t="str">
        <f>IF(LE9&gt;0,LE9,"")</f>
        <v/>
      </c>
      <c r="LU9" s="41" t="str">
        <f>IF(SUM(LB9:LE9)-LF9&gt;0,SUM(LB9:LE9)-LF9,"")</f>
        <v/>
      </c>
      <c r="LV9" s="41" t="str">
        <f>IF(LI9&gt;0,LI9,"")</f>
        <v/>
      </c>
      <c r="LW9" s="41" t="str">
        <f>IF(LJ9&gt;0,LJ9,"")</f>
        <v/>
      </c>
      <c r="LX9" s="41" t="str">
        <f>IF(SUM(LG9:LJ9)-LK9&gt;0,SUM(LG9:LJ9)-LK9,"")</f>
        <v/>
      </c>
      <c r="LY9" s="41" t="str">
        <f>IF(SUM(LR9,LU9,LX9)&gt;0,SUM(LR9,LU9,LX9),"")</f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>IF(MB9&gt;0,MB9,"")</f>
        <v/>
      </c>
      <c r="MU9" s="11" t="str">
        <f>IF(MC9&gt;0,MC9,"")</f>
        <v/>
      </c>
      <c r="MV9" s="11" t="str">
        <f>IF(SUM(LZ9:MC9)-MD9&gt;0,SUM(LZ9:MC9)-MD9,"")</f>
        <v/>
      </c>
      <c r="MW9" s="11" t="str">
        <f>IF(MG9&gt;0,MG9,"")</f>
        <v/>
      </c>
      <c r="MX9" s="11" t="str">
        <f>IF(MH9&gt;0,MH9,"")</f>
        <v/>
      </c>
      <c r="MY9" s="11" t="str">
        <f>IF(SUM(ME9:MH9)-MI9&gt;0,SUM(ME9:MH9)-MI9,"")</f>
        <v/>
      </c>
      <c r="MZ9" s="11" t="str">
        <f>IF(MAX(MV9,MY9)&gt;0,MAX(MV9,MY9),"")</f>
        <v/>
      </c>
      <c r="NA9" s="11" t="str">
        <f>IF(ML9&gt;0,ML9,"")</f>
        <v/>
      </c>
      <c r="NB9" s="11" t="str">
        <f>IF(MM9&gt;0,MM9,"")</f>
        <v/>
      </c>
      <c r="NC9" s="11" t="str">
        <f>IF(SUM(MJ9:MM9)-MN9&gt;0,SUM(MJ9:MM9)-MN9,"")</f>
        <v/>
      </c>
      <c r="ND9" s="11" t="str">
        <f>IF(MQ9&gt;0,MQ9,"")</f>
        <v/>
      </c>
      <c r="NE9" s="11" t="str">
        <f>IF(MR9&gt;0,MR9,"")</f>
        <v/>
      </c>
      <c r="NF9" s="11" t="str">
        <f>IF(SUM(MO9:MR9)-MS9&gt;0,SUM(MO9:MR9)-MS9,"")</f>
        <v/>
      </c>
      <c r="NG9" s="11" t="str">
        <f>IF(SUM(MZ9,NC9,NF9)&gt;0,SUM(MZ9,NC9,NF9),"")</f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>IF(NJ9&gt;0,NJ9,"")</f>
        <v/>
      </c>
      <c r="OC9" s="41" t="str">
        <f>IF(NK9&gt;0,NK9,"")</f>
        <v/>
      </c>
      <c r="OD9" s="41" t="str">
        <f>IF(SUM(NH9:NK9)-NL9&gt;0,SUM(NH9:NK9)-NL9,"")</f>
        <v/>
      </c>
      <c r="OE9" s="41" t="str">
        <f>IF(NO9&gt;0,NO9,"")</f>
        <v/>
      </c>
      <c r="OF9" s="41" t="str">
        <f>IF(NP9&gt;0,NP9,"")</f>
        <v/>
      </c>
      <c r="OG9" s="41" t="str">
        <f>IF(SUM(NM9:NP9)-NQ9&gt;0,SUM(NM9:NP9)-NQ9,"")</f>
        <v/>
      </c>
      <c r="OH9" s="41" t="str">
        <f>IF(MAX(OD9,OG9)&gt;0,MAX(OD9,OG9),"")</f>
        <v/>
      </c>
      <c r="OI9" s="41" t="str">
        <f>IF(NT9&gt;0,NT9,"")</f>
        <v/>
      </c>
      <c r="OJ9" s="41" t="str">
        <f>IF(NU9&gt;0,NU9,"")</f>
        <v/>
      </c>
      <c r="OK9" s="41" t="str">
        <f>IF(SUM(NR9:NU9)-NV9&gt;0,SUM(NR9:NU9)-NV9,"")</f>
        <v/>
      </c>
      <c r="OL9" s="41" t="str">
        <f>IF(NY9&gt;0,NY9,"")</f>
        <v/>
      </c>
      <c r="OM9" s="41" t="str">
        <f>IF(NZ9&gt;0,NZ9,"")</f>
        <v/>
      </c>
      <c r="ON9" s="41" t="str">
        <f>IF(SUM(NW9:NZ9)-OA9&gt;0,SUM(NW9:NZ9)-OA9,"")</f>
        <v/>
      </c>
      <c r="OO9" s="41" t="str">
        <f>IF(SUM(OH9,OK9,ON9)&gt;0,SUM(OH9,OK9,ON9),"")</f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>IF(OR9&gt;0,OR9,"")</f>
        <v/>
      </c>
      <c r="PK9" s="11" t="str">
        <f>IF(OS9&gt;0,OS9,"")</f>
        <v/>
      </c>
      <c r="PL9" s="11" t="str">
        <f>IF(SUM(OP9:OS9)-OT9&gt;0,SUM(OP9:OS9)-OT9,"")</f>
        <v/>
      </c>
      <c r="PM9" s="11" t="str">
        <f>IF(OW9&gt;0,OW9,"")</f>
        <v/>
      </c>
      <c r="PN9" s="11" t="str">
        <f>IF(OX9&gt;0,OX9,"")</f>
        <v/>
      </c>
      <c r="PO9" s="11" t="str">
        <f>IF(SUM(OU9:OX9)-OY9&gt;0,SUM(OU9:OX9)-OY9,"")</f>
        <v/>
      </c>
      <c r="PP9" s="11" t="str">
        <f>IF(MAX(PL9,PO9)&gt;0,MAX(PL9,PO9),"")</f>
        <v/>
      </c>
      <c r="PQ9" s="11" t="str">
        <f>IF(PB9&gt;0,PB9,"")</f>
        <v/>
      </c>
      <c r="PR9" s="11" t="str">
        <f>IF(PC9&gt;0,PC9,"")</f>
        <v/>
      </c>
      <c r="PS9" s="11" t="str">
        <f>IF(SUM(OZ9:PC9)-PD9&gt;0,SUM(OZ9:PC9)-PD9,"")</f>
        <v/>
      </c>
      <c r="PT9" s="11" t="str">
        <f>IF(PG9&gt;0,PG9,"")</f>
        <v/>
      </c>
      <c r="PU9" s="11" t="str">
        <f>IF(PH9&gt;0,PH9,"")</f>
        <v/>
      </c>
      <c r="PV9" s="11" t="str">
        <f>IF(SUM(PE9:PH9)-PI9&gt;0,SUM(PE9:PH9)-PI9,"")</f>
        <v/>
      </c>
      <c r="PW9" s="11" t="str">
        <f>IF(SUM(PP9,PS9,PV9)&gt;0,SUM(PP9,PS9,PV9),"")</f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>IF(PZ9&gt;0,PZ9,"")</f>
        <v/>
      </c>
      <c r="QS9" s="41" t="str">
        <f>IF(QA9&gt;0,QA9,"")</f>
        <v/>
      </c>
      <c r="QT9" s="41" t="str">
        <f>IF(SUM(PX9:QA9)-QB9&gt;0,SUM(PX9:QA9)-QB9,"")</f>
        <v/>
      </c>
      <c r="QU9" s="41" t="str">
        <f>IF(QE9&gt;0,QE9,"")</f>
        <v/>
      </c>
      <c r="QV9" s="41" t="str">
        <f>IF(QF9&gt;0,QF9,"")</f>
        <v/>
      </c>
      <c r="QW9" s="41" t="str">
        <f>IF(SUM(QC9:QF9)-QG9&gt;0,SUM(QC9:QF9)-QG9,"")</f>
        <v/>
      </c>
      <c r="QX9" s="41" t="str">
        <f>IF(MAX(QT9,QW9)&gt;0,MAX(QT9,QW9),"")</f>
        <v/>
      </c>
      <c r="QY9" s="41" t="str">
        <f>IF(QJ9&gt;0,QJ9,"")</f>
        <v/>
      </c>
      <c r="QZ9" s="41" t="str">
        <f>IF(QK9&gt;0,QK9,"")</f>
        <v/>
      </c>
      <c r="RA9" s="41" t="str">
        <f>IF(SUM(QH9:QK9)-QL9&gt;0,SUM(QH9:QK9)-QL9,"")</f>
        <v/>
      </c>
      <c r="RB9" s="41" t="str">
        <f>IF(QO9&gt;0,QO9,"")</f>
        <v/>
      </c>
      <c r="RC9" s="41" t="str">
        <f>IF(QP9&gt;0,QP9,"")</f>
        <v/>
      </c>
      <c r="RD9" s="41" t="str">
        <f>IF(SUM(QM9:QP9)-QQ9&gt;0,SUM(QM9:QP9)-QQ9,"")</f>
        <v/>
      </c>
      <c r="RE9" s="41" t="str">
        <f>IF(SUM(QX9,RA9,RD9)&gt;0,SUM(QX9,RA9,RD9),"")</f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>IF(RH9&gt;0,RH9,"")</f>
        <v/>
      </c>
      <c r="SA9" s="11" t="str">
        <f>IF(RI9&gt;0,RI9,"")</f>
        <v/>
      </c>
      <c r="SB9" s="11" t="str">
        <f>IF(SUM(RF9:RI9)-RJ9&gt;0,SUM(RF9:RI9)-RJ9,"")</f>
        <v/>
      </c>
      <c r="SC9" s="11" t="str">
        <f>IF(RM9&gt;0,RM9,"")</f>
        <v/>
      </c>
      <c r="SD9" s="11" t="str">
        <f>IF(RN9&gt;0,RN9,"")</f>
        <v/>
      </c>
      <c r="SE9" s="11" t="str">
        <f>IF(SUM(RK9:RN9)-RO9&gt;0,SUM(RK9:RN9)-RO9,"")</f>
        <v/>
      </c>
      <c r="SF9" s="11" t="str">
        <f>IF(MAX(SB9,SE9)&gt;0,MAX(SB9,SE9),"")</f>
        <v/>
      </c>
      <c r="SG9" s="11" t="str">
        <f>IF(RR9&gt;0,RR9,"")</f>
        <v/>
      </c>
      <c r="SH9" s="11" t="str">
        <f>IF(RS9&gt;0,RS9,"")</f>
        <v/>
      </c>
      <c r="SI9" s="11" t="str">
        <f>IF(SUM(RP9:RS9)-RT9&gt;0,SUM(RP9:RS9)-RT9,"")</f>
        <v/>
      </c>
      <c r="SJ9" s="11" t="str">
        <f>IF(RW9&gt;0,RW9,"")</f>
        <v/>
      </c>
      <c r="SK9" s="11" t="str">
        <f>IF(RX9&gt;0,RX9,"")</f>
        <v/>
      </c>
      <c r="SL9" s="11" t="str">
        <f>IF(SUM(RU9:RX9)-RY9&gt;0,SUM(RU9:RX9)-RY9,"")</f>
        <v/>
      </c>
      <c r="SM9" s="11" t="str">
        <f>IF(SUM(SF9,SI9,SL9)&gt;0,SUM(SF9,SI9,SL9),"")</f>
        <v/>
      </c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17"/>
      <c r="TD9" s="17"/>
      <c r="TE9" s="17"/>
      <c r="TF9" s="17"/>
      <c r="TG9" s="17"/>
      <c r="TH9" s="41" t="str">
        <f>IF(SP9&gt;0,SP9,"")</f>
        <v/>
      </c>
      <c r="TI9" s="41" t="str">
        <f>IF(SQ9&gt;0,SQ9,"")</f>
        <v/>
      </c>
      <c r="TJ9" s="41" t="str">
        <f>IF(SUM(SN9:SQ9)-SR9&gt;0,SUM(SN9:SQ9)-SR9,"")</f>
        <v/>
      </c>
      <c r="TK9" s="41" t="str">
        <f>IF(SU9&gt;0,SU9,"")</f>
        <v/>
      </c>
      <c r="TL9" s="41" t="str">
        <f>IF(SV9&gt;0,SV9,"")</f>
        <v/>
      </c>
      <c r="TM9" s="41" t="str">
        <f>IF(SUM(SS9:SV9)-SW9&gt;0,SUM(SS9:SV9)-SW9,"")</f>
        <v/>
      </c>
      <c r="TN9" s="41" t="str">
        <f>IF(MAX(TJ9,TM9)&gt;0,MAX(TJ9,TM9),"")</f>
        <v/>
      </c>
      <c r="TO9" s="41" t="str">
        <f>IF(SZ9&gt;0,SZ9,"")</f>
        <v/>
      </c>
      <c r="TP9" s="41" t="str">
        <f>IF(TA9&gt;0,TA9,"")</f>
        <v/>
      </c>
      <c r="TQ9" s="41" t="str">
        <f>IF(SUM(SX9:TA9)-TB9&gt;0,SUM(SX9:TA9)-TB9,"")</f>
        <v/>
      </c>
      <c r="TR9" s="41" t="str">
        <f>IF(TE9&gt;0,TE9,"")</f>
        <v/>
      </c>
      <c r="TS9" s="41" t="str">
        <f>IF(TF9&gt;0,TF9,"")</f>
        <v/>
      </c>
      <c r="TT9" s="41" t="str">
        <f>IF(SUM(TC9:TF9)-TG9&gt;0,SUM(TC9:TF9)-TG9,"")</f>
        <v/>
      </c>
      <c r="TU9" s="41" t="str">
        <f>IF(SUM(TN9,TQ9,TT9)&gt;0,SUM(TN9,TQ9,TT9),"")</f>
        <v/>
      </c>
      <c r="TV9" s="18"/>
      <c r="TW9" s="18"/>
      <c r="TX9" s="18"/>
      <c r="TY9" s="18"/>
      <c r="TZ9" s="18"/>
      <c r="UA9" s="18"/>
      <c r="UB9" s="18"/>
      <c r="UC9" s="18"/>
      <c r="UD9" s="18"/>
      <c r="UE9" s="18"/>
      <c r="UF9" s="18"/>
      <c r="UG9" s="18"/>
      <c r="UH9" s="18"/>
      <c r="UI9" s="18"/>
      <c r="UJ9" s="18"/>
      <c r="UK9" s="18"/>
      <c r="UL9" s="18"/>
      <c r="UM9" s="18"/>
      <c r="UN9" s="18"/>
      <c r="UO9" s="18"/>
      <c r="UP9" s="11" t="str">
        <f>IF(TX9&gt;0,TX9,"")</f>
        <v/>
      </c>
      <c r="UQ9" s="11" t="str">
        <f>IF(TY9&gt;0,TY9,"")</f>
        <v/>
      </c>
      <c r="UR9" s="11" t="str">
        <f>IF(SUM(TV9:TY9)-TZ9&gt;0,SUM(TV9:TY9)-TZ9,"")</f>
        <v/>
      </c>
      <c r="US9" s="11" t="str">
        <f>IF(UC9&gt;0,UC9,"")</f>
        <v/>
      </c>
      <c r="UT9" s="11" t="str">
        <f>IF(UD9&gt;0,UD9,"")</f>
        <v/>
      </c>
      <c r="UU9" s="11" t="str">
        <f>IF(SUM(UA9:UD9)-UE9&gt;0,SUM(UA9:UD9)-UE9,"")</f>
        <v/>
      </c>
      <c r="UV9" s="11" t="str">
        <f>IF(MAX(UR9,UU9)&gt;0,MAX(UR9,UU9),"")</f>
        <v/>
      </c>
      <c r="UW9" s="11" t="str">
        <f>IF(UH9&gt;0,UH9,"")</f>
        <v/>
      </c>
      <c r="UX9" s="11" t="str">
        <f>IF(UI9&gt;0,UI9,"")</f>
        <v/>
      </c>
      <c r="UY9" s="11" t="str">
        <f>IF(SUM(UF9:UI9)-UJ9&gt;0,SUM(UF9:UI9)-UJ9,"")</f>
        <v/>
      </c>
      <c r="UZ9" s="11" t="str">
        <f>IF(UM9&gt;0,UM9,"")</f>
        <v/>
      </c>
      <c r="VA9" s="11" t="str">
        <f>IF(UN9&gt;0,UN9,"")</f>
        <v/>
      </c>
      <c r="VB9" s="11" t="str">
        <f>IF(SUM(UK9:UN9)-UO9&gt;0,SUM(UK9:UN9)-UO9,"")</f>
        <v/>
      </c>
      <c r="VC9" s="11" t="str">
        <f>IF(SUM(UV9,UY9,VB9)&gt;0,SUM(UV9,UY9,VB9),"")</f>
        <v/>
      </c>
      <c r="VD9" s="17"/>
      <c r="VE9" s="17"/>
      <c r="VF9" s="17"/>
      <c r="VG9" s="17"/>
      <c r="VH9" s="17"/>
      <c r="VI9" s="17"/>
      <c r="VJ9" s="17"/>
      <c r="VK9" s="17"/>
      <c r="VL9" s="17"/>
      <c r="VM9" s="17"/>
      <c r="VN9" s="17"/>
      <c r="VO9" s="17"/>
      <c r="VP9" s="17"/>
      <c r="VQ9" s="17"/>
      <c r="VR9" s="17"/>
      <c r="VS9" s="17"/>
      <c r="VT9" s="17"/>
      <c r="VU9" s="17"/>
      <c r="VV9" s="17"/>
      <c r="VW9" s="17"/>
      <c r="VX9" s="41" t="str">
        <f>IF(VF9&gt;0,VF9,"")</f>
        <v/>
      </c>
      <c r="VY9" s="41" t="str">
        <f>IF(VG9&gt;0,VG9,"")</f>
        <v/>
      </c>
      <c r="VZ9" s="41" t="str">
        <f>IF(SUM(VD9:VG9)-VH9&gt;0,SUM(VD9:VG9)-VH9,"")</f>
        <v/>
      </c>
      <c r="WA9" s="41" t="str">
        <f>IF(VK9&gt;0,VK9,"")</f>
        <v/>
      </c>
      <c r="WB9" s="41" t="str">
        <f>IF(VL9&gt;0,VL9,"")</f>
        <v/>
      </c>
      <c r="WC9" s="41" t="str">
        <f>IF(SUM(VI9:VL9)-VM9&gt;0,SUM(VI9:VL9)-VM9,"")</f>
        <v/>
      </c>
      <c r="WD9" s="41" t="str">
        <f>IF(MAX(VZ9,WC9)&gt;0,MAX(VZ9,WC9),"")</f>
        <v/>
      </c>
      <c r="WE9" s="41" t="str">
        <f>IF(VP9&gt;0,VP9,"")</f>
        <v/>
      </c>
      <c r="WF9" s="41" t="str">
        <f>IF(VQ9&gt;0,VQ9,"")</f>
        <v/>
      </c>
      <c r="WG9" s="41" t="str">
        <f>IF(SUM(VN9:VQ9)-VR9&gt;0,SUM(VN9:VQ9)-VR9,"")</f>
        <v/>
      </c>
      <c r="WH9" s="41" t="str">
        <f>IF(VU9&gt;0,VU9,"")</f>
        <v/>
      </c>
      <c r="WI9" s="41" t="str">
        <f>IF(VV9&gt;0,VV9,"")</f>
        <v/>
      </c>
      <c r="WJ9" s="41" t="str">
        <f>IF(SUM(VS9:VV9)-VW9&gt;0,SUM(VS9:VV9)-VW9,"")</f>
        <v/>
      </c>
      <c r="WK9" s="41" t="str">
        <f>IF(SUM(WD9,WG9,WJ9)&gt;0,SUM(WD9,WG9,WJ9),"")</f>
        <v/>
      </c>
      <c r="WL9" s="27">
        <f>IF($CH9="P",BS9,(BS9+AR9)/2)</f>
        <v>0</v>
      </c>
      <c r="WM9" s="27">
        <f>IF($CH9="P",BT9,(BT9+AS9)/2)</f>
        <v>0</v>
      </c>
      <c r="WN9" s="27">
        <f>IF($CH9="P",BU9,(BU9+AT9)/2)</f>
        <v>0</v>
      </c>
      <c r="WO9" s="27">
        <f>IF($CH9="P",BV9,(BV9+AU9)/2)</f>
        <v>0</v>
      </c>
      <c r="WP9" s="27">
        <f>IF($CH9="P",BW9,(BW9+AV9)/2)</f>
        <v>0</v>
      </c>
      <c r="WQ9" s="27">
        <f>IF($CH9="P",BX9,(BX9+AW9)/2)</f>
        <v>0</v>
      </c>
      <c r="WR9" s="27">
        <f>IF($CH9="P",BY9,(BY9+AX9)/2)</f>
        <v>0</v>
      </c>
      <c r="WS9" s="27">
        <f>IF($CH9="P",BZ9,(BZ9+AY9)/2)</f>
        <v>0</v>
      </c>
      <c r="WT9" s="27">
        <f>IF($CH9="P",CA9,(CA9+AZ9)/2)</f>
        <v>0</v>
      </c>
      <c r="WU9" s="27">
        <f>IF($CH9="P",CB9,(CB9+BA9)/2)</f>
        <v>0</v>
      </c>
      <c r="WV9" s="27">
        <f>IF($CH9="P",CC9,(CC9+BB9)/2)</f>
        <v>0</v>
      </c>
      <c r="WW9" s="27">
        <f>IF($CH9="P",CD9,(CD9+BC9)/2)</f>
        <v>0</v>
      </c>
      <c r="WX9" s="27">
        <f>IF($CH9="P",CE9,(CE9+BD9)/2)</f>
        <v>0</v>
      </c>
      <c r="WY9" s="27">
        <f>IF($CH9="P",CF9,(CF9+BE9)/2)</f>
        <v>0</v>
      </c>
      <c r="WZ9" s="27">
        <f>IF($CH9="P",CG9,(CG9+BF9)/2)</f>
        <v>0</v>
      </c>
      <c r="XA9" s="29" t="s">
        <v>56</v>
      </c>
      <c r="XB9" s="11" t="str">
        <f>IF(WN9&gt;0,WN9,"")</f>
        <v/>
      </c>
      <c r="XC9" s="11" t="str">
        <f>IF(WO9&gt;0,WO9,"")</f>
        <v/>
      </c>
      <c r="XD9" s="11" t="str">
        <f>IF(SUM(WL9:WO9)-WP9&gt;0,SUM(WL9:WO9)-WP9,"")</f>
        <v/>
      </c>
      <c r="XE9" s="11" t="str">
        <f>IF(WS9&gt;0,WS9,"")</f>
        <v/>
      </c>
      <c r="XF9" s="11" t="str">
        <f>IF(WT9&gt;0,WT9,"")</f>
        <v/>
      </c>
      <c r="XG9" s="11" t="str">
        <f>IF(SUM(WQ9:WT9)-WU9&gt;0,SUM(WQ9:WT9)-WU9,"")</f>
        <v/>
      </c>
      <c r="XH9" s="11" t="str">
        <f>IF(MAX(XD9,XG9)&gt;0,MAX(XD9,XG9),"")</f>
        <v/>
      </c>
      <c r="XI9" s="11" t="str">
        <f>IF(WX9&gt;0,WX9,"")</f>
        <v/>
      </c>
      <c r="XJ9" s="11" t="str">
        <f>IF(WY9&gt;0,WY9,"")</f>
        <v/>
      </c>
      <c r="XK9" s="11" t="str">
        <f>IF(SUM(WV9:WY9)-WZ9&gt;0,SUM(WV9:WY9)-WZ9,"")</f>
        <v/>
      </c>
      <c r="XL9" s="11" t="str">
        <f>IF(SUM(XH9,XK9)&gt;0,SUM(XH9,XK9),"")</f>
        <v/>
      </c>
    </row>
    <row r="10" spans="1:636" x14ac:dyDescent="0.2">
      <c r="A10" s="4" cm="1">
        <f t="array" ref="A10">IF(AND(H10&lt;&gt;"",H10&lt;&gt;"No DD"),SUMPRODUCT((H$4:H$21&lt;&gt;"")*(H$4:H$21&lt;&gt;"No DD")*(E$4:E$21&gt;E10))+1,IF(H10="No DD",SUMPRODUCT((H$4:H$21="No DD")*(E$4:E$21&gt;E10))+1+SUMPRODUCT((H$4:H$21&lt;&gt;"")*(H$4:H$21&lt;&gt;"No DD")),""))</f>
        <v>7</v>
      </c>
      <c r="B10" s="5" t="s">
        <v>295</v>
      </c>
      <c r="C10" s="4" t="s">
        <v>248</v>
      </c>
      <c r="D10" s="4" t="s">
        <v>294</v>
      </c>
      <c r="E10" s="9">
        <f>SUM(J10,L10,N10)</f>
        <v>46.32</v>
      </c>
      <c r="F10" s="3" t="str">
        <f>IF(OR(AND(AG10&gt;=AQ$23,AG10&lt;&gt;"",AI10&gt;=AQ$27,AI10&lt;&gt;"",AF10=""),AND(AJ10&gt;=AQ$23,AJ10&lt;&gt;"",AL10&gt;=AQ$27,AL10&lt;&gt;"",AF10=""),AND(AN10&gt;=AQ$23,AN10&lt;&gt;"",AP10&gt;=AQ$27,AP10&lt;&gt;"",AF10=""),AND(BH10&gt;=BR$23,BH10&lt;&gt;"",BJ10&gt;=BR$27,BJ10&lt;&gt;"",BG10=""),AND(BK10&gt;=BR$23,BK10&lt;&gt;"",BM10&gt;=BR$27,BM10&lt;&gt;"",BG10=""),AND(BO10&gt;=BR$23,BO10&lt;&gt;"",BQ10&gt;=BR$27,BQ10&lt;&gt;"",BG10=""),AND(CI10&gt;=CS$23,CI10&lt;&gt;"",CK10&gt;=CS$27,CK10&lt;&gt;"",CH10=""),AND(CL10&gt;=CS$23,CL10&lt;&gt;"",CN10&gt;=CS$27,CN10&lt;&gt;"",CH10=""),AND(CP10&gt;=CS$23,CP10&lt;&gt;"",CR10&gt;=CS$27,CR10&lt;&gt;"",CH10=""),AND(DP10&gt;=EC$23,DP10&lt;&gt;"",DR10&gt;=EC$27,DR10&lt;&gt;""),AND(DS10&gt;=EC$23,DS10&lt;&gt;"",DU10&gt;=EC$27,DU10&lt;&gt;""),AND(DW10&gt;=EC$23,DW10&lt;&gt;"",DY10&gt;=EC$27,DY10&lt;&gt;""),AND(DZ10&gt;=EC$23,DZ10&lt;&gt;"",EB10&gt;=EC$27,EB10&lt;&gt;""),AND(EX10&gt;=FK$23,EX10&lt;&gt;"",EZ10&gt;=FK$27,EZ10&lt;&gt;""),AND(FA10&gt;=FK$23,FA10&lt;&gt;"",FC10&gt;=FK$27,FC10&lt;&gt;""),AND(FE10&gt;=FK$23,FE10&lt;&gt;"",FG10&gt;=FK$27,FG10&lt;&gt;""),AND(FH10&gt;=FK$23,FH10&lt;&gt;"",FJ10&gt;=FK$27,FJ10&lt;&gt;""),AND(GF10&gt;=GS$23,GF10&lt;&gt;"",GH10&gt;=GS$27,GH10&lt;&gt;""),AND(GI10&gt;=GS$23,GI10&lt;&gt;"",GK10&gt;=GS$27,GK10&lt;&gt;""),AND(GM10&gt;=GS$23,GM10&lt;&gt;"",GO10&gt;=GS$27,GO10&lt;&gt;""),AND(GP10&gt;=GS$23,GP10&lt;&gt;"",GR10&gt;=GS$27,GR10&lt;&gt;""),AND(HN10&gt;=IA$23,HN10&lt;&gt;"",HP10&gt;=IA$27,HP10&lt;&gt;""),AND(HQ10&gt;=IA$23,HQ10&lt;&gt;"",HS10&gt;=IA$27,HS10&lt;&gt;""),AND(HU10&gt;=IA$23,HU10&lt;&gt;"",HW10&gt;=IA$27,HW10&lt;&gt;""),AND(HX10&gt;=IA$23,HX10&lt;&gt;"",HZ10&gt;=IA$27,HZ10&lt;&gt;""),AND(IV10&gt;=JI$23,IV10&lt;&gt;"",IX10&gt;=JI$27,IX10&lt;&gt;""),AND(IY10&gt;=JI$23,IY10&lt;&gt;"",JA10&gt;=JI$27,JA10&lt;&gt;""),AND(JC10&gt;=JI$23,JC10&lt;&gt;"",JE10&gt;=JI$27,JE10&lt;&gt;""),AND(JF10&gt;=JI$23,JF10&lt;&gt;"",JH10&gt;=JI$27,JH10&lt;&gt;""),AND(KD10&gt;=KQ$23,KD10&lt;&gt;"",KF10&gt;=KQ$27,KF10&lt;&gt;""),AND(KG10&gt;=KQ$23,KG10&lt;&gt;"",KI10&gt;=KQ$27,KI10&lt;&gt;""),AND(KK10&gt;=KQ$23,KK10&lt;&gt;"",KM10&gt;=KQ$27,KM10&lt;&gt;""),AND(KN10&gt;=KQ$23,KN10&lt;&gt;"",KP10&gt;=KQ$27,KP10&lt;&gt;""),AND(LL10&gt;=LY$23,LL10&lt;&gt;"",LN10&gt;=LY$27,LN10&lt;&gt;""),AND(LO10&gt;=LY$23,LO10&lt;&gt;"",LQ10&gt;=LY$27,LQ10&lt;&gt;""),AND(LS10&gt;=LY$23,LS10&lt;&gt;"",LU10&gt;=LY$27,LU10&lt;&gt;""),AND(LV10&gt;=LY$23,LV10&lt;&gt;"",LX10&gt;=LY$27,LX10&lt;&gt;""),AND(MT10&gt;=NG$23,MT10&lt;&gt;"",MV10&gt;=NG$27,MV10&lt;&gt;""),AND(MW10&gt;=NG$23,MW10&lt;&gt;"",MY10&gt;=NG$27,MY10&lt;&gt;""),AND(NA10&gt;=NG$23,NA10&lt;&gt;"",NC10&gt;=NG$27,NC10&lt;&gt;""),AND(ND10&gt;=NG$23,ND10&lt;&gt;"",NF10&gt;=NG$27,NF10&lt;&gt;""),AND(OB10&gt;=OO$23,OB10&lt;&gt;"",OD10&gt;=OO$27,OD10&lt;&gt;""),AND(OE10&gt;=OO$23,OE10&lt;&gt;"",OG10&gt;=OO$27,OG10&lt;&gt;""),AND(OI10&gt;=OO$23,OI10&lt;&gt;"",OK10&gt;=OO$27,OK10&lt;&gt;""),AND(OL10&gt;=OO$23,OL10&lt;&gt;"",ON10&gt;=OO$27,ON10&lt;&gt;""),AND(PJ10&gt;=PW$23,PJ10&lt;&gt;"",PL10&gt;=PW$27,PL10&lt;&gt;""),AND(PM10&gt;=PW$23,PM10&lt;&gt;"",PO10&gt;=PW$27,PO10&lt;&gt;""),AND(PQ10&gt;=PW$23,PQ10&lt;&gt;"",PS10&gt;=PW$27,PS10&lt;&gt;""),AND(PT10&gt;=PW$23,PT10&lt;&gt;"",PV10&gt;=PW$27,PV10&lt;&gt;""),AND(QR10&gt;=RE$23,QR10&lt;&gt;"",QT10&gt;=RE$27,QT10&lt;&gt;""),AND(QU10&gt;=RE$23,QU10&lt;&gt;"",QW10&gt;=RE$27,QW10&lt;&gt;""),AND(QY10&gt;=RE$23,QY10&lt;&gt;"",RA10&gt;=RE$27,RA10&lt;&gt;""),AND(RB10&gt;=RE$23,RB10&lt;&gt;"",RD10&gt;=RE$27,RD10&lt;&gt;""),AND(RZ10&gt;=SM$23,RZ10&lt;&gt;"",SB10&gt;=SM$27,SB10&lt;&gt;""),AND(SC10&gt;=SM$23,SC10&lt;&gt;"",SE10&gt;=SM$27,SE10&lt;&gt;""),AND(SG10&gt;=SM$23,SG10&lt;&gt;"",SI10&gt;=SM$27,SI10&lt;&gt;""),AND(SJ10&gt;=SM$23,SJ10&lt;&gt;"",SL10&gt;=SM$27,SL10&lt;&gt;""),AND(TH10&gt;=TU$23,TH10&lt;&gt;"",TJ10&gt;=TU$27,TJ10&lt;&gt;""),AND(TK10&gt;=TU$23,TK10&lt;&gt;"",TM10&gt;=TU$27,TM10&lt;&gt;""),AND(TO10&gt;=TU$23,TO10&lt;&gt;"",TQ10&gt;=TU$27,TQ10&lt;&gt;""),AND(TR10&gt;=TU$23,TR10&lt;&gt;"",TT10&gt;=TU$27,TT10&lt;&gt;""),AND(UP10&gt;=VC$23,UP10&lt;&gt;"",UR10&gt;=VC$27,UR10&lt;&gt;""),AND(US10&gt;=VC$23,US10&lt;&gt;"",UU10&gt;=VC$27,UU10&lt;&gt;""),AND(UW10&gt;=VC$23,UW10&lt;&gt;"",UY10&gt;=VC$27,UY10&lt;&gt;""),AND(UZ10&gt;=VC$23,UZ10&lt;&gt;"",VB10&gt;=VC$27,VB10&lt;&gt;""),AND(VX10&gt;=WK$23,VX10&lt;&gt;"",VZ10&gt;=WK$27,VZ10&lt;&gt;""),AND(WA10&gt;=WK$23,WA10&lt;&gt;"",WC10&gt;=WK$27,WC10&lt;&gt;""),AND(WE10&gt;=WK$23,WE10&lt;&gt;"",WG10&gt;=WK$27,WG10&lt;&gt;""),AND(WH10&gt;=WK$23,WH10&lt;&gt;"",WJ10&gt;=WK$27,WJ10&lt;&gt;"")),"P","")</f>
        <v>P</v>
      </c>
      <c r="G10" s="3" t="str">
        <f>IF(OR(AND(AI10&gt;=AQ$27,AI10&lt;&gt;"",AF10=""),AND(AL10&gt;=AQ$27,AL10&lt;&gt;"",AF10=""),AND(AP10&gt;=AQ$27,AP10&lt;&gt;"",AF10=""),AND(BJ10&gt;=BR$27,BJ10&lt;&gt;"",BG10=""),AND(BM10&gt;=BR$27,BM10&lt;&gt;"",BG10=""),AND(BQ10&gt;=BR$27,BQ10&lt;&gt;"",BG10=""),AND(CK10&gt;=CS$27,CK10&lt;&gt;"",CH10=""),AND(CN10&gt;=CS$27,CN10&lt;&gt;"",CH10=""),AND(CR10&gt;=CS$27,CR10&lt;&gt;"",CH10=""),AND(DR10&gt;=EC$27,DR10&lt;&gt;""),AND(DU10&gt;=EC$27,DU10&lt;&gt;""),AND(DY10&gt;=EC$27,DY10&lt;&gt;""),AND(EB10&gt;=EC$27,EB10&lt;&gt;""),AND(EZ10&gt;=FK$27,EZ10&lt;&gt;""),AND(FC10&gt;=FK$27,FC10&lt;&gt;""),AND(FG10&gt;=FK$27,FG10&lt;&gt;""),AND(FJ10&gt;=FK$27,FJ10&lt;&gt;""),AND(GH10&gt;=GS$27,GH10&lt;&gt;""),AND(GK10&gt;=GS$27,GK10&lt;&gt;""),AND(GO10&gt;=GS$27,GO10&lt;&gt;""),AND(GR10&gt;=GS$27,GR10&lt;&gt;""),AND(HP10&gt;=IA$27,HP10&lt;&gt;""),AND(HS10&gt;=IA$27,HS10&lt;&gt;""),AND(HW10&gt;=IA$27,HW10&lt;&gt;""),AND(HZ10&gt;=IA$27,HZ10&lt;&gt;""),AND(IX10&gt;=JI$27,IX10&lt;&gt;""),AND(JA10&gt;=JI$27,JA10&lt;&gt;""),AND(JE10&gt;=JI$27,JE10&lt;&gt;""),AND(JH10&gt;=JI$27,JH10&lt;&gt;""),AND(KF10&gt;=KQ$27,KF10&lt;&gt;""),AND(KI10&gt;=KQ$27,KI10&lt;&gt;""),AND(KM10&gt;=KQ$27,KM10&lt;&gt;""),AND(KP10&gt;=KQ$27,KP10&lt;&gt;""),AND(LN10&gt;=LY$27,LN10&lt;&gt;""),AND(LQ10&gt;=LY$27,LQ10&lt;&gt;""),AND(LU10&gt;=LY$27,LU10&lt;&gt;""),AND(LX10&gt;=LY$27,LX10&lt;&gt;""),AND(MV10&gt;=NG$27,MV10&lt;&gt;""),AND(MY10&gt;=NG$27,MY10&lt;&gt;""),AND(NC10&gt;=NG$27,NC10&lt;&gt;""),AND(NF10&gt;=NG$27,NF10&lt;&gt;""),AND(OD10&gt;=OO$27,OD10&lt;&gt;""),AND(OG10&gt;=OO$27,OG10&lt;&gt;""),AND(OK10&gt;=OO$27,OK10&lt;&gt;""),AND(ON10&gt;=OO$27,ON10&lt;&gt;""),AND(PL10&gt;=PW$27,PL10&lt;&gt;""),AND(PO10&gt;=PW$27,PO10&lt;&gt;""),AND(PS10&gt;=PW$27,PS10&lt;&gt;""),AND(PV10&gt;=PW$27,PV10&lt;&gt;""),AND(QT10&gt;=RE$27,QT10&lt;&gt;""),AND(QW10&gt;=RE$27,QW10&lt;&gt;""),AND(RA10&gt;=RE$27,RA10&lt;&gt;""),AND(RD10&gt;=RE$27,RD10&lt;&gt;""),AND(SB10&gt;=SM$27,SB10&lt;&gt;""),AND(SE10&gt;=SM$27,SE10&lt;&gt;""),AND(SI10&gt;=SM$27,SI10&lt;&gt;""),AND(SL10&gt;=SM$27,SL10&lt;&gt;""),AND(TJ10&gt;=TU$27,TJ10&lt;&gt;""),AND(TM10&gt;=TU$27,TM10&lt;&gt;""),AND(TQ10&gt;=TU$27,TQ10&lt;&gt;""),AND(TT10&gt;=TU$27,TT10&lt;&gt;""),AND(UR10&gt;=VC$27,UR10&lt;&gt;""),AND(UU10&gt;=VC$27,UU10&lt;&gt;""),AND(UY10&gt;=VC$27,UY10&lt;&gt;""),AND(VB10&gt;=VC$27,VB10&lt;&gt;""),AND(VZ10&gt;=WK$27,VZ10&lt;&gt;""),AND(WC10&gt;=WK$27,WC10&lt;&gt;""),AND(WG10&gt;=WK$27,WG10&lt;&gt;""),AND(WJ10&gt;=WK$27,WJ10&lt;&gt;"")),"P","")</f>
        <v>P</v>
      </c>
      <c r="H10" s="37" t="str">
        <f>IF(AND(G10="P",F10=""),"No DD",IF(OR(AND(AG10&gt;=AQ$26,AG10&lt;&gt;"",AI10&gt;=AQ$30,AI10&lt;&gt;"",AF10=""),AND(AJ10&gt;=AQ$26,AJ10&lt;&gt;"",AL10&gt;=AQ$30,AL10&lt;&gt;"",AF10=""),AND(AN10&gt;=AQ$26,AN10&lt;&gt;"",AP10&gt;=AQ$30,AP10&lt;&gt;"",AF10=""),AND(BH10&gt;=BR$26,BH10&lt;&gt;"",BJ10&gt;=BR$30,BJ10&lt;&gt;"",BG10=""),AND(BK10&gt;=BR$26,BK10&lt;&gt;"",BM10&gt;=BR$30,BM10&lt;&gt;"",BG10=""),AND(BO10&gt;=BR$26,BO10&lt;&gt;"",BQ10&gt;=BR$30,BQ10&lt;&gt;"",BG10=""),AND(CI10&gt;=CS$26,CI10&lt;&gt;"",CK10&gt;=CS$30,CK10&lt;&gt;"",CH10=""),AND(CL10&gt;=CS$26,CL10&lt;&gt;"",CN10&gt;=CS$30,CN10&lt;&gt;"",CH10=""),AND(CP10&gt;=CS$26,CP10&lt;&gt;"",CR10&gt;=CS$30,CR10&lt;&gt;"",CH10=""),AND(DP10&gt;=EC$26,DP10&lt;&gt;"",DR10&gt;=EC$30,DR10&lt;&gt;""),AND(DS10&gt;=EC$26,DS10&lt;&gt;"",DU10&gt;=EC$30,DU10&lt;&gt;""),AND(DW10&gt;=EC$26,DW10&lt;&gt;"",DY10&gt;=EC$30,DY10&lt;&gt;""),AND(DZ10&gt;=EC$26,DZ10&lt;&gt;"",EB10&gt;=EC$30,EB10&lt;&gt;""),AND(EX10&gt;=FK$26,EX10&lt;&gt;"",EZ10&gt;=FK$30,EZ10&lt;&gt;""),AND(FA10&gt;=FK$26,FA10&lt;&gt;"",FC10&gt;=FK$30,FC10&lt;&gt;""),AND(FE10&gt;=FK$26,FE10&lt;&gt;"",FG10&gt;=FK$30,FG10&lt;&gt;""),AND(FH10&gt;=FK$26,FH10&lt;&gt;"",FJ10&gt;=FK$30,FJ10&lt;&gt;""),AND(GF10&gt;=GS$26,GF10&lt;&gt;"",GH10&gt;=GS$30,GH10&lt;&gt;""),AND(GI10&gt;=GS$26,GI10&lt;&gt;"",GK10&gt;=GS$30,GK10&lt;&gt;""),AND(GM10&gt;=GS$26,GM10&lt;&gt;"",GO10&gt;=GS$30,GO10&lt;&gt;""),AND(GP10&gt;=GS$26,GP10&lt;&gt;"",GR10&gt;=GS$30,GR10&lt;&gt;""),AND(HN10&gt;=IA$26,HN10&lt;&gt;"",HP10&gt;=IA$30,HP10&lt;&gt;""),AND(HQ10&gt;=IA$26,HQ10&lt;&gt;"",HS10&gt;=IA$30,HS10&lt;&gt;""),AND(HU10&gt;=IA$26,HU10&lt;&gt;"",HW10&gt;=IA$30,HW10&lt;&gt;""),AND(HX10&gt;=IA$26,HX10&lt;&gt;"",HZ10&gt;=IA$30,HZ10&lt;&gt;""),AND(IV10&gt;=JI$26,IV10&lt;&gt;"",IX10&gt;=JI$30,IX10&lt;&gt;""),AND(IY10&gt;=JI$26,IY10&lt;&gt;"",JA10&gt;=JI$30,JA10&lt;&gt;""),AND(JC10&gt;=JI$26,JC10&lt;&gt;"",JE10&gt;=JI$30,JE10&lt;&gt;""),AND(JF10&gt;=JI$26,JF10&lt;&gt;"",JH10&gt;=JI$30,JH10&lt;&gt;""),AND(KD10&gt;=KQ$26,KD10&lt;&gt;"",KF10&gt;=KQ$30,KF10&lt;&gt;""),AND(KG10&gt;=KQ$26,KG10&lt;&gt;"",KI10&gt;=KQ$30,KI10&lt;&gt;""),AND(KK10&gt;=KQ$26,KK10&lt;&gt;"",KM10&gt;=KQ$30,KM10&lt;&gt;""),AND(KN10&gt;=KQ$26,KN10&lt;&gt;"",KP10&gt;=KQ$30,KP10&lt;&gt;""),AND(LL10&gt;=LY$26,LL10&lt;&gt;"",LN10&gt;=LY$30,LN10&lt;&gt;""),AND(LO10&gt;=LY$26,LO10&lt;&gt;"",LQ10&gt;=LY$30,LQ10&lt;&gt;""),AND(LS10&gt;=LY$26,LS10&lt;&gt;"",LU10&gt;=LY$30,LU10&lt;&gt;""),AND(LV10&gt;=LY$26,LV10&lt;&gt;"",LX10&gt;=LY$30,LX10&lt;&gt;""),AND(MT10&gt;=NG$26,MT10&lt;&gt;"",MV10&gt;=NG$30,MV10&lt;&gt;""),AND(MW10&gt;=NG$26,MW10&lt;&gt;"",MY10&gt;=NG$30,MY10&lt;&gt;""),AND(NA10&gt;=NG$26,NA10&lt;&gt;"",NC10&gt;=NG$30,NC10&lt;&gt;""),AND(ND10&gt;=NG$26,ND10&lt;&gt;"",NF10&gt;=NG$30,NF10&lt;&gt;""),AND(OB10&gt;=OO$26,OB10&lt;&gt;"",OD10&gt;=OO$30,OD10&lt;&gt;""),AND(OE10&gt;=OO$26,OE10&lt;&gt;"",OG10&gt;=OO$30,OG10&lt;&gt;""),AND(OI10&gt;=OO$26,OI10&lt;&gt;"",OK10&gt;=OO$30,OK10&lt;&gt;""),AND(OL10&gt;=OO$26,OL10&lt;&gt;"",ON10&gt;=OO$30,ON10&lt;&gt;""),AND(PJ10&gt;=PW$26,PJ10&lt;&gt;"",PL10&gt;=PW$30,PL10&lt;&gt;""),AND(PM10&gt;=PW$26,PM10&lt;&gt;"",PO10&gt;=PW$30,PO10&lt;&gt;""),AND(PQ10&gt;=PW$26,PQ10&lt;&gt;"",PS10&gt;=PW$30,PS10&lt;&gt;""),AND(PT10&gt;=PW$26,PT10&lt;&gt;"",PV10&gt;=PW$30,PV10&lt;&gt;""),AND(QR10&gt;=RE$26,QR10&lt;&gt;"",QT10&gt;=RE$30,QT10&lt;&gt;""),AND(QU10&gt;=RE$26,QU10&lt;&gt;"",QW10&gt;=RE$30,QW10&lt;&gt;""),AND(QY10&gt;=RE$26,QY10&lt;&gt;"",RA10&gt;=RE$30,RA10&lt;&gt;""),AND(RB10&gt;=RE$26,RB10&lt;&gt;"",RD10&gt;=RE$30,RD10&lt;&gt;""),AND(RZ10&gt;=SM$26,RZ10&lt;&gt;"",SB10&gt;=SM$30,SB10&lt;&gt;""),AND(SC10&gt;=SM$26,SC10&lt;&gt;"",SE10&gt;=SM$30,SE10&lt;&gt;""),AND(SG10&gt;=SM$26,SG10&lt;&gt;"",SI10&gt;=SM$30,SI10&lt;&gt;""),AND(SJ10&gt;=SM$26,SJ10&lt;&gt;"",SL10&gt;=SM$30,SL10&lt;&gt;""),AND(TH10&gt;=TU$26,TH10&lt;&gt;"",TJ10&gt;=TU$30,TJ10&lt;&gt;""),AND(TK10&gt;=TU$26,TK10&lt;&gt;"",TM10&gt;=TU$30,TM10&lt;&gt;""),AND(TO10&gt;=TU$26,TO10&lt;&gt;"",TQ10&gt;=TU$30,TQ10&lt;&gt;""),AND(TR10&gt;=TU$26,TR10&lt;&gt;"",TT10&gt;=TU$30,TT10&lt;&gt;""),AND(UP10&gt;=VC$26,UP10&lt;&gt;"",UR10&gt;=VC$30,UR10&lt;&gt;""),AND(US10&gt;=VC$26,US10&lt;&gt;"",UU10&gt;=VC$30,UU10&lt;&gt;""),AND(UW10&gt;=VC$26,UW10&lt;&gt;"",UY10&gt;=VC$30,UY10&lt;&gt;""),AND(UZ10&gt;=VC$26,UZ10&lt;&gt;"",VB10&gt;=VC$30,VB10&lt;&gt;""),AND(VX10&gt;=WK$26,VX10&lt;&gt;"",VZ10&gt;=WK$30,VZ10&lt;&gt;""),AND(WA10&gt;=WK$26,WA10&lt;&gt;"",WC10&gt;=WK$30,WC10&lt;&gt;""),AND(WE10&gt;=WK$26,WE10&lt;&gt;"",WG10&gt;=WK$30,WG10&lt;&gt;""),AND(WH10&gt;=WK$26,WH10&lt;&gt;"",WJ10&gt;=WK$30,WJ10&lt;&gt;"")),"Merit",IF(OR(AND(AG10&gt;=AQ$25,AG10&lt;&gt;"",AI10&gt;=AQ$29,AI10&lt;&gt;"",AF10=""),AND(AJ10&gt;=AQ$25,AJ10&lt;&gt;"",AL10&gt;=AQ$29,AL10&lt;&gt;"",AF10=""),AND(AN10&gt;=AQ$25,AN10&lt;&gt;"",AP10&gt;=AQ$29,AP10&lt;&gt;"",AF10=""),AND(BH10&gt;=BR$25,BH10&lt;&gt;"",BJ10&gt;=BR$29,BJ10&lt;&gt;"",BG10=""),AND(BK10&gt;=BR$25,BK10&lt;&gt;"",BM10&gt;=BR$29,BM10&lt;&gt;"",BG10=""),AND(BO10&gt;=BR$25,BO10&lt;&gt;"",BQ10&gt;=BR$29,BQ10&lt;&gt;"",BG10=""),AND(CI10&gt;=CS$25,CI10&lt;&gt;"",CK10&gt;=CS$29,CK10&lt;&gt;"",CH10=""),AND(CL10&gt;=CS$25,CL10&lt;&gt;"",CN10&gt;=CS$29,CN10&lt;&gt;"",CH10=""),AND(CP10&gt;=CS$25,CP10&lt;&gt;"",CR10&gt;=CS$29,CR10&lt;&gt;"",CH10=""),AND(DP10&gt;=EC$25,DP10&lt;&gt;"",DR10&gt;=EC$29,DR10&lt;&gt;""),AND(DS10&gt;=EC$25,DS10&lt;&gt;"",DU10&gt;=EC$29,DU10&lt;&gt;""),AND(DW10&gt;=EC$25,DW10&lt;&gt;"",DY10&gt;=EC$29,DY10&lt;&gt;""),AND(DZ10&gt;=EC$25,DZ10&lt;&gt;"",EB10&gt;=EC$29,EB10&lt;&gt;""),AND(EX10&gt;=FK$25,EX10&lt;&gt;"",EZ10&gt;=FK$29,EZ10&lt;&gt;""),AND(FA10&gt;=FK$25,FA10&lt;&gt;"",FC10&gt;=FK$29,FC10&lt;&gt;""),AND(FE10&gt;=FK$25,FE10&lt;&gt;"",FG10&gt;=FK$29,FG10&lt;&gt;""),AND(FH10&gt;=FK$25,FH10&lt;&gt;"",FJ10&gt;=FK$29,FJ10&lt;&gt;""),AND(GF10&gt;=GS$25,GF10&lt;&gt;"",GH10&gt;=GS$29,GH10&lt;&gt;""),AND(GI10&gt;=GS$25,GI10&lt;&gt;"",GK10&gt;=GS$29,GK10&lt;&gt;""),AND(GM10&gt;=GS$25,GM10&lt;&gt;"",GO10&gt;=GS$29,GO10&lt;&gt;""),AND(GP10&gt;=GS$25,GP10&lt;&gt;"",GR10&gt;=GS$29,GR10&lt;&gt;""),AND(HN10&gt;=IA$25,HN10&lt;&gt;"",HP10&gt;=IA$29,HP10&lt;&gt;""),AND(HQ10&gt;=IA$25,HQ10&lt;&gt;"",HS10&gt;=IA$29,HS10&lt;&gt;""),AND(HU10&gt;=IA$25,HU10&lt;&gt;"",HW10&gt;=IA$29,HW10&lt;&gt;""),AND(HX10&gt;=IA$25,HX10&lt;&gt;"",HZ10&gt;=IA$29,HZ10&lt;&gt;""),AND(IV10&gt;=JI$25,IV10&lt;&gt;"",IX10&gt;=JI$29,IX10&lt;&gt;""),AND(IY10&gt;=JI$25,IY10&lt;&gt;"",JA10&gt;=JI$29,JA10&lt;&gt;""),AND(JC10&gt;=JI$25,JC10&lt;&gt;"",JE10&gt;=JI$29,JE10&lt;&gt;""),AND(JF10&gt;=JI$25,JF10&lt;&gt;"",JH10&gt;=JI$29,JH10&lt;&gt;""),AND(KD10&gt;=KQ$25,KD10&lt;&gt;"",KF10&gt;=KQ$29,KF10&lt;&gt;""),AND(KG10&gt;=KQ$25,KG10&lt;&gt;"",KI10&gt;=KQ$29,KI10&lt;&gt;""),AND(KK10&gt;=KQ$25,KK10&lt;&gt;"",KM10&gt;=KQ$29,KM10&lt;&gt;""),AND(KN10&gt;=KQ$25,KN10&lt;&gt;"",KP10&gt;=KQ$29,KP10&lt;&gt;""),AND(LL10&gt;=LY$25,LL10&lt;&gt;"",LN10&gt;=LY$29,LN10&lt;&gt;""),AND(LO10&gt;=LY$25,LO10&lt;&gt;"",LQ10&gt;=LY$29,LQ10&lt;&gt;""),AND(LS10&gt;=LY$25,LS10&lt;&gt;"",LU10&gt;=LY$29,LU10&lt;&gt;""),AND(LV10&gt;=LY$25,LV10&lt;&gt;"",LX10&gt;=LY$29,LX10&lt;&gt;""),AND(MT10&gt;=NG$25,MT10&lt;&gt;"",MV10&gt;=NG$29,MV10&lt;&gt;""),AND(MW10&gt;=NG$25,MW10&lt;&gt;"",MY10&gt;=NG$29,MY10&lt;&gt;""),AND(NA10&gt;=NG$25,NA10&lt;&gt;"",NC10&gt;=NG$29,NC10&lt;&gt;""),AND(ND10&gt;=NG$25,ND10&lt;&gt;"",NF10&gt;=NG$29,NF10&lt;&gt;""),AND(OB10&gt;=OO$25,OB10&lt;&gt;"",OD10&gt;=OO$29,OD10&lt;&gt;""),AND(OE10&gt;=OO$25,OE10&lt;&gt;"",OG10&gt;=OO$29,OG10&lt;&gt;""),AND(OI10&gt;=OO$25,OI10&lt;&gt;"",OK10&gt;=OO$29,OK10&lt;&gt;""),AND(OL10&gt;=OO$25,OL10&lt;&gt;"",ON10&gt;=OO$29,ON10&lt;&gt;""),AND(PJ10&gt;=PW$25,PJ10&lt;&gt;"",PL10&gt;=PW$29,PL10&lt;&gt;""),AND(PM10&gt;=PW$25,PM10&lt;&gt;"",PO10&gt;=PW$29,PO10&lt;&gt;""),AND(PQ10&gt;=PW$25,PQ10&lt;&gt;"",PS10&gt;=PW$29,PS10&lt;&gt;""),AND(PT10&gt;=PW$25,PT10&lt;&gt;"",PV10&gt;=PW$29,PV10&lt;&gt;""),AND(QR10&gt;=RE$25,QR10&lt;&gt;"",QT10&gt;=RE$29,QT10&lt;&gt;""),AND(QU10&gt;=RE$25,QU10&lt;&gt;"",QW10&gt;=RE$29,QW10&lt;&gt;""),AND(QY10&gt;=RE$25,QY10&lt;&gt;"",RA10&gt;=RE$29,RA10&lt;&gt;""),AND(RB10&gt;=RE$25,RB10&lt;&gt;"",RD10&gt;=RE$29,RD10&lt;&gt;""),AND(RZ10&gt;=SM$25,RZ10&lt;&gt;"",SB10&gt;=SM$29,SB10&lt;&gt;""),AND(SC10&gt;=SM$25,SC10&lt;&gt;"",SE10&gt;=SM$29,SE10&lt;&gt;""),AND(SG10&gt;=SM$25,SG10&lt;&gt;"",SI10&gt;=SM$29,SI10&lt;&gt;""),AND(SJ10&gt;=SM$25,SJ10&lt;&gt;"",SL10&gt;=SM$29,SL10&lt;&gt;""),AND(TH10&gt;=TU$25,TH10&lt;&gt;"",TJ10&gt;=TU$29,TJ10&lt;&gt;""),AND(TK10&gt;=TU$25,TK10&lt;&gt;"",TM10&gt;=TU$29,TM10&lt;&gt;""),AND(TO10&gt;=TU$25,TO10&lt;&gt;"",TQ10&gt;=TU$29,TQ10&lt;&gt;""),AND(TR10&gt;=TU$25,TR10&lt;&gt;"",TT10&gt;=TU$29,TT10&lt;&gt;""),AND(UP10&gt;=VC$25,UP10&lt;&gt;"",UR10&gt;=VC$29,UR10&lt;&gt;""),AND(US10&gt;=VC$25,US10&lt;&gt;"",UU10&gt;=VC$29,UU10&lt;&gt;""),AND(UW10&gt;=VC$25,UW10&lt;&gt;"",UY10&gt;=VC$29,UY10&lt;&gt;""),AND(UZ10&gt;=VC$25,UZ10&lt;&gt;"",VB10&gt;=VC$29,VB10&lt;&gt;""),AND(VX10&gt;=WK$25,VX10&lt;&gt;"",VZ10&gt;=WK$29,VZ10&lt;&gt;""),AND(WA10&gt;=WK$25,WA10&lt;&gt;"",WC10&gt;=WK$29,WC10&lt;&gt;""),AND(WE10&gt;=WK$25,WE10&lt;&gt;"",WG10&gt;=WK$29,WG10&lt;&gt;""),AND(WH10&gt;=WK$25,WH10&lt;&gt;"",WJ10&gt;=WK$29,WJ10&lt;&gt;"")),"Excellence",IF(I10="P","Worlds Team",IF(F10="P","National Team","")))))</f>
        <v>Worlds Team</v>
      </c>
      <c r="I10" s="3" t="str">
        <f>IF(OR(AND(AG10&gt;=AQ$24,AG10&lt;&gt;"",AI10&gt;=AQ$28,AI10&lt;&gt;"",AF10=""),AND(AJ10&gt;=AQ$24,AJ10&lt;&gt;"",AL10&gt;=AQ$28,AL10&lt;&gt;"",AF10=""),AND(AN10&gt;=AQ$24,AN10&lt;&gt;"",AP10&gt;=AQ$28,AP10&lt;&gt;"",AF10=""),AND(BH10&gt;=BR$24,BH10&lt;&gt;"",BJ10&gt;=BR$28,BJ10&lt;&gt;"",BG10=""),AND(BK10&gt;=BR$24,BK10&lt;&gt;"",BM10&gt;=BR$28,BM10&lt;&gt;"",BG10=""),AND(BO10&gt;=BR$24,BO10&lt;&gt;"",BQ10&gt;=BR$28,BQ10&lt;&gt;"",BG10=""),AND(CI10&gt;=CS$24,CI10&lt;&gt;"",CK10&gt;=CS$28,CK10&lt;&gt;"",CH10=""),AND(CL10&gt;=CS$24,CL10&lt;&gt;"",CN10&gt;=CS$28,CN10&lt;&gt;"",CH10=""),AND(CP10&gt;=CS$24,CP10&lt;&gt;"",CR10&gt;=CS$28,CR10&lt;&gt;"",CH10=""),AND(DP10&gt;=EC$24,DP10&lt;&gt;"",DR10&gt;=EC$28,DR10&lt;&gt;""),AND(DS10&gt;=EC$24,DS10&lt;&gt;"",DU10&gt;=EC$28,DU10&lt;&gt;""),AND(DW10&gt;=EC$24,DW10&lt;&gt;"",DY10&gt;=EC$28,DY10&lt;&gt;""),AND(DZ10&gt;=EC$24,DZ10&lt;&gt;"",EB10&gt;=EC$28,EB10&lt;&gt;""),AND(EX10&gt;=FK$24,EX10&lt;&gt;"",EZ10&gt;=FK$28,EZ10&lt;&gt;""),AND(FA10&gt;=FK$24,FA10&lt;&gt;"",FC10&gt;=FK$28,FC10&lt;&gt;""),AND(FE10&gt;=FK$24,FE10&lt;&gt;"",FG10&gt;=FK$28,FG10&lt;&gt;""),AND(FH10&gt;=FK$24,FH10&lt;&gt;"",FJ10&gt;=FK$28,FJ10&lt;&gt;""),AND(GF10&gt;=GS$24,GF10&lt;&gt;"",GH10&gt;=GS$28,GH10&lt;&gt;""),AND(GI10&gt;=GS$24,GI10&lt;&gt;"",GK10&gt;=GS$28,GK10&lt;&gt;""),AND(GM10&gt;=GS$24,GM10&lt;&gt;"",GO10&gt;=GS$28,GO10&lt;&gt;""),AND(GP10&gt;=GS$24,GP10&lt;&gt;"",GR10&gt;=GS$28,GR10&lt;&gt;""),AND(HN10&gt;=IA$24,HN10&lt;&gt;"",HP10&gt;=IA$28,HP10&lt;&gt;""),AND(HQ10&gt;=IA$24,HQ10&lt;&gt;"",HS10&gt;=IA$28,HS10&lt;&gt;""),AND(HU10&gt;=IA$24,HU10&lt;&gt;"",HW10&gt;=IA$28,HW10&lt;&gt;""),AND(HX10&gt;=IA$24,HX10&lt;&gt;"",HZ10&gt;=IA$28,HZ10&lt;&gt;""),AND(IV10&gt;=JI$24,IV10&lt;&gt;"",IX10&gt;=JI$28,IX10&lt;&gt;""),AND(IY10&gt;=JI$24,IY10&lt;&gt;"",JA10&gt;=JI$28,JA10&lt;&gt;""),AND(JC10&gt;=JI$24,JC10&lt;&gt;"",JE10&gt;=JI$28,JE10&lt;&gt;""),AND(JF10&gt;=JI$24,JF10&lt;&gt;"",JH10&gt;=JI$28,JH10&lt;&gt;""),AND(KD10&gt;=KQ$24,KD10&lt;&gt;"",KF10&gt;=KQ$28,KF10&lt;&gt;""),AND(KG10&gt;=KQ$24,KG10&lt;&gt;"",KI10&gt;=KQ$28,KI10&lt;&gt;""),AND(KK10&gt;=KQ$24,KK10&lt;&gt;"",KM10&gt;=KQ$28,KM10&lt;&gt;""),AND(KN10&gt;=KQ$24,KN10&lt;&gt;"",KP10&gt;=KQ$28,KP10&lt;&gt;""),AND(LL10&gt;=LY$24,LL10&lt;&gt;"",LN10&gt;=LY$28,LN10&lt;&gt;""),AND(LO10&gt;=LY$24,LO10&lt;&gt;"",LQ10&gt;=LY$28,LQ10&lt;&gt;""),AND(LS10&gt;=LY$24,LS10&lt;&gt;"",LU10&gt;=LY$28,LU10&lt;&gt;""),AND(LV10&gt;=LY$24,LV10&lt;&gt;"",LX10&gt;=LY$28,LX10&lt;&gt;""),AND(MT10&gt;=NG$24,MT10&lt;&gt;"",MV10&gt;=NG$28,MV10&lt;&gt;""),AND(MW10&gt;=NG$24,MW10&lt;&gt;"",MY10&gt;=NG$28,MY10&lt;&gt;""),AND(NA10&gt;=NG$24,NA10&lt;&gt;"",NC10&gt;=NG$28,NC10&lt;&gt;""),AND(ND10&gt;=NG$24,ND10&lt;&gt;"",NF10&gt;=NG$28,NF10&lt;&gt;""),AND(OB10&gt;=OO$24,OB10&lt;&gt;"",OD10&gt;=OO$28,OD10&lt;&gt;""),AND(OE10&gt;=OO$24,OE10&lt;&gt;"",OG10&gt;=OO$28,OG10&lt;&gt;""),AND(OI10&gt;=OO$24,OI10&lt;&gt;"",OK10&gt;=OO$28,OK10&lt;&gt;""),AND(OL10&gt;=OO$24,OL10&lt;&gt;"",ON10&gt;=OO$28,ON10&lt;&gt;""),AND(PJ10&gt;=PW$24,PJ10&lt;&gt;"",PL10&gt;=PW$28,PL10&lt;&gt;""),AND(PM10&gt;=PW$24,PM10&lt;&gt;"",PO10&gt;=PW$28,PO10&lt;&gt;""),AND(PQ10&gt;=PW$24,PQ10&lt;&gt;"",PS10&gt;=PW$28,PS10&lt;&gt;""),AND(PT10&gt;=PW$24,PT10&lt;&gt;"",PV10&gt;=PW$28,PV10&lt;&gt;""),AND(QR10&gt;=RE$24,QR10&lt;&gt;"",QT10&gt;=RE$28,QT10&lt;&gt;""),AND(QU10&gt;=RE$24,QU10&lt;&gt;"",QW10&gt;=RE$28,QW10&lt;&gt;""),AND(QY10&gt;=RE$24,QY10&lt;&gt;"",RA10&gt;=RE$28,RA10&lt;&gt;""),AND(RB10&gt;=RE$24,RB10&lt;&gt;"",RD10&gt;=RE$28,RD10&lt;&gt;""),AND(RZ10&gt;=SM$24,RZ10&lt;&gt;"",SB10&gt;=SM$28,SB10&lt;&gt;""),AND(SC10&gt;=SM$24,SC10&lt;&gt;"",SE10&gt;=SM$28,SE10&lt;&gt;""),AND(SG10&gt;=SM$24,SG10&lt;&gt;"",SI10&gt;=SM$28,SI10&lt;&gt;""),AND(SJ10&gt;=SM$24,SJ10&lt;&gt;"",SL10&gt;=SM$28,SL10&lt;&gt;""),AND(TH10&gt;=TU$24,TH10&lt;&gt;"",TJ10&gt;=TU$28,TJ10&lt;&gt;""),AND(TK10&gt;=TU$24,TK10&lt;&gt;"",TM10&gt;=TU$28,TM10&lt;&gt;""),AND(TO10&gt;=TU$24,TO10&lt;&gt;"",TQ10&gt;=TU$28,TQ10&lt;&gt;""),AND(TR10&gt;=TU$24,TR10&lt;&gt;"",TT10&gt;=TU$28,TT10&lt;&gt;""),AND(UP10&gt;=VC$24,UP10&lt;&gt;"",UR10&gt;=VC$28,UR10&lt;&gt;""),AND(US10&gt;=VC$24,US10&lt;&gt;"",UU10&gt;=VC$28,UU10&lt;&gt;""),AND(UW10&gt;=VC$24,UW10&lt;&gt;"",UY10&gt;=VC$28,UY10&lt;&gt;""),AND(UZ10&gt;=VC$24,UZ10&lt;&gt;"",VB10&gt;=VC$28,VB10&lt;&gt;""),AND(VX10&gt;=WK$24,VX10&lt;&gt;"",VZ10&gt;=WK$28,VZ10&lt;&gt;""),AND(WA10&gt;=WK$24,WA10&lt;&gt;"",WC10&gt;=WK$28,WC10&lt;&gt;""),AND(WE10&gt;=WK$24,WE10&lt;&gt;"",WG10&gt;=WK$28,WG10&lt;&gt;""),AND(WH10&gt;=WK$24,WH10&lt;&gt;"",WJ10&gt;=WK$28,WJ10&lt;&gt;"")),"P","")</f>
        <v>P</v>
      </c>
      <c r="J10" s="8">
        <f>IF(COUNT(AI10,AL10,AP10,BJ10,BM10,BQ10,CK10,CN10,CR10)&gt;0,LARGE((AI10,AL10,AP10,BJ10,BM10,BQ10,CK10,CN10,CR10),1),0)</f>
        <v>0</v>
      </c>
      <c r="K10" s="8" t="str">
        <f>IF(J10="","",IF(OR(J10=CK10,J10=CN10,J10=CR10),$BS$1,IF(OR(J10=BJ10,J10=BM10,J10=BQ10),$AR$1,IF(OR(J10=AI10,J10=AL10,J10=AP10),$Q$1,""))))</f>
        <v/>
      </c>
      <c r="L10" s="8">
        <f>IF(COUNT(AI10,AL10,AP10,BJ10,BM10,BQ10,CK10,CN10,CR10)&gt;1,LARGE((AI10,AL10,AP10,BJ10,BM10,BQ10,CK10,CN10,CR10),2),0)</f>
        <v>0</v>
      </c>
      <c r="M10" s="8" t="str">
        <f>IF(L10="","",IF(OR(L10=CK10,L10=CN10,L10=CR10),$BS$1,IF(OR(L10=BJ10,L10=BM10,L10=BQ10),$AR$1,IF(OR(L10=AI10,L10=AL10,L10=AP10),$Q$1,""))))</f>
        <v/>
      </c>
      <c r="N10" s="8">
        <f>IF(MAX(CT10,CU10)&gt;0,MAX(CT10,CU10),"")</f>
        <v>46.32</v>
      </c>
      <c r="O10" s="11" t="str">
        <f>IF(N10="","",IF(N10=CT10,"("&amp;CT$2&amp;")",IF(N10=CU10,"("&amp;CU$2&amp;")")))</f>
        <v>(Prelim)</v>
      </c>
      <c r="P10" s="8" t="str">
        <f>IF(N10="","",IF(N10=CT10,IF(N10+IF(L10="",0,L10)=WD10,$VD$1,IF(N10+IF(L10="",0,L10)=UV10,$TV$1,IF(N10+IF(L10="",0,L10)=TN10,$SN$1,IF(N10+IF(L10="",0,L10)=SF10,$RF$1,IF(N10+IF(L10="",0,L10)=QX10,$PX$1,IF(N10+IF(L10="",0,L10)=PP10,$OP$1,IF(N10+IF(L10="",0,L10)=OH10,$NH$1,IF(N10+IF(L10="",0,L10)=MZ10,$LZ$1,IF(N10+IF(L10="",0,L10)=LR10,$KR$1,IF(N10+IF(L10="",0,L10)=KJ10,$JJ$1,IF(N10+IF(L10="",0,L10)=JB10,$IB$1,IF(N10+IF(L10="",0,L10)=HT10,$GT$1,IF(N10+IF(L10="",0,L10)=GL10,$FL$1,IF(N10+IF(L10="",0,L10)=FD10,$ED$1,IF(N10+IF(L10="",0,L10)=DV10,$CV$1))))))))))))))),IF(N10=CU10,IF(N10+IF(L10="",0,L10)=WG10,$VD$1,IF(N10+IF(L10="",0,L10)=UY10,$TV$1,IF(N10+IF(L10="",0,L10)=TQ10,$SN$1,IF(N10+IF(L10="",0,L10)=SL10,$RF$1,IF(N10+IF(L10="",0,L10)=RD10,$PX$1,IF(N10+IF(L10="",0,L10)=PV10,$OP$1,IF(N10+IF(L10="",0,L10)=ON10,$NH$1,IF(N10+IF(L10="",0,L10)=NF10,$LZ$1,IF(N10+IF(L10="",0,L10)=LX10,$KR$1,IF(N10+IF(L10="",0,L10)=KP10,$JJ$1,IF(N10+IF(L10="",0,L10)=JH10,$IB$1,IF(N10+IF(L10="",0,L10)=HZ10,$GT$1,IF(N10+IF(L10="",0,L10)=GR10,$FL$1,IF(N10+IF(L10="",0,L10)=FJ10,$ED$1,IF(N10+IF(L10="",0,L10)=EB10,$CV$1,IF(N10+IF(L10="",0,L10)=WJ10,$VD$1,IF(N10+IF(L10="",0,L10)=VB10,$TV$1,IF(N10+IF(L10="",0,L10)=TT10,$SN$1,IF(N10+IF(L10="",0,L10)=SI10,$RF$1,IF(N10+IF(L10="",0,L10)=RA10,$PX$1,IF(N10+IF(L10="",0,L10)=PS10,$OP$1,IF(N10+IF(L10="",0,L10)=OK10,$NH$1,IF(N10+IF(L10="",0,L10)=NC10,$LZ$1,IF(N10+IF(L10="",0,L10)=LU10,$KR$1,IF(N10+IF(L10="",0,L10)=KM10,$JJ$1,IF(N10+IF(L10="",0,L10)=JE10,$IB$1,IF(N10+IF(L10="",0,L10)=HW10,$GT$1,IF(N10+IF(L10="",0,L10)=GO10,$FL$1,IF(N10+IF(L10="",0,L10)=FG10,$ED$1,IF(N10+IF(L10="",0,L10)=DY10,$CV$1)))))))))))))))))))))))))))))))))</f>
        <v>2024 World Cup POR (July 7)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>IF(S10&gt;0,S10,"")</f>
        <v/>
      </c>
      <c r="AH10" s="39" t="str">
        <f>IF(T10&gt;0,T10,"")</f>
        <v/>
      </c>
      <c r="AI10" s="41" t="str">
        <f>IF(SUM(Q10:T10)-U10&gt;0,SUM(Q10:T10)-U10,"")</f>
        <v/>
      </c>
      <c r="AJ10" s="41" t="str">
        <f>IF(X10&gt;0,X10,"")</f>
        <v/>
      </c>
      <c r="AK10" s="41" t="str">
        <f>IF(Y10&gt;0,Y10,"")</f>
        <v/>
      </c>
      <c r="AL10" s="41" t="str">
        <f>IF(SUM(V10:Y10)-Z10&gt;0,SUM(V10:Y10)-Z10,"")</f>
        <v/>
      </c>
      <c r="AM10" s="41" t="str">
        <f>IF(AI10="","",MAX(AI10,AL10))</f>
        <v/>
      </c>
      <c r="AN10" s="41" t="str">
        <f>IF(AC10&gt;0,AC10,"")</f>
        <v/>
      </c>
      <c r="AO10" s="41" t="str">
        <f>IF(AD10&gt;0,AD10,"")</f>
        <v/>
      </c>
      <c r="AP10" s="41" t="str">
        <f>IF(SUM(AA10:AD10)-AE10&gt;0,SUM(AA10:AD10)-AE10,"")</f>
        <v/>
      </c>
      <c r="AQ10" s="41" t="str">
        <f>IF(SUM(AM10,AP10)&gt;0,SUM(AM10,AP10),"")</f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>IF(AT10&gt;0,AT10,"")</f>
        <v/>
      </c>
      <c r="BI10" s="40" t="str">
        <f>IF(AU10&gt;0,AU10,"")</f>
        <v/>
      </c>
      <c r="BJ10" s="11" t="str">
        <f>IF(SUM(AR10:AU10)-AV10&gt;0,SUM(AR10:AU10)-AV10,"")</f>
        <v/>
      </c>
      <c r="BK10" s="11" t="str">
        <f>IF(AY10&gt;0,AY10,"")</f>
        <v/>
      </c>
      <c r="BL10" s="11" t="str">
        <f>IF(AZ10&gt;0,AZ10,"")</f>
        <v/>
      </c>
      <c r="BM10" s="11" t="str">
        <f>IF(SUM(AW10:AZ10)-BA10&gt;0,SUM(AW10:AZ10)-BA10,"")</f>
        <v/>
      </c>
      <c r="BN10" s="11" t="str">
        <f>IF(BJ10="","",MAX(BJ10,BM10))</f>
        <v/>
      </c>
      <c r="BO10" s="11" t="str">
        <f>IF(BD10&gt;0,BD10,"")</f>
        <v/>
      </c>
      <c r="BP10" s="11" t="str">
        <f>IF(BE10&gt;0,BE10,"")</f>
        <v/>
      </c>
      <c r="BQ10" s="11" t="str">
        <f>IF(SUM(BB10:BE10)-BF10&gt;0,SUM(BB10:BE10)-BF10,"")</f>
        <v/>
      </c>
      <c r="BR10" s="11" t="str">
        <f>IF(SUM(BN10,BQ10)&gt;0,SUM(BN10,BQ10),"")</f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>IF(BU10&gt;0,BU10,"")</f>
        <v/>
      </c>
      <c r="CJ10" s="39" t="str">
        <f>IF(BV10&gt;0,BV10,"")</f>
        <v/>
      </c>
      <c r="CK10" s="41" t="str">
        <f>IF(SUM(BS10:BV10)-BW10&gt;0,SUM(BS10:BV10)-BW10,"")</f>
        <v/>
      </c>
      <c r="CL10" s="41" t="str">
        <f>IF(BZ10&gt;0,BZ10,"")</f>
        <v/>
      </c>
      <c r="CM10" s="41" t="str">
        <f>IF(CA10&gt;0,CA10,"")</f>
        <v/>
      </c>
      <c r="CN10" s="41" t="str">
        <f>IF(SUM(BX10:CA10)-CB10&gt;0,SUM(BX10:CA10)-CB10,"")</f>
        <v/>
      </c>
      <c r="CO10" s="41" t="str">
        <f>IF(CK10="","",MAX(CK10,CN10))</f>
        <v/>
      </c>
      <c r="CP10" s="41" t="str">
        <f>IF(CE10&gt;0,CE10,"")</f>
        <v/>
      </c>
      <c r="CQ10" s="41" t="str">
        <f>IF(CF10&gt;0,CF10,"")</f>
        <v/>
      </c>
      <c r="CR10" s="41" t="str">
        <f>IF(SUM(CC10:CF10)-CG10&gt;0,SUM(CC10:CF10)-CG10,"")</f>
        <v/>
      </c>
      <c r="CS10" s="41" t="str">
        <f>IF(SUM(CO10,CR10)&gt;0,SUM(CO10,CR10),"")</f>
        <v/>
      </c>
      <c r="CT10" s="52">
        <f>IF(MAX(DV10,FD10,GL10,HT10,JB10,KJ10,LR10,MZ10,OH10,PP10,QX10,SF10,TN10,UV10,WD10)-IF(L10="",0,L10)&gt;0.001,MAX(DV10,FD10,GL10,HT10,JB10,KJ10,LR10,MZ10,OH10,PP10,QX10,SF10,TN10,UV10,WD10)-IF(L10="",0,L10),"")</f>
        <v>46.32</v>
      </c>
      <c r="CU10" s="52">
        <f>IF(MAX(DY10,EB10,FG10,FJ10,GO10,GR10,HW10,HZ10,JE10,JH10,KM10,KP10,LU10,LX10,NC10,NF10,OK10,ON10,PS10,PV10,RA10,RD10,SI10,SL10,TQ10,TT10,UY10,VB10,WG10,WJ10)-IF(L10="",0,L10)&gt;0.001,MAX(DY10,EB10,FG10,FJ10,GO10,GR10,HW10,HZ10,JE10,JH10,KM10,KP10,LU10,LX10,NC10,NF10,OK10,ON10,PS10,PV10,RA10,RD10,SI10,SL10,TQ10,TT10,UY10,VB10,WG10,WJ10)-IF(L10="",0,L10),"")</f>
        <v>45.06</v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>IF(CX10&gt;0,CX10,"")</f>
        <v/>
      </c>
      <c r="DQ10" s="41" t="str">
        <f>IF(CY10&gt;0,CY10,"")</f>
        <v/>
      </c>
      <c r="DR10" s="41" t="str">
        <f>IF(SUM(CV10:CY10)-CZ10&gt;0,SUM(CV10:CY10)-CZ10,"")</f>
        <v/>
      </c>
      <c r="DS10" s="41" t="str">
        <f>IF(DC10&gt;0,DC10,"")</f>
        <v/>
      </c>
      <c r="DT10" s="41" t="str">
        <f>IF(DD10&gt;0,DD10,"")</f>
        <v/>
      </c>
      <c r="DU10" s="41" t="str">
        <f>IF(SUM(DA10:DD10)-DE10&gt;0,SUM(DA10:DD10)-DE10,"")</f>
        <v/>
      </c>
      <c r="DV10" s="41" t="str">
        <f>IF(MAX(DR10,DU10)&gt;0,MAX(DR10,DU10),"")</f>
        <v/>
      </c>
      <c r="DW10" s="41" t="str">
        <f>IF(DH10&gt;0,DH10,"")</f>
        <v/>
      </c>
      <c r="DX10" s="41" t="str">
        <f>IF(DI10&gt;0,DI10,"")</f>
        <v/>
      </c>
      <c r="DY10" s="41" t="str">
        <f>IF(SUM(DF10:DI10)-DJ10&gt;0,SUM(DF10:DI10)-DJ10,"")</f>
        <v/>
      </c>
      <c r="DZ10" s="41" t="str">
        <f>IF(DM10&gt;0,DM10,"")</f>
        <v/>
      </c>
      <c r="EA10" s="41" t="str">
        <f>IF(DN10&gt;0,DN10,"")</f>
        <v/>
      </c>
      <c r="EB10" s="41" t="str">
        <f>IF(SUM(DK10:DN10)-DO10&gt;0,SUM(DK10:DN10)-DO10,"")</f>
        <v/>
      </c>
      <c r="EC10" s="41" t="str">
        <f>IF(SUM(DV10,DY10,EB10)&gt;0,SUM(DV10,DY10,EB10),"")</f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>IF(EF10&gt;0,EF10,"")</f>
        <v/>
      </c>
      <c r="EY10" s="11" t="str">
        <f>IF(EG10&gt;0,EG10,"")</f>
        <v/>
      </c>
      <c r="EZ10" s="11" t="str">
        <f>IF(SUM(ED10:EG10)-EH10&gt;0,SUM(ED10:EG10)-EH10,"")</f>
        <v/>
      </c>
      <c r="FA10" s="11" t="str">
        <f>IF(EK10&gt;0,EK10,"")</f>
        <v/>
      </c>
      <c r="FB10" s="11" t="str">
        <f>IF(EL10&gt;0,EL10,"")</f>
        <v/>
      </c>
      <c r="FC10" s="11" t="str">
        <f>IF(SUM(EI10:EL10)-EM10&gt;0,SUM(EI10:EL10)-EM10,"")</f>
        <v/>
      </c>
      <c r="FD10" s="11" t="str">
        <f>IF(MAX(EZ10,FC10)&gt;0,MAX(EZ10,FC10),"")</f>
        <v/>
      </c>
      <c r="FE10" s="11" t="str">
        <f>IF(EP10&gt;0,EP10,"")</f>
        <v/>
      </c>
      <c r="FF10" s="11" t="str">
        <f>IF(EQ10&gt;0,EQ10,"")</f>
        <v/>
      </c>
      <c r="FG10" s="11" t="str">
        <f>IF(SUM(EN10:EQ10)-ER10&gt;0,SUM(EN10:EQ10)-ER10,"")</f>
        <v/>
      </c>
      <c r="FH10" s="11" t="str">
        <f>IF(EU10&gt;0,EU10,"")</f>
        <v/>
      </c>
      <c r="FI10" s="11" t="str">
        <f>IF(EV10&gt;0,EV10,"")</f>
        <v/>
      </c>
      <c r="FJ10" s="11" t="str">
        <f>IF(SUM(ES10:EV10)-EW10&gt;0,SUM(ES10:EV10)-EW10,"")</f>
        <v/>
      </c>
      <c r="FK10" s="11" t="str">
        <f>IF(SUM(FD10,FG10,FJ10)&gt;0,SUM(FD10,FG10,FJ10),"")</f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>IF(FN10&gt;0,FN10,"")</f>
        <v/>
      </c>
      <c r="GG10" s="41" t="str">
        <f>IF(FO10&gt;0,FO10,"")</f>
        <v/>
      </c>
      <c r="GH10" s="41" t="str">
        <f>IF(SUM(FL10:FO10)-FP10&gt;0,SUM(FL10:FO10)-FP10,"")</f>
        <v/>
      </c>
      <c r="GI10" s="41" t="str">
        <f>IF(FS10&gt;0,FS10,"")</f>
        <v/>
      </c>
      <c r="GJ10" s="41" t="str">
        <f>IF(FT10&gt;0,FT10,"")</f>
        <v/>
      </c>
      <c r="GK10" s="41" t="str">
        <f>IF(SUM(FQ10:FT10)-FU10&gt;0,SUM(FQ10:FT10)-FU10,"")</f>
        <v/>
      </c>
      <c r="GL10" s="41" t="str">
        <f>IF(MAX(GH10,GK10)&gt;0,MAX(GH10,GK10),"")</f>
        <v/>
      </c>
      <c r="GM10" s="41" t="str">
        <f>IF(FX10&gt;0,FX10,"")</f>
        <v/>
      </c>
      <c r="GN10" s="41" t="str">
        <f>IF(FY10&gt;0,FY10,"")</f>
        <v/>
      </c>
      <c r="GO10" s="41" t="str">
        <f>IF(SUM(FV10:FY10)-FZ10&gt;0,SUM(FV10:FY10)-FZ10,"")</f>
        <v/>
      </c>
      <c r="GP10" s="41" t="str">
        <f>IF(GC10&gt;0,GC10,"")</f>
        <v/>
      </c>
      <c r="GQ10" s="41" t="str">
        <f>IF(GD10&gt;0,GD10,"")</f>
        <v/>
      </c>
      <c r="GR10" s="41" t="str">
        <f>IF(SUM(GA10:GD10)-GE10&gt;0,SUM(GA10:GD10)-GE10,"")</f>
        <v/>
      </c>
      <c r="GS10" s="41" t="str">
        <f>IF(SUM(GL10,GO10,GR10)&gt;0,SUM(GL10,GO10,GR10),"")</f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>IF(GV10&gt;0,GV10,"")</f>
        <v/>
      </c>
      <c r="HO10" s="11" t="str">
        <f>IF(GW10&gt;0,GW10,"")</f>
        <v/>
      </c>
      <c r="HP10" s="11" t="str">
        <f>IF(SUM(GT10:GW10)-GX10&gt;0,SUM(GT10:GW10)-GX10,"")</f>
        <v/>
      </c>
      <c r="HQ10" s="11" t="str">
        <f>IF(HA10&gt;0,HA10,"")</f>
        <v/>
      </c>
      <c r="HR10" s="11" t="str">
        <f>IF(HB10&gt;0,HB10,"")</f>
        <v/>
      </c>
      <c r="HS10" s="11" t="str">
        <f>IF(SUM(GY10:HB10)-HC10&gt;0,SUM(GY10:HB10)-HC10,"")</f>
        <v/>
      </c>
      <c r="HT10" s="11" t="str">
        <f>IF(MAX(HP10,HS10)&gt;0,MAX(HP10,HS10),"")</f>
        <v/>
      </c>
      <c r="HU10" s="11" t="str">
        <f>IF(HF10&gt;0,HF10,"")</f>
        <v/>
      </c>
      <c r="HV10" s="11" t="str">
        <f>IF(HG10&gt;0,HG10,"")</f>
        <v/>
      </c>
      <c r="HW10" s="11" t="str">
        <f>IF(SUM(HD10:HG10)-HH10&gt;0,SUM(HD10:HG10)-HH10,"")</f>
        <v/>
      </c>
      <c r="HX10" s="11" t="str">
        <f>IF(HK10&gt;0,HK10,"")</f>
        <v/>
      </c>
      <c r="HY10" s="11" t="str">
        <f>IF(HL10&gt;0,HL10,"")</f>
        <v/>
      </c>
      <c r="HZ10" s="11" t="str">
        <f>IF(SUM(HI10:HL10)-HM10&gt;0,SUM(HI10:HL10)-HM10,"")</f>
        <v/>
      </c>
      <c r="IA10" s="11" t="str">
        <f>IF(SUM(HT10,HW10,HZ10)&gt;0,SUM(HT10,HW10,HZ10),"")</f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>IF(ID10&gt;0,ID10,"")</f>
        <v/>
      </c>
      <c r="IW10" s="41" t="str">
        <f>IF(IE10&gt;0,IE10,"")</f>
        <v/>
      </c>
      <c r="IX10" s="41" t="str">
        <f>IF(SUM(IB10:IE10)-IF10&gt;0,SUM(IB10:IE10)-IF10,"")</f>
        <v/>
      </c>
      <c r="IY10" s="41" t="str">
        <f>IF(II10&gt;0,II10,"")</f>
        <v/>
      </c>
      <c r="IZ10" s="41" t="str">
        <f>IF(IJ10&gt;0,IJ10,"")</f>
        <v/>
      </c>
      <c r="JA10" s="41" t="str">
        <f>IF(SUM(IG10:IJ10)-IK10&gt;0,SUM(IG10:IJ10)-IK10,"")</f>
        <v/>
      </c>
      <c r="JB10" s="41" t="str">
        <f>IF(MAX(IX10,JA10)&gt;0,MAX(IX10,JA10),"")</f>
        <v/>
      </c>
      <c r="JC10" s="41" t="str">
        <f>IF(IN10&gt;0,IN10,"")</f>
        <v/>
      </c>
      <c r="JD10" s="41" t="str">
        <f>IF(IO10&gt;0,IO10,"")</f>
        <v/>
      </c>
      <c r="JE10" s="41" t="str">
        <f>IF(SUM(IL10:IO10)-IP10&gt;0,SUM(IL10:IO10)-IP10,"")</f>
        <v/>
      </c>
      <c r="JF10" s="41" t="str">
        <f>IF(IS10&gt;0,IS10,"")</f>
        <v/>
      </c>
      <c r="JG10" s="41" t="str">
        <f>IF(IT10&gt;0,IT10,"")</f>
        <v/>
      </c>
      <c r="JH10" s="41" t="str">
        <f>IF(SUM(IQ10:IT10)-IU10&gt;0,SUM(IQ10:IT10)-IU10,"")</f>
        <v/>
      </c>
      <c r="JI10" s="41" t="str">
        <f>IF(SUM(JB10,JE10,JH10)&gt;0,SUM(JB10,JE10,JH10),"")</f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>IF(JL10&gt;0,JL10,"")</f>
        <v/>
      </c>
      <c r="KE10" s="11" t="str">
        <f>IF(JM10&gt;0,JM10,"")</f>
        <v/>
      </c>
      <c r="KF10" s="11" t="str">
        <f>IF(SUM(JJ10:JM10)-JN10&gt;0,SUM(JJ10:JM10)-JN10,"")</f>
        <v/>
      </c>
      <c r="KG10" s="11" t="str">
        <f>IF(JQ10&gt;0,JQ10,"")</f>
        <v/>
      </c>
      <c r="KH10" s="11" t="str">
        <f>IF(JR10&gt;0,JR10,"")</f>
        <v/>
      </c>
      <c r="KI10" s="11" t="str">
        <f>IF(SUM(JO10:JR10)-JS10&gt;0,SUM(JO10:JR10)-JS10,"")</f>
        <v/>
      </c>
      <c r="KJ10" s="11" t="str">
        <f>IF(MAX(KF10,KI10)&gt;0,MAX(KF10,KI10),"")</f>
        <v/>
      </c>
      <c r="KK10" s="11" t="str">
        <f>IF(JV10&gt;0,JV10,"")</f>
        <v/>
      </c>
      <c r="KL10" s="11" t="str">
        <f>IF(JW10&gt;0,JW10,"")</f>
        <v/>
      </c>
      <c r="KM10" s="11" t="str">
        <f>IF(SUM(JT10:JW10)-JX10&gt;0,SUM(JT10:JW10)-JX10,"")</f>
        <v/>
      </c>
      <c r="KN10" s="11" t="str">
        <f>IF(KA10&gt;0,KA10,"")</f>
        <v/>
      </c>
      <c r="KO10" s="11" t="str">
        <f>IF(KB10&gt;0,KB10,"")</f>
        <v/>
      </c>
      <c r="KP10" s="11" t="str">
        <f>IF(SUM(JY10:KB10)-KC10&gt;0,SUM(JY10:KB10)-KC10,"")</f>
        <v/>
      </c>
      <c r="KQ10" s="11" t="str">
        <f>IF(SUM(KJ10,KM10,KP10)&gt;0,SUM(KJ10,KM10,KP10),"")</f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>IF(KT10&gt;0,KT10,"")</f>
        <v/>
      </c>
      <c r="LM10" s="41" t="str">
        <f>IF(KU10&gt;0,KU10,"")</f>
        <v/>
      </c>
      <c r="LN10" s="41" t="str">
        <f>IF(SUM(KR10:KU10)-KV10&gt;0,SUM(KR10:KU10)-KV10,"")</f>
        <v/>
      </c>
      <c r="LO10" s="41" t="str">
        <f>IF(KY10&gt;0,KY10,"")</f>
        <v/>
      </c>
      <c r="LP10" s="41" t="str">
        <f>IF(KZ10&gt;0,KZ10,"")</f>
        <v/>
      </c>
      <c r="LQ10" s="41" t="str">
        <f>IF(SUM(KW10:KZ10)-LA10&gt;0,SUM(KW10:KZ10)-LA10,"")</f>
        <v/>
      </c>
      <c r="LR10" s="41" t="str">
        <f>IF(MAX(LN10,LQ10)&gt;0,MAX(LN10,LQ10),"")</f>
        <v/>
      </c>
      <c r="LS10" s="41" t="str">
        <f>IF(LD10&gt;0,LD10,"")</f>
        <v/>
      </c>
      <c r="LT10" s="41" t="str">
        <f>IF(LE10&gt;0,LE10,"")</f>
        <v/>
      </c>
      <c r="LU10" s="41" t="str">
        <f>IF(SUM(LB10:LE10)-LF10&gt;0,SUM(LB10:LE10)-LF10,"")</f>
        <v/>
      </c>
      <c r="LV10" s="41" t="str">
        <f>IF(LI10&gt;0,LI10,"")</f>
        <v/>
      </c>
      <c r="LW10" s="41" t="str">
        <f>IF(LJ10&gt;0,LJ10,"")</f>
        <v/>
      </c>
      <c r="LX10" s="41" t="str">
        <f>IF(SUM(LG10:LJ10)-LK10&gt;0,SUM(LG10:LJ10)-LK10,"")</f>
        <v/>
      </c>
      <c r="LY10" s="41" t="str">
        <f>IF(SUM(LR10,LU10,LX10)&gt;0,SUM(LR10,LU10,LX10),"")</f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>IF(MB10&gt;0,MB10,"")</f>
        <v/>
      </c>
      <c r="MU10" s="11" t="str">
        <f>IF(MC10&gt;0,MC10,"")</f>
        <v/>
      </c>
      <c r="MV10" s="11" t="str">
        <f>IF(SUM(LZ10:MC10)-MD10&gt;0,SUM(LZ10:MC10)-MD10,"")</f>
        <v/>
      </c>
      <c r="MW10" s="11" t="str">
        <f>IF(MG10&gt;0,MG10,"")</f>
        <v/>
      </c>
      <c r="MX10" s="11" t="str">
        <f>IF(MH10&gt;0,MH10,"")</f>
        <v/>
      </c>
      <c r="MY10" s="11" t="str">
        <f>IF(SUM(ME10:MH10)-MI10&gt;0,SUM(ME10:MH10)-MI10,"")</f>
        <v/>
      </c>
      <c r="MZ10" s="11" t="str">
        <f>IF(MAX(MV10,MY10)&gt;0,MAX(MV10,MY10),"")</f>
        <v/>
      </c>
      <c r="NA10" s="11" t="str">
        <f>IF(ML10&gt;0,ML10,"")</f>
        <v/>
      </c>
      <c r="NB10" s="11" t="str">
        <f>IF(MM10&gt;0,MM10,"")</f>
        <v/>
      </c>
      <c r="NC10" s="11" t="str">
        <f>IF(SUM(MJ10:MM10)-MN10&gt;0,SUM(MJ10:MM10)-MN10,"")</f>
        <v/>
      </c>
      <c r="ND10" s="11" t="str">
        <f>IF(MQ10&gt;0,MQ10,"")</f>
        <v/>
      </c>
      <c r="NE10" s="11" t="str">
        <f>IF(MR10&gt;0,MR10,"")</f>
        <v/>
      </c>
      <c r="NF10" s="11" t="str">
        <f>IF(SUM(MO10:MR10)-MS10&gt;0,SUM(MO10:MR10)-MS10,"")</f>
        <v/>
      </c>
      <c r="NG10" s="11" t="str">
        <f>IF(SUM(MZ10,NC10,NF10)&gt;0,SUM(MZ10,NC10,NF10),"")</f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>IF(NJ10&gt;0,NJ10,"")</f>
        <v/>
      </c>
      <c r="OC10" s="41" t="str">
        <f>IF(NK10&gt;0,NK10,"")</f>
        <v/>
      </c>
      <c r="OD10" s="41" t="str">
        <f>IF(SUM(NH10:NK10)-NL10&gt;0,SUM(NH10:NK10)-NL10,"")</f>
        <v/>
      </c>
      <c r="OE10" s="41" t="str">
        <f>IF(NO10&gt;0,NO10,"")</f>
        <v/>
      </c>
      <c r="OF10" s="41" t="str">
        <f>IF(NP10&gt;0,NP10,"")</f>
        <v/>
      </c>
      <c r="OG10" s="41" t="str">
        <f>IF(SUM(NM10:NP10)-NQ10&gt;0,SUM(NM10:NP10)-NQ10,"")</f>
        <v/>
      </c>
      <c r="OH10" s="41" t="str">
        <f>IF(MAX(OD10,OG10)&gt;0,MAX(OD10,OG10),"")</f>
        <v/>
      </c>
      <c r="OI10" s="41" t="str">
        <f>IF(NT10&gt;0,NT10,"")</f>
        <v/>
      </c>
      <c r="OJ10" s="41" t="str">
        <f>IF(NU10&gt;0,NU10,"")</f>
        <v/>
      </c>
      <c r="OK10" s="41" t="str">
        <f>IF(SUM(NR10:NU10)-NV10&gt;0,SUM(NR10:NU10)-NV10,"")</f>
        <v/>
      </c>
      <c r="OL10" s="41" t="str">
        <f>IF(NY10&gt;0,NY10,"")</f>
        <v/>
      </c>
      <c r="OM10" s="41" t="str">
        <f>IF(NZ10&gt;0,NZ10,"")</f>
        <v/>
      </c>
      <c r="ON10" s="41" t="str">
        <f>IF(SUM(NW10:NZ10)-OA10&gt;0,SUM(NW10:NZ10)-OA10,"")</f>
        <v/>
      </c>
      <c r="OO10" s="41" t="str">
        <f>IF(SUM(OH10,OK10,ON10)&gt;0,SUM(OH10,OK10,ON10),"")</f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>IF(OR10&gt;0,OR10,"")</f>
        <v/>
      </c>
      <c r="PK10" s="11" t="str">
        <f>IF(OS10&gt;0,OS10,"")</f>
        <v/>
      </c>
      <c r="PL10" s="11" t="str">
        <f>IF(SUM(OP10:OS10)-OT10&gt;0,SUM(OP10:OS10)-OT10,"")</f>
        <v/>
      </c>
      <c r="PM10" s="11" t="str">
        <f>IF(OW10&gt;0,OW10,"")</f>
        <v/>
      </c>
      <c r="PN10" s="11" t="str">
        <f>IF(OX10&gt;0,OX10,"")</f>
        <v/>
      </c>
      <c r="PO10" s="11" t="str">
        <f>IF(SUM(OU10:OX10)-OY10&gt;0,SUM(OU10:OX10)-OY10,"")</f>
        <v/>
      </c>
      <c r="PP10" s="11" t="str">
        <f>IF(MAX(PL10,PO10)&gt;0,MAX(PL10,PO10),"")</f>
        <v/>
      </c>
      <c r="PQ10" s="11" t="str">
        <f>IF(PB10&gt;0,PB10,"")</f>
        <v/>
      </c>
      <c r="PR10" s="11" t="str">
        <f>IF(PC10&gt;0,PC10,"")</f>
        <v/>
      </c>
      <c r="PS10" s="11" t="str">
        <f>IF(SUM(OZ10:PC10)-PD10&gt;0,SUM(OZ10:PC10)-PD10,"")</f>
        <v/>
      </c>
      <c r="PT10" s="11" t="str">
        <f>IF(PG10&gt;0,PG10,"")</f>
        <v/>
      </c>
      <c r="PU10" s="11" t="str">
        <f>IF(PH10&gt;0,PH10,"")</f>
        <v/>
      </c>
      <c r="PV10" s="11" t="str">
        <f>IF(SUM(PE10:PH10)-PI10&gt;0,SUM(PE10:PH10)-PI10,"")</f>
        <v/>
      </c>
      <c r="PW10" s="11" t="str">
        <f>IF(SUM(PP10,PS10,PV10)&gt;0,SUM(PP10,PS10,PV10),"")</f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>IF(PZ10&gt;0,PZ10,"")</f>
        <v/>
      </c>
      <c r="QS10" s="41" t="str">
        <f>IF(QA10&gt;0,QA10,"")</f>
        <v/>
      </c>
      <c r="QT10" s="41" t="str">
        <f>IF(SUM(PX10:QA10)-QB10&gt;0,SUM(PX10:QA10)-QB10,"")</f>
        <v/>
      </c>
      <c r="QU10" s="41" t="str">
        <f>IF(QE10&gt;0,QE10,"")</f>
        <v/>
      </c>
      <c r="QV10" s="41" t="str">
        <f>IF(QF10&gt;0,QF10,"")</f>
        <v/>
      </c>
      <c r="QW10" s="41" t="str">
        <f>IF(SUM(QC10:QF10)-QG10&gt;0,SUM(QC10:QF10)-QG10,"")</f>
        <v/>
      </c>
      <c r="QX10" s="41" t="str">
        <f>IF(MAX(QT10,QW10)&gt;0,MAX(QT10,QW10),"")</f>
        <v/>
      </c>
      <c r="QY10" s="41" t="str">
        <f>IF(QJ10&gt;0,QJ10,"")</f>
        <v/>
      </c>
      <c r="QZ10" s="41" t="str">
        <f>IF(QK10&gt;0,QK10,"")</f>
        <v/>
      </c>
      <c r="RA10" s="41" t="str">
        <f>IF(SUM(QH10:QK10)-QL10&gt;0,SUM(QH10:QK10)-QL10,"")</f>
        <v/>
      </c>
      <c r="RB10" s="41" t="str">
        <f>IF(QO10&gt;0,QO10,"")</f>
        <v/>
      </c>
      <c r="RC10" s="41" t="str">
        <f>IF(QP10&gt;0,QP10,"")</f>
        <v/>
      </c>
      <c r="RD10" s="41" t="str">
        <f>IF(SUM(QM10:QP10)-QQ10&gt;0,SUM(QM10:QP10)-QQ10,"")</f>
        <v/>
      </c>
      <c r="RE10" s="41" t="str">
        <f>IF(SUM(QX10,RA10,RD10)&gt;0,SUM(QX10,RA10,RD10),"")</f>
        <v/>
      </c>
      <c r="RF10" s="18">
        <v>7.5</v>
      </c>
      <c r="RG10" s="18">
        <v>9.1999999999999993</v>
      </c>
      <c r="RH10" s="18">
        <v>11.4</v>
      </c>
      <c r="RI10" s="18">
        <v>18.22</v>
      </c>
      <c r="RJ10" s="18">
        <v>0</v>
      </c>
      <c r="RK10" s="18">
        <v>7.6</v>
      </c>
      <c r="RL10" s="18">
        <v>9.25</v>
      </c>
      <c r="RM10" s="18">
        <v>11.4</v>
      </c>
      <c r="RN10" s="18">
        <v>17.16</v>
      </c>
      <c r="RO10" s="18">
        <v>0</v>
      </c>
      <c r="RP10" s="18"/>
      <c r="RQ10" s="18"/>
      <c r="RR10" s="18"/>
      <c r="RS10" s="18"/>
      <c r="RT10" s="18"/>
      <c r="RU10" s="18">
        <v>7.1</v>
      </c>
      <c r="RV10" s="18">
        <v>9.3000000000000007</v>
      </c>
      <c r="RW10" s="18">
        <v>11.4</v>
      </c>
      <c r="RX10" s="18">
        <v>17.260000000000002</v>
      </c>
      <c r="RY10" s="18">
        <v>0</v>
      </c>
      <c r="RZ10" s="11">
        <f>IF(RH10&gt;0,RH10,"")</f>
        <v>11.4</v>
      </c>
      <c r="SA10" s="11">
        <f>IF(RI10&gt;0,RI10,"")</f>
        <v>18.22</v>
      </c>
      <c r="SB10" s="11">
        <f>IF(SUM(RF10:RI10)-RJ10&gt;0,SUM(RF10:RI10)-RJ10,"")</f>
        <v>46.32</v>
      </c>
      <c r="SC10" s="11">
        <f>IF(RM10&gt;0,RM10,"")</f>
        <v>11.4</v>
      </c>
      <c r="SD10" s="11">
        <f>IF(RN10&gt;0,RN10,"")</f>
        <v>17.16</v>
      </c>
      <c r="SE10" s="11">
        <f>IF(SUM(RK10:RN10)-RO10&gt;0,SUM(RK10:RN10)-RO10,"")</f>
        <v>45.41</v>
      </c>
      <c r="SF10" s="11">
        <f>IF(MAX(SB10,SE10)&gt;0,MAX(SB10,SE10),"")</f>
        <v>46.32</v>
      </c>
      <c r="SG10" s="11" t="str">
        <f>IF(RR10&gt;0,RR10,"")</f>
        <v/>
      </c>
      <c r="SH10" s="11" t="str">
        <f>IF(RS10&gt;0,RS10,"")</f>
        <v/>
      </c>
      <c r="SI10" s="11" t="str">
        <f>IF(SUM(RP10:RS10)-RT10&gt;0,SUM(RP10:RS10)-RT10,"")</f>
        <v/>
      </c>
      <c r="SJ10" s="11">
        <f>IF(RW10&gt;0,RW10,"")</f>
        <v>11.4</v>
      </c>
      <c r="SK10" s="11">
        <f>IF(RX10&gt;0,RX10,"")</f>
        <v>17.260000000000002</v>
      </c>
      <c r="SL10" s="11">
        <f>IF(SUM(RU10:RX10)-RY10&gt;0,SUM(RU10:RX10)-RY10,"")</f>
        <v>45.06</v>
      </c>
      <c r="SM10" s="11">
        <f>IF(SUM(SF10,SI10,SL10)&gt;0,SUM(SF10,SI10,SL10),"")</f>
        <v>91.38</v>
      </c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17"/>
      <c r="TD10" s="17"/>
      <c r="TE10" s="17"/>
      <c r="TF10" s="17"/>
      <c r="TG10" s="17"/>
      <c r="TH10" s="41" t="str">
        <f>IF(SP10&gt;0,SP10,"")</f>
        <v/>
      </c>
      <c r="TI10" s="41" t="str">
        <f>IF(SQ10&gt;0,SQ10,"")</f>
        <v/>
      </c>
      <c r="TJ10" s="41" t="str">
        <f>IF(SUM(SN10:SQ10)-SR10&gt;0,SUM(SN10:SQ10)-SR10,"")</f>
        <v/>
      </c>
      <c r="TK10" s="41" t="str">
        <f>IF(SU10&gt;0,SU10,"")</f>
        <v/>
      </c>
      <c r="TL10" s="41" t="str">
        <f>IF(SV10&gt;0,SV10,"")</f>
        <v/>
      </c>
      <c r="TM10" s="41" t="str">
        <f>IF(SUM(SS10:SV10)-SW10&gt;0,SUM(SS10:SV10)-SW10,"")</f>
        <v/>
      </c>
      <c r="TN10" s="41" t="str">
        <f>IF(MAX(TJ10,TM10)&gt;0,MAX(TJ10,TM10),"")</f>
        <v/>
      </c>
      <c r="TO10" s="41" t="str">
        <f>IF(SZ10&gt;0,SZ10,"")</f>
        <v/>
      </c>
      <c r="TP10" s="41" t="str">
        <f>IF(TA10&gt;0,TA10,"")</f>
        <v/>
      </c>
      <c r="TQ10" s="41" t="str">
        <f>IF(SUM(SX10:TA10)-TB10&gt;0,SUM(SX10:TA10)-TB10,"")</f>
        <v/>
      </c>
      <c r="TR10" s="41" t="str">
        <f>IF(TE10&gt;0,TE10,"")</f>
        <v/>
      </c>
      <c r="TS10" s="41" t="str">
        <f>IF(TF10&gt;0,TF10,"")</f>
        <v/>
      </c>
      <c r="TT10" s="41" t="str">
        <f>IF(SUM(TC10:TF10)-TG10&gt;0,SUM(TC10:TF10)-TG10,"")</f>
        <v/>
      </c>
      <c r="TU10" s="41" t="str">
        <f>IF(SUM(TN10,TQ10,TT10)&gt;0,SUM(TN10,TQ10,TT10),"")</f>
        <v/>
      </c>
      <c r="TV10" s="18"/>
      <c r="TW10" s="18"/>
      <c r="TX10" s="18"/>
      <c r="TY10" s="18"/>
      <c r="TZ10" s="18"/>
      <c r="UA10" s="18"/>
      <c r="UB10" s="18"/>
      <c r="UC10" s="18"/>
      <c r="UD10" s="18"/>
      <c r="UE10" s="18"/>
      <c r="UF10" s="18"/>
      <c r="UG10" s="18"/>
      <c r="UH10" s="18"/>
      <c r="UI10" s="18"/>
      <c r="UJ10" s="18"/>
      <c r="UK10" s="18"/>
      <c r="UL10" s="18"/>
      <c r="UM10" s="18"/>
      <c r="UN10" s="18"/>
      <c r="UO10" s="18"/>
      <c r="UP10" s="11" t="str">
        <f>IF(TX10&gt;0,TX10,"")</f>
        <v/>
      </c>
      <c r="UQ10" s="11" t="str">
        <f>IF(TY10&gt;0,TY10,"")</f>
        <v/>
      </c>
      <c r="UR10" s="11" t="str">
        <f>IF(SUM(TV10:TY10)-TZ10&gt;0,SUM(TV10:TY10)-TZ10,"")</f>
        <v/>
      </c>
      <c r="US10" s="11" t="str">
        <f>IF(UC10&gt;0,UC10,"")</f>
        <v/>
      </c>
      <c r="UT10" s="11" t="str">
        <f>IF(UD10&gt;0,UD10,"")</f>
        <v/>
      </c>
      <c r="UU10" s="11" t="str">
        <f>IF(SUM(UA10:UD10)-UE10&gt;0,SUM(UA10:UD10)-UE10,"")</f>
        <v/>
      </c>
      <c r="UV10" s="11" t="str">
        <f>IF(MAX(UR10,UU10)&gt;0,MAX(UR10,UU10),"")</f>
        <v/>
      </c>
      <c r="UW10" s="11" t="str">
        <f>IF(UH10&gt;0,UH10,"")</f>
        <v/>
      </c>
      <c r="UX10" s="11" t="str">
        <f>IF(UI10&gt;0,UI10,"")</f>
        <v/>
      </c>
      <c r="UY10" s="11" t="str">
        <f>IF(SUM(UF10:UI10)-UJ10&gt;0,SUM(UF10:UI10)-UJ10,"")</f>
        <v/>
      </c>
      <c r="UZ10" s="11" t="str">
        <f>IF(UM10&gt;0,UM10,"")</f>
        <v/>
      </c>
      <c r="VA10" s="11" t="str">
        <f>IF(UN10&gt;0,UN10,"")</f>
        <v/>
      </c>
      <c r="VB10" s="11" t="str">
        <f>IF(SUM(UK10:UN10)-UO10&gt;0,SUM(UK10:UN10)-UO10,"")</f>
        <v/>
      </c>
      <c r="VC10" s="11" t="str">
        <f>IF(SUM(UV10,UY10,VB10)&gt;0,SUM(UV10,UY10,VB10),"")</f>
        <v/>
      </c>
      <c r="VD10" s="17"/>
      <c r="VE10" s="17"/>
      <c r="VF10" s="17"/>
      <c r="VG10" s="17"/>
      <c r="VH10" s="17"/>
      <c r="VI10" s="17"/>
      <c r="VJ10" s="17"/>
      <c r="VK10" s="17"/>
      <c r="VL10" s="17"/>
      <c r="VM10" s="17"/>
      <c r="VN10" s="17"/>
      <c r="VO10" s="17"/>
      <c r="VP10" s="17"/>
      <c r="VQ10" s="17"/>
      <c r="VR10" s="17"/>
      <c r="VS10" s="17"/>
      <c r="VT10" s="17"/>
      <c r="VU10" s="17"/>
      <c r="VV10" s="17"/>
      <c r="VW10" s="17"/>
      <c r="VX10" s="41" t="str">
        <f>IF(VF10&gt;0,VF10,"")</f>
        <v/>
      </c>
      <c r="VY10" s="41" t="str">
        <f>IF(VG10&gt;0,VG10,"")</f>
        <v/>
      </c>
      <c r="VZ10" s="41" t="str">
        <f>IF(SUM(VD10:VG10)-VH10&gt;0,SUM(VD10:VG10)-VH10,"")</f>
        <v/>
      </c>
      <c r="WA10" s="41" t="str">
        <f>IF(VK10&gt;0,VK10,"")</f>
        <v/>
      </c>
      <c r="WB10" s="41" t="str">
        <f>IF(VL10&gt;0,VL10,"")</f>
        <v/>
      </c>
      <c r="WC10" s="41" t="str">
        <f>IF(SUM(VI10:VL10)-VM10&gt;0,SUM(VI10:VL10)-VM10,"")</f>
        <v/>
      </c>
      <c r="WD10" s="41" t="str">
        <f>IF(MAX(VZ10,WC10)&gt;0,MAX(VZ10,WC10),"")</f>
        <v/>
      </c>
      <c r="WE10" s="41" t="str">
        <f>IF(VP10&gt;0,VP10,"")</f>
        <v/>
      </c>
      <c r="WF10" s="41" t="str">
        <f>IF(VQ10&gt;0,VQ10,"")</f>
        <v/>
      </c>
      <c r="WG10" s="41" t="str">
        <f>IF(SUM(VN10:VQ10)-VR10&gt;0,SUM(VN10:VQ10)-VR10,"")</f>
        <v/>
      </c>
      <c r="WH10" s="41" t="str">
        <f>IF(VU10&gt;0,VU10,"")</f>
        <v/>
      </c>
      <c r="WI10" s="41" t="str">
        <f>IF(VV10&gt;0,VV10,"")</f>
        <v/>
      </c>
      <c r="WJ10" s="41" t="str">
        <f>IF(SUM(VS10:VV10)-VW10&gt;0,SUM(VS10:VV10)-VW10,"")</f>
        <v/>
      </c>
      <c r="WK10" s="41" t="str">
        <f>IF(SUM(WD10,WG10,WJ10)&gt;0,SUM(WD10,WG10,WJ10),"")</f>
        <v/>
      </c>
      <c r="WL10" s="27">
        <f>IF($CH10="P",BS10,(BS10+AR10)/2)</f>
        <v>0</v>
      </c>
      <c r="WM10" s="27">
        <f>IF($CH10="P",BT10,(BT10+AS10)/2)</f>
        <v>0</v>
      </c>
      <c r="WN10" s="27">
        <f>IF($CH10="P",BU10,(BU10+AT10)/2)</f>
        <v>0</v>
      </c>
      <c r="WO10" s="27">
        <f>IF($CH10="P",BV10,(BV10+AU10)/2)</f>
        <v>0</v>
      </c>
      <c r="WP10" s="27">
        <f>IF($CH10="P",BW10,(BW10+AV10)/2)</f>
        <v>0</v>
      </c>
      <c r="WQ10" s="27">
        <f>IF($CH10="P",BX10,(BX10+AW10)/2)</f>
        <v>0</v>
      </c>
      <c r="WR10" s="27">
        <f>IF($CH10="P",BY10,(BY10+AX10)/2)</f>
        <v>0</v>
      </c>
      <c r="WS10" s="27">
        <f>IF($CH10="P",BZ10,(BZ10+AY10)/2)</f>
        <v>0</v>
      </c>
      <c r="WT10" s="27">
        <f>IF($CH10="P",CA10,(CA10+AZ10)/2)</f>
        <v>0</v>
      </c>
      <c r="WU10" s="27">
        <f>IF($CH10="P",CB10,(CB10+BA10)/2)</f>
        <v>0</v>
      </c>
      <c r="WV10" s="27">
        <f>IF($CH10="P",CC10,(CC10+BB10)/2)</f>
        <v>0</v>
      </c>
      <c r="WW10" s="27">
        <f>IF($CH10="P",CD10,(CD10+BC10)/2)</f>
        <v>0</v>
      </c>
      <c r="WX10" s="27">
        <f>IF($CH10="P",CE10,(CE10+BD10)/2)</f>
        <v>0</v>
      </c>
      <c r="WY10" s="27">
        <f>IF($CH10="P",CF10,(CF10+BE10)/2)</f>
        <v>0</v>
      </c>
      <c r="WZ10" s="27">
        <f>IF($CH10="P",CG10,(CG10+BF10)/2)</f>
        <v>0</v>
      </c>
      <c r="XA10" s="29" t="s">
        <v>56</v>
      </c>
      <c r="XB10" s="11" t="str">
        <f>IF(WN10&gt;0,WN10,"")</f>
        <v/>
      </c>
      <c r="XC10" s="11" t="str">
        <f>IF(WO10&gt;0,WO10,"")</f>
        <v/>
      </c>
      <c r="XD10" s="11" t="str">
        <f>IF(SUM(WL10:WO10)-WP10&gt;0,SUM(WL10:WO10)-WP10,"")</f>
        <v/>
      </c>
      <c r="XE10" s="11" t="str">
        <f>IF(WS10&gt;0,WS10,"")</f>
        <v/>
      </c>
      <c r="XF10" s="11" t="str">
        <f>IF(WT10&gt;0,WT10,"")</f>
        <v/>
      </c>
      <c r="XG10" s="11" t="str">
        <f>IF(SUM(WQ10:WT10)-WU10&gt;0,SUM(WQ10:WT10)-WU10,"")</f>
        <v/>
      </c>
      <c r="XH10" s="11" t="str">
        <f>IF(MAX(XD10,XG10)&gt;0,MAX(XD10,XG10),"")</f>
        <v/>
      </c>
      <c r="XI10" s="11" t="str">
        <f>IF(WX10&gt;0,WX10,"")</f>
        <v/>
      </c>
      <c r="XJ10" s="11" t="str">
        <f>IF(WY10&gt;0,WY10,"")</f>
        <v/>
      </c>
      <c r="XK10" s="11" t="str">
        <f>IF(SUM(WV10:WY10)-WZ10&gt;0,SUM(WV10:WY10)-WZ10,"")</f>
        <v/>
      </c>
      <c r="XL10" s="11" t="str">
        <f>IF(SUM(XH10,XK10)&gt;0,SUM(XH10,XK10),"")</f>
        <v/>
      </c>
    </row>
    <row r="11" spans="1:636" x14ac:dyDescent="0.2">
      <c r="A11" s="4" cm="1">
        <f t="array" ref="A11">IF(AND(H11&lt;&gt;"",H11&lt;&gt;"No DD"),SUMPRODUCT((H$4:H$21&lt;&gt;"")*(H$4:H$21&lt;&gt;"No DD")*(E$4:E$21&gt;E11))+1,IF(H11="No DD",SUMPRODUCT((H$4:H$21="No DD")*(E$4:E$21&gt;E11))+1+SUMPRODUCT((H$4:H$21&lt;&gt;"")*(H$4:H$21&lt;&gt;"No DD")),""))</f>
        <v>8</v>
      </c>
      <c r="B11" s="5" t="s">
        <v>204</v>
      </c>
      <c r="C11" s="4" t="s">
        <v>3</v>
      </c>
      <c r="D11" s="4" t="s">
        <v>203</v>
      </c>
      <c r="E11" s="9">
        <f>SUM(J11,L11,N11)</f>
        <v>46.2</v>
      </c>
      <c r="F11" s="3" t="str">
        <f>IF(OR(AND(AG11&gt;=AQ$23,AG11&lt;&gt;"",AI11&gt;=AQ$27,AI11&lt;&gt;"",AF11=""),AND(AJ11&gt;=AQ$23,AJ11&lt;&gt;"",AL11&gt;=AQ$27,AL11&lt;&gt;"",AF11=""),AND(AN11&gt;=AQ$23,AN11&lt;&gt;"",AP11&gt;=AQ$27,AP11&lt;&gt;"",AF11=""),AND(BH11&gt;=BR$23,BH11&lt;&gt;"",BJ11&gt;=BR$27,BJ11&lt;&gt;"",BG11=""),AND(BK11&gt;=BR$23,BK11&lt;&gt;"",BM11&gt;=BR$27,BM11&lt;&gt;"",BG11=""),AND(BO11&gt;=BR$23,BO11&lt;&gt;"",BQ11&gt;=BR$27,BQ11&lt;&gt;"",BG11=""),AND(CI11&gt;=CS$23,CI11&lt;&gt;"",CK11&gt;=CS$27,CK11&lt;&gt;"",CH11=""),AND(CL11&gt;=CS$23,CL11&lt;&gt;"",CN11&gt;=CS$27,CN11&lt;&gt;"",CH11=""),AND(CP11&gt;=CS$23,CP11&lt;&gt;"",CR11&gt;=CS$27,CR11&lt;&gt;"",CH11=""),AND(DP11&gt;=EC$23,DP11&lt;&gt;"",DR11&gt;=EC$27,DR11&lt;&gt;""),AND(DS11&gt;=EC$23,DS11&lt;&gt;"",DU11&gt;=EC$27,DU11&lt;&gt;""),AND(DW11&gt;=EC$23,DW11&lt;&gt;"",DY11&gt;=EC$27,DY11&lt;&gt;""),AND(DZ11&gt;=EC$23,DZ11&lt;&gt;"",EB11&gt;=EC$27,EB11&lt;&gt;""),AND(EX11&gt;=FK$23,EX11&lt;&gt;"",EZ11&gt;=FK$27,EZ11&lt;&gt;""),AND(FA11&gt;=FK$23,FA11&lt;&gt;"",FC11&gt;=FK$27,FC11&lt;&gt;""),AND(FE11&gt;=FK$23,FE11&lt;&gt;"",FG11&gt;=FK$27,FG11&lt;&gt;""),AND(FH11&gt;=FK$23,FH11&lt;&gt;"",FJ11&gt;=FK$27,FJ11&lt;&gt;""),AND(GF11&gt;=GS$23,GF11&lt;&gt;"",GH11&gt;=GS$27,GH11&lt;&gt;""),AND(GI11&gt;=GS$23,GI11&lt;&gt;"",GK11&gt;=GS$27,GK11&lt;&gt;""),AND(GM11&gt;=GS$23,GM11&lt;&gt;"",GO11&gt;=GS$27,GO11&lt;&gt;""),AND(GP11&gt;=GS$23,GP11&lt;&gt;"",GR11&gt;=GS$27,GR11&lt;&gt;""),AND(HN11&gt;=IA$23,HN11&lt;&gt;"",HP11&gt;=IA$27,HP11&lt;&gt;""),AND(HQ11&gt;=IA$23,HQ11&lt;&gt;"",HS11&gt;=IA$27,HS11&lt;&gt;""),AND(HU11&gt;=IA$23,HU11&lt;&gt;"",HW11&gt;=IA$27,HW11&lt;&gt;""),AND(HX11&gt;=IA$23,HX11&lt;&gt;"",HZ11&gt;=IA$27,HZ11&lt;&gt;""),AND(IV11&gt;=JI$23,IV11&lt;&gt;"",IX11&gt;=JI$27,IX11&lt;&gt;""),AND(IY11&gt;=JI$23,IY11&lt;&gt;"",JA11&gt;=JI$27,JA11&lt;&gt;""),AND(JC11&gt;=JI$23,JC11&lt;&gt;"",JE11&gt;=JI$27,JE11&lt;&gt;""),AND(JF11&gt;=JI$23,JF11&lt;&gt;"",JH11&gt;=JI$27,JH11&lt;&gt;""),AND(KD11&gt;=KQ$23,KD11&lt;&gt;"",KF11&gt;=KQ$27,KF11&lt;&gt;""),AND(KG11&gt;=KQ$23,KG11&lt;&gt;"",KI11&gt;=KQ$27,KI11&lt;&gt;""),AND(KK11&gt;=KQ$23,KK11&lt;&gt;"",KM11&gt;=KQ$27,KM11&lt;&gt;""),AND(KN11&gt;=KQ$23,KN11&lt;&gt;"",KP11&gt;=KQ$27,KP11&lt;&gt;""),AND(LL11&gt;=LY$23,LL11&lt;&gt;"",LN11&gt;=LY$27,LN11&lt;&gt;""),AND(LO11&gt;=LY$23,LO11&lt;&gt;"",LQ11&gt;=LY$27,LQ11&lt;&gt;""),AND(LS11&gt;=LY$23,LS11&lt;&gt;"",LU11&gt;=LY$27,LU11&lt;&gt;""),AND(LV11&gt;=LY$23,LV11&lt;&gt;"",LX11&gt;=LY$27,LX11&lt;&gt;""),AND(MT11&gt;=NG$23,MT11&lt;&gt;"",MV11&gt;=NG$27,MV11&lt;&gt;""),AND(MW11&gt;=NG$23,MW11&lt;&gt;"",MY11&gt;=NG$27,MY11&lt;&gt;""),AND(NA11&gt;=NG$23,NA11&lt;&gt;"",NC11&gt;=NG$27,NC11&lt;&gt;""),AND(ND11&gt;=NG$23,ND11&lt;&gt;"",NF11&gt;=NG$27,NF11&lt;&gt;""),AND(OB11&gt;=OO$23,OB11&lt;&gt;"",OD11&gt;=OO$27,OD11&lt;&gt;""),AND(OE11&gt;=OO$23,OE11&lt;&gt;"",OG11&gt;=OO$27,OG11&lt;&gt;""),AND(OI11&gt;=OO$23,OI11&lt;&gt;"",OK11&gt;=OO$27,OK11&lt;&gt;""),AND(OL11&gt;=OO$23,OL11&lt;&gt;"",ON11&gt;=OO$27,ON11&lt;&gt;""),AND(PJ11&gt;=PW$23,PJ11&lt;&gt;"",PL11&gt;=PW$27,PL11&lt;&gt;""),AND(PM11&gt;=PW$23,PM11&lt;&gt;"",PO11&gt;=PW$27,PO11&lt;&gt;""),AND(PQ11&gt;=PW$23,PQ11&lt;&gt;"",PS11&gt;=PW$27,PS11&lt;&gt;""),AND(PT11&gt;=PW$23,PT11&lt;&gt;"",PV11&gt;=PW$27,PV11&lt;&gt;""),AND(QR11&gt;=RE$23,QR11&lt;&gt;"",QT11&gt;=RE$27,QT11&lt;&gt;""),AND(QU11&gt;=RE$23,QU11&lt;&gt;"",QW11&gt;=RE$27,QW11&lt;&gt;""),AND(QY11&gt;=RE$23,QY11&lt;&gt;"",RA11&gt;=RE$27,RA11&lt;&gt;""),AND(RB11&gt;=RE$23,RB11&lt;&gt;"",RD11&gt;=RE$27,RD11&lt;&gt;""),AND(RZ11&gt;=SM$23,RZ11&lt;&gt;"",SB11&gt;=SM$27,SB11&lt;&gt;""),AND(SC11&gt;=SM$23,SC11&lt;&gt;"",SE11&gt;=SM$27,SE11&lt;&gt;""),AND(SG11&gt;=SM$23,SG11&lt;&gt;"",SI11&gt;=SM$27,SI11&lt;&gt;""),AND(SJ11&gt;=SM$23,SJ11&lt;&gt;"",SL11&gt;=SM$27,SL11&lt;&gt;""),AND(TH11&gt;=TU$23,TH11&lt;&gt;"",TJ11&gt;=TU$27,TJ11&lt;&gt;""),AND(TK11&gt;=TU$23,TK11&lt;&gt;"",TM11&gt;=TU$27,TM11&lt;&gt;""),AND(TO11&gt;=TU$23,TO11&lt;&gt;"",TQ11&gt;=TU$27,TQ11&lt;&gt;""),AND(TR11&gt;=TU$23,TR11&lt;&gt;"",TT11&gt;=TU$27,TT11&lt;&gt;""),AND(UP11&gt;=VC$23,UP11&lt;&gt;"",UR11&gt;=VC$27,UR11&lt;&gt;""),AND(US11&gt;=VC$23,US11&lt;&gt;"",UU11&gt;=VC$27,UU11&lt;&gt;""),AND(UW11&gt;=VC$23,UW11&lt;&gt;"",UY11&gt;=VC$27,UY11&lt;&gt;""),AND(UZ11&gt;=VC$23,UZ11&lt;&gt;"",VB11&gt;=VC$27,VB11&lt;&gt;""),AND(VX11&gt;=WK$23,VX11&lt;&gt;"",VZ11&gt;=WK$27,VZ11&lt;&gt;""),AND(WA11&gt;=WK$23,WA11&lt;&gt;"",WC11&gt;=WK$27,WC11&lt;&gt;""),AND(WE11&gt;=WK$23,WE11&lt;&gt;"",WG11&gt;=WK$27,WG11&lt;&gt;""),AND(WH11&gt;=WK$23,WH11&lt;&gt;"",WJ11&gt;=WK$27,WJ11&lt;&gt;"")),"P","")</f>
        <v>P</v>
      </c>
      <c r="G11" s="3" t="str">
        <f>IF(OR(AND(AI11&gt;=AQ$27,AI11&lt;&gt;"",AF11=""),AND(AL11&gt;=AQ$27,AL11&lt;&gt;"",AF11=""),AND(AP11&gt;=AQ$27,AP11&lt;&gt;"",AF11=""),AND(BJ11&gt;=BR$27,BJ11&lt;&gt;"",BG11=""),AND(BM11&gt;=BR$27,BM11&lt;&gt;"",BG11=""),AND(BQ11&gt;=BR$27,BQ11&lt;&gt;"",BG11=""),AND(CK11&gt;=CS$27,CK11&lt;&gt;"",CH11=""),AND(CN11&gt;=CS$27,CN11&lt;&gt;"",CH11=""),AND(CR11&gt;=CS$27,CR11&lt;&gt;"",CH11=""),AND(DR11&gt;=EC$27,DR11&lt;&gt;""),AND(DU11&gt;=EC$27,DU11&lt;&gt;""),AND(DY11&gt;=EC$27,DY11&lt;&gt;""),AND(EB11&gt;=EC$27,EB11&lt;&gt;""),AND(EZ11&gt;=FK$27,EZ11&lt;&gt;""),AND(FC11&gt;=FK$27,FC11&lt;&gt;""),AND(FG11&gt;=FK$27,FG11&lt;&gt;""),AND(FJ11&gt;=FK$27,FJ11&lt;&gt;""),AND(GH11&gt;=GS$27,GH11&lt;&gt;""),AND(GK11&gt;=GS$27,GK11&lt;&gt;""),AND(GO11&gt;=GS$27,GO11&lt;&gt;""),AND(GR11&gt;=GS$27,GR11&lt;&gt;""),AND(HP11&gt;=IA$27,HP11&lt;&gt;""),AND(HS11&gt;=IA$27,HS11&lt;&gt;""),AND(HW11&gt;=IA$27,HW11&lt;&gt;""),AND(HZ11&gt;=IA$27,HZ11&lt;&gt;""),AND(IX11&gt;=JI$27,IX11&lt;&gt;""),AND(JA11&gt;=JI$27,JA11&lt;&gt;""),AND(JE11&gt;=JI$27,JE11&lt;&gt;""),AND(JH11&gt;=JI$27,JH11&lt;&gt;""),AND(KF11&gt;=KQ$27,KF11&lt;&gt;""),AND(KI11&gt;=KQ$27,KI11&lt;&gt;""),AND(KM11&gt;=KQ$27,KM11&lt;&gt;""),AND(KP11&gt;=KQ$27,KP11&lt;&gt;""),AND(LN11&gt;=LY$27,LN11&lt;&gt;""),AND(LQ11&gt;=LY$27,LQ11&lt;&gt;""),AND(LU11&gt;=LY$27,LU11&lt;&gt;""),AND(LX11&gt;=LY$27,LX11&lt;&gt;""),AND(MV11&gt;=NG$27,MV11&lt;&gt;""),AND(MY11&gt;=NG$27,MY11&lt;&gt;""),AND(NC11&gt;=NG$27,NC11&lt;&gt;""),AND(NF11&gt;=NG$27,NF11&lt;&gt;""),AND(OD11&gt;=OO$27,OD11&lt;&gt;""),AND(OG11&gt;=OO$27,OG11&lt;&gt;""),AND(OK11&gt;=OO$27,OK11&lt;&gt;""),AND(ON11&gt;=OO$27,ON11&lt;&gt;""),AND(PL11&gt;=PW$27,PL11&lt;&gt;""),AND(PO11&gt;=PW$27,PO11&lt;&gt;""),AND(PS11&gt;=PW$27,PS11&lt;&gt;""),AND(PV11&gt;=PW$27,PV11&lt;&gt;""),AND(QT11&gt;=RE$27,QT11&lt;&gt;""),AND(QW11&gt;=RE$27,QW11&lt;&gt;""),AND(RA11&gt;=RE$27,RA11&lt;&gt;""),AND(RD11&gt;=RE$27,RD11&lt;&gt;""),AND(SB11&gt;=SM$27,SB11&lt;&gt;""),AND(SE11&gt;=SM$27,SE11&lt;&gt;""),AND(SI11&gt;=SM$27,SI11&lt;&gt;""),AND(SL11&gt;=SM$27,SL11&lt;&gt;""),AND(TJ11&gt;=TU$27,TJ11&lt;&gt;""),AND(TM11&gt;=TU$27,TM11&lt;&gt;""),AND(TQ11&gt;=TU$27,TQ11&lt;&gt;""),AND(TT11&gt;=TU$27,TT11&lt;&gt;""),AND(UR11&gt;=VC$27,UR11&lt;&gt;""),AND(UU11&gt;=VC$27,UU11&lt;&gt;""),AND(UY11&gt;=VC$27,UY11&lt;&gt;""),AND(VB11&gt;=VC$27,VB11&lt;&gt;""),AND(VZ11&gt;=WK$27,VZ11&lt;&gt;""),AND(WC11&gt;=WK$27,WC11&lt;&gt;""),AND(WG11&gt;=WK$27,WG11&lt;&gt;""),AND(WJ11&gt;=WK$27,WJ11&lt;&gt;"")),"P","")</f>
        <v>P</v>
      </c>
      <c r="H11" s="37" t="str">
        <f>IF(AND(G11="P",F11=""),"No DD",IF(OR(AND(AG11&gt;=AQ$26,AG11&lt;&gt;"",AI11&gt;=AQ$30,AI11&lt;&gt;"",AF11=""),AND(AJ11&gt;=AQ$26,AJ11&lt;&gt;"",AL11&gt;=AQ$30,AL11&lt;&gt;"",AF11=""),AND(AN11&gt;=AQ$26,AN11&lt;&gt;"",AP11&gt;=AQ$30,AP11&lt;&gt;"",AF11=""),AND(BH11&gt;=BR$26,BH11&lt;&gt;"",BJ11&gt;=BR$30,BJ11&lt;&gt;"",BG11=""),AND(BK11&gt;=BR$26,BK11&lt;&gt;"",BM11&gt;=BR$30,BM11&lt;&gt;"",BG11=""),AND(BO11&gt;=BR$26,BO11&lt;&gt;"",BQ11&gt;=BR$30,BQ11&lt;&gt;"",BG11=""),AND(CI11&gt;=CS$26,CI11&lt;&gt;"",CK11&gt;=CS$30,CK11&lt;&gt;"",CH11=""),AND(CL11&gt;=CS$26,CL11&lt;&gt;"",CN11&gt;=CS$30,CN11&lt;&gt;"",CH11=""),AND(CP11&gt;=CS$26,CP11&lt;&gt;"",CR11&gt;=CS$30,CR11&lt;&gt;"",CH11=""),AND(DP11&gt;=EC$26,DP11&lt;&gt;"",DR11&gt;=EC$30,DR11&lt;&gt;""),AND(DS11&gt;=EC$26,DS11&lt;&gt;"",DU11&gt;=EC$30,DU11&lt;&gt;""),AND(DW11&gt;=EC$26,DW11&lt;&gt;"",DY11&gt;=EC$30,DY11&lt;&gt;""),AND(DZ11&gt;=EC$26,DZ11&lt;&gt;"",EB11&gt;=EC$30,EB11&lt;&gt;""),AND(EX11&gt;=FK$26,EX11&lt;&gt;"",EZ11&gt;=FK$30,EZ11&lt;&gt;""),AND(FA11&gt;=FK$26,FA11&lt;&gt;"",FC11&gt;=FK$30,FC11&lt;&gt;""),AND(FE11&gt;=FK$26,FE11&lt;&gt;"",FG11&gt;=FK$30,FG11&lt;&gt;""),AND(FH11&gt;=FK$26,FH11&lt;&gt;"",FJ11&gt;=FK$30,FJ11&lt;&gt;""),AND(GF11&gt;=GS$26,GF11&lt;&gt;"",GH11&gt;=GS$30,GH11&lt;&gt;""),AND(GI11&gt;=GS$26,GI11&lt;&gt;"",GK11&gt;=GS$30,GK11&lt;&gt;""),AND(GM11&gt;=GS$26,GM11&lt;&gt;"",GO11&gt;=GS$30,GO11&lt;&gt;""),AND(GP11&gt;=GS$26,GP11&lt;&gt;"",GR11&gt;=GS$30,GR11&lt;&gt;""),AND(HN11&gt;=IA$26,HN11&lt;&gt;"",HP11&gt;=IA$30,HP11&lt;&gt;""),AND(HQ11&gt;=IA$26,HQ11&lt;&gt;"",HS11&gt;=IA$30,HS11&lt;&gt;""),AND(HU11&gt;=IA$26,HU11&lt;&gt;"",HW11&gt;=IA$30,HW11&lt;&gt;""),AND(HX11&gt;=IA$26,HX11&lt;&gt;"",HZ11&gt;=IA$30,HZ11&lt;&gt;""),AND(IV11&gt;=JI$26,IV11&lt;&gt;"",IX11&gt;=JI$30,IX11&lt;&gt;""),AND(IY11&gt;=JI$26,IY11&lt;&gt;"",JA11&gt;=JI$30,JA11&lt;&gt;""),AND(JC11&gt;=JI$26,JC11&lt;&gt;"",JE11&gt;=JI$30,JE11&lt;&gt;""),AND(JF11&gt;=JI$26,JF11&lt;&gt;"",JH11&gt;=JI$30,JH11&lt;&gt;""),AND(KD11&gt;=KQ$26,KD11&lt;&gt;"",KF11&gt;=KQ$30,KF11&lt;&gt;""),AND(KG11&gt;=KQ$26,KG11&lt;&gt;"",KI11&gt;=KQ$30,KI11&lt;&gt;""),AND(KK11&gt;=KQ$26,KK11&lt;&gt;"",KM11&gt;=KQ$30,KM11&lt;&gt;""),AND(KN11&gt;=KQ$26,KN11&lt;&gt;"",KP11&gt;=KQ$30,KP11&lt;&gt;""),AND(LL11&gt;=LY$26,LL11&lt;&gt;"",LN11&gt;=LY$30,LN11&lt;&gt;""),AND(LO11&gt;=LY$26,LO11&lt;&gt;"",LQ11&gt;=LY$30,LQ11&lt;&gt;""),AND(LS11&gt;=LY$26,LS11&lt;&gt;"",LU11&gt;=LY$30,LU11&lt;&gt;""),AND(LV11&gt;=LY$26,LV11&lt;&gt;"",LX11&gt;=LY$30,LX11&lt;&gt;""),AND(MT11&gt;=NG$26,MT11&lt;&gt;"",MV11&gt;=NG$30,MV11&lt;&gt;""),AND(MW11&gt;=NG$26,MW11&lt;&gt;"",MY11&gt;=NG$30,MY11&lt;&gt;""),AND(NA11&gt;=NG$26,NA11&lt;&gt;"",NC11&gt;=NG$30,NC11&lt;&gt;""),AND(ND11&gt;=NG$26,ND11&lt;&gt;"",NF11&gt;=NG$30,NF11&lt;&gt;""),AND(OB11&gt;=OO$26,OB11&lt;&gt;"",OD11&gt;=OO$30,OD11&lt;&gt;""),AND(OE11&gt;=OO$26,OE11&lt;&gt;"",OG11&gt;=OO$30,OG11&lt;&gt;""),AND(OI11&gt;=OO$26,OI11&lt;&gt;"",OK11&gt;=OO$30,OK11&lt;&gt;""),AND(OL11&gt;=OO$26,OL11&lt;&gt;"",ON11&gt;=OO$30,ON11&lt;&gt;""),AND(PJ11&gt;=PW$26,PJ11&lt;&gt;"",PL11&gt;=PW$30,PL11&lt;&gt;""),AND(PM11&gt;=PW$26,PM11&lt;&gt;"",PO11&gt;=PW$30,PO11&lt;&gt;""),AND(PQ11&gt;=PW$26,PQ11&lt;&gt;"",PS11&gt;=PW$30,PS11&lt;&gt;""),AND(PT11&gt;=PW$26,PT11&lt;&gt;"",PV11&gt;=PW$30,PV11&lt;&gt;""),AND(QR11&gt;=RE$26,QR11&lt;&gt;"",QT11&gt;=RE$30,QT11&lt;&gt;""),AND(QU11&gt;=RE$26,QU11&lt;&gt;"",QW11&gt;=RE$30,QW11&lt;&gt;""),AND(QY11&gt;=RE$26,QY11&lt;&gt;"",RA11&gt;=RE$30,RA11&lt;&gt;""),AND(RB11&gt;=RE$26,RB11&lt;&gt;"",RD11&gt;=RE$30,RD11&lt;&gt;""),AND(RZ11&gt;=SM$26,RZ11&lt;&gt;"",SB11&gt;=SM$30,SB11&lt;&gt;""),AND(SC11&gt;=SM$26,SC11&lt;&gt;"",SE11&gt;=SM$30,SE11&lt;&gt;""),AND(SG11&gt;=SM$26,SG11&lt;&gt;"",SI11&gt;=SM$30,SI11&lt;&gt;""),AND(SJ11&gt;=SM$26,SJ11&lt;&gt;"",SL11&gt;=SM$30,SL11&lt;&gt;""),AND(TH11&gt;=TU$26,TH11&lt;&gt;"",TJ11&gt;=TU$30,TJ11&lt;&gt;""),AND(TK11&gt;=TU$26,TK11&lt;&gt;"",TM11&gt;=TU$30,TM11&lt;&gt;""),AND(TO11&gt;=TU$26,TO11&lt;&gt;"",TQ11&gt;=TU$30,TQ11&lt;&gt;""),AND(TR11&gt;=TU$26,TR11&lt;&gt;"",TT11&gt;=TU$30,TT11&lt;&gt;""),AND(UP11&gt;=VC$26,UP11&lt;&gt;"",UR11&gt;=VC$30,UR11&lt;&gt;""),AND(US11&gt;=VC$26,US11&lt;&gt;"",UU11&gt;=VC$30,UU11&lt;&gt;""),AND(UW11&gt;=VC$26,UW11&lt;&gt;"",UY11&gt;=VC$30,UY11&lt;&gt;""),AND(UZ11&gt;=VC$26,UZ11&lt;&gt;"",VB11&gt;=VC$30,VB11&lt;&gt;""),AND(VX11&gt;=WK$26,VX11&lt;&gt;"",VZ11&gt;=WK$30,VZ11&lt;&gt;""),AND(WA11&gt;=WK$26,WA11&lt;&gt;"",WC11&gt;=WK$30,WC11&lt;&gt;""),AND(WE11&gt;=WK$26,WE11&lt;&gt;"",WG11&gt;=WK$30,WG11&lt;&gt;""),AND(WH11&gt;=WK$26,WH11&lt;&gt;"",WJ11&gt;=WK$30,WJ11&lt;&gt;"")),"Merit",IF(OR(AND(AG11&gt;=AQ$25,AG11&lt;&gt;"",AI11&gt;=AQ$29,AI11&lt;&gt;"",AF11=""),AND(AJ11&gt;=AQ$25,AJ11&lt;&gt;"",AL11&gt;=AQ$29,AL11&lt;&gt;"",AF11=""),AND(AN11&gt;=AQ$25,AN11&lt;&gt;"",AP11&gt;=AQ$29,AP11&lt;&gt;"",AF11=""),AND(BH11&gt;=BR$25,BH11&lt;&gt;"",BJ11&gt;=BR$29,BJ11&lt;&gt;"",BG11=""),AND(BK11&gt;=BR$25,BK11&lt;&gt;"",BM11&gt;=BR$29,BM11&lt;&gt;"",BG11=""),AND(BO11&gt;=BR$25,BO11&lt;&gt;"",BQ11&gt;=BR$29,BQ11&lt;&gt;"",BG11=""),AND(CI11&gt;=CS$25,CI11&lt;&gt;"",CK11&gt;=CS$29,CK11&lt;&gt;"",CH11=""),AND(CL11&gt;=CS$25,CL11&lt;&gt;"",CN11&gt;=CS$29,CN11&lt;&gt;"",CH11=""),AND(CP11&gt;=CS$25,CP11&lt;&gt;"",CR11&gt;=CS$29,CR11&lt;&gt;"",CH11=""),AND(DP11&gt;=EC$25,DP11&lt;&gt;"",DR11&gt;=EC$29,DR11&lt;&gt;""),AND(DS11&gt;=EC$25,DS11&lt;&gt;"",DU11&gt;=EC$29,DU11&lt;&gt;""),AND(DW11&gt;=EC$25,DW11&lt;&gt;"",DY11&gt;=EC$29,DY11&lt;&gt;""),AND(DZ11&gt;=EC$25,DZ11&lt;&gt;"",EB11&gt;=EC$29,EB11&lt;&gt;""),AND(EX11&gt;=FK$25,EX11&lt;&gt;"",EZ11&gt;=FK$29,EZ11&lt;&gt;""),AND(FA11&gt;=FK$25,FA11&lt;&gt;"",FC11&gt;=FK$29,FC11&lt;&gt;""),AND(FE11&gt;=FK$25,FE11&lt;&gt;"",FG11&gt;=FK$29,FG11&lt;&gt;""),AND(FH11&gt;=FK$25,FH11&lt;&gt;"",FJ11&gt;=FK$29,FJ11&lt;&gt;""),AND(GF11&gt;=GS$25,GF11&lt;&gt;"",GH11&gt;=GS$29,GH11&lt;&gt;""),AND(GI11&gt;=GS$25,GI11&lt;&gt;"",GK11&gt;=GS$29,GK11&lt;&gt;""),AND(GM11&gt;=GS$25,GM11&lt;&gt;"",GO11&gt;=GS$29,GO11&lt;&gt;""),AND(GP11&gt;=GS$25,GP11&lt;&gt;"",GR11&gt;=GS$29,GR11&lt;&gt;""),AND(HN11&gt;=IA$25,HN11&lt;&gt;"",HP11&gt;=IA$29,HP11&lt;&gt;""),AND(HQ11&gt;=IA$25,HQ11&lt;&gt;"",HS11&gt;=IA$29,HS11&lt;&gt;""),AND(HU11&gt;=IA$25,HU11&lt;&gt;"",HW11&gt;=IA$29,HW11&lt;&gt;""),AND(HX11&gt;=IA$25,HX11&lt;&gt;"",HZ11&gt;=IA$29,HZ11&lt;&gt;""),AND(IV11&gt;=JI$25,IV11&lt;&gt;"",IX11&gt;=JI$29,IX11&lt;&gt;""),AND(IY11&gt;=JI$25,IY11&lt;&gt;"",JA11&gt;=JI$29,JA11&lt;&gt;""),AND(JC11&gt;=JI$25,JC11&lt;&gt;"",JE11&gt;=JI$29,JE11&lt;&gt;""),AND(JF11&gt;=JI$25,JF11&lt;&gt;"",JH11&gt;=JI$29,JH11&lt;&gt;""),AND(KD11&gt;=KQ$25,KD11&lt;&gt;"",KF11&gt;=KQ$29,KF11&lt;&gt;""),AND(KG11&gt;=KQ$25,KG11&lt;&gt;"",KI11&gt;=KQ$29,KI11&lt;&gt;""),AND(KK11&gt;=KQ$25,KK11&lt;&gt;"",KM11&gt;=KQ$29,KM11&lt;&gt;""),AND(KN11&gt;=KQ$25,KN11&lt;&gt;"",KP11&gt;=KQ$29,KP11&lt;&gt;""),AND(LL11&gt;=LY$25,LL11&lt;&gt;"",LN11&gt;=LY$29,LN11&lt;&gt;""),AND(LO11&gt;=LY$25,LO11&lt;&gt;"",LQ11&gt;=LY$29,LQ11&lt;&gt;""),AND(LS11&gt;=LY$25,LS11&lt;&gt;"",LU11&gt;=LY$29,LU11&lt;&gt;""),AND(LV11&gt;=LY$25,LV11&lt;&gt;"",LX11&gt;=LY$29,LX11&lt;&gt;""),AND(MT11&gt;=NG$25,MT11&lt;&gt;"",MV11&gt;=NG$29,MV11&lt;&gt;""),AND(MW11&gt;=NG$25,MW11&lt;&gt;"",MY11&gt;=NG$29,MY11&lt;&gt;""),AND(NA11&gt;=NG$25,NA11&lt;&gt;"",NC11&gt;=NG$29,NC11&lt;&gt;""),AND(ND11&gt;=NG$25,ND11&lt;&gt;"",NF11&gt;=NG$29,NF11&lt;&gt;""),AND(OB11&gt;=OO$25,OB11&lt;&gt;"",OD11&gt;=OO$29,OD11&lt;&gt;""),AND(OE11&gt;=OO$25,OE11&lt;&gt;"",OG11&gt;=OO$29,OG11&lt;&gt;""),AND(OI11&gt;=OO$25,OI11&lt;&gt;"",OK11&gt;=OO$29,OK11&lt;&gt;""),AND(OL11&gt;=OO$25,OL11&lt;&gt;"",ON11&gt;=OO$29,ON11&lt;&gt;""),AND(PJ11&gt;=PW$25,PJ11&lt;&gt;"",PL11&gt;=PW$29,PL11&lt;&gt;""),AND(PM11&gt;=PW$25,PM11&lt;&gt;"",PO11&gt;=PW$29,PO11&lt;&gt;""),AND(PQ11&gt;=PW$25,PQ11&lt;&gt;"",PS11&gt;=PW$29,PS11&lt;&gt;""),AND(PT11&gt;=PW$25,PT11&lt;&gt;"",PV11&gt;=PW$29,PV11&lt;&gt;""),AND(QR11&gt;=RE$25,QR11&lt;&gt;"",QT11&gt;=RE$29,QT11&lt;&gt;""),AND(QU11&gt;=RE$25,QU11&lt;&gt;"",QW11&gt;=RE$29,QW11&lt;&gt;""),AND(QY11&gt;=RE$25,QY11&lt;&gt;"",RA11&gt;=RE$29,RA11&lt;&gt;""),AND(RB11&gt;=RE$25,RB11&lt;&gt;"",RD11&gt;=RE$29,RD11&lt;&gt;""),AND(RZ11&gt;=SM$25,RZ11&lt;&gt;"",SB11&gt;=SM$29,SB11&lt;&gt;""),AND(SC11&gt;=SM$25,SC11&lt;&gt;"",SE11&gt;=SM$29,SE11&lt;&gt;""),AND(SG11&gt;=SM$25,SG11&lt;&gt;"",SI11&gt;=SM$29,SI11&lt;&gt;""),AND(SJ11&gt;=SM$25,SJ11&lt;&gt;"",SL11&gt;=SM$29,SL11&lt;&gt;""),AND(TH11&gt;=TU$25,TH11&lt;&gt;"",TJ11&gt;=TU$29,TJ11&lt;&gt;""),AND(TK11&gt;=TU$25,TK11&lt;&gt;"",TM11&gt;=TU$29,TM11&lt;&gt;""),AND(TO11&gt;=TU$25,TO11&lt;&gt;"",TQ11&gt;=TU$29,TQ11&lt;&gt;""),AND(TR11&gt;=TU$25,TR11&lt;&gt;"",TT11&gt;=TU$29,TT11&lt;&gt;""),AND(UP11&gt;=VC$25,UP11&lt;&gt;"",UR11&gt;=VC$29,UR11&lt;&gt;""),AND(US11&gt;=VC$25,US11&lt;&gt;"",UU11&gt;=VC$29,UU11&lt;&gt;""),AND(UW11&gt;=VC$25,UW11&lt;&gt;"",UY11&gt;=VC$29,UY11&lt;&gt;""),AND(UZ11&gt;=VC$25,UZ11&lt;&gt;"",VB11&gt;=VC$29,VB11&lt;&gt;""),AND(VX11&gt;=WK$25,VX11&lt;&gt;"",VZ11&gt;=WK$29,VZ11&lt;&gt;""),AND(WA11&gt;=WK$25,WA11&lt;&gt;"",WC11&gt;=WK$29,WC11&lt;&gt;""),AND(WE11&gt;=WK$25,WE11&lt;&gt;"",WG11&gt;=WK$29,WG11&lt;&gt;""),AND(WH11&gt;=WK$25,WH11&lt;&gt;"",WJ11&gt;=WK$29,WJ11&lt;&gt;"")),"Excellence",IF(I11="P","Worlds Team",IF(F11="P","National Team","")))))</f>
        <v>Worlds Team</v>
      </c>
      <c r="I11" s="3" t="str">
        <f>IF(OR(AND(AG11&gt;=AQ$24,AG11&lt;&gt;"",AI11&gt;=AQ$28,AI11&lt;&gt;"",AF11=""),AND(AJ11&gt;=AQ$24,AJ11&lt;&gt;"",AL11&gt;=AQ$28,AL11&lt;&gt;"",AF11=""),AND(AN11&gt;=AQ$24,AN11&lt;&gt;"",AP11&gt;=AQ$28,AP11&lt;&gt;"",AF11=""),AND(BH11&gt;=BR$24,BH11&lt;&gt;"",BJ11&gt;=BR$28,BJ11&lt;&gt;"",BG11=""),AND(BK11&gt;=BR$24,BK11&lt;&gt;"",BM11&gt;=BR$28,BM11&lt;&gt;"",BG11=""),AND(BO11&gt;=BR$24,BO11&lt;&gt;"",BQ11&gt;=BR$28,BQ11&lt;&gt;"",BG11=""),AND(CI11&gt;=CS$24,CI11&lt;&gt;"",CK11&gt;=CS$28,CK11&lt;&gt;"",CH11=""),AND(CL11&gt;=CS$24,CL11&lt;&gt;"",CN11&gt;=CS$28,CN11&lt;&gt;"",CH11=""),AND(CP11&gt;=CS$24,CP11&lt;&gt;"",CR11&gt;=CS$28,CR11&lt;&gt;"",CH11=""),AND(DP11&gt;=EC$24,DP11&lt;&gt;"",DR11&gt;=EC$28,DR11&lt;&gt;""),AND(DS11&gt;=EC$24,DS11&lt;&gt;"",DU11&gt;=EC$28,DU11&lt;&gt;""),AND(DW11&gt;=EC$24,DW11&lt;&gt;"",DY11&gt;=EC$28,DY11&lt;&gt;""),AND(DZ11&gt;=EC$24,DZ11&lt;&gt;"",EB11&gt;=EC$28,EB11&lt;&gt;""),AND(EX11&gt;=FK$24,EX11&lt;&gt;"",EZ11&gt;=FK$28,EZ11&lt;&gt;""),AND(FA11&gt;=FK$24,FA11&lt;&gt;"",FC11&gt;=FK$28,FC11&lt;&gt;""),AND(FE11&gt;=FK$24,FE11&lt;&gt;"",FG11&gt;=FK$28,FG11&lt;&gt;""),AND(FH11&gt;=FK$24,FH11&lt;&gt;"",FJ11&gt;=FK$28,FJ11&lt;&gt;""),AND(GF11&gt;=GS$24,GF11&lt;&gt;"",GH11&gt;=GS$28,GH11&lt;&gt;""),AND(GI11&gt;=GS$24,GI11&lt;&gt;"",GK11&gt;=GS$28,GK11&lt;&gt;""),AND(GM11&gt;=GS$24,GM11&lt;&gt;"",GO11&gt;=GS$28,GO11&lt;&gt;""),AND(GP11&gt;=GS$24,GP11&lt;&gt;"",GR11&gt;=GS$28,GR11&lt;&gt;""),AND(HN11&gt;=IA$24,HN11&lt;&gt;"",HP11&gt;=IA$28,HP11&lt;&gt;""),AND(HQ11&gt;=IA$24,HQ11&lt;&gt;"",HS11&gt;=IA$28,HS11&lt;&gt;""),AND(HU11&gt;=IA$24,HU11&lt;&gt;"",HW11&gt;=IA$28,HW11&lt;&gt;""),AND(HX11&gt;=IA$24,HX11&lt;&gt;"",HZ11&gt;=IA$28,HZ11&lt;&gt;""),AND(IV11&gt;=JI$24,IV11&lt;&gt;"",IX11&gt;=JI$28,IX11&lt;&gt;""),AND(IY11&gt;=JI$24,IY11&lt;&gt;"",JA11&gt;=JI$28,JA11&lt;&gt;""),AND(JC11&gt;=JI$24,JC11&lt;&gt;"",JE11&gt;=JI$28,JE11&lt;&gt;""),AND(JF11&gt;=JI$24,JF11&lt;&gt;"",JH11&gt;=JI$28,JH11&lt;&gt;""),AND(KD11&gt;=KQ$24,KD11&lt;&gt;"",KF11&gt;=KQ$28,KF11&lt;&gt;""),AND(KG11&gt;=KQ$24,KG11&lt;&gt;"",KI11&gt;=KQ$28,KI11&lt;&gt;""),AND(KK11&gt;=KQ$24,KK11&lt;&gt;"",KM11&gt;=KQ$28,KM11&lt;&gt;""),AND(KN11&gt;=KQ$24,KN11&lt;&gt;"",KP11&gt;=KQ$28,KP11&lt;&gt;""),AND(LL11&gt;=LY$24,LL11&lt;&gt;"",LN11&gt;=LY$28,LN11&lt;&gt;""),AND(LO11&gt;=LY$24,LO11&lt;&gt;"",LQ11&gt;=LY$28,LQ11&lt;&gt;""),AND(LS11&gt;=LY$24,LS11&lt;&gt;"",LU11&gt;=LY$28,LU11&lt;&gt;""),AND(LV11&gt;=LY$24,LV11&lt;&gt;"",LX11&gt;=LY$28,LX11&lt;&gt;""),AND(MT11&gt;=NG$24,MT11&lt;&gt;"",MV11&gt;=NG$28,MV11&lt;&gt;""),AND(MW11&gt;=NG$24,MW11&lt;&gt;"",MY11&gt;=NG$28,MY11&lt;&gt;""),AND(NA11&gt;=NG$24,NA11&lt;&gt;"",NC11&gt;=NG$28,NC11&lt;&gt;""),AND(ND11&gt;=NG$24,ND11&lt;&gt;"",NF11&gt;=NG$28,NF11&lt;&gt;""),AND(OB11&gt;=OO$24,OB11&lt;&gt;"",OD11&gt;=OO$28,OD11&lt;&gt;""),AND(OE11&gt;=OO$24,OE11&lt;&gt;"",OG11&gt;=OO$28,OG11&lt;&gt;""),AND(OI11&gt;=OO$24,OI11&lt;&gt;"",OK11&gt;=OO$28,OK11&lt;&gt;""),AND(OL11&gt;=OO$24,OL11&lt;&gt;"",ON11&gt;=OO$28,ON11&lt;&gt;""),AND(PJ11&gt;=PW$24,PJ11&lt;&gt;"",PL11&gt;=PW$28,PL11&lt;&gt;""),AND(PM11&gt;=PW$24,PM11&lt;&gt;"",PO11&gt;=PW$28,PO11&lt;&gt;""),AND(PQ11&gt;=PW$24,PQ11&lt;&gt;"",PS11&gt;=PW$28,PS11&lt;&gt;""),AND(PT11&gt;=PW$24,PT11&lt;&gt;"",PV11&gt;=PW$28,PV11&lt;&gt;""),AND(QR11&gt;=RE$24,QR11&lt;&gt;"",QT11&gt;=RE$28,QT11&lt;&gt;""),AND(QU11&gt;=RE$24,QU11&lt;&gt;"",QW11&gt;=RE$28,QW11&lt;&gt;""),AND(QY11&gt;=RE$24,QY11&lt;&gt;"",RA11&gt;=RE$28,RA11&lt;&gt;""),AND(RB11&gt;=RE$24,RB11&lt;&gt;"",RD11&gt;=RE$28,RD11&lt;&gt;""),AND(RZ11&gt;=SM$24,RZ11&lt;&gt;"",SB11&gt;=SM$28,SB11&lt;&gt;""),AND(SC11&gt;=SM$24,SC11&lt;&gt;"",SE11&gt;=SM$28,SE11&lt;&gt;""),AND(SG11&gt;=SM$24,SG11&lt;&gt;"",SI11&gt;=SM$28,SI11&lt;&gt;""),AND(SJ11&gt;=SM$24,SJ11&lt;&gt;"",SL11&gt;=SM$28,SL11&lt;&gt;""),AND(TH11&gt;=TU$24,TH11&lt;&gt;"",TJ11&gt;=TU$28,TJ11&lt;&gt;""),AND(TK11&gt;=TU$24,TK11&lt;&gt;"",TM11&gt;=TU$28,TM11&lt;&gt;""),AND(TO11&gt;=TU$24,TO11&lt;&gt;"",TQ11&gt;=TU$28,TQ11&lt;&gt;""),AND(TR11&gt;=TU$24,TR11&lt;&gt;"",TT11&gt;=TU$28,TT11&lt;&gt;""),AND(UP11&gt;=VC$24,UP11&lt;&gt;"",UR11&gt;=VC$28,UR11&lt;&gt;""),AND(US11&gt;=VC$24,US11&lt;&gt;"",UU11&gt;=VC$28,UU11&lt;&gt;""),AND(UW11&gt;=VC$24,UW11&lt;&gt;"",UY11&gt;=VC$28,UY11&lt;&gt;""),AND(UZ11&gt;=VC$24,UZ11&lt;&gt;"",VB11&gt;=VC$28,VB11&lt;&gt;""),AND(VX11&gt;=WK$24,VX11&lt;&gt;"",VZ11&gt;=WK$28,VZ11&lt;&gt;""),AND(WA11&gt;=WK$24,WA11&lt;&gt;"",WC11&gt;=WK$28,WC11&lt;&gt;""),AND(WE11&gt;=WK$24,WE11&lt;&gt;"",WG11&gt;=WK$28,WG11&lt;&gt;""),AND(WH11&gt;=WK$24,WH11&lt;&gt;"",WJ11&gt;=WK$28,WJ11&lt;&gt;"")),"P","")</f>
        <v>P</v>
      </c>
      <c r="J11" s="8">
        <f>IF(COUNT(AI11,AL11,AP11,BJ11,BM11,BQ11,CK11,CN11,CR11)&gt;0,LARGE((AI11,AL11,AP11,BJ11,BM11,BQ11,CK11,CN11,CR11),1),0)</f>
        <v>0</v>
      </c>
      <c r="K11" s="8" t="str">
        <f>IF(J11="","",IF(OR(J11=CK11,J11=CN11,J11=CR11),$BS$1,IF(OR(J11=BJ11,J11=BM11,J11=BQ11),$AR$1,IF(OR(J11=AI11,J11=AL11,J11=AP11),$Q$1,""))))</f>
        <v/>
      </c>
      <c r="L11" s="8">
        <f>IF(COUNT(AI11,AL11,AP11,BJ11,BM11,BQ11,CK11,CN11,CR11)&gt;1,LARGE((AI11,AL11,AP11,BJ11,BM11,BQ11,CK11,CN11,CR11),2),0)</f>
        <v>0</v>
      </c>
      <c r="M11" s="8" t="str">
        <f>IF(L11="","",IF(OR(L11=CK11,L11=CN11,L11=CR11),$BS$1,IF(OR(L11=BJ11,L11=BM11,L11=BQ11),$AR$1,IF(OR(L11=AI11,L11=AL11,L11=AP11),$Q$1,""))))</f>
        <v/>
      </c>
      <c r="N11" s="8">
        <f>IF(MAX(CT11,CU11)&gt;0,MAX(CT11,CU11),"")</f>
        <v>46.2</v>
      </c>
      <c r="O11" s="11" t="str">
        <f>IF(N11="","",IF(N11=CT11,"("&amp;CT$2&amp;")",IF(N11=CU11,"("&amp;CU$2&amp;")")))</f>
        <v>(Prelim)</v>
      </c>
      <c r="P11" s="8" t="str">
        <f>IF(N11="","",IF(N11=CT11,IF(N11+IF(L11="",0,L11)=WD11,$VD$1,IF(N11+IF(L11="",0,L11)=UV11,$TV$1,IF(N11+IF(L11="",0,L11)=TN11,$SN$1,IF(N11+IF(L11="",0,L11)=SF11,$RF$1,IF(N11+IF(L11="",0,L11)=QX11,$PX$1,IF(N11+IF(L11="",0,L11)=PP11,$OP$1,IF(N11+IF(L11="",0,L11)=OH11,$NH$1,IF(N11+IF(L11="",0,L11)=MZ11,$LZ$1,IF(N11+IF(L11="",0,L11)=LR11,$KR$1,IF(N11+IF(L11="",0,L11)=KJ11,$JJ$1,IF(N11+IF(L11="",0,L11)=JB11,$IB$1,IF(N11+IF(L11="",0,L11)=HT11,$GT$1,IF(N11+IF(L11="",0,L11)=GL11,$FL$1,IF(N11+IF(L11="",0,L11)=FD11,$ED$1,IF(N11+IF(L11="",0,L11)=DV11,$CV$1))))))))))))))),IF(N11=CU11,IF(N11+IF(L11="",0,L11)=WG11,$VD$1,IF(N11+IF(L11="",0,L11)=UY11,$TV$1,IF(N11+IF(L11="",0,L11)=TQ11,$SN$1,IF(N11+IF(L11="",0,L11)=SL11,$RF$1,IF(N11+IF(L11="",0,L11)=RD11,$PX$1,IF(N11+IF(L11="",0,L11)=PV11,$OP$1,IF(N11+IF(L11="",0,L11)=ON11,$NH$1,IF(N11+IF(L11="",0,L11)=NF11,$LZ$1,IF(N11+IF(L11="",0,L11)=LX11,$KR$1,IF(N11+IF(L11="",0,L11)=KP11,$JJ$1,IF(N11+IF(L11="",0,L11)=JH11,$IB$1,IF(N11+IF(L11="",0,L11)=HZ11,$GT$1,IF(N11+IF(L11="",0,L11)=GR11,$FL$1,IF(N11+IF(L11="",0,L11)=FJ11,$ED$1,IF(N11+IF(L11="",0,L11)=EB11,$CV$1,IF(N11+IF(L11="",0,L11)=WJ11,$VD$1,IF(N11+IF(L11="",0,L11)=VB11,$TV$1,IF(N11+IF(L11="",0,L11)=TT11,$SN$1,IF(N11+IF(L11="",0,L11)=SI11,$RF$1,IF(N11+IF(L11="",0,L11)=RA11,$PX$1,IF(N11+IF(L11="",0,L11)=PS11,$OP$1,IF(N11+IF(L11="",0,L11)=OK11,$NH$1,IF(N11+IF(L11="",0,L11)=NC11,$LZ$1,IF(N11+IF(L11="",0,L11)=LU11,$KR$1,IF(N11+IF(L11="",0,L11)=KM11,$JJ$1,IF(N11+IF(L11="",0,L11)=JE11,$IB$1,IF(N11+IF(L11="",0,L11)=HW11,$GT$1,IF(N11+IF(L11="",0,L11)=GO11,$FL$1,IF(N11+IF(L11="",0,L11)=FG11,$ED$1,IF(N11+IF(L11="",0,L11)=DY11,$CV$1)))))))))))))))))))))))))))))))))</f>
        <v>2023 World Cup USA (Aug 5)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>IF(S11&gt;0,S11,"")</f>
        <v/>
      </c>
      <c r="AH11" s="39" t="str">
        <f>IF(T11&gt;0,T11,"")</f>
        <v/>
      </c>
      <c r="AI11" s="41" t="str">
        <f>IF(SUM(Q11:T11)-U11&gt;0,SUM(Q11:T11)-U11,"")</f>
        <v/>
      </c>
      <c r="AJ11" s="41" t="str">
        <f>IF(X11&gt;0,X11,"")</f>
        <v/>
      </c>
      <c r="AK11" s="41" t="str">
        <f>IF(Y11&gt;0,Y11,"")</f>
        <v/>
      </c>
      <c r="AL11" s="41" t="str">
        <f>IF(SUM(V11:Y11)-Z11&gt;0,SUM(V11:Y11)-Z11,"")</f>
        <v/>
      </c>
      <c r="AM11" s="41" t="str">
        <f>IF(AI11="","",MAX(AI11,AL11))</f>
        <v/>
      </c>
      <c r="AN11" s="41" t="str">
        <f>IF(AC11&gt;0,AC11,"")</f>
        <v/>
      </c>
      <c r="AO11" s="41" t="str">
        <f>IF(AD11&gt;0,AD11,"")</f>
        <v/>
      </c>
      <c r="AP11" s="41" t="str">
        <f>IF(SUM(AA11:AD11)-AE11&gt;0,SUM(AA11:AD11)-AE11,"")</f>
        <v/>
      </c>
      <c r="AQ11" s="41" t="str">
        <f>IF(SUM(AM11,AP11)&gt;0,SUM(AM11,AP11),"")</f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>IF(AT11&gt;0,AT11,"")</f>
        <v/>
      </c>
      <c r="BI11" s="40" t="str">
        <f>IF(AU11&gt;0,AU11,"")</f>
        <v/>
      </c>
      <c r="BJ11" s="11" t="str">
        <f>IF(SUM(AR11:AU11)-AV11&gt;0,SUM(AR11:AU11)-AV11,"")</f>
        <v/>
      </c>
      <c r="BK11" s="11" t="str">
        <f>IF(AY11&gt;0,AY11,"")</f>
        <v/>
      </c>
      <c r="BL11" s="11" t="str">
        <f>IF(AZ11&gt;0,AZ11,"")</f>
        <v/>
      </c>
      <c r="BM11" s="11" t="str">
        <f>IF(SUM(AW11:AZ11)-BA11&gt;0,SUM(AW11:AZ11)-BA11,"")</f>
        <v/>
      </c>
      <c r="BN11" s="11" t="str">
        <f>IF(BJ11="","",MAX(BJ11,BM11))</f>
        <v/>
      </c>
      <c r="BO11" s="11" t="str">
        <f>IF(BD11&gt;0,BD11,"")</f>
        <v/>
      </c>
      <c r="BP11" s="11" t="str">
        <f>IF(BE11&gt;0,BE11,"")</f>
        <v/>
      </c>
      <c r="BQ11" s="11" t="str">
        <f>IF(SUM(BB11:BE11)-BF11&gt;0,SUM(BB11:BE11)-BF11,"")</f>
        <v/>
      </c>
      <c r="BR11" s="11" t="str">
        <f>IF(SUM(BN11,BQ11)&gt;0,SUM(BN11,BQ11),"")</f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>IF(BU11&gt;0,BU11,"")</f>
        <v/>
      </c>
      <c r="CJ11" s="39" t="str">
        <f>IF(BV11&gt;0,BV11,"")</f>
        <v/>
      </c>
      <c r="CK11" s="41" t="str">
        <f>IF(SUM(BS11:BV11)-BW11&gt;0,SUM(BS11:BV11)-BW11,"")</f>
        <v/>
      </c>
      <c r="CL11" s="41" t="str">
        <f>IF(BZ11&gt;0,BZ11,"")</f>
        <v/>
      </c>
      <c r="CM11" s="41" t="str">
        <f>IF(CA11&gt;0,CA11,"")</f>
        <v/>
      </c>
      <c r="CN11" s="41" t="str">
        <f>IF(SUM(BX11:CA11)-CB11&gt;0,SUM(BX11:CA11)-CB11,"")</f>
        <v/>
      </c>
      <c r="CO11" s="41" t="str">
        <f>IF(CK11="","",MAX(CK11,CN11))</f>
        <v/>
      </c>
      <c r="CP11" s="41" t="str">
        <f>IF(CE11&gt;0,CE11,"")</f>
        <v/>
      </c>
      <c r="CQ11" s="41" t="str">
        <f>IF(CF11&gt;0,CF11,"")</f>
        <v/>
      </c>
      <c r="CR11" s="41" t="str">
        <f>IF(SUM(CC11:CF11)-CG11&gt;0,SUM(CC11:CF11)-CG11,"")</f>
        <v/>
      </c>
      <c r="CS11" s="41" t="str">
        <f>IF(SUM(CO11,CR11)&gt;0,SUM(CO11,CR11),"")</f>
        <v/>
      </c>
      <c r="CT11" s="52">
        <f>IF(MAX(DV11,FD11,GL11,HT11,JB11,KJ11,LR11,MZ11,OH11,PP11,QX11,SF11,TN11,UV11,WD11)-IF(L11="",0,L11)&gt;0.001,MAX(DV11,FD11,GL11,HT11,JB11,KJ11,LR11,MZ11,OH11,PP11,QX11,SF11,TN11,UV11,WD11)-IF(L11="",0,L11),"")</f>
        <v>46.2</v>
      </c>
      <c r="CU11" s="52" t="str">
        <f>IF(MAX(DY11,EB11,FG11,FJ11,GO11,GR11,HW11,HZ11,JE11,JH11,KM11,KP11,LU11,LX11,NC11,NF11,OK11,ON11,PS11,PV11,RA11,RD11,SI11,SL11,TQ11,TT11,UY11,VB11,WG11,WJ11)-IF(L11="",0,L11)&gt;0.001,MAX(DY11,EB11,FG11,FJ11,GO11,GR11,HW11,HZ11,JE11,JH11,KM11,KP11,LU11,LX11,NC11,NF11,OK11,ON11,PS11,PV11,RA11,RD11,SI11,SL11,TQ11,TT11,UY11,VB11,WG11,WJ11)-IF(L11="",0,L11),"")</f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>IF(CX11&gt;0,CX11,"")</f>
        <v/>
      </c>
      <c r="DQ11" s="41" t="str">
        <f>IF(CY11&gt;0,CY11,"")</f>
        <v/>
      </c>
      <c r="DR11" s="41" t="str">
        <f>IF(SUM(CV11:CY11)-CZ11&gt;0,SUM(CV11:CY11)-CZ11,"")</f>
        <v/>
      </c>
      <c r="DS11" s="41" t="str">
        <f>IF(DC11&gt;0,DC11,"")</f>
        <v/>
      </c>
      <c r="DT11" s="41" t="str">
        <f>IF(DD11&gt;0,DD11,"")</f>
        <v/>
      </c>
      <c r="DU11" s="41" t="str">
        <f>IF(SUM(DA11:DD11)-DE11&gt;0,SUM(DA11:DD11)-DE11,"")</f>
        <v/>
      </c>
      <c r="DV11" s="41" t="str">
        <f>IF(MAX(DR11,DU11)&gt;0,MAX(DR11,DU11),"")</f>
        <v/>
      </c>
      <c r="DW11" s="41" t="str">
        <f>IF(DH11&gt;0,DH11,"")</f>
        <v/>
      </c>
      <c r="DX11" s="41" t="str">
        <f>IF(DI11&gt;0,DI11,"")</f>
        <v/>
      </c>
      <c r="DY11" s="41" t="str">
        <f>IF(SUM(DF11:DI11)-DJ11&gt;0,SUM(DF11:DI11)-DJ11,"")</f>
        <v/>
      </c>
      <c r="DZ11" s="41" t="str">
        <f>IF(DM11&gt;0,DM11,"")</f>
        <v/>
      </c>
      <c r="EA11" s="41" t="str">
        <f>IF(DN11&gt;0,DN11,"")</f>
        <v/>
      </c>
      <c r="EB11" s="41" t="str">
        <f>IF(SUM(DK11:DN11)-DO11&gt;0,SUM(DK11:DN11)-DO11,"")</f>
        <v/>
      </c>
      <c r="EC11" s="41" t="str">
        <f>IF(SUM(DV11,DY11,EB11)&gt;0,SUM(DV11,DY11,EB11),"")</f>
        <v/>
      </c>
      <c r="ED11" s="18">
        <v>6.95</v>
      </c>
      <c r="EE11" s="18">
        <v>9.15</v>
      </c>
      <c r="EF11" s="18">
        <v>11.4</v>
      </c>
      <c r="EG11" s="18">
        <v>18.7</v>
      </c>
      <c r="EH11" s="18">
        <v>0</v>
      </c>
      <c r="EI11" s="18">
        <v>1.4</v>
      </c>
      <c r="EJ11" s="18">
        <v>1.85</v>
      </c>
      <c r="EK11" s="18">
        <v>2.7</v>
      </c>
      <c r="EL11" s="18">
        <v>3.56</v>
      </c>
      <c r="EM11" s="18">
        <v>0</v>
      </c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>
        <f>IF(EF11&gt;0,EF11,"")</f>
        <v>11.4</v>
      </c>
      <c r="EY11" s="11">
        <f>IF(EG11&gt;0,EG11,"")</f>
        <v>18.7</v>
      </c>
      <c r="EZ11" s="11">
        <f>IF(SUM(ED11:EG11)-EH11&gt;0,SUM(ED11:EG11)-EH11,"")</f>
        <v>46.2</v>
      </c>
      <c r="FA11" s="11">
        <f>IF(EK11&gt;0,EK11,"")</f>
        <v>2.7</v>
      </c>
      <c r="FB11" s="11">
        <f>IF(EL11&gt;0,EL11,"")</f>
        <v>3.56</v>
      </c>
      <c r="FC11" s="11">
        <f>IF(SUM(EI11:EL11)-EM11&gt;0,SUM(EI11:EL11)-EM11,"")</f>
        <v>9.51</v>
      </c>
      <c r="FD11" s="11">
        <f>IF(MAX(EZ11,FC11)&gt;0,MAX(EZ11,FC11),"")</f>
        <v>46.2</v>
      </c>
      <c r="FE11" s="11" t="str">
        <f>IF(EP11&gt;0,EP11,"")</f>
        <v/>
      </c>
      <c r="FF11" s="11" t="str">
        <f>IF(EQ11&gt;0,EQ11,"")</f>
        <v/>
      </c>
      <c r="FG11" s="11" t="str">
        <f>IF(SUM(EN11:EQ11)-ER11&gt;0,SUM(EN11:EQ11)-ER11,"")</f>
        <v/>
      </c>
      <c r="FH11" s="11" t="str">
        <f>IF(EU11&gt;0,EU11,"")</f>
        <v/>
      </c>
      <c r="FI11" s="11" t="str">
        <f>IF(EV11&gt;0,EV11,"")</f>
        <v/>
      </c>
      <c r="FJ11" s="11" t="str">
        <f>IF(SUM(ES11:EV11)-EW11&gt;0,SUM(ES11:EV11)-EW11,"")</f>
        <v/>
      </c>
      <c r="FK11" s="11">
        <f>IF(SUM(FD11,FG11,FJ11)&gt;0,SUM(FD11,FG11,FJ11),"")</f>
        <v>46.2</v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>IF(FN11&gt;0,FN11,"")</f>
        <v/>
      </c>
      <c r="GG11" s="41" t="str">
        <f>IF(FO11&gt;0,FO11,"")</f>
        <v/>
      </c>
      <c r="GH11" s="41" t="str">
        <f>IF(SUM(FL11:FO11)-FP11&gt;0,SUM(FL11:FO11)-FP11,"")</f>
        <v/>
      </c>
      <c r="GI11" s="41" t="str">
        <f>IF(FS11&gt;0,FS11,"")</f>
        <v/>
      </c>
      <c r="GJ11" s="41" t="str">
        <f>IF(FT11&gt;0,FT11,"")</f>
        <v/>
      </c>
      <c r="GK11" s="41" t="str">
        <f>IF(SUM(FQ11:FT11)-FU11&gt;0,SUM(FQ11:FT11)-FU11,"")</f>
        <v/>
      </c>
      <c r="GL11" s="41" t="str">
        <f>IF(MAX(GH11,GK11)&gt;0,MAX(GH11,GK11),"")</f>
        <v/>
      </c>
      <c r="GM11" s="41" t="str">
        <f>IF(FX11&gt;0,FX11,"")</f>
        <v/>
      </c>
      <c r="GN11" s="41" t="str">
        <f>IF(FY11&gt;0,FY11,"")</f>
        <v/>
      </c>
      <c r="GO11" s="41" t="str">
        <f>IF(SUM(FV11:FY11)-FZ11&gt;0,SUM(FV11:FY11)-FZ11,"")</f>
        <v/>
      </c>
      <c r="GP11" s="41" t="str">
        <f>IF(GC11&gt;0,GC11,"")</f>
        <v/>
      </c>
      <c r="GQ11" s="41" t="str">
        <f>IF(GD11&gt;0,GD11,"")</f>
        <v/>
      </c>
      <c r="GR11" s="41" t="str">
        <f>IF(SUM(GA11:GD11)-GE11&gt;0,SUM(GA11:GD11)-GE11,"")</f>
        <v/>
      </c>
      <c r="GS11" s="41" t="str">
        <f>IF(SUM(GL11,GO11,GR11)&gt;0,SUM(GL11,GO11,GR11),"")</f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>IF(GV11&gt;0,GV11,"")</f>
        <v/>
      </c>
      <c r="HO11" s="11" t="str">
        <f>IF(GW11&gt;0,GW11,"")</f>
        <v/>
      </c>
      <c r="HP11" s="11" t="str">
        <f>IF(SUM(GT11:GW11)-GX11&gt;0,SUM(GT11:GW11)-GX11,"")</f>
        <v/>
      </c>
      <c r="HQ11" s="11" t="str">
        <f>IF(HA11&gt;0,HA11,"")</f>
        <v/>
      </c>
      <c r="HR11" s="11" t="str">
        <f>IF(HB11&gt;0,HB11,"")</f>
        <v/>
      </c>
      <c r="HS11" s="11" t="str">
        <f>IF(SUM(GY11:HB11)-HC11&gt;0,SUM(GY11:HB11)-HC11,"")</f>
        <v/>
      </c>
      <c r="HT11" s="11" t="str">
        <f>IF(MAX(HP11,HS11)&gt;0,MAX(HP11,HS11),"")</f>
        <v/>
      </c>
      <c r="HU11" s="11" t="str">
        <f>IF(HF11&gt;0,HF11,"")</f>
        <v/>
      </c>
      <c r="HV11" s="11" t="str">
        <f>IF(HG11&gt;0,HG11,"")</f>
        <v/>
      </c>
      <c r="HW11" s="11" t="str">
        <f>IF(SUM(HD11:HG11)-HH11&gt;0,SUM(HD11:HG11)-HH11,"")</f>
        <v/>
      </c>
      <c r="HX11" s="11" t="str">
        <f>IF(HK11&gt;0,HK11,"")</f>
        <v/>
      </c>
      <c r="HY11" s="11" t="str">
        <f>IF(HL11&gt;0,HL11,"")</f>
        <v/>
      </c>
      <c r="HZ11" s="11" t="str">
        <f>IF(SUM(HI11:HL11)-HM11&gt;0,SUM(HI11:HL11)-HM11,"")</f>
        <v/>
      </c>
      <c r="IA11" s="11" t="str">
        <f>IF(SUM(HT11,HW11,HZ11)&gt;0,SUM(HT11,HW11,HZ11),"")</f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>IF(ID11&gt;0,ID11,"")</f>
        <v/>
      </c>
      <c r="IW11" s="41" t="str">
        <f>IF(IE11&gt;0,IE11,"")</f>
        <v/>
      </c>
      <c r="IX11" s="41" t="str">
        <f>IF(SUM(IB11:IE11)-IF11&gt;0,SUM(IB11:IE11)-IF11,"")</f>
        <v/>
      </c>
      <c r="IY11" s="41" t="str">
        <f>IF(II11&gt;0,II11,"")</f>
        <v/>
      </c>
      <c r="IZ11" s="41" t="str">
        <f>IF(IJ11&gt;0,IJ11,"")</f>
        <v/>
      </c>
      <c r="JA11" s="41" t="str">
        <f>IF(SUM(IG11:IJ11)-IK11&gt;0,SUM(IG11:IJ11)-IK11,"")</f>
        <v/>
      </c>
      <c r="JB11" s="41" t="str">
        <f>IF(MAX(IX11,JA11)&gt;0,MAX(IX11,JA11),"")</f>
        <v/>
      </c>
      <c r="JC11" s="41" t="str">
        <f>IF(IN11&gt;0,IN11,"")</f>
        <v/>
      </c>
      <c r="JD11" s="41" t="str">
        <f>IF(IO11&gt;0,IO11,"")</f>
        <v/>
      </c>
      <c r="JE11" s="41" t="str">
        <f>IF(SUM(IL11:IO11)-IP11&gt;0,SUM(IL11:IO11)-IP11,"")</f>
        <v/>
      </c>
      <c r="JF11" s="41" t="str">
        <f>IF(IS11&gt;0,IS11,"")</f>
        <v/>
      </c>
      <c r="JG11" s="41" t="str">
        <f>IF(IT11&gt;0,IT11,"")</f>
        <v/>
      </c>
      <c r="JH11" s="41" t="str">
        <f>IF(SUM(IQ11:IT11)-IU11&gt;0,SUM(IQ11:IT11)-IU11,"")</f>
        <v/>
      </c>
      <c r="JI11" s="41" t="str">
        <f>IF(SUM(JB11,JE11,JH11)&gt;0,SUM(JB11,JE11,JH11),"")</f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>IF(JL11&gt;0,JL11,"")</f>
        <v/>
      </c>
      <c r="KE11" s="11" t="str">
        <f>IF(JM11&gt;0,JM11,"")</f>
        <v/>
      </c>
      <c r="KF11" s="11" t="str">
        <f>IF(SUM(JJ11:JM11)-JN11&gt;0,SUM(JJ11:JM11)-JN11,"")</f>
        <v/>
      </c>
      <c r="KG11" s="11" t="str">
        <f>IF(JQ11&gt;0,JQ11,"")</f>
        <v/>
      </c>
      <c r="KH11" s="11" t="str">
        <f>IF(JR11&gt;0,JR11,"")</f>
        <v/>
      </c>
      <c r="KI11" s="11" t="str">
        <f>IF(SUM(JO11:JR11)-JS11&gt;0,SUM(JO11:JR11)-JS11,"")</f>
        <v/>
      </c>
      <c r="KJ11" s="11" t="str">
        <f>IF(MAX(KF11,KI11)&gt;0,MAX(KF11,KI11),"")</f>
        <v/>
      </c>
      <c r="KK11" s="11" t="str">
        <f>IF(JV11&gt;0,JV11,"")</f>
        <v/>
      </c>
      <c r="KL11" s="11" t="str">
        <f>IF(JW11&gt;0,JW11,"")</f>
        <v/>
      </c>
      <c r="KM11" s="11" t="str">
        <f>IF(SUM(JT11:JW11)-JX11&gt;0,SUM(JT11:JW11)-JX11,"")</f>
        <v/>
      </c>
      <c r="KN11" s="11" t="str">
        <f>IF(KA11&gt;0,KA11,"")</f>
        <v/>
      </c>
      <c r="KO11" s="11" t="str">
        <f>IF(KB11&gt;0,KB11,"")</f>
        <v/>
      </c>
      <c r="KP11" s="11" t="str">
        <f>IF(SUM(JY11:KB11)-KC11&gt;0,SUM(JY11:KB11)-KC11,"")</f>
        <v/>
      </c>
      <c r="KQ11" s="11" t="str">
        <f>IF(SUM(KJ11,KM11,KP11)&gt;0,SUM(KJ11,KM11,KP11),"")</f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>IF(KT11&gt;0,KT11,"")</f>
        <v/>
      </c>
      <c r="LM11" s="41" t="str">
        <f>IF(KU11&gt;0,KU11,"")</f>
        <v/>
      </c>
      <c r="LN11" s="41" t="str">
        <f>IF(SUM(KR11:KU11)-KV11&gt;0,SUM(KR11:KU11)-KV11,"")</f>
        <v/>
      </c>
      <c r="LO11" s="41" t="str">
        <f>IF(KY11&gt;0,KY11,"")</f>
        <v/>
      </c>
      <c r="LP11" s="41" t="str">
        <f>IF(KZ11&gt;0,KZ11,"")</f>
        <v/>
      </c>
      <c r="LQ11" s="41" t="str">
        <f>IF(SUM(KW11:KZ11)-LA11&gt;0,SUM(KW11:KZ11)-LA11,"")</f>
        <v/>
      </c>
      <c r="LR11" s="41" t="str">
        <f>IF(MAX(LN11,LQ11)&gt;0,MAX(LN11,LQ11),"")</f>
        <v/>
      </c>
      <c r="LS11" s="41" t="str">
        <f>IF(LD11&gt;0,LD11,"")</f>
        <v/>
      </c>
      <c r="LT11" s="41" t="str">
        <f>IF(LE11&gt;0,LE11,"")</f>
        <v/>
      </c>
      <c r="LU11" s="41" t="str">
        <f>IF(SUM(LB11:LE11)-LF11&gt;0,SUM(LB11:LE11)-LF11,"")</f>
        <v/>
      </c>
      <c r="LV11" s="41" t="str">
        <f>IF(LI11&gt;0,LI11,"")</f>
        <v/>
      </c>
      <c r="LW11" s="41" t="str">
        <f>IF(LJ11&gt;0,LJ11,"")</f>
        <v/>
      </c>
      <c r="LX11" s="41" t="str">
        <f>IF(SUM(LG11:LJ11)-LK11&gt;0,SUM(LG11:LJ11)-LK11,"")</f>
        <v/>
      </c>
      <c r="LY11" s="41" t="str">
        <f>IF(SUM(LR11,LU11,LX11)&gt;0,SUM(LR11,LU11,LX11),"")</f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>IF(MB11&gt;0,MB11,"")</f>
        <v/>
      </c>
      <c r="MU11" s="11" t="str">
        <f>IF(MC11&gt;0,MC11,"")</f>
        <v/>
      </c>
      <c r="MV11" s="11" t="str">
        <f>IF(SUM(LZ11:MC11)-MD11&gt;0,SUM(LZ11:MC11)-MD11,"")</f>
        <v/>
      </c>
      <c r="MW11" s="11" t="str">
        <f>IF(MG11&gt;0,MG11,"")</f>
        <v/>
      </c>
      <c r="MX11" s="11" t="str">
        <f>IF(MH11&gt;0,MH11,"")</f>
        <v/>
      </c>
      <c r="MY11" s="11" t="str">
        <f>IF(SUM(ME11:MH11)-MI11&gt;0,SUM(ME11:MH11)-MI11,"")</f>
        <v/>
      </c>
      <c r="MZ11" s="11" t="str">
        <f>IF(MAX(MV11,MY11)&gt;0,MAX(MV11,MY11),"")</f>
        <v/>
      </c>
      <c r="NA11" s="11" t="str">
        <f>IF(ML11&gt;0,ML11,"")</f>
        <v/>
      </c>
      <c r="NB11" s="11" t="str">
        <f>IF(MM11&gt;0,MM11,"")</f>
        <v/>
      </c>
      <c r="NC11" s="11" t="str">
        <f>IF(SUM(MJ11:MM11)-MN11&gt;0,SUM(MJ11:MM11)-MN11,"")</f>
        <v/>
      </c>
      <c r="ND11" s="11" t="str">
        <f>IF(MQ11&gt;0,MQ11,"")</f>
        <v/>
      </c>
      <c r="NE11" s="11" t="str">
        <f>IF(MR11&gt;0,MR11,"")</f>
        <v/>
      </c>
      <c r="NF11" s="11" t="str">
        <f>IF(SUM(MO11:MR11)-MS11&gt;0,SUM(MO11:MR11)-MS11,"")</f>
        <v/>
      </c>
      <c r="NG11" s="11" t="str">
        <f>IF(SUM(MZ11,NC11,NF11)&gt;0,SUM(MZ11,NC11,NF11),"")</f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>IF(NJ11&gt;0,NJ11,"")</f>
        <v/>
      </c>
      <c r="OC11" s="41" t="str">
        <f>IF(NK11&gt;0,NK11,"")</f>
        <v/>
      </c>
      <c r="OD11" s="41" t="str">
        <f>IF(SUM(NH11:NK11)-NL11&gt;0,SUM(NH11:NK11)-NL11,"")</f>
        <v/>
      </c>
      <c r="OE11" s="41" t="str">
        <f>IF(NO11&gt;0,NO11,"")</f>
        <v/>
      </c>
      <c r="OF11" s="41" t="str">
        <f>IF(NP11&gt;0,NP11,"")</f>
        <v/>
      </c>
      <c r="OG11" s="41" t="str">
        <f>IF(SUM(NM11:NP11)-NQ11&gt;0,SUM(NM11:NP11)-NQ11,"")</f>
        <v/>
      </c>
      <c r="OH11" s="41" t="str">
        <f>IF(MAX(OD11,OG11)&gt;0,MAX(OD11,OG11),"")</f>
        <v/>
      </c>
      <c r="OI11" s="41" t="str">
        <f>IF(NT11&gt;0,NT11,"")</f>
        <v/>
      </c>
      <c r="OJ11" s="41" t="str">
        <f>IF(NU11&gt;0,NU11,"")</f>
        <v/>
      </c>
      <c r="OK11" s="41" t="str">
        <f>IF(SUM(NR11:NU11)-NV11&gt;0,SUM(NR11:NU11)-NV11,"")</f>
        <v/>
      </c>
      <c r="OL11" s="41" t="str">
        <f>IF(NY11&gt;0,NY11,"")</f>
        <v/>
      </c>
      <c r="OM11" s="41" t="str">
        <f>IF(NZ11&gt;0,NZ11,"")</f>
        <v/>
      </c>
      <c r="ON11" s="41" t="str">
        <f>IF(SUM(NW11:NZ11)-OA11&gt;0,SUM(NW11:NZ11)-OA11,"")</f>
        <v/>
      </c>
      <c r="OO11" s="41" t="str">
        <f>IF(SUM(OH11,OK11,ON11)&gt;0,SUM(OH11,OK11,ON11),"")</f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>IF(OR11&gt;0,OR11,"")</f>
        <v/>
      </c>
      <c r="PK11" s="11" t="str">
        <f>IF(OS11&gt;0,OS11,"")</f>
        <v/>
      </c>
      <c r="PL11" s="11" t="str">
        <f>IF(SUM(OP11:OS11)-OT11&gt;0,SUM(OP11:OS11)-OT11,"")</f>
        <v/>
      </c>
      <c r="PM11" s="11" t="str">
        <f>IF(OW11&gt;0,OW11,"")</f>
        <v/>
      </c>
      <c r="PN11" s="11" t="str">
        <f>IF(OX11&gt;0,OX11,"")</f>
        <v/>
      </c>
      <c r="PO11" s="11" t="str">
        <f>IF(SUM(OU11:OX11)-OY11&gt;0,SUM(OU11:OX11)-OY11,"")</f>
        <v/>
      </c>
      <c r="PP11" s="11" t="str">
        <f>IF(MAX(PL11,PO11)&gt;0,MAX(PL11,PO11),"")</f>
        <v/>
      </c>
      <c r="PQ11" s="11" t="str">
        <f>IF(PB11&gt;0,PB11,"")</f>
        <v/>
      </c>
      <c r="PR11" s="11" t="str">
        <f>IF(PC11&gt;0,PC11,"")</f>
        <v/>
      </c>
      <c r="PS11" s="11" t="str">
        <f>IF(SUM(OZ11:PC11)-PD11&gt;0,SUM(OZ11:PC11)-PD11,"")</f>
        <v/>
      </c>
      <c r="PT11" s="11" t="str">
        <f>IF(PG11&gt;0,PG11,"")</f>
        <v/>
      </c>
      <c r="PU11" s="11" t="str">
        <f>IF(PH11&gt;0,PH11,"")</f>
        <v/>
      </c>
      <c r="PV11" s="11" t="str">
        <f>IF(SUM(PE11:PH11)-PI11&gt;0,SUM(PE11:PH11)-PI11,"")</f>
        <v/>
      </c>
      <c r="PW11" s="11" t="str">
        <f>IF(SUM(PP11,PS11,PV11)&gt;0,SUM(PP11,PS11,PV11),"")</f>
        <v/>
      </c>
      <c r="PX11" s="17"/>
      <c r="PY11" s="17"/>
      <c r="PZ11" s="17"/>
      <c r="QA11" s="17"/>
      <c r="QB11" s="17"/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 t="str">
        <f>IF(PZ11&gt;0,PZ11,"")</f>
        <v/>
      </c>
      <c r="QS11" s="41" t="str">
        <f>IF(QA11&gt;0,QA11,"")</f>
        <v/>
      </c>
      <c r="QT11" s="41" t="str">
        <f>IF(SUM(PX11:QA11)-QB11&gt;0,SUM(PX11:QA11)-QB11,"")</f>
        <v/>
      </c>
      <c r="QU11" s="41" t="str">
        <f>IF(QE11&gt;0,QE11,"")</f>
        <v/>
      </c>
      <c r="QV11" s="41" t="str">
        <f>IF(QF11&gt;0,QF11,"")</f>
        <v/>
      </c>
      <c r="QW11" s="41" t="str">
        <f>IF(SUM(QC11:QF11)-QG11&gt;0,SUM(QC11:QF11)-QG11,"")</f>
        <v/>
      </c>
      <c r="QX11" s="41" t="str">
        <f>IF(MAX(QT11,QW11)&gt;0,MAX(QT11,QW11),"")</f>
        <v/>
      </c>
      <c r="QY11" s="41" t="str">
        <f>IF(QJ11&gt;0,QJ11,"")</f>
        <v/>
      </c>
      <c r="QZ11" s="41" t="str">
        <f>IF(QK11&gt;0,QK11,"")</f>
        <v/>
      </c>
      <c r="RA11" s="41" t="str">
        <f>IF(SUM(QH11:QK11)-QL11&gt;0,SUM(QH11:QK11)-QL11,"")</f>
        <v/>
      </c>
      <c r="RB11" s="41" t="str">
        <f>IF(QO11&gt;0,QO11,"")</f>
        <v/>
      </c>
      <c r="RC11" s="41" t="str">
        <f>IF(QP11&gt;0,QP11,"")</f>
        <v/>
      </c>
      <c r="RD11" s="41" t="str">
        <f>IF(SUM(QM11:QP11)-QQ11&gt;0,SUM(QM11:QP11)-QQ11,"")</f>
        <v/>
      </c>
      <c r="RE11" s="41" t="str">
        <f>IF(SUM(QX11,RA11,RD11)&gt;0,SUM(QX11,RA11,RD11),"")</f>
        <v/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>IF(RH11&gt;0,RH11,"")</f>
        <v/>
      </c>
      <c r="SA11" s="11" t="str">
        <f>IF(RI11&gt;0,RI11,"")</f>
        <v/>
      </c>
      <c r="SB11" s="11" t="str">
        <f>IF(SUM(RF11:RI11)-RJ11&gt;0,SUM(RF11:RI11)-RJ11,"")</f>
        <v/>
      </c>
      <c r="SC11" s="11" t="str">
        <f>IF(RM11&gt;0,RM11,"")</f>
        <v/>
      </c>
      <c r="SD11" s="11" t="str">
        <f>IF(RN11&gt;0,RN11,"")</f>
        <v/>
      </c>
      <c r="SE11" s="11" t="str">
        <f>IF(SUM(RK11:RN11)-RO11&gt;0,SUM(RK11:RN11)-RO11,"")</f>
        <v/>
      </c>
      <c r="SF11" s="11" t="str">
        <f>IF(MAX(SB11,SE11)&gt;0,MAX(SB11,SE11),"")</f>
        <v/>
      </c>
      <c r="SG11" s="11" t="str">
        <f>IF(RR11&gt;0,RR11,"")</f>
        <v/>
      </c>
      <c r="SH11" s="11" t="str">
        <f>IF(RS11&gt;0,RS11,"")</f>
        <v/>
      </c>
      <c r="SI11" s="11" t="str">
        <f>IF(SUM(RP11:RS11)-RT11&gt;0,SUM(RP11:RS11)-RT11,"")</f>
        <v/>
      </c>
      <c r="SJ11" s="11" t="str">
        <f>IF(RW11&gt;0,RW11,"")</f>
        <v/>
      </c>
      <c r="SK11" s="11" t="str">
        <f>IF(RX11&gt;0,RX11,"")</f>
        <v/>
      </c>
      <c r="SL11" s="11" t="str">
        <f>IF(SUM(RU11:RX11)-RY11&gt;0,SUM(RU11:RX11)-RY11,"")</f>
        <v/>
      </c>
      <c r="SM11" s="11" t="str">
        <f>IF(SUM(SF11,SI11,SL11)&gt;0,SUM(SF11,SI11,SL11),"")</f>
        <v/>
      </c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17"/>
      <c r="TD11" s="17"/>
      <c r="TE11" s="17"/>
      <c r="TF11" s="17"/>
      <c r="TG11" s="17"/>
      <c r="TH11" s="41" t="str">
        <f>IF(SP11&gt;0,SP11,"")</f>
        <v/>
      </c>
      <c r="TI11" s="41" t="str">
        <f>IF(SQ11&gt;0,SQ11,"")</f>
        <v/>
      </c>
      <c r="TJ11" s="41" t="str">
        <f>IF(SUM(SN11:SQ11)-SR11&gt;0,SUM(SN11:SQ11)-SR11,"")</f>
        <v/>
      </c>
      <c r="TK11" s="41" t="str">
        <f>IF(SU11&gt;0,SU11,"")</f>
        <v/>
      </c>
      <c r="TL11" s="41" t="str">
        <f>IF(SV11&gt;0,SV11,"")</f>
        <v/>
      </c>
      <c r="TM11" s="41" t="str">
        <f>IF(SUM(SS11:SV11)-SW11&gt;0,SUM(SS11:SV11)-SW11,"")</f>
        <v/>
      </c>
      <c r="TN11" s="41" t="str">
        <f>IF(MAX(TJ11,TM11)&gt;0,MAX(TJ11,TM11),"")</f>
        <v/>
      </c>
      <c r="TO11" s="41" t="str">
        <f>IF(SZ11&gt;0,SZ11,"")</f>
        <v/>
      </c>
      <c r="TP11" s="41" t="str">
        <f>IF(TA11&gt;0,TA11,"")</f>
        <v/>
      </c>
      <c r="TQ11" s="41" t="str">
        <f>IF(SUM(SX11:TA11)-TB11&gt;0,SUM(SX11:TA11)-TB11,"")</f>
        <v/>
      </c>
      <c r="TR11" s="41" t="str">
        <f>IF(TE11&gt;0,TE11,"")</f>
        <v/>
      </c>
      <c r="TS11" s="41" t="str">
        <f>IF(TF11&gt;0,TF11,"")</f>
        <v/>
      </c>
      <c r="TT11" s="41" t="str">
        <f>IF(SUM(TC11:TF11)-TG11&gt;0,SUM(TC11:TF11)-TG11,"")</f>
        <v/>
      </c>
      <c r="TU11" s="41" t="str">
        <f>IF(SUM(TN11,TQ11,TT11)&gt;0,SUM(TN11,TQ11,TT11),"")</f>
        <v/>
      </c>
      <c r="TV11" s="18"/>
      <c r="TW11" s="18"/>
      <c r="TX11" s="18"/>
      <c r="TY11" s="18"/>
      <c r="TZ11" s="18"/>
      <c r="UA11" s="18"/>
      <c r="UB11" s="18"/>
      <c r="UC11" s="18"/>
      <c r="UD11" s="18"/>
      <c r="UE11" s="18"/>
      <c r="UF11" s="18"/>
      <c r="UG11" s="18"/>
      <c r="UH11" s="18"/>
      <c r="UI11" s="18"/>
      <c r="UJ11" s="18"/>
      <c r="UK11" s="18"/>
      <c r="UL11" s="18"/>
      <c r="UM11" s="18"/>
      <c r="UN11" s="18"/>
      <c r="UO11" s="18"/>
      <c r="UP11" s="11" t="str">
        <f>IF(TX11&gt;0,TX11,"")</f>
        <v/>
      </c>
      <c r="UQ11" s="11" t="str">
        <f>IF(TY11&gt;0,TY11,"")</f>
        <v/>
      </c>
      <c r="UR11" s="11" t="str">
        <f>IF(SUM(TV11:TY11)-TZ11&gt;0,SUM(TV11:TY11)-TZ11,"")</f>
        <v/>
      </c>
      <c r="US11" s="11" t="str">
        <f>IF(UC11&gt;0,UC11,"")</f>
        <v/>
      </c>
      <c r="UT11" s="11" t="str">
        <f>IF(UD11&gt;0,UD11,"")</f>
        <v/>
      </c>
      <c r="UU11" s="11" t="str">
        <f>IF(SUM(UA11:UD11)-UE11&gt;0,SUM(UA11:UD11)-UE11,"")</f>
        <v/>
      </c>
      <c r="UV11" s="11" t="str">
        <f>IF(MAX(UR11,UU11)&gt;0,MAX(UR11,UU11),"")</f>
        <v/>
      </c>
      <c r="UW11" s="11" t="str">
        <f>IF(UH11&gt;0,UH11,"")</f>
        <v/>
      </c>
      <c r="UX11" s="11" t="str">
        <f>IF(UI11&gt;0,UI11,"")</f>
        <v/>
      </c>
      <c r="UY11" s="11" t="str">
        <f>IF(SUM(UF11:UI11)-UJ11&gt;0,SUM(UF11:UI11)-UJ11,"")</f>
        <v/>
      </c>
      <c r="UZ11" s="11" t="str">
        <f>IF(UM11&gt;0,UM11,"")</f>
        <v/>
      </c>
      <c r="VA11" s="11" t="str">
        <f>IF(UN11&gt;0,UN11,"")</f>
        <v/>
      </c>
      <c r="VB11" s="11" t="str">
        <f>IF(SUM(UK11:UN11)-UO11&gt;0,SUM(UK11:UN11)-UO11,"")</f>
        <v/>
      </c>
      <c r="VC11" s="11" t="str">
        <f>IF(SUM(UV11,UY11,VB11)&gt;0,SUM(UV11,UY11,VB11),"")</f>
        <v/>
      </c>
      <c r="VD11" s="17"/>
      <c r="VE11" s="17"/>
      <c r="VF11" s="17"/>
      <c r="VG11" s="17"/>
      <c r="VH11" s="17"/>
      <c r="VI11" s="17"/>
      <c r="VJ11" s="17"/>
      <c r="VK11" s="17"/>
      <c r="VL11" s="17"/>
      <c r="VM11" s="17"/>
      <c r="VN11" s="17"/>
      <c r="VO11" s="17"/>
      <c r="VP11" s="17"/>
      <c r="VQ11" s="17"/>
      <c r="VR11" s="17"/>
      <c r="VS11" s="17"/>
      <c r="VT11" s="17"/>
      <c r="VU11" s="17"/>
      <c r="VV11" s="17"/>
      <c r="VW11" s="17"/>
      <c r="VX11" s="41" t="str">
        <f>IF(VF11&gt;0,VF11,"")</f>
        <v/>
      </c>
      <c r="VY11" s="41" t="str">
        <f>IF(VG11&gt;0,VG11,"")</f>
        <v/>
      </c>
      <c r="VZ11" s="41" t="str">
        <f>IF(SUM(VD11:VG11)-VH11&gt;0,SUM(VD11:VG11)-VH11,"")</f>
        <v/>
      </c>
      <c r="WA11" s="41" t="str">
        <f>IF(VK11&gt;0,VK11,"")</f>
        <v/>
      </c>
      <c r="WB11" s="41" t="str">
        <f>IF(VL11&gt;0,VL11,"")</f>
        <v/>
      </c>
      <c r="WC11" s="41" t="str">
        <f>IF(SUM(VI11:VL11)-VM11&gt;0,SUM(VI11:VL11)-VM11,"")</f>
        <v/>
      </c>
      <c r="WD11" s="41" t="str">
        <f>IF(MAX(VZ11,WC11)&gt;0,MAX(VZ11,WC11),"")</f>
        <v/>
      </c>
      <c r="WE11" s="41" t="str">
        <f>IF(VP11&gt;0,VP11,"")</f>
        <v/>
      </c>
      <c r="WF11" s="41" t="str">
        <f>IF(VQ11&gt;0,VQ11,"")</f>
        <v/>
      </c>
      <c r="WG11" s="41" t="str">
        <f>IF(SUM(VN11:VQ11)-VR11&gt;0,SUM(VN11:VQ11)-VR11,"")</f>
        <v/>
      </c>
      <c r="WH11" s="41" t="str">
        <f>IF(VU11&gt;0,VU11,"")</f>
        <v/>
      </c>
      <c r="WI11" s="41" t="str">
        <f>IF(VV11&gt;0,VV11,"")</f>
        <v/>
      </c>
      <c r="WJ11" s="41" t="str">
        <f>IF(SUM(VS11:VV11)-VW11&gt;0,SUM(VS11:VV11)-VW11,"")</f>
        <v/>
      </c>
      <c r="WK11" s="41" t="str">
        <f>IF(SUM(WD11,WG11,WJ11)&gt;0,SUM(WD11,WG11,WJ11),"")</f>
        <v/>
      </c>
      <c r="WL11" s="27">
        <f>IF($CH11="P",BS11,(BS11+AR11)/2)</f>
        <v>0</v>
      </c>
      <c r="WM11" s="27">
        <f>IF($CH11="P",BT11,(BT11+AS11)/2)</f>
        <v>0</v>
      </c>
      <c r="WN11" s="27">
        <f>IF($CH11="P",BU11,(BU11+AT11)/2)</f>
        <v>0</v>
      </c>
      <c r="WO11" s="27">
        <f>IF($CH11="P",BV11,(BV11+AU11)/2)</f>
        <v>0</v>
      </c>
      <c r="WP11" s="27">
        <f>IF($CH11="P",BW11,(BW11+AV11)/2)</f>
        <v>0</v>
      </c>
      <c r="WQ11" s="27">
        <f>IF($CH11="P",BX11,(BX11+AW11)/2)</f>
        <v>0</v>
      </c>
      <c r="WR11" s="27">
        <f>IF($CH11="P",BY11,(BY11+AX11)/2)</f>
        <v>0</v>
      </c>
      <c r="WS11" s="27">
        <f>IF($CH11="P",BZ11,(BZ11+AY11)/2)</f>
        <v>0</v>
      </c>
      <c r="WT11" s="27">
        <f>IF($CH11="P",CA11,(CA11+AZ11)/2)</f>
        <v>0</v>
      </c>
      <c r="WU11" s="27">
        <f>IF($CH11="P",CB11,(CB11+BA11)/2)</f>
        <v>0</v>
      </c>
      <c r="WV11" s="27">
        <f>IF($CH11="P",CC11,(CC11+BB11)/2)</f>
        <v>0</v>
      </c>
      <c r="WW11" s="27">
        <f>IF($CH11="P",CD11,(CD11+BC11)/2)</f>
        <v>0</v>
      </c>
      <c r="WX11" s="27">
        <f>IF($CH11="P",CE11,(CE11+BD11)/2)</f>
        <v>0</v>
      </c>
      <c r="WY11" s="27">
        <f>IF($CH11="P",CF11,(CF11+BE11)/2)</f>
        <v>0</v>
      </c>
      <c r="WZ11" s="27">
        <f>IF($CH11="P",CG11,(CG11+BF11)/2)</f>
        <v>0</v>
      </c>
      <c r="XA11" s="29" t="s">
        <v>56</v>
      </c>
      <c r="XB11" s="11" t="str">
        <f>IF(WN11&gt;0,WN11,"")</f>
        <v/>
      </c>
      <c r="XC11" s="11" t="str">
        <f>IF(WO11&gt;0,WO11,"")</f>
        <v/>
      </c>
      <c r="XD11" s="11" t="str">
        <f>IF(SUM(WL11:WO11)-WP11&gt;0,SUM(WL11:WO11)-WP11,"")</f>
        <v/>
      </c>
      <c r="XE11" s="11" t="str">
        <f>IF(WS11&gt;0,WS11,"")</f>
        <v/>
      </c>
      <c r="XF11" s="11" t="str">
        <f>IF(WT11&gt;0,WT11,"")</f>
        <v/>
      </c>
      <c r="XG11" s="11" t="str">
        <f>IF(SUM(WQ11:WT11)-WU11&gt;0,SUM(WQ11:WT11)-WU11,"")</f>
        <v/>
      </c>
      <c r="XH11" s="11" t="str">
        <f>IF(MAX(XD11,XG11)&gt;0,MAX(XD11,XG11),"")</f>
        <v/>
      </c>
      <c r="XI11" s="11" t="str">
        <f>IF(WX11&gt;0,WX11,"")</f>
        <v/>
      </c>
      <c r="XJ11" s="11" t="str">
        <f>IF(WY11&gt;0,WY11,"")</f>
        <v/>
      </c>
      <c r="XK11" s="11" t="str">
        <f>IF(SUM(WV11:WY11)-WZ11&gt;0,SUM(WV11:WY11)-WZ11,"")</f>
        <v/>
      </c>
      <c r="XL11" s="11" t="str">
        <f>IF(SUM(XH11,XK11)&gt;0,SUM(XH11,XK11),"")</f>
        <v/>
      </c>
    </row>
    <row r="12" spans="1:636" x14ac:dyDescent="0.2">
      <c r="A12" s="4" cm="1">
        <f t="array" ref="A12">IF(AND(H12&lt;&gt;"",H12&lt;&gt;"No DD"),SUMPRODUCT((H$4:H$21&lt;&gt;"")*(H$4:H$21&lt;&gt;"No DD")*(E$4:E$21&gt;E12))+1,IF(H12="No DD",SUMPRODUCT((H$4:H$21="No DD")*(E$4:E$21&gt;E12))+1+SUMPRODUCT((H$4:H$21&lt;&gt;"")*(H$4:H$21&lt;&gt;"No DD")),""))</f>
        <v>9</v>
      </c>
      <c r="B12" s="5" t="s">
        <v>286</v>
      </c>
      <c r="C12" s="4" t="s">
        <v>3</v>
      </c>
      <c r="D12" s="4" t="s">
        <v>187</v>
      </c>
      <c r="E12" s="9">
        <f>SUM(J12,L12,N12)</f>
        <v>45.25</v>
      </c>
      <c r="F12" s="3" t="str">
        <f>IF(OR(AND(AG12&gt;=AQ$23,AG12&lt;&gt;"",AI12&gt;=AQ$27,AI12&lt;&gt;"",AF12=""),AND(AJ12&gt;=AQ$23,AJ12&lt;&gt;"",AL12&gt;=AQ$27,AL12&lt;&gt;"",AF12=""),AND(AN12&gt;=AQ$23,AN12&lt;&gt;"",AP12&gt;=AQ$27,AP12&lt;&gt;"",AF12=""),AND(BH12&gt;=BR$23,BH12&lt;&gt;"",BJ12&gt;=BR$27,BJ12&lt;&gt;"",BG12=""),AND(BK12&gt;=BR$23,BK12&lt;&gt;"",BM12&gt;=BR$27,BM12&lt;&gt;"",BG12=""),AND(BO12&gt;=BR$23,BO12&lt;&gt;"",BQ12&gt;=BR$27,BQ12&lt;&gt;"",BG12=""),AND(CI12&gt;=CS$23,CI12&lt;&gt;"",CK12&gt;=CS$27,CK12&lt;&gt;"",CH12=""),AND(CL12&gt;=CS$23,CL12&lt;&gt;"",CN12&gt;=CS$27,CN12&lt;&gt;"",CH12=""),AND(CP12&gt;=CS$23,CP12&lt;&gt;"",CR12&gt;=CS$27,CR12&lt;&gt;"",CH12=""),AND(DP12&gt;=EC$23,DP12&lt;&gt;"",DR12&gt;=EC$27,DR12&lt;&gt;""),AND(DS12&gt;=EC$23,DS12&lt;&gt;"",DU12&gt;=EC$27,DU12&lt;&gt;""),AND(DW12&gt;=EC$23,DW12&lt;&gt;"",DY12&gt;=EC$27,DY12&lt;&gt;""),AND(DZ12&gt;=EC$23,DZ12&lt;&gt;"",EB12&gt;=EC$27,EB12&lt;&gt;""),AND(EX12&gt;=FK$23,EX12&lt;&gt;"",EZ12&gt;=FK$27,EZ12&lt;&gt;""),AND(FA12&gt;=FK$23,FA12&lt;&gt;"",FC12&gt;=FK$27,FC12&lt;&gt;""),AND(FE12&gt;=FK$23,FE12&lt;&gt;"",FG12&gt;=FK$27,FG12&lt;&gt;""),AND(FH12&gt;=FK$23,FH12&lt;&gt;"",FJ12&gt;=FK$27,FJ12&lt;&gt;""),AND(GF12&gt;=GS$23,GF12&lt;&gt;"",GH12&gt;=GS$27,GH12&lt;&gt;""),AND(GI12&gt;=GS$23,GI12&lt;&gt;"",GK12&gt;=GS$27,GK12&lt;&gt;""),AND(GM12&gt;=GS$23,GM12&lt;&gt;"",GO12&gt;=GS$27,GO12&lt;&gt;""),AND(GP12&gt;=GS$23,GP12&lt;&gt;"",GR12&gt;=GS$27,GR12&lt;&gt;""),AND(HN12&gt;=IA$23,HN12&lt;&gt;"",HP12&gt;=IA$27,HP12&lt;&gt;""),AND(HQ12&gt;=IA$23,HQ12&lt;&gt;"",HS12&gt;=IA$27,HS12&lt;&gt;""),AND(HU12&gt;=IA$23,HU12&lt;&gt;"",HW12&gt;=IA$27,HW12&lt;&gt;""),AND(HX12&gt;=IA$23,HX12&lt;&gt;"",HZ12&gt;=IA$27,HZ12&lt;&gt;""),AND(IV12&gt;=JI$23,IV12&lt;&gt;"",IX12&gt;=JI$27,IX12&lt;&gt;""),AND(IY12&gt;=JI$23,IY12&lt;&gt;"",JA12&gt;=JI$27,JA12&lt;&gt;""),AND(JC12&gt;=JI$23,JC12&lt;&gt;"",JE12&gt;=JI$27,JE12&lt;&gt;""),AND(JF12&gt;=JI$23,JF12&lt;&gt;"",JH12&gt;=JI$27,JH12&lt;&gt;""),AND(KD12&gt;=KQ$23,KD12&lt;&gt;"",KF12&gt;=KQ$27,KF12&lt;&gt;""),AND(KG12&gt;=KQ$23,KG12&lt;&gt;"",KI12&gt;=KQ$27,KI12&lt;&gt;""),AND(KK12&gt;=KQ$23,KK12&lt;&gt;"",KM12&gt;=KQ$27,KM12&lt;&gt;""),AND(KN12&gt;=KQ$23,KN12&lt;&gt;"",KP12&gt;=KQ$27,KP12&lt;&gt;""),AND(LL12&gt;=LY$23,LL12&lt;&gt;"",LN12&gt;=LY$27,LN12&lt;&gt;""),AND(LO12&gt;=LY$23,LO12&lt;&gt;"",LQ12&gt;=LY$27,LQ12&lt;&gt;""),AND(LS12&gt;=LY$23,LS12&lt;&gt;"",LU12&gt;=LY$27,LU12&lt;&gt;""),AND(LV12&gt;=LY$23,LV12&lt;&gt;"",LX12&gt;=LY$27,LX12&lt;&gt;""),AND(MT12&gt;=NG$23,MT12&lt;&gt;"",MV12&gt;=NG$27,MV12&lt;&gt;""),AND(MW12&gt;=NG$23,MW12&lt;&gt;"",MY12&gt;=NG$27,MY12&lt;&gt;""),AND(NA12&gt;=NG$23,NA12&lt;&gt;"",NC12&gt;=NG$27,NC12&lt;&gt;""),AND(ND12&gt;=NG$23,ND12&lt;&gt;"",NF12&gt;=NG$27,NF12&lt;&gt;""),AND(OB12&gt;=OO$23,OB12&lt;&gt;"",OD12&gt;=OO$27,OD12&lt;&gt;""),AND(OE12&gt;=OO$23,OE12&lt;&gt;"",OG12&gt;=OO$27,OG12&lt;&gt;""),AND(OI12&gt;=OO$23,OI12&lt;&gt;"",OK12&gt;=OO$27,OK12&lt;&gt;""),AND(OL12&gt;=OO$23,OL12&lt;&gt;"",ON12&gt;=OO$27,ON12&lt;&gt;""),AND(PJ12&gt;=PW$23,PJ12&lt;&gt;"",PL12&gt;=PW$27,PL12&lt;&gt;""),AND(PM12&gt;=PW$23,PM12&lt;&gt;"",PO12&gt;=PW$27,PO12&lt;&gt;""),AND(PQ12&gt;=PW$23,PQ12&lt;&gt;"",PS12&gt;=PW$27,PS12&lt;&gt;""),AND(PT12&gt;=PW$23,PT12&lt;&gt;"",PV12&gt;=PW$27,PV12&lt;&gt;""),AND(QR12&gt;=RE$23,QR12&lt;&gt;"",QT12&gt;=RE$27,QT12&lt;&gt;""),AND(QU12&gt;=RE$23,QU12&lt;&gt;"",QW12&gt;=RE$27,QW12&lt;&gt;""),AND(QY12&gt;=RE$23,QY12&lt;&gt;"",RA12&gt;=RE$27,RA12&lt;&gt;""),AND(RB12&gt;=RE$23,RB12&lt;&gt;"",RD12&gt;=RE$27,RD12&lt;&gt;""),AND(RZ12&gt;=SM$23,RZ12&lt;&gt;"",SB12&gt;=SM$27,SB12&lt;&gt;""),AND(SC12&gt;=SM$23,SC12&lt;&gt;"",SE12&gt;=SM$27,SE12&lt;&gt;""),AND(SG12&gt;=SM$23,SG12&lt;&gt;"",SI12&gt;=SM$27,SI12&lt;&gt;""),AND(SJ12&gt;=SM$23,SJ12&lt;&gt;"",SL12&gt;=SM$27,SL12&lt;&gt;""),AND(TH12&gt;=TU$23,TH12&lt;&gt;"",TJ12&gt;=TU$27,TJ12&lt;&gt;""),AND(TK12&gt;=TU$23,TK12&lt;&gt;"",TM12&gt;=TU$27,TM12&lt;&gt;""),AND(TO12&gt;=TU$23,TO12&lt;&gt;"",TQ12&gt;=TU$27,TQ12&lt;&gt;""),AND(TR12&gt;=TU$23,TR12&lt;&gt;"",TT12&gt;=TU$27,TT12&lt;&gt;""),AND(UP12&gt;=VC$23,UP12&lt;&gt;"",UR12&gt;=VC$27,UR12&lt;&gt;""),AND(US12&gt;=VC$23,US12&lt;&gt;"",UU12&gt;=VC$27,UU12&lt;&gt;""),AND(UW12&gt;=VC$23,UW12&lt;&gt;"",UY12&gt;=VC$27,UY12&lt;&gt;""),AND(UZ12&gt;=VC$23,UZ12&lt;&gt;"",VB12&gt;=VC$27,VB12&lt;&gt;""),AND(VX12&gt;=WK$23,VX12&lt;&gt;"",VZ12&gt;=WK$27,VZ12&lt;&gt;""),AND(WA12&gt;=WK$23,WA12&lt;&gt;"",WC12&gt;=WK$27,WC12&lt;&gt;""),AND(WE12&gt;=WK$23,WE12&lt;&gt;"",WG12&gt;=WK$27,WG12&lt;&gt;""),AND(WH12&gt;=WK$23,WH12&lt;&gt;"",WJ12&gt;=WK$27,WJ12&lt;&gt;"")),"P","")</f>
        <v>P</v>
      </c>
      <c r="G12" s="3" t="str">
        <f>IF(OR(AND(AI12&gt;=AQ$27,AI12&lt;&gt;"",AF12=""),AND(AL12&gt;=AQ$27,AL12&lt;&gt;"",AF12=""),AND(AP12&gt;=AQ$27,AP12&lt;&gt;"",AF12=""),AND(BJ12&gt;=BR$27,BJ12&lt;&gt;"",BG12=""),AND(BM12&gt;=BR$27,BM12&lt;&gt;"",BG12=""),AND(BQ12&gt;=BR$27,BQ12&lt;&gt;"",BG12=""),AND(CK12&gt;=CS$27,CK12&lt;&gt;"",CH12=""),AND(CN12&gt;=CS$27,CN12&lt;&gt;"",CH12=""),AND(CR12&gt;=CS$27,CR12&lt;&gt;"",CH12=""),AND(DR12&gt;=EC$27,DR12&lt;&gt;""),AND(DU12&gt;=EC$27,DU12&lt;&gt;""),AND(DY12&gt;=EC$27,DY12&lt;&gt;""),AND(EB12&gt;=EC$27,EB12&lt;&gt;""),AND(EZ12&gt;=FK$27,EZ12&lt;&gt;""),AND(FC12&gt;=FK$27,FC12&lt;&gt;""),AND(FG12&gt;=FK$27,FG12&lt;&gt;""),AND(FJ12&gt;=FK$27,FJ12&lt;&gt;""),AND(GH12&gt;=GS$27,GH12&lt;&gt;""),AND(GK12&gt;=GS$27,GK12&lt;&gt;""),AND(GO12&gt;=GS$27,GO12&lt;&gt;""),AND(GR12&gt;=GS$27,GR12&lt;&gt;""),AND(HP12&gt;=IA$27,HP12&lt;&gt;""),AND(HS12&gt;=IA$27,HS12&lt;&gt;""),AND(HW12&gt;=IA$27,HW12&lt;&gt;""),AND(HZ12&gt;=IA$27,HZ12&lt;&gt;""),AND(IX12&gt;=JI$27,IX12&lt;&gt;""),AND(JA12&gt;=JI$27,JA12&lt;&gt;""),AND(JE12&gt;=JI$27,JE12&lt;&gt;""),AND(JH12&gt;=JI$27,JH12&lt;&gt;""),AND(KF12&gt;=KQ$27,KF12&lt;&gt;""),AND(KI12&gt;=KQ$27,KI12&lt;&gt;""),AND(KM12&gt;=KQ$27,KM12&lt;&gt;""),AND(KP12&gt;=KQ$27,KP12&lt;&gt;""),AND(LN12&gt;=LY$27,LN12&lt;&gt;""),AND(LQ12&gt;=LY$27,LQ12&lt;&gt;""),AND(LU12&gt;=LY$27,LU12&lt;&gt;""),AND(LX12&gt;=LY$27,LX12&lt;&gt;""),AND(MV12&gt;=NG$27,MV12&lt;&gt;""),AND(MY12&gt;=NG$27,MY12&lt;&gt;""),AND(NC12&gt;=NG$27,NC12&lt;&gt;""),AND(NF12&gt;=NG$27,NF12&lt;&gt;""),AND(OD12&gt;=OO$27,OD12&lt;&gt;""),AND(OG12&gt;=OO$27,OG12&lt;&gt;""),AND(OK12&gt;=OO$27,OK12&lt;&gt;""),AND(ON12&gt;=OO$27,ON12&lt;&gt;""),AND(PL12&gt;=PW$27,PL12&lt;&gt;""),AND(PO12&gt;=PW$27,PO12&lt;&gt;""),AND(PS12&gt;=PW$27,PS12&lt;&gt;""),AND(PV12&gt;=PW$27,PV12&lt;&gt;""),AND(QT12&gt;=RE$27,QT12&lt;&gt;""),AND(QW12&gt;=RE$27,QW12&lt;&gt;""),AND(RA12&gt;=RE$27,RA12&lt;&gt;""),AND(RD12&gt;=RE$27,RD12&lt;&gt;""),AND(SB12&gt;=SM$27,SB12&lt;&gt;""),AND(SE12&gt;=SM$27,SE12&lt;&gt;""),AND(SI12&gt;=SM$27,SI12&lt;&gt;""),AND(SL12&gt;=SM$27,SL12&lt;&gt;""),AND(TJ12&gt;=TU$27,TJ12&lt;&gt;""),AND(TM12&gt;=TU$27,TM12&lt;&gt;""),AND(TQ12&gt;=TU$27,TQ12&lt;&gt;""),AND(TT12&gt;=TU$27,TT12&lt;&gt;""),AND(UR12&gt;=VC$27,UR12&lt;&gt;""),AND(UU12&gt;=VC$27,UU12&lt;&gt;""),AND(UY12&gt;=VC$27,UY12&lt;&gt;""),AND(VB12&gt;=VC$27,VB12&lt;&gt;""),AND(VZ12&gt;=WK$27,VZ12&lt;&gt;""),AND(WC12&gt;=WK$27,WC12&lt;&gt;""),AND(WG12&gt;=WK$27,WG12&lt;&gt;""),AND(WJ12&gt;=WK$27,WJ12&lt;&gt;"")),"P","")</f>
        <v>P</v>
      </c>
      <c r="H12" s="37" t="str">
        <f>IF(AND(G12="P",F12=""),"No DD",IF(OR(AND(AG12&gt;=AQ$26,AG12&lt;&gt;"",AI12&gt;=AQ$30,AI12&lt;&gt;"",AF12=""),AND(AJ12&gt;=AQ$26,AJ12&lt;&gt;"",AL12&gt;=AQ$30,AL12&lt;&gt;"",AF12=""),AND(AN12&gt;=AQ$26,AN12&lt;&gt;"",AP12&gt;=AQ$30,AP12&lt;&gt;"",AF12=""),AND(BH12&gt;=BR$26,BH12&lt;&gt;"",BJ12&gt;=BR$30,BJ12&lt;&gt;"",BG12=""),AND(BK12&gt;=BR$26,BK12&lt;&gt;"",BM12&gt;=BR$30,BM12&lt;&gt;"",BG12=""),AND(BO12&gt;=BR$26,BO12&lt;&gt;"",BQ12&gt;=BR$30,BQ12&lt;&gt;"",BG12=""),AND(CI12&gt;=CS$26,CI12&lt;&gt;"",CK12&gt;=CS$30,CK12&lt;&gt;"",CH12=""),AND(CL12&gt;=CS$26,CL12&lt;&gt;"",CN12&gt;=CS$30,CN12&lt;&gt;"",CH12=""),AND(CP12&gt;=CS$26,CP12&lt;&gt;"",CR12&gt;=CS$30,CR12&lt;&gt;"",CH12=""),AND(DP12&gt;=EC$26,DP12&lt;&gt;"",DR12&gt;=EC$30,DR12&lt;&gt;""),AND(DS12&gt;=EC$26,DS12&lt;&gt;"",DU12&gt;=EC$30,DU12&lt;&gt;""),AND(DW12&gt;=EC$26,DW12&lt;&gt;"",DY12&gt;=EC$30,DY12&lt;&gt;""),AND(DZ12&gt;=EC$26,DZ12&lt;&gt;"",EB12&gt;=EC$30,EB12&lt;&gt;""),AND(EX12&gt;=FK$26,EX12&lt;&gt;"",EZ12&gt;=FK$30,EZ12&lt;&gt;""),AND(FA12&gt;=FK$26,FA12&lt;&gt;"",FC12&gt;=FK$30,FC12&lt;&gt;""),AND(FE12&gt;=FK$26,FE12&lt;&gt;"",FG12&gt;=FK$30,FG12&lt;&gt;""),AND(FH12&gt;=FK$26,FH12&lt;&gt;"",FJ12&gt;=FK$30,FJ12&lt;&gt;""),AND(GF12&gt;=GS$26,GF12&lt;&gt;"",GH12&gt;=GS$30,GH12&lt;&gt;""),AND(GI12&gt;=GS$26,GI12&lt;&gt;"",GK12&gt;=GS$30,GK12&lt;&gt;""),AND(GM12&gt;=GS$26,GM12&lt;&gt;"",GO12&gt;=GS$30,GO12&lt;&gt;""),AND(GP12&gt;=GS$26,GP12&lt;&gt;"",GR12&gt;=GS$30,GR12&lt;&gt;""),AND(HN12&gt;=IA$26,HN12&lt;&gt;"",HP12&gt;=IA$30,HP12&lt;&gt;""),AND(HQ12&gt;=IA$26,HQ12&lt;&gt;"",HS12&gt;=IA$30,HS12&lt;&gt;""),AND(HU12&gt;=IA$26,HU12&lt;&gt;"",HW12&gt;=IA$30,HW12&lt;&gt;""),AND(HX12&gt;=IA$26,HX12&lt;&gt;"",HZ12&gt;=IA$30,HZ12&lt;&gt;""),AND(IV12&gt;=JI$26,IV12&lt;&gt;"",IX12&gt;=JI$30,IX12&lt;&gt;""),AND(IY12&gt;=JI$26,IY12&lt;&gt;"",JA12&gt;=JI$30,JA12&lt;&gt;""),AND(JC12&gt;=JI$26,JC12&lt;&gt;"",JE12&gt;=JI$30,JE12&lt;&gt;""),AND(JF12&gt;=JI$26,JF12&lt;&gt;"",JH12&gt;=JI$30,JH12&lt;&gt;""),AND(KD12&gt;=KQ$26,KD12&lt;&gt;"",KF12&gt;=KQ$30,KF12&lt;&gt;""),AND(KG12&gt;=KQ$26,KG12&lt;&gt;"",KI12&gt;=KQ$30,KI12&lt;&gt;""),AND(KK12&gt;=KQ$26,KK12&lt;&gt;"",KM12&gt;=KQ$30,KM12&lt;&gt;""),AND(KN12&gt;=KQ$26,KN12&lt;&gt;"",KP12&gt;=KQ$30,KP12&lt;&gt;""),AND(LL12&gt;=LY$26,LL12&lt;&gt;"",LN12&gt;=LY$30,LN12&lt;&gt;""),AND(LO12&gt;=LY$26,LO12&lt;&gt;"",LQ12&gt;=LY$30,LQ12&lt;&gt;""),AND(LS12&gt;=LY$26,LS12&lt;&gt;"",LU12&gt;=LY$30,LU12&lt;&gt;""),AND(LV12&gt;=LY$26,LV12&lt;&gt;"",LX12&gt;=LY$30,LX12&lt;&gt;""),AND(MT12&gt;=NG$26,MT12&lt;&gt;"",MV12&gt;=NG$30,MV12&lt;&gt;""),AND(MW12&gt;=NG$26,MW12&lt;&gt;"",MY12&gt;=NG$30,MY12&lt;&gt;""),AND(NA12&gt;=NG$26,NA12&lt;&gt;"",NC12&gt;=NG$30,NC12&lt;&gt;""),AND(ND12&gt;=NG$26,ND12&lt;&gt;"",NF12&gt;=NG$30,NF12&lt;&gt;""),AND(OB12&gt;=OO$26,OB12&lt;&gt;"",OD12&gt;=OO$30,OD12&lt;&gt;""),AND(OE12&gt;=OO$26,OE12&lt;&gt;"",OG12&gt;=OO$30,OG12&lt;&gt;""),AND(OI12&gt;=OO$26,OI12&lt;&gt;"",OK12&gt;=OO$30,OK12&lt;&gt;""),AND(OL12&gt;=OO$26,OL12&lt;&gt;"",ON12&gt;=OO$30,ON12&lt;&gt;""),AND(PJ12&gt;=PW$26,PJ12&lt;&gt;"",PL12&gt;=PW$30,PL12&lt;&gt;""),AND(PM12&gt;=PW$26,PM12&lt;&gt;"",PO12&gt;=PW$30,PO12&lt;&gt;""),AND(PQ12&gt;=PW$26,PQ12&lt;&gt;"",PS12&gt;=PW$30,PS12&lt;&gt;""),AND(PT12&gt;=PW$26,PT12&lt;&gt;"",PV12&gt;=PW$30,PV12&lt;&gt;""),AND(QR12&gt;=RE$26,QR12&lt;&gt;"",QT12&gt;=RE$30,QT12&lt;&gt;""),AND(QU12&gt;=RE$26,QU12&lt;&gt;"",QW12&gt;=RE$30,QW12&lt;&gt;""),AND(QY12&gt;=RE$26,QY12&lt;&gt;"",RA12&gt;=RE$30,RA12&lt;&gt;""),AND(RB12&gt;=RE$26,RB12&lt;&gt;"",RD12&gt;=RE$30,RD12&lt;&gt;""),AND(RZ12&gt;=SM$26,RZ12&lt;&gt;"",SB12&gt;=SM$30,SB12&lt;&gt;""),AND(SC12&gt;=SM$26,SC12&lt;&gt;"",SE12&gt;=SM$30,SE12&lt;&gt;""),AND(SG12&gt;=SM$26,SG12&lt;&gt;"",SI12&gt;=SM$30,SI12&lt;&gt;""),AND(SJ12&gt;=SM$26,SJ12&lt;&gt;"",SL12&gt;=SM$30,SL12&lt;&gt;""),AND(TH12&gt;=TU$26,TH12&lt;&gt;"",TJ12&gt;=TU$30,TJ12&lt;&gt;""),AND(TK12&gt;=TU$26,TK12&lt;&gt;"",TM12&gt;=TU$30,TM12&lt;&gt;""),AND(TO12&gt;=TU$26,TO12&lt;&gt;"",TQ12&gt;=TU$30,TQ12&lt;&gt;""),AND(TR12&gt;=TU$26,TR12&lt;&gt;"",TT12&gt;=TU$30,TT12&lt;&gt;""),AND(UP12&gt;=VC$26,UP12&lt;&gt;"",UR12&gt;=VC$30,UR12&lt;&gt;""),AND(US12&gt;=VC$26,US12&lt;&gt;"",UU12&gt;=VC$30,UU12&lt;&gt;""),AND(UW12&gt;=VC$26,UW12&lt;&gt;"",UY12&gt;=VC$30,UY12&lt;&gt;""),AND(UZ12&gt;=VC$26,UZ12&lt;&gt;"",VB12&gt;=VC$30,VB12&lt;&gt;""),AND(VX12&gt;=WK$26,VX12&lt;&gt;"",VZ12&gt;=WK$30,VZ12&lt;&gt;""),AND(WA12&gt;=WK$26,WA12&lt;&gt;"",WC12&gt;=WK$30,WC12&lt;&gt;""),AND(WE12&gt;=WK$26,WE12&lt;&gt;"",WG12&gt;=WK$30,WG12&lt;&gt;""),AND(WH12&gt;=WK$26,WH12&lt;&gt;"",WJ12&gt;=WK$30,WJ12&lt;&gt;"")),"Merit",IF(OR(AND(AG12&gt;=AQ$25,AG12&lt;&gt;"",AI12&gt;=AQ$29,AI12&lt;&gt;"",AF12=""),AND(AJ12&gt;=AQ$25,AJ12&lt;&gt;"",AL12&gt;=AQ$29,AL12&lt;&gt;"",AF12=""),AND(AN12&gt;=AQ$25,AN12&lt;&gt;"",AP12&gt;=AQ$29,AP12&lt;&gt;"",AF12=""),AND(BH12&gt;=BR$25,BH12&lt;&gt;"",BJ12&gt;=BR$29,BJ12&lt;&gt;"",BG12=""),AND(BK12&gt;=BR$25,BK12&lt;&gt;"",BM12&gt;=BR$29,BM12&lt;&gt;"",BG12=""),AND(BO12&gt;=BR$25,BO12&lt;&gt;"",BQ12&gt;=BR$29,BQ12&lt;&gt;"",BG12=""),AND(CI12&gt;=CS$25,CI12&lt;&gt;"",CK12&gt;=CS$29,CK12&lt;&gt;"",CH12=""),AND(CL12&gt;=CS$25,CL12&lt;&gt;"",CN12&gt;=CS$29,CN12&lt;&gt;"",CH12=""),AND(CP12&gt;=CS$25,CP12&lt;&gt;"",CR12&gt;=CS$29,CR12&lt;&gt;"",CH12=""),AND(DP12&gt;=EC$25,DP12&lt;&gt;"",DR12&gt;=EC$29,DR12&lt;&gt;""),AND(DS12&gt;=EC$25,DS12&lt;&gt;"",DU12&gt;=EC$29,DU12&lt;&gt;""),AND(DW12&gt;=EC$25,DW12&lt;&gt;"",DY12&gt;=EC$29,DY12&lt;&gt;""),AND(DZ12&gt;=EC$25,DZ12&lt;&gt;"",EB12&gt;=EC$29,EB12&lt;&gt;""),AND(EX12&gt;=FK$25,EX12&lt;&gt;"",EZ12&gt;=FK$29,EZ12&lt;&gt;""),AND(FA12&gt;=FK$25,FA12&lt;&gt;"",FC12&gt;=FK$29,FC12&lt;&gt;""),AND(FE12&gt;=FK$25,FE12&lt;&gt;"",FG12&gt;=FK$29,FG12&lt;&gt;""),AND(FH12&gt;=FK$25,FH12&lt;&gt;"",FJ12&gt;=FK$29,FJ12&lt;&gt;""),AND(GF12&gt;=GS$25,GF12&lt;&gt;"",GH12&gt;=GS$29,GH12&lt;&gt;""),AND(GI12&gt;=GS$25,GI12&lt;&gt;"",GK12&gt;=GS$29,GK12&lt;&gt;""),AND(GM12&gt;=GS$25,GM12&lt;&gt;"",GO12&gt;=GS$29,GO12&lt;&gt;""),AND(GP12&gt;=GS$25,GP12&lt;&gt;"",GR12&gt;=GS$29,GR12&lt;&gt;""),AND(HN12&gt;=IA$25,HN12&lt;&gt;"",HP12&gt;=IA$29,HP12&lt;&gt;""),AND(HQ12&gt;=IA$25,HQ12&lt;&gt;"",HS12&gt;=IA$29,HS12&lt;&gt;""),AND(HU12&gt;=IA$25,HU12&lt;&gt;"",HW12&gt;=IA$29,HW12&lt;&gt;""),AND(HX12&gt;=IA$25,HX12&lt;&gt;"",HZ12&gt;=IA$29,HZ12&lt;&gt;""),AND(IV12&gt;=JI$25,IV12&lt;&gt;"",IX12&gt;=JI$29,IX12&lt;&gt;""),AND(IY12&gt;=JI$25,IY12&lt;&gt;"",JA12&gt;=JI$29,JA12&lt;&gt;""),AND(JC12&gt;=JI$25,JC12&lt;&gt;"",JE12&gt;=JI$29,JE12&lt;&gt;""),AND(JF12&gt;=JI$25,JF12&lt;&gt;"",JH12&gt;=JI$29,JH12&lt;&gt;""),AND(KD12&gt;=KQ$25,KD12&lt;&gt;"",KF12&gt;=KQ$29,KF12&lt;&gt;""),AND(KG12&gt;=KQ$25,KG12&lt;&gt;"",KI12&gt;=KQ$29,KI12&lt;&gt;""),AND(KK12&gt;=KQ$25,KK12&lt;&gt;"",KM12&gt;=KQ$29,KM12&lt;&gt;""),AND(KN12&gt;=KQ$25,KN12&lt;&gt;"",KP12&gt;=KQ$29,KP12&lt;&gt;""),AND(LL12&gt;=LY$25,LL12&lt;&gt;"",LN12&gt;=LY$29,LN12&lt;&gt;""),AND(LO12&gt;=LY$25,LO12&lt;&gt;"",LQ12&gt;=LY$29,LQ12&lt;&gt;""),AND(LS12&gt;=LY$25,LS12&lt;&gt;"",LU12&gt;=LY$29,LU12&lt;&gt;""),AND(LV12&gt;=LY$25,LV12&lt;&gt;"",LX12&gt;=LY$29,LX12&lt;&gt;""),AND(MT12&gt;=NG$25,MT12&lt;&gt;"",MV12&gt;=NG$29,MV12&lt;&gt;""),AND(MW12&gt;=NG$25,MW12&lt;&gt;"",MY12&gt;=NG$29,MY12&lt;&gt;""),AND(NA12&gt;=NG$25,NA12&lt;&gt;"",NC12&gt;=NG$29,NC12&lt;&gt;""),AND(ND12&gt;=NG$25,ND12&lt;&gt;"",NF12&gt;=NG$29,NF12&lt;&gt;""),AND(OB12&gt;=OO$25,OB12&lt;&gt;"",OD12&gt;=OO$29,OD12&lt;&gt;""),AND(OE12&gt;=OO$25,OE12&lt;&gt;"",OG12&gt;=OO$29,OG12&lt;&gt;""),AND(OI12&gt;=OO$25,OI12&lt;&gt;"",OK12&gt;=OO$29,OK12&lt;&gt;""),AND(OL12&gt;=OO$25,OL12&lt;&gt;"",ON12&gt;=OO$29,ON12&lt;&gt;""),AND(PJ12&gt;=PW$25,PJ12&lt;&gt;"",PL12&gt;=PW$29,PL12&lt;&gt;""),AND(PM12&gt;=PW$25,PM12&lt;&gt;"",PO12&gt;=PW$29,PO12&lt;&gt;""),AND(PQ12&gt;=PW$25,PQ12&lt;&gt;"",PS12&gt;=PW$29,PS12&lt;&gt;""),AND(PT12&gt;=PW$25,PT12&lt;&gt;"",PV12&gt;=PW$29,PV12&lt;&gt;""),AND(QR12&gt;=RE$25,QR12&lt;&gt;"",QT12&gt;=RE$29,QT12&lt;&gt;""),AND(QU12&gt;=RE$25,QU12&lt;&gt;"",QW12&gt;=RE$29,QW12&lt;&gt;""),AND(QY12&gt;=RE$25,QY12&lt;&gt;"",RA12&gt;=RE$29,RA12&lt;&gt;""),AND(RB12&gt;=RE$25,RB12&lt;&gt;"",RD12&gt;=RE$29,RD12&lt;&gt;""),AND(RZ12&gt;=SM$25,RZ12&lt;&gt;"",SB12&gt;=SM$29,SB12&lt;&gt;""),AND(SC12&gt;=SM$25,SC12&lt;&gt;"",SE12&gt;=SM$29,SE12&lt;&gt;""),AND(SG12&gt;=SM$25,SG12&lt;&gt;"",SI12&gt;=SM$29,SI12&lt;&gt;""),AND(SJ12&gt;=SM$25,SJ12&lt;&gt;"",SL12&gt;=SM$29,SL12&lt;&gt;""),AND(TH12&gt;=TU$25,TH12&lt;&gt;"",TJ12&gt;=TU$29,TJ12&lt;&gt;""),AND(TK12&gt;=TU$25,TK12&lt;&gt;"",TM12&gt;=TU$29,TM12&lt;&gt;""),AND(TO12&gt;=TU$25,TO12&lt;&gt;"",TQ12&gt;=TU$29,TQ12&lt;&gt;""),AND(TR12&gt;=TU$25,TR12&lt;&gt;"",TT12&gt;=TU$29,TT12&lt;&gt;""),AND(UP12&gt;=VC$25,UP12&lt;&gt;"",UR12&gt;=VC$29,UR12&lt;&gt;""),AND(US12&gt;=VC$25,US12&lt;&gt;"",UU12&gt;=VC$29,UU12&lt;&gt;""),AND(UW12&gt;=VC$25,UW12&lt;&gt;"",UY12&gt;=VC$29,UY12&lt;&gt;""),AND(UZ12&gt;=VC$25,UZ12&lt;&gt;"",VB12&gt;=VC$29,VB12&lt;&gt;""),AND(VX12&gt;=WK$25,VX12&lt;&gt;"",VZ12&gt;=WK$29,VZ12&lt;&gt;""),AND(WA12&gt;=WK$25,WA12&lt;&gt;"",WC12&gt;=WK$29,WC12&lt;&gt;""),AND(WE12&gt;=WK$25,WE12&lt;&gt;"",WG12&gt;=WK$29,WG12&lt;&gt;""),AND(WH12&gt;=WK$25,WH12&lt;&gt;"",WJ12&gt;=WK$29,WJ12&lt;&gt;"")),"Excellence",IF(I12="P","Worlds Team",IF(F12="P","National Team","")))))</f>
        <v>National Team</v>
      </c>
      <c r="I12" s="3" t="str">
        <f>IF(OR(AND(AG12&gt;=AQ$24,AG12&lt;&gt;"",AI12&gt;=AQ$28,AI12&lt;&gt;"",AF12=""),AND(AJ12&gt;=AQ$24,AJ12&lt;&gt;"",AL12&gt;=AQ$28,AL12&lt;&gt;"",AF12=""),AND(AN12&gt;=AQ$24,AN12&lt;&gt;"",AP12&gt;=AQ$28,AP12&lt;&gt;"",AF12=""),AND(BH12&gt;=BR$24,BH12&lt;&gt;"",BJ12&gt;=BR$28,BJ12&lt;&gt;"",BG12=""),AND(BK12&gt;=BR$24,BK12&lt;&gt;"",BM12&gt;=BR$28,BM12&lt;&gt;"",BG12=""),AND(BO12&gt;=BR$24,BO12&lt;&gt;"",BQ12&gt;=BR$28,BQ12&lt;&gt;"",BG12=""),AND(CI12&gt;=CS$24,CI12&lt;&gt;"",CK12&gt;=CS$28,CK12&lt;&gt;"",CH12=""),AND(CL12&gt;=CS$24,CL12&lt;&gt;"",CN12&gt;=CS$28,CN12&lt;&gt;"",CH12=""),AND(CP12&gt;=CS$24,CP12&lt;&gt;"",CR12&gt;=CS$28,CR12&lt;&gt;"",CH12=""),AND(DP12&gt;=EC$24,DP12&lt;&gt;"",DR12&gt;=EC$28,DR12&lt;&gt;""),AND(DS12&gt;=EC$24,DS12&lt;&gt;"",DU12&gt;=EC$28,DU12&lt;&gt;""),AND(DW12&gt;=EC$24,DW12&lt;&gt;"",DY12&gt;=EC$28,DY12&lt;&gt;""),AND(DZ12&gt;=EC$24,DZ12&lt;&gt;"",EB12&gt;=EC$28,EB12&lt;&gt;""),AND(EX12&gt;=FK$24,EX12&lt;&gt;"",EZ12&gt;=FK$28,EZ12&lt;&gt;""),AND(FA12&gt;=FK$24,FA12&lt;&gt;"",FC12&gt;=FK$28,FC12&lt;&gt;""),AND(FE12&gt;=FK$24,FE12&lt;&gt;"",FG12&gt;=FK$28,FG12&lt;&gt;""),AND(FH12&gt;=FK$24,FH12&lt;&gt;"",FJ12&gt;=FK$28,FJ12&lt;&gt;""),AND(GF12&gt;=GS$24,GF12&lt;&gt;"",GH12&gt;=GS$28,GH12&lt;&gt;""),AND(GI12&gt;=GS$24,GI12&lt;&gt;"",GK12&gt;=GS$28,GK12&lt;&gt;""),AND(GM12&gt;=GS$24,GM12&lt;&gt;"",GO12&gt;=GS$28,GO12&lt;&gt;""),AND(GP12&gt;=GS$24,GP12&lt;&gt;"",GR12&gt;=GS$28,GR12&lt;&gt;""),AND(HN12&gt;=IA$24,HN12&lt;&gt;"",HP12&gt;=IA$28,HP12&lt;&gt;""),AND(HQ12&gt;=IA$24,HQ12&lt;&gt;"",HS12&gt;=IA$28,HS12&lt;&gt;""),AND(HU12&gt;=IA$24,HU12&lt;&gt;"",HW12&gt;=IA$28,HW12&lt;&gt;""),AND(HX12&gt;=IA$24,HX12&lt;&gt;"",HZ12&gt;=IA$28,HZ12&lt;&gt;""),AND(IV12&gt;=JI$24,IV12&lt;&gt;"",IX12&gt;=JI$28,IX12&lt;&gt;""),AND(IY12&gt;=JI$24,IY12&lt;&gt;"",JA12&gt;=JI$28,JA12&lt;&gt;""),AND(JC12&gt;=JI$24,JC12&lt;&gt;"",JE12&gt;=JI$28,JE12&lt;&gt;""),AND(JF12&gt;=JI$24,JF12&lt;&gt;"",JH12&gt;=JI$28,JH12&lt;&gt;""),AND(KD12&gt;=KQ$24,KD12&lt;&gt;"",KF12&gt;=KQ$28,KF12&lt;&gt;""),AND(KG12&gt;=KQ$24,KG12&lt;&gt;"",KI12&gt;=KQ$28,KI12&lt;&gt;""),AND(KK12&gt;=KQ$24,KK12&lt;&gt;"",KM12&gt;=KQ$28,KM12&lt;&gt;""),AND(KN12&gt;=KQ$24,KN12&lt;&gt;"",KP12&gt;=KQ$28,KP12&lt;&gt;""),AND(LL12&gt;=LY$24,LL12&lt;&gt;"",LN12&gt;=LY$28,LN12&lt;&gt;""),AND(LO12&gt;=LY$24,LO12&lt;&gt;"",LQ12&gt;=LY$28,LQ12&lt;&gt;""),AND(LS12&gt;=LY$24,LS12&lt;&gt;"",LU12&gt;=LY$28,LU12&lt;&gt;""),AND(LV12&gt;=LY$24,LV12&lt;&gt;"",LX12&gt;=LY$28,LX12&lt;&gt;""),AND(MT12&gt;=NG$24,MT12&lt;&gt;"",MV12&gt;=NG$28,MV12&lt;&gt;""),AND(MW12&gt;=NG$24,MW12&lt;&gt;"",MY12&gt;=NG$28,MY12&lt;&gt;""),AND(NA12&gt;=NG$24,NA12&lt;&gt;"",NC12&gt;=NG$28,NC12&lt;&gt;""),AND(ND12&gt;=NG$24,ND12&lt;&gt;"",NF12&gt;=NG$28,NF12&lt;&gt;""),AND(OB12&gt;=OO$24,OB12&lt;&gt;"",OD12&gt;=OO$28,OD12&lt;&gt;""),AND(OE12&gt;=OO$24,OE12&lt;&gt;"",OG12&gt;=OO$28,OG12&lt;&gt;""),AND(OI12&gt;=OO$24,OI12&lt;&gt;"",OK12&gt;=OO$28,OK12&lt;&gt;""),AND(OL12&gt;=OO$24,OL12&lt;&gt;"",ON12&gt;=OO$28,ON12&lt;&gt;""),AND(PJ12&gt;=PW$24,PJ12&lt;&gt;"",PL12&gt;=PW$28,PL12&lt;&gt;""),AND(PM12&gt;=PW$24,PM12&lt;&gt;"",PO12&gt;=PW$28,PO12&lt;&gt;""),AND(PQ12&gt;=PW$24,PQ12&lt;&gt;"",PS12&gt;=PW$28,PS12&lt;&gt;""),AND(PT12&gt;=PW$24,PT12&lt;&gt;"",PV12&gt;=PW$28,PV12&lt;&gt;""),AND(QR12&gt;=RE$24,QR12&lt;&gt;"",QT12&gt;=RE$28,QT12&lt;&gt;""),AND(QU12&gt;=RE$24,QU12&lt;&gt;"",QW12&gt;=RE$28,QW12&lt;&gt;""),AND(QY12&gt;=RE$24,QY12&lt;&gt;"",RA12&gt;=RE$28,RA12&lt;&gt;""),AND(RB12&gt;=RE$24,RB12&lt;&gt;"",RD12&gt;=RE$28,RD12&lt;&gt;""),AND(RZ12&gt;=SM$24,RZ12&lt;&gt;"",SB12&gt;=SM$28,SB12&lt;&gt;""),AND(SC12&gt;=SM$24,SC12&lt;&gt;"",SE12&gt;=SM$28,SE12&lt;&gt;""),AND(SG12&gt;=SM$24,SG12&lt;&gt;"",SI12&gt;=SM$28,SI12&lt;&gt;""),AND(SJ12&gt;=SM$24,SJ12&lt;&gt;"",SL12&gt;=SM$28,SL12&lt;&gt;""),AND(TH12&gt;=TU$24,TH12&lt;&gt;"",TJ12&gt;=TU$28,TJ12&lt;&gt;""),AND(TK12&gt;=TU$24,TK12&lt;&gt;"",TM12&gt;=TU$28,TM12&lt;&gt;""),AND(TO12&gt;=TU$24,TO12&lt;&gt;"",TQ12&gt;=TU$28,TQ12&lt;&gt;""),AND(TR12&gt;=TU$24,TR12&lt;&gt;"",TT12&gt;=TU$28,TT12&lt;&gt;""),AND(UP12&gt;=VC$24,UP12&lt;&gt;"",UR12&gt;=VC$28,UR12&lt;&gt;""),AND(US12&gt;=VC$24,US12&lt;&gt;"",UU12&gt;=VC$28,UU12&lt;&gt;""),AND(UW12&gt;=VC$24,UW12&lt;&gt;"",UY12&gt;=VC$28,UY12&lt;&gt;""),AND(UZ12&gt;=VC$24,UZ12&lt;&gt;"",VB12&gt;=VC$28,VB12&lt;&gt;""),AND(VX12&gt;=WK$24,VX12&lt;&gt;"",VZ12&gt;=WK$28,VZ12&lt;&gt;""),AND(WA12&gt;=WK$24,WA12&lt;&gt;"",WC12&gt;=WK$28,WC12&lt;&gt;""),AND(WE12&gt;=WK$24,WE12&lt;&gt;"",WG12&gt;=WK$28,WG12&lt;&gt;""),AND(WH12&gt;=WK$24,WH12&lt;&gt;"",WJ12&gt;=WK$28,WJ12&lt;&gt;"")),"P","")</f>
        <v/>
      </c>
      <c r="J12" s="8">
        <f>IF(COUNT(AI12,AL12,AP12,BJ12,BM12,BQ12,CK12,CN12,CR12)&gt;0,LARGE((AI12,AL12,AP12,BJ12,BM12,BQ12,CK12,CN12,CR12),1),0)</f>
        <v>0</v>
      </c>
      <c r="K12" s="8" t="str">
        <f>IF(J12="","",IF(OR(J12=CK12,J12=CN12,J12=CR12),$BS$1,IF(OR(J12=BJ12,J12=BM12,J12=BQ12),$AR$1,IF(OR(J12=AI12,J12=AL12,J12=AP12),$Q$1,""))))</f>
        <v/>
      </c>
      <c r="L12" s="8">
        <f>IF(COUNT(AI12,AL12,AP12,BJ12,BM12,BQ12,CK12,CN12,CR12)&gt;1,LARGE((AI12,AL12,AP12,BJ12,BM12,BQ12,CK12,CN12,CR12),2),0)</f>
        <v>0</v>
      </c>
      <c r="M12" s="8" t="str">
        <f>IF(L12="","",IF(OR(L12=CK12,L12=CN12,L12=CR12),$BS$1,IF(OR(L12=BJ12,L12=BM12,L12=BQ12),$AR$1,IF(OR(L12=AI12,L12=AL12,L12=AP12),$Q$1,""))))</f>
        <v/>
      </c>
      <c r="N12" s="8">
        <f>IF(MAX(CT12,CU12)&gt;0,MAX(CT12,CU12),"")</f>
        <v>45.25</v>
      </c>
      <c r="O12" s="11" t="str">
        <f>IF(N12="","",IF(N12=CT12,"("&amp;CT$2&amp;")",IF(N12=CU12,"("&amp;CU$2&amp;")")))</f>
        <v>(Prelim)</v>
      </c>
      <c r="P12" s="8" t="str">
        <f>IF(N12="","",IF(N12=CT12,IF(N12+IF(L12="",0,L12)=WD12,$VD$1,IF(N12+IF(L12="",0,L12)=UV12,$TV$1,IF(N12+IF(L12="",0,L12)=TN12,$SN$1,IF(N12+IF(L12="",0,L12)=SF12,$RF$1,IF(N12+IF(L12="",0,L12)=QX12,$PX$1,IF(N12+IF(L12="",0,L12)=PP12,$OP$1,IF(N12+IF(L12="",0,L12)=OH12,$NH$1,IF(N12+IF(L12="",0,L12)=MZ12,$LZ$1,IF(N12+IF(L12="",0,L12)=LR12,$KR$1,IF(N12+IF(L12="",0,L12)=KJ12,$JJ$1,IF(N12+IF(L12="",0,L12)=JB12,$IB$1,IF(N12+IF(L12="",0,L12)=HT12,$GT$1,IF(N12+IF(L12="",0,L12)=GL12,$FL$1,IF(N12+IF(L12="",0,L12)=FD12,$ED$1,IF(N12+IF(L12="",0,L12)=DV12,$CV$1))))))))))))))),IF(N12=CU12,IF(N12+IF(L12="",0,L12)=WG12,$VD$1,IF(N12+IF(L12="",0,L12)=UY12,$TV$1,IF(N12+IF(L12="",0,L12)=TQ12,$SN$1,IF(N12+IF(L12="",0,L12)=SL12,$RF$1,IF(N12+IF(L12="",0,L12)=RD12,$PX$1,IF(N12+IF(L12="",0,L12)=PV12,$OP$1,IF(N12+IF(L12="",0,L12)=ON12,$NH$1,IF(N12+IF(L12="",0,L12)=NF12,$LZ$1,IF(N12+IF(L12="",0,L12)=LX12,$KR$1,IF(N12+IF(L12="",0,L12)=KP12,$JJ$1,IF(N12+IF(L12="",0,L12)=JH12,$IB$1,IF(N12+IF(L12="",0,L12)=HZ12,$GT$1,IF(N12+IF(L12="",0,L12)=GR12,$FL$1,IF(N12+IF(L12="",0,L12)=FJ12,$ED$1,IF(N12+IF(L12="",0,L12)=EB12,$CV$1,IF(N12+IF(L12="",0,L12)=WJ12,$VD$1,IF(N12+IF(L12="",0,L12)=VB12,$TV$1,IF(N12+IF(L12="",0,L12)=TT12,$SN$1,IF(N12+IF(L12="",0,L12)=SI12,$RF$1,IF(N12+IF(L12="",0,L12)=RA12,$PX$1,IF(N12+IF(L12="",0,L12)=PS12,$OP$1,IF(N12+IF(L12="",0,L12)=OK12,$NH$1,IF(N12+IF(L12="",0,L12)=NC12,$LZ$1,IF(N12+IF(L12="",0,L12)=LU12,$KR$1,IF(N12+IF(L12="",0,L12)=KM12,$JJ$1,IF(N12+IF(L12="",0,L12)=JE12,$IB$1,IF(N12+IF(L12="",0,L12)=HW12,$GT$1,IF(N12+IF(L12="",0,L12)=GO12,$FL$1,IF(N12+IF(L12="",0,L12)=FG12,$ED$1,IF(N12+IF(L12="",0,L12)=DY12,$CV$1)))))))))))))))))))))))))))))))))</f>
        <v>2024 World Cup SUI (Jun 29)</v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>IF(S12&gt;0,S12,"")</f>
        <v/>
      </c>
      <c r="AH12" s="39" t="str">
        <f>IF(T12&gt;0,T12,"")</f>
        <v/>
      </c>
      <c r="AI12" s="41" t="str">
        <f>IF(SUM(Q12:T12)-U12&gt;0,SUM(Q12:T12)-U12,"")</f>
        <v/>
      </c>
      <c r="AJ12" s="41" t="str">
        <f>IF(X12&gt;0,X12,"")</f>
        <v/>
      </c>
      <c r="AK12" s="41" t="str">
        <f>IF(Y12&gt;0,Y12,"")</f>
        <v/>
      </c>
      <c r="AL12" s="41" t="str">
        <f>IF(SUM(V12:Y12)-Z12&gt;0,SUM(V12:Y12)-Z12,"")</f>
        <v/>
      </c>
      <c r="AM12" s="41" t="str">
        <f>IF(AI12="","",MAX(AI12,AL12))</f>
        <v/>
      </c>
      <c r="AN12" s="41" t="str">
        <f>IF(AC12&gt;0,AC12,"")</f>
        <v/>
      </c>
      <c r="AO12" s="41" t="str">
        <f>IF(AD12&gt;0,AD12,"")</f>
        <v/>
      </c>
      <c r="AP12" s="41" t="str">
        <f>IF(SUM(AA12:AD12)-AE12&gt;0,SUM(AA12:AD12)-AE12,"")</f>
        <v/>
      </c>
      <c r="AQ12" s="41" t="str">
        <f>IF(SUM(AM12,AP12)&gt;0,SUM(AM12,AP12),"")</f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>IF(AT12&gt;0,AT12,"")</f>
        <v/>
      </c>
      <c r="BI12" s="40" t="str">
        <f>IF(AU12&gt;0,AU12,"")</f>
        <v/>
      </c>
      <c r="BJ12" s="11" t="str">
        <f>IF(SUM(AR12:AU12)-AV12&gt;0,SUM(AR12:AU12)-AV12,"")</f>
        <v/>
      </c>
      <c r="BK12" s="11" t="str">
        <f>IF(AY12&gt;0,AY12,"")</f>
        <v/>
      </c>
      <c r="BL12" s="11" t="str">
        <f>IF(AZ12&gt;0,AZ12,"")</f>
        <v/>
      </c>
      <c r="BM12" s="11" t="str">
        <f>IF(SUM(AW12:AZ12)-BA12&gt;0,SUM(AW12:AZ12)-BA12,"")</f>
        <v/>
      </c>
      <c r="BN12" s="11" t="str">
        <f>IF(BJ12="","",MAX(BJ12,BM12))</f>
        <v/>
      </c>
      <c r="BO12" s="11" t="str">
        <f>IF(BD12&gt;0,BD12,"")</f>
        <v/>
      </c>
      <c r="BP12" s="11" t="str">
        <f>IF(BE12&gt;0,BE12,"")</f>
        <v/>
      </c>
      <c r="BQ12" s="11" t="str">
        <f>IF(SUM(BB12:BE12)-BF12&gt;0,SUM(BB12:BE12)-BF12,"")</f>
        <v/>
      </c>
      <c r="BR12" s="11" t="str">
        <f>IF(SUM(BN12,BQ12)&gt;0,SUM(BN12,BQ12),"")</f>
        <v/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>IF(BU12&gt;0,BU12,"")</f>
        <v/>
      </c>
      <c r="CJ12" s="39" t="str">
        <f>IF(BV12&gt;0,BV12,"")</f>
        <v/>
      </c>
      <c r="CK12" s="41" t="str">
        <f>IF(SUM(BS12:BV12)-BW12&gt;0,SUM(BS12:BV12)-BW12,"")</f>
        <v/>
      </c>
      <c r="CL12" s="41" t="str">
        <f>IF(BZ12&gt;0,BZ12,"")</f>
        <v/>
      </c>
      <c r="CM12" s="41" t="str">
        <f>IF(CA12&gt;0,CA12,"")</f>
        <v/>
      </c>
      <c r="CN12" s="41" t="str">
        <f>IF(SUM(BX12:CA12)-CB12&gt;0,SUM(BX12:CA12)-CB12,"")</f>
        <v/>
      </c>
      <c r="CO12" s="41" t="str">
        <f>IF(CK12="","",MAX(CK12,CN12))</f>
        <v/>
      </c>
      <c r="CP12" s="41" t="str">
        <f>IF(CE12&gt;0,CE12,"")</f>
        <v/>
      </c>
      <c r="CQ12" s="41" t="str">
        <f>IF(CF12&gt;0,CF12,"")</f>
        <v/>
      </c>
      <c r="CR12" s="41" t="str">
        <f>IF(SUM(CC12:CF12)-CG12&gt;0,SUM(CC12:CF12)-CG12,"")</f>
        <v/>
      </c>
      <c r="CS12" s="41" t="str">
        <f>IF(SUM(CO12,CR12)&gt;0,SUM(CO12,CR12),"")</f>
        <v/>
      </c>
      <c r="CT12" s="52">
        <f>IF(MAX(DV12,FD12,GL12,HT12,JB12,KJ12,LR12,MZ12,OH12,PP12,QX12,SF12,TN12,UV12,WD12)-IF(L12="",0,L12)&gt;0.001,MAX(DV12,FD12,GL12,HT12,JB12,KJ12,LR12,MZ12,OH12,PP12,QX12,SF12,TN12,UV12,WD12)-IF(L12="",0,L12),"")</f>
        <v>45.25</v>
      </c>
      <c r="CU12" s="52">
        <f>IF(MAX(DY12,EB12,FG12,FJ12,GO12,GR12,HW12,HZ12,JE12,JH12,KM12,KP12,LU12,LX12,NC12,NF12,OK12,ON12,PS12,PV12,RA12,RD12,SI12,SL12,TQ12,TT12,UY12,VB12,WG12,WJ12)-IF(L12="",0,L12)&gt;0.001,MAX(DY12,EB12,FG12,FJ12,GO12,GR12,HW12,HZ12,JE12,JH12,KM12,KP12,LU12,LX12,NC12,NF12,OK12,ON12,PS12,PV12,RA12,RD12,SI12,SL12,TQ12,TT12,UY12,VB12,WG12,WJ12)-IF(L12="",0,L12),"")</f>
        <v>7.86</v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>IF(CX12&gt;0,CX12,"")</f>
        <v/>
      </c>
      <c r="DQ12" s="41" t="str">
        <f>IF(CY12&gt;0,CY12,"")</f>
        <v/>
      </c>
      <c r="DR12" s="41" t="str">
        <f>IF(SUM(CV12:CY12)-CZ12&gt;0,SUM(CV12:CY12)-CZ12,"")</f>
        <v/>
      </c>
      <c r="DS12" s="41" t="str">
        <f>IF(DC12&gt;0,DC12,"")</f>
        <v/>
      </c>
      <c r="DT12" s="41" t="str">
        <f>IF(DD12&gt;0,DD12,"")</f>
        <v/>
      </c>
      <c r="DU12" s="41" t="str">
        <f>IF(SUM(DA12:DD12)-DE12&gt;0,SUM(DA12:DD12)-DE12,"")</f>
        <v/>
      </c>
      <c r="DV12" s="41" t="str">
        <f>IF(MAX(DR12,DU12)&gt;0,MAX(DR12,DU12),"")</f>
        <v/>
      </c>
      <c r="DW12" s="41" t="str">
        <f>IF(DH12&gt;0,DH12,"")</f>
        <v/>
      </c>
      <c r="DX12" s="41" t="str">
        <f>IF(DI12&gt;0,DI12,"")</f>
        <v/>
      </c>
      <c r="DY12" s="41" t="str">
        <f>IF(SUM(DF12:DI12)-DJ12&gt;0,SUM(DF12:DI12)-DJ12,"")</f>
        <v/>
      </c>
      <c r="DZ12" s="41" t="str">
        <f>IF(DM12&gt;0,DM12,"")</f>
        <v/>
      </c>
      <c r="EA12" s="41" t="str">
        <f>IF(DN12&gt;0,DN12,"")</f>
        <v/>
      </c>
      <c r="EB12" s="41" t="str">
        <f>IF(SUM(DK12:DN12)-DO12&gt;0,SUM(DK12:DN12)-DO12,"")</f>
        <v/>
      </c>
      <c r="EC12" s="41" t="str">
        <f>IF(SUM(DV12,DY12,EB12)&gt;0,SUM(DV12,DY12,EB12),"")</f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>IF(EF12&gt;0,EF12,"")</f>
        <v/>
      </c>
      <c r="EY12" s="11" t="str">
        <f>IF(EG12&gt;0,EG12,"")</f>
        <v/>
      </c>
      <c r="EZ12" s="11" t="str">
        <f>IF(SUM(ED12:EG12)-EH12&gt;0,SUM(ED12:EG12)-EH12,"")</f>
        <v/>
      </c>
      <c r="FA12" s="11" t="str">
        <f>IF(EK12&gt;0,EK12,"")</f>
        <v/>
      </c>
      <c r="FB12" s="11" t="str">
        <f>IF(EL12&gt;0,EL12,"")</f>
        <v/>
      </c>
      <c r="FC12" s="11" t="str">
        <f>IF(SUM(EI12:EL12)-EM12&gt;0,SUM(EI12:EL12)-EM12,"")</f>
        <v/>
      </c>
      <c r="FD12" s="11" t="str">
        <f>IF(MAX(EZ12,FC12)&gt;0,MAX(EZ12,FC12),"")</f>
        <v/>
      </c>
      <c r="FE12" s="11" t="str">
        <f>IF(EP12&gt;0,EP12,"")</f>
        <v/>
      </c>
      <c r="FF12" s="11" t="str">
        <f>IF(EQ12&gt;0,EQ12,"")</f>
        <v/>
      </c>
      <c r="FG12" s="11" t="str">
        <f>IF(SUM(EN12:EQ12)-ER12&gt;0,SUM(EN12:EQ12)-ER12,"")</f>
        <v/>
      </c>
      <c r="FH12" s="11" t="str">
        <f>IF(EU12&gt;0,EU12,"")</f>
        <v/>
      </c>
      <c r="FI12" s="11" t="str">
        <f>IF(EV12&gt;0,EV12,"")</f>
        <v/>
      </c>
      <c r="FJ12" s="11" t="str">
        <f>IF(SUM(ES12:EV12)-EW12&gt;0,SUM(ES12:EV12)-EW12,"")</f>
        <v/>
      </c>
      <c r="FK12" s="11" t="str">
        <f>IF(SUM(FD12,FG12,FJ12)&gt;0,SUM(FD12,FG12,FJ12),"")</f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>IF(FN12&gt;0,FN12,"")</f>
        <v/>
      </c>
      <c r="GG12" s="41" t="str">
        <f>IF(FO12&gt;0,FO12,"")</f>
        <v/>
      </c>
      <c r="GH12" s="41" t="str">
        <f>IF(SUM(FL12:FO12)-FP12&gt;0,SUM(FL12:FO12)-FP12,"")</f>
        <v/>
      </c>
      <c r="GI12" s="41" t="str">
        <f>IF(FS12&gt;0,FS12,"")</f>
        <v/>
      </c>
      <c r="GJ12" s="41" t="str">
        <f>IF(FT12&gt;0,FT12,"")</f>
        <v/>
      </c>
      <c r="GK12" s="41" t="str">
        <f>IF(SUM(FQ12:FT12)-FU12&gt;0,SUM(FQ12:FT12)-FU12,"")</f>
        <v/>
      </c>
      <c r="GL12" s="41" t="str">
        <f>IF(MAX(GH12,GK12)&gt;0,MAX(GH12,GK12),"")</f>
        <v/>
      </c>
      <c r="GM12" s="41" t="str">
        <f>IF(FX12&gt;0,FX12,"")</f>
        <v/>
      </c>
      <c r="GN12" s="41" t="str">
        <f>IF(FY12&gt;0,FY12,"")</f>
        <v/>
      </c>
      <c r="GO12" s="41" t="str">
        <f>IF(SUM(FV12:FY12)-FZ12&gt;0,SUM(FV12:FY12)-FZ12,"")</f>
        <v/>
      </c>
      <c r="GP12" s="41" t="str">
        <f>IF(GC12&gt;0,GC12,"")</f>
        <v/>
      </c>
      <c r="GQ12" s="41" t="str">
        <f>IF(GD12&gt;0,GD12,"")</f>
        <v/>
      </c>
      <c r="GR12" s="41" t="str">
        <f>IF(SUM(GA12:GD12)-GE12&gt;0,SUM(GA12:GD12)-GE12,"")</f>
        <v/>
      </c>
      <c r="GS12" s="41" t="str">
        <f>IF(SUM(GL12,GO12,GR12)&gt;0,SUM(GL12,GO12,GR12),"")</f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>IF(GV12&gt;0,GV12,"")</f>
        <v/>
      </c>
      <c r="HO12" s="11" t="str">
        <f>IF(GW12&gt;0,GW12,"")</f>
        <v/>
      </c>
      <c r="HP12" s="11" t="str">
        <f>IF(SUM(GT12:GW12)-GX12&gt;0,SUM(GT12:GW12)-GX12,"")</f>
        <v/>
      </c>
      <c r="HQ12" s="11" t="str">
        <f>IF(HA12&gt;0,HA12,"")</f>
        <v/>
      </c>
      <c r="HR12" s="11" t="str">
        <f>IF(HB12&gt;0,HB12,"")</f>
        <v/>
      </c>
      <c r="HS12" s="11" t="str">
        <f>IF(SUM(GY12:HB12)-HC12&gt;0,SUM(GY12:HB12)-HC12,"")</f>
        <v/>
      </c>
      <c r="HT12" s="11" t="str">
        <f>IF(MAX(HP12,HS12)&gt;0,MAX(HP12,HS12),"")</f>
        <v/>
      </c>
      <c r="HU12" s="11" t="str">
        <f>IF(HF12&gt;0,HF12,"")</f>
        <v/>
      </c>
      <c r="HV12" s="11" t="str">
        <f>IF(HG12&gt;0,HG12,"")</f>
        <v/>
      </c>
      <c r="HW12" s="11" t="str">
        <f>IF(SUM(HD12:HG12)-HH12&gt;0,SUM(HD12:HG12)-HH12,"")</f>
        <v/>
      </c>
      <c r="HX12" s="11" t="str">
        <f>IF(HK12&gt;0,HK12,"")</f>
        <v/>
      </c>
      <c r="HY12" s="11" t="str">
        <f>IF(HL12&gt;0,HL12,"")</f>
        <v/>
      </c>
      <c r="HZ12" s="11" t="str">
        <f>IF(SUM(HI12:HL12)-HM12&gt;0,SUM(HI12:HL12)-HM12,"")</f>
        <v/>
      </c>
      <c r="IA12" s="11" t="str">
        <f>IF(SUM(HT12,HW12,HZ12)&gt;0,SUM(HT12,HW12,HZ12),"")</f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>IF(ID12&gt;0,ID12,"")</f>
        <v/>
      </c>
      <c r="IW12" s="41" t="str">
        <f>IF(IE12&gt;0,IE12,"")</f>
        <v/>
      </c>
      <c r="IX12" s="41" t="str">
        <f>IF(SUM(IB12:IE12)-IF12&gt;0,SUM(IB12:IE12)-IF12,"")</f>
        <v/>
      </c>
      <c r="IY12" s="41" t="str">
        <f>IF(II12&gt;0,II12,"")</f>
        <v/>
      </c>
      <c r="IZ12" s="41" t="str">
        <f>IF(IJ12&gt;0,IJ12,"")</f>
        <v/>
      </c>
      <c r="JA12" s="41" t="str">
        <f>IF(SUM(IG12:IJ12)-IK12&gt;0,SUM(IG12:IJ12)-IK12,"")</f>
        <v/>
      </c>
      <c r="JB12" s="41" t="str">
        <f>IF(MAX(IX12,JA12)&gt;0,MAX(IX12,JA12),"")</f>
        <v/>
      </c>
      <c r="JC12" s="41" t="str">
        <f>IF(IN12&gt;0,IN12,"")</f>
        <v/>
      </c>
      <c r="JD12" s="41" t="str">
        <f>IF(IO12&gt;0,IO12,"")</f>
        <v/>
      </c>
      <c r="JE12" s="41" t="str">
        <f>IF(SUM(IL12:IO12)-IP12&gt;0,SUM(IL12:IO12)-IP12,"")</f>
        <v/>
      </c>
      <c r="JF12" s="41" t="str">
        <f>IF(IS12&gt;0,IS12,"")</f>
        <v/>
      </c>
      <c r="JG12" s="41" t="str">
        <f>IF(IT12&gt;0,IT12,"")</f>
        <v/>
      </c>
      <c r="JH12" s="41" t="str">
        <f>IF(SUM(IQ12:IT12)-IU12&gt;0,SUM(IQ12:IT12)-IU12,"")</f>
        <v/>
      </c>
      <c r="JI12" s="41" t="str">
        <f>IF(SUM(JB12,JE12,JH12)&gt;0,SUM(JB12,JE12,JH12),"")</f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>IF(JL12&gt;0,JL12,"")</f>
        <v/>
      </c>
      <c r="KE12" s="11" t="str">
        <f>IF(JM12&gt;0,JM12,"")</f>
        <v/>
      </c>
      <c r="KF12" s="11" t="str">
        <f>IF(SUM(JJ12:JM12)-JN12&gt;0,SUM(JJ12:JM12)-JN12,"")</f>
        <v/>
      </c>
      <c r="KG12" s="11" t="str">
        <f>IF(JQ12&gt;0,JQ12,"")</f>
        <v/>
      </c>
      <c r="KH12" s="11" t="str">
        <f>IF(JR12&gt;0,JR12,"")</f>
        <v/>
      </c>
      <c r="KI12" s="11" t="str">
        <f>IF(SUM(JO12:JR12)-JS12&gt;0,SUM(JO12:JR12)-JS12,"")</f>
        <v/>
      </c>
      <c r="KJ12" s="11" t="str">
        <f>IF(MAX(KF12,KI12)&gt;0,MAX(KF12,KI12),"")</f>
        <v/>
      </c>
      <c r="KK12" s="11" t="str">
        <f>IF(JV12&gt;0,JV12,"")</f>
        <v/>
      </c>
      <c r="KL12" s="11" t="str">
        <f>IF(JW12&gt;0,JW12,"")</f>
        <v/>
      </c>
      <c r="KM12" s="11" t="str">
        <f>IF(SUM(JT12:JW12)-JX12&gt;0,SUM(JT12:JW12)-JX12,"")</f>
        <v/>
      </c>
      <c r="KN12" s="11" t="str">
        <f>IF(KA12&gt;0,KA12,"")</f>
        <v/>
      </c>
      <c r="KO12" s="11" t="str">
        <f>IF(KB12&gt;0,KB12,"")</f>
        <v/>
      </c>
      <c r="KP12" s="11" t="str">
        <f>IF(SUM(JY12:KB12)-KC12&gt;0,SUM(JY12:KB12)-KC12,"")</f>
        <v/>
      </c>
      <c r="KQ12" s="11" t="str">
        <f>IF(SUM(KJ12,KM12,KP12)&gt;0,SUM(KJ12,KM12,KP12),"")</f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>IF(KT12&gt;0,KT12,"")</f>
        <v/>
      </c>
      <c r="LM12" s="41" t="str">
        <f>IF(KU12&gt;0,KU12,"")</f>
        <v/>
      </c>
      <c r="LN12" s="41" t="str">
        <f>IF(SUM(KR12:KU12)-KV12&gt;0,SUM(KR12:KU12)-KV12,"")</f>
        <v/>
      </c>
      <c r="LO12" s="41" t="str">
        <f>IF(KY12&gt;0,KY12,"")</f>
        <v/>
      </c>
      <c r="LP12" s="41" t="str">
        <f>IF(KZ12&gt;0,KZ12,"")</f>
        <v/>
      </c>
      <c r="LQ12" s="41" t="str">
        <f>IF(SUM(KW12:KZ12)-LA12&gt;0,SUM(KW12:KZ12)-LA12,"")</f>
        <v/>
      </c>
      <c r="LR12" s="41" t="str">
        <f>IF(MAX(LN12,LQ12)&gt;0,MAX(LN12,LQ12),"")</f>
        <v/>
      </c>
      <c r="LS12" s="41" t="str">
        <f>IF(LD12&gt;0,LD12,"")</f>
        <v/>
      </c>
      <c r="LT12" s="41" t="str">
        <f>IF(LE12&gt;0,LE12,"")</f>
        <v/>
      </c>
      <c r="LU12" s="41" t="str">
        <f>IF(SUM(LB12:LE12)-LF12&gt;0,SUM(LB12:LE12)-LF12,"")</f>
        <v/>
      </c>
      <c r="LV12" s="41" t="str">
        <f>IF(LI12&gt;0,LI12,"")</f>
        <v/>
      </c>
      <c r="LW12" s="41" t="str">
        <f>IF(LJ12&gt;0,LJ12,"")</f>
        <v/>
      </c>
      <c r="LX12" s="41" t="str">
        <f>IF(SUM(LG12:LJ12)-LK12&gt;0,SUM(LG12:LJ12)-LK12,"")</f>
        <v/>
      </c>
      <c r="LY12" s="41" t="str">
        <f>IF(SUM(LR12,LU12,LX12)&gt;0,SUM(LR12,LU12,LX12),"")</f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>IF(MB12&gt;0,MB12,"")</f>
        <v/>
      </c>
      <c r="MU12" s="11" t="str">
        <f>IF(MC12&gt;0,MC12,"")</f>
        <v/>
      </c>
      <c r="MV12" s="11" t="str">
        <f>IF(SUM(LZ12:MC12)-MD12&gt;0,SUM(LZ12:MC12)-MD12,"")</f>
        <v/>
      </c>
      <c r="MW12" s="11" t="str">
        <f>IF(MG12&gt;0,MG12,"")</f>
        <v/>
      </c>
      <c r="MX12" s="11" t="str">
        <f>IF(MH12&gt;0,MH12,"")</f>
        <v/>
      </c>
      <c r="MY12" s="11" t="str">
        <f>IF(SUM(ME12:MH12)-MI12&gt;0,SUM(ME12:MH12)-MI12,"")</f>
        <v/>
      </c>
      <c r="MZ12" s="11" t="str">
        <f>IF(MAX(MV12,MY12)&gt;0,MAX(MV12,MY12),"")</f>
        <v/>
      </c>
      <c r="NA12" s="11" t="str">
        <f>IF(ML12&gt;0,ML12,"")</f>
        <v/>
      </c>
      <c r="NB12" s="11" t="str">
        <f>IF(MM12&gt;0,MM12,"")</f>
        <v/>
      </c>
      <c r="NC12" s="11" t="str">
        <f>IF(SUM(MJ12:MM12)-MN12&gt;0,SUM(MJ12:MM12)-MN12,"")</f>
        <v/>
      </c>
      <c r="ND12" s="11" t="str">
        <f>IF(MQ12&gt;0,MQ12,"")</f>
        <v/>
      </c>
      <c r="NE12" s="11" t="str">
        <f>IF(MR12&gt;0,MR12,"")</f>
        <v/>
      </c>
      <c r="NF12" s="11" t="str">
        <f>IF(SUM(MO12:MR12)-MS12&gt;0,SUM(MO12:MR12)-MS12,"")</f>
        <v/>
      </c>
      <c r="NG12" s="11" t="str">
        <f>IF(SUM(MZ12,NC12,NF12)&gt;0,SUM(MZ12,NC12,NF12),"")</f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>IF(NJ12&gt;0,NJ12,"")</f>
        <v/>
      </c>
      <c r="OC12" s="41" t="str">
        <f>IF(NK12&gt;0,NK12,"")</f>
        <v/>
      </c>
      <c r="OD12" s="41" t="str">
        <f>IF(SUM(NH12:NK12)-NL12&gt;0,SUM(NH12:NK12)-NL12,"")</f>
        <v/>
      </c>
      <c r="OE12" s="41" t="str">
        <f>IF(NO12&gt;0,NO12,"")</f>
        <v/>
      </c>
      <c r="OF12" s="41" t="str">
        <f>IF(NP12&gt;0,NP12,"")</f>
        <v/>
      </c>
      <c r="OG12" s="41" t="str">
        <f>IF(SUM(NM12:NP12)-NQ12&gt;0,SUM(NM12:NP12)-NQ12,"")</f>
        <v/>
      </c>
      <c r="OH12" s="41" t="str">
        <f>IF(MAX(OD12,OG12)&gt;0,MAX(OD12,OG12),"")</f>
        <v/>
      </c>
      <c r="OI12" s="41" t="str">
        <f>IF(NT12&gt;0,NT12,"")</f>
        <v/>
      </c>
      <c r="OJ12" s="41" t="str">
        <f>IF(NU12&gt;0,NU12,"")</f>
        <v/>
      </c>
      <c r="OK12" s="41" t="str">
        <f>IF(SUM(NR12:NU12)-NV12&gt;0,SUM(NR12:NU12)-NV12,"")</f>
        <v/>
      </c>
      <c r="OL12" s="41" t="str">
        <f>IF(NY12&gt;0,NY12,"")</f>
        <v/>
      </c>
      <c r="OM12" s="41" t="str">
        <f>IF(NZ12&gt;0,NZ12,"")</f>
        <v/>
      </c>
      <c r="ON12" s="41" t="str">
        <f>IF(SUM(NW12:NZ12)-OA12&gt;0,SUM(NW12:NZ12)-OA12,"")</f>
        <v/>
      </c>
      <c r="OO12" s="41" t="str">
        <f>IF(SUM(OH12,OK12,ON12)&gt;0,SUM(OH12,OK12,ON12),"")</f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>IF(OR12&gt;0,OR12,"")</f>
        <v/>
      </c>
      <c r="PK12" s="11" t="str">
        <f>IF(OS12&gt;0,OS12,"")</f>
        <v/>
      </c>
      <c r="PL12" s="11" t="str">
        <f>IF(SUM(OP12:OS12)-OT12&gt;0,SUM(OP12:OS12)-OT12,"")</f>
        <v/>
      </c>
      <c r="PM12" s="11" t="str">
        <f>IF(OW12&gt;0,OW12,"")</f>
        <v/>
      </c>
      <c r="PN12" s="11" t="str">
        <f>IF(OX12&gt;0,OX12,"")</f>
        <v/>
      </c>
      <c r="PO12" s="11" t="str">
        <f>IF(SUM(OU12:OX12)-OY12&gt;0,SUM(OU12:OX12)-OY12,"")</f>
        <v/>
      </c>
      <c r="PP12" s="11" t="str">
        <f>IF(MAX(PL12,PO12)&gt;0,MAX(PL12,PO12),"")</f>
        <v/>
      </c>
      <c r="PQ12" s="11" t="str">
        <f>IF(PB12&gt;0,PB12,"")</f>
        <v/>
      </c>
      <c r="PR12" s="11" t="str">
        <f>IF(PC12&gt;0,PC12,"")</f>
        <v/>
      </c>
      <c r="PS12" s="11" t="str">
        <f>IF(SUM(OZ12:PC12)-PD12&gt;0,SUM(OZ12:PC12)-PD12,"")</f>
        <v/>
      </c>
      <c r="PT12" s="11" t="str">
        <f>IF(PG12&gt;0,PG12,"")</f>
        <v/>
      </c>
      <c r="PU12" s="11" t="str">
        <f>IF(PH12&gt;0,PH12,"")</f>
        <v/>
      </c>
      <c r="PV12" s="11" t="str">
        <f>IF(SUM(PE12:PH12)-PI12&gt;0,SUM(PE12:PH12)-PI12,"")</f>
        <v/>
      </c>
      <c r="PW12" s="11" t="str">
        <f>IF(SUM(PP12,PS12,PV12)&gt;0,SUM(PP12,PS12,PV12),"")</f>
        <v/>
      </c>
      <c r="PX12" s="17">
        <v>7.2</v>
      </c>
      <c r="PY12" s="17">
        <v>9.25</v>
      </c>
      <c r="PZ12" s="17">
        <v>12.2</v>
      </c>
      <c r="QA12" s="17">
        <v>16.600000000000001</v>
      </c>
      <c r="QB12" s="17">
        <v>0</v>
      </c>
      <c r="QC12" s="17">
        <v>2.25</v>
      </c>
      <c r="QD12" s="17">
        <v>2.75</v>
      </c>
      <c r="QE12" s="17">
        <v>3.5</v>
      </c>
      <c r="QF12" s="17">
        <v>5.0199999999999996</v>
      </c>
      <c r="QG12" s="17">
        <v>0.2</v>
      </c>
      <c r="QH12" s="17"/>
      <c r="QI12" s="17"/>
      <c r="QJ12" s="17"/>
      <c r="QK12" s="17"/>
      <c r="QL12" s="17"/>
      <c r="QM12" s="17">
        <v>1.3</v>
      </c>
      <c r="QN12" s="17">
        <v>1.8</v>
      </c>
      <c r="QO12" s="17">
        <v>2.9</v>
      </c>
      <c r="QP12" s="17">
        <v>1.86</v>
      </c>
      <c r="QQ12" s="17">
        <v>0</v>
      </c>
      <c r="QR12" s="41">
        <f>IF(PZ12&gt;0,PZ12,"")</f>
        <v>12.2</v>
      </c>
      <c r="QS12" s="41">
        <f>IF(QA12&gt;0,QA12,"")</f>
        <v>16.600000000000001</v>
      </c>
      <c r="QT12" s="41">
        <f>IF(SUM(PX12:QA12)-QB12&gt;0,SUM(PX12:QA12)-QB12,"")</f>
        <v>45.25</v>
      </c>
      <c r="QU12" s="41">
        <f>IF(QE12&gt;0,QE12,"")</f>
        <v>3.5</v>
      </c>
      <c r="QV12" s="41">
        <f>IF(QF12&gt;0,QF12,"")</f>
        <v>5.0199999999999996</v>
      </c>
      <c r="QW12" s="41">
        <f>IF(SUM(QC12:QF12)-QG12&gt;0,SUM(QC12:QF12)-QG12,"")</f>
        <v>13.32</v>
      </c>
      <c r="QX12" s="41">
        <f>IF(MAX(QT12,QW12)&gt;0,MAX(QT12,QW12),"")</f>
        <v>45.25</v>
      </c>
      <c r="QY12" s="41" t="str">
        <f>IF(QJ12&gt;0,QJ12,"")</f>
        <v/>
      </c>
      <c r="QZ12" s="41" t="str">
        <f>IF(QK12&gt;0,QK12,"")</f>
        <v/>
      </c>
      <c r="RA12" s="41" t="str">
        <f>IF(SUM(QH12:QK12)-QL12&gt;0,SUM(QH12:QK12)-QL12,"")</f>
        <v/>
      </c>
      <c r="RB12" s="41">
        <f>IF(QO12&gt;0,QO12,"")</f>
        <v>2.9</v>
      </c>
      <c r="RC12" s="41">
        <f>IF(QP12&gt;0,QP12,"")</f>
        <v>1.86</v>
      </c>
      <c r="RD12" s="41">
        <f>IF(SUM(QM12:QP12)-QQ12&gt;0,SUM(QM12:QP12)-QQ12,"")</f>
        <v>7.86</v>
      </c>
      <c r="RE12" s="41">
        <f>IF(SUM(QX12,RA12,RD12)&gt;0,SUM(QX12,RA12,RD12),"")</f>
        <v>53.11</v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>IF(RH12&gt;0,RH12,"")</f>
        <v/>
      </c>
      <c r="SA12" s="11" t="str">
        <f>IF(RI12&gt;0,RI12,"")</f>
        <v/>
      </c>
      <c r="SB12" s="11" t="str">
        <f>IF(SUM(RF12:RI12)-RJ12&gt;0,SUM(RF12:RI12)-RJ12,"")</f>
        <v/>
      </c>
      <c r="SC12" s="11" t="str">
        <f>IF(RM12&gt;0,RM12,"")</f>
        <v/>
      </c>
      <c r="SD12" s="11" t="str">
        <f>IF(RN12&gt;0,RN12,"")</f>
        <v/>
      </c>
      <c r="SE12" s="11" t="str">
        <f>IF(SUM(RK12:RN12)-RO12&gt;0,SUM(RK12:RN12)-RO12,"")</f>
        <v/>
      </c>
      <c r="SF12" s="11" t="str">
        <f>IF(MAX(SB12,SE12)&gt;0,MAX(SB12,SE12),"")</f>
        <v/>
      </c>
      <c r="SG12" s="11" t="str">
        <f>IF(RR12&gt;0,RR12,"")</f>
        <v/>
      </c>
      <c r="SH12" s="11" t="str">
        <f>IF(RS12&gt;0,RS12,"")</f>
        <v/>
      </c>
      <c r="SI12" s="11" t="str">
        <f>IF(SUM(RP12:RS12)-RT12&gt;0,SUM(RP12:RS12)-RT12,"")</f>
        <v/>
      </c>
      <c r="SJ12" s="11" t="str">
        <f>IF(RW12&gt;0,RW12,"")</f>
        <v/>
      </c>
      <c r="SK12" s="11" t="str">
        <f>IF(RX12&gt;0,RX12,"")</f>
        <v/>
      </c>
      <c r="SL12" s="11" t="str">
        <f>IF(SUM(RU12:RX12)-RY12&gt;0,SUM(RU12:RX12)-RY12,"")</f>
        <v/>
      </c>
      <c r="SM12" s="11" t="str">
        <f>IF(SUM(SF12,SI12,SL12)&gt;0,SUM(SF12,SI12,SL12),"")</f>
        <v/>
      </c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17"/>
      <c r="TD12" s="17"/>
      <c r="TE12" s="17"/>
      <c r="TF12" s="17"/>
      <c r="TG12" s="17"/>
      <c r="TH12" s="41" t="str">
        <f>IF(SP12&gt;0,SP12,"")</f>
        <v/>
      </c>
      <c r="TI12" s="41" t="str">
        <f>IF(SQ12&gt;0,SQ12,"")</f>
        <v/>
      </c>
      <c r="TJ12" s="41" t="str">
        <f>IF(SUM(SN12:SQ12)-SR12&gt;0,SUM(SN12:SQ12)-SR12,"")</f>
        <v/>
      </c>
      <c r="TK12" s="41" t="str">
        <f>IF(SU12&gt;0,SU12,"")</f>
        <v/>
      </c>
      <c r="TL12" s="41" t="str">
        <f>IF(SV12&gt;0,SV12,"")</f>
        <v/>
      </c>
      <c r="TM12" s="41" t="str">
        <f>IF(SUM(SS12:SV12)-SW12&gt;0,SUM(SS12:SV12)-SW12,"")</f>
        <v/>
      </c>
      <c r="TN12" s="41" t="str">
        <f>IF(MAX(TJ12,TM12)&gt;0,MAX(TJ12,TM12),"")</f>
        <v/>
      </c>
      <c r="TO12" s="41" t="str">
        <f>IF(SZ12&gt;0,SZ12,"")</f>
        <v/>
      </c>
      <c r="TP12" s="41" t="str">
        <f>IF(TA12&gt;0,TA12,"")</f>
        <v/>
      </c>
      <c r="TQ12" s="41" t="str">
        <f>IF(SUM(SX12:TA12)-TB12&gt;0,SUM(SX12:TA12)-TB12,"")</f>
        <v/>
      </c>
      <c r="TR12" s="41" t="str">
        <f>IF(TE12&gt;0,TE12,"")</f>
        <v/>
      </c>
      <c r="TS12" s="41" t="str">
        <f>IF(TF12&gt;0,TF12,"")</f>
        <v/>
      </c>
      <c r="TT12" s="41" t="str">
        <f>IF(SUM(TC12:TF12)-TG12&gt;0,SUM(TC12:TF12)-TG12,"")</f>
        <v/>
      </c>
      <c r="TU12" s="41" t="str">
        <f>IF(SUM(TN12,TQ12,TT12)&gt;0,SUM(TN12,TQ12,TT12),"")</f>
        <v/>
      </c>
      <c r="TV12" s="18"/>
      <c r="TW12" s="18"/>
      <c r="TX12" s="18"/>
      <c r="TY12" s="18"/>
      <c r="TZ12" s="18"/>
      <c r="UA12" s="18"/>
      <c r="UB12" s="18"/>
      <c r="UC12" s="18"/>
      <c r="UD12" s="18"/>
      <c r="UE12" s="18"/>
      <c r="UF12" s="18"/>
      <c r="UG12" s="18"/>
      <c r="UH12" s="18"/>
      <c r="UI12" s="18"/>
      <c r="UJ12" s="18"/>
      <c r="UK12" s="18"/>
      <c r="UL12" s="18"/>
      <c r="UM12" s="18"/>
      <c r="UN12" s="18"/>
      <c r="UO12" s="18"/>
      <c r="UP12" s="11" t="str">
        <f>IF(TX12&gt;0,TX12,"")</f>
        <v/>
      </c>
      <c r="UQ12" s="11" t="str">
        <f>IF(TY12&gt;0,TY12,"")</f>
        <v/>
      </c>
      <c r="UR12" s="11" t="str">
        <f>IF(SUM(TV12:TY12)-TZ12&gt;0,SUM(TV12:TY12)-TZ12,"")</f>
        <v/>
      </c>
      <c r="US12" s="11" t="str">
        <f>IF(UC12&gt;0,UC12,"")</f>
        <v/>
      </c>
      <c r="UT12" s="11" t="str">
        <f>IF(UD12&gt;0,UD12,"")</f>
        <v/>
      </c>
      <c r="UU12" s="11" t="str">
        <f>IF(SUM(UA12:UD12)-UE12&gt;0,SUM(UA12:UD12)-UE12,"")</f>
        <v/>
      </c>
      <c r="UV12" s="11" t="str">
        <f>IF(MAX(UR12,UU12)&gt;0,MAX(UR12,UU12),"")</f>
        <v/>
      </c>
      <c r="UW12" s="11" t="str">
        <f>IF(UH12&gt;0,UH12,"")</f>
        <v/>
      </c>
      <c r="UX12" s="11" t="str">
        <f>IF(UI12&gt;0,UI12,"")</f>
        <v/>
      </c>
      <c r="UY12" s="11" t="str">
        <f>IF(SUM(UF12:UI12)-UJ12&gt;0,SUM(UF12:UI12)-UJ12,"")</f>
        <v/>
      </c>
      <c r="UZ12" s="11" t="str">
        <f>IF(UM12&gt;0,UM12,"")</f>
        <v/>
      </c>
      <c r="VA12" s="11" t="str">
        <f>IF(UN12&gt;0,UN12,"")</f>
        <v/>
      </c>
      <c r="VB12" s="11" t="str">
        <f>IF(SUM(UK12:UN12)-UO12&gt;0,SUM(UK12:UN12)-UO12,"")</f>
        <v/>
      </c>
      <c r="VC12" s="11" t="str">
        <f>IF(SUM(UV12,UY12,VB12)&gt;0,SUM(UV12,UY12,VB12),"")</f>
        <v/>
      </c>
      <c r="VD12" s="17"/>
      <c r="VE12" s="17"/>
      <c r="VF12" s="17"/>
      <c r="VG12" s="17"/>
      <c r="VH12" s="17"/>
      <c r="VI12" s="17"/>
      <c r="VJ12" s="17"/>
      <c r="VK12" s="17"/>
      <c r="VL12" s="17"/>
      <c r="VM12" s="17"/>
      <c r="VN12" s="17"/>
      <c r="VO12" s="17"/>
      <c r="VP12" s="17"/>
      <c r="VQ12" s="17"/>
      <c r="VR12" s="17"/>
      <c r="VS12" s="17"/>
      <c r="VT12" s="17"/>
      <c r="VU12" s="17"/>
      <c r="VV12" s="17"/>
      <c r="VW12" s="17"/>
      <c r="VX12" s="41" t="str">
        <f>IF(VF12&gt;0,VF12,"")</f>
        <v/>
      </c>
      <c r="VY12" s="41" t="str">
        <f>IF(VG12&gt;0,VG12,"")</f>
        <v/>
      </c>
      <c r="VZ12" s="41" t="str">
        <f>IF(SUM(VD12:VG12)-VH12&gt;0,SUM(VD12:VG12)-VH12,"")</f>
        <v/>
      </c>
      <c r="WA12" s="41" t="str">
        <f>IF(VK12&gt;0,VK12,"")</f>
        <v/>
      </c>
      <c r="WB12" s="41" t="str">
        <f>IF(VL12&gt;0,VL12,"")</f>
        <v/>
      </c>
      <c r="WC12" s="41" t="str">
        <f>IF(SUM(VI12:VL12)-VM12&gt;0,SUM(VI12:VL12)-VM12,"")</f>
        <v/>
      </c>
      <c r="WD12" s="41" t="str">
        <f>IF(MAX(VZ12,WC12)&gt;0,MAX(VZ12,WC12),"")</f>
        <v/>
      </c>
      <c r="WE12" s="41" t="str">
        <f>IF(VP12&gt;0,VP12,"")</f>
        <v/>
      </c>
      <c r="WF12" s="41" t="str">
        <f>IF(VQ12&gt;0,VQ12,"")</f>
        <v/>
      </c>
      <c r="WG12" s="41" t="str">
        <f>IF(SUM(VN12:VQ12)-VR12&gt;0,SUM(VN12:VQ12)-VR12,"")</f>
        <v/>
      </c>
      <c r="WH12" s="41" t="str">
        <f>IF(VU12&gt;0,VU12,"")</f>
        <v/>
      </c>
      <c r="WI12" s="41" t="str">
        <f>IF(VV12&gt;0,VV12,"")</f>
        <v/>
      </c>
      <c r="WJ12" s="41" t="str">
        <f>IF(SUM(VS12:VV12)-VW12&gt;0,SUM(VS12:VV12)-VW12,"")</f>
        <v/>
      </c>
      <c r="WK12" s="41" t="str">
        <f>IF(SUM(WD12,WG12,WJ12)&gt;0,SUM(WD12,WG12,WJ12),"")</f>
        <v/>
      </c>
      <c r="WL12" s="27">
        <f>IF($CH12="P",BS12,(BS12+AR12)/2)</f>
        <v>0</v>
      </c>
      <c r="WM12" s="27">
        <f>IF($CH12="P",BT12,(BT12+AS12)/2)</f>
        <v>0</v>
      </c>
      <c r="WN12" s="27">
        <f>IF($CH12="P",BU12,(BU12+AT12)/2)</f>
        <v>0</v>
      </c>
      <c r="WO12" s="27">
        <f>IF($CH12="P",BV12,(BV12+AU12)/2)</f>
        <v>0</v>
      </c>
      <c r="WP12" s="27">
        <f>IF($CH12="P",BW12,(BW12+AV12)/2)</f>
        <v>0</v>
      </c>
      <c r="WQ12" s="27">
        <f>IF($CH12="P",BX12,(BX12+AW12)/2)</f>
        <v>0</v>
      </c>
      <c r="WR12" s="27">
        <f>IF($CH12="P",BY12,(BY12+AX12)/2)</f>
        <v>0</v>
      </c>
      <c r="WS12" s="27">
        <f>IF($CH12="P",BZ12,(BZ12+AY12)/2)</f>
        <v>0</v>
      </c>
      <c r="WT12" s="27">
        <f>IF($CH12="P",CA12,(CA12+AZ12)/2)</f>
        <v>0</v>
      </c>
      <c r="WU12" s="27">
        <f>IF($CH12="P",CB12,(CB12+BA12)/2)</f>
        <v>0</v>
      </c>
      <c r="WV12" s="27">
        <f>IF($CH12="P",CC12,(CC12+BB12)/2)</f>
        <v>0</v>
      </c>
      <c r="WW12" s="27">
        <f>IF($CH12="P",CD12,(CD12+BC12)/2)</f>
        <v>0</v>
      </c>
      <c r="WX12" s="27">
        <f>IF($CH12="P",CE12,(CE12+BD12)/2)</f>
        <v>0</v>
      </c>
      <c r="WY12" s="27">
        <f>IF($CH12="P",CF12,(CF12+BE12)/2)</f>
        <v>0</v>
      </c>
      <c r="WZ12" s="27">
        <f>IF($CH12="P",CG12,(CG12+BF12)/2)</f>
        <v>0</v>
      </c>
      <c r="XA12" s="29" t="s">
        <v>56</v>
      </c>
      <c r="XB12" s="11" t="str">
        <f>IF(WN12&gt;0,WN12,"")</f>
        <v/>
      </c>
      <c r="XC12" s="11" t="str">
        <f>IF(WO12&gt;0,WO12,"")</f>
        <v/>
      </c>
      <c r="XD12" s="11" t="str">
        <f>IF(SUM(WL12:WO12)-WP12&gt;0,SUM(WL12:WO12)-WP12,"")</f>
        <v/>
      </c>
      <c r="XE12" s="11" t="str">
        <f>IF(WS12&gt;0,WS12,"")</f>
        <v/>
      </c>
      <c r="XF12" s="11" t="str">
        <f>IF(WT12&gt;0,WT12,"")</f>
        <v/>
      </c>
      <c r="XG12" s="11" t="str">
        <f>IF(SUM(WQ12:WT12)-WU12&gt;0,SUM(WQ12:WT12)-WU12,"")</f>
        <v/>
      </c>
      <c r="XH12" s="11" t="str">
        <f>IF(MAX(XD12,XG12)&gt;0,MAX(XD12,XG12),"")</f>
        <v/>
      </c>
      <c r="XI12" s="11" t="str">
        <f>IF(WX12&gt;0,WX12,"")</f>
        <v/>
      </c>
      <c r="XJ12" s="11" t="str">
        <f>IF(WY12&gt;0,WY12,"")</f>
        <v/>
      </c>
      <c r="XK12" s="11" t="str">
        <f>IF(SUM(WV12:WY12)-WZ12&gt;0,SUM(WV12:WY12)-WZ12,"")</f>
        <v/>
      </c>
      <c r="XL12" s="11" t="str">
        <f>IF(SUM(XH12,XK12)&gt;0,SUM(XH12,XK12),"")</f>
        <v/>
      </c>
    </row>
    <row r="13" spans="1:636" x14ac:dyDescent="0.2">
      <c r="A13" s="4" cm="1">
        <f t="array" ref="A13">IF(AND(H13&lt;&gt;"",H13&lt;&gt;"No DD"),SUMPRODUCT((H$4:H$21&lt;&gt;"")*(H$4:H$21&lt;&gt;"No DD")*(E$4:E$21&gt;E13))+1,IF(H13="No DD",SUMPRODUCT((H$4:H$21="No DD")*(E$4:E$21&gt;E13))+1+SUMPRODUCT((H$4:H$21&lt;&gt;"")*(H$4:H$21&lt;&gt;"No DD")),""))</f>
        <v>10</v>
      </c>
      <c r="B13" s="5" t="s">
        <v>250</v>
      </c>
      <c r="C13" s="4" t="s">
        <v>6</v>
      </c>
      <c r="D13" s="4" t="s">
        <v>251</v>
      </c>
      <c r="E13" s="9">
        <f>SUM(J13,L13,N13)</f>
        <v>88.2</v>
      </c>
      <c r="F13" s="3" t="str">
        <f>IF(OR(AND(AG13&gt;=AQ$23,AG13&lt;&gt;"",AI13&gt;=AQ$27,AI13&lt;&gt;"",AF13=""),AND(AJ13&gt;=AQ$23,AJ13&lt;&gt;"",AL13&gt;=AQ$27,AL13&lt;&gt;"",AF13=""),AND(AN13&gt;=AQ$23,AN13&lt;&gt;"",AP13&gt;=AQ$27,AP13&lt;&gt;"",AF13=""),AND(BH13&gt;=BR$23,BH13&lt;&gt;"",BJ13&gt;=BR$27,BJ13&lt;&gt;"",BG13=""),AND(BK13&gt;=BR$23,BK13&lt;&gt;"",BM13&gt;=BR$27,BM13&lt;&gt;"",BG13=""),AND(BO13&gt;=BR$23,BO13&lt;&gt;"",BQ13&gt;=BR$27,BQ13&lt;&gt;"",BG13=""),AND(CI13&gt;=CS$23,CI13&lt;&gt;"",CK13&gt;=CS$27,CK13&lt;&gt;"",CH13=""),AND(CL13&gt;=CS$23,CL13&lt;&gt;"",CN13&gt;=CS$27,CN13&lt;&gt;"",CH13=""),AND(CP13&gt;=CS$23,CP13&lt;&gt;"",CR13&gt;=CS$27,CR13&lt;&gt;"",CH13=""),AND(DP13&gt;=EC$23,DP13&lt;&gt;"",DR13&gt;=EC$27,DR13&lt;&gt;""),AND(DS13&gt;=EC$23,DS13&lt;&gt;"",DU13&gt;=EC$27,DU13&lt;&gt;""),AND(DW13&gt;=EC$23,DW13&lt;&gt;"",DY13&gt;=EC$27,DY13&lt;&gt;""),AND(DZ13&gt;=EC$23,DZ13&lt;&gt;"",EB13&gt;=EC$27,EB13&lt;&gt;""),AND(EX13&gt;=FK$23,EX13&lt;&gt;"",EZ13&gt;=FK$27,EZ13&lt;&gt;""),AND(FA13&gt;=FK$23,FA13&lt;&gt;"",FC13&gt;=FK$27,FC13&lt;&gt;""),AND(FE13&gt;=FK$23,FE13&lt;&gt;"",FG13&gt;=FK$27,FG13&lt;&gt;""),AND(FH13&gt;=FK$23,FH13&lt;&gt;"",FJ13&gt;=FK$27,FJ13&lt;&gt;""),AND(GF13&gt;=GS$23,GF13&lt;&gt;"",GH13&gt;=GS$27,GH13&lt;&gt;""),AND(GI13&gt;=GS$23,GI13&lt;&gt;"",GK13&gt;=GS$27,GK13&lt;&gt;""),AND(GM13&gt;=GS$23,GM13&lt;&gt;"",GO13&gt;=GS$27,GO13&lt;&gt;""),AND(GP13&gt;=GS$23,GP13&lt;&gt;"",GR13&gt;=GS$27,GR13&lt;&gt;""),AND(HN13&gt;=IA$23,HN13&lt;&gt;"",HP13&gt;=IA$27,HP13&lt;&gt;""),AND(HQ13&gt;=IA$23,HQ13&lt;&gt;"",HS13&gt;=IA$27,HS13&lt;&gt;""),AND(HU13&gt;=IA$23,HU13&lt;&gt;"",HW13&gt;=IA$27,HW13&lt;&gt;""),AND(HX13&gt;=IA$23,HX13&lt;&gt;"",HZ13&gt;=IA$27,HZ13&lt;&gt;""),AND(IV13&gt;=JI$23,IV13&lt;&gt;"",IX13&gt;=JI$27,IX13&lt;&gt;""),AND(IY13&gt;=JI$23,IY13&lt;&gt;"",JA13&gt;=JI$27,JA13&lt;&gt;""),AND(JC13&gt;=JI$23,JC13&lt;&gt;"",JE13&gt;=JI$27,JE13&lt;&gt;""),AND(JF13&gt;=JI$23,JF13&lt;&gt;"",JH13&gt;=JI$27,JH13&lt;&gt;""),AND(KD13&gt;=KQ$23,KD13&lt;&gt;"",KF13&gt;=KQ$27,KF13&lt;&gt;""),AND(KG13&gt;=KQ$23,KG13&lt;&gt;"",KI13&gt;=KQ$27,KI13&lt;&gt;""),AND(KK13&gt;=KQ$23,KK13&lt;&gt;"",KM13&gt;=KQ$27,KM13&lt;&gt;""),AND(KN13&gt;=KQ$23,KN13&lt;&gt;"",KP13&gt;=KQ$27,KP13&lt;&gt;""),AND(LL13&gt;=LY$23,LL13&lt;&gt;"",LN13&gt;=LY$27,LN13&lt;&gt;""),AND(LO13&gt;=LY$23,LO13&lt;&gt;"",LQ13&gt;=LY$27,LQ13&lt;&gt;""),AND(LS13&gt;=LY$23,LS13&lt;&gt;"",LU13&gt;=LY$27,LU13&lt;&gt;""),AND(LV13&gt;=LY$23,LV13&lt;&gt;"",LX13&gt;=LY$27,LX13&lt;&gt;""),AND(MT13&gt;=NG$23,MT13&lt;&gt;"",MV13&gt;=NG$27,MV13&lt;&gt;""),AND(MW13&gt;=NG$23,MW13&lt;&gt;"",MY13&gt;=NG$27,MY13&lt;&gt;""),AND(NA13&gt;=NG$23,NA13&lt;&gt;"",NC13&gt;=NG$27,NC13&lt;&gt;""),AND(ND13&gt;=NG$23,ND13&lt;&gt;"",NF13&gt;=NG$27,NF13&lt;&gt;""),AND(OB13&gt;=OO$23,OB13&lt;&gt;"",OD13&gt;=OO$27,OD13&lt;&gt;""),AND(OE13&gt;=OO$23,OE13&lt;&gt;"",OG13&gt;=OO$27,OG13&lt;&gt;""),AND(OI13&gt;=OO$23,OI13&lt;&gt;"",OK13&gt;=OO$27,OK13&lt;&gt;""),AND(OL13&gt;=OO$23,OL13&lt;&gt;"",ON13&gt;=OO$27,ON13&lt;&gt;""),AND(PJ13&gt;=PW$23,PJ13&lt;&gt;"",PL13&gt;=PW$27,PL13&lt;&gt;""),AND(PM13&gt;=PW$23,PM13&lt;&gt;"",PO13&gt;=PW$27,PO13&lt;&gt;""),AND(PQ13&gt;=PW$23,PQ13&lt;&gt;"",PS13&gt;=PW$27,PS13&lt;&gt;""),AND(PT13&gt;=PW$23,PT13&lt;&gt;"",PV13&gt;=PW$27,PV13&lt;&gt;""),AND(QR13&gt;=RE$23,QR13&lt;&gt;"",QT13&gt;=RE$27,QT13&lt;&gt;""),AND(QU13&gt;=RE$23,QU13&lt;&gt;"",QW13&gt;=RE$27,QW13&lt;&gt;""),AND(QY13&gt;=RE$23,QY13&lt;&gt;"",RA13&gt;=RE$27,RA13&lt;&gt;""),AND(RB13&gt;=RE$23,RB13&lt;&gt;"",RD13&gt;=RE$27,RD13&lt;&gt;""),AND(RZ13&gt;=SM$23,RZ13&lt;&gt;"",SB13&gt;=SM$27,SB13&lt;&gt;""),AND(SC13&gt;=SM$23,SC13&lt;&gt;"",SE13&gt;=SM$27,SE13&lt;&gt;""),AND(SG13&gt;=SM$23,SG13&lt;&gt;"",SI13&gt;=SM$27,SI13&lt;&gt;""),AND(SJ13&gt;=SM$23,SJ13&lt;&gt;"",SL13&gt;=SM$27,SL13&lt;&gt;""),AND(TH13&gt;=TU$23,TH13&lt;&gt;"",TJ13&gt;=TU$27,TJ13&lt;&gt;""),AND(TK13&gt;=TU$23,TK13&lt;&gt;"",TM13&gt;=TU$27,TM13&lt;&gt;""),AND(TO13&gt;=TU$23,TO13&lt;&gt;"",TQ13&gt;=TU$27,TQ13&lt;&gt;""),AND(TR13&gt;=TU$23,TR13&lt;&gt;"",TT13&gt;=TU$27,TT13&lt;&gt;""),AND(UP13&gt;=VC$23,UP13&lt;&gt;"",UR13&gt;=VC$27,UR13&lt;&gt;""),AND(US13&gt;=VC$23,US13&lt;&gt;"",UU13&gt;=VC$27,UU13&lt;&gt;""),AND(UW13&gt;=VC$23,UW13&lt;&gt;"",UY13&gt;=VC$27,UY13&lt;&gt;""),AND(UZ13&gt;=VC$23,UZ13&lt;&gt;"",VB13&gt;=VC$27,VB13&lt;&gt;""),AND(VX13&gt;=WK$23,VX13&lt;&gt;"",VZ13&gt;=WK$27,VZ13&lt;&gt;""),AND(WA13&gt;=WK$23,WA13&lt;&gt;"",WC13&gt;=WK$27,WC13&lt;&gt;""),AND(WE13&gt;=WK$23,WE13&lt;&gt;"",WG13&gt;=WK$27,WG13&lt;&gt;""),AND(WH13&gt;=WK$23,WH13&lt;&gt;"",WJ13&gt;=WK$27,WJ13&lt;&gt;"")),"P","")</f>
        <v/>
      </c>
      <c r="G13" s="3" t="str">
        <f>IF(OR(AND(AI13&gt;=AQ$27,AI13&lt;&gt;"",AF13=""),AND(AL13&gt;=AQ$27,AL13&lt;&gt;"",AF13=""),AND(AP13&gt;=AQ$27,AP13&lt;&gt;"",AF13=""),AND(BJ13&gt;=BR$27,BJ13&lt;&gt;"",BG13=""),AND(BM13&gt;=BR$27,BM13&lt;&gt;"",BG13=""),AND(BQ13&gt;=BR$27,BQ13&lt;&gt;"",BG13=""),AND(CK13&gt;=CS$27,CK13&lt;&gt;"",CH13=""),AND(CN13&gt;=CS$27,CN13&lt;&gt;"",CH13=""),AND(CR13&gt;=CS$27,CR13&lt;&gt;"",CH13=""),AND(DR13&gt;=EC$27,DR13&lt;&gt;""),AND(DU13&gt;=EC$27,DU13&lt;&gt;""),AND(DY13&gt;=EC$27,DY13&lt;&gt;""),AND(EB13&gt;=EC$27,EB13&lt;&gt;""),AND(EZ13&gt;=FK$27,EZ13&lt;&gt;""),AND(FC13&gt;=FK$27,FC13&lt;&gt;""),AND(FG13&gt;=FK$27,FG13&lt;&gt;""),AND(FJ13&gt;=FK$27,FJ13&lt;&gt;""),AND(GH13&gt;=GS$27,GH13&lt;&gt;""),AND(GK13&gt;=GS$27,GK13&lt;&gt;""),AND(GO13&gt;=GS$27,GO13&lt;&gt;""),AND(GR13&gt;=GS$27,GR13&lt;&gt;""),AND(HP13&gt;=IA$27,HP13&lt;&gt;""),AND(HS13&gt;=IA$27,HS13&lt;&gt;""),AND(HW13&gt;=IA$27,HW13&lt;&gt;""),AND(HZ13&gt;=IA$27,HZ13&lt;&gt;""),AND(IX13&gt;=JI$27,IX13&lt;&gt;""),AND(JA13&gt;=JI$27,JA13&lt;&gt;""),AND(JE13&gt;=JI$27,JE13&lt;&gt;""),AND(JH13&gt;=JI$27,JH13&lt;&gt;""),AND(KF13&gt;=KQ$27,KF13&lt;&gt;""),AND(KI13&gt;=KQ$27,KI13&lt;&gt;""),AND(KM13&gt;=KQ$27,KM13&lt;&gt;""),AND(KP13&gt;=KQ$27,KP13&lt;&gt;""),AND(LN13&gt;=LY$27,LN13&lt;&gt;""),AND(LQ13&gt;=LY$27,LQ13&lt;&gt;""),AND(LU13&gt;=LY$27,LU13&lt;&gt;""),AND(LX13&gt;=LY$27,LX13&lt;&gt;""),AND(MV13&gt;=NG$27,MV13&lt;&gt;""),AND(MY13&gt;=NG$27,MY13&lt;&gt;""),AND(NC13&gt;=NG$27,NC13&lt;&gt;""),AND(NF13&gt;=NG$27,NF13&lt;&gt;""),AND(OD13&gt;=OO$27,OD13&lt;&gt;""),AND(OG13&gt;=OO$27,OG13&lt;&gt;""),AND(OK13&gt;=OO$27,OK13&lt;&gt;""),AND(ON13&gt;=OO$27,ON13&lt;&gt;""),AND(PL13&gt;=PW$27,PL13&lt;&gt;""),AND(PO13&gt;=PW$27,PO13&lt;&gt;""),AND(PS13&gt;=PW$27,PS13&lt;&gt;""),AND(PV13&gt;=PW$27,PV13&lt;&gt;""),AND(QT13&gt;=RE$27,QT13&lt;&gt;""),AND(QW13&gt;=RE$27,QW13&lt;&gt;""),AND(RA13&gt;=RE$27,RA13&lt;&gt;""),AND(RD13&gt;=RE$27,RD13&lt;&gt;""),AND(SB13&gt;=SM$27,SB13&lt;&gt;""),AND(SE13&gt;=SM$27,SE13&lt;&gt;""),AND(SI13&gt;=SM$27,SI13&lt;&gt;""),AND(SL13&gt;=SM$27,SL13&lt;&gt;""),AND(TJ13&gt;=TU$27,TJ13&lt;&gt;""),AND(TM13&gt;=TU$27,TM13&lt;&gt;""),AND(TQ13&gt;=TU$27,TQ13&lt;&gt;""),AND(TT13&gt;=TU$27,TT13&lt;&gt;""),AND(UR13&gt;=VC$27,UR13&lt;&gt;""),AND(UU13&gt;=VC$27,UU13&lt;&gt;""),AND(UY13&gt;=VC$27,UY13&lt;&gt;""),AND(VB13&gt;=VC$27,VB13&lt;&gt;""),AND(VZ13&gt;=WK$27,VZ13&lt;&gt;""),AND(WC13&gt;=WK$27,WC13&lt;&gt;""),AND(WG13&gt;=WK$27,WG13&lt;&gt;""),AND(WJ13&gt;=WK$27,WJ13&lt;&gt;"")),"P","")</f>
        <v>P</v>
      </c>
      <c r="H13" s="37" t="str">
        <f>IF(AND(G13="P",F13=""),"No DD",IF(OR(AND(AG13&gt;=AQ$26,AG13&lt;&gt;"",AI13&gt;=AQ$30,AI13&lt;&gt;"",AF13=""),AND(AJ13&gt;=AQ$26,AJ13&lt;&gt;"",AL13&gt;=AQ$30,AL13&lt;&gt;"",AF13=""),AND(AN13&gt;=AQ$26,AN13&lt;&gt;"",AP13&gt;=AQ$30,AP13&lt;&gt;"",AF13=""),AND(BH13&gt;=BR$26,BH13&lt;&gt;"",BJ13&gt;=BR$30,BJ13&lt;&gt;"",BG13=""),AND(BK13&gt;=BR$26,BK13&lt;&gt;"",BM13&gt;=BR$30,BM13&lt;&gt;"",BG13=""),AND(BO13&gt;=BR$26,BO13&lt;&gt;"",BQ13&gt;=BR$30,BQ13&lt;&gt;"",BG13=""),AND(CI13&gt;=CS$26,CI13&lt;&gt;"",CK13&gt;=CS$30,CK13&lt;&gt;"",CH13=""),AND(CL13&gt;=CS$26,CL13&lt;&gt;"",CN13&gt;=CS$30,CN13&lt;&gt;"",CH13=""),AND(CP13&gt;=CS$26,CP13&lt;&gt;"",CR13&gt;=CS$30,CR13&lt;&gt;"",CH13=""),AND(DP13&gt;=EC$26,DP13&lt;&gt;"",DR13&gt;=EC$30,DR13&lt;&gt;""),AND(DS13&gt;=EC$26,DS13&lt;&gt;"",DU13&gt;=EC$30,DU13&lt;&gt;""),AND(DW13&gt;=EC$26,DW13&lt;&gt;"",DY13&gt;=EC$30,DY13&lt;&gt;""),AND(DZ13&gt;=EC$26,DZ13&lt;&gt;"",EB13&gt;=EC$30,EB13&lt;&gt;""),AND(EX13&gt;=FK$26,EX13&lt;&gt;"",EZ13&gt;=FK$30,EZ13&lt;&gt;""),AND(FA13&gt;=FK$26,FA13&lt;&gt;"",FC13&gt;=FK$30,FC13&lt;&gt;""),AND(FE13&gt;=FK$26,FE13&lt;&gt;"",FG13&gt;=FK$30,FG13&lt;&gt;""),AND(FH13&gt;=FK$26,FH13&lt;&gt;"",FJ13&gt;=FK$30,FJ13&lt;&gt;""),AND(GF13&gt;=GS$26,GF13&lt;&gt;"",GH13&gt;=GS$30,GH13&lt;&gt;""),AND(GI13&gt;=GS$26,GI13&lt;&gt;"",GK13&gt;=GS$30,GK13&lt;&gt;""),AND(GM13&gt;=GS$26,GM13&lt;&gt;"",GO13&gt;=GS$30,GO13&lt;&gt;""),AND(GP13&gt;=GS$26,GP13&lt;&gt;"",GR13&gt;=GS$30,GR13&lt;&gt;""),AND(HN13&gt;=IA$26,HN13&lt;&gt;"",HP13&gt;=IA$30,HP13&lt;&gt;""),AND(HQ13&gt;=IA$26,HQ13&lt;&gt;"",HS13&gt;=IA$30,HS13&lt;&gt;""),AND(HU13&gt;=IA$26,HU13&lt;&gt;"",HW13&gt;=IA$30,HW13&lt;&gt;""),AND(HX13&gt;=IA$26,HX13&lt;&gt;"",HZ13&gt;=IA$30,HZ13&lt;&gt;""),AND(IV13&gt;=JI$26,IV13&lt;&gt;"",IX13&gt;=JI$30,IX13&lt;&gt;""),AND(IY13&gt;=JI$26,IY13&lt;&gt;"",JA13&gt;=JI$30,JA13&lt;&gt;""),AND(JC13&gt;=JI$26,JC13&lt;&gt;"",JE13&gt;=JI$30,JE13&lt;&gt;""),AND(JF13&gt;=JI$26,JF13&lt;&gt;"",JH13&gt;=JI$30,JH13&lt;&gt;""),AND(KD13&gt;=KQ$26,KD13&lt;&gt;"",KF13&gt;=KQ$30,KF13&lt;&gt;""),AND(KG13&gt;=KQ$26,KG13&lt;&gt;"",KI13&gt;=KQ$30,KI13&lt;&gt;""),AND(KK13&gt;=KQ$26,KK13&lt;&gt;"",KM13&gt;=KQ$30,KM13&lt;&gt;""),AND(KN13&gt;=KQ$26,KN13&lt;&gt;"",KP13&gt;=KQ$30,KP13&lt;&gt;""),AND(LL13&gt;=LY$26,LL13&lt;&gt;"",LN13&gt;=LY$30,LN13&lt;&gt;""),AND(LO13&gt;=LY$26,LO13&lt;&gt;"",LQ13&gt;=LY$30,LQ13&lt;&gt;""),AND(LS13&gt;=LY$26,LS13&lt;&gt;"",LU13&gt;=LY$30,LU13&lt;&gt;""),AND(LV13&gt;=LY$26,LV13&lt;&gt;"",LX13&gt;=LY$30,LX13&lt;&gt;""),AND(MT13&gt;=NG$26,MT13&lt;&gt;"",MV13&gt;=NG$30,MV13&lt;&gt;""),AND(MW13&gt;=NG$26,MW13&lt;&gt;"",MY13&gt;=NG$30,MY13&lt;&gt;""),AND(NA13&gt;=NG$26,NA13&lt;&gt;"",NC13&gt;=NG$30,NC13&lt;&gt;""),AND(ND13&gt;=NG$26,ND13&lt;&gt;"",NF13&gt;=NG$30,NF13&lt;&gt;""),AND(OB13&gt;=OO$26,OB13&lt;&gt;"",OD13&gt;=OO$30,OD13&lt;&gt;""),AND(OE13&gt;=OO$26,OE13&lt;&gt;"",OG13&gt;=OO$30,OG13&lt;&gt;""),AND(OI13&gt;=OO$26,OI13&lt;&gt;"",OK13&gt;=OO$30,OK13&lt;&gt;""),AND(OL13&gt;=OO$26,OL13&lt;&gt;"",ON13&gt;=OO$30,ON13&lt;&gt;""),AND(PJ13&gt;=PW$26,PJ13&lt;&gt;"",PL13&gt;=PW$30,PL13&lt;&gt;""),AND(PM13&gt;=PW$26,PM13&lt;&gt;"",PO13&gt;=PW$30,PO13&lt;&gt;""),AND(PQ13&gt;=PW$26,PQ13&lt;&gt;"",PS13&gt;=PW$30,PS13&lt;&gt;""),AND(PT13&gt;=PW$26,PT13&lt;&gt;"",PV13&gt;=PW$30,PV13&lt;&gt;""),AND(QR13&gt;=RE$26,QR13&lt;&gt;"",QT13&gt;=RE$30,QT13&lt;&gt;""),AND(QU13&gt;=RE$26,QU13&lt;&gt;"",QW13&gt;=RE$30,QW13&lt;&gt;""),AND(QY13&gt;=RE$26,QY13&lt;&gt;"",RA13&gt;=RE$30,RA13&lt;&gt;""),AND(RB13&gt;=RE$26,RB13&lt;&gt;"",RD13&gt;=RE$30,RD13&lt;&gt;""),AND(RZ13&gt;=SM$26,RZ13&lt;&gt;"",SB13&gt;=SM$30,SB13&lt;&gt;""),AND(SC13&gt;=SM$26,SC13&lt;&gt;"",SE13&gt;=SM$30,SE13&lt;&gt;""),AND(SG13&gt;=SM$26,SG13&lt;&gt;"",SI13&gt;=SM$30,SI13&lt;&gt;""),AND(SJ13&gt;=SM$26,SJ13&lt;&gt;"",SL13&gt;=SM$30,SL13&lt;&gt;""),AND(TH13&gt;=TU$26,TH13&lt;&gt;"",TJ13&gt;=TU$30,TJ13&lt;&gt;""),AND(TK13&gt;=TU$26,TK13&lt;&gt;"",TM13&gt;=TU$30,TM13&lt;&gt;""),AND(TO13&gt;=TU$26,TO13&lt;&gt;"",TQ13&gt;=TU$30,TQ13&lt;&gt;""),AND(TR13&gt;=TU$26,TR13&lt;&gt;"",TT13&gt;=TU$30,TT13&lt;&gt;""),AND(UP13&gt;=VC$26,UP13&lt;&gt;"",UR13&gt;=VC$30,UR13&lt;&gt;""),AND(US13&gt;=VC$26,US13&lt;&gt;"",UU13&gt;=VC$30,UU13&lt;&gt;""),AND(UW13&gt;=VC$26,UW13&lt;&gt;"",UY13&gt;=VC$30,UY13&lt;&gt;""),AND(UZ13&gt;=VC$26,UZ13&lt;&gt;"",VB13&gt;=VC$30,VB13&lt;&gt;""),AND(VX13&gt;=WK$26,VX13&lt;&gt;"",VZ13&gt;=WK$30,VZ13&lt;&gt;""),AND(WA13&gt;=WK$26,WA13&lt;&gt;"",WC13&gt;=WK$30,WC13&lt;&gt;""),AND(WE13&gt;=WK$26,WE13&lt;&gt;"",WG13&gt;=WK$30,WG13&lt;&gt;""),AND(WH13&gt;=WK$26,WH13&lt;&gt;"",WJ13&gt;=WK$30,WJ13&lt;&gt;"")),"Merit",IF(OR(AND(AG13&gt;=AQ$25,AG13&lt;&gt;"",AI13&gt;=AQ$29,AI13&lt;&gt;"",AF13=""),AND(AJ13&gt;=AQ$25,AJ13&lt;&gt;"",AL13&gt;=AQ$29,AL13&lt;&gt;"",AF13=""),AND(AN13&gt;=AQ$25,AN13&lt;&gt;"",AP13&gt;=AQ$29,AP13&lt;&gt;"",AF13=""),AND(BH13&gt;=BR$25,BH13&lt;&gt;"",BJ13&gt;=BR$29,BJ13&lt;&gt;"",BG13=""),AND(BK13&gt;=BR$25,BK13&lt;&gt;"",BM13&gt;=BR$29,BM13&lt;&gt;"",BG13=""),AND(BO13&gt;=BR$25,BO13&lt;&gt;"",BQ13&gt;=BR$29,BQ13&lt;&gt;"",BG13=""),AND(CI13&gt;=CS$25,CI13&lt;&gt;"",CK13&gt;=CS$29,CK13&lt;&gt;"",CH13=""),AND(CL13&gt;=CS$25,CL13&lt;&gt;"",CN13&gt;=CS$29,CN13&lt;&gt;"",CH13=""),AND(CP13&gt;=CS$25,CP13&lt;&gt;"",CR13&gt;=CS$29,CR13&lt;&gt;"",CH13=""),AND(DP13&gt;=EC$25,DP13&lt;&gt;"",DR13&gt;=EC$29,DR13&lt;&gt;""),AND(DS13&gt;=EC$25,DS13&lt;&gt;"",DU13&gt;=EC$29,DU13&lt;&gt;""),AND(DW13&gt;=EC$25,DW13&lt;&gt;"",DY13&gt;=EC$29,DY13&lt;&gt;""),AND(DZ13&gt;=EC$25,DZ13&lt;&gt;"",EB13&gt;=EC$29,EB13&lt;&gt;""),AND(EX13&gt;=FK$25,EX13&lt;&gt;"",EZ13&gt;=FK$29,EZ13&lt;&gt;""),AND(FA13&gt;=FK$25,FA13&lt;&gt;"",FC13&gt;=FK$29,FC13&lt;&gt;""),AND(FE13&gt;=FK$25,FE13&lt;&gt;"",FG13&gt;=FK$29,FG13&lt;&gt;""),AND(FH13&gt;=FK$25,FH13&lt;&gt;"",FJ13&gt;=FK$29,FJ13&lt;&gt;""),AND(GF13&gt;=GS$25,GF13&lt;&gt;"",GH13&gt;=GS$29,GH13&lt;&gt;""),AND(GI13&gt;=GS$25,GI13&lt;&gt;"",GK13&gt;=GS$29,GK13&lt;&gt;""),AND(GM13&gt;=GS$25,GM13&lt;&gt;"",GO13&gt;=GS$29,GO13&lt;&gt;""),AND(GP13&gt;=GS$25,GP13&lt;&gt;"",GR13&gt;=GS$29,GR13&lt;&gt;""),AND(HN13&gt;=IA$25,HN13&lt;&gt;"",HP13&gt;=IA$29,HP13&lt;&gt;""),AND(HQ13&gt;=IA$25,HQ13&lt;&gt;"",HS13&gt;=IA$29,HS13&lt;&gt;""),AND(HU13&gt;=IA$25,HU13&lt;&gt;"",HW13&gt;=IA$29,HW13&lt;&gt;""),AND(HX13&gt;=IA$25,HX13&lt;&gt;"",HZ13&gt;=IA$29,HZ13&lt;&gt;""),AND(IV13&gt;=JI$25,IV13&lt;&gt;"",IX13&gt;=JI$29,IX13&lt;&gt;""),AND(IY13&gt;=JI$25,IY13&lt;&gt;"",JA13&gt;=JI$29,JA13&lt;&gt;""),AND(JC13&gt;=JI$25,JC13&lt;&gt;"",JE13&gt;=JI$29,JE13&lt;&gt;""),AND(JF13&gt;=JI$25,JF13&lt;&gt;"",JH13&gt;=JI$29,JH13&lt;&gt;""),AND(KD13&gt;=KQ$25,KD13&lt;&gt;"",KF13&gt;=KQ$29,KF13&lt;&gt;""),AND(KG13&gt;=KQ$25,KG13&lt;&gt;"",KI13&gt;=KQ$29,KI13&lt;&gt;""),AND(KK13&gt;=KQ$25,KK13&lt;&gt;"",KM13&gt;=KQ$29,KM13&lt;&gt;""),AND(KN13&gt;=KQ$25,KN13&lt;&gt;"",KP13&gt;=KQ$29,KP13&lt;&gt;""),AND(LL13&gt;=LY$25,LL13&lt;&gt;"",LN13&gt;=LY$29,LN13&lt;&gt;""),AND(LO13&gt;=LY$25,LO13&lt;&gt;"",LQ13&gt;=LY$29,LQ13&lt;&gt;""),AND(LS13&gt;=LY$25,LS13&lt;&gt;"",LU13&gt;=LY$29,LU13&lt;&gt;""),AND(LV13&gt;=LY$25,LV13&lt;&gt;"",LX13&gt;=LY$29,LX13&lt;&gt;""),AND(MT13&gt;=NG$25,MT13&lt;&gt;"",MV13&gt;=NG$29,MV13&lt;&gt;""),AND(MW13&gt;=NG$25,MW13&lt;&gt;"",MY13&gt;=NG$29,MY13&lt;&gt;""),AND(NA13&gt;=NG$25,NA13&lt;&gt;"",NC13&gt;=NG$29,NC13&lt;&gt;""),AND(ND13&gt;=NG$25,ND13&lt;&gt;"",NF13&gt;=NG$29,NF13&lt;&gt;""),AND(OB13&gt;=OO$25,OB13&lt;&gt;"",OD13&gt;=OO$29,OD13&lt;&gt;""),AND(OE13&gt;=OO$25,OE13&lt;&gt;"",OG13&gt;=OO$29,OG13&lt;&gt;""),AND(OI13&gt;=OO$25,OI13&lt;&gt;"",OK13&gt;=OO$29,OK13&lt;&gt;""),AND(OL13&gt;=OO$25,OL13&lt;&gt;"",ON13&gt;=OO$29,ON13&lt;&gt;""),AND(PJ13&gt;=PW$25,PJ13&lt;&gt;"",PL13&gt;=PW$29,PL13&lt;&gt;""),AND(PM13&gt;=PW$25,PM13&lt;&gt;"",PO13&gt;=PW$29,PO13&lt;&gt;""),AND(PQ13&gt;=PW$25,PQ13&lt;&gt;"",PS13&gt;=PW$29,PS13&lt;&gt;""),AND(PT13&gt;=PW$25,PT13&lt;&gt;"",PV13&gt;=PW$29,PV13&lt;&gt;""),AND(QR13&gt;=RE$25,QR13&lt;&gt;"",QT13&gt;=RE$29,QT13&lt;&gt;""),AND(QU13&gt;=RE$25,QU13&lt;&gt;"",QW13&gt;=RE$29,QW13&lt;&gt;""),AND(QY13&gt;=RE$25,QY13&lt;&gt;"",RA13&gt;=RE$29,RA13&lt;&gt;""),AND(RB13&gt;=RE$25,RB13&lt;&gt;"",RD13&gt;=RE$29,RD13&lt;&gt;""),AND(RZ13&gt;=SM$25,RZ13&lt;&gt;"",SB13&gt;=SM$29,SB13&lt;&gt;""),AND(SC13&gt;=SM$25,SC13&lt;&gt;"",SE13&gt;=SM$29,SE13&lt;&gt;""),AND(SG13&gt;=SM$25,SG13&lt;&gt;"",SI13&gt;=SM$29,SI13&lt;&gt;""),AND(SJ13&gt;=SM$25,SJ13&lt;&gt;"",SL13&gt;=SM$29,SL13&lt;&gt;""),AND(TH13&gt;=TU$25,TH13&lt;&gt;"",TJ13&gt;=TU$29,TJ13&lt;&gt;""),AND(TK13&gt;=TU$25,TK13&lt;&gt;"",TM13&gt;=TU$29,TM13&lt;&gt;""),AND(TO13&gt;=TU$25,TO13&lt;&gt;"",TQ13&gt;=TU$29,TQ13&lt;&gt;""),AND(TR13&gt;=TU$25,TR13&lt;&gt;"",TT13&gt;=TU$29,TT13&lt;&gt;""),AND(UP13&gt;=VC$25,UP13&lt;&gt;"",UR13&gt;=VC$29,UR13&lt;&gt;""),AND(US13&gt;=VC$25,US13&lt;&gt;"",UU13&gt;=VC$29,UU13&lt;&gt;""),AND(UW13&gt;=VC$25,UW13&lt;&gt;"",UY13&gt;=VC$29,UY13&lt;&gt;""),AND(UZ13&gt;=VC$25,UZ13&lt;&gt;"",VB13&gt;=VC$29,VB13&lt;&gt;""),AND(VX13&gt;=WK$25,VX13&lt;&gt;"",VZ13&gt;=WK$29,VZ13&lt;&gt;""),AND(WA13&gt;=WK$25,WA13&lt;&gt;"",WC13&gt;=WK$29,WC13&lt;&gt;""),AND(WE13&gt;=WK$25,WE13&lt;&gt;"",WG13&gt;=WK$29,WG13&lt;&gt;""),AND(WH13&gt;=WK$25,WH13&lt;&gt;"",WJ13&gt;=WK$29,WJ13&lt;&gt;"")),"Excellence",IF(I13="P","Worlds Team",IF(F13="P","National Team","")))))</f>
        <v>No DD</v>
      </c>
      <c r="I13" s="3" t="str">
        <f>IF(OR(AND(AG13&gt;=AQ$24,AG13&lt;&gt;"",AI13&gt;=AQ$28,AI13&lt;&gt;"",AF13=""),AND(AJ13&gt;=AQ$24,AJ13&lt;&gt;"",AL13&gt;=AQ$28,AL13&lt;&gt;"",AF13=""),AND(AN13&gt;=AQ$24,AN13&lt;&gt;"",AP13&gt;=AQ$28,AP13&lt;&gt;"",AF13=""),AND(BH13&gt;=BR$24,BH13&lt;&gt;"",BJ13&gt;=BR$28,BJ13&lt;&gt;"",BG13=""),AND(BK13&gt;=BR$24,BK13&lt;&gt;"",BM13&gt;=BR$28,BM13&lt;&gt;"",BG13=""),AND(BO13&gt;=BR$24,BO13&lt;&gt;"",BQ13&gt;=BR$28,BQ13&lt;&gt;"",BG13=""),AND(CI13&gt;=CS$24,CI13&lt;&gt;"",CK13&gt;=CS$28,CK13&lt;&gt;"",CH13=""),AND(CL13&gt;=CS$24,CL13&lt;&gt;"",CN13&gt;=CS$28,CN13&lt;&gt;"",CH13=""),AND(CP13&gt;=CS$24,CP13&lt;&gt;"",CR13&gt;=CS$28,CR13&lt;&gt;"",CH13=""),AND(DP13&gt;=EC$24,DP13&lt;&gt;"",DR13&gt;=EC$28,DR13&lt;&gt;""),AND(DS13&gt;=EC$24,DS13&lt;&gt;"",DU13&gt;=EC$28,DU13&lt;&gt;""),AND(DW13&gt;=EC$24,DW13&lt;&gt;"",DY13&gt;=EC$28,DY13&lt;&gt;""),AND(DZ13&gt;=EC$24,DZ13&lt;&gt;"",EB13&gt;=EC$28,EB13&lt;&gt;""),AND(EX13&gt;=FK$24,EX13&lt;&gt;"",EZ13&gt;=FK$28,EZ13&lt;&gt;""),AND(FA13&gt;=FK$24,FA13&lt;&gt;"",FC13&gt;=FK$28,FC13&lt;&gt;""),AND(FE13&gt;=FK$24,FE13&lt;&gt;"",FG13&gt;=FK$28,FG13&lt;&gt;""),AND(FH13&gt;=FK$24,FH13&lt;&gt;"",FJ13&gt;=FK$28,FJ13&lt;&gt;""),AND(GF13&gt;=GS$24,GF13&lt;&gt;"",GH13&gt;=GS$28,GH13&lt;&gt;""),AND(GI13&gt;=GS$24,GI13&lt;&gt;"",GK13&gt;=GS$28,GK13&lt;&gt;""),AND(GM13&gt;=GS$24,GM13&lt;&gt;"",GO13&gt;=GS$28,GO13&lt;&gt;""),AND(GP13&gt;=GS$24,GP13&lt;&gt;"",GR13&gt;=GS$28,GR13&lt;&gt;""),AND(HN13&gt;=IA$24,HN13&lt;&gt;"",HP13&gt;=IA$28,HP13&lt;&gt;""),AND(HQ13&gt;=IA$24,HQ13&lt;&gt;"",HS13&gt;=IA$28,HS13&lt;&gt;""),AND(HU13&gt;=IA$24,HU13&lt;&gt;"",HW13&gt;=IA$28,HW13&lt;&gt;""),AND(HX13&gt;=IA$24,HX13&lt;&gt;"",HZ13&gt;=IA$28,HZ13&lt;&gt;""),AND(IV13&gt;=JI$24,IV13&lt;&gt;"",IX13&gt;=JI$28,IX13&lt;&gt;""),AND(IY13&gt;=JI$24,IY13&lt;&gt;"",JA13&gt;=JI$28,JA13&lt;&gt;""),AND(JC13&gt;=JI$24,JC13&lt;&gt;"",JE13&gt;=JI$28,JE13&lt;&gt;""),AND(JF13&gt;=JI$24,JF13&lt;&gt;"",JH13&gt;=JI$28,JH13&lt;&gt;""),AND(KD13&gt;=KQ$24,KD13&lt;&gt;"",KF13&gt;=KQ$28,KF13&lt;&gt;""),AND(KG13&gt;=KQ$24,KG13&lt;&gt;"",KI13&gt;=KQ$28,KI13&lt;&gt;""),AND(KK13&gt;=KQ$24,KK13&lt;&gt;"",KM13&gt;=KQ$28,KM13&lt;&gt;""),AND(KN13&gt;=KQ$24,KN13&lt;&gt;"",KP13&gt;=KQ$28,KP13&lt;&gt;""),AND(LL13&gt;=LY$24,LL13&lt;&gt;"",LN13&gt;=LY$28,LN13&lt;&gt;""),AND(LO13&gt;=LY$24,LO13&lt;&gt;"",LQ13&gt;=LY$28,LQ13&lt;&gt;""),AND(LS13&gt;=LY$24,LS13&lt;&gt;"",LU13&gt;=LY$28,LU13&lt;&gt;""),AND(LV13&gt;=LY$24,LV13&lt;&gt;"",LX13&gt;=LY$28,LX13&lt;&gt;""),AND(MT13&gt;=NG$24,MT13&lt;&gt;"",MV13&gt;=NG$28,MV13&lt;&gt;""),AND(MW13&gt;=NG$24,MW13&lt;&gt;"",MY13&gt;=NG$28,MY13&lt;&gt;""),AND(NA13&gt;=NG$24,NA13&lt;&gt;"",NC13&gt;=NG$28,NC13&lt;&gt;""),AND(ND13&gt;=NG$24,ND13&lt;&gt;"",NF13&gt;=NG$28,NF13&lt;&gt;""),AND(OB13&gt;=OO$24,OB13&lt;&gt;"",OD13&gt;=OO$28,OD13&lt;&gt;""),AND(OE13&gt;=OO$24,OE13&lt;&gt;"",OG13&gt;=OO$28,OG13&lt;&gt;""),AND(OI13&gt;=OO$24,OI13&lt;&gt;"",OK13&gt;=OO$28,OK13&lt;&gt;""),AND(OL13&gt;=OO$24,OL13&lt;&gt;"",ON13&gt;=OO$28,ON13&lt;&gt;""),AND(PJ13&gt;=PW$24,PJ13&lt;&gt;"",PL13&gt;=PW$28,PL13&lt;&gt;""),AND(PM13&gt;=PW$24,PM13&lt;&gt;"",PO13&gt;=PW$28,PO13&lt;&gt;""),AND(PQ13&gt;=PW$24,PQ13&lt;&gt;"",PS13&gt;=PW$28,PS13&lt;&gt;""),AND(PT13&gt;=PW$24,PT13&lt;&gt;"",PV13&gt;=PW$28,PV13&lt;&gt;""),AND(QR13&gt;=RE$24,QR13&lt;&gt;"",QT13&gt;=RE$28,QT13&lt;&gt;""),AND(QU13&gt;=RE$24,QU13&lt;&gt;"",QW13&gt;=RE$28,QW13&lt;&gt;""),AND(QY13&gt;=RE$24,QY13&lt;&gt;"",RA13&gt;=RE$28,RA13&lt;&gt;""),AND(RB13&gt;=RE$24,RB13&lt;&gt;"",RD13&gt;=RE$28,RD13&lt;&gt;""),AND(RZ13&gt;=SM$24,RZ13&lt;&gt;"",SB13&gt;=SM$28,SB13&lt;&gt;""),AND(SC13&gt;=SM$24,SC13&lt;&gt;"",SE13&gt;=SM$28,SE13&lt;&gt;""),AND(SG13&gt;=SM$24,SG13&lt;&gt;"",SI13&gt;=SM$28,SI13&lt;&gt;""),AND(SJ13&gt;=SM$24,SJ13&lt;&gt;"",SL13&gt;=SM$28,SL13&lt;&gt;""),AND(TH13&gt;=TU$24,TH13&lt;&gt;"",TJ13&gt;=TU$28,TJ13&lt;&gt;""),AND(TK13&gt;=TU$24,TK13&lt;&gt;"",TM13&gt;=TU$28,TM13&lt;&gt;""),AND(TO13&gt;=TU$24,TO13&lt;&gt;"",TQ13&gt;=TU$28,TQ13&lt;&gt;""),AND(TR13&gt;=TU$24,TR13&lt;&gt;"",TT13&gt;=TU$28,TT13&lt;&gt;""),AND(UP13&gt;=VC$24,UP13&lt;&gt;"",UR13&gt;=VC$28,UR13&lt;&gt;""),AND(US13&gt;=VC$24,US13&lt;&gt;"",UU13&gt;=VC$28,UU13&lt;&gt;""),AND(UW13&gt;=VC$24,UW13&lt;&gt;"",UY13&gt;=VC$28,UY13&lt;&gt;""),AND(UZ13&gt;=VC$24,UZ13&lt;&gt;"",VB13&gt;=VC$28,VB13&lt;&gt;""),AND(VX13&gt;=WK$24,VX13&lt;&gt;"",VZ13&gt;=WK$28,VZ13&lt;&gt;""),AND(WA13&gt;=WK$24,WA13&lt;&gt;"",WC13&gt;=WK$28,WC13&lt;&gt;""),AND(WE13&gt;=WK$24,WE13&lt;&gt;"",WG13&gt;=WK$28,WG13&lt;&gt;""),AND(WH13&gt;=WK$24,WH13&lt;&gt;"",WJ13&gt;=WK$28,WJ13&lt;&gt;"")),"P","")</f>
        <v/>
      </c>
      <c r="J13" s="8">
        <f>IF(COUNT(AI13,AL13,AP13,BJ13,BM13,BQ13,CK13,CN13,CR13)&gt;0,LARGE((AI13,AL13,AP13,BJ13,BM13,BQ13,CK13,CN13,CR13),1),0)</f>
        <v>44.34</v>
      </c>
      <c r="K13" s="8" t="str">
        <f>IF(J13="","",IF(OR(J13=CK13,J13=CN13,J13=CR13),$BS$1,IF(OR(J13=BJ13,J13=BM13,J13=BQ13),$AR$1,IF(OR(J13=AI13,J13=AL13,J13=AP13),$Q$1,""))))</f>
        <v>2024 Nationals</v>
      </c>
      <c r="L13" s="8">
        <f>IF(COUNT(AI13,AL13,AP13,BJ13,BM13,BQ13,CK13,CN13,CR13)&gt;1,LARGE((AI13,AL13,AP13,BJ13,BM13,BQ13,CK13,CN13,CR13),2),0)</f>
        <v>43.86</v>
      </c>
      <c r="M13" s="8" t="str">
        <f>IF(L13="","",IF(OR(L13=CK13,L13=CN13,L13=CR13),$BS$1,IF(OR(L13=BJ13,L13=BM13,L13=BQ13),$AR$1,IF(OR(L13=AI13,L13=AL13,L13=AP13),$Q$1,""))))</f>
        <v>2024 Nationals</v>
      </c>
      <c r="N13" s="8" t="str">
        <f>IF(MAX(CT13,CU13)&gt;0,MAX(CT13,CU13),"")</f>
        <v/>
      </c>
      <c r="O13" s="11" t="str">
        <f>IF(N13="","",IF(N13=CT13,"("&amp;CT$2&amp;")",IF(N13=CU13,"("&amp;CU$2&amp;")")))</f>
        <v/>
      </c>
      <c r="P13" s="8" t="str">
        <f>IF(N13="","",IF(N13=CT13,IF(N13+IF(L13="",0,L13)=WD13,$VD$1,IF(N13+IF(L13="",0,L13)=UV13,$TV$1,IF(N13+IF(L13="",0,L13)=TN13,$SN$1,IF(N13+IF(L13="",0,L13)=SF13,$RF$1,IF(N13+IF(L13="",0,L13)=QX13,$PX$1,IF(N13+IF(L13="",0,L13)=PP13,$OP$1,IF(N13+IF(L13="",0,L13)=OH13,$NH$1,IF(N13+IF(L13="",0,L13)=MZ13,$LZ$1,IF(N13+IF(L13="",0,L13)=LR13,$KR$1,IF(N13+IF(L13="",0,L13)=KJ13,$JJ$1,IF(N13+IF(L13="",0,L13)=JB13,$IB$1,IF(N13+IF(L13="",0,L13)=HT13,$GT$1,IF(N13+IF(L13="",0,L13)=GL13,$FL$1,IF(N13+IF(L13="",0,L13)=FD13,$ED$1,IF(N13+IF(L13="",0,L13)=DV13,$CV$1))))))))))))))),IF(N13=CU13,IF(N13+IF(L13="",0,L13)=WG13,$VD$1,IF(N13+IF(L13="",0,L13)=UY13,$TV$1,IF(N13+IF(L13="",0,L13)=TQ13,$SN$1,IF(N13+IF(L13="",0,L13)=SL13,$RF$1,IF(N13+IF(L13="",0,L13)=RD13,$PX$1,IF(N13+IF(L13="",0,L13)=PV13,$OP$1,IF(N13+IF(L13="",0,L13)=ON13,$NH$1,IF(N13+IF(L13="",0,L13)=NF13,$LZ$1,IF(N13+IF(L13="",0,L13)=LX13,$KR$1,IF(N13+IF(L13="",0,L13)=KP13,$JJ$1,IF(N13+IF(L13="",0,L13)=JH13,$IB$1,IF(N13+IF(L13="",0,L13)=HZ13,$GT$1,IF(N13+IF(L13="",0,L13)=GR13,$FL$1,IF(N13+IF(L13="",0,L13)=FJ13,$ED$1,IF(N13+IF(L13="",0,L13)=EB13,$CV$1,IF(N13+IF(L13="",0,L13)=WJ13,$VD$1,IF(N13+IF(L13="",0,L13)=VB13,$TV$1,IF(N13+IF(L13="",0,L13)=TT13,$SN$1,IF(N13+IF(L13="",0,L13)=SI13,$RF$1,IF(N13+IF(L13="",0,L13)=RA13,$PX$1,IF(N13+IF(L13="",0,L13)=PS13,$OP$1,IF(N13+IF(L13="",0,L13)=OK13,$NH$1,IF(N13+IF(L13="",0,L13)=NC13,$LZ$1,IF(N13+IF(L13="",0,L13)=LU13,$KR$1,IF(N13+IF(L13="",0,L13)=KM13,$JJ$1,IF(N13+IF(L13="",0,L13)=JE13,$IB$1,IF(N13+IF(L13="",0,L13)=HW13,$GT$1,IF(N13+IF(L13="",0,L13)=GO13,$FL$1,IF(N13+IF(L13="",0,L13)=FG13,$ED$1,IF(N13+IF(L13="",0,L13)=DY13,$CV$1)))))))))))))))))))))))))))))))))</f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>IF(S13&gt;0,S13,"")</f>
        <v/>
      </c>
      <c r="AH13" s="39" t="str">
        <f>IF(T13&gt;0,T13,"")</f>
        <v/>
      </c>
      <c r="AI13" s="41" t="str">
        <f>IF(SUM(Q13:T13)-U13&gt;0,SUM(Q13:T13)-U13,"")</f>
        <v/>
      </c>
      <c r="AJ13" s="41" t="str">
        <f>IF(X13&gt;0,X13,"")</f>
        <v/>
      </c>
      <c r="AK13" s="41" t="str">
        <f>IF(Y13&gt;0,Y13,"")</f>
        <v/>
      </c>
      <c r="AL13" s="41" t="str">
        <f>IF(SUM(V13:Y13)-Z13&gt;0,SUM(V13:Y13)-Z13,"")</f>
        <v/>
      </c>
      <c r="AM13" s="41" t="str">
        <f>IF(AI13="","",MAX(AI13,AL13))</f>
        <v/>
      </c>
      <c r="AN13" s="41" t="str">
        <f>IF(AC13&gt;0,AC13,"")</f>
        <v/>
      </c>
      <c r="AO13" s="41" t="str">
        <f>IF(AD13&gt;0,AD13,"")</f>
        <v/>
      </c>
      <c r="AP13" s="41" t="str">
        <f>IF(SUM(AA13:AD13)-AE13&gt;0,SUM(AA13:AD13)-AE13,"")</f>
        <v/>
      </c>
      <c r="AQ13" s="41" t="str">
        <f>IF(SUM(AM13,AP13)&gt;0,SUM(AM13,AP13),"")</f>
        <v/>
      </c>
      <c r="AR13" s="27">
        <v>2.4</v>
      </c>
      <c r="AS13" s="27">
        <v>2.85</v>
      </c>
      <c r="AT13" s="27">
        <v>3.4</v>
      </c>
      <c r="AU13" s="27">
        <v>4.68</v>
      </c>
      <c r="AV13" s="27">
        <v>0</v>
      </c>
      <c r="AW13" s="27">
        <v>7.75</v>
      </c>
      <c r="AX13" s="27">
        <v>9.3000000000000007</v>
      </c>
      <c r="AY13" s="27">
        <v>9.1</v>
      </c>
      <c r="AZ13" s="27">
        <v>17.600000000000001</v>
      </c>
      <c r="BA13" s="27">
        <v>0</v>
      </c>
      <c r="BB13" s="27">
        <v>5.25</v>
      </c>
      <c r="BC13" s="27">
        <v>6.35</v>
      </c>
      <c r="BD13" s="27">
        <v>6.7</v>
      </c>
      <c r="BE13" s="27">
        <v>12.14</v>
      </c>
      <c r="BF13" s="27">
        <v>0</v>
      </c>
      <c r="BG13" s="29"/>
      <c r="BH13" s="40">
        <f>IF(AT13&gt;0,AT13,"")</f>
        <v>3.4</v>
      </c>
      <c r="BI13" s="40">
        <f>IF(AU13&gt;0,AU13,"")</f>
        <v>4.68</v>
      </c>
      <c r="BJ13" s="11">
        <f>IF(SUM(AR13:AU13)-AV13&gt;0,SUM(AR13:AU13)-AV13,"")</f>
        <v>13.33</v>
      </c>
      <c r="BK13" s="11">
        <f>IF(AY13&gt;0,AY13,"")</f>
        <v>9.1</v>
      </c>
      <c r="BL13" s="11">
        <f>IF(AZ13&gt;0,AZ13,"")</f>
        <v>17.600000000000001</v>
      </c>
      <c r="BM13" s="11">
        <f>IF(SUM(AW13:AZ13)-BA13&gt;0,SUM(AW13:AZ13)-BA13,"")</f>
        <v>43.75</v>
      </c>
      <c r="BN13" s="11">
        <f>IF(BJ13="","",MAX(BJ13,BM13))</f>
        <v>43.75</v>
      </c>
      <c r="BO13" s="11">
        <f>IF(BD13&gt;0,BD13,"")</f>
        <v>6.7</v>
      </c>
      <c r="BP13" s="11">
        <f>IF(BE13&gt;0,BE13,"")</f>
        <v>12.14</v>
      </c>
      <c r="BQ13" s="11">
        <f>IF(SUM(BB13:BE13)-BF13&gt;0,SUM(BB13:BE13)-BF13,"")</f>
        <v>30.44</v>
      </c>
      <c r="BR13" s="11">
        <f>IF(SUM(BN13,BQ13)&gt;0,SUM(BN13,BQ13),"")</f>
        <v>74.19</v>
      </c>
      <c r="BS13" s="23">
        <v>7.8</v>
      </c>
      <c r="BT13" s="23">
        <v>9.5</v>
      </c>
      <c r="BU13" s="23">
        <v>9.1</v>
      </c>
      <c r="BV13" s="23">
        <v>16.420000000000002</v>
      </c>
      <c r="BW13" s="23">
        <v>0</v>
      </c>
      <c r="BX13" s="23">
        <v>8.0500000000000007</v>
      </c>
      <c r="BY13" s="23">
        <v>9.15</v>
      </c>
      <c r="BZ13" s="23">
        <v>9.1</v>
      </c>
      <c r="CA13" s="23">
        <v>18.04</v>
      </c>
      <c r="CB13" s="23">
        <v>0</v>
      </c>
      <c r="CC13" s="23">
        <v>7.6</v>
      </c>
      <c r="CD13" s="23">
        <v>9.4</v>
      </c>
      <c r="CE13" s="23">
        <v>9.1</v>
      </c>
      <c r="CF13" s="23">
        <v>17.760000000000002</v>
      </c>
      <c r="CG13" s="23">
        <v>0</v>
      </c>
      <c r="CH13" s="28"/>
      <c r="CI13" s="39">
        <f>IF(BU13&gt;0,BU13,"")</f>
        <v>9.1</v>
      </c>
      <c r="CJ13" s="39">
        <f>IF(BV13&gt;0,BV13,"")</f>
        <v>16.420000000000002</v>
      </c>
      <c r="CK13" s="41">
        <f>IF(SUM(BS13:BV13)-BW13&gt;0,SUM(BS13:BV13)-BW13,"")</f>
        <v>42.82</v>
      </c>
      <c r="CL13" s="41">
        <f>IF(BZ13&gt;0,BZ13,"")</f>
        <v>9.1</v>
      </c>
      <c r="CM13" s="41">
        <f>IF(CA13&gt;0,CA13,"")</f>
        <v>18.04</v>
      </c>
      <c r="CN13" s="41">
        <f>IF(SUM(BX13:CA13)-CB13&gt;0,SUM(BX13:CA13)-CB13,"")</f>
        <v>44.34</v>
      </c>
      <c r="CO13" s="41">
        <f>IF(CK13="","",MAX(CK13,CN13))</f>
        <v>44.34</v>
      </c>
      <c r="CP13" s="41">
        <f>IF(CE13&gt;0,CE13,"")</f>
        <v>9.1</v>
      </c>
      <c r="CQ13" s="41">
        <f>IF(CF13&gt;0,CF13,"")</f>
        <v>17.760000000000002</v>
      </c>
      <c r="CR13" s="41">
        <f>IF(SUM(CC13:CF13)-CG13&gt;0,SUM(CC13:CF13)-CG13,"")</f>
        <v>43.86</v>
      </c>
      <c r="CS13" s="41">
        <f>IF(SUM(CO13,CR13)&gt;0,SUM(CO13,CR13),"")</f>
        <v>88.2</v>
      </c>
      <c r="CT13" s="52" t="str">
        <f>IF(MAX(DV13,FD13,GL13,HT13,JB13,KJ13,LR13,MZ13,OH13,PP13,QX13,SF13,TN13,UV13,WD13)-IF(L13="",0,L13)&gt;0.001,MAX(DV13,FD13,GL13,HT13,JB13,KJ13,LR13,MZ13,OH13,PP13,QX13,SF13,TN13,UV13,WD13)-IF(L13="",0,L13),"")</f>
        <v/>
      </c>
      <c r="CU13" s="52" t="str">
        <f>IF(MAX(DY13,EB13,FG13,FJ13,GO13,GR13,HW13,HZ13,JE13,JH13,KM13,KP13,LU13,LX13,NC13,NF13,OK13,ON13,PS13,PV13,RA13,RD13,SI13,SL13,TQ13,TT13,UY13,VB13,WG13,WJ13)-IF(L13="",0,L13)&gt;0.001,MAX(DY13,EB13,FG13,FJ13,GO13,GR13,HW13,HZ13,JE13,JH13,KM13,KP13,LU13,LX13,NC13,NF13,OK13,ON13,PS13,PV13,RA13,RD13,SI13,SL13,TQ13,TT13,UY13,VB13,WG13,WJ13)-IF(L13="",0,L13),"")</f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>IF(CX13&gt;0,CX13,"")</f>
        <v/>
      </c>
      <c r="DQ13" s="41" t="str">
        <f>IF(CY13&gt;0,CY13,"")</f>
        <v/>
      </c>
      <c r="DR13" s="41" t="str">
        <f>IF(SUM(CV13:CY13)-CZ13&gt;0,SUM(CV13:CY13)-CZ13,"")</f>
        <v/>
      </c>
      <c r="DS13" s="41" t="str">
        <f>IF(DC13&gt;0,DC13,"")</f>
        <v/>
      </c>
      <c r="DT13" s="41" t="str">
        <f>IF(DD13&gt;0,DD13,"")</f>
        <v/>
      </c>
      <c r="DU13" s="41" t="str">
        <f>IF(SUM(DA13:DD13)-DE13&gt;0,SUM(DA13:DD13)-DE13,"")</f>
        <v/>
      </c>
      <c r="DV13" s="41" t="str">
        <f>IF(MAX(DR13,DU13)&gt;0,MAX(DR13,DU13),"")</f>
        <v/>
      </c>
      <c r="DW13" s="41" t="str">
        <f>IF(DH13&gt;0,DH13,"")</f>
        <v/>
      </c>
      <c r="DX13" s="41" t="str">
        <f>IF(DI13&gt;0,DI13,"")</f>
        <v/>
      </c>
      <c r="DY13" s="41" t="str">
        <f>IF(SUM(DF13:DI13)-DJ13&gt;0,SUM(DF13:DI13)-DJ13,"")</f>
        <v/>
      </c>
      <c r="DZ13" s="41" t="str">
        <f>IF(DM13&gt;0,DM13,"")</f>
        <v/>
      </c>
      <c r="EA13" s="41" t="str">
        <f>IF(DN13&gt;0,DN13,"")</f>
        <v/>
      </c>
      <c r="EB13" s="41" t="str">
        <f>IF(SUM(DK13:DN13)-DO13&gt;0,SUM(DK13:DN13)-DO13,"")</f>
        <v/>
      </c>
      <c r="EC13" s="41" t="str">
        <f>IF(SUM(DV13,DY13,EB13)&gt;0,SUM(DV13,DY13,EB13),"")</f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>IF(EF13&gt;0,EF13,"")</f>
        <v/>
      </c>
      <c r="EY13" s="11" t="str">
        <f>IF(EG13&gt;0,EG13,"")</f>
        <v/>
      </c>
      <c r="EZ13" s="11" t="str">
        <f>IF(SUM(ED13:EG13)-EH13&gt;0,SUM(ED13:EG13)-EH13,"")</f>
        <v/>
      </c>
      <c r="FA13" s="11" t="str">
        <f>IF(EK13&gt;0,EK13,"")</f>
        <v/>
      </c>
      <c r="FB13" s="11" t="str">
        <f>IF(EL13&gt;0,EL13,"")</f>
        <v/>
      </c>
      <c r="FC13" s="11" t="str">
        <f>IF(SUM(EI13:EL13)-EM13&gt;0,SUM(EI13:EL13)-EM13,"")</f>
        <v/>
      </c>
      <c r="FD13" s="11" t="str">
        <f>IF(MAX(EZ13,FC13)&gt;0,MAX(EZ13,FC13),"")</f>
        <v/>
      </c>
      <c r="FE13" s="11" t="str">
        <f>IF(EP13&gt;0,EP13,"")</f>
        <v/>
      </c>
      <c r="FF13" s="11" t="str">
        <f>IF(EQ13&gt;0,EQ13,"")</f>
        <v/>
      </c>
      <c r="FG13" s="11" t="str">
        <f>IF(SUM(EN13:EQ13)-ER13&gt;0,SUM(EN13:EQ13)-ER13,"")</f>
        <v/>
      </c>
      <c r="FH13" s="11" t="str">
        <f>IF(EU13&gt;0,EU13,"")</f>
        <v/>
      </c>
      <c r="FI13" s="11" t="str">
        <f>IF(EV13&gt;0,EV13,"")</f>
        <v/>
      </c>
      <c r="FJ13" s="11" t="str">
        <f>IF(SUM(ES13:EV13)-EW13&gt;0,SUM(ES13:EV13)-EW13,"")</f>
        <v/>
      </c>
      <c r="FK13" s="11" t="str">
        <f>IF(SUM(FD13,FG13,FJ13)&gt;0,SUM(FD13,FG13,FJ13),"")</f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>IF(FN13&gt;0,FN13,"")</f>
        <v/>
      </c>
      <c r="GG13" s="41" t="str">
        <f>IF(FO13&gt;0,FO13,"")</f>
        <v/>
      </c>
      <c r="GH13" s="41" t="str">
        <f>IF(SUM(FL13:FO13)-FP13&gt;0,SUM(FL13:FO13)-FP13,"")</f>
        <v/>
      </c>
      <c r="GI13" s="41" t="str">
        <f>IF(FS13&gt;0,FS13,"")</f>
        <v/>
      </c>
      <c r="GJ13" s="41" t="str">
        <f>IF(FT13&gt;0,FT13,"")</f>
        <v/>
      </c>
      <c r="GK13" s="41" t="str">
        <f>IF(SUM(FQ13:FT13)-FU13&gt;0,SUM(FQ13:FT13)-FU13,"")</f>
        <v/>
      </c>
      <c r="GL13" s="41" t="str">
        <f>IF(MAX(GH13,GK13)&gt;0,MAX(GH13,GK13),"")</f>
        <v/>
      </c>
      <c r="GM13" s="41" t="str">
        <f>IF(FX13&gt;0,FX13,"")</f>
        <v/>
      </c>
      <c r="GN13" s="41" t="str">
        <f>IF(FY13&gt;0,FY13,"")</f>
        <v/>
      </c>
      <c r="GO13" s="41" t="str">
        <f>IF(SUM(FV13:FY13)-FZ13&gt;0,SUM(FV13:FY13)-FZ13,"")</f>
        <v/>
      </c>
      <c r="GP13" s="41" t="str">
        <f>IF(GC13&gt;0,GC13,"")</f>
        <v/>
      </c>
      <c r="GQ13" s="41" t="str">
        <f>IF(GD13&gt;0,GD13,"")</f>
        <v/>
      </c>
      <c r="GR13" s="41" t="str">
        <f>IF(SUM(GA13:GD13)-GE13&gt;0,SUM(GA13:GD13)-GE13,"")</f>
        <v/>
      </c>
      <c r="GS13" s="41" t="str">
        <f>IF(SUM(GL13,GO13,GR13)&gt;0,SUM(GL13,GO13,GR13),"")</f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>IF(GV13&gt;0,GV13,"")</f>
        <v/>
      </c>
      <c r="HO13" s="11" t="str">
        <f>IF(GW13&gt;0,GW13,"")</f>
        <v/>
      </c>
      <c r="HP13" s="11" t="str">
        <f>IF(SUM(GT13:GW13)-GX13&gt;0,SUM(GT13:GW13)-GX13,"")</f>
        <v/>
      </c>
      <c r="HQ13" s="11" t="str">
        <f>IF(HA13&gt;0,HA13,"")</f>
        <v/>
      </c>
      <c r="HR13" s="11" t="str">
        <f>IF(HB13&gt;0,HB13,"")</f>
        <v/>
      </c>
      <c r="HS13" s="11" t="str">
        <f>IF(SUM(GY13:HB13)-HC13&gt;0,SUM(GY13:HB13)-HC13,"")</f>
        <v/>
      </c>
      <c r="HT13" s="11" t="str">
        <f>IF(MAX(HP13,HS13)&gt;0,MAX(HP13,HS13),"")</f>
        <v/>
      </c>
      <c r="HU13" s="11" t="str">
        <f>IF(HF13&gt;0,HF13,"")</f>
        <v/>
      </c>
      <c r="HV13" s="11" t="str">
        <f>IF(HG13&gt;0,HG13,"")</f>
        <v/>
      </c>
      <c r="HW13" s="11" t="str">
        <f>IF(SUM(HD13:HG13)-HH13&gt;0,SUM(HD13:HG13)-HH13,"")</f>
        <v/>
      </c>
      <c r="HX13" s="11" t="str">
        <f>IF(HK13&gt;0,HK13,"")</f>
        <v/>
      </c>
      <c r="HY13" s="11" t="str">
        <f>IF(HL13&gt;0,HL13,"")</f>
        <v/>
      </c>
      <c r="HZ13" s="11" t="str">
        <f>IF(SUM(HI13:HL13)-HM13&gt;0,SUM(HI13:HL13)-HM13,"")</f>
        <v/>
      </c>
      <c r="IA13" s="11" t="str">
        <f>IF(SUM(HT13,HW13,HZ13)&gt;0,SUM(HT13,HW13,HZ13),"")</f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>IF(ID13&gt;0,ID13,"")</f>
        <v/>
      </c>
      <c r="IW13" s="41" t="str">
        <f>IF(IE13&gt;0,IE13,"")</f>
        <v/>
      </c>
      <c r="IX13" s="41" t="str">
        <f>IF(SUM(IB13:IE13)-IF13&gt;0,SUM(IB13:IE13)-IF13,"")</f>
        <v/>
      </c>
      <c r="IY13" s="41" t="str">
        <f>IF(II13&gt;0,II13,"")</f>
        <v/>
      </c>
      <c r="IZ13" s="41" t="str">
        <f>IF(IJ13&gt;0,IJ13,"")</f>
        <v/>
      </c>
      <c r="JA13" s="41" t="str">
        <f>IF(SUM(IG13:IJ13)-IK13&gt;0,SUM(IG13:IJ13)-IK13,"")</f>
        <v/>
      </c>
      <c r="JB13" s="41" t="str">
        <f>IF(MAX(IX13,JA13)&gt;0,MAX(IX13,JA13),"")</f>
        <v/>
      </c>
      <c r="JC13" s="41" t="str">
        <f>IF(IN13&gt;0,IN13,"")</f>
        <v/>
      </c>
      <c r="JD13" s="41" t="str">
        <f>IF(IO13&gt;0,IO13,"")</f>
        <v/>
      </c>
      <c r="JE13" s="41" t="str">
        <f>IF(SUM(IL13:IO13)-IP13&gt;0,SUM(IL13:IO13)-IP13,"")</f>
        <v/>
      </c>
      <c r="JF13" s="41" t="str">
        <f>IF(IS13&gt;0,IS13,"")</f>
        <v/>
      </c>
      <c r="JG13" s="41" t="str">
        <f>IF(IT13&gt;0,IT13,"")</f>
        <v/>
      </c>
      <c r="JH13" s="41" t="str">
        <f>IF(SUM(IQ13:IT13)-IU13&gt;0,SUM(IQ13:IT13)-IU13,"")</f>
        <v/>
      </c>
      <c r="JI13" s="41" t="str">
        <f>IF(SUM(JB13,JE13,JH13)&gt;0,SUM(JB13,JE13,JH13),"")</f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>IF(JL13&gt;0,JL13,"")</f>
        <v/>
      </c>
      <c r="KE13" s="11" t="str">
        <f>IF(JM13&gt;0,JM13,"")</f>
        <v/>
      </c>
      <c r="KF13" s="11" t="str">
        <f>IF(SUM(JJ13:JM13)-JN13&gt;0,SUM(JJ13:JM13)-JN13,"")</f>
        <v/>
      </c>
      <c r="KG13" s="11" t="str">
        <f>IF(JQ13&gt;0,JQ13,"")</f>
        <v/>
      </c>
      <c r="KH13" s="11" t="str">
        <f>IF(JR13&gt;0,JR13,"")</f>
        <v/>
      </c>
      <c r="KI13" s="11" t="str">
        <f>IF(SUM(JO13:JR13)-JS13&gt;0,SUM(JO13:JR13)-JS13,"")</f>
        <v/>
      </c>
      <c r="KJ13" s="11" t="str">
        <f>IF(MAX(KF13,KI13)&gt;0,MAX(KF13,KI13),"")</f>
        <v/>
      </c>
      <c r="KK13" s="11" t="str">
        <f>IF(JV13&gt;0,JV13,"")</f>
        <v/>
      </c>
      <c r="KL13" s="11" t="str">
        <f>IF(JW13&gt;0,JW13,"")</f>
        <v/>
      </c>
      <c r="KM13" s="11" t="str">
        <f>IF(SUM(JT13:JW13)-JX13&gt;0,SUM(JT13:JW13)-JX13,"")</f>
        <v/>
      </c>
      <c r="KN13" s="11" t="str">
        <f>IF(KA13&gt;0,KA13,"")</f>
        <v/>
      </c>
      <c r="KO13" s="11" t="str">
        <f>IF(KB13&gt;0,KB13,"")</f>
        <v/>
      </c>
      <c r="KP13" s="11" t="str">
        <f>IF(SUM(JY13:KB13)-KC13&gt;0,SUM(JY13:KB13)-KC13,"")</f>
        <v/>
      </c>
      <c r="KQ13" s="11" t="str">
        <f>IF(SUM(KJ13,KM13,KP13)&gt;0,SUM(KJ13,KM13,KP13),"")</f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>IF(KT13&gt;0,KT13,"")</f>
        <v/>
      </c>
      <c r="LM13" s="41" t="str">
        <f>IF(KU13&gt;0,KU13,"")</f>
        <v/>
      </c>
      <c r="LN13" s="41" t="str">
        <f>IF(SUM(KR13:KU13)-KV13&gt;0,SUM(KR13:KU13)-KV13,"")</f>
        <v/>
      </c>
      <c r="LO13" s="41" t="str">
        <f>IF(KY13&gt;0,KY13,"")</f>
        <v/>
      </c>
      <c r="LP13" s="41" t="str">
        <f>IF(KZ13&gt;0,KZ13,"")</f>
        <v/>
      </c>
      <c r="LQ13" s="41" t="str">
        <f>IF(SUM(KW13:KZ13)-LA13&gt;0,SUM(KW13:KZ13)-LA13,"")</f>
        <v/>
      </c>
      <c r="LR13" s="41" t="str">
        <f>IF(MAX(LN13,LQ13)&gt;0,MAX(LN13,LQ13),"")</f>
        <v/>
      </c>
      <c r="LS13" s="41" t="str">
        <f>IF(LD13&gt;0,LD13,"")</f>
        <v/>
      </c>
      <c r="LT13" s="41" t="str">
        <f>IF(LE13&gt;0,LE13,"")</f>
        <v/>
      </c>
      <c r="LU13" s="41" t="str">
        <f>IF(SUM(LB13:LE13)-LF13&gt;0,SUM(LB13:LE13)-LF13,"")</f>
        <v/>
      </c>
      <c r="LV13" s="41" t="str">
        <f>IF(LI13&gt;0,LI13,"")</f>
        <v/>
      </c>
      <c r="LW13" s="41" t="str">
        <f>IF(LJ13&gt;0,LJ13,"")</f>
        <v/>
      </c>
      <c r="LX13" s="41" t="str">
        <f>IF(SUM(LG13:LJ13)-LK13&gt;0,SUM(LG13:LJ13)-LK13,"")</f>
        <v/>
      </c>
      <c r="LY13" s="41" t="str">
        <f>IF(SUM(LR13,LU13,LX13)&gt;0,SUM(LR13,LU13,LX13),"")</f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>IF(MB13&gt;0,MB13,"")</f>
        <v/>
      </c>
      <c r="MU13" s="11" t="str">
        <f>IF(MC13&gt;0,MC13,"")</f>
        <v/>
      </c>
      <c r="MV13" s="11" t="str">
        <f>IF(SUM(LZ13:MC13)-MD13&gt;0,SUM(LZ13:MC13)-MD13,"")</f>
        <v/>
      </c>
      <c r="MW13" s="11" t="str">
        <f>IF(MG13&gt;0,MG13,"")</f>
        <v/>
      </c>
      <c r="MX13" s="11" t="str">
        <f>IF(MH13&gt;0,MH13,"")</f>
        <v/>
      </c>
      <c r="MY13" s="11" t="str">
        <f>IF(SUM(ME13:MH13)-MI13&gt;0,SUM(ME13:MH13)-MI13,"")</f>
        <v/>
      </c>
      <c r="MZ13" s="11" t="str">
        <f>IF(MAX(MV13,MY13)&gt;0,MAX(MV13,MY13),"")</f>
        <v/>
      </c>
      <c r="NA13" s="11" t="str">
        <f>IF(ML13&gt;0,ML13,"")</f>
        <v/>
      </c>
      <c r="NB13" s="11" t="str">
        <f>IF(MM13&gt;0,MM13,"")</f>
        <v/>
      </c>
      <c r="NC13" s="11" t="str">
        <f>IF(SUM(MJ13:MM13)-MN13&gt;0,SUM(MJ13:MM13)-MN13,"")</f>
        <v/>
      </c>
      <c r="ND13" s="11" t="str">
        <f>IF(MQ13&gt;0,MQ13,"")</f>
        <v/>
      </c>
      <c r="NE13" s="11" t="str">
        <f>IF(MR13&gt;0,MR13,"")</f>
        <v/>
      </c>
      <c r="NF13" s="11" t="str">
        <f>IF(SUM(MO13:MR13)-MS13&gt;0,SUM(MO13:MR13)-MS13,"")</f>
        <v/>
      </c>
      <c r="NG13" s="11" t="str">
        <f>IF(SUM(MZ13,NC13,NF13)&gt;0,SUM(MZ13,NC13,NF13),"")</f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>IF(NJ13&gt;0,NJ13,"")</f>
        <v/>
      </c>
      <c r="OC13" s="41" t="str">
        <f>IF(NK13&gt;0,NK13,"")</f>
        <v/>
      </c>
      <c r="OD13" s="41" t="str">
        <f>IF(SUM(NH13:NK13)-NL13&gt;0,SUM(NH13:NK13)-NL13,"")</f>
        <v/>
      </c>
      <c r="OE13" s="41" t="str">
        <f>IF(NO13&gt;0,NO13,"")</f>
        <v/>
      </c>
      <c r="OF13" s="41" t="str">
        <f>IF(NP13&gt;0,NP13,"")</f>
        <v/>
      </c>
      <c r="OG13" s="41" t="str">
        <f>IF(SUM(NM13:NP13)-NQ13&gt;0,SUM(NM13:NP13)-NQ13,"")</f>
        <v/>
      </c>
      <c r="OH13" s="41" t="str">
        <f>IF(MAX(OD13,OG13)&gt;0,MAX(OD13,OG13),"")</f>
        <v/>
      </c>
      <c r="OI13" s="41" t="str">
        <f>IF(NT13&gt;0,NT13,"")</f>
        <v/>
      </c>
      <c r="OJ13" s="41" t="str">
        <f>IF(NU13&gt;0,NU13,"")</f>
        <v/>
      </c>
      <c r="OK13" s="41" t="str">
        <f>IF(SUM(NR13:NU13)-NV13&gt;0,SUM(NR13:NU13)-NV13,"")</f>
        <v/>
      </c>
      <c r="OL13" s="41" t="str">
        <f>IF(NY13&gt;0,NY13,"")</f>
        <v/>
      </c>
      <c r="OM13" s="41" t="str">
        <f>IF(NZ13&gt;0,NZ13,"")</f>
        <v/>
      </c>
      <c r="ON13" s="41" t="str">
        <f>IF(SUM(NW13:NZ13)-OA13&gt;0,SUM(NW13:NZ13)-OA13,"")</f>
        <v/>
      </c>
      <c r="OO13" s="41" t="str">
        <f>IF(SUM(OH13,OK13,ON13)&gt;0,SUM(OH13,OK13,ON13),"")</f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>IF(OR13&gt;0,OR13,"")</f>
        <v/>
      </c>
      <c r="PK13" s="11" t="str">
        <f>IF(OS13&gt;0,OS13,"")</f>
        <v/>
      </c>
      <c r="PL13" s="11" t="str">
        <f>IF(SUM(OP13:OS13)-OT13&gt;0,SUM(OP13:OS13)-OT13,"")</f>
        <v/>
      </c>
      <c r="PM13" s="11" t="str">
        <f>IF(OW13&gt;0,OW13,"")</f>
        <v/>
      </c>
      <c r="PN13" s="11" t="str">
        <f>IF(OX13&gt;0,OX13,"")</f>
        <v/>
      </c>
      <c r="PO13" s="11" t="str">
        <f>IF(SUM(OU13:OX13)-OY13&gt;0,SUM(OU13:OX13)-OY13,"")</f>
        <v/>
      </c>
      <c r="PP13" s="11" t="str">
        <f>IF(MAX(PL13,PO13)&gt;0,MAX(PL13,PO13),"")</f>
        <v/>
      </c>
      <c r="PQ13" s="11" t="str">
        <f>IF(PB13&gt;0,PB13,"")</f>
        <v/>
      </c>
      <c r="PR13" s="11" t="str">
        <f>IF(PC13&gt;0,PC13,"")</f>
        <v/>
      </c>
      <c r="PS13" s="11" t="str">
        <f>IF(SUM(OZ13:PC13)-PD13&gt;0,SUM(OZ13:PC13)-PD13,"")</f>
        <v/>
      </c>
      <c r="PT13" s="11" t="str">
        <f>IF(PG13&gt;0,PG13,"")</f>
        <v/>
      </c>
      <c r="PU13" s="11" t="str">
        <f>IF(PH13&gt;0,PH13,"")</f>
        <v/>
      </c>
      <c r="PV13" s="11" t="str">
        <f>IF(SUM(PE13:PH13)-PI13&gt;0,SUM(PE13:PH13)-PI13,"")</f>
        <v/>
      </c>
      <c r="PW13" s="11" t="str">
        <f>IF(SUM(PP13,PS13,PV13)&gt;0,SUM(PP13,PS13,PV13),"")</f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>IF(PZ13&gt;0,PZ13,"")</f>
        <v/>
      </c>
      <c r="QS13" s="41" t="str">
        <f>IF(QA13&gt;0,QA13,"")</f>
        <v/>
      </c>
      <c r="QT13" s="41" t="str">
        <f>IF(SUM(PX13:QA13)-QB13&gt;0,SUM(PX13:QA13)-QB13,"")</f>
        <v/>
      </c>
      <c r="QU13" s="41" t="str">
        <f>IF(QE13&gt;0,QE13,"")</f>
        <v/>
      </c>
      <c r="QV13" s="41" t="str">
        <f>IF(QF13&gt;0,QF13,"")</f>
        <v/>
      </c>
      <c r="QW13" s="41" t="str">
        <f>IF(SUM(QC13:QF13)-QG13&gt;0,SUM(QC13:QF13)-QG13,"")</f>
        <v/>
      </c>
      <c r="QX13" s="41" t="str">
        <f>IF(MAX(QT13,QW13)&gt;0,MAX(QT13,QW13),"")</f>
        <v/>
      </c>
      <c r="QY13" s="41" t="str">
        <f>IF(QJ13&gt;0,QJ13,"")</f>
        <v/>
      </c>
      <c r="QZ13" s="41" t="str">
        <f>IF(QK13&gt;0,QK13,"")</f>
        <v/>
      </c>
      <c r="RA13" s="41" t="str">
        <f>IF(SUM(QH13:QK13)-QL13&gt;0,SUM(QH13:QK13)-QL13,"")</f>
        <v/>
      </c>
      <c r="RB13" s="41" t="str">
        <f>IF(QO13&gt;0,QO13,"")</f>
        <v/>
      </c>
      <c r="RC13" s="41" t="str">
        <f>IF(QP13&gt;0,QP13,"")</f>
        <v/>
      </c>
      <c r="RD13" s="41" t="str">
        <f>IF(SUM(QM13:QP13)-QQ13&gt;0,SUM(QM13:QP13)-QQ13,"")</f>
        <v/>
      </c>
      <c r="RE13" s="41" t="str">
        <f>IF(SUM(QX13,RA13,RD13)&gt;0,SUM(QX13,RA13,RD13),"")</f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>IF(RH13&gt;0,RH13,"")</f>
        <v/>
      </c>
      <c r="SA13" s="11" t="str">
        <f>IF(RI13&gt;0,RI13,"")</f>
        <v/>
      </c>
      <c r="SB13" s="11" t="str">
        <f>IF(SUM(RF13:RI13)-RJ13&gt;0,SUM(RF13:RI13)-RJ13,"")</f>
        <v/>
      </c>
      <c r="SC13" s="11" t="str">
        <f>IF(RM13&gt;0,RM13,"")</f>
        <v/>
      </c>
      <c r="SD13" s="11" t="str">
        <f>IF(RN13&gt;0,RN13,"")</f>
        <v/>
      </c>
      <c r="SE13" s="11" t="str">
        <f>IF(SUM(RK13:RN13)-RO13&gt;0,SUM(RK13:RN13)-RO13,"")</f>
        <v/>
      </c>
      <c r="SF13" s="11" t="str">
        <f>IF(MAX(SB13,SE13)&gt;0,MAX(SB13,SE13),"")</f>
        <v/>
      </c>
      <c r="SG13" s="11" t="str">
        <f>IF(RR13&gt;0,RR13,"")</f>
        <v/>
      </c>
      <c r="SH13" s="11" t="str">
        <f>IF(RS13&gt;0,RS13,"")</f>
        <v/>
      </c>
      <c r="SI13" s="11" t="str">
        <f>IF(SUM(RP13:RS13)-RT13&gt;0,SUM(RP13:RS13)-RT13,"")</f>
        <v/>
      </c>
      <c r="SJ13" s="11" t="str">
        <f>IF(RW13&gt;0,RW13,"")</f>
        <v/>
      </c>
      <c r="SK13" s="11" t="str">
        <f>IF(RX13&gt;0,RX13,"")</f>
        <v/>
      </c>
      <c r="SL13" s="11" t="str">
        <f>IF(SUM(RU13:RX13)-RY13&gt;0,SUM(RU13:RX13)-RY13,"")</f>
        <v/>
      </c>
      <c r="SM13" s="11" t="str">
        <f>IF(SUM(SF13,SI13,SL13)&gt;0,SUM(SF13,SI13,SL13),"")</f>
        <v/>
      </c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17"/>
      <c r="TD13" s="17"/>
      <c r="TE13" s="17"/>
      <c r="TF13" s="17"/>
      <c r="TG13" s="17"/>
      <c r="TH13" s="41" t="str">
        <f>IF(SP13&gt;0,SP13,"")</f>
        <v/>
      </c>
      <c r="TI13" s="41" t="str">
        <f>IF(SQ13&gt;0,SQ13,"")</f>
        <v/>
      </c>
      <c r="TJ13" s="41" t="str">
        <f>IF(SUM(SN13:SQ13)-SR13&gt;0,SUM(SN13:SQ13)-SR13,"")</f>
        <v/>
      </c>
      <c r="TK13" s="41" t="str">
        <f>IF(SU13&gt;0,SU13,"")</f>
        <v/>
      </c>
      <c r="TL13" s="41" t="str">
        <f>IF(SV13&gt;0,SV13,"")</f>
        <v/>
      </c>
      <c r="TM13" s="41" t="str">
        <f>IF(SUM(SS13:SV13)-SW13&gt;0,SUM(SS13:SV13)-SW13,"")</f>
        <v/>
      </c>
      <c r="TN13" s="41" t="str">
        <f>IF(MAX(TJ13,TM13)&gt;0,MAX(TJ13,TM13),"")</f>
        <v/>
      </c>
      <c r="TO13" s="41" t="str">
        <f>IF(SZ13&gt;0,SZ13,"")</f>
        <v/>
      </c>
      <c r="TP13" s="41" t="str">
        <f>IF(TA13&gt;0,TA13,"")</f>
        <v/>
      </c>
      <c r="TQ13" s="41" t="str">
        <f>IF(SUM(SX13:TA13)-TB13&gt;0,SUM(SX13:TA13)-TB13,"")</f>
        <v/>
      </c>
      <c r="TR13" s="41" t="str">
        <f>IF(TE13&gt;0,TE13,"")</f>
        <v/>
      </c>
      <c r="TS13" s="41" t="str">
        <f>IF(TF13&gt;0,TF13,"")</f>
        <v/>
      </c>
      <c r="TT13" s="41" t="str">
        <f>IF(SUM(TC13:TF13)-TG13&gt;0,SUM(TC13:TF13)-TG13,"")</f>
        <v/>
      </c>
      <c r="TU13" s="41" t="str">
        <f>IF(SUM(TN13,TQ13,TT13)&gt;0,SUM(TN13,TQ13,TT13),"")</f>
        <v/>
      </c>
      <c r="TV13" s="18"/>
      <c r="TW13" s="18"/>
      <c r="TX13" s="18"/>
      <c r="TY13" s="18"/>
      <c r="TZ13" s="18"/>
      <c r="UA13" s="18"/>
      <c r="UB13" s="18"/>
      <c r="UC13" s="18"/>
      <c r="UD13" s="18"/>
      <c r="UE13" s="18"/>
      <c r="UF13" s="18"/>
      <c r="UG13" s="18"/>
      <c r="UH13" s="18"/>
      <c r="UI13" s="18"/>
      <c r="UJ13" s="18"/>
      <c r="UK13" s="18"/>
      <c r="UL13" s="18"/>
      <c r="UM13" s="18"/>
      <c r="UN13" s="18"/>
      <c r="UO13" s="18"/>
      <c r="UP13" s="11" t="str">
        <f>IF(TX13&gt;0,TX13,"")</f>
        <v/>
      </c>
      <c r="UQ13" s="11" t="str">
        <f>IF(TY13&gt;0,TY13,"")</f>
        <v/>
      </c>
      <c r="UR13" s="11" t="str">
        <f>IF(SUM(TV13:TY13)-TZ13&gt;0,SUM(TV13:TY13)-TZ13,"")</f>
        <v/>
      </c>
      <c r="US13" s="11" t="str">
        <f>IF(UC13&gt;0,UC13,"")</f>
        <v/>
      </c>
      <c r="UT13" s="11" t="str">
        <f>IF(UD13&gt;0,UD13,"")</f>
        <v/>
      </c>
      <c r="UU13" s="11" t="str">
        <f>IF(SUM(UA13:UD13)-UE13&gt;0,SUM(UA13:UD13)-UE13,"")</f>
        <v/>
      </c>
      <c r="UV13" s="11" t="str">
        <f>IF(MAX(UR13,UU13)&gt;0,MAX(UR13,UU13),"")</f>
        <v/>
      </c>
      <c r="UW13" s="11" t="str">
        <f>IF(UH13&gt;0,UH13,"")</f>
        <v/>
      </c>
      <c r="UX13" s="11" t="str">
        <f>IF(UI13&gt;0,UI13,"")</f>
        <v/>
      </c>
      <c r="UY13" s="11" t="str">
        <f>IF(SUM(UF13:UI13)-UJ13&gt;0,SUM(UF13:UI13)-UJ13,"")</f>
        <v/>
      </c>
      <c r="UZ13" s="11" t="str">
        <f>IF(UM13&gt;0,UM13,"")</f>
        <v/>
      </c>
      <c r="VA13" s="11" t="str">
        <f>IF(UN13&gt;0,UN13,"")</f>
        <v/>
      </c>
      <c r="VB13" s="11" t="str">
        <f>IF(SUM(UK13:UN13)-UO13&gt;0,SUM(UK13:UN13)-UO13,"")</f>
        <v/>
      </c>
      <c r="VC13" s="11" t="str">
        <f>IF(SUM(UV13,UY13,VB13)&gt;0,SUM(UV13,UY13,VB13),"")</f>
        <v/>
      </c>
      <c r="VD13" s="17"/>
      <c r="VE13" s="17"/>
      <c r="VF13" s="17"/>
      <c r="VG13" s="17"/>
      <c r="VH13" s="17"/>
      <c r="VI13" s="17"/>
      <c r="VJ13" s="17"/>
      <c r="VK13" s="17"/>
      <c r="VL13" s="17"/>
      <c r="VM13" s="17"/>
      <c r="VN13" s="17"/>
      <c r="VO13" s="17"/>
      <c r="VP13" s="17"/>
      <c r="VQ13" s="17"/>
      <c r="VR13" s="17"/>
      <c r="VS13" s="17"/>
      <c r="VT13" s="17"/>
      <c r="VU13" s="17"/>
      <c r="VV13" s="17"/>
      <c r="VW13" s="17"/>
      <c r="VX13" s="41" t="str">
        <f>IF(VF13&gt;0,VF13,"")</f>
        <v/>
      </c>
      <c r="VY13" s="41" t="str">
        <f>IF(VG13&gt;0,VG13,"")</f>
        <v/>
      </c>
      <c r="VZ13" s="41" t="str">
        <f>IF(SUM(VD13:VG13)-VH13&gt;0,SUM(VD13:VG13)-VH13,"")</f>
        <v/>
      </c>
      <c r="WA13" s="41" t="str">
        <f>IF(VK13&gt;0,VK13,"")</f>
        <v/>
      </c>
      <c r="WB13" s="41" t="str">
        <f>IF(VL13&gt;0,VL13,"")</f>
        <v/>
      </c>
      <c r="WC13" s="41" t="str">
        <f>IF(SUM(VI13:VL13)-VM13&gt;0,SUM(VI13:VL13)-VM13,"")</f>
        <v/>
      </c>
      <c r="WD13" s="41" t="str">
        <f>IF(MAX(VZ13,WC13)&gt;0,MAX(VZ13,WC13),"")</f>
        <v/>
      </c>
      <c r="WE13" s="41" t="str">
        <f>IF(VP13&gt;0,VP13,"")</f>
        <v/>
      </c>
      <c r="WF13" s="41" t="str">
        <f>IF(VQ13&gt;0,VQ13,"")</f>
        <v/>
      </c>
      <c r="WG13" s="41" t="str">
        <f>IF(SUM(VN13:VQ13)-VR13&gt;0,SUM(VN13:VQ13)-VR13,"")</f>
        <v/>
      </c>
      <c r="WH13" s="41" t="str">
        <f>IF(VU13&gt;0,VU13,"")</f>
        <v/>
      </c>
      <c r="WI13" s="41" t="str">
        <f>IF(VV13&gt;0,VV13,"")</f>
        <v/>
      </c>
      <c r="WJ13" s="41" t="str">
        <f>IF(SUM(VS13:VV13)-VW13&gt;0,SUM(VS13:VV13)-VW13,"")</f>
        <v/>
      </c>
      <c r="WK13" s="41" t="str">
        <f>IF(SUM(WD13,WG13,WJ13)&gt;0,SUM(WD13,WG13,WJ13),"")</f>
        <v/>
      </c>
      <c r="WL13" s="27">
        <f>IF($CH13="P",BS13,(BS13+AR13)/2)</f>
        <v>5.0999999999999996</v>
      </c>
      <c r="WM13" s="27">
        <f>IF($CH13="P",BT13,(BT13+AS13)/2)</f>
        <v>6.1749999999999998</v>
      </c>
      <c r="WN13" s="27">
        <f>IF($CH13="P",BU13,(BU13+AT13)/2)</f>
        <v>6.25</v>
      </c>
      <c r="WO13" s="27">
        <f>IF($CH13="P",BV13,(BV13+AU13)/2)</f>
        <v>10.55</v>
      </c>
      <c r="WP13" s="27">
        <f>IF($CH13="P",BW13,(BW13+AV13)/2)</f>
        <v>0</v>
      </c>
      <c r="WQ13" s="27">
        <f>IF($CH13="P",BX13,(BX13+AW13)/2)</f>
        <v>7.9</v>
      </c>
      <c r="WR13" s="27">
        <f>IF($CH13="P",BY13,(BY13+AX13)/2)</f>
        <v>9.2250000000000014</v>
      </c>
      <c r="WS13" s="27">
        <f>IF($CH13="P",BZ13,(BZ13+AY13)/2)</f>
        <v>9.1</v>
      </c>
      <c r="WT13" s="27">
        <f>IF($CH13="P",CA13,(CA13+AZ13)/2)</f>
        <v>17.82</v>
      </c>
      <c r="WU13" s="27">
        <f>IF($CH13="P",CB13,(CB13+BA13)/2)</f>
        <v>0</v>
      </c>
      <c r="WV13" s="27">
        <f>IF($CH13="P",CC13,(CC13+BB13)/2)</f>
        <v>6.4249999999999998</v>
      </c>
      <c r="WW13" s="27">
        <f>IF($CH13="P",CD13,(CD13+BC13)/2)</f>
        <v>7.875</v>
      </c>
      <c r="WX13" s="27">
        <f>IF($CH13="P",CE13,(CE13+BD13)/2)</f>
        <v>7.9</v>
      </c>
      <c r="WY13" s="27">
        <f>IF($CH13="P",CF13,(CF13+BE13)/2)</f>
        <v>14.950000000000001</v>
      </c>
      <c r="WZ13" s="27">
        <f>IF($CH13="P",CG13,(CG13+BF13)/2)</f>
        <v>0</v>
      </c>
      <c r="XA13" s="29" t="s">
        <v>56</v>
      </c>
      <c r="XB13" s="11">
        <f>IF(WN13&gt;0,WN13,"")</f>
        <v>6.25</v>
      </c>
      <c r="XC13" s="11">
        <f>IF(WO13&gt;0,WO13,"")</f>
        <v>10.55</v>
      </c>
      <c r="XD13" s="11">
        <f>IF(SUM(WL13:WO13)-WP13&gt;0,SUM(WL13:WO13)-WP13,"")</f>
        <v>28.074999999999999</v>
      </c>
      <c r="XE13" s="11">
        <f>IF(WS13&gt;0,WS13,"")</f>
        <v>9.1</v>
      </c>
      <c r="XF13" s="11">
        <f>IF(WT13&gt;0,WT13,"")</f>
        <v>17.82</v>
      </c>
      <c r="XG13" s="11">
        <f>IF(SUM(WQ13:WT13)-WU13&gt;0,SUM(WQ13:WT13)-WU13,"")</f>
        <v>44.045000000000002</v>
      </c>
      <c r="XH13" s="11">
        <f>IF(MAX(XD13,XG13)&gt;0,MAX(XD13,XG13),"")</f>
        <v>44.045000000000002</v>
      </c>
      <c r="XI13" s="11">
        <f>IF(WX13&gt;0,WX13,"")</f>
        <v>7.9</v>
      </c>
      <c r="XJ13" s="11">
        <f>IF(WY13&gt;0,WY13,"")</f>
        <v>14.950000000000001</v>
      </c>
      <c r="XK13" s="11">
        <f>IF(SUM(WV13:WY13)-WZ13&gt;0,SUM(WV13:WY13)-WZ13,"")</f>
        <v>37.150000000000006</v>
      </c>
      <c r="XL13" s="11">
        <f>IF(SUM(XH13,XK13)&gt;0,SUM(XH13,XK13),"")</f>
        <v>81.195000000000007</v>
      </c>
    </row>
    <row r="14" spans="1:636" x14ac:dyDescent="0.2">
      <c r="A14" s="4" cm="1">
        <f t="array" ref="A14">IF(AND(H14&lt;&gt;"",H14&lt;&gt;"No DD"),SUMPRODUCT((H$4:H$21&lt;&gt;"")*(H$4:H$21&lt;&gt;"No DD")*(E$4:E$21&gt;E14))+1,IF(H14="No DD",SUMPRODUCT((H$4:H$21="No DD")*(E$4:E$21&gt;E14))+1+SUMPRODUCT((H$4:H$21&lt;&gt;"")*(H$4:H$21&lt;&gt;"No DD")),""))</f>
        <v>11</v>
      </c>
      <c r="B14" s="5" t="s">
        <v>249</v>
      </c>
      <c r="C14" s="4" t="s">
        <v>248</v>
      </c>
      <c r="D14" s="4" t="s">
        <v>178</v>
      </c>
      <c r="E14" s="9">
        <f>SUM(J14,L14,N14)</f>
        <v>80.67</v>
      </c>
      <c r="F14" s="3" t="str">
        <f>IF(OR(AND(AG14&gt;=AQ$23,AG14&lt;&gt;"",AI14&gt;=AQ$27,AI14&lt;&gt;"",AF14=""),AND(AJ14&gt;=AQ$23,AJ14&lt;&gt;"",AL14&gt;=AQ$27,AL14&lt;&gt;"",AF14=""),AND(AN14&gt;=AQ$23,AN14&lt;&gt;"",AP14&gt;=AQ$27,AP14&lt;&gt;"",AF14=""),AND(BH14&gt;=BR$23,BH14&lt;&gt;"",BJ14&gt;=BR$27,BJ14&lt;&gt;"",BG14=""),AND(BK14&gt;=BR$23,BK14&lt;&gt;"",BM14&gt;=BR$27,BM14&lt;&gt;"",BG14=""),AND(BO14&gt;=BR$23,BO14&lt;&gt;"",BQ14&gt;=BR$27,BQ14&lt;&gt;"",BG14=""),AND(CI14&gt;=CS$23,CI14&lt;&gt;"",CK14&gt;=CS$27,CK14&lt;&gt;"",CH14=""),AND(CL14&gt;=CS$23,CL14&lt;&gt;"",CN14&gt;=CS$27,CN14&lt;&gt;"",CH14=""),AND(CP14&gt;=CS$23,CP14&lt;&gt;"",CR14&gt;=CS$27,CR14&lt;&gt;"",CH14=""),AND(DP14&gt;=EC$23,DP14&lt;&gt;"",DR14&gt;=EC$27,DR14&lt;&gt;""),AND(DS14&gt;=EC$23,DS14&lt;&gt;"",DU14&gt;=EC$27,DU14&lt;&gt;""),AND(DW14&gt;=EC$23,DW14&lt;&gt;"",DY14&gt;=EC$27,DY14&lt;&gt;""),AND(DZ14&gt;=EC$23,DZ14&lt;&gt;"",EB14&gt;=EC$27,EB14&lt;&gt;""),AND(EX14&gt;=FK$23,EX14&lt;&gt;"",EZ14&gt;=FK$27,EZ14&lt;&gt;""),AND(FA14&gt;=FK$23,FA14&lt;&gt;"",FC14&gt;=FK$27,FC14&lt;&gt;""),AND(FE14&gt;=FK$23,FE14&lt;&gt;"",FG14&gt;=FK$27,FG14&lt;&gt;""),AND(FH14&gt;=FK$23,FH14&lt;&gt;"",FJ14&gt;=FK$27,FJ14&lt;&gt;""),AND(GF14&gt;=GS$23,GF14&lt;&gt;"",GH14&gt;=GS$27,GH14&lt;&gt;""),AND(GI14&gt;=GS$23,GI14&lt;&gt;"",GK14&gt;=GS$27,GK14&lt;&gt;""),AND(GM14&gt;=GS$23,GM14&lt;&gt;"",GO14&gt;=GS$27,GO14&lt;&gt;""),AND(GP14&gt;=GS$23,GP14&lt;&gt;"",GR14&gt;=GS$27,GR14&lt;&gt;""),AND(HN14&gt;=IA$23,HN14&lt;&gt;"",HP14&gt;=IA$27,HP14&lt;&gt;""),AND(HQ14&gt;=IA$23,HQ14&lt;&gt;"",HS14&gt;=IA$27,HS14&lt;&gt;""),AND(HU14&gt;=IA$23,HU14&lt;&gt;"",HW14&gt;=IA$27,HW14&lt;&gt;""),AND(HX14&gt;=IA$23,HX14&lt;&gt;"",HZ14&gt;=IA$27,HZ14&lt;&gt;""),AND(IV14&gt;=JI$23,IV14&lt;&gt;"",IX14&gt;=JI$27,IX14&lt;&gt;""),AND(IY14&gt;=JI$23,IY14&lt;&gt;"",JA14&gt;=JI$27,JA14&lt;&gt;""),AND(JC14&gt;=JI$23,JC14&lt;&gt;"",JE14&gt;=JI$27,JE14&lt;&gt;""),AND(JF14&gt;=JI$23,JF14&lt;&gt;"",JH14&gt;=JI$27,JH14&lt;&gt;""),AND(KD14&gt;=KQ$23,KD14&lt;&gt;"",KF14&gt;=KQ$27,KF14&lt;&gt;""),AND(KG14&gt;=KQ$23,KG14&lt;&gt;"",KI14&gt;=KQ$27,KI14&lt;&gt;""),AND(KK14&gt;=KQ$23,KK14&lt;&gt;"",KM14&gt;=KQ$27,KM14&lt;&gt;""),AND(KN14&gt;=KQ$23,KN14&lt;&gt;"",KP14&gt;=KQ$27,KP14&lt;&gt;""),AND(LL14&gt;=LY$23,LL14&lt;&gt;"",LN14&gt;=LY$27,LN14&lt;&gt;""),AND(LO14&gt;=LY$23,LO14&lt;&gt;"",LQ14&gt;=LY$27,LQ14&lt;&gt;""),AND(LS14&gt;=LY$23,LS14&lt;&gt;"",LU14&gt;=LY$27,LU14&lt;&gt;""),AND(LV14&gt;=LY$23,LV14&lt;&gt;"",LX14&gt;=LY$27,LX14&lt;&gt;""),AND(MT14&gt;=NG$23,MT14&lt;&gt;"",MV14&gt;=NG$27,MV14&lt;&gt;""),AND(MW14&gt;=NG$23,MW14&lt;&gt;"",MY14&gt;=NG$27,MY14&lt;&gt;""),AND(NA14&gt;=NG$23,NA14&lt;&gt;"",NC14&gt;=NG$27,NC14&lt;&gt;""),AND(ND14&gt;=NG$23,ND14&lt;&gt;"",NF14&gt;=NG$27,NF14&lt;&gt;""),AND(OB14&gt;=OO$23,OB14&lt;&gt;"",OD14&gt;=OO$27,OD14&lt;&gt;""),AND(OE14&gt;=OO$23,OE14&lt;&gt;"",OG14&gt;=OO$27,OG14&lt;&gt;""),AND(OI14&gt;=OO$23,OI14&lt;&gt;"",OK14&gt;=OO$27,OK14&lt;&gt;""),AND(OL14&gt;=OO$23,OL14&lt;&gt;"",ON14&gt;=OO$27,ON14&lt;&gt;""),AND(PJ14&gt;=PW$23,PJ14&lt;&gt;"",PL14&gt;=PW$27,PL14&lt;&gt;""),AND(PM14&gt;=PW$23,PM14&lt;&gt;"",PO14&gt;=PW$27,PO14&lt;&gt;""),AND(PQ14&gt;=PW$23,PQ14&lt;&gt;"",PS14&gt;=PW$27,PS14&lt;&gt;""),AND(PT14&gt;=PW$23,PT14&lt;&gt;"",PV14&gt;=PW$27,PV14&lt;&gt;""),AND(QR14&gt;=RE$23,QR14&lt;&gt;"",QT14&gt;=RE$27,QT14&lt;&gt;""),AND(QU14&gt;=RE$23,QU14&lt;&gt;"",QW14&gt;=RE$27,QW14&lt;&gt;""),AND(QY14&gt;=RE$23,QY14&lt;&gt;"",RA14&gt;=RE$27,RA14&lt;&gt;""),AND(RB14&gt;=RE$23,RB14&lt;&gt;"",RD14&gt;=RE$27,RD14&lt;&gt;""),AND(RZ14&gt;=SM$23,RZ14&lt;&gt;"",SB14&gt;=SM$27,SB14&lt;&gt;""),AND(SC14&gt;=SM$23,SC14&lt;&gt;"",SE14&gt;=SM$27,SE14&lt;&gt;""),AND(SG14&gt;=SM$23,SG14&lt;&gt;"",SI14&gt;=SM$27,SI14&lt;&gt;""),AND(SJ14&gt;=SM$23,SJ14&lt;&gt;"",SL14&gt;=SM$27,SL14&lt;&gt;""),AND(TH14&gt;=TU$23,TH14&lt;&gt;"",TJ14&gt;=TU$27,TJ14&lt;&gt;""),AND(TK14&gt;=TU$23,TK14&lt;&gt;"",TM14&gt;=TU$27,TM14&lt;&gt;""),AND(TO14&gt;=TU$23,TO14&lt;&gt;"",TQ14&gt;=TU$27,TQ14&lt;&gt;""),AND(TR14&gt;=TU$23,TR14&lt;&gt;"",TT14&gt;=TU$27,TT14&lt;&gt;""),AND(UP14&gt;=VC$23,UP14&lt;&gt;"",UR14&gt;=VC$27,UR14&lt;&gt;""),AND(US14&gt;=VC$23,US14&lt;&gt;"",UU14&gt;=VC$27,UU14&lt;&gt;""),AND(UW14&gt;=VC$23,UW14&lt;&gt;"",UY14&gt;=VC$27,UY14&lt;&gt;""),AND(UZ14&gt;=VC$23,UZ14&lt;&gt;"",VB14&gt;=VC$27,VB14&lt;&gt;""),AND(VX14&gt;=WK$23,VX14&lt;&gt;"",VZ14&gt;=WK$27,VZ14&lt;&gt;""),AND(WA14&gt;=WK$23,WA14&lt;&gt;"",WC14&gt;=WK$27,WC14&lt;&gt;""),AND(WE14&gt;=WK$23,WE14&lt;&gt;"",WG14&gt;=WK$27,WG14&lt;&gt;""),AND(WH14&gt;=WK$23,WH14&lt;&gt;"",WJ14&gt;=WK$27,WJ14&lt;&gt;"")),"P","")</f>
        <v/>
      </c>
      <c r="G14" s="3" t="str">
        <f>IF(OR(AND(AI14&gt;=AQ$27,AI14&lt;&gt;"",AF14=""),AND(AL14&gt;=AQ$27,AL14&lt;&gt;"",AF14=""),AND(AP14&gt;=AQ$27,AP14&lt;&gt;"",AF14=""),AND(BJ14&gt;=BR$27,BJ14&lt;&gt;"",BG14=""),AND(BM14&gt;=BR$27,BM14&lt;&gt;"",BG14=""),AND(BQ14&gt;=BR$27,BQ14&lt;&gt;"",BG14=""),AND(CK14&gt;=CS$27,CK14&lt;&gt;"",CH14=""),AND(CN14&gt;=CS$27,CN14&lt;&gt;"",CH14=""),AND(CR14&gt;=CS$27,CR14&lt;&gt;"",CH14=""),AND(DR14&gt;=EC$27,DR14&lt;&gt;""),AND(DU14&gt;=EC$27,DU14&lt;&gt;""),AND(DY14&gt;=EC$27,DY14&lt;&gt;""),AND(EB14&gt;=EC$27,EB14&lt;&gt;""),AND(EZ14&gt;=FK$27,EZ14&lt;&gt;""),AND(FC14&gt;=FK$27,FC14&lt;&gt;""),AND(FG14&gt;=FK$27,FG14&lt;&gt;""),AND(FJ14&gt;=FK$27,FJ14&lt;&gt;""),AND(GH14&gt;=GS$27,GH14&lt;&gt;""),AND(GK14&gt;=GS$27,GK14&lt;&gt;""),AND(GO14&gt;=GS$27,GO14&lt;&gt;""),AND(GR14&gt;=GS$27,GR14&lt;&gt;""),AND(HP14&gt;=IA$27,HP14&lt;&gt;""),AND(HS14&gt;=IA$27,HS14&lt;&gt;""),AND(HW14&gt;=IA$27,HW14&lt;&gt;""),AND(HZ14&gt;=IA$27,HZ14&lt;&gt;""),AND(IX14&gt;=JI$27,IX14&lt;&gt;""),AND(JA14&gt;=JI$27,JA14&lt;&gt;""),AND(JE14&gt;=JI$27,JE14&lt;&gt;""),AND(JH14&gt;=JI$27,JH14&lt;&gt;""),AND(KF14&gt;=KQ$27,KF14&lt;&gt;""),AND(KI14&gt;=KQ$27,KI14&lt;&gt;""),AND(KM14&gt;=KQ$27,KM14&lt;&gt;""),AND(KP14&gt;=KQ$27,KP14&lt;&gt;""),AND(LN14&gt;=LY$27,LN14&lt;&gt;""),AND(LQ14&gt;=LY$27,LQ14&lt;&gt;""),AND(LU14&gt;=LY$27,LU14&lt;&gt;""),AND(LX14&gt;=LY$27,LX14&lt;&gt;""),AND(MV14&gt;=NG$27,MV14&lt;&gt;""),AND(MY14&gt;=NG$27,MY14&lt;&gt;""),AND(NC14&gt;=NG$27,NC14&lt;&gt;""),AND(NF14&gt;=NG$27,NF14&lt;&gt;""),AND(OD14&gt;=OO$27,OD14&lt;&gt;""),AND(OG14&gt;=OO$27,OG14&lt;&gt;""),AND(OK14&gt;=OO$27,OK14&lt;&gt;""),AND(ON14&gt;=OO$27,ON14&lt;&gt;""),AND(PL14&gt;=PW$27,PL14&lt;&gt;""),AND(PO14&gt;=PW$27,PO14&lt;&gt;""),AND(PS14&gt;=PW$27,PS14&lt;&gt;""),AND(PV14&gt;=PW$27,PV14&lt;&gt;""),AND(QT14&gt;=RE$27,QT14&lt;&gt;""),AND(QW14&gt;=RE$27,QW14&lt;&gt;""),AND(RA14&gt;=RE$27,RA14&lt;&gt;""),AND(RD14&gt;=RE$27,RD14&lt;&gt;""),AND(SB14&gt;=SM$27,SB14&lt;&gt;""),AND(SE14&gt;=SM$27,SE14&lt;&gt;""),AND(SI14&gt;=SM$27,SI14&lt;&gt;""),AND(SL14&gt;=SM$27,SL14&lt;&gt;""),AND(TJ14&gt;=TU$27,TJ14&lt;&gt;""),AND(TM14&gt;=TU$27,TM14&lt;&gt;""),AND(TQ14&gt;=TU$27,TQ14&lt;&gt;""),AND(TT14&gt;=TU$27,TT14&lt;&gt;""),AND(UR14&gt;=VC$27,UR14&lt;&gt;""),AND(UU14&gt;=VC$27,UU14&lt;&gt;""),AND(UY14&gt;=VC$27,UY14&lt;&gt;""),AND(VB14&gt;=VC$27,VB14&lt;&gt;""),AND(VZ14&gt;=WK$27,VZ14&lt;&gt;""),AND(WC14&gt;=WK$27,WC14&lt;&gt;""),AND(WG14&gt;=WK$27,WG14&lt;&gt;""),AND(WJ14&gt;=WK$27,WJ14&lt;&gt;"")),"P","")</f>
        <v>P</v>
      </c>
      <c r="H14" s="37" t="str">
        <f>IF(AND(G14="P",F14=""),"No DD",IF(OR(AND(AG14&gt;=AQ$26,AG14&lt;&gt;"",AI14&gt;=AQ$30,AI14&lt;&gt;"",AF14=""),AND(AJ14&gt;=AQ$26,AJ14&lt;&gt;"",AL14&gt;=AQ$30,AL14&lt;&gt;"",AF14=""),AND(AN14&gt;=AQ$26,AN14&lt;&gt;"",AP14&gt;=AQ$30,AP14&lt;&gt;"",AF14=""),AND(BH14&gt;=BR$26,BH14&lt;&gt;"",BJ14&gt;=BR$30,BJ14&lt;&gt;"",BG14=""),AND(BK14&gt;=BR$26,BK14&lt;&gt;"",BM14&gt;=BR$30,BM14&lt;&gt;"",BG14=""),AND(BO14&gt;=BR$26,BO14&lt;&gt;"",BQ14&gt;=BR$30,BQ14&lt;&gt;"",BG14=""),AND(CI14&gt;=CS$26,CI14&lt;&gt;"",CK14&gt;=CS$30,CK14&lt;&gt;"",CH14=""),AND(CL14&gt;=CS$26,CL14&lt;&gt;"",CN14&gt;=CS$30,CN14&lt;&gt;"",CH14=""),AND(CP14&gt;=CS$26,CP14&lt;&gt;"",CR14&gt;=CS$30,CR14&lt;&gt;"",CH14=""),AND(DP14&gt;=EC$26,DP14&lt;&gt;"",DR14&gt;=EC$30,DR14&lt;&gt;""),AND(DS14&gt;=EC$26,DS14&lt;&gt;"",DU14&gt;=EC$30,DU14&lt;&gt;""),AND(DW14&gt;=EC$26,DW14&lt;&gt;"",DY14&gt;=EC$30,DY14&lt;&gt;""),AND(DZ14&gt;=EC$26,DZ14&lt;&gt;"",EB14&gt;=EC$30,EB14&lt;&gt;""),AND(EX14&gt;=FK$26,EX14&lt;&gt;"",EZ14&gt;=FK$30,EZ14&lt;&gt;""),AND(FA14&gt;=FK$26,FA14&lt;&gt;"",FC14&gt;=FK$30,FC14&lt;&gt;""),AND(FE14&gt;=FK$26,FE14&lt;&gt;"",FG14&gt;=FK$30,FG14&lt;&gt;""),AND(FH14&gt;=FK$26,FH14&lt;&gt;"",FJ14&gt;=FK$30,FJ14&lt;&gt;""),AND(GF14&gt;=GS$26,GF14&lt;&gt;"",GH14&gt;=GS$30,GH14&lt;&gt;""),AND(GI14&gt;=GS$26,GI14&lt;&gt;"",GK14&gt;=GS$30,GK14&lt;&gt;""),AND(GM14&gt;=GS$26,GM14&lt;&gt;"",GO14&gt;=GS$30,GO14&lt;&gt;""),AND(GP14&gt;=GS$26,GP14&lt;&gt;"",GR14&gt;=GS$30,GR14&lt;&gt;""),AND(HN14&gt;=IA$26,HN14&lt;&gt;"",HP14&gt;=IA$30,HP14&lt;&gt;""),AND(HQ14&gt;=IA$26,HQ14&lt;&gt;"",HS14&gt;=IA$30,HS14&lt;&gt;""),AND(HU14&gt;=IA$26,HU14&lt;&gt;"",HW14&gt;=IA$30,HW14&lt;&gt;""),AND(HX14&gt;=IA$26,HX14&lt;&gt;"",HZ14&gt;=IA$30,HZ14&lt;&gt;""),AND(IV14&gt;=JI$26,IV14&lt;&gt;"",IX14&gt;=JI$30,IX14&lt;&gt;""),AND(IY14&gt;=JI$26,IY14&lt;&gt;"",JA14&gt;=JI$30,JA14&lt;&gt;""),AND(JC14&gt;=JI$26,JC14&lt;&gt;"",JE14&gt;=JI$30,JE14&lt;&gt;""),AND(JF14&gt;=JI$26,JF14&lt;&gt;"",JH14&gt;=JI$30,JH14&lt;&gt;""),AND(KD14&gt;=KQ$26,KD14&lt;&gt;"",KF14&gt;=KQ$30,KF14&lt;&gt;""),AND(KG14&gt;=KQ$26,KG14&lt;&gt;"",KI14&gt;=KQ$30,KI14&lt;&gt;""),AND(KK14&gt;=KQ$26,KK14&lt;&gt;"",KM14&gt;=KQ$30,KM14&lt;&gt;""),AND(KN14&gt;=KQ$26,KN14&lt;&gt;"",KP14&gt;=KQ$30,KP14&lt;&gt;""),AND(LL14&gt;=LY$26,LL14&lt;&gt;"",LN14&gt;=LY$30,LN14&lt;&gt;""),AND(LO14&gt;=LY$26,LO14&lt;&gt;"",LQ14&gt;=LY$30,LQ14&lt;&gt;""),AND(LS14&gt;=LY$26,LS14&lt;&gt;"",LU14&gt;=LY$30,LU14&lt;&gt;""),AND(LV14&gt;=LY$26,LV14&lt;&gt;"",LX14&gt;=LY$30,LX14&lt;&gt;""),AND(MT14&gt;=NG$26,MT14&lt;&gt;"",MV14&gt;=NG$30,MV14&lt;&gt;""),AND(MW14&gt;=NG$26,MW14&lt;&gt;"",MY14&gt;=NG$30,MY14&lt;&gt;""),AND(NA14&gt;=NG$26,NA14&lt;&gt;"",NC14&gt;=NG$30,NC14&lt;&gt;""),AND(ND14&gt;=NG$26,ND14&lt;&gt;"",NF14&gt;=NG$30,NF14&lt;&gt;""),AND(OB14&gt;=OO$26,OB14&lt;&gt;"",OD14&gt;=OO$30,OD14&lt;&gt;""),AND(OE14&gt;=OO$26,OE14&lt;&gt;"",OG14&gt;=OO$30,OG14&lt;&gt;""),AND(OI14&gt;=OO$26,OI14&lt;&gt;"",OK14&gt;=OO$30,OK14&lt;&gt;""),AND(OL14&gt;=OO$26,OL14&lt;&gt;"",ON14&gt;=OO$30,ON14&lt;&gt;""),AND(PJ14&gt;=PW$26,PJ14&lt;&gt;"",PL14&gt;=PW$30,PL14&lt;&gt;""),AND(PM14&gt;=PW$26,PM14&lt;&gt;"",PO14&gt;=PW$30,PO14&lt;&gt;""),AND(PQ14&gt;=PW$26,PQ14&lt;&gt;"",PS14&gt;=PW$30,PS14&lt;&gt;""),AND(PT14&gt;=PW$26,PT14&lt;&gt;"",PV14&gt;=PW$30,PV14&lt;&gt;""),AND(QR14&gt;=RE$26,QR14&lt;&gt;"",QT14&gt;=RE$30,QT14&lt;&gt;""),AND(QU14&gt;=RE$26,QU14&lt;&gt;"",QW14&gt;=RE$30,QW14&lt;&gt;""),AND(QY14&gt;=RE$26,QY14&lt;&gt;"",RA14&gt;=RE$30,RA14&lt;&gt;""),AND(RB14&gt;=RE$26,RB14&lt;&gt;"",RD14&gt;=RE$30,RD14&lt;&gt;""),AND(RZ14&gt;=SM$26,RZ14&lt;&gt;"",SB14&gt;=SM$30,SB14&lt;&gt;""),AND(SC14&gt;=SM$26,SC14&lt;&gt;"",SE14&gt;=SM$30,SE14&lt;&gt;""),AND(SG14&gt;=SM$26,SG14&lt;&gt;"",SI14&gt;=SM$30,SI14&lt;&gt;""),AND(SJ14&gt;=SM$26,SJ14&lt;&gt;"",SL14&gt;=SM$30,SL14&lt;&gt;""),AND(TH14&gt;=TU$26,TH14&lt;&gt;"",TJ14&gt;=TU$30,TJ14&lt;&gt;""),AND(TK14&gt;=TU$26,TK14&lt;&gt;"",TM14&gt;=TU$30,TM14&lt;&gt;""),AND(TO14&gt;=TU$26,TO14&lt;&gt;"",TQ14&gt;=TU$30,TQ14&lt;&gt;""),AND(TR14&gt;=TU$26,TR14&lt;&gt;"",TT14&gt;=TU$30,TT14&lt;&gt;""),AND(UP14&gt;=VC$26,UP14&lt;&gt;"",UR14&gt;=VC$30,UR14&lt;&gt;""),AND(US14&gt;=VC$26,US14&lt;&gt;"",UU14&gt;=VC$30,UU14&lt;&gt;""),AND(UW14&gt;=VC$26,UW14&lt;&gt;"",UY14&gt;=VC$30,UY14&lt;&gt;""),AND(UZ14&gt;=VC$26,UZ14&lt;&gt;"",VB14&gt;=VC$30,VB14&lt;&gt;""),AND(VX14&gt;=WK$26,VX14&lt;&gt;"",VZ14&gt;=WK$30,VZ14&lt;&gt;""),AND(WA14&gt;=WK$26,WA14&lt;&gt;"",WC14&gt;=WK$30,WC14&lt;&gt;""),AND(WE14&gt;=WK$26,WE14&lt;&gt;"",WG14&gt;=WK$30,WG14&lt;&gt;""),AND(WH14&gt;=WK$26,WH14&lt;&gt;"",WJ14&gt;=WK$30,WJ14&lt;&gt;"")),"Merit",IF(OR(AND(AG14&gt;=AQ$25,AG14&lt;&gt;"",AI14&gt;=AQ$29,AI14&lt;&gt;"",AF14=""),AND(AJ14&gt;=AQ$25,AJ14&lt;&gt;"",AL14&gt;=AQ$29,AL14&lt;&gt;"",AF14=""),AND(AN14&gt;=AQ$25,AN14&lt;&gt;"",AP14&gt;=AQ$29,AP14&lt;&gt;"",AF14=""),AND(BH14&gt;=BR$25,BH14&lt;&gt;"",BJ14&gt;=BR$29,BJ14&lt;&gt;"",BG14=""),AND(BK14&gt;=BR$25,BK14&lt;&gt;"",BM14&gt;=BR$29,BM14&lt;&gt;"",BG14=""),AND(BO14&gt;=BR$25,BO14&lt;&gt;"",BQ14&gt;=BR$29,BQ14&lt;&gt;"",BG14=""),AND(CI14&gt;=CS$25,CI14&lt;&gt;"",CK14&gt;=CS$29,CK14&lt;&gt;"",CH14=""),AND(CL14&gt;=CS$25,CL14&lt;&gt;"",CN14&gt;=CS$29,CN14&lt;&gt;"",CH14=""),AND(CP14&gt;=CS$25,CP14&lt;&gt;"",CR14&gt;=CS$29,CR14&lt;&gt;"",CH14=""),AND(DP14&gt;=EC$25,DP14&lt;&gt;"",DR14&gt;=EC$29,DR14&lt;&gt;""),AND(DS14&gt;=EC$25,DS14&lt;&gt;"",DU14&gt;=EC$29,DU14&lt;&gt;""),AND(DW14&gt;=EC$25,DW14&lt;&gt;"",DY14&gt;=EC$29,DY14&lt;&gt;""),AND(DZ14&gt;=EC$25,DZ14&lt;&gt;"",EB14&gt;=EC$29,EB14&lt;&gt;""),AND(EX14&gt;=FK$25,EX14&lt;&gt;"",EZ14&gt;=FK$29,EZ14&lt;&gt;""),AND(FA14&gt;=FK$25,FA14&lt;&gt;"",FC14&gt;=FK$29,FC14&lt;&gt;""),AND(FE14&gt;=FK$25,FE14&lt;&gt;"",FG14&gt;=FK$29,FG14&lt;&gt;""),AND(FH14&gt;=FK$25,FH14&lt;&gt;"",FJ14&gt;=FK$29,FJ14&lt;&gt;""),AND(GF14&gt;=GS$25,GF14&lt;&gt;"",GH14&gt;=GS$29,GH14&lt;&gt;""),AND(GI14&gt;=GS$25,GI14&lt;&gt;"",GK14&gt;=GS$29,GK14&lt;&gt;""),AND(GM14&gt;=GS$25,GM14&lt;&gt;"",GO14&gt;=GS$29,GO14&lt;&gt;""),AND(GP14&gt;=GS$25,GP14&lt;&gt;"",GR14&gt;=GS$29,GR14&lt;&gt;""),AND(HN14&gt;=IA$25,HN14&lt;&gt;"",HP14&gt;=IA$29,HP14&lt;&gt;""),AND(HQ14&gt;=IA$25,HQ14&lt;&gt;"",HS14&gt;=IA$29,HS14&lt;&gt;""),AND(HU14&gt;=IA$25,HU14&lt;&gt;"",HW14&gt;=IA$29,HW14&lt;&gt;""),AND(HX14&gt;=IA$25,HX14&lt;&gt;"",HZ14&gt;=IA$29,HZ14&lt;&gt;""),AND(IV14&gt;=JI$25,IV14&lt;&gt;"",IX14&gt;=JI$29,IX14&lt;&gt;""),AND(IY14&gt;=JI$25,IY14&lt;&gt;"",JA14&gt;=JI$29,JA14&lt;&gt;""),AND(JC14&gt;=JI$25,JC14&lt;&gt;"",JE14&gt;=JI$29,JE14&lt;&gt;""),AND(JF14&gt;=JI$25,JF14&lt;&gt;"",JH14&gt;=JI$29,JH14&lt;&gt;""),AND(KD14&gt;=KQ$25,KD14&lt;&gt;"",KF14&gt;=KQ$29,KF14&lt;&gt;""),AND(KG14&gt;=KQ$25,KG14&lt;&gt;"",KI14&gt;=KQ$29,KI14&lt;&gt;""),AND(KK14&gt;=KQ$25,KK14&lt;&gt;"",KM14&gt;=KQ$29,KM14&lt;&gt;""),AND(KN14&gt;=KQ$25,KN14&lt;&gt;"",KP14&gt;=KQ$29,KP14&lt;&gt;""),AND(LL14&gt;=LY$25,LL14&lt;&gt;"",LN14&gt;=LY$29,LN14&lt;&gt;""),AND(LO14&gt;=LY$25,LO14&lt;&gt;"",LQ14&gt;=LY$29,LQ14&lt;&gt;""),AND(LS14&gt;=LY$25,LS14&lt;&gt;"",LU14&gt;=LY$29,LU14&lt;&gt;""),AND(LV14&gt;=LY$25,LV14&lt;&gt;"",LX14&gt;=LY$29,LX14&lt;&gt;""),AND(MT14&gt;=NG$25,MT14&lt;&gt;"",MV14&gt;=NG$29,MV14&lt;&gt;""),AND(MW14&gt;=NG$25,MW14&lt;&gt;"",MY14&gt;=NG$29,MY14&lt;&gt;""),AND(NA14&gt;=NG$25,NA14&lt;&gt;"",NC14&gt;=NG$29,NC14&lt;&gt;""),AND(ND14&gt;=NG$25,ND14&lt;&gt;"",NF14&gt;=NG$29,NF14&lt;&gt;""),AND(OB14&gt;=OO$25,OB14&lt;&gt;"",OD14&gt;=OO$29,OD14&lt;&gt;""),AND(OE14&gt;=OO$25,OE14&lt;&gt;"",OG14&gt;=OO$29,OG14&lt;&gt;""),AND(OI14&gt;=OO$25,OI14&lt;&gt;"",OK14&gt;=OO$29,OK14&lt;&gt;""),AND(OL14&gt;=OO$25,OL14&lt;&gt;"",ON14&gt;=OO$29,ON14&lt;&gt;""),AND(PJ14&gt;=PW$25,PJ14&lt;&gt;"",PL14&gt;=PW$29,PL14&lt;&gt;""),AND(PM14&gt;=PW$25,PM14&lt;&gt;"",PO14&gt;=PW$29,PO14&lt;&gt;""),AND(PQ14&gt;=PW$25,PQ14&lt;&gt;"",PS14&gt;=PW$29,PS14&lt;&gt;""),AND(PT14&gt;=PW$25,PT14&lt;&gt;"",PV14&gt;=PW$29,PV14&lt;&gt;""),AND(QR14&gt;=RE$25,QR14&lt;&gt;"",QT14&gt;=RE$29,QT14&lt;&gt;""),AND(QU14&gt;=RE$25,QU14&lt;&gt;"",QW14&gt;=RE$29,QW14&lt;&gt;""),AND(QY14&gt;=RE$25,QY14&lt;&gt;"",RA14&gt;=RE$29,RA14&lt;&gt;""),AND(RB14&gt;=RE$25,RB14&lt;&gt;"",RD14&gt;=RE$29,RD14&lt;&gt;""),AND(RZ14&gt;=SM$25,RZ14&lt;&gt;"",SB14&gt;=SM$29,SB14&lt;&gt;""),AND(SC14&gt;=SM$25,SC14&lt;&gt;"",SE14&gt;=SM$29,SE14&lt;&gt;""),AND(SG14&gt;=SM$25,SG14&lt;&gt;"",SI14&gt;=SM$29,SI14&lt;&gt;""),AND(SJ14&gt;=SM$25,SJ14&lt;&gt;"",SL14&gt;=SM$29,SL14&lt;&gt;""),AND(TH14&gt;=TU$25,TH14&lt;&gt;"",TJ14&gt;=TU$29,TJ14&lt;&gt;""),AND(TK14&gt;=TU$25,TK14&lt;&gt;"",TM14&gt;=TU$29,TM14&lt;&gt;""),AND(TO14&gt;=TU$25,TO14&lt;&gt;"",TQ14&gt;=TU$29,TQ14&lt;&gt;""),AND(TR14&gt;=TU$25,TR14&lt;&gt;"",TT14&gt;=TU$29,TT14&lt;&gt;""),AND(UP14&gt;=VC$25,UP14&lt;&gt;"",UR14&gt;=VC$29,UR14&lt;&gt;""),AND(US14&gt;=VC$25,US14&lt;&gt;"",UU14&gt;=VC$29,UU14&lt;&gt;""),AND(UW14&gt;=VC$25,UW14&lt;&gt;"",UY14&gt;=VC$29,UY14&lt;&gt;""),AND(UZ14&gt;=VC$25,UZ14&lt;&gt;"",VB14&gt;=VC$29,VB14&lt;&gt;""),AND(VX14&gt;=WK$25,VX14&lt;&gt;"",VZ14&gt;=WK$29,VZ14&lt;&gt;""),AND(WA14&gt;=WK$25,WA14&lt;&gt;"",WC14&gt;=WK$29,WC14&lt;&gt;""),AND(WE14&gt;=WK$25,WE14&lt;&gt;"",WG14&gt;=WK$29,WG14&lt;&gt;""),AND(WH14&gt;=WK$25,WH14&lt;&gt;"",WJ14&gt;=WK$29,WJ14&lt;&gt;"")),"Excellence",IF(I14="P","Worlds Team",IF(F14="P","National Team","")))))</f>
        <v>No DD</v>
      </c>
      <c r="I14" s="3" t="str">
        <f>IF(OR(AND(AG14&gt;=AQ$24,AG14&lt;&gt;"",AI14&gt;=AQ$28,AI14&lt;&gt;"",AF14=""),AND(AJ14&gt;=AQ$24,AJ14&lt;&gt;"",AL14&gt;=AQ$28,AL14&lt;&gt;"",AF14=""),AND(AN14&gt;=AQ$24,AN14&lt;&gt;"",AP14&gt;=AQ$28,AP14&lt;&gt;"",AF14=""),AND(BH14&gt;=BR$24,BH14&lt;&gt;"",BJ14&gt;=BR$28,BJ14&lt;&gt;"",BG14=""),AND(BK14&gt;=BR$24,BK14&lt;&gt;"",BM14&gt;=BR$28,BM14&lt;&gt;"",BG14=""),AND(BO14&gt;=BR$24,BO14&lt;&gt;"",BQ14&gt;=BR$28,BQ14&lt;&gt;"",BG14=""),AND(CI14&gt;=CS$24,CI14&lt;&gt;"",CK14&gt;=CS$28,CK14&lt;&gt;"",CH14=""),AND(CL14&gt;=CS$24,CL14&lt;&gt;"",CN14&gt;=CS$28,CN14&lt;&gt;"",CH14=""),AND(CP14&gt;=CS$24,CP14&lt;&gt;"",CR14&gt;=CS$28,CR14&lt;&gt;"",CH14=""),AND(DP14&gt;=EC$24,DP14&lt;&gt;"",DR14&gt;=EC$28,DR14&lt;&gt;""),AND(DS14&gt;=EC$24,DS14&lt;&gt;"",DU14&gt;=EC$28,DU14&lt;&gt;""),AND(DW14&gt;=EC$24,DW14&lt;&gt;"",DY14&gt;=EC$28,DY14&lt;&gt;""),AND(DZ14&gt;=EC$24,DZ14&lt;&gt;"",EB14&gt;=EC$28,EB14&lt;&gt;""),AND(EX14&gt;=FK$24,EX14&lt;&gt;"",EZ14&gt;=FK$28,EZ14&lt;&gt;""),AND(FA14&gt;=FK$24,FA14&lt;&gt;"",FC14&gt;=FK$28,FC14&lt;&gt;""),AND(FE14&gt;=FK$24,FE14&lt;&gt;"",FG14&gt;=FK$28,FG14&lt;&gt;""),AND(FH14&gt;=FK$24,FH14&lt;&gt;"",FJ14&gt;=FK$28,FJ14&lt;&gt;""),AND(GF14&gt;=GS$24,GF14&lt;&gt;"",GH14&gt;=GS$28,GH14&lt;&gt;""),AND(GI14&gt;=GS$24,GI14&lt;&gt;"",GK14&gt;=GS$28,GK14&lt;&gt;""),AND(GM14&gt;=GS$24,GM14&lt;&gt;"",GO14&gt;=GS$28,GO14&lt;&gt;""),AND(GP14&gt;=GS$24,GP14&lt;&gt;"",GR14&gt;=GS$28,GR14&lt;&gt;""),AND(HN14&gt;=IA$24,HN14&lt;&gt;"",HP14&gt;=IA$28,HP14&lt;&gt;""),AND(HQ14&gt;=IA$24,HQ14&lt;&gt;"",HS14&gt;=IA$28,HS14&lt;&gt;""),AND(HU14&gt;=IA$24,HU14&lt;&gt;"",HW14&gt;=IA$28,HW14&lt;&gt;""),AND(HX14&gt;=IA$24,HX14&lt;&gt;"",HZ14&gt;=IA$28,HZ14&lt;&gt;""),AND(IV14&gt;=JI$24,IV14&lt;&gt;"",IX14&gt;=JI$28,IX14&lt;&gt;""),AND(IY14&gt;=JI$24,IY14&lt;&gt;"",JA14&gt;=JI$28,JA14&lt;&gt;""),AND(JC14&gt;=JI$24,JC14&lt;&gt;"",JE14&gt;=JI$28,JE14&lt;&gt;""),AND(JF14&gt;=JI$24,JF14&lt;&gt;"",JH14&gt;=JI$28,JH14&lt;&gt;""),AND(KD14&gt;=KQ$24,KD14&lt;&gt;"",KF14&gt;=KQ$28,KF14&lt;&gt;""),AND(KG14&gt;=KQ$24,KG14&lt;&gt;"",KI14&gt;=KQ$28,KI14&lt;&gt;""),AND(KK14&gt;=KQ$24,KK14&lt;&gt;"",KM14&gt;=KQ$28,KM14&lt;&gt;""),AND(KN14&gt;=KQ$24,KN14&lt;&gt;"",KP14&gt;=KQ$28,KP14&lt;&gt;""),AND(LL14&gt;=LY$24,LL14&lt;&gt;"",LN14&gt;=LY$28,LN14&lt;&gt;""),AND(LO14&gt;=LY$24,LO14&lt;&gt;"",LQ14&gt;=LY$28,LQ14&lt;&gt;""),AND(LS14&gt;=LY$24,LS14&lt;&gt;"",LU14&gt;=LY$28,LU14&lt;&gt;""),AND(LV14&gt;=LY$24,LV14&lt;&gt;"",LX14&gt;=LY$28,LX14&lt;&gt;""),AND(MT14&gt;=NG$24,MT14&lt;&gt;"",MV14&gt;=NG$28,MV14&lt;&gt;""),AND(MW14&gt;=NG$24,MW14&lt;&gt;"",MY14&gt;=NG$28,MY14&lt;&gt;""),AND(NA14&gt;=NG$24,NA14&lt;&gt;"",NC14&gt;=NG$28,NC14&lt;&gt;""),AND(ND14&gt;=NG$24,ND14&lt;&gt;"",NF14&gt;=NG$28,NF14&lt;&gt;""),AND(OB14&gt;=OO$24,OB14&lt;&gt;"",OD14&gt;=OO$28,OD14&lt;&gt;""),AND(OE14&gt;=OO$24,OE14&lt;&gt;"",OG14&gt;=OO$28,OG14&lt;&gt;""),AND(OI14&gt;=OO$24,OI14&lt;&gt;"",OK14&gt;=OO$28,OK14&lt;&gt;""),AND(OL14&gt;=OO$24,OL14&lt;&gt;"",ON14&gt;=OO$28,ON14&lt;&gt;""),AND(PJ14&gt;=PW$24,PJ14&lt;&gt;"",PL14&gt;=PW$28,PL14&lt;&gt;""),AND(PM14&gt;=PW$24,PM14&lt;&gt;"",PO14&gt;=PW$28,PO14&lt;&gt;""),AND(PQ14&gt;=PW$24,PQ14&lt;&gt;"",PS14&gt;=PW$28,PS14&lt;&gt;""),AND(PT14&gt;=PW$24,PT14&lt;&gt;"",PV14&gt;=PW$28,PV14&lt;&gt;""),AND(QR14&gt;=RE$24,QR14&lt;&gt;"",QT14&gt;=RE$28,QT14&lt;&gt;""),AND(QU14&gt;=RE$24,QU14&lt;&gt;"",QW14&gt;=RE$28,QW14&lt;&gt;""),AND(QY14&gt;=RE$24,QY14&lt;&gt;"",RA14&gt;=RE$28,RA14&lt;&gt;""),AND(RB14&gt;=RE$24,RB14&lt;&gt;"",RD14&gt;=RE$28,RD14&lt;&gt;""),AND(RZ14&gt;=SM$24,RZ14&lt;&gt;"",SB14&gt;=SM$28,SB14&lt;&gt;""),AND(SC14&gt;=SM$24,SC14&lt;&gt;"",SE14&gt;=SM$28,SE14&lt;&gt;""),AND(SG14&gt;=SM$24,SG14&lt;&gt;"",SI14&gt;=SM$28,SI14&lt;&gt;""),AND(SJ14&gt;=SM$24,SJ14&lt;&gt;"",SL14&gt;=SM$28,SL14&lt;&gt;""),AND(TH14&gt;=TU$24,TH14&lt;&gt;"",TJ14&gt;=TU$28,TJ14&lt;&gt;""),AND(TK14&gt;=TU$24,TK14&lt;&gt;"",TM14&gt;=TU$28,TM14&lt;&gt;""),AND(TO14&gt;=TU$24,TO14&lt;&gt;"",TQ14&gt;=TU$28,TQ14&lt;&gt;""),AND(TR14&gt;=TU$24,TR14&lt;&gt;"",TT14&gt;=TU$28,TT14&lt;&gt;""),AND(UP14&gt;=VC$24,UP14&lt;&gt;"",UR14&gt;=VC$28,UR14&lt;&gt;""),AND(US14&gt;=VC$24,US14&lt;&gt;"",UU14&gt;=VC$28,UU14&lt;&gt;""),AND(UW14&gt;=VC$24,UW14&lt;&gt;"",UY14&gt;=VC$28,UY14&lt;&gt;""),AND(UZ14&gt;=VC$24,UZ14&lt;&gt;"",VB14&gt;=VC$28,VB14&lt;&gt;""),AND(VX14&gt;=WK$24,VX14&lt;&gt;"",VZ14&gt;=WK$28,VZ14&lt;&gt;""),AND(WA14&gt;=WK$24,WA14&lt;&gt;"",WC14&gt;=WK$28,WC14&lt;&gt;""),AND(WE14&gt;=WK$24,WE14&lt;&gt;"",WG14&gt;=WK$28,WG14&lt;&gt;""),AND(WH14&gt;=WK$24,WH14&lt;&gt;"",WJ14&gt;=WK$28,WJ14&lt;&gt;"")),"P","")</f>
        <v/>
      </c>
      <c r="J14" s="8">
        <f>IF(COUNT(AI14,AL14,AP14,BJ14,BM14,BQ14,CK14,CN14,CR14)&gt;0,LARGE((AI14,AL14,AP14,BJ14,BM14,BQ14,CK14,CN14,CR14),1),0)</f>
        <v>44.78</v>
      </c>
      <c r="K14" s="8" t="str">
        <f>IF(J14="","",IF(OR(J14=CK14,J14=CN14,J14=CR14),$BS$1,IF(OR(J14=BJ14,J14=BM14,J14=BQ14),$AR$1,IF(OR(J14=AI14,J14=AL14,J14=AP14),$Q$1,""))))</f>
        <v>2024 Nationals</v>
      </c>
      <c r="L14" s="8">
        <f>IF(COUNT(AI14,AL14,AP14,BJ14,BM14,BQ14,CK14,CN14,CR14)&gt;1,LARGE((AI14,AL14,AP14,BJ14,BM14,BQ14,CK14,CN14,CR14),2),0)</f>
        <v>35.89</v>
      </c>
      <c r="M14" s="8" t="str">
        <f>IF(L14="","",IF(OR(L14=CK14,L14=CN14,L14=CR14),$BS$1,IF(OR(L14=BJ14,L14=BM14,L14=BQ14),$AR$1,IF(OR(L14=AI14,L14=AL14,L14=AP14),$Q$1,""))))</f>
        <v>2024 Nationals</v>
      </c>
      <c r="N14" s="8" t="str">
        <f>IF(MAX(CT14,CU14)&gt;0,MAX(CT14,CU14),"")</f>
        <v/>
      </c>
      <c r="O14" s="11" t="str">
        <f>IF(N14="","",IF(N14=CT14,"("&amp;CT$2&amp;")",IF(N14=CU14,"("&amp;CU$2&amp;")")))</f>
        <v/>
      </c>
      <c r="P14" s="8" t="str">
        <f>IF(N14="","",IF(N14=CT14,IF(N14+IF(L14="",0,L14)=WD14,$VD$1,IF(N14+IF(L14="",0,L14)=UV14,$TV$1,IF(N14+IF(L14="",0,L14)=TN14,$SN$1,IF(N14+IF(L14="",0,L14)=SF14,$RF$1,IF(N14+IF(L14="",0,L14)=QX14,$PX$1,IF(N14+IF(L14="",0,L14)=PP14,$OP$1,IF(N14+IF(L14="",0,L14)=OH14,$NH$1,IF(N14+IF(L14="",0,L14)=MZ14,$LZ$1,IF(N14+IF(L14="",0,L14)=LR14,$KR$1,IF(N14+IF(L14="",0,L14)=KJ14,$JJ$1,IF(N14+IF(L14="",0,L14)=JB14,$IB$1,IF(N14+IF(L14="",0,L14)=HT14,$GT$1,IF(N14+IF(L14="",0,L14)=GL14,$FL$1,IF(N14+IF(L14="",0,L14)=FD14,$ED$1,IF(N14+IF(L14="",0,L14)=DV14,$CV$1))))))))))))))),IF(N14=CU14,IF(N14+IF(L14="",0,L14)=WG14,$VD$1,IF(N14+IF(L14="",0,L14)=UY14,$TV$1,IF(N14+IF(L14="",0,L14)=TQ14,$SN$1,IF(N14+IF(L14="",0,L14)=SL14,$RF$1,IF(N14+IF(L14="",0,L14)=RD14,$PX$1,IF(N14+IF(L14="",0,L14)=PV14,$OP$1,IF(N14+IF(L14="",0,L14)=ON14,$NH$1,IF(N14+IF(L14="",0,L14)=NF14,$LZ$1,IF(N14+IF(L14="",0,L14)=LX14,$KR$1,IF(N14+IF(L14="",0,L14)=KP14,$JJ$1,IF(N14+IF(L14="",0,L14)=JH14,$IB$1,IF(N14+IF(L14="",0,L14)=HZ14,$GT$1,IF(N14+IF(L14="",0,L14)=GR14,$FL$1,IF(N14+IF(L14="",0,L14)=FJ14,$ED$1,IF(N14+IF(L14="",0,L14)=EB14,$CV$1,IF(N14+IF(L14="",0,L14)=WJ14,$VD$1,IF(N14+IF(L14="",0,L14)=VB14,$TV$1,IF(N14+IF(L14="",0,L14)=TT14,$SN$1,IF(N14+IF(L14="",0,L14)=SI14,$RF$1,IF(N14+IF(L14="",0,L14)=RA14,$PX$1,IF(N14+IF(L14="",0,L14)=PS14,$OP$1,IF(N14+IF(L14="",0,L14)=OK14,$NH$1,IF(N14+IF(L14="",0,L14)=NC14,$LZ$1,IF(N14+IF(L14="",0,L14)=LU14,$KR$1,IF(N14+IF(L14="",0,L14)=KM14,$JJ$1,IF(N14+IF(L14="",0,L14)=JE14,$IB$1,IF(N14+IF(L14="",0,L14)=HW14,$GT$1,IF(N14+IF(L14="",0,L14)=GO14,$FL$1,IF(N14+IF(L14="",0,L14)=FG14,$ED$1,IF(N14+IF(L14="",0,L14)=DY14,$CV$1)))))))))))))))))))))))))))))))))</f>
        <v/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>IF(S14&gt;0,S14,"")</f>
        <v/>
      </c>
      <c r="AH14" s="39" t="str">
        <f>IF(T14&gt;0,T14,"")</f>
        <v/>
      </c>
      <c r="AI14" s="41" t="str">
        <f>IF(SUM(Q14:T14)-U14&gt;0,SUM(Q14:T14)-U14,"")</f>
        <v/>
      </c>
      <c r="AJ14" s="41" t="str">
        <f>IF(X14&gt;0,X14,"")</f>
        <v/>
      </c>
      <c r="AK14" s="41" t="str">
        <f>IF(Y14&gt;0,Y14,"")</f>
        <v/>
      </c>
      <c r="AL14" s="41" t="str">
        <f>IF(SUM(V14:Y14)-Z14&gt;0,SUM(V14:Y14)-Z14,"")</f>
        <v/>
      </c>
      <c r="AM14" s="41" t="str">
        <f>IF(AI14="","",MAX(AI14,AL14))</f>
        <v/>
      </c>
      <c r="AN14" s="41" t="str">
        <f>IF(AC14&gt;0,AC14,"")</f>
        <v/>
      </c>
      <c r="AO14" s="41" t="str">
        <f>IF(AD14&gt;0,AD14,"")</f>
        <v/>
      </c>
      <c r="AP14" s="41" t="str">
        <f>IF(SUM(AA14:AD14)-AE14&gt;0,SUM(AA14:AD14)-AE14,"")</f>
        <v/>
      </c>
      <c r="AQ14" s="41" t="str">
        <f>IF(SUM(AM14,AP14)&gt;0,SUM(AM14,AP14),"")</f>
        <v/>
      </c>
      <c r="AR14" s="27">
        <v>0.7</v>
      </c>
      <c r="AS14" s="27">
        <v>1</v>
      </c>
      <c r="AT14" s="27">
        <v>1.5</v>
      </c>
      <c r="AU14" s="27">
        <v>1.74</v>
      </c>
      <c r="AV14" s="27">
        <v>0</v>
      </c>
      <c r="AW14" s="27">
        <v>1.6</v>
      </c>
      <c r="AX14" s="27">
        <v>1.9</v>
      </c>
      <c r="AY14" s="27">
        <v>2.5</v>
      </c>
      <c r="AZ14" s="27">
        <v>3.3</v>
      </c>
      <c r="BA14" s="27">
        <v>0</v>
      </c>
      <c r="BB14" s="27"/>
      <c r="BC14" s="27"/>
      <c r="BD14" s="27"/>
      <c r="BE14" s="27"/>
      <c r="BF14" s="27"/>
      <c r="BG14" s="29"/>
      <c r="BH14" s="40">
        <f>IF(AT14&gt;0,AT14,"")</f>
        <v>1.5</v>
      </c>
      <c r="BI14" s="40">
        <f>IF(AU14&gt;0,AU14,"")</f>
        <v>1.74</v>
      </c>
      <c r="BJ14" s="11">
        <f>IF(SUM(AR14:AU14)-AV14&gt;0,SUM(AR14:AU14)-AV14,"")</f>
        <v>4.9400000000000004</v>
      </c>
      <c r="BK14" s="11">
        <f>IF(AY14&gt;0,AY14,"")</f>
        <v>2.5</v>
      </c>
      <c r="BL14" s="11">
        <f>IF(AZ14&gt;0,AZ14,"")</f>
        <v>3.3</v>
      </c>
      <c r="BM14" s="11">
        <f>IF(SUM(AW14:AZ14)-BA14&gt;0,SUM(AW14:AZ14)-BA14,"")</f>
        <v>9.3000000000000007</v>
      </c>
      <c r="BN14" s="11">
        <f>IF(BJ14="","",MAX(BJ14,BM14))</f>
        <v>9.3000000000000007</v>
      </c>
      <c r="BO14" s="11" t="str">
        <f>IF(BD14&gt;0,BD14,"")</f>
        <v/>
      </c>
      <c r="BP14" s="11" t="str">
        <f>IF(BE14&gt;0,BE14,"")</f>
        <v/>
      </c>
      <c r="BQ14" s="11" t="str">
        <f>IF(SUM(BB14:BE14)-BF14&gt;0,SUM(BB14:BE14)-BF14,"")</f>
        <v/>
      </c>
      <c r="BR14" s="11">
        <f>IF(SUM(BN14,BQ14)&gt;0,SUM(BN14,BQ14),"")</f>
        <v>9.3000000000000007</v>
      </c>
      <c r="BS14" s="23">
        <v>7.85</v>
      </c>
      <c r="BT14" s="23">
        <v>9.25</v>
      </c>
      <c r="BU14" s="23">
        <v>9.6</v>
      </c>
      <c r="BV14" s="23">
        <v>18.079999999999998</v>
      </c>
      <c r="BW14" s="23">
        <v>0</v>
      </c>
      <c r="BX14" s="23">
        <v>6.55</v>
      </c>
      <c r="BY14" s="23">
        <v>7.2</v>
      </c>
      <c r="BZ14" s="23">
        <v>7.6</v>
      </c>
      <c r="CA14" s="23">
        <v>14.54</v>
      </c>
      <c r="CB14" s="23">
        <v>0</v>
      </c>
      <c r="CC14" s="23">
        <v>4</v>
      </c>
      <c r="CD14" s="23">
        <v>4.3499999999999996</v>
      </c>
      <c r="CE14" s="23">
        <v>5.4</v>
      </c>
      <c r="CF14" s="23">
        <v>9.26</v>
      </c>
      <c r="CG14" s="23">
        <v>0</v>
      </c>
      <c r="CH14" s="28"/>
      <c r="CI14" s="39">
        <f>IF(BU14&gt;0,BU14,"")</f>
        <v>9.6</v>
      </c>
      <c r="CJ14" s="39">
        <f>IF(BV14&gt;0,BV14,"")</f>
        <v>18.079999999999998</v>
      </c>
      <c r="CK14" s="41">
        <f>IF(SUM(BS14:BV14)-BW14&gt;0,SUM(BS14:BV14)-BW14,"")</f>
        <v>44.78</v>
      </c>
      <c r="CL14" s="41">
        <f>IF(BZ14&gt;0,BZ14,"")</f>
        <v>7.6</v>
      </c>
      <c r="CM14" s="41">
        <f>IF(CA14&gt;0,CA14,"")</f>
        <v>14.54</v>
      </c>
      <c r="CN14" s="41">
        <f>IF(SUM(BX14:CA14)-CB14&gt;0,SUM(BX14:CA14)-CB14,"")</f>
        <v>35.89</v>
      </c>
      <c r="CO14" s="41">
        <f>IF(CK14="","",MAX(CK14,CN14))</f>
        <v>44.78</v>
      </c>
      <c r="CP14" s="41">
        <f>IF(CE14&gt;0,CE14,"")</f>
        <v>5.4</v>
      </c>
      <c r="CQ14" s="41">
        <f>IF(CF14&gt;0,CF14,"")</f>
        <v>9.26</v>
      </c>
      <c r="CR14" s="41">
        <f>IF(SUM(CC14:CF14)-CG14&gt;0,SUM(CC14:CF14)-CG14,"")</f>
        <v>23.009999999999998</v>
      </c>
      <c r="CS14" s="41">
        <f>IF(SUM(CO14,CR14)&gt;0,SUM(CO14,CR14),"")</f>
        <v>67.789999999999992</v>
      </c>
      <c r="CT14" s="52" t="str">
        <f>IF(MAX(DV14,FD14,GL14,HT14,JB14,KJ14,LR14,MZ14,OH14,PP14,QX14,SF14,TN14,UV14,WD14)-IF(L14="",0,L14)&gt;0.001,MAX(DV14,FD14,GL14,HT14,JB14,KJ14,LR14,MZ14,OH14,PP14,QX14,SF14,TN14,UV14,WD14)-IF(L14="",0,L14),"")</f>
        <v/>
      </c>
      <c r="CU14" s="52" t="str">
        <f>IF(MAX(DY14,EB14,FG14,FJ14,GO14,GR14,HW14,HZ14,JE14,JH14,KM14,KP14,LU14,LX14,NC14,NF14,OK14,ON14,PS14,PV14,RA14,RD14,SI14,SL14,TQ14,TT14,UY14,VB14,WG14,WJ14)-IF(L14="",0,L14)&gt;0.001,MAX(DY14,EB14,FG14,FJ14,GO14,GR14,HW14,HZ14,JE14,JH14,KM14,KP14,LU14,LX14,NC14,NF14,OK14,ON14,PS14,PV14,RA14,RD14,SI14,SL14,TQ14,TT14,UY14,VB14,WG14,WJ14)-IF(L14="",0,L14),"")</f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>IF(CX14&gt;0,CX14,"")</f>
        <v/>
      </c>
      <c r="DQ14" s="41" t="str">
        <f>IF(CY14&gt;0,CY14,"")</f>
        <v/>
      </c>
      <c r="DR14" s="41" t="str">
        <f>IF(SUM(CV14:CY14)-CZ14&gt;0,SUM(CV14:CY14)-CZ14,"")</f>
        <v/>
      </c>
      <c r="DS14" s="41" t="str">
        <f>IF(DC14&gt;0,DC14,"")</f>
        <v/>
      </c>
      <c r="DT14" s="41" t="str">
        <f>IF(DD14&gt;0,DD14,"")</f>
        <v/>
      </c>
      <c r="DU14" s="41" t="str">
        <f>IF(SUM(DA14:DD14)-DE14&gt;0,SUM(DA14:DD14)-DE14,"")</f>
        <v/>
      </c>
      <c r="DV14" s="41" t="str">
        <f>IF(MAX(DR14,DU14)&gt;0,MAX(DR14,DU14),"")</f>
        <v/>
      </c>
      <c r="DW14" s="41" t="str">
        <f>IF(DH14&gt;0,DH14,"")</f>
        <v/>
      </c>
      <c r="DX14" s="41" t="str">
        <f>IF(DI14&gt;0,DI14,"")</f>
        <v/>
      </c>
      <c r="DY14" s="41" t="str">
        <f>IF(SUM(DF14:DI14)-DJ14&gt;0,SUM(DF14:DI14)-DJ14,"")</f>
        <v/>
      </c>
      <c r="DZ14" s="41" t="str">
        <f>IF(DM14&gt;0,DM14,"")</f>
        <v/>
      </c>
      <c r="EA14" s="41" t="str">
        <f>IF(DN14&gt;0,DN14,"")</f>
        <v/>
      </c>
      <c r="EB14" s="41" t="str">
        <f>IF(SUM(DK14:DN14)-DO14&gt;0,SUM(DK14:DN14)-DO14,"")</f>
        <v/>
      </c>
      <c r="EC14" s="41" t="str">
        <f>IF(SUM(DV14,DY14,EB14)&gt;0,SUM(DV14,DY14,EB14),"")</f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>IF(EF14&gt;0,EF14,"")</f>
        <v/>
      </c>
      <c r="EY14" s="11" t="str">
        <f>IF(EG14&gt;0,EG14,"")</f>
        <v/>
      </c>
      <c r="EZ14" s="11" t="str">
        <f>IF(SUM(ED14:EG14)-EH14&gt;0,SUM(ED14:EG14)-EH14,"")</f>
        <v/>
      </c>
      <c r="FA14" s="11" t="str">
        <f>IF(EK14&gt;0,EK14,"")</f>
        <v/>
      </c>
      <c r="FB14" s="11" t="str">
        <f>IF(EL14&gt;0,EL14,"")</f>
        <v/>
      </c>
      <c r="FC14" s="11" t="str">
        <f>IF(SUM(EI14:EL14)-EM14&gt;0,SUM(EI14:EL14)-EM14,"")</f>
        <v/>
      </c>
      <c r="FD14" s="11" t="str">
        <f>IF(MAX(EZ14,FC14)&gt;0,MAX(EZ14,FC14),"")</f>
        <v/>
      </c>
      <c r="FE14" s="11" t="str">
        <f>IF(EP14&gt;0,EP14,"")</f>
        <v/>
      </c>
      <c r="FF14" s="11" t="str">
        <f>IF(EQ14&gt;0,EQ14,"")</f>
        <v/>
      </c>
      <c r="FG14" s="11" t="str">
        <f>IF(SUM(EN14:EQ14)-ER14&gt;0,SUM(EN14:EQ14)-ER14,"")</f>
        <v/>
      </c>
      <c r="FH14" s="11" t="str">
        <f>IF(EU14&gt;0,EU14,"")</f>
        <v/>
      </c>
      <c r="FI14" s="11" t="str">
        <f>IF(EV14&gt;0,EV14,"")</f>
        <v/>
      </c>
      <c r="FJ14" s="11" t="str">
        <f>IF(SUM(ES14:EV14)-EW14&gt;0,SUM(ES14:EV14)-EW14,"")</f>
        <v/>
      </c>
      <c r="FK14" s="11" t="str">
        <f>IF(SUM(FD14,FG14,FJ14)&gt;0,SUM(FD14,FG14,FJ14),"")</f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>IF(FN14&gt;0,FN14,"")</f>
        <v/>
      </c>
      <c r="GG14" s="41" t="str">
        <f>IF(FO14&gt;0,FO14,"")</f>
        <v/>
      </c>
      <c r="GH14" s="41" t="str">
        <f>IF(SUM(FL14:FO14)-FP14&gt;0,SUM(FL14:FO14)-FP14,"")</f>
        <v/>
      </c>
      <c r="GI14" s="41" t="str">
        <f>IF(FS14&gt;0,FS14,"")</f>
        <v/>
      </c>
      <c r="GJ14" s="41" t="str">
        <f>IF(FT14&gt;0,FT14,"")</f>
        <v/>
      </c>
      <c r="GK14" s="41" t="str">
        <f>IF(SUM(FQ14:FT14)-FU14&gt;0,SUM(FQ14:FT14)-FU14,"")</f>
        <v/>
      </c>
      <c r="GL14" s="41" t="str">
        <f>IF(MAX(GH14,GK14)&gt;0,MAX(GH14,GK14),"")</f>
        <v/>
      </c>
      <c r="GM14" s="41" t="str">
        <f>IF(FX14&gt;0,FX14,"")</f>
        <v/>
      </c>
      <c r="GN14" s="41" t="str">
        <f>IF(FY14&gt;0,FY14,"")</f>
        <v/>
      </c>
      <c r="GO14" s="41" t="str">
        <f>IF(SUM(FV14:FY14)-FZ14&gt;0,SUM(FV14:FY14)-FZ14,"")</f>
        <v/>
      </c>
      <c r="GP14" s="41" t="str">
        <f>IF(GC14&gt;0,GC14,"")</f>
        <v/>
      </c>
      <c r="GQ14" s="41" t="str">
        <f>IF(GD14&gt;0,GD14,"")</f>
        <v/>
      </c>
      <c r="GR14" s="41" t="str">
        <f>IF(SUM(GA14:GD14)-GE14&gt;0,SUM(GA14:GD14)-GE14,"")</f>
        <v/>
      </c>
      <c r="GS14" s="41" t="str">
        <f>IF(SUM(GL14,GO14,GR14)&gt;0,SUM(GL14,GO14,GR14),"")</f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>IF(GV14&gt;0,GV14,"")</f>
        <v/>
      </c>
      <c r="HO14" s="11" t="str">
        <f>IF(GW14&gt;0,GW14,"")</f>
        <v/>
      </c>
      <c r="HP14" s="11" t="str">
        <f>IF(SUM(GT14:GW14)-GX14&gt;0,SUM(GT14:GW14)-GX14,"")</f>
        <v/>
      </c>
      <c r="HQ14" s="11" t="str">
        <f>IF(HA14&gt;0,HA14,"")</f>
        <v/>
      </c>
      <c r="HR14" s="11" t="str">
        <f>IF(HB14&gt;0,HB14,"")</f>
        <v/>
      </c>
      <c r="HS14" s="11" t="str">
        <f>IF(SUM(GY14:HB14)-HC14&gt;0,SUM(GY14:HB14)-HC14,"")</f>
        <v/>
      </c>
      <c r="HT14" s="11" t="str">
        <f>IF(MAX(HP14,HS14)&gt;0,MAX(HP14,HS14),"")</f>
        <v/>
      </c>
      <c r="HU14" s="11" t="str">
        <f>IF(HF14&gt;0,HF14,"")</f>
        <v/>
      </c>
      <c r="HV14" s="11" t="str">
        <f>IF(HG14&gt;0,HG14,"")</f>
        <v/>
      </c>
      <c r="HW14" s="11" t="str">
        <f>IF(SUM(HD14:HG14)-HH14&gt;0,SUM(HD14:HG14)-HH14,"")</f>
        <v/>
      </c>
      <c r="HX14" s="11" t="str">
        <f>IF(HK14&gt;0,HK14,"")</f>
        <v/>
      </c>
      <c r="HY14" s="11" t="str">
        <f>IF(HL14&gt;0,HL14,"")</f>
        <v/>
      </c>
      <c r="HZ14" s="11" t="str">
        <f>IF(SUM(HI14:HL14)-HM14&gt;0,SUM(HI14:HL14)-HM14,"")</f>
        <v/>
      </c>
      <c r="IA14" s="11" t="str">
        <f>IF(SUM(HT14,HW14,HZ14)&gt;0,SUM(HT14,HW14,HZ14),"")</f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>IF(ID14&gt;0,ID14,"")</f>
        <v/>
      </c>
      <c r="IW14" s="41" t="str">
        <f>IF(IE14&gt;0,IE14,"")</f>
        <v/>
      </c>
      <c r="IX14" s="41" t="str">
        <f>IF(SUM(IB14:IE14)-IF14&gt;0,SUM(IB14:IE14)-IF14,"")</f>
        <v/>
      </c>
      <c r="IY14" s="41" t="str">
        <f>IF(II14&gt;0,II14,"")</f>
        <v/>
      </c>
      <c r="IZ14" s="41" t="str">
        <f>IF(IJ14&gt;0,IJ14,"")</f>
        <v/>
      </c>
      <c r="JA14" s="41" t="str">
        <f>IF(SUM(IG14:IJ14)-IK14&gt;0,SUM(IG14:IJ14)-IK14,"")</f>
        <v/>
      </c>
      <c r="JB14" s="41" t="str">
        <f>IF(MAX(IX14,JA14)&gt;0,MAX(IX14,JA14),"")</f>
        <v/>
      </c>
      <c r="JC14" s="41" t="str">
        <f>IF(IN14&gt;0,IN14,"")</f>
        <v/>
      </c>
      <c r="JD14" s="41" t="str">
        <f>IF(IO14&gt;0,IO14,"")</f>
        <v/>
      </c>
      <c r="JE14" s="41" t="str">
        <f>IF(SUM(IL14:IO14)-IP14&gt;0,SUM(IL14:IO14)-IP14,"")</f>
        <v/>
      </c>
      <c r="JF14" s="41" t="str">
        <f>IF(IS14&gt;0,IS14,"")</f>
        <v/>
      </c>
      <c r="JG14" s="41" t="str">
        <f>IF(IT14&gt;0,IT14,"")</f>
        <v/>
      </c>
      <c r="JH14" s="41" t="str">
        <f>IF(SUM(IQ14:IT14)-IU14&gt;0,SUM(IQ14:IT14)-IU14,"")</f>
        <v/>
      </c>
      <c r="JI14" s="41" t="str">
        <f>IF(SUM(JB14,JE14,JH14)&gt;0,SUM(JB14,JE14,JH14),"")</f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>IF(JL14&gt;0,JL14,"")</f>
        <v/>
      </c>
      <c r="KE14" s="11" t="str">
        <f>IF(JM14&gt;0,JM14,"")</f>
        <v/>
      </c>
      <c r="KF14" s="11" t="str">
        <f>IF(SUM(JJ14:JM14)-JN14&gt;0,SUM(JJ14:JM14)-JN14,"")</f>
        <v/>
      </c>
      <c r="KG14" s="11" t="str">
        <f>IF(JQ14&gt;0,JQ14,"")</f>
        <v/>
      </c>
      <c r="KH14" s="11" t="str">
        <f>IF(JR14&gt;0,JR14,"")</f>
        <v/>
      </c>
      <c r="KI14" s="11" t="str">
        <f>IF(SUM(JO14:JR14)-JS14&gt;0,SUM(JO14:JR14)-JS14,"")</f>
        <v/>
      </c>
      <c r="KJ14" s="11" t="str">
        <f>IF(MAX(KF14,KI14)&gt;0,MAX(KF14,KI14),"")</f>
        <v/>
      </c>
      <c r="KK14" s="11" t="str">
        <f>IF(JV14&gt;0,JV14,"")</f>
        <v/>
      </c>
      <c r="KL14" s="11" t="str">
        <f>IF(JW14&gt;0,JW14,"")</f>
        <v/>
      </c>
      <c r="KM14" s="11" t="str">
        <f>IF(SUM(JT14:JW14)-JX14&gt;0,SUM(JT14:JW14)-JX14,"")</f>
        <v/>
      </c>
      <c r="KN14" s="11" t="str">
        <f>IF(KA14&gt;0,KA14,"")</f>
        <v/>
      </c>
      <c r="KO14" s="11" t="str">
        <f>IF(KB14&gt;0,KB14,"")</f>
        <v/>
      </c>
      <c r="KP14" s="11" t="str">
        <f>IF(SUM(JY14:KB14)-KC14&gt;0,SUM(JY14:KB14)-KC14,"")</f>
        <v/>
      </c>
      <c r="KQ14" s="11" t="str">
        <f>IF(SUM(KJ14,KM14,KP14)&gt;0,SUM(KJ14,KM14,KP14),"")</f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>IF(KT14&gt;0,KT14,"")</f>
        <v/>
      </c>
      <c r="LM14" s="41" t="str">
        <f>IF(KU14&gt;0,KU14,"")</f>
        <v/>
      </c>
      <c r="LN14" s="41" t="str">
        <f>IF(SUM(KR14:KU14)-KV14&gt;0,SUM(KR14:KU14)-KV14,"")</f>
        <v/>
      </c>
      <c r="LO14" s="41" t="str">
        <f>IF(KY14&gt;0,KY14,"")</f>
        <v/>
      </c>
      <c r="LP14" s="41" t="str">
        <f>IF(KZ14&gt;0,KZ14,"")</f>
        <v/>
      </c>
      <c r="LQ14" s="41" t="str">
        <f>IF(SUM(KW14:KZ14)-LA14&gt;0,SUM(KW14:KZ14)-LA14,"")</f>
        <v/>
      </c>
      <c r="LR14" s="41" t="str">
        <f>IF(MAX(LN14,LQ14)&gt;0,MAX(LN14,LQ14),"")</f>
        <v/>
      </c>
      <c r="LS14" s="41" t="str">
        <f>IF(LD14&gt;0,LD14,"")</f>
        <v/>
      </c>
      <c r="LT14" s="41" t="str">
        <f>IF(LE14&gt;0,LE14,"")</f>
        <v/>
      </c>
      <c r="LU14" s="41" t="str">
        <f>IF(SUM(LB14:LE14)-LF14&gt;0,SUM(LB14:LE14)-LF14,"")</f>
        <v/>
      </c>
      <c r="LV14" s="41" t="str">
        <f>IF(LI14&gt;0,LI14,"")</f>
        <v/>
      </c>
      <c r="LW14" s="41" t="str">
        <f>IF(LJ14&gt;0,LJ14,"")</f>
        <v/>
      </c>
      <c r="LX14" s="41" t="str">
        <f>IF(SUM(LG14:LJ14)-LK14&gt;0,SUM(LG14:LJ14)-LK14,"")</f>
        <v/>
      </c>
      <c r="LY14" s="41" t="str">
        <f>IF(SUM(LR14,LU14,LX14)&gt;0,SUM(LR14,LU14,LX14),"")</f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>IF(MB14&gt;0,MB14,"")</f>
        <v/>
      </c>
      <c r="MU14" s="11" t="str">
        <f>IF(MC14&gt;0,MC14,"")</f>
        <v/>
      </c>
      <c r="MV14" s="11" t="str">
        <f>IF(SUM(LZ14:MC14)-MD14&gt;0,SUM(LZ14:MC14)-MD14,"")</f>
        <v/>
      </c>
      <c r="MW14" s="11" t="str">
        <f>IF(MG14&gt;0,MG14,"")</f>
        <v/>
      </c>
      <c r="MX14" s="11" t="str">
        <f>IF(MH14&gt;0,MH14,"")</f>
        <v/>
      </c>
      <c r="MY14" s="11" t="str">
        <f>IF(SUM(ME14:MH14)-MI14&gt;0,SUM(ME14:MH14)-MI14,"")</f>
        <v/>
      </c>
      <c r="MZ14" s="11" t="str">
        <f>IF(MAX(MV14,MY14)&gt;0,MAX(MV14,MY14),"")</f>
        <v/>
      </c>
      <c r="NA14" s="11" t="str">
        <f>IF(ML14&gt;0,ML14,"")</f>
        <v/>
      </c>
      <c r="NB14" s="11" t="str">
        <f>IF(MM14&gt;0,MM14,"")</f>
        <v/>
      </c>
      <c r="NC14" s="11" t="str">
        <f>IF(SUM(MJ14:MM14)-MN14&gt;0,SUM(MJ14:MM14)-MN14,"")</f>
        <v/>
      </c>
      <c r="ND14" s="11" t="str">
        <f>IF(MQ14&gt;0,MQ14,"")</f>
        <v/>
      </c>
      <c r="NE14" s="11" t="str">
        <f>IF(MR14&gt;0,MR14,"")</f>
        <v/>
      </c>
      <c r="NF14" s="11" t="str">
        <f>IF(SUM(MO14:MR14)-MS14&gt;0,SUM(MO14:MR14)-MS14,"")</f>
        <v/>
      </c>
      <c r="NG14" s="11" t="str">
        <f>IF(SUM(MZ14,NC14,NF14)&gt;0,SUM(MZ14,NC14,NF14),"")</f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>IF(NJ14&gt;0,NJ14,"")</f>
        <v/>
      </c>
      <c r="OC14" s="41" t="str">
        <f>IF(NK14&gt;0,NK14,"")</f>
        <v/>
      </c>
      <c r="OD14" s="41" t="str">
        <f>IF(SUM(NH14:NK14)-NL14&gt;0,SUM(NH14:NK14)-NL14,"")</f>
        <v/>
      </c>
      <c r="OE14" s="41" t="str">
        <f>IF(NO14&gt;0,NO14,"")</f>
        <v/>
      </c>
      <c r="OF14" s="41" t="str">
        <f>IF(NP14&gt;0,NP14,"")</f>
        <v/>
      </c>
      <c r="OG14" s="41" t="str">
        <f>IF(SUM(NM14:NP14)-NQ14&gt;0,SUM(NM14:NP14)-NQ14,"")</f>
        <v/>
      </c>
      <c r="OH14" s="41" t="str">
        <f>IF(MAX(OD14,OG14)&gt;0,MAX(OD14,OG14),"")</f>
        <v/>
      </c>
      <c r="OI14" s="41" t="str">
        <f>IF(NT14&gt;0,NT14,"")</f>
        <v/>
      </c>
      <c r="OJ14" s="41" t="str">
        <f>IF(NU14&gt;0,NU14,"")</f>
        <v/>
      </c>
      <c r="OK14" s="41" t="str">
        <f>IF(SUM(NR14:NU14)-NV14&gt;0,SUM(NR14:NU14)-NV14,"")</f>
        <v/>
      </c>
      <c r="OL14" s="41" t="str">
        <f>IF(NY14&gt;0,NY14,"")</f>
        <v/>
      </c>
      <c r="OM14" s="41" t="str">
        <f>IF(NZ14&gt;0,NZ14,"")</f>
        <v/>
      </c>
      <c r="ON14" s="41" t="str">
        <f>IF(SUM(NW14:NZ14)-OA14&gt;0,SUM(NW14:NZ14)-OA14,"")</f>
        <v/>
      </c>
      <c r="OO14" s="41" t="str">
        <f>IF(SUM(OH14,OK14,ON14)&gt;0,SUM(OH14,OK14,ON14),"")</f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>IF(OR14&gt;0,OR14,"")</f>
        <v/>
      </c>
      <c r="PK14" s="11" t="str">
        <f>IF(OS14&gt;0,OS14,"")</f>
        <v/>
      </c>
      <c r="PL14" s="11" t="str">
        <f>IF(SUM(OP14:OS14)-OT14&gt;0,SUM(OP14:OS14)-OT14,"")</f>
        <v/>
      </c>
      <c r="PM14" s="11" t="str">
        <f>IF(OW14&gt;0,OW14,"")</f>
        <v/>
      </c>
      <c r="PN14" s="11" t="str">
        <f>IF(OX14&gt;0,OX14,"")</f>
        <v/>
      </c>
      <c r="PO14" s="11" t="str">
        <f>IF(SUM(OU14:OX14)-OY14&gt;0,SUM(OU14:OX14)-OY14,"")</f>
        <v/>
      </c>
      <c r="PP14" s="11" t="str">
        <f>IF(MAX(PL14,PO14)&gt;0,MAX(PL14,PO14),"")</f>
        <v/>
      </c>
      <c r="PQ14" s="11" t="str">
        <f>IF(PB14&gt;0,PB14,"")</f>
        <v/>
      </c>
      <c r="PR14" s="11" t="str">
        <f>IF(PC14&gt;0,PC14,"")</f>
        <v/>
      </c>
      <c r="PS14" s="11" t="str">
        <f>IF(SUM(OZ14:PC14)-PD14&gt;0,SUM(OZ14:PC14)-PD14,"")</f>
        <v/>
      </c>
      <c r="PT14" s="11" t="str">
        <f>IF(PG14&gt;0,PG14,"")</f>
        <v/>
      </c>
      <c r="PU14" s="11" t="str">
        <f>IF(PH14&gt;0,PH14,"")</f>
        <v/>
      </c>
      <c r="PV14" s="11" t="str">
        <f>IF(SUM(PE14:PH14)-PI14&gt;0,SUM(PE14:PH14)-PI14,"")</f>
        <v/>
      </c>
      <c r="PW14" s="11" t="str">
        <f>IF(SUM(PP14,PS14,PV14)&gt;0,SUM(PP14,PS14,PV14),"")</f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>IF(PZ14&gt;0,PZ14,"")</f>
        <v/>
      </c>
      <c r="QS14" s="41" t="str">
        <f>IF(QA14&gt;0,QA14,"")</f>
        <v/>
      </c>
      <c r="QT14" s="41" t="str">
        <f>IF(SUM(PX14:QA14)-QB14&gt;0,SUM(PX14:QA14)-QB14,"")</f>
        <v/>
      </c>
      <c r="QU14" s="41" t="str">
        <f>IF(QE14&gt;0,QE14,"")</f>
        <v/>
      </c>
      <c r="QV14" s="41" t="str">
        <f>IF(QF14&gt;0,QF14,"")</f>
        <v/>
      </c>
      <c r="QW14" s="41" t="str">
        <f>IF(SUM(QC14:QF14)-QG14&gt;0,SUM(QC14:QF14)-QG14,"")</f>
        <v/>
      </c>
      <c r="QX14" s="41" t="str">
        <f>IF(MAX(QT14,QW14)&gt;0,MAX(QT14,QW14),"")</f>
        <v/>
      </c>
      <c r="QY14" s="41" t="str">
        <f>IF(QJ14&gt;0,QJ14,"")</f>
        <v/>
      </c>
      <c r="QZ14" s="41" t="str">
        <f>IF(QK14&gt;0,QK14,"")</f>
        <v/>
      </c>
      <c r="RA14" s="41" t="str">
        <f>IF(SUM(QH14:QK14)-QL14&gt;0,SUM(QH14:QK14)-QL14,"")</f>
        <v/>
      </c>
      <c r="RB14" s="41" t="str">
        <f>IF(QO14&gt;0,QO14,"")</f>
        <v/>
      </c>
      <c r="RC14" s="41" t="str">
        <f>IF(QP14&gt;0,QP14,"")</f>
        <v/>
      </c>
      <c r="RD14" s="41" t="str">
        <f>IF(SUM(QM14:QP14)-QQ14&gt;0,SUM(QM14:QP14)-QQ14,"")</f>
        <v/>
      </c>
      <c r="RE14" s="41" t="str">
        <f>IF(SUM(QX14,RA14,RD14)&gt;0,SUM(QX14,RA14,RD14),"")</f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>IF(RH14&gt;0,RH14,"")</f>
        <v/>
      </c>
      <c r="SA14" s="11" t="str">
        <f>IF(RI14&gt;0,RI14,"")</f>
        <v/>
      </c>
      <c r="SB14" s="11" t="str">
        <f>IF(SUM(RF14:RI14)-RJ14&gt;0,SUM(RF14:RI14)-RJ14,"")</f>
        <v/>
      </c>
      <c r="SC14" s="11" t="str">
        <f>IF(RM14&gt;0,RM14,"")</f>
        <v/>
      </c>
      <c r="SD14" s="11" t="str">
        <f>IF(RN14&gt;0,RN14,"")</f>
        <v/>
      </c>
      <c r="SE14" s="11" t="str">
        <f>IF(SUM(RK14:RN14)-RO14&gt;0,SUM(RK14:RN14)-RO14,"")</f>
        <v/>
      </c>
      <c r="SF14" s="11" t="str">
        <f>IF(MAX(SB14,SE14)&gt;0,MAX(SB14,SE14),"")</f>
        <v/>
      </c>
      <c r="SG14" s="11" t="str">
        <f>IF(RR14&gt;0,RR14,"")</f>
        <v/>
      </c>
      <c r="SH14" s="11" t="str">
        <f>IF(RS14&gt;0,RS14,"")</f>
        <v/>
      </c>
      <c r="SI14" s="11" t="str">
        <f>IF(SUM(RP14:RS14)-RT14&gt;0,SUM(RP14:RS14)-RT14,"")</f>
        <v/>
      </c>
      <c r="SJ14" s="11" t="str">
        <f>IF(RW14&gt;0,RW14,"")</f>
        <v/>
      </c>
      <c r="SK14" s="11" t="str">
        <f>IF(RX14&gt;0,RX14,"")</f>
        <v/>
      </c>
      <c r="SL14" s="11" t="str">
        <f>IF(SUM(RU14:RX14)-RY14&gt;0,SUM(RU14:RX14)-RY14,"")</f>
        <v/>
      </c>
      <c r="SM14" s="11" t="str">
        <f>IF(SUM(SF14,SI14,SL14)&gt;0,SUM(SF14,SI14,SL14),"")</f>
        <v/>
      </c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17"/>
      <c r="TD14" s="17"/>
      <c r="TE14" s="17"/>
      <c r="TF14" s="17"/>
      <c r="TG14" s="17"/>
      <c r="TH14" s="41" t="str">
        <f>IF(SP14&gt;0,SP14,"")</f>
        <v/>
      </c>
      <c r="TI14" s="41" t="str">
        <f>IF(SQ14&gt;0,SQ14,"")</f>
        <v/>
      </c>
      <c r="TJ14" s="41" t="str">
        <f>IF(SUM(SN14:SQ14)-SR14&gt;0,SUM(SN14:SQ14)-SR14,"")</f>
        <v/>
      </c>
      <c r="TK14" s="41" t="str">
        <f>IF(SU14&gt;0,SU14,"")</f>
        <v/>
      </c>
      <c r="TL14" s="41" t="str">
        <f>IF(SV14&gt;0,SV14,"")</f>
        <v/>
      </c>
      <c r="TM14" s="41" t="str">
        <f>IF(SUM(SS14:SV14)-SW14&gt;0,SUM(SS14:SV14)-SW14,"")</f>
        <v/>
      </c>
      <c r="TN14" s="41" t="str">
        <f>IF(MAX(TJ14,TM14)&gt;0,MAX(TJ14,TM14),"")</f>
        <v/>
      </c>
      <c r="TO14" s="41" t="str">
        <f>IF(SZ14&gt;0,SZ14,"")</f>
        <v/>
      </c>
      <c r="TP14" s="41" t="str">
        <f>IF(TA14&gt;0,TA14,"")</f>
        <v/>
      </c>
      <c r="TQ14" s="41" t="str">
        <f>IF(SUM(SX14:TA14)-TB14&gt;0,SUM(SX14:TA14)-TB14,"")</f>
        <v/>
      </c>
      <c r="TR14" s="41" t="str">
        <f>IF(TE14&gt;0,TE14,"")</f>
        <v/>
      </c>
      <c r="TS14" s="41" t="str">
        <f>IF(TF14&gt;0,TF14,"")</f>
        <v/>
      </c>
      <c r="TT14" s="41" t="str">
        <f>IF(SUM(TC14:TF14)-TG14&gt;0,SUM(TC14:TF14)-TG14,"")</f>
        <v/>
      </c>
      <c r="TU14" s="41" t="str">
        <f>IF(SUM(TN14,TQ14,TT14)&gt;0,SUM(TN14,TQ14,TT14),"")</f>
        <v/>
      </c>
      <c r="TV14" s="18"/>
      <c r="TW14" s="18"/>
      <c r="TX14" s="18"/>
      <c r="TY14" s="18"/>
      <c r="TZ14" s="18"/>
      <c r="UA14" s="18"/>
      <c r="UB14" s="18"/>
      <c r="UC14" s="18"/>
      <c r="UD14" s="18"/>
      <c r="UE14" s="18"/>
      <c r="UF14" s="18"/>
      <c r="UG14" s="18"/>
      <c r="UH14" s="18"/>
      <c r="UI14" s="18"/>
      <c r="UJ14" s="18"/>
      <c r="UK14" s="18"/>
      <c r="UL14" s="18"/>
      <c r="UM14" s="18"/>
      <c r="UN14" s="18"/>
      <c r="UO14" s="18"/>
      <c r="UP14" s="11" t="str">
        <f>IF(TX14&gt;0,TX14,"")</f>
        <v/>
      </c>
      <c r="UQ14" s="11" t="str">
        <f>IF(TY14&gt;0,TY14,"")</f>
        <v/>
      </c>
      <c r="UR14" s="11" t="str">
        <f>IF(SUM(TV14:TY14)-TZ14&gt;0,SUM(TV14:TY14)-TZ14,"")</f>
        <v/>
      </c>
      <c r="US14" s="11" t="str">
        <f>IF(UC14&gt;0,UC14,"")</f>
        <v/>
      </c>
      <c r="UT14" s="11" t="str">
        <f>IF(UD14&gt;0,UD14,"")</f>
        <v/>
      </c>
      <c r="UU14" s="11" t="str">
        <f>IF(SUM(UA14:UD14)-UE14&gt;0,SUM(UA14:UD14)-UE14,"")</f>
        <v/>
      </c>
      <c r="UV14" s="11" t="str">
        <f>IF(MAX(UR14,UU14)&gt;0,MAX(UR14,UU14),"")</f>
        <v/>
      </c>
      <c r="UW14" s="11" t="str">
        <f>IF(UH14&gt;0,UH14,"")</f>
        <v/>
      </c>
      <c r="UX14" s="11" t="str">
        <f>IF(UI14&gt;0,UI14,"")</f>
        <v/>
      </c>
      <c r="UY14" s="11" t="str">
        <f>IF(SUM(UF14:UI14)-UJ14&gt;0,SUM(UF14:UI14)-UJ14,"")</f>
        <v/>
      </c>
      <c r="UZ14" s="11" t="str">
        <f>IF(UM14&gt;0,UM14,"")</f>
        <v/>
      </c>
      <c r="VA14" s="11" t="str">
        <f>IF(UN14&gt;0,UN14,"")</f>
        <v/>
      </c>
      <c r="VB14" s="11" t="str">
        <f>IF(SUM(UK14:UN14)-UO14&gt;0,SUM(UK14:UN14)-UO14,"")</f>
        <v/>
      </c>
      <c r="VC14" s="11" t="str">
        <f>IF(SUM(UV14,UY14,VB14)&gt;0,SUM(UV14,UY14,VB14),"")</f>
        <v/>
      </c>
      <c r="VD14" s="17"/>
      <c r="VE14" s="17"/>
      <c r="VF14" s="17"/>
      <c r="VG14" s="17"/>
      <c r="VH14" s="17"/>
      <c r="VI14" s="17"/>
      <c r="VJ14" s="17"/>
      <c r="VK14" s="17"/>
      <c r="VL14" s="17"/>
      <c r="VM14" s="17"/>
      <c r="VN14" s="17"/>
      <c r="VO14" s="17"/>
      <c r="VP14" s="17"/>
      <c r="VQ14" s="17"/>
      <c r="VR14" s="17"/>
      <c r="VS14" s="17"/>
      <c r="VT14" s="17"/>
      <c r="VU14" s="17"/>
      <c r="VV14" s="17"/>
      <c r="VW14" s="17"/>
      <c r="VX14" s="41" t="str">
        <f>IF(VF14&gt;0,VF14,"")</f>
        <v/>
      </c>
      <c r="VY14" s="41" t="str">
        <f>IF(VG14&gt;0,VG14,"")</f>
        <v/>
      </c>
      <c r="VZ14" s="41" t="str">
        <f>IF(SUM(VD14:VG14)-VH14&gt;0,SUM(VD14:VG14)-VH14,"")</f>
        <v/>
      </c>
      <c r="WA14" s="41" t="str">
        <f>IF(VK14&gt;0,VK14,"")</f>
        <v/>
      </c>
      <c r="WB14" s="41" t="str">
        <f>IF(VL14&gt;0,VL14,"")</f>
        <v/>
      </c>
      <c r="WC14" s="41" t="str">
        <f>IF(SUM(VI14:VL14)-VM14&gt;0,SUM(VI14:VL14)-VM14,"")</f>
        <v/>
      </c>
      <c r="WD14" s="41" t="str">
        <f>IF(MAX(VZ14,WC14)&gt;0,MAX(VZ14,WC14),"")</f>
        <v/>
      </c>
      <c r="WE14" s="41" t="str">
        <f>IF(VP14&gt;0,VP14,"")</f>
        <v/>
      </c>
      <c r="WF14" s="41" t="str">
        <f>IF(VQ14&gt;0,VQ14,"")</f>
        <v/>
      </c>
      <c r="WG14" s="41" t="str">
        <f>IF(SUM(VN14:VQ14)-VR14&gt;0,SUM(VN14:VQ14)-VR14,"")</f>
        <v/>
      </c>
      <c r="WH14" s="41" t="str">
        <f>IF(VU14&gt;0,VU14,"")</f>
        <v/>
      </c>
      <c r="WI14" s="41" t="str">
        <f>IF(VV14&gt;0,VV14,"")</f>
        <v/>
      </c>
      <c r="WJ14" s="41" t="str">
        <f>IF(SUM(VS14:VV14)-VW14&gt;0,SUM(VS14:VV14)-VW14,"")</f>
        <v/>
      </c>
      <c r="WK14" s="41" t="str">
        <f>IF(SUM(WD14,WG14,WJ14)&gt;0,SUM(WD14,WG14,WJ14),"")</f>
        <v/>
      </c>
      <c r="WL14" s="27">
        <f>IF($CH14="P",BS14,(BS14+AR14)/2)</f>
        <v>4.2749999999999995</v>
      </c>
      <c r="WM14" s="27">
        <f>IF($CH14="P",BT14,(BT14+AS14)/2)</f>
        <v>5.125</v>
      </c>
      <c r="WN14" s="27">
        <f>IF($CH14="P",BU14,(BU14+AT14)/2)</f>
        <v>5.55</v>
      </c>
      <c r="WO14" s="27">
        <f>IF($CH14="P",BV14,(BV14+AU14)/2)</f>
        <v>9.9099999999999984</v>
      </c>
      <c r="WP14" s="27">
        <f>IF($CH14="P",BW14,(BW14+AV14)/2)</f>
        <v>0</v>
      </c>
      <c r="WQ14" s="27">
        <f>IF($CH14="P",BX14,(BX14+AW14)/2)</f>
        <v>4.0750000000000002</v>
      </c>
      <c r="WR14" s="27">
        <f>IF($CH14="P",BY14,(BY14+AX14)/2)</f>
        <v>4.55</v>
      </c>
      <c r="WS14" s="27">
        <f>IF($CH14="P",BZ14,(BZ14+AY14)/2)</f>
        <v>5.05</v>
      </c>
      <c r="WT14" s="27">
        <f>IF($CH14="P",CA14,(CA14+AZ14)/2)</f>
        <v>8.92</v>
      </c>
      <c r="WU14" s="27">
        <f>IF($CH14="P",CB14,(CB14+BA14)/2)</f>
        <v>0</v>
      </c>
      <c r="WV14" s="27">
        <f>IF($CH14="P",CC14,(CC14+BB14)/2)</f>
        <v>2</v>
      </c>
      <c r="WW14" s="27">
        <f>IF($CH14="P",CD14,(CD14+BC14)/2)</f>
        <v>2.1749999999999998</v>
      </c>
      <c r="WX14" s="27">
        <f>IF($CH14="P",CE14,(CE14+BD14)/2)</f>
        <v>2.7</v>
      </c>
      <c r="WY14" s="27">
        <f>IF($CH14="P",CF14,(CF14+BE14)/2)</f>
        <v>4.63</v>
      </c>
      <c r="WZ14" s="27">
        <f>IF($CH14="P",CG14,(CG14+BF14)/2)</f>
        <v>0</v>
      </c>
      <c r="XA14" s="29" t="s">
        <v>56</v>
      </c>
      <c r="XB14" s="11">
        <f>IF(WN14&gt;0,WN14,"")</f>
        <v>5.55</v>
      </c>
      <c r="XC14" s="11">
        <f>IF(WO14&gt;0,WO14,"")</f>
        <v>9.9099999999999984</v>
      </c>
      <c r="XD14" s="11">
        <f>IF(SUM(WL14:WO14)-WP14&gt;0,SUM(WL14:WO14)-WP14,"")</f>
        <v>24.86</v>
      </c>
      <c r="XE14" s="11">
        <f>IF(WS14&gt;0,WS14,"")</f>
        <v>5.05</v>
      </c>
      <c r="XF14" s="11">
        <f>IF(WT14&gt;0,WT14,"")</f>
        <v>8.92</v>
      </c>
      <c r="XG14" s="11">
        <f>IF(SUM(WQ14:WT14)-WU14&gt;0,SUM(WQ14:WT14)-WU14,"")</f>
        <v>22.594999999999999</v>
      </c>
      <c r="XH14" s="11">
        <f>IF(MAX(XD14,XG14)&gt;0,MAX(XD14,XG14),"")</f>
        <v>24.86</v>
      </c>
      <c r="XI14" s="11">
        <f>IF(WX14&gt;0,WX14,"")</f>
        <v>2.7</v>
      </c>
      <c r="XJ14" s="11">
        <f>IF(WY14&gt;0,WY14,"")</f>
        <v>4.63</v>
      </c>
      <c r="XK14" s="11">
        <f>IF(SUM(WV14:WY14)-WZ14&gt;0,SUM(WV14:WY14)-WZ14,"")</f>
        <v>11.504999999999999</v>
      </c>
      <c r="XL14" s="11">
        <f>IF(SUM(XH14,XK14)&gt;0,SUM(XH14,XK14),"")</f>
        <v>36.364999999999995</v>
      </c>
    </row>
    <row r="15" spans="1:636" x14ac:dyDescent="0.2">
      <c r="A15" s="4" cm="1">
        <f t="array" ref="A15">IF(AND(H15&lt;&gt;"",H15&lt;&gt;"No DD"),SUMPRODUCT((H$4:H$21&lt;&gt;"")*(H$4:H$21&lt;&gt;"No DD")*(E$4:E$21&gt;E15))+1,IF(H15="No DD",SUMPRODUCT((H$4:H$21="No DD")*(E$4:E$21&gt;E15))+1+SUMPRODUCT((H$4:H$21&lt;&gt;"")*(H$4:H$21&lt;&gt;"No DD")),""))</f>
        <v>12</v>
      </c>
      <c r="B15" s="5" t="s">
        <v>151</v>
      </c>
      <c r="C15" s="4" t="s">
        <v>5</v>
      </c>
      <c r="D15" s="4" t="s">
        <v>150</v>
      </c>
      <c r="E15" s="9">
        <f>SUM(J15,L15,N15)</f>
        <v>75.100000000000009</v>
      </c>
      <c r="F15" s="3" t="str">
        <f>IF(OR(AND(AG15&gt;=AQ$23,AG15&lt;&gt;"",AI15&gt;=AQ$27,AI15&lt;&gt;"",AF15=""),AND(AJ15&gt;=AQ$23,AJ15&lt;&gt;"",AL15&gt;=AQ$27,AL15&lt;&gt;"",AF15=""),AND(AN15&gt;=AQ$23,AN15&lt;&gt;"",AP15&gt;=AQ$27,AP15&lt;&gt;"",AF15=""),AND(BH15&gt;=BR$23,BH15&lt;&gt;"",BJ15&gt;=BR$27,BJ15&lt;&gt;"",BG15=""),AND(BK15&gt;=BR$23,BK15&lt;&gt;"",BM15&gt;=BR$27,BM15&lt;&gt;"",BG15=""),AND(BO15&gt;=BR$23,BO15&lt;&gt;"",BQ15&gt;=BR$27,BQ15&lt;&gt;"",BG15=""),AND(CI15&gt;=CS$23,CI15&lt;&gt;"",CK15&gt;=CS$27,CK15&lt;&gt;"",CH15=""),AND(CL15&gt;=CS$23,CL15&lt;&gt;"",CN15&gt;=CS$27,CN15&lt;&gt;"",CH15=""),AND(CP15&gt;=CS$23,CP15&lt;&gt;"",CR15&gt;=CS$27,CR15&lt;&gt;"",CH15=""),AND(DP15&gt;=EC$23,DP15&lt;&gt;"",DR15&gt;=EC$27,DR15&lt;&gt;""),AND(DS15&gt;=EC$23,DS15&lt;&gt;"",DU15&gt;=EC$27,DU15&lt;&gt;""),AND(DW15&gt;=EC$23,DW15&lt;&gt;"",DY15&gt;=EC$27,DY15&lt;&gt;""),AND(DZ15&gt;=EC$23,DZ15&lt;&gt;"",EB15&gt;=EC$27,EB15&lt;&gt;""),AND(EX15&gt;=FK$23,EX15&lt;&gt;"",EZ15&gt;=FK$27,EZ15&lt;&gt;""),AND(FA15&gt;=FK$23,FA15&lt;&gt;"",FC15&gt;=FK$27,FC15&lt;&gt;""),AND(FE15&gt;=FK$23,FE15&lt;&gt;"",FG15&gt;=FK$27,FG15&lt;&gt;""),AND(FH15&gt;=FK$23,FH15&lt;&gt;"",FJ15&gt;=FK$27,FJ15&lt;&gt;""),AND(GF15&gt;=GS$23,GF15&lt;&gt;"",GH15&gt;=GS$27,GH15&lt;&gt;""),AND(GI15&gt;=GS$23,GI15&lt;&gt;"",GK15&gt;=GS$27,GK15&lt;&gt;""),AND(GM15&gt;=GS$23,GM15&lt;&gt;"",GO15&gt;=GS$27,GO15&lt;&gt;""),AND(GP15&gt;=GS$23,GP15&lt;&gt;"",GR15&gt;=GS$27,GR15&lt;&gt;""),AND(HN15&gt;=IA$23,HN15&lt;&gt;"",HP15&gt;=IA$27,HP15&lt;&gt;""),AND(HQ15&gt;=IA$23,HQ15&lt;&gt;"",HS15&gt;=IA$27,HS15&lt;&gt;""),AND(HU15&gt;=IA$23,HU15&lt;&gt;"",HW15&gt;=IA$27,HW15&lt;&gt;""),AND(HX15&gt;=IA$23,HX15&lt;&gt;"",HZ15&gt;=IA$27,HZ15&lt;&gt;""),AND(IV15&gt;=JI$23,IV15&lt;&gt;"",IX15&gt;=JI$27,IX15&lt;&gt;""),AND(IY15&gt;=JI$23,IY15&lt;&gt;"",JA15&gt;=JI$27,JA15&lt;&gt;""),AND(JC15&gt;=JI$23,JC15&lt;&gt;"",JE15&gt;=JI$27,JE15&lt;&gt;""),AND(JF15&gt;=JI$23,JF15&lt;&gt;"",JH15&gt;=JI$27,JH15&lt;&gt;""),AND(KD15&gt;=KQ$23,KD15&lt;&gt;"",KF15&gt;=KQ$27,KF15&lt;&gt;""),AND(KG15&gt;=KQ$23,KG15&lt;&gt;"",KI15&gt;=KQ$27,KI15&lt;&gt;""),AND(KK15&gt;=KQ$23,KK15&lt;&gt;"",KM15&gt;=KQ$27,KM15&lt;&gt;""),AND(KN15&gt;=KQ$23,KN15&lt;&gt;"",KP15&gt;=KQ$27,KP15&lt;&gt;""),AND(LL15&gt;=LY$23,LL15&lt;&gt;"",LN15&gt;=LY$27,LN15&lt;&gt;""),AND(LO15&gt;=LY$23,LO15&lt;&gt;"",LQ15&gt;=LY$27,LQ15&lt;&gt;""),AND(LS15&gt;=LY$23,LS15&lt;&gt;"",LU15&gt;=LY$27,LU15&lt;&gt;""),AND(LV15&gt;=LY$23,LV15&lt;&gt;"",LX15&gt;=LY$27,LX15&lt;&gt;""),AND(MT15&gt;=NG$23,MT15&lt;&gt;"",MV15&gt;=NG$27,MV15&lt;&gt;""),AND(MW15&gt;=NG$23,MW15&lt;&gt;"",MY15&gt;=NG$27,MY15&lt;&gt;""),AND(NA15&gt;=NG$23,NA15&lt;&gt;"",NC15&gt;=NG$27,NC15&lt;&gt;""),AND(ND15&gt;=NG$23,ND15&lt;&gt;"",NF15&gt;=NG$27,NF15&lt;&gt;""),AND(OB15&gt;=OO$23,OB15&lt;&gt;"",OD15&gt;=OO$27,OD15&lt;&gt;""),AND(OE15&gt;=OO$23,OE15&lt;&gt;"",OG15&gt;=OO$27,OG15&lt;&gt;""),AND(OI15&gt;=OO$23,OI15&lt;&gt;"",OK15&gt;=OO$27,OK15&lt;&gt;""),AND(OL15&gt;=OO$23,OL15&lt;&gt;"",ON15&gt;=OO$27,ON15&lt;&gt;""),AND(PJ15&gt;=PW$23,PJ15&lt;&gt;"",PL15&gt;=PW$27,PL15&lt;&gt;""),AND(PM15&gt;=PW$23,PM15&lt;&gt;"",PO15&gt;=PW$27,PO15&lt;&gt;""),AND(PQ15&gt;=PW$23,PQ15&lt;&gt;"",PS15&gt;=PW$27,PS15&lt;&gt;""),AND(PT15&gt;=PW$23,PT15&lt;&gt;"",PV15&gt;=PW$27,PV15&lt;&gt;""),AND(QR15&gt;=RE$23,QR15&lt;&gt;"",QT15&gt;=RE$27,QT15&lt;&gt;""),AND(QU15&gt;=RE$23,QU15&lt;&gt;"",QW15&gt;=RE$27,QW15&lt;&gt;""),AND(QY15&gt;=RE$23,QY15&lt;&gt;"",RA15&gt;=RE$27,RA15&lt;&gt;""),AND(RB15&gt;=RE$23,RB15&lt;&gt;"",RD15&gt;=RE$27,RD15&lt;&gt;""),AND(RZ15&gt;=SM$23,RZ15&lt;&gt;"",SB15&gt;=SM$27,SB15&lt;&gt;""),AND(SC15&gt;=SM$23,SC15&lt;&gt;"",SE15&gt;=SM$27,SE15&lt;&gt;""),AND(SG15&gt;=SM$23,SG15&lt;&gt;"",SI15&gt;=SM$27,SI15&lt;&gt;""),AND(SJ15&gt;=SM$23,SJ15&lt;&gt;"",SL15&gt;=SM$27,SL15&lt;&gt;""),AND(TH15&gt;=TU$23,TH15&lt;&gt;"",TJ15&gt;=TU$27,TJ15&lt;&gt;""),AND(TK15&gt;=TU$23,TK15&lt;&gt;"",TM15&gt;=TU$27,TM15&lt;&gt;""),AND(TO15&gt;=TU$23,TO15&lt;&gt;"",TQ15&gt;=TU$27,TQ15&lt;&gt;""),AND(TR15&gt;=TU$23,TR15&lt;&gt;"",TT15&gt;=TU$27,TT15&lt;&gt;""),AND(UP15&gt;=VC$23,UP15&lt;&gt;"",UR15&gt;=VC$27,UR15&lt;&gt;""),AND(US15&gt;=VC$23,US15&lt;&gt;"",UU15&gt;=VC$27,UU15&lt;&gt;""),AND(UW15&gt;=VC$23,UW15&lt;&gt;"",UY15&gt;=VC$27,UY15&lt;&gt;""),AND(UZ15&gt;=VC$23,UZ15&lt;&gt;"",VB15&gt;=VC$27,VB15&lt;&gt;""),AND(VX15&gt;=WK$23,VX15&lt;&gt;"",VZ15&gt;=WK$27,VZ15&lt;&gt;""),AND(WA15&gt;=WK$23,WA15&lt;&gt;"",WC15&gt;=WK$27,WC15&lt;&gt;""),AND(WE15&gt;=WK$23,WE15&lt;&gt;"",WG15&gt;=WK$27,WG15&lt;&gt;""),AND(WH15&gt;=WK$23,WH15&lt;&gt;"",WJ15&gt;=WK$27,WJ15&lt;&gt;"")),"P","")</f>
        <v/>
      </c>
      <c r="G15" s="3" t="str">
        <f>IF(OR(AND(AI15&gt;=AQ$27,AI15&lt;&gt;"",AF15=""),AND(AL15&gt;=AQ$27,AL15&lt;&gt;"",AF15=""),AND(AP15&gt;=AQ$27,AP15&lt;&gt;"",AF15=""),AND(BJ15&gt;=BR$27,BJ15&lt;&gt;"",BG15=""),AND(BM15&gt;=BR$27,BM15&lt;&gt;"",BG15=""),AND(BQ15&gt;=BR$27,BQ15&lt;&gt;"",BG15=""),AND(CK15&gt;=CS$27,CK15&lt;&gt;"",CH15=""),AND(CN15&gt;=CS$27,CN15&lt;&gt;"",CH15=""),AND(CR15&gt;=CS$27,CR15&lt;&gt;"",CH15=""),AND(DR15&gt;=EC$27,DR15&lt;&gt;""),AND(DU15&gt;=EC$27,DU15&lt;&gt;""),AND(DY15&gt;=EC$27,DY15&lt;&gt;""),AND(EB15&gt;=EC$27,EB15&lt;&gt;""),AND(EZ15&gt;=FK$27,EZ15&lt;&gt;""),AND(FC15&gt;=FK$27,FC15&lt;&gt;""),AND(FG15&gt;=FK$27,FG15&lt;&gt;""),AND(FJ15&gt;=FK$27,FJ15&lt;&gt;""),AND(GH15&gt;=GS$27,GH15&lt;&gt;""),AND(GK15&gt;=GS$27,GK15&lt;&gt;""),AND(GO15&gt;=GS$27,GO15&lt;&gt;""),AND(GR15&gt;=GS$27,GR15&lt;&gt;""),AND(HP15&gt;=IA$27,HP15&lt;&gt;""),AND(HS15&gt;=IA$27,HS15&lt;&gt;""),AND(HW15&gt;=IA$27,HW15&lt;&gt;""),AND(HZ15&gt;=IA$27,HZ15&lt;&gt;""),AND(IX15&gt;=JI$27,IX15&lt;&gt;""),AND(JA15&gt;=JI$27,JA15&lt;&gt;""),AND(JE15&gt;=JI$27,JE15&lt;&gt;""),AND(JH15&gt;=JI$27,JH15&lt;&gt;""),AND(KF15&gt;=KQ$27,KF15&lt;&gt;""),AND(KI15&gt;=KQ$27,KI15&lt;&gt;""),AND(KM15&gt;=KQ$27,KM15&lt;&gt;""),AND(KP15&gt;=KQ$27,KP15&lt;&gt;""),AND(LN15&gt;=LY$27,LN15&lt;&gt;""),AND(LQ15&gt;=LY$27,LQ15&lt;&gt;""),AND(LU15&gt;=LY$27,LU15&lt;&gt;""),AND(LX15&gt;=LY$27,LX15&lt;&gt;""),AND(MV15&gt;=NG$27,MV15&lt;&gt;""),AND(MY15&gt;=NG$27,MY15&lt;&gt;""),AND(NC15&gt;=NG$27,NC15&lt;&gt;""),AND(NF15&gt;=NG$27,NF15&lt;&gt;""),AND(OD15&gt;=OO$27,OD15&lt;&gt;""),AND(OG15&gt;=OO$27,OG15&lt;&gt;""),AND(OK15&gt;=OO$27,OK15&lt;&gt;""),AND(ON15&gt;=OO$27,ON15&lt;&gt;""),AND(PL15&gt;=PW$27,PL15&lt;&gt;""),AND(PO15&gt;=PW$27,PO15&lt;&gt;""),AND(PS15&gt;=PW$27,PS15&lt;&gt;""),AND(PV15&gt;=PW$27,PV15&lt;&gt;""),AND(QT15&gt;=RE$27,QT15&lt;&gt;""),AND(QW15&gt;=RE$27,QW15&lt;&gt;""),AND(RA15&gt;=RE$27,RA15&lt;&gt;""),AND(RD15&gt;=RE$27,RD15&lt;&gt;""),AND(SB15&gt;=SM$27,SB15&lt;&gt;""),AND(SE15&gt;=SM$27,SE15&lt;&gt;""),AND(SI15&gt;=SM$27,SI15&lt;&gt;""),AND(SL15&gt;=SM$27,SL15&lt;&gt;""),AND(TJ15&gt;=TU$27,TJ15&lt;&gt;""),AND(TM15&gt;=TU$27,TM15&lt;&gt;""),AND(TQ15&gt;=TU$27,TQ15&lt;&gt;""),AND(TT15&gt;=TU$27,TT15&lt;&gt;""),AND(UR15&gt;=VC$27,UR15&lt;&gt;""),AND(UU15&gt;=VC$27,UU15&lt;&gt;""),AND(UY15&gt;=VC$27,UY15&lt;&gt;""),AND(VB15&gt;=VC$27,VB15&lt;&gt;""),AND(VZ15&gt;=WK$27,VZ15&lt;&gt;""),AND(WC15&gt;=WK$27,WC15&lt;&gt;""),AND(WG15&gt;=WK$27,WG15&lt;&gt;""),AND(WJ15&gt;=WK$27,WJ15&lt;&gt;"")),"P","")</f>
        <v>P</v>
      </c>
      <c r="H15" s="37" t="str">
        <f>IF(AND(G15="P",F15=""),"No DD",IF(OR(AND(AG15&gt;=AQ$26,AG15&lt;&gt;"",AI15&gt;=AQ$30,AI15&lt;&gt;"",AF15=""),AND(AJ15&gt;=AQ$26,AJ15&lt;&gt;"",AL15&gt;=AQ$30,AL15&lt;&gt;"",AF15=""),AND(AN15&gt;=AQ$26,AN15&lt;&gt;"",AP15&gt;=AQ$30,AP15&lt;&gt;"",AF15=""),AND(BH15&gt;=BR$26,BH15&lt;&gt;"",BJ15&gt;=BR$30,BJ15&lt;&gt;"",BG15=""),AND(BK15&gt;=BR$26,BK15&lt;&gt;"",BM15&gt;=BR$30,BM15&lt;&gt;"",BG15=""),AND(BO15&gt;=BR$26,BO15&lt;&gt;"",BQ15&gt;=BR$30,BQ15&lt;&gt;"",BG15=""),AND(CI15&gt;=CS$26,CI15&lt;&gt;"",CK15&gt;=CS$30,CK15&lt;&gt;"",CH15=""),AND(CL15&gt;=CS$26,CL15&lt;&gt;"",CN15&gt;=CS$30,CN15&lt;&gt;"",CH15=""),AND(CP15&gt;=CS$26,CP15&lt;&gt;"",CR15&gt;=CS$30,CR15&lt;&gt;"",CH15=""),AND(DP15&gt;=EC$26,DP15&lt;&gt;"",DR15&gt;=EC$30,DR15&lt;&gt;""),AND(DS15&gt;=EC$26,DS15&lt;&gt;"",DU15&gt;=EC$30,DU15&lt;&gt;""),AND(DW15&gt;=EC$26,DW15&lt;&gt;"",DY15&gt;=EC$30,DY15&lt;&gt;""),AND(DZ15&gt;=EC$26,DZ15&lt;&gt;"",EB15&gt;=EC$30,EB15&lt;&gt;""),AND(EX15&gt;=FK$26,EX15&lt;&gt;"",EZ15&gt;=FK$30,EZ15&lt;&gt;""),AND(FA15&gt;=FK$26,FA15&lt;&gt;"",FC15&gt;=FK$30,FC15&lt;&gt;""),AND(FE15&gt;=FK$26,FE15&lt;&gt;"",FG15&gt;=FK$30,FG15&lt;&gt;""),AND(FH15&gt;=FK$26,FH15&lt;&gt;"",FJ15&gt;=FK$30,FJ15&lt;&gt;""),AND(GF15&gt;=GS$26,GF15&lt;&gt;"",GH15&gt;=GS$30,GH15&lt;&gt;""),AND(GI15&gt;=GS$26,GI15&lt;&gt;"",GK15&gt;=GS$30,GK15&lt;&gt;""),AND(GM15&gt;=GS$26,GM15&lt;&gt;"",GO15&gt;=GS$30,GO15&lt;&gt;""),AND(GP15&gt;=GS$26,GP15&lt;&gt;"",GR15&gt;=GS$30,GR15&lt;&gt;""),AND(HN15&gt;=IA$26,HN15&lt;&gt;"",HP15&gt;=IA$30,HP15&lt;&gt;""),AND(HQ15&gt;=IA$26,HQ15&lt;&gt;"",HS15&gt;=IA$30,HS15&lt;&gt;""),AND(HU15&gt;=IA$26,HU15&lt;&gt;"",HW15&gt;=IA$30,HW15&lt;&gt;""),AND(HX15&gt;=IA$26,HX15&lt;&gt;"",HZ15&gt;=IA$30,HZ15&lt;&gt;""),AND(IV15&gt;=JI$26,IV15&lt;&gt;"",IX15&gt;=JI$30,IX15&lt;&gt;""),AND(IY15&gt;=JI$26,IY15&lt;&gt;"",JA15&gt;=JI$30,JA15&lt;&gt;""),AND(JC15&gt;=JI$26,JC15&lt;&gt;"",JE15&gt;=JI$30,JE15&lt;&gt;""),AND(JF15&gt;=JI$26,JF15&lt;&gt;"",JH15&gt;=JI$30,JH15&lt;&gt;""),AND(KD15&gt;=KQ$26,KD15&lt;&gt;"",KF15&gt;=KQ$30,KF15&lt;&gt;""),AND(KG15&gt;=KQ$26,KG15&lt;&gt;"",KI15&gt;=KQ$30,KI15&lt;&gt;""),AND(KK15&gt;=KQ$26,KK15&lt;&gt;"",KM15&gt;=KQ$30,KM15&lt;&gt;""),AND(KN15&gt;=KQ$26,KN15&lt;&gt;"",KP15&gt;=KQ$30,KP15&lt;&gt;""),AND(LL15&gt;=LY$26,LL15&lt;&gt;"",LN15&gt;=LY$30,LN15&lt;&gt;""),AND(LO15&gt;=LY$26,LO15&lt;&gt;"",LQ15&gt;=LY$30,LQ15&lt;&gt;""),AND(LS15&gt;=LY$26,LS15&lt;&gt;"",LU15&gt;=LY$30,LU15&lt;&gt;""),AND(LV15&gt;=LY$26,LV15&lt;&gt;"",LX15&gt;=LY$30,LX15&lt;&gt;""),AND(MT15&gt;=NG$26,MT15&lt;&gt;"",MV15&gt;=NG$30,MV15&lt;&gt;""),AND(MW15&gt;=NG$26,MW15&lt;&gt;"",MY15&gt;=NG$30,MY15&lt;&gt;""),AND(NA15&gt;=NG$26,NA15&lt;&gt;"",NC15&gt;=NG$30,NC15&lt;&gt;""),AND(ND15&gt;=NG$26,ND15&lt;&gt;"",NF15&gt;=NG$30,NF15&lt;&gt;""),AND(OB15&gt;=OO$26,OB15&lt;&gt;"",OD15&gt;=OO$30,OD15&lt;&gt;""),AND(OE15&gt;=OO$26,OE15&lt;&gt;"",OG15&gt;=OO$30,OG15&lt;&gt;""),AND(OI15&gt;=OO$26,OI15&lt;&gt;"",OK15&gt;=OO$30,OK15&lt;&gt;""),AND(OL15&gt;=OO$26,OL15&lt;&gt;"",ON15&gt;=OO$30,ON15&lt;&gt;""),AND(PJ15&gt;=PW$26,PJ15&lt;&gt;"",PL15&gt;=PW$30,PL15&lt;&gt;""),AND(PM15&gt;=PW$26,PM15&lt;&gt;"",PO15&gt;=PW$30,PO15&lt;&gt;""),AND(PQ15&gt;=PW$26,PQ15&lt;&gt;"",PS15&gt;=PW$30,PS15&lt;&gt;""),AND(PT15&gt;=PW$26,PT15&lt;&gt;"",PV15&gt;=PW$30,PV15&lt;&gt;""),AND(QR15&gt;=RE$26,QR15&lt;&gt;"",QT15&gt;=RE$30,QT15&lt;&gt;""),AND(QU15&gt;=RE$26,QU15&lt;&gt;"",QW15&gt;=RE$30,QW15&lt;&gt;""),AND(QY15&gt;=RE$26,QY15&lt;&gt;"",RA15&gt;=RE$30,RA15&lt;&gt;""),AND(RB15&gt;=RE$26,RB15&lt;&gt;"",RD15&gt;=RE$30,RD15&lt;&gt;""),AND(RZ15&gt;=SM$26,RZ15&lt;&gt;"",SB15&gt;=SM$30,SB15&lt;&gt;""),AND(SC15&gt;=SM$26,SC15&lt;&gt;"",SE15&gt;=SM$30,SE15&lt;&gt;""),AND(SG15&gt;=SM$26,SG15&lt;&gt;"",SI15&gt;=SM$30,SI15&lt;&gt;""),AND(SJ15&gt;=SM$26,SJ15&lt;&gt;"",SL15&gt;=SM$30,SL15&lt;&gt;""),AND(TH15&gt;=TU$26,TH15&lt;&gt;"",TJ15&gt;=TU$30,TJ15&lt;&gt;""),AND(TK15&gt;=TU$26,TK15&lt;&gt;"",TM15&gt;=TU$30,TM15&lt;&gt;""),AND(TO15&gt;=TU$26,TO15&lt;&gt;"",TQ15&gt;=TU$30,TQ15&lt;&gt;""),AND(TR15&gt;=TU$26,TR15&lt;&gt;"",TT15&gt;=TU$30,TT15&lt;&gt;""),AND(UP15&gt;=VC$26,UP15&lt;&gt;"",UR15&gt;=VC$30,UR15&lt;&gt;""),AND(US15&gt;=VC$26,US15&lt;&gt;"",UU15&gt;=VC$30,UU15&lt;&gt;""),AND(UW15&gt;=VC$26,UW15&lt;&gt;"",UY15&gt;=VC$30,UY15&lt;&gt;""),AND(UZ15&gt;=VC$26,UZ15&lt;&gt;"",VB15&gt;=VC$30,VB15&lt;&gt;""),AND(VX15&gt;=WK$26,VX15&lt;&gt;"",VZ15&gt;=WK$30,VZ15&lt;&gt;""),AND(WA15&gt;=WK$26,WA15&lt;&gt;"",WC15&gt;=WK$30,WC15&lt;&gt;""),AND(WE15&gt;=WK$26,WE15&lt;&gt;"",WG15&gt;=WK$30,WG15&lt;&gt;""),AND(WH15&gt;=WK$26,WH15&lt;&gt;"",WJ15&gt;=WK$30,WJ15&lt;&gt;"")),"Merit",IF(OR(AND(AG15&gt;=AQ$25,AG15&lt;&gt;"",AI15&gt;=AQ$29,AI15&lt;&gt;"",AF15=""),AND(AJ15&gt;=AQ$25,AJ15&lt;&gt;"",AL15&gt;=AQ$29,AL15&lt;&gt;"",AF15=""),AND(AN15&gt;=AQ$25,AN15&lt;&gt;"",AP15&gt;=AQ$29,AP15&lt;&gt;"",AF15=""),AND(BH15&gt;=BR$25,BH15&lt;&gt;"",BJ15&gt;=BR$29,BJ15&lt;&gt;"",BG15=""),AND(BK15&gt;=BR$25,BK15&lt;&gt;"",BM15&gt;=BR$29,BM15&lt;&gt;"",BG15=""),AND(BO15&gt;=BR$25,BO15&lt;&gt;"",BQ15&gt;=BR$29,BQ15&lt;&gt;"",BG15=""),AND(CI15&gt;=CS$25,CI15&lt;&gt;"",CK15&gt;=CS$29,CK15&lt;&gt;"",CH15=""),AND(CL15&gt;=CS$25,CL15&lt;&gt;"",CN15&gt;=CS$29,CN15&lt;&gt;"",CH15=""),AND(CP15&gt;=CS$25,CP15&lt;&gt;"",CR15&gt;=CS$29,CR15&lt;&gt;"",CH15=""),AND(DP15&gt;=EC$25,DP15&lt;&gt;"",DR15&gt;=EC$29,DR15&lt;&gt;""),AND(DS15&gt;=EC$25,DS15&lt;&gt;"",DU15&gt;=EC$29,DU15&lt;&gt;""),AND(DW15&gt;=EC$25,DW15&lt;&gt;"",DY15&gt;=EC$29,DY15&lt;&gt;""),AND(DZ15&gt;=EC$25,DZ15&lt;&gt;"",EB15&gt;=EC$29,EB15&lt;&gt;""),AND(EX15&gt;=FK$25,EX15&lt;&gt;"",EZ15&gt;=FK$29,EZ15&lt;&gt;""),AND(FA15&gt;=FK$25,FA15&lt;&gt;"",FC15&gt;=FK$29,FC15&lt;&gt;""),AND(FE15&gt;=FK$25,FE15&lt;&gt;"",FG15&gt;=FK$29,FG15&lt;&gt;""),AND(FH15&gt;=FK$25,FH15&lt;&gt;"",FJ15&gt;=FK$29,FJ15&lt;&gt;""),AND(GF15&gt;=GS$25,GF15&lt;&gt;"",GH15&gt;=GS$29,GH15&lt;&gt;""),AND(GI15&gt;=GS$25,GI15&lt;&gt;"",GK15&gt;=GS$29,GK15&lt;&gt;""),AND(GM15&gt;=GS$25,GM15&lt;&gt;"",GO15&gt;=GS$29,GO15&lt;&gt;""),AND(GP15&gt;=GS$25,GP15&lt;&gt;"",GR15&gt;=GS$29,GR15&lt;&gt;""),AND(HN15&gt;=IA$25,HN15&lt;&gt;"",HP15&gt;=IA$29,HP15&lt;&gt;""),AND(HQ15&gt;=IA$25,HQ15&lt;&gt;"",HS15&gt;=IA$29,HS15&lt;&gt;""),AND(HU15&gt;=IA$25,HU15&lt;&gt;"",HW15&gt;=IA$29,HW15&lt;&gt;""),AND(HX15&gt;=IA$25,HX15&lt;&gt;"",HZ15&gt;=IA$29,HZ15&lt;&gt;""),AND(IV15&gt;=JI$25,IV15&lt;&gt;"",IX15&gt;=JI$29,IX15&lt;&gt;""),AND(IY15&gt;=JI$25,IY15&lt;&gt;"",JA15&gt;=JI$29,JA15&lt;&gt;""),AND(JC15&gt;=JI$25,JC15&lt;&gt;"",JE15&gt;=JI$29,JE15&lt;&gt;""),AND(JF15&gt;=JI$25,JF15&lt;&gt;"",JH15&gt;=JI$29,JH15&lt;&gt;""),AND(KD15&gt;=KQ$25,KD15&lt;&gt;"",KF15&gt;=KQ$29,KF15&lt;&gt;""),AND(KG15&gt;=KQ$25,KG15&lt;&gt;"",KI15&gt;=KQ$29,KI15&lt;&gt;""),AND(KK15&gt;=KQ$25,KK15&lt;&gt;"",KM15&gt;=KQ$29,KM15&lt;&gt;""),AND(KN15&gt;=KQ$25,KN15&lt;&gt;"",KP15&gt;=KQ$29,KP15&lt;&gt;""),AND(LL15&gt;=LY$25,LL15&lt;&gt;"",LN15&gt;=LY$29,LN15&lt;&gt;""),AND(LO15&gt;=LY$25,LO15&lt;&gt;"",LQ15&gt;=LY$29,LQ15&lt;&gt;""),AND(LS15&gt;=LY$25,LS15&lt;&gt;"",LU15&gt;=LY$29,LU15&lt;&gt;""),AND(LV15&gt;=LY$25,LV15&lt;&gt;"",LX15&gt;=LY$29,LX15&lt;&gt;""),AND(MT15&gt;=NG$25,MT15&lt;&gt;"",MV15&gt;=NG$29,MV15&lt;&gt;""),AND(MW15&gt;=NG$25,MW15&lt;&gt;"",MY15&gt;=NG$29,MY15&lt;&gt;""),AND(NA15&gt;=NG$25,NA15&lt;&gt;"",NC15&gt;=NG$29,NC15&lt;&gt;""),AND(ND15&gt;=NG$25,ND15&lt;&gt;"",NF15&gt;=NG$29,NF15&lt;&gt;""),AND(OB15&gt;=OO$25,OB15&lt;&gt;"",OD15&gt;=OO$29,OD15&lt;&gt;""),AND(OE15&gt;=OO$25,OE15&lt;&gt;"",OG15&gt;=OO$29,OG15&lt;&gt;""),AND(OI15&gt;=OO$25,OI15&lt;&gt;"",OK15&gt;=OO$29,OK15&lt;&gt;""),AND(OL15&gt;=OO$25,OL15&lt;&gt;"",ON15&gt;=OO$29,ON15&lt;&gt;""),AND(PJ15&gt;=PW$25,PJ15&lt;&gt;"",PL15&gt;=PW$29,PL15&lt;&gt;""),AND(PM15&gt;=PW$25,PM15&lt;&gt;"",PO15&gt;=PW$29,PO15&lt;&gt;""),AND(PQ15&gt;=PW$25,PQ15&lt;&gt;"",PS15&gt;=PW$29,PS15&lt;&gt;""),AND(PT15&gt;=PW$25,PT15&lt;&gt;"",PV15&gt;=PW$29,PV15&lt;&gt;""),AND(QR15&gt;=RE$25,QR15&lt;&gt;"",QT15&gt;=RE$29,QT15&lt;&gt;""),AND(QU15&gt;=RE$25,QU15&lt;&gt;"",QW15&gt;=RE$29,QW15&lt;&gt;""),AND(QY15&gt;=RE$25,QY15&lt;&gt;"",RA15&gt;=RE$29,RA15&lt;&gt;""),AND(RB15&gt;=RE$25,RB15&lt;&gt;"",RD15&gt;=RE$29,RD15&lt;&gt;""),AND(RZ15&gt;=SM$25,RZ15&lt;&gt;"",SB15&gt;=SM$29,SB15&lt;&gt;""),AND(SC15&gt;=SM$25,SC15&lt;&gt;"",SE15&gt;=SM$29,SE15&lt;&gt;""),AND(SG15&gt;=SM$25,SG15&lt;&gt;"",SI15&gt;=SM$29,SI15&lt;&gt;""),AND(SJ15&gt;=SM$25,SJ15&lt;&gt;"",SL15&gt;=SM$29,SL15&lt;&gt;""),AND(TH15&gt;=TU$25,TH15&lt;&gt;"",TJ15&gt;=TU$29,TJ15&lt;&gt;""),AND(TK15&gt;=TU$25,TK15&lt;&gt;"",TM15&gt;=TU$29,TM15&lt;&gt;""),AND(TO15&gt;=TU$25,TO15&lt;&gt;"",TQ15&gt;=TU$29,TQ15&lt;&gt;""),AND(TR15&gt;=TU$25,TR15&lt;&gt;"",TT15&gt;=TU$29,TT15&lt;&gt;""),AND(UP15&gt;=VC$25,UP15&lt;&gt;"",UR15&gt;=VC$29,UR15&lt;&gt;""),AND(US15&gt;=VC$25,US15&lt;&gt;"",UU15&gt;=VC$29,UU15&lt;&gt;""),AND(UW15&gt;=VC$25,UW15&lt;&gt;"",UY15&gt;=VC$29,UY15&lt;&gt;""),AND(UZ15&gt;=VC$25,UZ15&lt;&gt;"",VB15&gt;=VC$29,VB15&lt;&gt;""),AND(VX15&gt;=WK$25,VX15&lt;&gt;"",VZ15&gt;=WK$29,VZ15&lt;&gt;""),AND(WA15&gt;=WK$25,WA15&lt;&gt;"",WC15&gt;=WK$29,WC15&lt;&gt;""),AND(WE15&gt;=WK$25,WE15&lt;&gt;"",WG15&gt;=WK$29,WG15&lt;&gt;""),AND(WH15&gt;=WK$25,WH15&lt;&gt;"",WJ15&gt;=WK$29,WJ15&lt;&gt;"")),"Excellence",IF(I15="P","Worlds Team",IF(F15="P","National Team","")))))</f>
        <v>No DD</v>
      </c>
      <c r="I15" s="3" t="str">
        <f>IF(OR(AND(AG15&gt;=AQ$24,AG15&lt;&gt;"",AI15&gt;=AQ$28,AI15&lt;&gt;"",AF15=""),AND(AJ15&gt;=AQ$24,AJ15&lt;&gt;"",AL15&gt;=AQ$28,AL15&lt;&gt;"",AF15=""),AND(AN15&gt;=AQ$24,AN15&lt;&gt;"",AP15&gt;=AQ$28,AP15&lt;&gt;"",AF15=""),AND(BH15&gt;=BR$24,BH15&lt;&gt;"",BJ15&gt;=BR$28,BJ15&lt;&gt;"",BG15=""),AND(BK15&gt;=BR$24,BK15&lt;&gt;"",BM15&gt;=BR$28,BM15&lt;&gt;"",BG15=""),AND(BO15&gt;=BR$24,BO15&lt;&gt;"",BQ15&gt;=BR$28,BQ15&lt;&gt;"",BG15=""),AND(CI15&gt;=CS$24,CI15&lt;&gt;"",CK15&gt;=CS$28,CK15&lt;&gt;"",CH15=""),AND(CL15&gt;=CS$24,CL15&lt;&gt;"",CN15&gt;=CS$28,CN15&lt;&gt;"",CH15=""),AND(CP15&gt;=CS$24,CP15&lt;&gt;"",CR15&gt;=CS$28,CR15&lt;&gt;"",CH15=""),AND(DP15&gt;=EC$24,DP15&lt;&gt;"",DR15&gt;=EC$28,DR15&lt;&gt;""),AND(DS15&gt;=EC$24,DS15&lt;&gt;"",DU15&gt;=EC$28,DU15&lt;&gt;""),AND(DW15&gt;=EC$24,DW15&lt;&gt;"",DY15&gt;=EC$28,DY15&lt;&gt;""),AND(DZ15&gt;=EC$24,DZ15&lt;&gt;"",EB15&gt;=EC$28,EB15&lt;&gt;""),AND(EX15&gt;=FK$24,EX15&lt;&gt;"",EZ15&gt;=FK$28,EZ15&lt;&gt;""),AND(FA15&gt;=FK$24,FA15&lt;&gt;"",FC15&gt;=FK$28,FC15&lt;&gt;""),AND(FE15&gt;=FK$24,FE15&lt;&gt;"",FG15&gt;=FK$28,FG15&lt;&gt;""),AND(FH15&gt;=FK$24,FH15&lt;&gt;"",FJ15&gt;=FK$28,FJ15&lt;&gt;""),AND(GF15&gt;=GS$24,GF15&lt;&gt;"",GH15&gt;=GS$28,GH15&lt;&gt;""),AND(GI15&gt;=GS$24,GI15&lt;&gt;"",GK15&gt;=GS$28,GK15&lt;&gt;""),AND(GM15&gt;=GS$24,GM15&lt;&gt;"",GO15&gt;=GS$28,GO15&lt;&gt;""),AND(GP15&gt;=GS$24,GP15&lt;&gt;"",GR15&gt;=GS$28,GR15&lt;&gt;""),AND(HN15&gt;=IA$24,HN15&lt;&gt;"",HP15&gt;=IA$28,HP15&lt;&gt;""),AND(HQ15&gt;=IA$24,HQ15&lt;&gt;"",HS15&gt;=IA$28,HS15&lt;&gt;""),AND(HU15&gt;=IA$24,HU15&lt;&gt;"",HW15&gt;=IA$28,HW15&lt;&gt;""),AND(HX15&gt;=IA$24,HX15&lt;&gt;"",HZ15&gt;=IA$28,HZ15&lt;&gt;""),AND(IV15&gt;=JI$24,IV15&lt;&gt;"",IX15&gt;=JI$28,IX15&lt;&gt;""),AND(IY15&gt;=JI$24,IY15&lt;&gt;"",JA15&gt;=JI$28,JA15&lt;&gt;""),AND(JC15&gt;=JI$24,JC15&lt;&gt;"",JE15&gt;=JI$28,JE15&lt;&gt;""),AND(JF15&gt;=JI$24,JF15&lt;&gt;"",JH15&gt;=JI$28,JH15&lt;&gt;""),AND(KD15&gt;=KQ$24,KD15&lt;&gt;"",KF15&gt;=KQ$28,KF15&lt;&gt;""),AND(KG15&gt;=KQ$24,KG15&lt;&gt;"",KI15&gt;=KQ$28,KI15&lt;&gt;""),AND(KK15&gt;=KQ$24,KK15&lt;&gt;"",KM15&gt;=KQ$28,KM15&lt;&gt;""),AND(KN15&gt;=KQ$24,KN15&lt;&gt;"",KP15&gt;=KQ$28,KP15&lt;&gt;""),AND(LL15&gt;=LY$24,LL15&lt;&gt;"",LN15&gt;=LY$28,LN15&lt;&gt;""),AND(LO15&gt;=LY$24,LO15&lt;&gt;"",LQ15&gt;=LY$28,LQ15&lt;&gt;""),AND(LS15&gt;=LY$24,LS15&lt;&gt;"",LU15&gt;=LY$28,LU15&lt;&gt;""),AND(LV15&gt;=LY$24,LV15&lt;&gt;"",LX15&gt;=LY$28,LX15&lt;&gt;""),AND(MT15&gt;=NG$24,MT15&lt;&gt;"",MV15&gt;=NG$28,MV15&lt;&gt;""),AND(MW15&gt;=NG$24,MW15&lt;&gt;"",MY15&gt;=NG$28,MY15&lt;&gt;""),AND(NA15&gt;=NG$24,NA15&lt;&gt;"",NC15&gt;=NG$28,NC15&lt;&gt;""),AND(ND15&gt;=NG$24,ND15&lt;&gt;"",NF15&gt;=NG$28,NF15&lt;&gt;""),AND(OB15&gt;=OO$24,OB15&lt;&gt;"",OD15&gt;=OO$28,OD15&lt;&gt;""),AND(OE15&gt;=OO$24,OE15&lt;&gt;"",OG15&gt;=OO$28,OG15&lt;&gt;""),AND(OI15&gt;=OO$24,OI15&lt;&gt;"",OK15&gt;=OO$28,OK15&lt;&gt;""),AND(OL15&gt;=OO$24,OL15&lt;&gt;"",ON15&gt;=OO$28,ON15&lt;&gt;""),AND(PJ15&gt;=PW$24,PJ15&lt;&gt;"",PL15&gt;=PW$28,PL15&lt;&gt;""),AND(PM15&gt;=PW$24,PM15&lt;&gt;"",PO15&gt;=PW$28,PO15&lt;&gt;""),AND(PQ15&gt;=PW$24,PQ15&lt;&gt;"",PS15&gt;=PW$28,PS15&lt;&gt;""),AND(PT15&gt;=PW$24,PT15&lt;&gt;"",PV15&gt;=PW$28,PV15&lt;&gt;""),AND(QR15&gt;=RE$24,QR15&lt;&gt;"",QT15&gt;=RE$28,QT15&lt;&gt;""),AND(QU15&gt;=RE$24,QU15&lt;&gt;"",QW15&gt;=RE$28,QW15&lt;&gt;""),AND(QY15&gt;=RE$24,QY15&lt;&gt;"",RA15&gt;=RE$28,RA15&lt;&gt;""),AND(RB15&gt;=RE$24,RB15&lt;&gt;"",RD15&gt;=RE$28,RD15&lt;&gt;""),AND(RZ15&gt;=SM$24,RZ15&lt;&gt;"",SB15&gt;=SM$28,SB15&lt;&gt;""),AND(SC15&gt;=SM$24,SC15&lt;&gt;"",SE15&gt;=SM$28,SE15&lt;&gt;""),AND(SG15&gt;=SM$24,SG15&lt;&gt;"",SI15&gt;=SM$28,SI15&lt;&gt;""),AND(SJ15&gt;=SM$24,SJ15&lt;&gt;"",SL15&gt;=SM$28,SL15&lt;&gt;""),AND(TH15&gt;=TU$24,TH15&lt;&gt;"",TJ15&gt;=TU$28,TJ15&lt;&gt;""),AND(TK15&gt;=TU$24,TK15&lt;&gt;"",TM15&gt;=TU$28,TM15&lt;&gt;""),AND(TO15&gt;=TU$24,TO15&lt;&gt;"",TQ15&gt;=TU$28,TQ15&lt;&gt;""),AND(TR15&gt;=TU$24,TR15&lt;&gt;"",TT15&gt;=TU$28,TT15&lt;&gt;""),AND(UP15&gt;=VC$24,UP15&lt;&gt;"",UR15&gt;=VC$28,UR15&lt;&gt;""),AND(US15&gt;=VC$24,US15&lt;&gt;"",UU15&gt;=VC$28,UU15&lt;&gt;""),AND(UW15&gt;=VC$24,UW15&lt;&gt;"",UY15&gt;=VC$28,UY15&lt;&gt;""),AND(UZ15&gt;=VC$24,UZ15&lt;&gt;"",VB15&gt;=VC$28,VB15&lt;&gt;""),AND(VX15&gt;=WK$24,VX15&lt;&gt;"",VZ15&gt;=WK$28,VZ15&lt;&gt;""),AND(WA15&gt;=WK$24,WA15&lt;&gt;"",WC15&gt;=WK$28,WC15&lt;&gt;""),AND(WE15&gt;=WK$24,WE15&lt;&gt;"",WG15&gt;=WK$28,WG15&lt;&gt;""),AND(WH15&gt;=WK$24,WH15&lt;&gt;"",WJ15&gt;=WK$28,WJ15&lt;&gt;"")),"P","")</f>
        <v/>
      </c>
      <c r="J15" s="8">
        <f>IF(COUNT(AI15,AL15,AP15,BJ15,BM15,BQ15,CK15,CN15,CR15)&gt;0,LARGE((AI15,AL15,AP15,BJ15,BM15,BQ15,CK15,CN15,CR15),1),0)</f>
        <v>44.370000000000005</v>
      </c>
      <c r="K15" s="8" t="str">
        <f>IF(J15="","",IF(OR(J15=CK15,J15=CN15,J15=CR15),$BS$1,IF(OR(J15=BJ15,J15=BM15,J15=BQ15),$AR$1,IF(OR(J15=AI15,J15=AL15,J15=AP15),$Q$1,""))))</f>
        <v>2024 Nationals</v>
      </c>
      <c r="L15" s="8">
        <f>IF(COUNT(AI15,AL15,AP15,BJ15,BM15,BQ15,CK15,CN15,CR15)&gt;1,LARGE((AI15,AL15,AP15,BJ15,BM15,BQ15,CK15,CN15,CR15),2),0)</f>
        <v>30.730000000000004</v>
      </c>
      <c r="M15" s="8" t="str">
        <f>IF(L15="","",IF(OR(L15=CK15,L15=CN15,L15=CR15),$BS$1,IF(OR(L15=BJ15,L15=BM15,L15=BQ15),$AR$1,IF(OR(L15=AI15,L15=AL15,L15=AP15),$Q$1,""))))</f>
        <v>2024 Nationals</v>
      </c>
      <c r="N15" s="8" t="str">
        <f>IF(MAX(CT15,CU15)&gt;0,MAX(CT15,CU15),"")</f>
        <v/>
      </c>
      <c r="O15" s="11" t="str">
        <f>IF(N15="","",IF(N15=CT15,"("&amp;CT$2&amp;")",IF(N15=CU15,"("&amp;CU$2&amp;")")))</f>
        <v/>
      </c>
      <c r="P15" s="8" t="str">
        <f>IF(N15="","",IF(N15=CT15,IF(N15+IF(L15="",0,L15)=WD15,$VD$1,IF(N15+IF(L15="",0,L15)=UV15,$TV$1,IF(N15+IF(L15="",0,L15)=TN15,$SN$1,IF(N15+IF(L15="",0,L15)=SF15,$RF$1,IF(N15+IF(L15="",0,L15)=QX15,$PX$1,IF(N15+IF(L15="",0,L15)=PP15,$OP$1,IF(N15+IF(L15="",0,L15)=OH15,$NH$1,IF(N15+IF(L15="",0,L15)=MZ15,$LZ$1,IF(N15+IF(L15="",0,L15)=LR15,$KR$1,IF(N15+IF(L15="",0,L15)=KJ15,$JJ$1,IF(N15+IF(L15="",0,L15)=JB15,$IB$1,IF(N15+IF(L15="",0,L15)=HT15,$GT$1,IF(N15+IF(L15="",0,L15)=GL15,$FL$1,IF(N15+IF(L15="",0,L15)=FD15,$ED$1,IF(N15+IF(L15="",0,L15)=DV15,$CV$1))))))))))))))),IF(N15=CU15,IF(N15+IF(L15="",0,L15)=WG15,$VD$1,IF(N15+IF(L15="",0,L15)=UY15,$TV$1,IF(N15+IF(L15="",0,L15)=TQ15,$SN$1,IF(N15+IF(L15="",0,L15)=SL15,$RF$1,IF(N15+IF(L15="",0,L15)=RD15,$PX$1,IF(N15+IF(L15="",0,L15)=PV15,$OP$1,IF(N15+IF(L15="",0,L15)=ON15,$NH$1,IF(N15+IF(L15="",0,L15)=NF15,$LZ$1,IF(N15+IF(L15="",0,L15)=LX15,$KR$1,IF(N15+IF(L15="",0,L15)=KP15,$JJ$1,IF(N15+IF(L15="",0,L15)=JH15,$IB$1,IF(N15+IF(L15="",0,L15)=HZ15,$GT$1,IF(N15+IF(L15="",0,L15)=GR15,$FL$1,IF(N15+IF(L15="",0,L15)=FJ15,$ED$1,IF(N15+IF(L15="",0,L15)=EB15,$CV$1,IF(N15+IF(L15="",0,L15)=WJ15,$VD$1,IF(N15+IF(L15="",0,L15)=VB15,$TV$1,IF(N15+IF(L15="",0,L15)=TT15,$SN$1,IF(N15+IF(L15="",0,L15)=SI15,$RF$1,IF(N15+IF(L15="",0,L15)=RA15,$PX$1,IF(N15+IF(L15="",0,L15)=PS15,$OP$1,IF(N15+IF(L15="",0,L15)=OK15,$NH$1,IF(N15+IF(L15="",0,L15)=NC15,$LZ$1,IF(N15+IF(L15="",0,L15)=LU15,$KR$1,IF(N15+IF(L15="",0,L15)=KM15,$JJ$1,IF(N15+IF(L15="",0,L15)=JE15,$IB$1,IF(N15+IF(L15="",0,L15)=HW15,$GT$1,IF(N15+IF(L15="",0,L15)=GO15,$FL$1,IF(N15+IF(L15="",0,L15)=FG15,$ED$1,IF(N15+IF(L15="",0,L15)=DY15,$CV$1)))))))))))))))))))))))))))))))))</f>
        <v/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>IF(S15&gt;0,S15,"")</f>
        <v/>
      </c>
      <c r="AH15" s="39" t="str">
        <f>IF(T15&gt;0,T15,"")</f>
        <v/>
      </c>
      <c r="AI15" s="41" t="str">
        <f>IF(SUM(Q15:T15)-U15&gt;0,SUM(Q15:T15)-U15,"")</f>
        <v/>
      </c>
      <c r="AJ15" s="41" t="str">
        <f>IF(X15&gt;0,X15,"")</f>
        <v/>
      </c>
      <c r="AK15" s="41" t="str">
        <f>IF(Y15&gt;0,Y15,"")</f>
        <v/>
      </c>
      <c r="AL15" s="41" t="str">
        <f>IF(SUM(V15:Y15)-Z15&gt;0,SUM(V15:Y15)-Z15,"")</f>
        <v/>
      </c>
      <c r="AM15" s="41" t="str">
        <f>IF(AI15="","",MAX(AI15,AL15))</f>
        <v/>
      </c>
      <c r="AN15" s="41" t="str">
        <f>IF(AC15&gt;0,AC15,"")</f>
        <v/>
      </c>
      <c r="AO15" s="41" t="str">
        <f>IF(AD15&gt;0,AD15,"")</f>
        <v/>
      </c>
      <c r="AP15" s="41" t="str">
        <f>IF(SUM(AA15:AD15)-AE15&gt;0,SUM(AA15:AD15)-AE15,"")</f>
        <v/>
      </c>
      <c r="AQ15" s="41" t="str">
        <f>IF(SUM(AM15,AP15)&gt;0,SUM(AM15,AP15),"")</f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>IF(AT15&gt;0,AT15,"")</f>
        <v/>
      </c>
      <c r="BI15" s="40" t="str">
        <f>IF(AU15&gt;0,AU15,"")</f>
        <v/>
      </c>
      <c r="BJ15" s="11" t="str">
        <f>IF(SUM(AR15:AU15)-AV15&gt;0,SUM(AR15:AU15)-AV15,"")</f>
        <v/>
      </c>
      <c r="BK15" s="11" t="str">
        <f>IF(AY15&gt;0,AY15,"")</f>
        <v/>
      </c>
      <c r="BL15" s="11" t="str">
        <f>IF(AZ15&gt;0,AZ15,"")</f>
        <v/>
      </c>
      <c r="BM15" s="11" t="str">
        <f>IF(SUM(AW15:AZ15)-BA15&gt;0,SUM(AW15:AZ15)-BA15,"")</f>
        <v/>
      </c>
      <c r="BN15" s="11" t="str">
        <f>IF(BJ15="","",MAX(BJ15,BM15))</f>
        <v/>
      </c>
      <c r="BO15" s="11" t="str">
        <f>IF(BD15&gt;0,BD15,"")</f>
        <v/>
      </c>
      <c r="BP15" s="11" t="str">
        <f>IF(BE15&gt;0,BE15,"")</f>
        <v/>
      </c>
      <c r="BQ15" s="11" t="str">
        <f>IF(SUM(BB15:BE15)-BF15&gt;0,SUM(BB15:BE15)-BF15,"")</f>
        <v/>
      </c>
      <c r="BR15" s="11" t="str">
        <f>IF(SUM(BN15,BQ15)&gt;0,SUM(BN15,BQ15),"")</f>
        <v/>
      </c>
      <c r="BS15" s="23">
        <v>8.3000000000000007</v>
      </c>
      <c r="BT15" s="23">
        <v>9.25</v>
      </c>
      <c r="BU15" s="23">
        <v>9</v>
      </c>
      <c r="BV15" s="23">
        <v>17.82</v>
      </c>
      <c r="BW15" s="23">
        <v>0</v>
      </c>
      <c r="BX15" s="23">
        <v>5.85</v>
      </c>
      <c r="BY15" s="23">
        <v>6.6</v>
      </c>
      <c r="BZ15" s="23">
        <v>6.4</v>
      </c>
      <c r="CA15" s="23">
        <v>11.88</v>
      </c>
      <c r="CB15" s="23">
        <v>0</v>
      </c>
      <c r="CC15" s="23">
        <v>1.7</v>
      </c>
      <c r="CD15" s="23">
        <v>1.95</v>
      </c>
      <c r="CE15" s="23">
        <v>2.2999999999999998</v>
      </c>
      <c r="CF15" s="23">
        <v>3.04</v>
      </c>
      <c r="CG15" s="23">
        <v>0</v>
      </c>
      <c r="CH15" s="28"/>
      <c r="CI15" s="39">
        <f>IF(BU15&gt;0,BU15,"")</f>
        <v>9</v>
      </c>
      <c r="CJ15" s="39">
        <f>IF(BV15&gt;0,BV15,"")</f>
        <v>17.82</v>
      </c>
      <c r="CK15" s="41">
        <f>IF(SUM(BS15:BV15)-BW15&gt;0,SUM(BS15:BV15)-BW15,"")</f>
        <v>44.370000000000005</v>
      </c>
      <c r="CL15" s="41">
        <f>IF(BZ15&gt;0,BZ15,"")</f>
        <v>6.4</v>
      </c>
      <c r="CM15" s="41">
        <f>IF(CA15&gt;0,CA15,"")</f>
        <v>11.88</v>
      </c>
      <c r="CN15" s="41">
        <f>IF(SUM(BX15:CA15)-CB15&gt;0,SUM(BX15:CA15)-CB15,"")</f>
        <v>30.730000000000004</v>
      </c>
      <c r="CO15" s="41">
        <f>IF(CK15="","",MAX(CK15,CN15))</f>
        <v>44.370000000000005</v>
      </c>
      <c r="CP15" s="41">
        <f>IF(CE15&gt;0,CE15,"")</f>
        <v>2.2999999999999998</v>
      </c>
      <c r="CQ15" s="41">
        <f>IF(CF15&gt;0,CF15,"")</f>
        <v>3.04</v>
      </c>
      <c r="CR15" s="41">
        <f>IF(SUM(CC15:CF15)-CG15&gt;0,SUM(CC15:CF15)-CG15,"")</f>
        <v>8.9899999999999984</v>
      </c>
      <c r="CS15" s="41">
        <f>IF(SUM(CO15,CR15)&gt;0,SUM(CO15,CR15),"")</f>
        <v>53.36</v>
      </c>
      <c r="CT15" s="52" t="str">
        <f>IF(MAX(DV15,FD15,GL15,HT15,JB15,KJ15,LR15,MZ15,OH15,PP15,QX15,SF15,TN15,UV15,WD15)-IF(L15="",0,L15)&gt;0.001,MAX(DV15,FD15,GL15,HT15,JB15,KJ15,LR15,MZ15,OH15,PP15,QX15,SF15,TN15,UV15,WD15)-IF(L15="",0,L15),"")</f>
        <v/>
      </c>
      <c r="CU15" s="52" t="str">
        <f>IF(MAX(DY15,EB15,FG15,FJ15,GO15,GR15,HW15,HZ15,JE15,JH15,KM15,KP15,LU15,LX15,NC15,NF15,OK15,ON15,PS15,PV15,RA15,RD15,SI15,SL15,TQ15,TT15,UY15,VB15,WG15,WJ15)-IF(L15="",0,L15)&gt;0.001,MAX(DY15,EB15,FG15,FJ15,GO15,GR15,HW15,HZ15,JE15,JH15,KM15,KP15,LU15,LX15,NC15,NF15,OK15,ON15,PS15,PV15,RA15,RD15,SI15,SL15,TQ15,TT15,UY15,VB15,WG15,WJ15)-IF(L15="",0,L15),"")</f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>IF(CX15&gt;0,CX15,"")</f>
        <v/>
      </c>
      <c r="DQ15" s="41" t="str">
        <f>IF(CY15&gt;0,CY15,"")</f>
        <v/>
      </c>
      <c r="DR15" s="41" t="str">
        <f>IF(SUM(CV15:CY15)-CZ15&gt;0,SUM(CV15:CY15)-CZ15,"")</f>
        <v/>
      </c>
      <c r="DS15" s="41" t="str">
        <f>IF(DC15&gt;0,DC15,"")</f>
        <v/>
      </c>
      <c r="DT15" s="41" t="str">
        <f>IF(DD15&gt;0,DD15,"")</f>
        <v/>
      </c>
      <c r="DU15" s="41" t="str">
        <f>IF(SUM(DA15:DD15)-DE15&gt;0,SUM(DA15:DD15)-DE15,"")</f>
        <v/>
      </c>
      <c r="DV15" s="41" t="str">
        <f>IF(MAX(DR15,DU15)&gt;0,MAX(DR15,DU15),"")</f>
        <v/>
      </c>
      <c r="DW15" s="41" t="str">
        <f>IF(DH15&gt;0,DH15,"")</f>
        <v/>
      </c>
      <c r="DX15" s="41" t="str">
        <f>IF(DI15&gt;0,DI15,"")</f>
        <v/>
      </c>
      <c r="DY15" s="41" t="str">
        <f>IF(SUM(DF15:DI15)-DJ15&gt;0,SUM(DF15:DI15)-DJ15,"")</f>
        <v/>
      </c>
      <c r="DZ15" s="41" t="str">
        <f>IF(DM15&gt;0,DM15,"")</f>
        <v/>
      </c>
      <c r="EA15" s="41" t="str">
        <f>IF(DN15&gt;0,DN15,"")</f>
        <v/>
      </c>
      <c r="EB15" s="41" t="str">
        <f>IF(SUM(DK15:DN15)-DO15&gt;0,SUM(DK15:DN15)-DO15,"")</f>
        <v/>
      </c>
      <c r="EC15" s="41" t="str">
        <f>IF(SUM(DV15,DY15,EB15)&gt;0,SUM(DV15,DY15,EB15),"")</f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>IF(EF15&gt;0,EF15,"")</f>
        <v/>
      </c>
      <c r="EY15" s="11" t="str">
        <f>IF(EG15&gt;0,EG15,"")</f>
        <v/>
      </c>
      <c r="EZ15" s="11" t="str">
        <f>IF(SUM(ED15:EG15)-EH15&gt;0,SUM(ED15:EG15)-EH15,"")</f>
        <v/>
      </c>
      <c r="FA15" s="11" t="str">
        <f>IF(EK15&gt;0,EK15,"")</f>
        <v/>
      </c>
      <c r="FB15" s="11" t="str">
        <f>IF(EL15&gt;0,EL15,"")</f>
        <v/>
      </c>
      <c r="FC15" s="11" t="str">
        <f>IF(SUM(EI15:EL15)-EM15&gt;0,SUM(EI15:EL15)-EM15,"")</f>
        <v/>
      </c>
      <c r="FD15" s="11" t="str">
        <f>IF(MAX(EZ15,FC15)&gt;0,MAX(EZ15,FC15),"")</f>
        <v/>
      </c>
      <c r="FE15" s="11" t="str">
        <f>IF(EP15&gt;0,EP15,"")</f>
        <v/>
      </c>
      <c r="FF15" s="11" t="str">
        <f>IF(EQ15&gt;0,EQ15,"")</f>
        <v/>
      </c>
      <c r="FG15" s="11" t="str">
        <f>IF(SUM(EN15:EQ15)-ER15&gt;0,SUM(EN15:EQ15)-ER15,"")</f>
        <v/>
      </c>
      <c r="FH15" s="11" t="str">
        <f>IF(EU15&gt;0,EU15,"")</f>
        <v/>
      </c>
      <c r="FI15" s="11" t="str">
        <f>IF(EV15&gt;0,EV15,"")</f>
        <v/>
      </c>
      <c r="FJ15" s="11" t="str">
        <f>IF(SUM(ES15:EV15)-EW15&gt;0,SUM(ES15:EV15)-EW15,"")</f>
        <v/>
      </c>
      <c r="FK15" s="11" t="str">
        <f>IF(SUM(FD15,FG15,FJ15)&gt;0,SUM(FD15,FG15,FJ15),"")</f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>IF(FN15&gt;0,FN15,"")</f>
        <v/>
      </c>
      <c r="GG15" s="41" t="str">
        <f>IF(FO15&gt;0,FO15,"")</f>
        <v/>
      </c>
      <c r="GH15" s="41" t="str">
        <f>IF(SUM(FL15:FO15)-FP15&gt;0,SUM(FL15:FO15)-FP15,"")</f>
        <v/>
      </c>
      <c r="GI15" s="41" t="str">
        <f>IF(FS15&gt;0,FS15,"")</f>
        <v/>
      </c>
      <c r="GJ15" s="41" t="str">
        <f>IF(FT15&gt;0,FT15,"")</f>
        <v/>
      </c>
      <c r="GK15" s="41" t="str">
        <f>IF(SUM(FQ15:FT15)-FU15&gt;0,SUM(FQ15:FT15)-FU15,"")</f>
        <v/>
      </c>
      <c r="GL15" s="41" t="str">
        <f>IF(MAX(GH15,GK15)&gt;0,MAX(GH15,GK15),"")</f>
        <v/>
      </c>
      <c r="GM15" s="41" t="str">
        <f>IF(FX15&gt;0,FX15,"")</f>
        <v/>
      </c>
      <c r="GN15" s="41" t="str">
        <f>IF(FY15&gt;0,FY15,"")</f>
        <v/>
      </c>
      <c r="GO15" s="41" t="str">
        <f>IF(SUM(FV15:FY15)-FZ15&gt;0,SUM(FV15:FY15)-FZ15,"")</f>
        <v/>
      </c>
      <c r="GP15" s="41" t="str">
        <f>IF(GC15&gt;0,GC15,"")</f>
        <v/>
      </c>
      <c r="GQ15" s="41" t="str">
        <f>IF(GD15&gt;0,GD15,"")</f>
        <v/>
      </c>
      <c r="GR15" s="41" t="str">
        <f>IF(SUM(GA15:GD15)-GE15&gt;0,SUM(GA15:GD15)-GE15,"")</f>
        <v/>
      </c>
      <c r="GS15" s="41" t="str">
        <f>IF(SUM(GL15,GO15,GR15)&gt;0,SUM(GL15,GO15,GR15),"")</f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>IF(GV15&gt;0,GV15,"")</f>
        <v/>
      </c>
      <c r="HO15" s="11" t="str">
        <f>IF(GW15&gt;0,GW15,"")</f>
        <v/>
      </c>
      <c r="HP15" s="11" t="str">
        <f>IF(SUM(GT15:GW15)-GX15&gt;0,SUM(GT15:GW15)-GX15,"")</f>
        <v/>
      </c>
      <c r="HQ15" s="11" t="str">
        <f>IF(HA15&gt;0,HA15,"")</f>
        <v/>
      </c>
      <c r="HR15" s="11" t="str">
        <f>IF(HB15&gt;0,HB15,"")</f>
        <v/>
      </c>
      <c r="HS15" s="11" t="str">
        <f>IF(SUM(GY15:HB15)-HC15&gt;0,SUM(GY15:HB15)-HC15,"")</f>
        <v/>
      </c>
      <c r="HT15" s="11" t="str">
        <f>IF(MAX(HP15,HS15)&gt;0,MAX(HP15,HS15),"")</f>
        <v/>
      </c>
      <c r="HU15" s="11" t="str">
        <f>IF(HF15&gt;0,HF15,"")</f>
        <v/>
      </c>
      <c r="HV15" s="11" t="str">
        <f>IF(HG15&gt;0,HG15,"")</f>
        <v/>
      </c>
      <c r="HW15" s="11" t="str">
        <f>IF(SUM(HD15:HG15)-HH15&gt;0,SUM(HD15:HG15)-HH15,"")</f>
        <v/>
      </c>
      <c r="HX15" s="11" t="str">
        <f>IF(HK15&gt;0,HK15,"")</f>
        <v/>
      </c>
      <c r="HY15" s="11" t="str">
        <f>IF(HL15&gt;0,HL15,"")</f>
        <v/>
      </c>
      <c r="HZ15" s="11" t="str">
        <f>IF(SUM(HI15:HL15)-HM15&gt;0,SUM(HI15:HL15)-HM15,"")</f>
        <v/>
      </c>
      <c r="IA15" s="11" t="str">
        <f>IF(SUM(HT15,HW15,HZ15)&gt;0,SUM(HT15,HW15,HZ15),"")</f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>IF(ID15&gt;0,ID15,"")</f>
        <v/>
      </c>
      <c r="IW15" s="41" t="str">
        <f>IF(IE15&gt;0,IE15,"")</f>
        <v/>
      </c>
      <c r="IX15" s="41" t="str">
        <f>IF(SUM(IB15:IE15)-IF15&gt;0,SUM(IB15:IE15)-IF15,"")</f>
        <v/>
      </c>
      <c r="IY15" s="41" t="str">
        <f>IF(II15&gt;0,II15,"")</f>
        <v/>
      </c>
      <c r="IZ15" s="41" t="str">
        <f>IF(IJ15&gt;0,IJ15,"")</f>
        <v/>
      </c>
      <c r="JA15" s="41" t="str">
        <f>IF(SUM(IG15:IJ15)-IK15&gt;0,SUM(IG15:IJ15)-IK15,"")</f>
        <v/>
      </c>
      <c r="JB15" s="41" t="str">
        <f>IF(MAX(IX15,JA15)&gt;0,MAX(IX15,JA15),"")</f>
        <v/>
      </c>
      <c r="JC15" s="41" t="str">
        <f>IF(IN15&gt;0,IN15,"")</f>
        <v/>
      </c>
      <c r="JD15" s="41" t="str">
        <f>IF(IO15&gt;0,IO15,"")</f>
        <v/>
      </c>
      <c r="JE15" s="41" t="str">
        <f>IF(SUM(IL15:IO15)-IP15&gt;0,SUM(IL15:IO15)-IP15,"")</f>
        <v/>
      </c>
      <c r="JF15" s="41" t="str">
        <f>IF(IS15&gt;0,IS15,"")</f>
        <v/>
      </c>
      <c r="JG15" s="41" t="str">
        <f>IF(IT15&gt;0,IT15,"")</f>
        <v/>
      </c>
      <c r="JH15" s="41" t="str">
        <f>IF(SUM(IQ15:IT15)-IU15&gt;0,SUM(IQ15:IT15)-IU15,"")</f>
        <v/>
      </c>
      <c r="JI15" s="41" t="str">
        <f>IF(SUM(JB15,JE15,JH15)&gt;0,SUM(JB15,JE15,JH15),"")</f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>IF(JL15&gt;0,JL15,"")</f>
        <v/>
      </c>
      <c r="KE15" s="11" t="str">
        <f>IF(JM15&gt;0,JM15,"")</f>
        <v/>
      </c>
      <c r="KF15" s="11" t="str">
        <f>IF(SUM(JJ15:JM15)-JN15&gt;0,SUM(JJ15:JM15)-JN15,"")</f>
        <v/>
      </c>
      <c r="KG15" s="11" t="str">
        <f>IF(JQ15&gt;0,JQ15,"")</f>
        <v/>
      </c>
      <c r="KH15" s="11" t="str">
        <f>IF(JR15&gt;0,JR15,"")</f>
        <v/>
      </c>
      <c r="KI15" s="11" t="str">
        <f>IF(SUM(JO15:JR15)-JS15&gt;0,SUM(JO15:JR15)-JS15,"")</f>
        <v/>
      </c>
      <c r="KJ15" s="11" t="str">
        <f>IF(MAX(KF15,KI15)&gt;0,MAX(KF15,KI15),"")</f>
        <v/>
      </c>
      <c r="KK15" s="11" t="str">
        <f>IF(JV15&gt;0,JV15,"")</f>
        <v/>
      </c>
      <c r="KL15" s="11" t="str">
        <f>IF(JW15&gt;0,JW15,"")</f>
        <v/>
      </c>
      <c r="KM15" s="11" t="str">
        <f>IF(SUM(JT15:JW15)-JX15&gt;0,SUM(JT15:JW15)-JX15,"")</f>
        <v/>
      </c>
      <c r="KN15" s="11" t="str">
        <f>IF(KA15&gt;0,KA15,"")</f>
        <v/>
      </c>
      <c r="KO15" s="11" t="str">
        <f>IF(KB15&gt;0,KB15,"")</f>
        <v/>
      </c>
      <c r="KP15" s="11" t="str">
        <f>IF(SUM(JY15:KB15)-KC15&gt;0,SUM(JY15:KB15)-KC15,"")</f>
        <v/>
      </c>
      <c r="KQ15" s="11" t="str">
        <f>IF(SUM(KJ15,KM15,KP15)&gt;0,SUM(KJ15,KM15,KP15),"")</f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>IF(KT15&gt;0,KT15,"")</f>
        <v/>
      </c>
      <c r="LM15" s="41" t="str">
        <f>IF(KU15&gt;0,KU15,"")</f>
        <v/>
      </c>
      <c r="LN15" s="41" t="str">
        <f>IF(SUM(KR15:KU15)-KV15&gt;0,SUM(KR15:KU15)-KV15,"")</f>
        <v/>
      </c>
      <c r="LO15" s="41" t="str">
        <f>IF(KY15&gt;0,KY15,"")</f>
        <v/>
      </c>
      <c r="LP15" s="41" t="str">
        <f>IF(KZ15&gt;0,KZ15,"")</f>
        <v/>
      </c>
      <c r="LQ15" s="41" t="str">
        <f>IF(SUM(KW15:KZ15)-LA15&gt;0,SUM(KW15:KZ15)-LA15,"")</f>
        <v/>
      </c>
      <c r="LR15" s="41" t="str">
        <f>IF(MAX(LN15,LQ15)&gt;0,MAX(LN15,LQ15),"")</f>
        <v/>
      </c>
      <c r="LS15" s="41" t="str">
        <f>IF(LD15&gt;0,LD15,"")</f>
        <v/>
      </c>
      <c r="LT15" s="41" t="str">
        <f>IF(LE15&gt;0,LE15,"")</f>
        <v/>
      </c>
      <c r="LU15" s="41" t="str">
        <f>IF(SUM(LB15:LE15)-LF15&gt;0,SUM(LB15:LE15)-LF15,"")</f>
        <v/>
      </c>
      <c r="LV15" s="41" t="str">
        <f>IF(LI15&gt;0,LI15,"")</f>
        <v/>
      </c>
      <c r="LW15" s="41" t="str">
        <f>IF(LJ15&gt;0,LJ15,"")</f>
        <v/>
      </c>
      <c r="LX15" s="41" t="str">
        <f>IF(SUM(LG15:LJ15)-LK15&gt;0,SUM(LG15:LJ15)-LK15,"")</f>
        <v/>
      </c>
      <c r="LY15" s="41" t="str">
        <f>IF(SUM(LR15,LU15,LX15)&gt;0,SUM(LR15,LU15,LX15),"")</f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>IF(MB15&gt;0,MB15,"")</f>
        <v/>
      </c>
      <c r="MU15" s="11" t="str">
        <f>IF(MC15&gt;0,MC15,"")</f>
        <v/>
      </c>
      <c r="MV15" s="11" t="str">
        <f>IF(SUM(LZ15:MC15)-MD15&gt;0,SUM(LZ15:MC15)-MD15,"")</f>
        <v/>
      </c>
      <c r="MW15" s="11" t="str">
        <f>IF(MG15&gt;0,MG15,"")</f>
        <v/>
      </c>
      <c r="MX15" s="11" t="str">
        <f>IF(MH15&gt;0,MH15,"")</f>
        <v/>
      </c>
      <c r="MY15" s="11" t="str">
        <f>IF(SUM(ME15:MH15)-MI15&gt;0,SUM(ME15:MH15)-MI15,"")</f>
        <v/>
      </c>
      <c r="MZ15" s="11" t="str">
        <f>IF(MAX(MV15,MY15)&gt;0,MAX(MV15,MY15),"")</f>
        <v/>
      </c>
      <c r="NA15" s="11" t="str">
        <f>IF(ML15&gt;0,ML15,"")</f>
        <v/>
      </c>
      <c r="NB15" s="11" t="str">
        <f>IF(MM15&gt;0,MM15,"")</f>
        <v/>
      </c>
      <c r="NC15" s="11" t="str">
        <f>IF(SUM(MJ15:MM15)-MN15&gt;0,SUM(MJ15:MM15)-MN15,"")</f>
        <v/>
      </c>
      <c r="ND15" s="11" t="str">
        <f>IF(MQ15&gt;0,MQ15,"")</f>
        <v/>
      </c>
      <c r="NE15" s="11" t="str">
        <f>IF(MR15&gt;0,MR15,"")</f>
        <v/>
      </c>
      <c r="NF15" s="11" t="str">
        <f>IF(SUM(MO15:MR15)-MS15&gt;0,SUM(MO15:MR15)-MS15,"")</f>
        <v/>
      </c>
      <c r="NG15" s="11" t="str">
        <f>IF(SUM(MZ15,NC15,NF15)&gt;0,SUM(MZ15,NC15,NF15),"")</f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>IF(NJ15&gt;0,NJ15,"")</f>
        <v/>
      </c>
      <c r="OC15" s="41" t="str">
        <f>IF(NK15&gt;0,NK15,"")</f>
        <v/>
      </c>
      <c r="OD15" s="41" t="str">
        <f>IF(SUM(NH15:NK15)-NL15&gt;0,SUM(NH15:NK15)-NL15,"")</f>
        <v/>
      </c>
      <c r="OE15" s="41" t="str">
        <f>IF(NO15&gt;0,NO15,"")</f>
        <v/>
      </c>
      <c r="OF15" s="41" t="str">
        <f>IF(NP15&gt;0,NP15,"")</f>
        <v/>
      </c>
      <c r="OG15" s="41" t="str">
        <f>IF(SUM(NM15:NP15)-NQ15&gt;0,SUM(NM15:NP15)-NQ15,"")</f>
        <v/>
      </c>
      <c r="OH15" s="41" t="str">
        <f>IF(MAX(OD15,OG15)&gt;0,MAX(OD15,OG15),"")</f>
        <v/>
      </c>
      <c r="OI15" s="41" t="str">
        <f>IF(NT15&gt;0,NT15,"")</f>
        <v/>
      </c>
      <c r="OJ15" s="41" t="str">
        <f>IF(NU15&gt;0,NU15,"")</f>
        <v/>
      </c>
      <c r="OK15" s="41" t="str">
        <f>IF(SUM(NR15:NU15)-NV15&gt;0,SUM(NR15:NU15)-NV15,"")</f>
        <v/>
      </c>
      <c r="OL15" s="41" t="str">
        <f>IF(NY15&gt;0,NY15,"")</f>
        <v/>
      </c>
      <c r="OM15" s="41" t="str">
        <f>IF(NZ15&gt;0,NZ15,"")</f>
        <v/>
      </c>
      <c r="ON15" s="41" t="str">
        <f>IF(SUM(NW15:NZ15)-OA15&gt;0,SUM(NW15:NZ15)-OA15,"")</f>
        <v/>
      </c>
      <c r="OO15" s="41" t="str">
        <f>IF(SUM(OH15,OK15,ON15)&gt;0,SUM(OH15,OK15,ON15),"")</f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>IF(OR15&gt;0,OR15,"")</f>
        <v/>
      </c>
      <c r="PK15" s="11" t="str">
        <f>IF(OS15&gt;0,OS15,"")</f>
        <v/>
      </c>
      <c r="PL15" s="11" t="str">
        <f>IF(SUM(OP15:OS15)-OT15&gt;0,SUM(OP15:OS15)-OT15,"")</f>
        <v/>
      </c>
      <c r="PM15" s="11" t="str">
        <f>IF(OW15&gt;0,OW15,"")</f>
        <v/>
      </c>
      <c r="PN15" s="11" t="str">
        <f>IF(OX15&gt;0,OX15,"")</f>
        <v/>
      </c>
      <c r="PO15" s="11" t="str">
        <f>IF(SUM(OU15:OX15)-OY15&gt;0,SUM(OU15:OX15)-OY15,"")</f>
        <v/>
      </c>
      <c r="PP15" s="11" t="str">
        <f>IF(MAX(PL15,PO15)&gt;0,MAX(PL15,PO15),"")</f>
        <v/>
      </c>
      <c r="PQ15" s="11" t="str">
        <f>IF(PB15&gt;0,PB15,"")</f>
        <v/>
      </c>
      <c r="PR15" s="11" t="str">
        <f>IF(PC15&gt;0,PC15,"")</f>
        <v/>
      </c>
      <c r="PS15" s="11" t="str">
        <f>IF(SUM(OZ15:PC15)-PD15&gt;0,SUM(OZ15:PC15)-PD15,"")</f>
        <v/>
      </c>
      <c r="PT15" s="11" t="str">
        <f>IF(PG15&gt;0,PG15,"")</f>
        <v/>
      </c>
      <c r="PU15" s="11" t="str">
        <f>IF(PH15&gt;0,PH15,"")</f>
        <v/>
      </c>
      <c r="PV15" s="11" t="str">
        <f>IF(SUM(PE15:PH15)-PI15&gt;0,SUM(PE15:PH15)-PI15,"")</f>
        <v/>
      </c>
      <c r="PW15" s="11" t="str">
        <f>IF(SUM(PP15,PS15,PV15)&gt;0,SUM(PP15,PS15,PV15),"")</f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>IF(PZ15&gt;0,PZ15,"")</f>
        <v/>
      </c>
      <c r="QS15" s="41" t="str">
        <f>IF(QA15&gt;0,QA15,"")</f>
        <v/>
      </c>
      <c r="QT15" s="41" t="str">
        <f>IF(SUM(PX15:QA15)-QB15&gt;0,SUM(PX15:QA15)-QB15,"")</f>
        <v/>
      </c>
      <c r="QU15" s="41" t="str">
        <f>IF(QE15&gt;0,QE15,"")</f>
        <v/>
      </c>
      <c r="QV15" s="41" t="str">
        <f>IF(QF15&gt;0,QF15,"")</f>
        <v/>
      </c>
      <c r="QW15" s="41" t="str">
        <f>IF(SUM(QC15:QF15)-QG15&gt;0,SUM(QC15:QF15)-QG15,"")</f>
        <v/>
      </c>
      <c r="QX15" s="41" t="str">
        <f>IF(MAX(QT15,QW15)&gt;0,MAX(QT15,QW15),"")</f>
        <v/>
      </c>
      <c r="QY15" s="41" t="str">
        <f>IF(QJ15&gt;0,QJ15,"")</f>
        <v/>
      </c>
      <c r="QZ15" s="41" t="str">
        <f>IF(QK15&gt;0,QK15,"")</f>
        <v/>
      </c>
      <c r="RA15" s="41" t="str">
        <f>IF(SUM(QH15:QK15)-QL15&gt;0,SUM(QH15:QK15)-QL15,"")</f>
        <v/>
      </c>
      <c r="RB15" s="41" t="str">
        <f>IF(QO15&gt;0,QO15,"")</f>
        <v/>
      </c>
      <c r="RC15" s="41" t="str">
        <f>IF(QP15&gt;0,QP15,"")</f>
        <v/>
      </c>
      <c r="RD15" s="41" t="str">
        <f>IF(SUM(QM15:QP15)-QQ15&gt;0,SUM(QM15:QP15)-QQ15,"")</f>
        <v/>
      </c>
      <c r="RE15" s="41" t="str">
        <f>IF(SUM(QX15,RA15,RD15)&gt;0,SUM(QX15,RA15,RD15),"")</f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>IF(RH15&gt;0,RH15,"")</f>
        <v/>
      </c>
      <c r="SA15" s="11" t="str">
        <f>IF(RI15&gt;0,RI15,"")</f>
        <v/>
      </c>
      <c r="SB15" s="11" t="str">
        <f>IF(SUM(RF15:RI15)-RJ15&gt;0,SUM(RF15:RI15)-RJ15,"")</f>
        <v/>
      </c>
      <c r="SC15" s="11" t="str">
        <f>IF(RM15&gt;0,RM15,"")</f>
        <v/>
      </c>
      <c r="SD15" s="11" t="str">
        <f>IF(RN15&gt;0,RN15,"")</f>
        <v/>
      </c>
      <c r="SE15" s="11" t="str">
        <f>IF(SUM(RK15:RN15)-RO15&gt;0,SUM(RK15:RN15)-RO15,"")</f>
        <v/>
      </c>
      <c r="SF15" s="11" t="str">
        <f>IF(MAX(SB15,SE15)&gt;0,MAX(SB15,SE15),"")</f>
        <v/>
      </c>
      <c r="SG15" s="11" t="str">
        <f>IF(RR15&gt;0,RR15,"")</f>
        <v/>
      </c>
      <c r="SH15" s="11" t="str">
        <f>IF(RS15&gt;0,RS15,"")</f>
        <v/>
      </c>
      <c r="SI15" s="11" t="str">
        <f>IF(SUM(RP15:RS15)-RT15&gt;0,SUM(RP15:RS15)-RT15,"")</f>
        <v/>
      </c>
      <c r="SJ15" s="11" t="str">
        <f>IF(RW15&gt;0,RW15,"")</f>
        <v/>
      </c>
      <c r="SK15" s="11" t="str">
        <f>IF(RX15&gt;0,RX15,"")</f>
        <v/>
      </c>
      <c r="SL15" s="11" t="str">
        <f>IF(SUM(RU15:RX15)-RY15&gt;0,SUM(RU15:RX15)-RY15,"")</f>
        <v/>
      </c>
      <c r="SM15" s="11" t="str">
        <f>IF(SUM(SF15,SI15,SL15)&gt;0,SUM(SF15,SI15,SL15),"")</f>
        <v/>
      </c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17"/>
      <c r="TD15" s="17"/>
      <c r="TE15" s="17"/>
      <c r="TF15" s="17"/>
      <c r="TG15" s="17"/>
      <c r="TH15" s="41" t="str">
        <f>IF(SP15&gt;0,SP15,"")</f>
        <v/>
      </c>
      <c r="TI15" s="41" t="str">
        <f>IF(SQ15&gt;0,SQ15,"")</f>
        <v/>
      </c>
      <c r="TJ15" s="41" t="str">
        <f>IF(SUM(SN15:SQ15)-SR15&gt;0,SUM(SN15:SQ15)-SR15,"")</f>
        <v/>
      </c>
      <c r="TK15" s="41" t="str">
        <f>IF(SU15&gt;0,SU15,"")</f>
        <v/>
      </c>
      <c r="TL15" s="41" t="str">
        <f>IF(SV15&gt;0,SV15,"")</f>
        <v/>
      </c>
      <c r="TM15" s="41" t="str">
        <f>IF(SUM(SS15:SV15)-SW15&gt;0,SUM(SS15:SV15)-SW15,"")</f>
        <v/>
      </c>
      <c r="TN15" s="41" t="str">
        <f>IF(MAX(TJ15,TM15)&gt;0,MAX(TJ15,TM15),"")</f>
        <v/>
      </c>
      <c r="TO15" s="41" t="str">
        <f>IF(SZ15&gt;0,SZ15,"")</f>
        <v/>
      </c>
      <c r="TP15" s="41" t="str">
        <f>IF(TA15&gt;0,TA15,"")</f>
        <v/>
      </c>
      <c r="TQ15" s="41" t="str">
        <f>IF(SUM(SX15:TA15)-TB15&gt;0,SUM(SX15:TA15)-TB15,"")</f>
        <v/>
      </c>
      <c r="TR15" s="41" t="str">
        <f>IF(TE15&gt;0,TE15,"")</f>
        <v/>
      </c>
      <c r="TS15" s="41" t="str">
        <f>IF(TF15&gt;0,TF15,"")</f>
        <v/>
      </c>
      <c r="TT15" s="41" t="str">
        <f>IF(SUM(TC15:TF15)-TG15&gt;0,SUM(TC15:TF15)-TG15,"")</f>
        <v/>
      </c>
      <c r="TU15" s="41" t="str">
        <f>IF(SUM(TN15,TQ15,TT15)&gt;0,SUM(TN15,TQ15,TT15),"")</f>
        <v/>
      </c>
      <c r="TV15" s="18"/>
      <c r="TW15" s="18"/>
      <c r="TX15" s="18"/>
      <c r="TY15" s="18"/>
      <c r="TZ15" s="18"/>
      <c r="UA15" s="18"/>
      <c r="UB15" s="18"/>
      <c r="UC15" s="18"/>
      <c r="UD15" s="18"/>
      <c r="UE15" s="18"/>
      <c r="UF15" s="18"/>
      <c r="UG15" s="18"/>
      <c r="UH15" s="18"/>
      <c r="UI15" s="18"/>
      <c r="UJ15" s="18"/>
      <c r="UK15" s="18"/>
      <c r="UL15" s="18"/>
      <c r="UM15" s="18"/>
      <c r="UN15" s="18"/>
      <c r="UO15" s="18"/>
      <c r="UP15" s="11" t="str">
        <f>IF(TX15&gt;0,TX15,"")</f>
        <v/>
      </c>
      <c r="UQ15" s="11" t="str">
        <f>IF(TY15&gt;0,TY15,"")</f>
        <v/>
      </c>
      <c r="UR15" s="11" t="str">
        <f>IF(SUM(TV15:TY15)-TZ15&gt;0,SUM(TV15:TY15)-TZ15,"")</f>
        <v/>
      </c>
      <c r="US15" s="11" t="str">
        <f>IF(UC15&gt;0,UC15,"")</f>
        <v/>
      </c>
      <c r="UT15" s="11" t="str">
        <f>IF(UD15&gt;0,UD15,"")</f>
        <v/>
      </c>
      <c r="UU15" s="11" t="str">
        <f>IF(SUM(UA15:UD15)-UE15&gt;0,SUM(UA15:UD15)-UE15,"")</f>
        <v/>
      </c>
      <c r="UV15" s="11" t="str">
        <f>IF(MAX(UR15,UU15)&gt;0,MAX(UR15,UU15),"")</f>
        <v/>
      </c>
      <c r="UW15" s="11" t="str">
        <f>IF(UH15&gt;0,UH15,"")</f>
        <v/>
      </c>
      <c r="UX15" s="11" t="str">
        <f>IF(UI15&gt;0,UI15,"")</f>
        <v/>
      </c>
      <c r="UY15" s="11" t="str">
        <f>IF(SUM(UF15:UI15)-UJ15&gt;0,SUM(UF15:UI15)-UJ15,"")</f>
        <v/>
      </c>
      <c r="UZ15" s="11" t="str">
        <f>IF(UM15&gt;0,UM15,"")</f>
        <v/>
      </c>
      <c r="VA15" s="11" t="str">
        <f>IF(UN15&gt;0,UN15,"")</f>
        <v/>
      </c>
      <c r="VB15" s="11" t="str">
        <f>IF(SUM(UK15:UN15)-UO15&gt;0,SUM(UK15:UN15)-UO15,"")</f>
        <v/>
      </c>
      <c r="VC15" s="11" t="str">
        <f>IF(SUM(UV15,UY15,VB15)&gt;0,SUM(UV15,UY15,VB15),"")</f>
        <v/>
      </c>
      <c r="VD15" s="17"/>
      <c r="VE15" s="17"/>
      <c r="VF15" s="17"/>
      <c r="VG15" s="17"/>
      <c r="VH15" s="17"/>
      <c r="VI15" s="17"/>
      <c r="VJ15" s="17"/>
      <c r="VK15" s="17"/>
      <c r="VL15" s="17"/>
      <c r="VM15" s="17"/>
      <c r="VN15" s="17"/>
      <c r="VO15" s="17"/>
      <c r="VP15" s="17"/>
      <c r="VQ15" s="17"/>
      <c r="VR15" s="17"/>
      <c r="VS15" s="17"/>
      <c r="VT15" s="17"/>
      <c r="VU15" s="17"/>
      <c r="VV15" s="17"/>
      <c r="VW15" s="17"/>
      <c r="VX15" s="41" t="str">
        <f>IF(VF15&gt;0,VF15,"")</f>
        <v/>
      </c>
      <c r="VY15" s="41" t="str">
        <f>IF(VG15&gt;0,VG15,"")</f>
        <v/>
      </c>
      <c r="VZ15" s="41" t="str">
        <f>IF(SUM(VD15:VG15)-VH15&gt;0,SUM(VD15:VG15)-VH15,"")</f>
        <v/>
      </c>
      <c r="WA15" s="41" t="str">
        <f>IF(VK15&gt;0,VK15,"")</f>
        <v/>
      </c>
      <c r="WB15" s="41" t="str">
        <f>IF(VL15&gt;0,VL15,"")</f>
        <v/>
      </c>
      <c r="WC15" s="41" t="str">
        <f>IF(SUM(VI15:VL15)-VM15&gt;0,SUM(VI15:VL15)-VM15,"")</f>
        <v/>
      </c>
      <c r="WD15" s="41" t="str">
        <f>IF(MAX(VZ15,WC15)&gt;0,MAX(VZ15,WC15),"")</f>
        <v/>
      </c>
      <c r="WE15" s="41" t="str">
        <f>IF(VP15&gt;0,VP15,"")</f>
        <v/>
      </c>
      <c r="WF15" s="41" t="str">
        <f>IF(VQ15&gt;0,VQ15,"")</f>
        <v/>
      </c>
      <c r="WG15" s="41" t="str">
        <f>IF(SUM(VN15:VQ15)-VR15&gt;0,SUM(VN15:VQ15)-VR15,"")</f>
        <v/>
      </c>
      <c r="WH15" s="41" t="str">
        <f>IF(VU15&gt;0,VU15,"")</f>
        <v/>
      </c>
      <c r="WI15" s="41" t="str">
        <f>IF(VV15&gt;0,VV15,"")</f>
        <v/>
      </c>
      <c r="WJ15" s="41" t="str">
        <f>IF(SUM(VS15:VV15)-VW15&gt;0,SUM(VS15:VV15)-VW15,"")</f>
        <v/>
      </c>
      <c r="WK15" s="41" t="str">
        <f>IF(SUM(WD15,WG15,WJ15)&gt;0,SUM(WD15,WG15,WJ15),"")</f>
        <v/>
      </c>
      <c r="WL15" s="27">
        <f>IF($CH15="P",BS15,(BS15+AR15)/2)</f>
        <v>4.1500000000000004</v>
      </c>
      <c r="WM15" s="27">
        <f>IF($CH15="P",BT15,(BT15+AS15)/2)</f>
        <v>4.625</v>
      </c>
      <c r="WN15" s="27">
        <f>IF($CH15="P",BU15,(BU15+AT15)/2)</f>
        <v>4.5</v>
      </c>
      <c r="WO15" s="27">
        <f>IF($CH15="P",BV15,(BV15+AU15)/2)</f>
        <v>8.91</v>
      </c>
      <c r="WP15" s="27">
        <f>IF($CH15="P",BW15,(BW15+AV15)/2)</f>
        <v>0</v>
      </c>
      <c r="WQ15" s="27">
        <f>IF($CH15="P",BX15,(BX15+AW15)/2)</f>
        <v>2.9249999999999998</v>
      </c>
      <c r="WR15" s="27">
        <f>IF($CH15="P",BY15,(BY15+AX15)/2)</f>
        <v>3.3</v>
      </c>
      <c r="WS15" s="27">
        <f>IF($CH15="P",BZ15,(BZ15+AY15)/2)</f>
        <v>3.2</v>
      </c>
      <c r="WT15" s="27">
        <f>IF($CH15="P",CA15,(CA15+AZ15)/2)</f>
        <v>5.94</v>
      </c>
      <c r="WU15" s="27">
        <f>IF($CH15="P",CB15,(CB15+BA15)/2)</f>
        <v>0</v>
      </c>
      <c r="WV15" s="27">
        <f>IF($CH15="P",CC15,(CC15+BB15)/2)</f>
        <v>0.85</v>
      </c>
      <c r="WW15" s="27">
        <f>IF($CH15="P",CD15,(CD15+BC15)/2)</f>
        <v>0.97499999999999998</v>
      </c>
      <c r="WX15" s="27">
        <f>IF($CH15="P",CE15,(CE15+BD15)/2)</f>
        <v>1.1499999999999999</v>
      </c>
      <c r="WY15" s="27">
        <f>IF($CH15="P",CF15,(CF15+BE15)/2)</f>
        <v>1.52</v>
      </c>
      <c r="WZ15" s="27">
        <f>IF($CH15="P",CG15,(CG15+BF15)/2)</f>
        <v>0</v>
      </c>
      <c r="XA15" s="29" t="s">
        <v>56</v>
      </c>
      <c r="XB15" s="11">
        <f>IF(WN15&gt;0,WN15,"")</f>
        <v>4.5</v>
      </c>
      <c r="XC15" s="11">
        <f>IF(WO15&gt;0,WO15,"")</f>
        <v>8.91</v>
      </c>
      <c r="XD15" s="11">
        <f>IF(SUM(WL15:WO15)-WP15&gt;0,SUM(WL15:WO15)-WP15,"")</f>
        <v>22.185000000000002</v>
      </c>
      <c r="XE15" s="11">
        <f>IF(WS15&gt;0,WS15,"")</f>
        <v>3.2</v>
      </c>
      <c r="XF15" s="11">
        <f>IF(WT15&gt;0,WT15,"")</f>
        <v>5.94</v>
      </c>
      <c r="XG15" s="11">
        <f>IF(SUM(WQ15:WT15)-WU15&gt;0,SUM(WQ15:WT15)-WU15,"")</f>
        <v>15.365000000000002</v>
      </c>
      <c r="XH15" s="11">
        <f>IF(MAX(XD15,XG15)&gt;0,MAX(XD15,XG15),"")</f>
        <v>22.185000000000002</v>
      </c>
      <c r="XI15" s="11">
        <f>IF(WX15&gt;0,WX15,"")</f>
        <v>1.1499999999999999</v>
      </c>
      <c r="XJ15" s="11">
        <f>IF(WY15&gt;0,WY15,"")</f>
        <v>1.52</v>
      </c>
      <c r="XK15" s="11">
        <f>IF(SUM(WV15:WY15)-WZ15&gt;0,SUM(WV15:WY15)-WZ15,"")</f>
        <v>4.4949999999999992</v>
      </c>
      <c r="XL15" s="11">
        <f>IF(SUM(XH15,XK15)&gt;0,SUM(XH15,XK15),"")</f>
        <v>26.68</v>
      </c>
    </row>
    <row r="16" spans="1:636" x14ac:dyDescent="0.2">
      <c r="A16" s="4" cm="1">
        <f t="array" ref="A16">IF(AND(H16&lt;&gt;"",H16&lt;&gt;"No DD"),SUMPRODUCT((H$4:H$21&lt;&gt;"")*(H$4:H$21&lt;&gt;"No DD")*(E$4:E$21&gt;E16))+1,IF(H16="No DD",SUMPRODUCT((H$4:H$21="No DD")*(E$4:E$21&gt;E16))+1+SUMPRODUCT((H$4:H$21&lt;&gt;"")*(H$4:H$21&lt;&gt;"No DD")),""))</f>
        <v>13</v>
      </c>
      <c r="B16" s="5" t="s">
        <v>272</v>
      </c>
      <c r="C16" s="4" t="s">
        <v>3</v>
      </c>
      <c r="D16" s="4" t="s">
        <v>273</v>
      </c>
      <c r="E16" s="9">
        <f>SUM(J16,L16,N16)</f>
        <v>44.349999999999994</v>
      </c>
      <c r="F16" s="3" t="str">
        <f>IF(OR(AND(AG16&gt;=AQ$23,AG16&lt;&gt;"",AI16&gt;=AQ$27,AI16&lt;&gt;"",AF16=""),AND(AJ16&gt;=AQ$23,AJ16&lt;&gt;"",AL16&gt;=AQ$27,AL16&lt;&gt;"",AF16=""),AND(AN16&gt;=AQ$23,AN16&lt;&gt;"",AP16&gt;=AQ$27,AP16&lt;&gt;"",AF16=""),AND(BH16&gt;=BR$23,BH16&lt;&gt;"",BJ16&gt;=BR$27,BJ16&lt;&gt;"",BG16=""),AND(BK16&gt;=BR$23,BK16&lt;&gt;"",BM16&gt;=BR$27,BM16&lt;&gt;"",BG16=""),AND(BO16&gt;=BR$23,BO16&lt;&gt;"",BQ16&gt;=BR$27,BQ16&lt;&gt;"",BG16=""),AND(CI16&gt;=CS$23,CI16&lt;&gt;"",CK16&gt;=CS$27,CK16&lt;&gt;"",CH16=""),AND(CL16&gt;=CS$23,CL16&lt;&gt;"",CN16&gt;=CS$27,CN16&lt;&gt;"",CH16=""),AND(CP16&gt;=CS$23,CP16&lt;&gt;"",CR16&gt;=CS$27,CR16&lt;&gt;"",CH16=""),AND(DP16&gt;=EC$23,DP16&lt;&gt;"",DR16&gt;=EC$27,DR16&lt;&gt;""),AND(DS16&gt;=EC$23,DS16&lt;&gt;"",DU16&gt;=EC$27,DU16&lt;&gt;""),AND(DW16&gt;=EC$23,DW16&lt;&gt;"",DY16&gt;=EC$27,DY16&lt;&gt;""),AND(DZ16&gt;=EC$23,DZ16&lt;&gt;"",EB16&gt;=EC$27,EB16&lt;&gt;""),AND(EX16&gt;=FK$23,EX16&lt;&gt;"",EZ16&gt;=FK$27,EZ16&lt;&gt;""),AND(FA16&gt;=FK$23,FA16&lt;&gt;"",FC16&gt;=FK$27,FC16&lt;&gt;""),AND(FE16&gt;=FK$23,FE16&lt;&gt;"",FG16&gt;=FK$27,FG16&lt;&gt;""),AND(FH16&gt;=FK$23,FH16&lt;&gt;"",FJ16&gt;=FK$27,FJ16&lt;&gt;""),AND(GF16&gt;=GS$23,GF16&lt;&gt;"",GH16&gt;=GS$27,GH16&lt;&gt;""),AND(GI16&gt;=GS$23,GI16&lt;&gt;"",GK16&gt;=GS$27,GK16&lt;&gt;""),AND(GM16&gt;=GS$23,GM16&lt;&gt;"",GO16&gt;=GS$27,GO16&lt;&gt;""),AND(GP16&gt;=GS$23,GP16&lt;&gt;"",GR16&gt;=GS$27,GR16&lt;&gt;""),AND(HN16&gt;=IA$23,HN16&lt;&gt;"",HP16&gt;=IA$27,HP16&lt;&gt;""),AND(HQ16&gt;=IA$23,HQ16&lt;&gt;"",HS16&gt;=IA$27,HS16&lt;&gt;""),AND(HU16&gt;=IA$23,HU16&lt;&gt;"",HW16&gt;=IA$27,HW16&lt;&gt;""),AND(HX16&gt;=IA$23,HX16&lt;&gt;"",HZ16&gt;=IA$27,HZ16&lt;&gt;""),AND(IV16&gt;=JI$23,IV16&lt;&gt;"",IX16&gt;=JI$27,IX16&lt;&gt;""),AND(IY16&gt;=JI$23,IY16&lt;&gt;"",JA16&gt;=JI$27,JA16&lt;&gt;""),AND(JC16&gt;=JI$23,JC16&lt;&gt;"",JE16&gt;=JI$27,JE16&lt;&gt;""),AND(JF16&gt;=JI$23,JF16&lt;&gt;"",JH16&gt;=JI$27,JH16&lt;&gt;""),AND(KD16&gt;=KQ$23,KD16&lt;&gt;"",KF16&gt;=KQ$27,KF16&lt;&gt;""),AND(KG16&gt;=KQ$23,KG16&lt;&gt;"",KI16&gt;=KQ$27,KI16&lt;&gt;""),AND(KK16&gt;=KQ$23,KK16&lt;&gt;"",KM16&gt;=KQ$27,KM16&lt;&gt;""),AND(KN16&gt;=KQ$23,KN16&lt;&gt;"",KP16&gt;=KQ$27,KP16&lt;&gt;""),AND(LL16&gt;=LY$23,LL16&lt;&gt;"",LN16&gt;=LY$27,LN16&lt;&gt;""),AND(LO16&gt;=LY$23,LO16&lt;&gt;"",LQ16&gt;=LY$27,LQ16&lt;&gt;""),AND(LS16&gt;=LY$23,LS16&lt;&gt;"",LU16&gt;=LY$27,LU16&lt;&gt;""),AND(LV16&gt;=LY$23,LV16&lt;&gt;"",LX16&gt;=LY$27,LX16&lt;&gt;""),AND(MT16&gt;=NG$23,MT16&lt;&gt;"",MV16&gt;=NG$27,MV16&lt;&gt;""),AND(MW16&gt;=NG$23,MW16&lt;&gt;"",MY16&gt;=NG$27,MY16&lt;&gt;""),AND(NA16&gt;=NG$23,NA16&lt;&gt;"",NC16&gt;=NG$27,NC16&lt;&gt;""),AND(ND16&gt;=NG$23,ND16&lt;&gt;"",NF16&gt;=NG$27,NF16&lt;&gt;""),AND(OB16&gt;=OO$23,OB16&lt;&gt;"",OD16&gt;=OO$27,OD16&lt;&gt;""),AND(OE16&gt;=OO$23,OE16&lt;&gt;"",OG16&gt;=OO$27,OG16&lt;&gt;""),AND(OI16&gt;=OO$23,OI16&lt;&gt;"",OK16&gt;=OO$27,OK16&lt;&gt;""),AND(OL16&gt;=OO$23,OL16&lt;&gt;"",ON16&gt;=OO$27,ON16&lt;&gt;""),AND(PJ16&gt;=PW$23,PJ16&lt;&gt;"",PL16&gt;=PW$27,PL16&lt;&gt;""),AND(PM16&gt;=PW$23,PM16&lt;&gt;"",PO16&gt;=PW$27,PO16&lt;&gt;""),AND(PQ16&gt;=PW$23,PQ16&lt;&gt;"",PS16&gt;=PW$27,PS16&lt;&gt;""),AND(PT16&gt;=PW$23,PT16&lt;&gt;"",PV16&gt;=PW$27,PV16&lt;&gt;""),AND(QR16&gt;=RE$23,QR16&lt;&gt;"",QT16&gt;=RE$27,QT16&lt;&gt;""),AND(QU16&gt;=RE$23,QU16&lt;&gt;"",QW16&gt;=RE$27,QW16&lt;&gt;""),AND(QY16&gt;=RE$23,QY16&lt;&gt;"",RA16&gt;=RE$27,RA16&lt;&gt;""),AND(RB16&gt;=RE$23,RB16&lt;&gt;"",RD16&gt;=RE$27,RD16&lt;&gt;""),AND(RZ16&gt;=SM$23,RZ16&lt;&gt;"",SB16&gt;=SM$27,SB16&lt;&gt;""),AND(SC16&gt;=SM$23,SC16&lt;&gt;"",SE16&gt;=SM$27,SE16&lt;&gt;""),AND(SG16&gt;=SM$23,SG16&lt;&gt;"",SI16&gt;=SM$27,SI16&lt;&gt;""),AND(SJ16&gt;=SM$23,SJ16&lt;&gt;"",SL16&gt;=SM$27,SL16&lt;&gt;""),AND(TH16&gt;=TU$23,TH16&lt;&gt;"",TJ16&gt;=TU$27,TJ16&lt;&gt;""),AND(TK16&gt;=TU$23,TK16&lt;&gt;"",TM16&gt;=TU$27,TM16&lt;&gt;""),AND(TO16&gt;=TU$23,TO16&lt;&gt;"",TQ16&gt;=TU$27,TQ16&lt;&gt;""),AND(TR16&gt;=TU$23,TR16&lt;&gt;"",TT16&gt;=TU$27,TT16&lt;&gt;""),AND(UP16&gt;=VC$23,UP16&lt;&gt;"",UR16&gt;=VC$27,UR16&lt;&gt;""),AND(US16&gt;=VC$23,US16&lt;&gt;"",UU16&gt;=VC$27,UU16&lt;&gt;""),AND(UW16&gt;=VC$23,UW16&lt;&gt;"",UY16&gt;=VC$27,UY16&lt;&gt;""),AND(UZ16&gt;=VC$23,UZ16&lt;&gt;"",VB16&gt;=VC$27,VB16&lt;&gt;""),AND(VX16&gt;=WK$23,VX16&lt;&gt;"",VZ16&gt;=WK$27,VZ16&lt;&gt;""),AND(WA16&gt;=WK$23,WA16&lt;&gt;"",WC16&gt;=WK$27,WC16&lt;&gt;""),AND(WE16&gt;=WK$23,WE16&lt;&gt;"",WG16&gt;=WK$27,WG16&lt;&gt;""),AND(WH16&gt;=WK$23,WH16&lt;&gt;"",WJ16&gt;=WK$27,WJ16&lt;&gt;"")),"P","")</f>
        <v/>
      </c>
      <c r="G16" s="3" t="str">
        <f>IF(OR(AND(AI16&gt;=AQ$27,AI16&lt;&gt;"",AF16=""),AND(AL16&gt;=AQ$27,AL16&lt;&gt;"",AF16=""),AND(AP16&gt;=AQ$27,AP16&lt;&gt;"",AF16=""),AND(BJ16&gt;=BR$27,BJ16&lt;&gt;"",BG16=""),AND(BM16&gt;=BR$27,BM16&lt;&gt;"",BG16=""),AND(BQ16&gt;=BR$27,BQ16&lt;&gt;"",BG16=""),AND(CK16&gt;=CS$27,CK16&lt;&gt;"",CH16=""),AND(CN16&gt;=CS$27,CN16&lt;&gt;"",CH16=""),AND(CR16&gt;=CS$27,CR16&lt;&gt;"",CH16=""),AND(DR16&gt;=EC$27,DR16&lt;&gt;""),AND(DU16&gt;=EC$27,DU16&lt;&gt;""),AND(DY16&gt;=EC$27,DY16&lt;&gt;""),AND(EB16&gt;=EC$27,EB16&lt;&gt;""),AND(EZ16&gt;=FK$27,EZ16&lt;&gt;""),AND(FC16&gt;=FK$27,FC16&lt;&gt;""),AND(FG16&gt;=FK$27,FG16&lt;&gt;""),AND(FJ16&gt;=FK$27,FJ16&lt;&gt;""),AND(GH16&gt;=GS$27,GH16&lt;&gt;""),AND(GK16&gt;=GS$27,GK16&lt;&gt;""),AND(GO16&gt;=GS$27,GO16&lt;&gt;""),AND(GR16&gt;=GS$27,GR16&lt;&gt;""),AND(HP16&gt;=IA$27,HP16&lt;&gt;""),AND(HS16&gt;=IA$27,HS16&lt;&gt;""),AND(HW16&gt;=IA$27,HW16&lt;&gt;""),AND(HZ16&gt;=IA$27,HZ16&lt;&gt;""),AND(IX16&gt;=JI$27,IX16&lt;&gt;""),AND(JA16&gt;=JI$27,JA16&lt;&gt;""),AND(JE16&gt;=JI$27,JE16&lt;&gt;""),AND(JH16&gt;=JI$27,JH16&lt;&gt;""),AND(KF16&gt;=KQ$27,KF16&lt;&gt;""),AND(KI16&gt;=KQ$27,KI16&lt;&gt;""),AND(KM16&gt;=KQ$27,KM16&lt;&gt;""),AND(KP16&gt;=KQ$27,KP16&lt;&gt;""),AND(LN16&gt;=LY$27,LN16&lt;&gt;""),AND(LQ16&gt;=LY$27,LQ16&lt;&gt;""),AND(LU16&gt;=LY$27,LU16&lt;&gt;""),AND(LX16&gt;=LY$27,LX16&lt;&gt;""),AND(MV16&gt;=NG$27,MV16&lt;&gt;""),AND(MY16&gt;=NG$27,MY16&lt;&gt;""),AND(NC16&gt;=NG$27,NC16&lt;&gt;""),AND(NF16&gt;=NG$27,NF16&lt;&gt;""),AND(OD16&gt;=OO$27,OD16&lt;&gt;""),AND(OG16&gt;=OO$27,OG16&lt;&gt;""),AND(OK16&gt;=OO$27,OK16&lt;&gt;""),AND(ON16&gt;=OO$27,ON16&lt;&gt;""),AND(PL16&gt;=PW$27,PL16&lt;&gt;""),AND(PO16&gt;=PW$27,PO16&lt;&gt;""),AND(PS16&gt;=PW$27,PS16&lt;&gt;""),AND(PV16&gt;=PW$27,PV16&lt;&gt;""),AND(QT16&gt;=RE$27,QT16&lt;&gt;""),AND(QW16&gt;=RE$27,QW16&lt;&gt;""),AND(RA16&gt;=RE$27,RA16&lt;&gt;""),AND(RD16&gt;=RE$27,RD16&lt;&gt;""),AND(SB16&gt;=SM$27,SB16&lt;&gt;""),AND(SE16&gt;=SM$27,SE16&lt;&gt;""),AND(SI16&gt;=SM$27,SI16&lt;&gt;""),AND(SL16&gt;=SM$27,SL16&lt;&gt;""),AND(TJ16&gt;=TU$27,TJ16&lt;&gt;""),AND(TM16&gt;=TU$27,TM16&lt;&gt;""),AND(TQ16&gt;=TU$27,TQ16&lt;&gt;""),AND(TT16&gt;=TU$27,TT16&lt;&gt;""),AND(UR16&gt;=VC$27,UR16&lt;&gt;""),AND(UU16&gt;=VC$27,UU16&lt;&gt;""),AND(UY16&gt;=VC$27,UY16&lt;&gt;""),AND(VB16&gt;=VC$27,VB16&lt;&gt;""),AND(VZ16&gt;=WK$27,VZ16&lt;&gt;""),AND(WC16&gt;=WK$27,WC16&lt;&gt;""),AND(WG16&gt;=WK$27,WG16&lt;&gt;""),AND(WJ16&gt;=WK$27,WJ16&lt;&gt;"")),"P","")</f>
        <v>P</v>
      </c>
      <c r="H16" s="37" t="str">
        <f>IF(AND(G16="P",F16=""),"No DD",IF(OR(AND(AG16&gt;=AQ$26,AG16&lt;&gt;"",AI16&gt;=AQ$30,AI16&lt;&gt;"",AF16=""),AND(AJ16&gt;=AQ$26,AJ16&lt;&gt;"",AL16&gt;=AQ$30,AL16&lt;&gt;"",AF16=""),AND(AN16&gt;=AQ$26,AN16&lt;&gt;"",AP16&gt;=AQ$30,AP16&lt;&gt;"",AF16=""),AND(BH16&gt;=BR$26,BH16&lt;&gt;"",BJ16&gt;=BR$30,BJ16&lt;&gt;"",BG16=""),AND(BK16&gt;=BR$26,BK16&lt;&gt;"",BM16&gt;=BR$30,BM16&lt;&gt;"",BG16=""),AND(BO16&gt;=BR$26,BO16&lt;&gt;"",BQ16&gt;=BR$30,BQ16&lt;&gt;"",BG16=""),AND(CI16&gt;=CS$26,CI16&lt;&gt;"",CK16&gt;=CS$30,CK16&lt;&gt;"",CH16=""),AND(CL16&gt;=CS$26,CL16&lt;&gt;"",CN16&gt;=CS$30,CN16&lt;&gt;"",CH16=""),AND(CP16&gt;=CS$26,CP16&lt;&gt;"",CR16&gt;=CS$30,CR16&lt;&gt;"",CH16=""),AND(DP16&gt;=EC$26,DP16&lt;&gt;"",DR16&gt;=EC$30,DR16&lt;&gt;""),AND(DS16&gt;=EC$26,DS16&lt;&gt;"",DU16&gt;=EC$30,DU16&lt;&gt;""),AND(DW16&gt;=EC$26,DW16&lt;&gt;"",DY16&gt;=EC$30,DY16&lt;&gt;""),AND(DZ16&gt;=EC$26,DZ16&lt;&gt;"",EB16&gt;=EC$30,EB16&lt;&gt;""),AND(EX16&gt;=FK$26,EX16&lt;&gt;"",EZ16&gt;=FK$30,EZ16&lt;&gt;""),AND(FA16&gt;=FK$26,FA16&lt;&gt;"",FC16&gt;=FK$30,FC16&lt;&gt;""),AND(FE16&gt;=FK$26,FE16&lt;&gt;"",FG16&gt;=FK$30,FG16&lt;&gt;""),AND(FH16&gt;=FK$26,FH16&lt;&gt;"",FJ16&gt;=FK$30,FJ16&lt;&gt;""),AND(GF16&gt;=GS$26,GF16&lt;&gt;"",GH16&gt;=GS$30,GH16&lt;&gt;""),AND(GI16&gt;=GS$26,GI16&lt;&gt;"",GK16&gt;=GS$30,GK16&lt;&gt;""),AND(GM16&gt;=GS$26,GM16&lt;&gt;"",GO16&gt;=GS$30,GO16&lt;&gt;""),AND(GP16&gt;=GS$26,GP16&lt;&gt;"",GR16&gt;=GS$30,GR16&lt;&gt;""),AND(HN16&gt;=IA$26,HN16&lt;&gt;"",HP16&gt;=IA$30,HP16&lt;&gt;""),AND(HQ16&gt;=IA$26,HQ16&lt;&gt;"",HS16&gt;=IA$30,HS16&lt;&gt;""),AND(HU16&gt;=IA$26,HU16&lt;&gt;"",HW16&gt;=IA$30,HW16&lt;&gt;""),AND(HX16&gt;=IA$26,HX16&lt;&gt;"",HZ16&gt;=IA$30,HZ16&lt;&gt;""),AND(IV16&gt;=JI$26,IV16&lt;&gt;"",IX16&gt;=JI$30,IX16&lt;&gt;""),AND(IY16&gt;=JI$26,IY16&lt;&gt;"",JA16&gt;=JI$30,JA16&lt;&gt;""),AND(JC16&gt;=JI$26,JC16&lt;&gt;"",JE16&gt;=JI$30,JE16&lt;&gt;""),AND(JF16&gt;=JI$26,JF16&lt;&gt;"",JH16&gt;=JI$30,JH16&lt;&gt;""),AND(KD16&gt;=KQ$26,KD16&lt;&gt;"",KF16&gt;=KQ$30,KF16&lt;&gt;""),AND(KG16&gt;=KQ$26,KG16&lt;&gt;"",KI16&gt;=KQ$30,KI16&lt;&gt;""),AND(KK16&gt;=KQ$26,KK16&lt;&gt;"",KM16&gt;=KQ$30,KM16&lt;&gt;""),AND(KN16&gt;=KQ$26,KN16&lt;&gt;"",KP16&gt;=KQ$30,KP16&lt;&gt;""),AND(LL16&gt;=LY$26,LL16&lt;&gt;"",LN16&gt;=LY$30,LN16&lt;&gt;""),AND(LO16&gt;=LY$26,LO16&lt;&gt;"",LQ16&gt;=LY$30,LQ16&lt;&gt;""),AND(LS16&gt;=LY$26,LS16&lt;&gt;"",LU16&gt;=LY$30,LU16&lt;&gt;""),AND(LV16&gt;=LY$26,LV16&lt;&gt;"",LX16&gt;=LY$30,LX16&lt;&gt;""),AND(MT16&gt;=NG$26,MT16&lt;&gt;"",MV16&gt;=NG$30,MV16&lt;&gt;""),AND(MW16&gt;=NG$26,MW16&lt;&gt;"",MY16&gt;=NG$30,MY16&lt;&gt;""),AND(NA16&gt;=NG$26,NA16&lt;&gt;"",NC16&gt;=NG$30,NC16&lt;&gt;""),AND(ND16&gt;=NG$26,ND16&lt;&gt;"",NF16&gt;=NG$30,NF16&lt;&gt;""),AND(OB16&gt;=OO$26,OB16&lt;&gt;"",OD16&gt;=OO$30,OD16&lt;&gt;""),AND(OE16&gt;=OO$26,OE16&lt;&gt;"",OG16&gt;=OO$30,OG16&lt;&gt;""),AND(OI16&gt;=OO$26,OI16&lt;&gt;"",OK16&gt;=OO$30,OK16&lt;&gt;""),AND(OL16&gt;=OO$26,OL16&lt;&gt;"",ON16&gt;=OO$30,ON16&lt;&gt;""),AND(PJ16&gt;=PW$26,PJ16&lt;&gt;"",PL16&gt;=PW$30,PL16&lt;&gt;""),AND(PM16&gt;=PW$26,PM16&lt;&gt;"",PO16&gt;=PW$30,PO16&lt;&gt;""),AND(PQ16&gt;=PW$26,PQ16&lt;&gt;"",PS16&gt;=PW$30,PS16&lt;&gt;""),AND(PT16&gt;=PW$26,PT16&lt;&gt;"",PV16&gt;=PW$30,PV16&lt;&gt;""),AND(QR16&gt;=RE$26,QR16&lt;&gt;"",QT16&gt;=RE$30,QT16&lt;&gt;""),AND(QU16&gt;=RE$26,QU16&lt;&gt;"",QW16&gt;=RE$30,QW16&lt;&gt;""),AND(QY16&gt;=RE$26,QY16&lt;&gt;"",RA16&gt;=RE$30,RA16&lt;&gt;""),AND(RB16&gt;=RE$26,RB16&lt;&gt;"",RD16&gt;=RE$30,RD16&lt;&gt;""),AND(RZ16&gt;=SM$26,RZ16&lt;&gt;"",SB16&gt;=SM$30,SB16&lt;&gt;""),AND(SC16&gt;=SM$26,SC16&lt;&gt;"",SE16&gt;=SM$30,SE16&lt;&gt;""),AND(SG16&gt;=SM$26,SG16&lt;&gt;"",SI16&gt;=SM$30,SI16&lt;&gt;""),AND(SJ16&gt;=SM$26,SJ16&lt;&gt;"",SL16&gt;=SM$30,SL16&lt;&gt;""),AND(TH16&gt;=TU$26,TH16&lt;&gt;"",TJ16&gt;=TU$30,TJ16&lt;&gt;""),AND(TK16&gt;=TU$26,TK16&lt;&gt;"",TM16&gt;=TU$30,TM16&lt;&gt;""),AND(TO16&gt;=TU$26,TO16&lt;&gt;"",TQ16&gt;=TU$30,TQ16&lt;&gt;""),AND(TR16&gt;=TU$26,TR16&lt;&gt;"",TT16&gt;=TU$30,TT16&lt;&gt;""),AND(UP16&gt;=VC$26,UP16&lt;&gt;"",UR16&gt;=VC$30,UR16&lt;&gt;""),AND(US16&gt;=VC$26,US16&lt;&gt;"",UU16&gt;=VC$30,UU16&lt;&gt;""),AND(UW16&gt;=VC$26,UW16&lt;&gt;"",UY16&gt;=VC$30,UY16&lt;&gt;""),AND(UZ16&gt;=VC$26,UZ16&lt;&gt;"",VB16&gt;=VC$30,VB16&lt;&gt;""),AND(VX16&gt;=WK$26,VX16&lt;&gt;"",VZ16&gt;=WK$30,VZ16&lt;&gt;""),AND(WA16&gt;=WK$26,WA16&lt;&gt;"",WC16&gt;=WK$30,WC16&lt;&gt;""),AND(WE16&gt;=WK$26,WE16&lt;&gt;"",WG16&gt;=WK$30,WG16&lt;&gt;""),AND(WH16&gt;=WK$26,WH16&lt;&gt;"",WJ16&gt;=WK$30,WJ16&lt;&gt;"")),"Merit",IF(OR(AND(AG16&gt;=AQ$25,AG16&lt;&gt;"",AI16&gt;=AQ$29,AI16&lt;&gt;"",AF16=""),AND(AJ16&gt;=AQ$25,AJ16&lt;&gt;"",AL16&gt;=AQ$29,AL16&lt;&gt;"",AF16=""),AND(AN16&gt;=AQ$25,AN16&lt;&gt;"",AP16&gt;=AQ$29,AP16&lt;&gt;"",AF16=""),AND(BH16&gt;=BR$25,BH16&lt;&gt;"",BJ16&gt;=BR$29,BJ16&lt;&gt;"",BG16=""),AND(BK16&gt;=BR$25,BK16&lt;&gt;"",BM16&gt;=BR$29,BM16&lt;&gt;"",BG16=""),AND(BO16&gt;=BR$25,BO16&lt;&gt;"",BQ16&gt;=BR$29,BQ16&lt;&gt;"",BG16=""),AND(CI16&gt;=CS$25,CI16&lt;&gt;"",CK16&gt;=CS$29,CK16&lt;&gt;"",CH16=""),AND(CL16&gt;=CS$25,CL16&lt;&gt;"",CN16&gt;=CS$29,CN16&lt;&gt;"",CH16=""),AND(CP16&gt;=CS$25,CP16&lt;&gt;"",CR16&gt;=CS$29,CR16&lt;&gt;"",CH16=""),AND(DP16&gt;=EC$25,DP16&lt;&gt;"",DR16&gt;=EC$29,DR16&lt;&gt;""),AND(DS16&gt;=EC$25,DS16&lt;&gt;"",DU16&gt;=EC$29,DU16&lt;&gt;""),AND(DW16&gt;=EC$25,DW16&lt;&gt;"",DY16&gt;=EC$29,DY16&lt;&gt;""),AND(DZ16&gt;=EC$25,DZ16&lt;&gt;"",EB16&gt;=EC$29,EB16&lt;&gt;""),AND(EX16&gt;=FK$25,EX16&lt;&gt;"",EZ16&gt;=FK$29,EZ16&lt;&gt;""),AND(FA16&gt;=FK$25,FA16&lt;&gt;"",FC16&gt;=FK$29,FC16&lt;&gt;""),AND(FE16&gt;=FK$25,FE16&lt;&gt;"",FG16&gt;=FK$29,FG16&lt;&gt;""),AND(FH16&gt;=FK$25,FH16&lt;&gt;"",FJ16&gt;=FK$29,FJ16&lt;&gt;""),AND(GF16&gt;=GS$25,GF16&lt;&gt;"",GH16&gt;=GS$29,GH16&lt;&gt;""),AND(GI16&gt;=GS$25,GI16&lt;&gt;"",GK16&gt;=GS$29,GK16&lt;&gt;""),AND(GM16&gt;=GS$25,GM16&lt;&gt;"",GO16&gt;=GS$29,GO16&lt;&gt;""),AND(GP16&gt;=GS$25,GP16&lt;&gt;"",GR16&gt;=GS$29,GR16&lt;&gt;""),AND(HN16&gt;=IA$25,HN16&lt;&gt;"",HP16&gt;=IA$29,HP16&lt;&gt;""),AND(HQ16&gt;=IA$25,HQ16&lt;&gt;"",HS16&gt;=IA$29,HS16&lt;&gt;""),AND(HU16&gt;=IA$25,HU16&lt;&gt;"",HW16&gt;=IA$29,HW16&lt;&gt;""),AND(HX16&gt;=IA$25,HX16&lt;&gt;"",HZ16&gt;=IA$29,HZ16&lt;&gt;""),AND(IV16&gt;=JI$25,IV16&lt;&gt;"",IX16&gt;=JI$29,IX16&lt;&gt;""),AND(IY16&gt;=JI$25,IY16&lt;&gt;"",JA16&gt;=JI$29,JA16&lt;&gt;""),AND(JC16&gt;=JI$25,JC16&lt;&gt;"",JE16&gt;=JI$29,JE16&lt;&gt;""),AND(JF16&gt;=JI$25,JF16&lt;&gt;"",JH16&gt;=JI$29,JH16&lt;&gt;""),AND(KD16&gt;=KQ$25,KD16&lt;&gt;"",KF16&gt;=KQ$29,KF16&lt;&gt;""),AND(KG16&gt;=KQ$25,KG16&lt;&gt;"",KI16&gt;=KQ$29,KI16&lt;&gt;""),AND(KK16&gt;=KQ$25,KK16&lt;&gt;"",KM16&gt;=KQ$29,KM16&lt;&gt;""),AND(KN16&gt;=KQ$25,KN16&lt;&gt;"",KP16&gt;=KQ$29,KP16&lt;&gt;""),AND(LL16&gt;=LY$25,LL16&lt;&gt;"",LN16&gt;=LY$29,LN16&lt;&gt;""),AND(LO16&gt;=LY$25,LO16&lt;&gt;"",LQ16&gt;=LY$29,LQ16&lt;&gt;""),AND(LS16&gt;=LY$25,LS16&lt;&gt;"",LU16&gt;=LY$29,LU16&lt;&gt;""),AND(LV16&gt;=LY$25,LV16&lt;&gt;"",LX16&gt;=LY$29,LX16&lt;&gt;""),AND(MT16&gt;=NG$25,MT16&lt;&gt;"",MV16&gt;=NG$29,MV16&lt;&gt;""),AND(MW16&gt;=NG$25,MW16&lt;&gt;"",MY16&gt;=NG$29,MY16&lt;&gt;""),AND(NA16&gt;=NG$25,NA16&lt;&gt;"",NC16&gt;=NG$29,NC16&lt;&gt;""),AND(ND16&gt;=NG$25,ND16&lt;&gt;"",NF16&gt;=NG$29,NF16&lt;&gt;""),AND(OB16&gt;=OO$25,OB16&lt;&gt;"",OD16&gt;=OO$29,OD16&lt;&gt;""),AND(OE16&gt;=OO$25,OE16&lt;&gt;"",OG16&gt;=OO$29,OG16&lt;&gt;""),AND(OI16&gt;=OO$25,OI16&lt;&gt;"",OK16&gt;=OO$29,OK16&lt;&gt;""),AND(OL16&gt;=OO$25,OL16&lt;&gt;"",ON16&gt;=OO$29,ON16&lt;&gt;""),AND(PJ16&gt;=PW$25,PJ16&lt;&gt;"",PL16&gt;=PW$29,PL16&lt;&gt;""),AND(PM16&gt;=PW$25,PM16&lt;&gt;"",PO16&gt;=PW$29,PO16&lt;&gt;""),AND(PQ16&gt;=PW$25,PQ16&lt;&gt;"",PS16&gt;=PW$29,PS16&lt;&gt;""),AND(PT16&gt;=PW$25,PT16&lt;&gt;"",PV16&gt;=PW$29,PV16&lt;&gt;""),AND(QR16&gt;=RE$25,QR16&lt;&gt;"",QT16&gt;=RE$29,QT16&lt;&gt;""),AND(QU16&gt;=RE$25,QU16&lt;&gt;"",QW16&gt;=RE$29,QW16&lt;&gt;""),AND(QY16&gt;=RE$25,QY16&lt;&gt;"",RA16&gt;=RE$29,RA16&lt;&gt;""),AND(RB16&gt;=RE$25,RB16&lt;&gt;"",RD16&gt;=RE$29,RD16&lt;&gt;""),AND(RZ16&gt;=SM$25,RZ16&lt;&gt;"",SB16&gt;=SM$29,SB16&lt;&gt;""),AND(SC16&gt;=SM$25,SC16&lt;&gt;"",SE16&gt;=SM$29,SE16&lt;&gt;""),AND(SG16&gt;=SM$25,SG16&lt;&gt;"",SI16&gt;=SM$29,SI16&lt;&gt;""),AND(SJ16&gt;=SM$25,SJ16&lt;&gt;"",SL16&gt;=SM$29,SL16&lt;&gt;""),AND(TH16&gt;=TU$25,TH16&lt;&gt;"",TJ16&gt;=TU$29,TJ16&lt;&gt;""),AND(TK16&gt;=TU$25,TK16&lt;&gt;"",TM16&gt;=TU$29,TM16&lt;&gt;""),AND(TO16&gt;=TU$25,TO16&lt;&gt;"",TQ16&gt;=TU$29,TQ16&lt;&gt;""),AND(TR16&gt;=TU$25,TR16&lt;&gt;"",TT16&gt;=TU$29,TT16&lt;&gt;""),AND(UP16&gt;=VC$25,UP16&lt;&gt;"",UR16&gt;=VC$29,UR16&lt;&gt;""),AND(US16&gt;=VC$25,US16&lt;&gt;"",UU16&gt;=VC$29,UU16&lt;&gt;""),AND(UW16&gt;=VC$25,UW16&lt;&gt;"",UY16&gt;=VC$29,UY16&lt;&gt;""),AND(UZ16&gt;=VC$25,UZ16&lt;&gt;"",VB16&gt;=VC$29,VB16&lt;&gt;""),AND(VX16&gt;=WK$25,VX16&lt;&gt;"",VZ16&gt;=WK$29,VZ16&lt;&gt;""),AND(WA16&gt;=WK$25,WA16&lt;&gt;"",WC16&gt;=WK$29,WC16&lt;&gt;""),AND(WE16&gt;=WK$25,WE16&lt;&gt;"",WG16&gt;=WK$29,WG16&lt;&gt;""),AND(WH16&gt;=WK$25,WH16&lt;&gt;"",WJ16&gt;=WK$29,WJ16&lt;&gt;"")),"Excellence",IF(I16="P","Worlds Team",IF(F16="P","National Team","")))))</f>
        <v>No DD</v>
      </c>
      <c r="I16" s="3" t="str">
        <f>IF(OR(AND(AG16&gt;=AQ$24,AG16&lt;&gt;"",AI16&gt;=AQ$28,AI16&lt;&gt;"",AF16=""),AND(AJ16&gt;=AQ$24,AJ16&lt;&gt;"",AL16&gt;=AQ$28,AL16&lt;&gt;"",AF16=""),AND(AN16&gt;=AQ$24,AN16&lt;&gt;"",AP16&gt;=AQ$28,AP16&lt;&gt;"",AF16=""),AND(BH16&gt;=BR$24,BH16&lt;&gt;"",BJ16&gt;=BR$28,BJ16&lt;&gt;"",BG16=""),AND(BK16&gt;=BR$24,BK16&lt;&gt;"",BM16&gt;=BR$28,BM16&lt;&gt;"",BG16=""),AND(BO16&gt;=BR$24,BO16&lt;&gt;"",BQ16&gt;=BR$28,BQ16&lt;&gt;"",BG16=""),AND(CI16&gt;=CS$24,CI16&lt;&gt;"",CK16&gt;=CS$28,CK16&lt;&gt;"",CH16=""),AND(CL16&gt;=CS$24,CL16&lt;&gt;"",CN16&gt;=CS$28,CN16&lt;&gt;"",CH16=""),AND(CP16&gt;=CS$24,CP16&lt;&gt;"",CR16&gt;=CS$28,CR16&lt;&gt;"",CH16=""),AND(DP16&gt;=EC$24,DP16&lt;&gt;"",DR16&gt;=EC$28,DR16&lt;&gt;""),AND(DS16&gt;=EC$24,DS16&lt;&gt;"",DU16&gt;=EC$28,DU16&lt;&gt;""),AND(DW16&gt;=EC$24,DW16&lt;&gt;"",DY16&gt;=EC$28,DY16&lt;&gt;""),AND(DZ16&gt;=EC$24,DZ16&lt;&gt;"",EB16&gt;=EC$28,EB16&lt;&gt;""),AND(EX16&gt;=FK$24,EX16&lt;&gt;"",EZ16&gt;=FK$28,EZ16&lt;&gt;""),AND(FA16&gt;=FK$24,FA16&lt;&gt;"",FC16&gt;=FK$28,FC16&lt;&gt;""),AND(FE16&gt;=FK$24,FE16&lt;&gt;"",FG16&gt;=FK$28,FG16&lt;&gt;""),AND(FH16&gt;=FK$24,FH16&lt;&gt;"",FJ16&gt;=FK$28,FJ16&lt;&gt;""),AND(GF16&gt;=GS$24,GF16&lt;&gt;"",GH16&gt;=GS$28,GH16&lt;&gt;""),AND(GI16&gt;=GS$24,GI16&lt;&gt;"",GK16&gt;=GS$28,GK16&lt;&gt;""),AND(GM16&gt;=GS$24,GM16&lt;&gt;"",GO16&gt;=GS$28,GO16&lt;&gt;""),AND(GP16&gt;=GS$24,GP16&lt;&gt;"",GR16&gt;=GS$28,GR16&lt;&gt;""),AND(HN16&gt;=IA$24,HN16&lt;&gt;"",HP16&gt;=IA$28,HP16&lt;&gt;""),AND(HQ16&gt;=IA$24,HQ16&lt;&gt;"",HS16&gt;=IA$28,HS16&lt;&gt;""),AND(HU16&gt;=IA$24,HU16&lt;&gt;"",HW16&gt;=IA$28,HW16&lt;&gt;""),AND(HX16&gt;=IA$24,HX16&lt;&gt;"",HZ16&gt;=IA$28,HZ16&lt;&gt;""),AND(IV16&gt;=JI$24,IV16&lt;&gt;"",IX16&gt;=JI$28,IX16&lt;&gt;""),AND(IY16&gt;=JI$24,IY16&lt;&gt;"",JA16&gt;=JI$28,JA16&lt;&gt;""),AND(JC16&gt;=JI$24,JC16&lt;&gt;"",JE16&gt;=JI$28,JE16&lt;&gt;""),AND(JF16&gt;=JI$24,JF16&lt;&gt;"",JH16&gt;=JI$28,JH16&lt;&gt;""),AND(KD16&gt;=KQ$24,KD16&lt;&gt;"",KF16&gt;=KQ$28,KF16&lt;&gt;""),AND(KG16&gt;=KQ$24,KG16&lt;&gt;"",KI16&gt;=KQ$28,KI16&lt;&gt;""),AND(KK16&gt;=KQ$24,KK16&lt;&gt;"",KM16&gt;=KQ$28,KM16&lt;&gt;""),AND(KN16&gt;=KQ$24,KN16&lt;&gt;"",KP16&gt;=KQ$28,KP16&lt;&gt;""),AND(LL16&gt;=LY$24,LL16&lt;&gt;"",LN16&gt;=LY$28,LN16&lt;&gt;""),AND(LO16&gt;=LY$24,LO16&lt;&gt;"",LQ16&gt;=LY$28,LQ16&lt;&gt;""),AND(LS16&gt;=LY$24,LS16&lt;&gt;"",LU16&gt;=LY$28,LU16&lt;&gt;""),AND(LV16&gt;=LY$24,LV16&lt;&gt;"",LX16&gt;=LY$28,LX16&lt;&gt;""),AND(MT16&gt;=NG$24,MT16&lt;&gt;"",MV16&gt;=NG$28,MV16&lt;&gt;""),AND(MW16&gt;=NG$24,MW16&lt;&gt;"",MY16&gt;=NG$28,MY16&lt;&gt;""),AND(NA16&gt;=NG$24,NA16&lt;&gt;"",NC16&gt;=NG$28,NC16&lt;&gt;""),AND(ND16&gt;=NG$24,ND16&lt;&gt;"",NF16&gt;=NG$28,NF16&lt;&gt;""),AND(OB16&gt;=OO$24,OB16&lt;&gt;"",OD16&gt;=OO$28,OD16&lt;&gt;""),AND(OE16&gt;=OO$24,OE16&lt;&gt;"",OG16&gt;=OO$28,OG16&lt;&gt;""),AND(OI16&gt;=OO$24,OI16&lt;&gt;"",OK16&gt;=OO$28,OK16&lt;&gt;""),AND(OL16&gt;=OO$24,OL16&lt;&gt;"",ON16&gt;=OO$28,ON16&lt;&gt;""),AND(PJ16&gt;=PW$24,PJ16&lt;&gt;"",PL16&gt;=PW$28,PL16&lt;&gt;""),AND(PM16&gt;=PW$24,PM16&lt;&gt;"",PO16&gt;=PW$28,PO16&lt;&gt;""),AND(PQ16&gt;=PW$24,PQ16&lt;&gt;"",PS16&gt;=PW$28,PS16&lt;&gt;""),AND(PT16&gt;=PW$24,PT16&lt;&gt;"",PV16&gt;=PW$28,PV16&lt;&gt;""),AND(QR16&gt;=RE$24,QR16&lt;&gt;"",QT16&gt;=RE$28,QT16&lt;&gt;""),AND(QU16&gt;=RE$24,QU16&lt;&gt;"",QW16&gt;=RE$28,QW16&lt;&gt;""),AND(QY16&gt;=RE$24,QY16&lt;&gt;"",RA16&gt;=RE$28,RA16&lt;&gt;""),AND(RB16&gt;=RE$24,RB16&lt;&gt;"",RD16&gt;=RE$28,RD16&lt;&gt;""),AND(RZ16&gt;=SM$24,RZ16&lt;&gt;"",SB16&gt;=SM$28,SB16&lt;&gt;""),AND(SC16&gt;=SM$24,SC16&lt;&gt;"",SE16&gt;=SM$28,SE16&lt;&gt;""),AND(SG16&gt;=SM$24,SG16&lt;&gt;"",SI16&gt;=SM$28,SI16&lt;&gt;""),AND(SJ16&gt;=SM$24,SJ16&lt;&gt;"",SL16&gt;=SM$28,SL16&lt;&gt;""),AND(TH16&gt;=TU$24,TH16&lt;&gt;"",TJ16&gt;=TU$28,TJ16&lt;&gt;""),AND(TK16&gt;=TU$24,TK16&lt;&gt;"",TM16&gt;=TU$28,TM16&lt;&gt;""),AND(TO16&gt;=TU$24,TO16&lt;&gt;"",TQ16&gt;=TU$28,TQ16&lt;&gt;""),AND(TR16&gt;=TU$24,TR16&lt;&gt;"",TT16&gt;=TU$28,TT16&lt;&gt;""),AND(UP16&gt;=VC$24,UP16&lt;&gt;"",UR16&gt;=VC$28,UR16&lt;&gt;""),AND(US16&gt;=VC$24,US16&lt;&gt;"",UU16&gt;=VC$28,UU16&lt;&gt;""),AND(UW16&gt;=VC$24,UW16&lt;&gt;"",UY16&gt;=VC$28,UY16&lt;&gt;""),AND(UZ16&gt;=VC$24,UZ16&lt;&gt;"",VB16&gt;=VC$28,VB16&lt;&gt;""),AND(VX16&gt;=WK$24,VX16&lt;&gt;"",VZ16&gt;=WK$28,VZ16&lt;&gt;""),AND(WA16&gt;=WK$24,WA16&lt;&gt;"",WC16&gt;=WK$28,WC16&lt;&gt;""),AND(WE16&gt;=WK$24,WE16&lt;&gt;"",WG16&gt;=WK$28,WG16&lt;&gt;""),AND(WH16&gt;=WK$24,WH16&lt;&gt;"",WJ16&gt;=WK$28,WJ16&lt;&gt;"")),"P","")</f>
        <v/>
      </c>
      <c r="J16" s="8">
        <f>IF(COUNT(AI16,AL16,AP16,BJ16,BM16,BQ16,CK16,CN16,CR16)&gt;0,LARGE((AI16,AL16,AP16,BJ16,BM16,BQ16,CK16,CN16,CR16),1),0)</f>
        <v>0</v>
      </c>
      <c r="K16" s="8" t="str">
        <f>IF(J16="","",IF(OR(J16=CK16,J16=CN16,J16=CR16),$BS$1,IF(OR(J16=BJ16,J16=BM16,J16=BQ16),$AR$1,IF(OR(J16=AI16,J16=AL16,J16=AP16),$Q$1,""))))</f>
        <v/>
      </c>
      <c r="L16" s="8">
        <f>IF(COUNT(AI16,AL16,AP16,BJ16,BM16,BQ16,CK16,CN16,CR16)&gt;1,LARGE((AI16,AL16,AP16,BJ16,BM16,BQ16,CK16,CN16,CR16),2),0)</f>
        <v>0</v>
      </c>
      <c r="M16" s="8" t="str">
        <f>IF(L16="","",IF(OR(L16=CK16,L16=CN16,L16=CR16),$BS$1,IF(OR(L16=BJ16,L16=BM16,L16=BQ16),$AR$1,IF(OR(L16=AI16,L16=AL16,L16=AP16),$Q$1,""))))</f>
        <v/>
      </c>
      <c r="N16" s="8">
        <f>IF(MAX(CT16,CU16)&gt;0,MAX(CT16,CU16),"")</f>
        <v>44.349999999999994</v>
      </c>
      <c r="O16" s="11" t="str">
        <f>IF(N16="","",IF(N16=CT16,"("&amp;CT$2&amp;")",IF(N16=CU16,"("&amp;CU$2&amp;")")))</f>
        <v>(Final)</v>
      </c>
      <c r="P16" s="8" t="str">
        <f>IF(N16="","",IF(N16=CT16,IF(N16+IF(L16="",0,L16)=WD16,$VD$1,IF(N16+IF(L16="",0,L16)=UV16,$TV$1,IF(N16+IF(L16="",0,L16)=TN16,$SN$1,IF(N16+IF(L16="",0,L16)=SF16,$RF$1,IF(N16+IF(L16="",0,L16)=QX16,$PX$1,IF(N16+IF(L16="",0,L16)=PP16,$OP$1,IF(N16+IF(L16="",0,L16)=OH16,$NH$1,IF(N16+IF(L16="",0,L16)=MZ16,$LZ$1,IF(N16+IF(L16="",0,L16)=LR16,$KR$1,IF(N16+IF(L16="",0,L16)=KJ16,$JJ$1,IF(N16+IF(L16="",0,L16)=JB16,$IB$1,IF(N16+IF(L16="",0,L16)=HT16,$GT$1,IF(N16+IF(L16="",0,L16)=GL16,$FL$1,IF(N16+IF(L16="",0,L16)=FD16,$ED$1,IF(N16+IF(L16="",0,L16)=DV16,$CV$1))))))))))))))),IF(N16=CU16,IF(N16+IF(L16="",0,L16)=WG16,$VD$1,IF(N16+IF(L16="",0,L16)=UY16,$TV$1,IF(N16+IF(L16="",0,L16)=TQ16,$SN$1,IF(N16+IF(L16="",0,L16)=SL16,$RF$1,IF(N16+IF(L16="",0,L16)=RD16,$PX$1,IF(N16+IF(L16="",0,L16)=PV16,$OP$1,IF(N16+IF(L16="",0,L16)=ON16,$NH$1,IF(N16+IF(L16="",0,L16)=NF16,$LZ$1,IF(N16+IF(L16="",0,L16)=LX16,$KR$1,IF(N16+IF(L16="",0,L16)=KP16,$JJ$1,IF(N16+IF(L16="",0,L16)=JH16,$IB$1,IF(N16+IF(L16="",0,L16)=HZ16,$GT$1,IF(N16+IF(L16="",0,L16)=GR16,$FL$1,IF(N16+IF(L16="",0,L16)=FJ16,$ED$1,IF(N16+IF(L16="",0,L16)=EB16,$CV$1,IF(N16+IF(L16="",0,L16)=WJ16,$VD$1,IF(N16+IF(L16="",0,L16)=VB16,$TV$1,IF(N16+IF(L16="",0,L16)=TT16,$SN$1,IF(N16+IF(L16="",0,L16)=SI16,$RF$1,IF(N16+IF(L16="",0,L16)=RA16,$PX$1,IF(N16+IF(L16="",0,L16)=PS16,$OP$1,IF(N16+IF(L16="",0,L16)=OK16,$NH$1,IF(N16+IF(L16="",0,L16)=NC16,$LZ$1,IF(N16+IF(L16="",0,L16)=LU16,$KR$1,IF(N16+IF(L16="",0,L16)=KM16,$JJ$1,IF(N16+IF(L16="",0,L16)=JE16,$IB$1,IF(N16+IF(L16="",0,L16)=HW16,$GT$1,IF(N16+IF(L16="",0,L16)=GO16,$FL$1,IF(N16+IF(L16="",0,L16)=FG16,$ED$1,IF(N16+IF(L16="",0,L16)=DY16,$CV$1)))))))))))))))))))))))))))))))))</f>
        <v>2024 Pan Am [Club] Championships (May 19)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8"/>
      <c r="AG16" s="39" t="str">
        <f>IF(S16&gt;0,S16,"")</f>
        <v/>
      </c>
      <c r="AH16" s="39" t="str">
        <f>IF(T16&gt;0,T16,"")</f>
        <v/>
      </c>
      <c r="AI16" s="41" t="str">
        <f>IF(SUM(Q16:T16)-U16&gt;0,SUM(Q16:T16)-U16,"")</f>
        <v/>
      </c>
      <c r="AJ16" s="41" t="str">
        <f>IF(X16&gt;0,X16,"")</f>
        <v/>
      </c>
      <c r="AK16" s="41" t="str">
        <f>IF(Y16&gt;0,Y16,"")</f>
        <v/>
      </c>
      <c r="AL16" s="41" t="str">
        <f>IF(SUM(V16:Y16)-Z16&gt;0,SUM(V16:Y16)-Z16,"")</f>
        <v/>
      </c>
      <c r="AM16" s="41" t="str">
        <f>IF(AI16="","",MAX(AI16,AL16))</f>
        <v/>
      </c>
      <c r="AN16" s="41" t="str">
        <f>IF(AC16&gt;0,AC16,"")</f>
        <v/>
      </c>
      <c r="AO16" s="41" t="str">
        <f>IF(AD16&gt;0,AD16,"")</f>
        <v/>
      </c>
      <c r="AP16" s="41" t="str">
        <f>IF(SUM(AA16:AD16)-AE16&gt;0,SUM(AA16:AD16)-AE16,"")</f>
        <v/>
      </c>
      <c r="AQ16" s="41" t="str">
        <f>IF(SUM(AM16,AP16)&gt;0,SUM(AM16,AP16),"")</f>
        <v/>
      </c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9"/>
      <c r="BH16" s="40" t="str">
        <f>IF(AT16&gt;0,AT16,"")</f>
        <v/>
      </c>
      <c r="BI16" s="40" t="str">
        <f>IF(AU16&gt;0,AU16,"")</f>
        <v/>
      </c>
      <c r="BJ16" s="11" t="str">
        <f>IF(SUM(AR16:AU16)-AV16&gt;0,SUM(AR16:AU16)-AV16,"")</f>
        <v/>
      </c>
      <c r="BK16" s="11" t="str">
        <f>IF(AY16&gt;0,AY16,"")</f>
        <v/>
      </c>
      <c r="BL16" s="11" t="str">
        <f>IF(AZ16&gt;0,AZ16,"")</f>
        <v/>
      </c>
      <c r="BM16" s="11" t="str">
        <f>IF(SUM(AW16:AZ16)-BA16&gt;0,SUM(AW16:AZ16)-BA16,"")</f>
        <v/>
      </c>
      <c r="BN16" s="11" t="str">
        <f>IF(BJ16="","",MAX(BJ16,BM16))</f>
        <v/>
      </c>
      <c r="BO16" s="11" t="str">
        <f>IF(BD16&gt;0,BD16,"")</f>
        <v/>
      </c>
      <c r="BP16" s="11" t="str">
        <f>IF(BE16&gt;0,BE16,"")</f>
        <v/>
      </c>
      <c r="BQ16" s="11" t="str">
        <f>IF(SUM(BB16:BE16)-BF16&gt;0,SUM(BB16:BE16)-BF16,"")</f>
        <v/>
      </c>
      <c r="BR16" s="11" t="str">
        <f>IF(SUM(BN16,BQ16)&gt;0,SUM(BN16,BQ16),"")</f>
        <v/>
      </c>
      <c r="BS16" s="23"/>
      <c r="BT16" s="23"/>
      <c r="BU16" s="23"/>
      <c r="BV16" s="23"/>
      <c r="BW16" s="23"/>
      <c r="BX16" s="23"/>
      <c r="BY16" s="23"/>
      <c r="BZ16" s="23"/>
      <c r="CA16" s="23"/>
      <c r="CB16" s="23"/>
      <c r="CC16" s="23"/>
      <c r="CD16" s="23"/>
      <c r="CE16" s="23"/>
      <c r="CF16" s="23"/>
      <c r="CG16" s="23"/>
      <c r="CH16" s="28"/>
      <c r="CI16" s="39" t="str">
        <f>IF(BU16&gt;0,BU16,"")</f>
        <v/>
      </c>
      <c r="CJ16" s="39" t="str">
        <f>IF(BV16&gt;0,BV16,"")</f>
        <v/>
      </c>
      <c r="CK16" s="41" t="str">
        <f>IF(SUM(BS16:BV16)-BW16&gt;0,SUM(BS16:BV16)-BW16,"")</f>
        <v/>
      </c>
      <c r="CL16" s="41" t="str">
        <f>IF(BZ16&gt;0,BZ16,"")</f>
        <v/>
      </c>
      <c r="CM16" s="41" t="str">
        <f>IF(CA16&gt;0,CA16,"")</f>
        <v/>
      </c>
      <c r="CN16" s="41" t="str">
        <f>IF(SUM(BX16:CA16)-CB16&gt;0,SUM(BX16:CA16)-CB16,"")</f>
        <v/>
      </c>
      <c r="CO16" s="41" t="str">
        <f>IF(CK16="","",MAX(CK16,CN16))</f>
        <v/>
      </c>
      <c r="CP16" s="41" t="str">
        <f>IF(CE16&gt;0,CE16,"")</f>
        <v/>
      </c>
      <c r="CQ16" s="41" t="str">
        <f>IF(CF16&gt;0,CF16,"")</f>
        <v/>
      </c>
      <c r="CR16" s="41" t="str">
        <f>IF(SUM(CC16:CF16)-CG16&gt;0,SUM(CC16:CF16)-CG16,"")</f>
        <v/>
      </c>
      <c r="CS16" s="41" t="str">
        <f>IF(SUM(CO16,CR16)&gt;0,SUM(CO16,CR16),"")</f>
        <v/>
      </c>
      <c r="CT16" s="52">
        <f>IF(MAX(DV16,FD16,GL16,HT16,JB16,KJ16,LR16,MZ16,OH16,PP16,QX16,SF16,TN16,UV16,WD16)-IF(L16="",0,L16)&gt;0.001,MAX(DV16,FD16,GL16,HT16,JB16,KJ16,LR16,MZ16,OH16,PP16,QX16,SF16,TN16,UV16,WD16)-IF(L16="",0,L16),"")</f>
        <v>43.33</v>
      </c>
      <c r="CU16" s="52">
        <f>IF(MAX(DY16,EB16,FG16,FJ16,GO16,GR16,HW16,HZ16,JE16,JH16,KM16,KP16,LU16,LX16,NC16,NF16,OK16,ON16,PS16,PV16,RA16,RD16,SI16,SL16,TQ16,TT16,UY16,VB16,WG16,WJ16)-IF(L16="",0,L16)&gt;0.001,MAX(DY16,EB16,FG16,FJ16,GO16,GR16,HW16,HZ16,JE16,JH16,KM16,KP16,LU16,LX16,NC16,NF16,OK16,ON16,PS16,PV16,RA16,RD16,SI16,SL16,TQ16,TT16,UY16,VB16,WG16,WJ16)-IF(L16="",0,L16),"")</f>
        <v>44.349999999999994</v>
      </c>
      <c r="CV16" s="17"/>
      <c r="CW16" s="17"/>
      <c r="CX16" s="17"/>
      <c r="CY16" s="17"/>
      <c r="CZ16" s="17"/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1" t="str">
        <f>IF(CX16&gt;0,CX16,"")</f>
        <v/>
      </c>
      <c r="DQ16" s="41" t="str">
        <f>IF(CY16&gt;0,CY16,"")</f>
        <v/>
      </c>
      <c r="DR16" s="41" t="str">
        <f>IF(SUM(CV16:CY16)-CZ16&gt;0,SUM(CV16:CY16)-CZ16,"")</f>
        <v/>
      </c>
      <c r="DS16" s="41" t="str">
        <f>IF(DC16&gt;0,DC16,"")</f>
        <v/>
      </c>
      <c r="DT16" s="41" t="str">
        <f>IF(DD16&gt;0,DD16,"")</f>
        <v/>
      </c>
      <c r="DU16" s="41" t="str">
        <f>IF(SUM(DA16:DD16)-DE16&gt;0,SUM(DA16:DD16)-DE16,"")</f>
        <v/>
      </c>
      <c r="DV16" s="41" t="str">
        <f>IF(MAX(DR16,DU16)&gt;0,MAX(DR16,DU16),"")</f>
        <v/>
      </c>
      <c r="DW16" s="41" t="str">
        <f>IF(DH16&gt;0,DH16,"")</f>
        <v/>
      </c>
      <c r="DX16" s="41" t="str">
        <f>IF(DI16&gt;0,DI16,"")</f>
        <v/>
      </c>
      <c r="DY16" s="41" t="str">
        <f>IF(SUM(DF16:DI16)-DJ16&gt;0,SUM(DF16:DI16)-DJ16,"")</f>
        <v/>
      </c>
      <c r="DZ16" s="41" t="str">
        <f>IF(DM16&gt;0,DM16,"")</f>
        <v/>
      </c>
      <c r="EA16" s="41" t="str">
        <f>IF(DN16&gt;0,DN16,"")</f>
        <v/>
      </c>
      <c r="EB16" s="41" t="str">
        <f>IF(SUM(DK16:DN16)-DO16&gt;0,SUM(DK16:DN16)-DO16,"")</f>
        <v/>
      </c>
      <c r="EC16" s="41" t="str">
        <f>IF(SUM(DV16,DY16,EB16)&gt;0,SUM(DV16,DY16,EB16),"")</f>
        <v/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>IF(EF16&gt;0,EF16,"")</f>
        <v/>
      </c>
      <c r="EY16" s="11" t="str">
        <f>IF(EG16&gt;0,EG16,"")</f>
        <v/>
      </c>
      <c r="EZ16" s="11" t="str">
        <f>IF(SUM(ED16:EG16)-EH16&gt;0,SUM(ED16:EG16)-EH16,"")</f>
        <v/>
      </c>
      <c r="FA16" s="11" t="str">
        <f>IF(EK16&gt;0,EK16,"")</f>
        <v/>
      </c>
      <c r="FB16" s="11" t="str">
        <f>IF(EL16&gt;0,EL16,"")</f>
        <v/>
      </c>
      <c r="FC16" s="11" t="str">
        <f>IF(SUM(EI16:EL16)-EM16&gt;0,SUM(EI16:EL16)-EM16,"")</f>
        <v/>
      </c>
      <c r="FD16" s="11" t="str">
        <f>IF(MAX(EZ16,FC16)&gt;0,MAX(EZ16,FC16),"")</f>
        <v/>
      </c>
      <c r="FE16" s="11" t="str">
        <f>IF(EP16&gt;0,EP16,"")</f>
        <v/>
      </c>
      <c r="FF16" s="11" t="str">
        <f>IF(EQ16&gt;0,EQ16,"")</f>
        <v/>
      </c>
      <c r="FG16" s="11" t="str">
        <f>IF(SUM(EN16:EQ16)-ER16&gt;0,SUM(EN16:EQ16)-ER16,"")</f>
        <v/>
      </c>
      <c r="FH16" s="11" t="str">
        <f>IF(EU16&gt;0,EU16,"")</f>
        <v/>
      </c>
      <c r="FI16" s="11" t="str">
        <f>IF(EV16&gt;0,EV16,"")</f>
        <v/>
      </c>
      <c r="FJ16" s="11" t="str">
        <f>IF(SUM(ES16:EV16)-EW16&gt;0,SUM(ES16:EV16)-EW16,"")</f>
        <v/>
      </c>
      <c r="FK16" s="11" t="str">
        <f>IF(SUM(FD16,FG16,FJ16)&gt;0,SUM(FD16,FG16,FJ16),"")</f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1" t="str">
        <f>IF(FN16&gt;0,FN16,"")</f>
        <v/>
      </c>
      <c r="GG16" s="41" t="str">
        <f>IF(FO16&gt;0,FO16,"")</f>
        <v/>
      </c>
      <c r="GH16" s="41" t="str">
        <f>IF(SUM(FL16:FO16)-FP16&gt;0,SUM(FL16:FO16)-FP16,"")</f>
        <v/>
      </c>
      <c r="GI16" s="41" t="str">
        <f>IF(FS16&gt;0,FS16,"")</f>
        <v/>
      </c>
      <c r="GJ16" s="41" t="str">
        <f>IF(FT16&gt;0,FT16,"")</f>
        <v/>
      </c>
      <c r="GK16" s="41" t="str">
        <f>IF(SUM(FQ16:FT16)-FU16&gt;0,SUM(FQ16:FT16)-FU16,"")</f>
        <v/>
      </c>
      <c r="GL16" s="41" t="str">
        <f>IF(MAX(GH16,GK16)&gt;0,MAX(GH16,GK16),"")</f>
        <v/>
      </c>
      <c r="GM16" s="41" t="str">
        <f>IF(FX16&gt;0,FX16,"")</f>
        <v/>
      </c>
      <c r="GN16" s="41" t="str">
        <f>IF(FY16&gt;0,FY16,"")</f>
        <v/>
      </c>
      <c r="GO16" s="41" t="str">
        <f>IF(SUM(FV16:FY16)-FZ16&gt;0,SUM(FV16:FY16)-FZ16,"")</f>
        <v/>
      </c>
      <c r="GP16" s="41" t="str">
        <f>IF(GC16&gt;0,GC16,"")</f>
        <v/>
      </c>
      <c r="GQ16" s="41" t="str">
        <f>IF(GD16&gt;0,GD16,"")</f>
        <v/>
      </c>
      <c r="GR16" s="41" t="str">
        <f>IF(SUM(GA16:GD16)-GE16&gt;0,SUM(GA16:GD16)-GE16,"")</f>
        <v/>
      </c>
      <c r="GS16" s="41" t="str">
        <f>IF(SUM(GL16,GO16,GR16)&gt;0,SUM(GL16,GO16,GR16),"")</f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>IF(GV16&gt;0,GV16,"")</f>
        <v/>
      </c>
      <c r="HO16" s="11" t="str">
        <f>IF(GW16&gt;0,GW16,"")</f>
        <v/>
      </c>
      <c r="HP16" s="11" t="str">
        <f>IF(SUM(GT16:GW16)-GX16&gt;0,SUM(GT16:GW16)-GX16,"")</f>
        <v/>
      </c>
      <c r="HQ16" s="11" t="str">
        <f>IF(HA16&gt;0,HA16,"")</f>
        <v/>
      </c>
      <c r="HR16" s="11" t="str">
        <f>IF(HB16&gt;0,HB16,"")</f>
        <v/>
      </c>
      <c r="HS16" s="11" t="str">
        <f>IF(SUM(GY16:HB16)-HC16&gt;0,SUM(GY16:HB16)-HC16,"")</f>
        <v/>
      </c>
      <c r="HT16" s="11" t="str">
        <f>IF(MAX(HP16,HS16)&gt;0,MAX(HP16,HS16),"")</f>
        <v/>
      </c>
      <c r="HU16" s="11" t="str">
        <f>IF(HF16&gt;0,HF16,"")</f>
        <v/>
      </c>
      <c r="HV16" s="11" t="str">
        <f>IF(HG16&gt;0,HG16,"")</f>
        <v/>
      </c>
      <c r="HW16" s="11" t="str">
        <f>IF(SUM(HD16:HG16)-HH16&gt;0,SUM(HD16:HG16)-HH16,"")</f>
        <v/>
      </c>
      <c r="HX16" s="11" t="str">
        <f>IF(HK16&gt;0,HK16,"")</f>
        <v/>
      </c>
      <c r="HY16" s="11" t="str">
        <f>IF(HL16&gt;0,HL16,"")</f>
        <v/>
      </c>
      <c r="HZ16" s="11" t="str">
        <f>IF(SUM(HI16:HL16)-HM16&gt;0,SUM(HI16:HL16)-HM16,"")</f>
        <v/>
      </c>
      <c r="IA16" s="11" t="str">
        <f>IF(SUM(HT16,HW16,HZ16)&gt;0,SUM(HT16,HW16,HZ16),"")</f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1" t="str">
        <f>IF(ID16&gt;0,ID16,"")</f>
        <v/>
      </c>
      <c r="IW16" s="41" t="str">
        <f>IF(IE16&gt;0,IE16,"")</f>
        <v/>
      </c>
      <c r="IX16" s="41" t="str">
        <f>IF(SUM(IB16:IE16)-IF16&gt;0,SUM(IB16:IE16)-IF16,"")</f>
        <v/>
      </c>
      <c r="IY16" s="41" t="str">
        <f>IF(II16&gt;0,II16,"")</f>
        <v/>
      </c>
      <c r="IZ16" s="41" t="str">
        <f>IF(IJ16&gt;0,IJ16,"")</f>
        <v/>
      </c>
      <c r="JA16" s="41" t="str">
        <f>IF(SUM(IG16:IJ16)-IK16&gt;0,SUM(IG16:IJ16)-IK16,"")</f>
        <v/>
      </c>
      <c r="JB16" s="41" t="str">
        <f>IF(MAX(IX16,JA16)&gt;0,MAX(IX16,JA16),"")</f>
        <v/>
      </c>
      <c r="JC16" s="41" t="str">
        <f>IF(IN16&gt;0,IN16,"")</f>
        <v/>
      </c>
      <c r="JD16" s="41" t="str">
        <f>IF(IO16&gt;0,IO16,"")</f>
        <v/>
      </c>
      <c r="JE16" s="41" t="str">
        <f>IF(SUM(IL16:IO16)-IP16&gt;0,SUM(IL16:IO16)-IP16,"")</f>
        <v/>
      </c>
      <c r="JF16" s="41" t="str">
        <f>IF(IS16&gt;0,IS16,"")</f>
        <v/>
      </c>
      <c r="JG16" s="41" t="str">
        <f>IF(IT16&gt;0,IT16,"")</f>
        <v/>
      </c>
      <c r="JH16" s="41" t="str">
        <f>IF(SUM(IQ16:IT16)-IU16&gt;0,SUM(IQ16:IT16)-IU16,"")</f>
        <v/>
      </c>
      <c r="JI16" s="41" t="str">
        <f>IF(SUM(JB16,JE16,JH16)&gt;0,SUM(JB16,JE16,JH16),"")</f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>IF(JL16&gt;0,JL16,"")</f>
        <v/>
      </c>
      <c r="KE16" s="11" t="str">
        <f>IF(JM16&gt;0,JM16,"")</f>
        <v/>
      </c>
      <c r="KF16" s="11" t="str">
        <f>IF(SUM(JJ16:JM16)-JN16&gt;0,SUM(JJ16:JM16)-JN16,"")</f>
        <v/>
      </c>
      <c r="KG16" s="11" t="str">
        <f>IF(JQ16&gt;0,JQ16,"")</f>
        <v/>
      </c>
      <c r="KH16" s="11" t="str">
        <f>IF(JR16&gt;0,JR16,"")</f>
        <v/>
      </c>
      <c r="KI16" s="11" t="str">
        <f>IF(SUM(JO16:JR16)-JS16&gt;0,SUM(JO16:JR16)-JS16,"")</f>
        <v/>
      </c>
      <c r="KJ16" s="11" t="str">
        <f>IF(MAX(KF16,KI16)&gt;0,MAX(KF16,KI16),"")</f>
        <v/>
      </c>
      <c r="KK16" s="11" t="str">
        <f>IF(JV16&gt;0,JV16,"")</f>
        <v/>
      </c>
      <c r="KL16" s="11" t="str">
        <f>IF(JW16&gt;0,JW16,"")</f>
        <v/>
      </c>
      <c r="KM16" s="11" t="str">
        <f>IF(SUM(JT16:JW16)-JX16&gt;0,SUM(JT16:JW16)-JX16,"")</f>
        <v/>
      </c>
      <c r="KN16" s="11" t="str">
        <f>IF(KA16&gt;0,KA16,"")</f>
        <v/>
      </c>
      <c r="KO16" s="11" t="str">
        <f>IF(KB16&gt;0,KB16,"")</f>
        <v/>
      </c>
      <c r="KP16" s="11" t="str">
        <f>IF(SUM(JY16:KB16)-KC16&gt;0,SUM(JY16:KB16)-KC16,"")</f>
        <v/>
      </c>
      <c r="KQ16" s="11" t="str">
        <f>IF(SUM(KJ16,KM16,KP16)&gt;0,SUM(KJ16,KM16,KP16),"")</f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1" t="str">
        <f>IF(KT16&gt;0,KT16,"")</f>
        <v/>
      </c>
      <c r="LM16" s="41" t="str">
        <f>IF(KU16&gt;0,KU16,"")</f>
        <v/>
      </c>
      <c r="LN16" s="41" t="str">
        <f>IF(SUM(KR16:KU16)-KV16&gt;0,SUM(KR16:KU16)-KV16,"")</f>
        <v/>
      </c>
      <c r="LO16" s="41" t="str">
        <f>IF(KY16&gt;0,KY16,"")</f>
        <v/>
      </c>
      <c r="LP16" s="41" t="str">
        <f>IF(KZ16&gt;0,KZ16,"")</f>
        <v/>
      </c>
      <c r="LQ16" s="41" t="str">
        <f>IF(SUM(KW16:KZ16)-LA16&gt;0,SUM(KW16:KZ16)-LA16,"")</f>
        <v/>
      </c>
      <c r="LR16" s="41" t="str">
        <f>IF(MAX(LN16,LQ16)&gt;0,MAX(LN16,LQ16),"")</f>
        <v/>
      </c>
      <c r="LS16" s="41" t="str">
        <f>IF(LD16&gt;0,LD16,"")</f>
        <v/>
      </c>
      <c r="LT16" s="41" t="str">
        <f>IF(LE16&gt;0,LE16,"")</f>
        <v/>
      </c>
      <c r="LU16" s="41" t="str">
        <f>IF(SUM(LB16:LE16)-LF16&gt;0,SUM(LB16:LE16)-LF16,"")</f>
        <v/>
      </c>
      <c r="LV16" s="41" t="str">
        <f>IF(LI16&gt;0,LI16,"")</f>
        <v/>
      </c>
      <c r="LW16" s="41" t="str">
        <f>IF(LJ16&gt;0,LJ16,"")</f>
        <v/>
      </c>
      <c r="LX16" s="41" t="str">
        <f>IF(SUM(LG16:LJ16)-LK16&gt;0,SUM(LG16:LJ16)-LK16,"")</f>
        <v/>
      </c>
      <c r="LY16" s="41" t="str">
        <f>IF(SUM(LR16,LU16,LX16)&gt;0,SUM(LR16,LU16,LX16),"")</f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>IF(MB16&gt;0,MB16,"")</f>
        <v/>
      </c>
      <c r="MU16" s="11" t="str">
        <f>IF(MC16&gt;0,MC16,"")</f>
        <v/>
      </c>
      <c r="MV16" s="11" t="str">
        <f>IF(SUM(LZ16:MC16)-MD16&gt;0,SUM(LZ16:MC16)-MD16,"")</f>
        <v/>
      </c>
      <c r="MW16" s="11" t="str">
        <f>IF(MG16&gt;0,MG16,"")</f>
        <v/>
      </c>
      <c r="MX16" s="11" t="str">
        <f>IF(MH16&gt;0,MH16,"")</f>
        <v/>
      </c>
      <c r="MY16" s="11" t="str">
        <f>IF(SUM(ME16:MH16)-MI16&gt;0,SUM(ME16:MH16)-MI16,"")</f>
        <v/>
      </c>
      <c r="MZ16" s="11" t="str">
        <f>IF(MAX(MV16,MY16)&gt;0,MAX(MV16,MY16),"")</f>
        <v/>
      </c>
      <c r="NA16" s="11" t="str">
        <f>IF(ML16&gt;0,ML16,"")</f>
        <v/>
      </c>
      <c r="NB16" s="11" t="str">
        <f>IF(MM16&gt;0,MM16,"")</f>
        <v/>
      </c>
      <c r="NC16" s="11" t="str">
        <f>IF(SUM(MJ16:MM16)-MN16&gt;0,SUM(MJ16:MM16)-MN16,"")</f>
        <v/>
      </c>
      <c r="ND16" s="11" t="str">
        <f>IF(MQ16&gt;0,MQ16,"")</f>
        <v/>
      </c>
      <c r="NE16" s="11" t="str">
        <f>IF(MR16&gt;0,MR16,"")</f>
        <v/>
      </c>
      <c r="NF16" s="11" t="str">
        <f>IF(SUM(MO16:MR16)-MS16&gt;0,SUM(MO16:MR16)-MS16,"")</f>
        <v/>
      </c>
      <c r="NG16" s="11" t="str">
        <f>IF(SUM(MZ16,NC16,NF16)&gt;0,SUM(MZ16,NC16,NF16),"")</f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1" t="str">
        <f>IF(NJ16&gt;0,NJ16,"")</f>
        <v/>
      </c>
      <c r="OC16" s="41" t="str">
        <f>IF(NK16&gt;0,NK16,"")</f>
        <v/>
      </c>
      <c r="OD16" s="41" t="str">
        <f>IF(SUM(NH16:NK16)-NL16&gt;0,SUM(NH16:NK16)-NL16,"")</f>
        <v/>
      </c>
      <c r="OE16" s="41" t="str">
        <f>IF(NO16&gt;0,NO16,"")</f>
        <v/>
      </c>
      <c r="OF16" s="41" t="str">
        <f>IF(NP16&gt;0,NP16,"")</f>
        <v/>
      </c>
      <c r="OG16" s="41" t="str">
        <f>IF(SUM(NM16:NP16)-NQ16&gt;0,SUM(NM16:NP16)-NQ16,"")</f>
        <v/>
      </c>
      <c r="OH16" s="41" t="str">
        <f>IF(MAX(OD16,OG16)&gt;0,MAX(OD16,OG16),"")</f>
        <v/>
      </c>
      <c r="OI16" s="41" t="str">
        <f>IF(NT16&gt;0,NT16,"")</f>
        <v/>
      </c>
      <c r="OJ16" s="41" t="str">
        <f>IF(NU16&gt;0,NU16,"")</f>
        <v/>
      </c>
      <c r="OK16" s="41" t="str">
        <f>IF(SUM(NR16:NU16)-NV16&gt;0,SUM(NR16:NU16)-NV16,"")</f>
        <v/>
      </c>
      <c r="OL16" s="41" t="str">
        <f>IF(NY16&gt;0,NY16,"")</f>
        <v/>
      </c>
      <c r="OM16" s="41" t="str">
        <f>IF(NZ16&gt;0,NZ16,"")</f>
        <v/>
      </c>
      <c r="ON16" s="41" t="str">
        <f>IF(SUM(NW16:NZ16)-OA16&gt;0,SUM(NW16:NZ16)-OA16,"")</f>
        <v/>
      </c>
      <c r="OO16" s="41" t="str">
        <f>IF(SUM(OH16,OK16,ON16)&gt;0,SUM(OH16,OK16,ON16),"")</f>
        <v/>
      </c>
      <c r="OP16" s="18">
        <v>7.15</v>
      </c>
      <c r="OQ16" s="18">
        <v>9.5</v>
      </c>
      <c r="OR16" s="18">
        <v>9</v>
      </c>
      <c r="OS16" s="18">
        <v>17.68</v>
      </c>
      <c r="OT16" s="18">
        <v>0</v>
      </c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>
        <v>7.45</v>
      </c>
      <c r="PF16" s="18">
        <v>9.1999999999999993</v>
      </c>
      <c r="PG16" s="18">
        <v>9</v>
      </c>
      <c r="PH16" s="18">
        <v>18.7</v>
      </c>
      <c r="PI16" s="18">
        <v>0</v>
      </c>
      <c r="PJ16" s="11">
        <f>IF(OR16&gt;0,OR16,"")</f>
        <v>9</v>
      </c>
      <c r="PK16" s="11">
        <f>IF(OS16&gt;0,OS16,"")</f>
        <v>17.68</v>
      </c>
      <c r="PL16" s="11">
        <f>IF(SUM(OP16:OS16)-OT16&gt;0,SUM(OP16:OS16)-OT16,"")</f>
        <v>43.33</v>
      </c>
      <c r="PM16" s="11" t="str">
        <f>IF(OW16&gt;0,OW16,"")</f>
        <v/>
      </c>
      <c r="PN16" s="11" t="str">
        <f>IF(OX16&gt;0,OX16,"")</f>
        <v/>
      </c>
      <c r="PO16" s="11" t="str">
        <f>IF(SUM(OU16:OX16)-OY16&gt;0,SUM(OU16:OX16)-OY16,"")</f>
        <v/>
      </c>
      <c r="PP16" s="11">
        <f>IF(MAX(PL16,PO16)&gt;0,MAX(PL16,PO16),"")</f>
        <v>43.33</v>
      </c>
      <c r="PQ16" s="11" t="str">
        <f>IF(PB16&gt;0,PB16,"")</f>
        <v/>
      </c>
      <c r="PR16" s="11" t="str">
        <f>IF(PC16&gt;0,PC16,"")</f>
        <v/>
      </c>
      <c r="PS16" s="11" t="str">
        <f>IF(SUM(OZ16:PC16)-PD16&gt;0,SUM(OZ16:PC16)-PD16,"")</f>
        <v/>
      </c>
      <c r="PT16" s="11">
        <f>IF(PG16&gt;0,PG16,"")</f>
        <v>9</v>
      </c>
      <c r="PU16" s="11">
        <f>IF(PH16&gt;0,PH16,"")</f>
        <v>18.7</v>
      </c>
      <c r="PV16" s="11">
        <f>IF(SUM(PE16:PH16)-PI16&gt;0,SUM(PE16:PH16)-PI16,"")</f>
        <v>44.349999999999994</v>
      </c>
      <c r="PW16" s="11">
        <f>IF(SUM(PP16,PS16,PV16)&gt;0,SUM(PP16,PS16,PV16),"")</f>
        <v>87.679999999999993</v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1" t="str">
        <f>IF(PZ16&gt;0,PZ16,"")</f>
        <v/>
      </c>
      <c r="QS16" s="41" t="str">
        <f>IF(QA16&gt;0,QA16,"")</f>
        <v/>
      </c>
      <c r="QT16" s="41" t="str">
        <f>IF(SUM(PX16:QA16)-QB16&gt;0,SUM(PX16:QA16)-QB16,"")</f>
        <v/>
      </c>
      <c r="QU16" s="41" t="str">
        <f>IF(QE16&gt;0,QE16,"")</f>
        <v/>
      </c>
      <c r="QV16" s="41" t="str">
        <f>IF(QF16&gt;0,QF16,"")</f>
        <v/>
      </c>
      <c r="QW16" s="41" t="str">
        <f>IF(SUM(QC16:QF16)-QG16&gt;0,SUM(QC16:QF16)-QG16,"")</f>
        <v/>
      </c>
      <c r="QX16" s="41" t="str">
        <f>IF(MAX(QT16,QW16)&gt;0,MAX(QT16,QW16),"")</f>
        <v/>
      </c>
      <c r="QY16" s="41" t="str">
        <f>IF(QJ16&gt;0,QJ16,"")</f>
        <v/>
      </c>
      <c r="QZ16" s="41" t="str">
        <f>IF(QK16&gt;0,QK16,"")</f>
        <v/>
      </c>
      <c r="RA16" s="41" t="str">
        <f>IF(SUM(QH16:QK16)-QL16&gt;0,SUM(QH16:QK16)-QL16,"")</f>
        <v/>
      </c>
      <c r="RB16" s="41" t="str">
        <f>IF(QO16&gt;0,QO16,"")</f>
        <v/>
      </c>
      <c r="RC16" s="41" t="str">
        <f>IF(QP16&gt;0,QP16,"")</f>
        <v/>
      </c>
      <c r="RD16" s="41" t="str">
        <f>IF(SUM(QM16:QP16)-QQ16&gt;0,SUM(QM16:QP16)-QQ16,"")</f>
        <v/>
      </c>
      <c r="RE16" s="41" t="str">
        <f>IF(SUM(QX16,RA16,RD16)&gt;0,SUM(QX16,RA16,RD16),"")</f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>IF(RH16&gt;0,RH16,"")</f>
        <v/>
      </c>
      <c r="SA16" s="11" t="str">
        <f>IF(RI16&gt;0,RI16,"")</f>
        <v/>
      </c>
      <c r="SB16" s="11" t="str">
        <f>IF(SUM(RF16:RI16)-RJ16&gt;0,SUM(RF16:RI16)-RJ16,"")</f>
        <v/>
      </c>
      <c r="SC16" s="11" t="str">
        <f>IF(RM16&gt;0,RM16,"")</f>
        <v/>
      </c>
      <c r="SD16" s="11" t="str">
        <f>IF(RN16&gt;0,RN16,"")</f>
        <v/>
      </c>
      <c r="SE16" s="11" t="str">
        <f>IF(SUM(RK16:RN16)-RO16&gt;0,SUM(RK16:RN16)-RO16,"")</f>
        <v/>
      </c>
      <c r="SF16" s="11" t="str">
        <f>IF(MAX(SB16,SE16)&gt;0,MAX(SB16,SE16),"")</f>
        <v/>
      </c>
      <c r="SG16" s="11" t="str">
        <f>IF(RR16&gt;0,RR16,"")</f>
        <v/>
      </c>
      <c r="SH16" s="11" t="str">
        <f>IF(RS16&gt;0,RS16,"")</f>
        <v/>
      </c>
      <c r="SI16" s="11" t="str">
        <f>IF(SUM(RP16:RS16)-RT16&gt;0,SUM(RP16:RS16)-RT16,"")</f>
        <v/>
      </c>
      <c r="SJ16" s="11" t="str">
        <f>IF(RW16&gt;0,RW16,"")</f>
        <v/>
      </c>
      <c r="SK16" s="11" t="str">
        <f>IF(RX16&gt;0,RX16,"")</f>
        <v/>
      </c>
      <c r="SL16" s="11" t="str">
        <f>IF(SUM(RU16:RX16)-RY16&gt;0,SUM(RU16:RX16)-RY16,"")</f>
        <v/>
      </c>
      <c r="SM16" s="11" t="str">
        <f>IF(SUM(SF16,SI16,SL16)&gt;0,SUM(SF16,SI16,SL16),"")</f>
        <v/>
      </c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17"/>
      <c r="TD16" s="17"/>
      <c r="TE16" s="17"/>
      <c r="TF16" s="17"/>
      <c r="TG16" s="17"/>
      <c r="TH16" s="41" t="str">
        <f>IF(SP16&gt;0,SP16,"")</f>
        <v/>
      </c>
      <c r="TI16" s="41" t="str">
        <f>IF(SQ16&gt;0,SQ16,"")</f>
        <v/>
      </c>
      <c r="TJ16" s="41" t="str">
        <f>IF(SUM(SN16:SQ16)-SR16&gt;0,SUM(SN16:SQ16)-SR16,"")</f>
        <v/>
      </c>
      <c r="TK16" s="41" t="str">
        <f>IF(SU16&gt;0,SU16,"")</f>
        <v/>
      </c>
      <c r="TL16" s="41" t="str">
        <f>IF(SV16&gt;0,SV16,"")</f>
        <v/>
      </c>
      <c r="TM16" s="41" t="str">
        <f>IF(SUM(SS16:SV16)-SW16&gt;0,SUM(SS16:SV16)-SW16,"")</f>
        <v/>
      </c>
      <c r="TN16" s="41" t="str">
        <f>IF(MAX(TJ16,TM16)&gt;0,MAX(TJ16,TM16),"")</f>
        <v/>
      </c>
      <c r="TO16" s="41" t="str">
        <f>IF(SZ16&gt;0,SZ16,"")</f>
        <v/>
      </c>
      <c r="TP16" s="41" t="str">
        <f>IF(TA16&gt;0,TA16,"")</f>
        <v/>
      </c>
      <c r="TQ16" s="41" t="str">
        <f>IF(SUM(SX16:TA16)-TB16&gt;0,SUM(SX16:TA16)-TB16,"")</f>
        <v/>
      </c>
      <c r="TR16" s="41" t="str">
        <f>IF(TE16&gt;0,TE16,"")</f>
        <v/>
      </c>
      <c r="TS16" s="41" t="str">
        <f>IF(TF16&gt;0,TF16,"")</f>
        <v/>
      </c>
      <c r="TT16" s="41" t="str">
        <f>IF(SUM(TC16:TF16)-TG16&gt;0,SUM(TC16:TF16)-TG16,"")</f>
        <v/>
      </c>
      <c r="TU16" s="41" t="str">
        <f>IF(SUM(TN16,TQ16,TT16)&gt;0,SUM(TN16,TQ16,TT16),"")</f>
        <v/>
      </c>
      <c r="TV16" s="18"/>
      <c r="TW16" s="18"/>
      <c r="TX16" s="18"/>
      <c r="TY16" s="18"/>
      <c r="TZ16" s="18"/>
      <c r="UA16" s="18"/>
      <c r="UB16" s="18"/>
      <c r="UC16" s="18"/>
      <c r="UD16" s="18"/>
      <c r="UE16" s="18"/>
      <c r="UF16" s="18"/>
      <c r="UG16" s="18"/>
      <c r="UH16" s="18"/>
      <c r="UI16" s="18"/>
      <c r="UJ16" s="18"/>
      <c r="UK16" s="18"/>
      <c r="UL16" s="18"/>
      <c r="UM16" s="18"/>
      <c r="UN16" s="18"/>
      <c r="UO16" s="18"/>
      <c r="UP16" s="11" t="str">
        <f>IF(TX16&gt;0,TX16,"")</f>
        <v/>
      </c>
      <c r="UQ16" s="11" t="str">
        <f>IF(TY16&gt;0,TY16,"")</f>
        <v/>
      </c>
      <c r="UR16" s="11" t="str">
        <f>IF(SUM(TV16:TY16)-TZ16&gt;0,SUM(TV16:TY16)-TZ16,"")</f>
        <v/>
      </c>
      <c r="US16" s="11" t="str">
        <f>IF(UC16&gt;0,UC16,"")</f>
        <v/>
      </c>
      <c r="UT16" s="11" t="str">
        <f>IF(UD16&gt;0,UD16,"")</f>
        <v/>
      </c>
      <c r="UU16" s="11" t="str">
        <f>IF(SUM(UA16:UD16)-UE16&gt;0,SUM(UA16:UD16)-UE16,"")</f>
        <v/>
      </c>
      <c r="UV16" s="11" t="str">
        <f>IF(MAX(UR16,UU16)&gt;0,MAX(UR16,UU16),"")</f>
        <v/>
      </c>
      <c r="UW16" s="11" t="str">
        <f>IF(UH16&gt;0,UH16,"")</f>
        <v/>
      </c>
      <c r="UX16" s="11" t="str">
        <f>IF(UI16&gt;0,UI16,"")</f>
        <v/>
      </c>
      <c r="UY16" s="11" t="str">
        <f>IF(SUM(UF16:UI16)-UJ16&gt;0,SUM(UF16:UI16)-UJ16,"")</f>
        <v/>
      </c>
      <c r="UZ16" s="11" t="str">
        <f>IF(UM16&gt;0,UM16,"")</f>
        <v/>
      </c>
      <c r="VA16" s="11" t="str">
        <f>IF(UN16&gt;0,UN16,"")</f>
        <v/>
      </c>
      <c r="VB16" s="11" t="str">
        <f>IF(SUM(UK16:UN16)-UO16&gt;0,SUM(UK16:UN16)-UO16,"")</f>
        <v/>
      </c>
      <c r="VC16" s="11" t="str">
        <f>IF(SUM(UV16,UY16,VB16)&gt;0,SUM(UV16,UY16,VB16),"")</f>
        <v/>
      </c>
      <c r="VD16" s="17"/>
      <c r="VE16" s="17"/>
      <c r="VF16" s="17"/>
      <c r="VG16" s="17"/>
      <c r="VH16" s="17"/>
      <c r="VI16" s="17"/>
      <c r="VJ16" s="17"/>
      <c r="VK16" s="17"/>
      <c r="VL16" s="17"/>
      <c r="VM16" s="17"/>
      <c r="VN16" s="17"/>
      <c r="VO16" s="17"/>
      <c r="VP16" s="17"/>
      <c r="VQ16" s="17"/>
      <c r="VR16" s="17"/>
      <c r="VS16" s="17"/>
      <c r="VT16" s="17"/>
      <c r="VU16" s="17"/>
      <c r="VV16" s="17"/>
      <c r="VW16" s="17"/>
      <c r="VX16" s="41" t="str">
        <f>IF(VF16&gt;0,VF16,"")</f>
        <v/>
      </c>
      <c r="VY16" s="41" t="str">
        <f>IF(VG16&gt;0,VG16,"")</f>
        <v/>
      </c>
      <c r="VZ16" s="41" t="str">
        <f>IF(SUM(VD16:VG16)-VH16&gt;0,SUM(VD16:VG16)-VH16,"")</f>
        <v/>
      </c>
      <c r="WA16" s="41" t="str">
        <f>IF(VK16&gt;0,VK16,"")</f>
        <v/>
      </c>
      <c r="WB16" s="41" t="str">
        <f>IF(VL16&gt;0,VL16,"")</f>
        <v/>
      </c>
      <c r="WC16" s="41" t="str">
        <f>IF(SUM(VI16:VL16)-VM16&gt;0,SUM(VI16:VL16)-VM16,"")</f>
        <v/>
      </c>
      <c r="WD16" s="41" t="str">
        <f>IF(MAX(VZ16,WC16)&gt;0,MAX(VZ16,WC16),"")</f>
        <v/>
      </c>
      <c r="WE16" s="41" t="str">
        <f>IF(VP16&gt;0,VP16,"")</f>
        <v/>
      </c>
      <c r="WF16" s="41" t="str">
        <f>IF(VQ16&gt;0,VQ16,"")</f>
        <v/>
      </c>
      <c r="WG16" s="41" t="str">
        <f>IF(SUM(VN16:VQ16)-VR16&gt;0,SUM(VN16:VQ16)-VR16,"")</f>
        <v/>
      </c>
      <c r="WH16" s="41" t="str">
        <f>IF(VU16&gt;0,VU16,"")</f>
        <v/>
      </c>
      <c r="WI16" s="41" t="str">
        <f>IF(VV16&gt;0,VV16,"")</f>
        <v/>
      </c>
      <c r="WJ16" s="41" t="str">
        <f>IF(SUM(VS16:VV16)-VW16&gt;0,SUM(VS16:VV16)-VW16,"")</f>
        <v/>
      </c>
      <c r="WK16" s="41" t="str">
        <f>IF(SUM(WD16,WG16,WJ16)&gt;0,SUM(WD16,WG16,WJ16),"")</f>
        <v/>
      </c>
      <c r="WL16" s="27">
        <f>IF($CH16="P",BS16,(BS16+AR16)/2)</f>
        <v>0</v>
      </c>
      <c r="WM16" s="27">
        <f>IF($CH16="P",BT16,(BT16+AS16)/2)</f>
        <v>0</v>
      </c>
      <c r="WN16" s="27">
        <f>IF($CH16="P",BU16,(BU16+AT16)/2)</f>
        <v>0</v>
      </c>
      <c r="WO16" s="27">
        <f>IF($CH16="P",BV16,(BV16+AU16)/2)</f>
        <v>0</v>
      </c>
      <c r="WP16" s="27">
        <f>IF($CH16="P",BW16,(BW16+AV16)/2)</f>
        <v>0</v>
      </c>
      <c r="WQ16" s="27">
        <f>IF($CH16="P",BX16,(BX16+AW16)/2)</f>
        <v>0</v>
      </c>
      <c r="WR16" s="27">
        <f>IF($CH16="P",BY16,(BY16+AX16)/2)</f>
        <v>0</v>
      </c>
      <c r="WS16" s="27">
        <f>IF($CH16="P",BZ16,(BZ16+AY16)/2)</f>
        <v>0</v>
      </c>
      <c r="WT16" s="27">
        <f>IF($CH16="P",CA16,(CA16+AZ16)/2)</f>
        <v>0</v>
      </c>
      <c r="WU16" s="27">
        <f>IF($CH16="P",CB16,(CB16+BA16)/2)</f>
        <v>0</v>
      </c>
      <c r="WV16" s="27">
        <f>IF($CH16="P",CC16,(CC16+BB16)/2)</f>
        <v>0</v>
      </c>
      <c r="WW16" s="27">
        <f>IF($CH16="P",CD16,(CD16+BC16)/2)</f>
        <v>0</v>
      </c>
      <c r="WX16" s="27">
        <f>IF($CH16="P",CE16,(CE16+BD16)/2)</f>
        <v>0</v>
      </c>
      <c r="WY16" s="27">
        <f>IF($CH16="P",CF16,(CF16+BE16)/2)</f>
        <v>0</v>
      </c>
      <c r="WZ16" s="27">
        <f>IF($CH16="P",CG16,(CG16+BF16)/2)</f>
        <v>0</v>
      </c>
      <c r="XA16" s="29" t="s">
        <v>56</v>
      </c>
      <c r="XB16" s="11" t="str">
        <f>IF(WN16&gt;0,WN16,"")</f>
        <v/>
      </c>
      <c r="XC16" s="11" t="str">
        <f>IF(WO16&gt;0,WO16,"")</f>
        <v/>
      </c>
      <c r="XD16" s="11" t="str">
        <f>IF(SUM(WL16:WO16)-WP16&gt;0,SUM(WL16:WO16)-WP16,"")</f>
        <v/>
      </c>
      <c r="XE16" s="11" t="str">
        <f>IF(WS16&gt;0,WS16,"")</f>
        <v/>
      </c>
      <c r="XF16" s="11" t="str">
        <f>IF(WT16&gt;0,WT16,"")</f>
        <v/>
      </c>
      <c r="XG16" s="11" t="str">
        <f>IF(SUM(WQ16:WT16)-WU16&gt;0,SUM(WQ16:WT16)-WU16,"")</f>
        <v/>
      </c>
      <c r="XH16" s="11" t="str">
        <f>IF(MAX(XD16,XG16)&gt;0,MAX(XD16,XG16),"")</f>
        <v/>
      </c>
      <c r="XI16" s="11" t="str">
        <f>IF(WX16&gt;0,WX16,"")</f>
        <v/>
      </c>
      <c r="XJ16" s="11" t="str">
        <f>IF(WY16&gt;0,WY16,"")</f>
        <v/>
      </c>
      <c r="XK16" s="11" t="str">
        <f>IF(SUM(WV16:WY16)-WZ16&gt;0,SUM(WV16:WY16)-WZ16,"")</f>
        <v/>
      </c>
      <c r="XL16" s="11" t="str">
        <f>IF(SUM(XH16,XK16)&gt;0,SUM(XH16,XK16),"")</f>
        <v/>
      </c>
    </row>
    <row r="17" spans="1:636" x14ac:dyDescent="0.2">
      <c r="A17" s="4" t="str" cm="1">
        <f t="array" ref="A17">IF(AND(H17&lt;&gt;"",H17&lt;&gt;"No DD"),SUMPRODUCT((H$4:H$21&lt;&gt;"")*(H$4:H$21&lt;&gt;"No DD")*(E$4:E$21&gt;E17))+1,IF(H17="No DD",SUMPRODUCT((H$4:H$21="No DD")*(E$4:E$21&gt;E17))+1+SUMPRODUCT((H$4:H$21&lt;&gt;"")*(H$4:H$21&lt;&gt;"No DD")),""))</f>
        <v/>
      </c>
      <c r="B17" s="5" t="s">
        <v>274</v>
      </c>
      <c r="C17" s="4" t="s">
        <v>183</v>
      </c>
      <c r="D17" s="4">
        <v>2009</v>
      </c>
      <c r="E17" s="9">
        <f>SUM(J17,L17,N17)</f>
        <v>43.05</v>
      </c>
      <c r="F17" s="3" t="str">
        <f>IF(OR(AND(AG17&gt;=AQ$23,AG17&lt;&gt;"",AI17&gt;=AQ$27,AI17&lt;&gt;"",AF17=""),AND(AJ17&gt;=AQ$23,AJ17&lt;&gt;"",AL17&gt;=AQ$27,AL17&lt;&gt;"",AF17=""),AND(AN17&gt;=AQ$23,AN17&lt;&gt;"",AP17&gt;=AQ$27,AP17&lt;&gt;"",AF17=""),AND(BH17&gt;=BR$23,BH17&lt;&gt;"",BJ17&gt;=BR$27,BJ17&lt;&gt;"",BG17=""),AND(BK17&gt;=BR$23,BK17&lt;&gt;"",BM17&gt;=BR$27,BM17&lt;&gt;"",BG17=""),AND(BO17&gt;=BR$23,BO17&lt;&gt;"",BQ17&gt;=BR$27,BQ17&lt;&gt;"",BG17=""),AND(CI17&gt;=CS$23,CI17&lt;&gt;"",CK17&gt;=CS$27,CK17&lt;&gt;"",CH17=""),AND(CL17&gt;=CS$23,CL17&lt;&gt;"",CN17&gt;=CS$27,CN17&lt;&gt;"",CH17=""),AND(CP17&gt;=CS$23,CP17&lt;&gt;"",CR17&gt;=CS$27,CR17&lt;&gt;"",CH17=""),AND(DP17&gt;=EC$23,DP17&lt;&gt;"",DR17&gt;=EC$27,DR17&lt;&gt;""),AND(DS17&gt;=EC$23,DS17&lt;&gt;"",DU17&gt;=EC$27,DU17&lt;&gt;""),AND(DW17&gt;=EC$23,DW17&lt;&gt;"",DY17&gt;=EC$27,DY17&lt;&gt;""),AND(DZ17&gt;=EC$23,DZ17&lt;&gt;"",EB17&gt;=EC$27,EB17&lt;&gt;""),AND(EX17&gt;=FK$23,EX17&lt;&gt;"",EZ17&gt;=FK$27,EZ17&lt;&gt;""),AND(FA17&gt;=FK$23,FA17&lt;&gt;"",FC17&gt;=FK$27,FC17&lt;&gt;""),AND(FE17&gt;=FK$23,FE17&lt;&gt;"",FG17&gt;=FK$27,FG17&lt;&gt;""),AND(FH17&gt;=FK$23,FH17&lt;&gt;"",FJ17&gt;=FK$27,FJ17&lt;&gt;""),AND(GF17&gt;=GS$23,GF17&lt;&gt;"",GH17&gt;=GS$27,GH17&lt;&gt;""),AND(GI17&gt;=GS$23,GI17&lt;&gt;"",GK17&gt;=GS$27,GK17&lt;&gt;""),AND(GM17&gt;=GS$23,GM17&lt;&gt;"",GO17&gt;=GS$27,GO17&lt;&gt;""),AND(GP17&gt;=GS$23,GP17&lt;&gt;"",GR17&gt;=GS$27,GR17&lt;&gt;""),AND(HN17&gt;=IA$23,HN17&lt;&gt;"",HP17&gt;=IA$27,HP17&lt;&gt;""),AND(HQ17&gt;=IA$23,HQ17&lt;&gt;"",HS17&gt;=IA$27,HS17&lt;&gt;""),AND(HU17&gt;=IA$23,HU17&lt;&gt;"",HW17&gt;=IA$27,HW17&lt;&gt;""),AND(HX17&gt;=IA$23,HX17&lt;&gt;"",HZ17&gt;=IA$27,HZ17&lt;&gt;""),AND(IV17&gt;=JI$23,IV17&lt;&gt;"",IX17&gt;=JI$27,IX17&lt;&gt;""),AND(IY17&gt;=JI$23,IY17&lt;&gt;"",JA17&gt;=JI$27,JA17&lt;&gt;""),AND(JC17&gt;=JI$23,JC17&lt;&gt;"",JE17&gt;=JI$27,JE17&lt;&gt;""),AND(JF17&gt;=JI$23,JF17&lt;&gt;"",JH17&gt;=JI$27,JH17&lt;&gt;""),AND(KD17&gt;=KQ$23,KD17&lt;&gt;"",KF17&gt;=KQ$27,KF17&lt;&gt;""),AND(KG17&gt;=KQ$23,KG17&lt;&gt;"",KI17&gt;=KQ$27,KI17&lt;&gt;""),AND(KK17&gt;=KQ$23,KK17&lt;&gt;"",KM17&gt;=KQ$27,KM17&lt;&gt;""),AND(KN17&gt;=KQ$23,KN17&lt;&gt;"",KP17&gt;=KQ$27,KP17&lt;&gt;""),AND(LL17&gt;=LY$23,LL17&lt;&gt;"",LN17&gt;=LY$27,LN17&lt;&gt;""),AND(LO17&gt;=LY$23,LO17&lt;&gt;"",LQ17&gt;=LY$27,LQ17&lt;&gt;""),AND(LS17&gt;=LY$23,LS17&lt;&gt;"",LU17&gt;=LY$27,LU17&lt;&gt;""),AND(LV17&gt;=LY$23,LV17&lt;&gt;"",LX17&gt;=LY$27,LX17&lt;&gt;""),AND(MT17&gt;=NG$23,MT17&lt;&gt;"",MV17&gt;=NG$27,MV17&lt;&gt;""),AND(MW17&gt;=NG$23,MW17&lt;&gt;"",MY17&gt;=NG$27,MY17&lt;&gt;""),AND(NA17&gt;=NG$23,NA17&lt;&gt;"",NC17&gt;=NG$27,NC17&lt;&gt;""),AND(ND17&gt;=NG$23,ND17&lt;&gt;"",NF17&gt;=NG$27,NF17&lt;&gt;""),AND(OB17&gt;=OO$23,OB17&lt;&gt;"",OD17&gt;=OO$27,OD17&lt;&gt;""),AND(OE17&gt;=OO$23,OE17&lt;&gt;"",OG17&gt;=OO$27,OG17&lt;&gt;""),AND(OI17&gt;=OO$23,OI17&lt;&gt;"",OK17&gt;=OO$27,OK17&lt;&gt;""),AND(OL17&gt;=OO$23,OL17&lt;&gt;"",ON17&gt;=OO$27,ON17&lt;&gt;""),AND(PJ17&gt;=PW$23,PJ17&lt;&gt;"",PL17&gt;=PW$27,PL17&lt;&gt;""),AND(PM17&gt;=PW$23,PM17&lt;&gt;"",PO17&gt;=PW$27,PO17&lt;&gt;""),AND(PQ17&gt;=PW$23,PQ17&lt;&gt;"",PS17&gt;=PW$27,PS17&lt;&gt;""),AND(PT17&gt;=PW$23,PT17&lt;&gt;"",PV17&gt;=PW$27,PV17&lt;&gt;""),AND(QR17&gt;=RE$23,QR17&lt;&gt;"",QT17&gt;=RE$27,QT17&lt;&gt;""),AND(QU17&gt;=RE$23,QU17&lt;&gt;"",QW17&gt;=RE$27,QW17&lt;&gt;""),AND(QY17&gt;=RE$23,QY17&lt;&gt;"",RA17&gt;=RE$27,RA17&lt;&gt;""),AND(RB17&gt;=RE$23,RB17&lt;&gt;"",RD17&gt;=RE$27,RD17&lt;&gt;""),AND(RZ17&gt;=SM$23,RZ17&lt;&gt;"",SB17&gt;=SM$27,SB17&lt;&gt;""),AND(SC17&gt;=SM$23,SC17&lt;&gt;"",SE17&gt;=SM$27,SE17&lt;&gt;""),AND(SG17&gt;=SM$23,SG17&lt;&gt;"",SI17&gt;=SM$27,SI17&lt;&gt;""),AND(SJ17&gt;=SM$23,SJ17&lt;&gt;"",SL17&gt;=SM$27,SL17&lt;&gt;""),AND(TH17&gt;=TU$23,TH17&lt;&gt;"",TJ17&gt;=TU$27,TJ17&lt;&gt;""),AND(TK17&gt;=TU$23,TK17&lt;&gt;"",TM17&gt;=TU$27,TM17&lt;&gt;""),AND(TO17&gt;=TU$23,TO17&lt;&gt;"",TQ17&gt;=TU$27,TQ17&lt;&gt;""),AND(TR17&gt;=TU$23,TR17&lt;&gt;"",TT17&gt;=TU$27,TT17&lt;&gt;""),AND(UP17&gt;=VC$23,UP17&lt;&gt;"",UR17&gt;=VC$27,UR17&lt;&gt;""),AND(US17&gt;=VC$23,US17&lt;&gt;"",UU17&gt;=VC$27,UU17&lt;&gt;""),AND(UW17&gt;=VC$23,UW17&lt;&gt;"",UY17&gt;=VC$27,UY17&lt;&gt;""),AND(UZ17&gt;=VC$23,UZ17&lt;&gt;"",VB17&gt;=VC$27,VB17&lt;&gt;""),AND(VX17&gt;=WK$23,VX17&lt;&gt;"",VZ17&gt;=WK$27,VZ17&lt;&gt;""),AND(WA17&gt;=WK$23,WA17&lt;&gt;"",WC17&gt;=WK$27,WC17&lt;&gt;""),AND(WE17&gt;=WK$23,WE17&lt;&gt;"",WG17&gt;=WK$27,WG17&lt;&gt;""),AND(WH17&gt;=WK$23,WH17&lt;&gt;"",WJ17&gt;=WK$27,WJ17&lt;&gt;"")),"P","")</f>
        <v/>
      </c>
      <c r="G17" s="3" t="str">
        <f>IF(OR(AND(AI17&gt;=AQ$27,AI17&lt;&gt;"",AF17=""),AND(AL17&gt;=AQ$27,AL17&lt;&gt;"",AF17=""),AND(AP17&gt;=AQ$27,AP17&lt;&gt;"",AF17=""),AND(BJ17&gt;=BR$27,BJ17&lt;&gt;"",BG17=""),AND(BM17&gt;=BR$27,BM17&lt;&gt;"",BG17=""),AND(BQ17&gt;=BR$27,BQ17&lt;&gt;"",BG17=""),AND(CK17&gt;=CS$27,CK17&lt;&gt;"",CH17=""),AND(CN17&gt;=CS$27,CN17&lt;&gt;"",CH17=""),AND(CR17&gt;=CS$27,CR17&lt;&gt;"",CH17=""),AND(DR17&gt;=EC$27,DR17&lt;&gt;""),AND(DU17&gt;=EC$27,DU17&lt;&gt;""),AND(DY17&gt;=EC$27,DY17&lt;&gt;""),AND(EB17&gt;=EC$27,EB17&lt;&gt;""),AND(EZ17&gt;=FK$27,EZ17&lt;&gt;""),AND(FC17&gt;=FK$27,FC17&lt;&gt;""),AND(FG17&gt;=FK$27,FG17&lt;&gt;""),AND(FJ17&gt;=FK$27,FJ17&lt;&gt;""),AND(GH17&gt;=GS$27,GH17&lt;&gt;""),AND(GK17&gt;=GS$27,GK17&lt;&gt;""),AND(GO17&gt;=GS$27,GO17&lt;&gt;""),AND(GR17&gt;=GS$27,GR17&lt;&gt;""),AND(HP17&gt;=IA$27,HP17&lt;&gt;""),AND(HS17&gt;=IA$27,HS17&lt;&gt;""),AND(HW17&gt;=IA$27,HW17&lt;&gt;""),AND(HZ17&gt;=IA$27,HZ17&lt;&gt;""),AND(IX17&gt;=JI$27,IX17&lt;&gt;""),AND(JA17&gt;=JI$27,JA17&lt;&gt;""),AND(JE17&gt;=JI$27,JE17&lt;&gt;""),AND(JH17&gt;=JI$27,JH17&lt;&gt;""),AND(KF17&gt;=KQ$27,KF17&lt;&gt;""),AND(KI17&gt;=KQ$27,KI17&lt;&gt;""),AND(KM17&gt;=KQ$27,KM17&lt;&gt;""),AND(KP17&gt;=KQ$27,KP17&lt;&gt;""),AND(LN17&gt;=LY$27,LN17&lt;&gt;""),AND(LQ17&gt;=LY$27,LQ17&lt;&gt;""),AND(LU17&gt;=LY$27,LU17&lt;&gt;""),AND(LX17&gt;=LY$27,LX17&lt;&gt;""),AND(MV17&gt;=NG$27,MV17&lt;&gt;""),AND(MY17&gt;=NG$27,MY17&lt;&gt;""),AND(NC17&gt;=NG$27,NC17&lt;&gt;""),AND(NF17&gt;=NG$27,NF17&lt;&gt;""),AND(OD17&gt;=OO$27,OD17&lt;&gt;""),AND(OG17&gt;=OO$27,OG17&lt;&gt;""),AND(OK17&gt;=OO$27,OK17&lt;&gt;""),AND(ON17&gt;=OO$27,ON17&lt;&gt;""),AND(PL17&gt;=PW$27,PL17&lt;&gt;""),AND(PO17&gt;=PW$27,PO17&lt;&gt;""),AND(PS17&gt;=PW$27,PS17&lt;&gt;""),AND(PV17&gt;=PW$27,PV17&lt;&gt;""),AND(QT17&gt;=RE$27,QT17&lt;&gt;""),AND(QW17&gt;=RE$27,QW17&lt;&gt;""),AND(RA17&gt;=RE$27,RA17&lt;&gt;""),AND(RD17&gt;=RE$27,RD17&lt;&gt;""),AND(SB17&gt;=SM$27,SB17&lt;&gt;""),AND(SE17&gt;=SM$27,SE17&lt;&gt;""),AND(SI17&gt;=SM$27,SI17&lt;&gt;""),AND(SL17&gt;=SM$27,SL17&lt;&gt;""),AND(TJ17&gt;=TU$27,TJ17&lt;&gt;""),AND(TM17&gt;=TU$27,TM17&lt;&gt;""),AND(TQ17&gt;=TU$27,TQ17&lt;&gt;""),AND(TT17&gt;=TU$27,TT17&lt;&gt;""),AND(UR17&gt;=VC$27,UR17&lt;&gt;""),AND(UU17&gt;=VC$27,UU17&lt;&gt;""),AND(UY17&gt;=VC$27,UY17&lt;&gt;""),AND(VB17&gt;=VC$27,VB17&lt;&gt;""),AND(VZ17&gt;=WK$27,VZ17&lt;&gt;""),AND(WC17&gt;=WK$27,WC17&lt;&gt;""),AND(WG17&gt;=WK$27,WG17&lt;&gt;""),AND(WJ17&gt;=WK$27,WJ17&lt;&gt;"")),"P","")</f>
        <v/>
      </c>
      <c r="H17" s="37" t="str">
        <f>IF(AND(G17="P",F17=""),"No DD",IF(OR(AND(AG17&gt;=AQ$26,AG17&lt;&gt;"",AI17&gt;=AQ$30,AI17&lt;&gt;"",AF17=""),AND(AJ17&gt;=AQ$26,AJ17&lt;&gt;"",AL17&gt;=AQ$30,AL17&lt;&gt;"",AF17=""),AND(AN17&gt;=AQ$26,AN17&lt;&gt;"",AP17&gt;=AQ$30,AP17&lt;&gt;"",AF17=""),AND(BH17&gt;=BR$26,BH17&lt;&gt;"",BJ17&gt;=BR$30,BJ17&lt;&gt;"",BG17=""),AND(BK17&gt;=BR$26,BK17&lt;&gt;"",BM17&gt;=BR$30,BM17&lt;&gt;"",BG17=""),AND(BO17&gt;=BR$26,BO17&lt;&gt;"",BQ17&gt;=BR$30,BQ17&lt;&gt;"",BG17=""),AND(CI17&gt;=CS$26,CI17&lt;&gt;"",CK17&gt;=CS$30,CK17&lt;&gt;"",CH17=""),AND(CL17&gt;=CS$26,CL17&lt;&gt;"",CN17&gt;=CS$30,CN17&lt;&gt;"",CH17=""),AND(CP17&gt;=CS$26,CP17&lt;&gt;"",CR17&gt;=CS$30,CR17&lt;&gt;"",CH17=""),AND(DP17&gt;=EC$26,DP17&lt;&gt;"",DR17&gt;=EC$30,DR17&lt;&gt;""),AND(DS17&gt;=EC$26,DS17&lt;&gt;"",DU17&gt;=EC$30,DU17&lt;&gt;""),AND(DW17&gt;=EC$26,DW17&lt;&gt;"",DY17&gt;=EC$30,DY17&lt;&gt;""),AND(DZ17&gt;=EC$26,DZ17&lt;&gt;"",EB17&gt;=EC$30,EB17&lt;&gt;""),AND(EX17&gt;=FK$26,EX17&lt;&gt;"",EZ17&gt;=FK$30,EZ17&lt;&gt;""),AND(FA17&gt;=FK$26,FA17&lt;&gt;"",FC17&gt;=FK$30,FC17&lt;&gt;""),AND(FE17&gt;=FK$26,FE17&lt;&gt;"",FG17&gt;=FK$30,FG17&lt;&gt;""),AND(FH17&gt;=FK$26,FH17&lt;&gt;"",FJ17&gt;=FK$30,FJ17&lt;&gt;""),AND(GF17&gt;=GS$26,GF17&lt;&gt;"",GH17&gt;=GS$30,GH17&lt;&gt;""),AND(GI17&gt;=GS$26,GI17&lt;&gt;"",GK17&gt;=GS$30,GK17&lt;&gt;""),AND(GM17&gt;=GS$26,GM17&lt;&gt;"",GO17&gt;=GS$30,GO17&lt;&gt;""),AND(GP17&gt;=GS$26,GP17&lt;&gt;"",GR17&gt;=GS$30,GR17&lt;&gt;""),AND(HN17&gt;=IA$26,HN17&lt;&gt;"",HP17&gt;=IA$30,HP17&lt;&gt;""),AND(HQ17&gt;=IA$26,HQ17&lt;&gt;"",HS17&gt;=IA$30,HS17&lt;&gt;""),AND(HU17&gt;=IA$26,HU17&lt;&gt;"",HW17&gt;=IA$30,HW17&lt;&gt;""),AND(HX17&gt;=IA$26,HX17&lt;&gt;"",HZ17&gt;=IA$30,HZ17&lt;&gt;""),AND(IV17&gt;=JI$26,IV17&lt;&gt;"",IX17&gt;=JI$30,IX17&lt;&gt;""),AND(IY17&gt;=JI$26,IY17&lt;&gt;"",JA17&gt;=JI$30,JA17&lt;&gt;""),AND(JC17&gt;=JI$26,JC17&lt;&gt;"",JE17&gt;=JI$30,JE17&lt;&gt;""),AND(JF17&gt;=JI$26,JF17&lt;&gt;"",JH17&gt;=JI$30,JH17&lt;&gt;""),AND(KD17&gt;=KQ$26,KD17&lt;&gt;"",KF17&gt;=KQ$30,KF17&lt;&gt;""),AND(KG17&gt;=KQ$26,KG17&lt;&gt;"",KI17&gt;=KQ$30,KI17&lt;&gt;""),AND(KK17&gt;=KQ$26,KK17&lt;&gt;"",KM17&gt;=KQ$30,KM17&lt;&gt;""),AND(KN17&gt;=KQ$26,KN17&lt;&gt;"",KP17&gt;=KQ$30,KP17&lt;&gt;""),AND(LL17&gt;=LY$26,LL17&lt;&gt;"",LN17&gt;=LY$30,LN17&lt;&gt;""),AND(LO17&gt;=LY$26,LO17&lt;&gt;"",LQ17&gt;=LY$30,LQ17&lt;&gt;""),AND(LS17&gt;=LY$26,LS17&lt;&gt;"",LU17&gt;=LY$30,LU17&lt;&gt;""),AND(LV17&gt;=LY$26,LV17&lt;&gt;"",LX17&gt;=LY$30,LX17&lt;&gt;""),AND(MT17&gt;=NG$26,MT17&lt;&gt;"",MV17&gt;=NG$30,MV17&lt;&gt;""),AND(MW17&gt;=NG$26,MW17&lt;&gt;"",MY17&gt;=NG$30,MY17&lt;&gt;""),AND(NA17&gt;=NG$26,NA17&lt;&gt;"",NC17&gt;=NG$30,NC17&lt;&gt;""),AND(ND17&gt;=NG$26,ND17&lt;&gt;"",NF17&gt;=NG$30,NF17&lt;&gt;""),AND(OB17&gt;=OO$26,OB17&lt;&gt;"",OD17&gt;=OO$30,OD17&lt;&gt;""),AND(OE17&gt;=OO$26,OE17&lt;&gt;"",OG17&gt;=OO$30,OG17&lt;&gt;""),AND(OI17&gt;=OO$26,OI17&lt;&gt;"",OK17&gt;=OO$30,OK17&lt;&gt;""),AND(OL17&gt;=OO$26,OL17&lt;&gt;"",ON17&gt;=OO$30,ON17&lt;&gt;""),AND(PJ17&gt;=PW$26,PJ17&lt;&gt;"",PL17&gt;=PW$30,PL17&lt;&gt;""),AND(PM17&gt;=PW$26,PM17&lt;&gt;"",PO17&gt;=PW$30,PO17&lt;&gt;""),AND(PQ17&gt;=PW$26,PQ17&lt;&gt;"",PS17&gt;=PW$30,PS17&lt;&gt;""),AND(PT17&gt;=PW$26,PT17&lt;&gt;"",PV17&gt;=PW$30,PV17&lt;&gt;""),AND(QR17&gt;=RE$26,QR17&lt;&gt;"",QT17&gt;=RE$30,QT17&lt;&gt;""),AND(QU17&gt;=RE$26,QU17&lt;&gt;"",QW17&gt;=RE$30,QW17&lt;&gt;""),AND(QY17&gt;=RE$26,QY17&lt;&gt;"",RA17&gt;=RE$30,RA17&lt;&gt;""),AND(RB17&gt;=RE$26,RB17&lt;&gt;"",RD17&gt;=RE$30,RD17&lt;&gt;""),AND(RZ17&gt;=SM$26,RZ17&lt;&gt;"",SB17&gt;=SM$30,SB17&lt;&gt;""),AND(SC17&gt;=SM$26,SC17&lt;&gt;"",SE17&gt;=SM$30,SE17&lt;&gt;""),AND(SG17&gt;=SM$26,SG17&lt;&gt;"",SI17&gt;=SM$30,SI17&lt;&gt;""),AND(SJ17&gt;=SM$26,SJ17&lt;&gt;"",SL17&gt;=SM$30,SL17&lt;&gt;""),AND(TH17&gt;=TU$26,TH17&lt;&gt;"",TJ17&gt;=TU$30,TJ17&lt;&gt;""),AND(TK17&gt;=TU$26,TK17&lt;&gt;"",TM17&gt;=TU$30,TM17&lt;&gt;""),AND(TO17&gt;=TU$26,TO17&lt;&gt;"",TQ17&gt;=TU$30,TQ17&lt;&gt;""),AND(TR17&gt;=TU$26,TR17&lt;&gt;"",TT17&gt;=TU$30,TT17&lt;&gt;""),AND(UP17&gt;=VC$26,UP17&lt;&gt;"",UR17&gt;=VC$30,UR17&lt;&gt;""),AND(US17&gt;=VC$26,US17&lt;&gt;"",UU17&gt;=VC$30,UU17&lt;&gt;""),AND(UW17&gt;=VC$26,UW17&lt;&gt;"",UY17&gt;=VC$30,UY17&lt;&gt;""),AND(UZ17&gt;=VC$26,UZ17&lt;&gt;"",VB17&gt;=VC$30,VB17&lt;&gt;""),AND(VX17&gt;=WK$26,VX17&lt;&gt;"",VZ17&gt;=WK$30,VZ17&lt;&gt;""),AND(WA17&gt;=WK$26,WA17&lt;&gt;"",WC17&gt;=WK$30,WC17&lt;&gt;""),AND(WE17&gt;=WK$26,WE17&lt;&gt;"",WG17&gt;=WK$30,WG17&lt;&gt;""),AND(WH17&gt;=WK$26,WH17&lt;&gt;"",WJ17&gt;=WK$30,WJ17&lt;&gt;"")),"Merit",IF(OR(AND(AG17&gt;=AQ$25,AG17&lt;&gt;"",AI17&gt;=AQ$29,AI17&lt;&gt;"",AF17=""),AND(AJ17&gt;=AQ$25,AJ17&lt;&gt;"",AL17&gt;=AQ$29,AL17&lt;&gt;"",AF17=""),AND(AN17&gt;=AQ$25,AN17&lt;&gt;"",AP17&gt;=AQ$29,AP17&lt;&gt;"",AF17=""),AND(BH17&gt;=BR$25,BH17&lt;&gt;"",BJ17&gt;=BR$29,BJ17&lt;&gt;"",BG17=""),AND(BK17&gt;=BR$25,BK17&lt;&gt;"",BM17&gt;=BR$29,BM17&lt;&gt;"",BG17=""),AND(BO17&gt;=BR$25,BO17&lt;&gt;"",BQ17&gt;=BR$29,BQ17&lt;&gt;"",BG17=""),AND(CI17&gt;=CS$25,CI17&lt;&gt;"",CK17&gt;=CS$29,CK17&lt;&gt;"",CH17=""),AND(CL17&gt;=CS$25,CL17&lt;&gt;"",CN17&gt;=CS$29,CN17&lt;&gt;"",CH17=""),AND(CP17&gt;=CS$25,CP17&lt;&gt;"",CR17&gt;=CS$29,CR17&lt;&gt;"",CH17=""),AND(DP17&gt;=EC$25,DP17&lt;&gt;"",DR17&gt;=EC$29,DR17&lt;&gt;""),AND(DS17&gt;=EC$25,DS17&lt;&gt;"",DU17&gt;=EC$29,DU17&lt;&gt;""),AND(DW17&gt;=EC$25,DW17&lt;&gt;"",DY17&gt;=EC$29,DY17&lt;&gt;""),AND(DZ17&gt;=EC$25,DZ17&lt;&gt;"",EB17&gt;=EC$29,EB17&lt;&gt;""),AND(EX17&gt;=FK$25,EX17&lt;&gt;"",EZ17&gt;=FK$29,EZ17&lt;&gt;""),AND(FA17&gt;=FK$25,FA17&lt;&gt;"",FC17&gt;=FK$29,FC17&lt;&gt;""),AND(FE17&gt;=FK$25,FE17&lt;&gt;"",FG17&gt;=FK$29,FG17&lt;&gt;""),AND(FH17&gt;=FK$25,FH17&lt;&gt;"",FJ17&gt;=FK$29,FJ17&lt;&gt;""),AND(GF17&gt;=GS$25,GF17&lt;&gt;"",GH17&gt;=GS$29,GH17&lt;&gt;""),AND(GI17&gt;=GS$25,GI17&lt;&gt;"",GK17&gt;=GS$29,GK17&lt;&gt;""),AND(GM17&gt;=GS$25,GM17&lt;&gt;"",GO17&gt;=GS$29,GO17&lt;&gt;""),AND(GP17&gt;=GS$25,GP17&lt;&gt;"",GR17&gt;=GS$29,GR17&lt;&gt;""),AND(HN17&gt;=IA$25,HN17&lt;&gt;"",HP17&gt;=IA$29,HP17&lt;&gt;""),AND(HQ17&gt;=IA$25,HQ17&lt;&gt;"",HS17&gt;=IA$29,HS17&lt;&gt;""),AND(HU17&gt;=IA$25,HU17&lt;&gt;"",HW17&gt;=IA$29,HW17&lt;&gt;""),AND(HX17&gt;=IA$25,HX17&lt;&gt;"",HZ17&gt;=IA$29,HZ17&lt;&gt;""),AND(IV17&gt;=JI$25,IV17&lt;&gt;"",IX17&gt;=JI$29,IX17&lt;&gt;""),AND(IY17&gt;=JI$25,IY17&lt;&gt;"",JA17&gt;=JI$29,JA17&lt;&gt;""),AND(JC17&gt;=JI$25,JC17&lt;&gt;"",JE17&gt;=JI$29,JE17&lt;&gt;""),AND(JF17&gt;=JI$25,JF17&lt;&gt;"",JH17&gt;=JI$29,JH17&lt;&gt;""),AND(KD17&gt;=KQ$25,KD17&lt;&gt;"",KF17&gt;=KQ$29,KF17&lt;&gt;""),AND(KG17&gt;=KQ$25,KG17&lt;&gt;"",KI17&gt;=KQ$29,KI17&lt;&gt;""),AND(KK17&gt;=KQ$25,KK17&lt;&gt;"",KM17&gt;=KQ$29,KM17&lt;&gt;""),AND(KN17&gt;=KQ$25,KN17&lt;&gt;"",KP17&gt;=KQ$29,KP17&lt;&gt;""),AND(LL17&gt;=LY$25,LL17&lt;&gt;"",LN17&gt;=LY$29,LN17&lt;&gt;""),AND(LO17&gt;=LY$25,LO17&lt;&gt;"",LQ17&gt;=LY$29,LQ17&lt;&gt;""),AND(LS17&gt;=LY$25,LS17&lt;&gt;"",LU17&gt;=LY$29,LU17&lt;&gt;""),AND(LV17&gt;=LY$25,LV17&lt;&gt;"",LX17&gt;=LY$29,LX17&lt;&gt;""),AND(MT17&gt;=NG$25,MT17&lt;&gt;"",MV17&gt;=NG$29,MV17&lt;&gt;""),AND(MW17&gt;=NG$25,MW17&lt;&gt;"",MY17&gt;=NG$29,MY17&lt;&gt;""),AND(NA17&gt;=NG$25,NA17&lt;&gt;"",NC17&gt;=NG$29,NC17&lt;&gt;""),AND(ND17&gt;=NG$25,ND17&lt;&gt;"",NF17&gt;=NG$29,NF17&lt;&gt;""),AND(OB17&gt;=OO$25,OB17&lt;&gt;"",OD17&gt;=OO$29,OD17&lt;&gt;""),AND(OE17&gt;=OO$25,OE17&lt;&gt;"",OG17&gt;=OO$29,OG17&lt;&gt;""),AND(OI17&gt;=OO$25,OI17&lt;&gt;"",OK17&gt;=OO$29,OK17&lt;&gt;""),AND(OL17&gt;=OO$25,OL17&lt;&gt;"",ON17&gt;=OO$29,ON17&lt;&gt;""),AND(PJ17&gt;=PW$25,PJ17&lt;&gt;"",PL17&gt;=PW$29,PL17&lt;&gt;""),AND(PM17&gt;=PW$25,PM17&lt;&gt;"",PO17&gt;=PW$29,PO17&lt;&gt;""),AND(PQ17&gt;=PW$25,PQ17&lt;&gt;"",PS17&gt;=PW$29,PS17&lt;&gt;""),AND(PT17&gt;=PW$25,PT17&lt;&gt;"",PV17&gt;=PW$29,PV17&lt;&gt;""),AND(QR17&gt;=RE$25,QR17&lt;&gt;"",QT17&gt;=RE$29,QT17&lt;&gt;""),AND(QU17&gt;=RE$25,QU17&lt;&gt;"",QW17&gt;=RE$29,QW17&lt;&gt;""),AND(QY17&gt;=RE$25,QY17&lt;&gt;"",RA17&gt;=RE$29,RA17&lt;&gt;""),AND(RB17&gt;=RE$25,RB17&lt;&gt;"",RD17&gt;=RE$29,RD17&lt;&gt;""),AND(RZ17&gt;=SM$25,RZ17&lt;&gt;"",SB17&gt;=SM$29,SB17&lt;&gt;""),AND(SC17&gt;=SM$25,SC17&lt;&gt;"",SE17&gt;=SM$29,SE17&lt;&gt;""),AND(SG17&gt;=SM$25,SG17&lt;&gt;"",SI17&gt;=SM$29,SI17&lt;&gt;""),AND(SJ17&gt;=SM$25,SJ17&lt;&gt;"",SL17&gt;=SM$29,SL17&lt;&gt;""),AND(TH17&gt;=TU$25,TH17&lt;&gt;"",TJ17&gt;=TU$29,TJ17&lt;&gt;""),AND(TK17&gt;=TU$25,TK17&lt;&gt;"",TM17&gt;=TU$29,TM17&lt;&gt;""),AND(TO17&gt;=TU$25,TO17&lt;&gt;"",TQ17&gt;=TU$29,TQ17&lt;&gt;""),AND(TR17&gt;=TU$25,TR17&lt;&gt;"",TT17&gt;=TU$29,TT17&lt;&gt;""),AND(UP17&gt;=VC$25,UP17&lt;&gt;"",UR17&gt;=VC$29,UR17&lt;&gt;""),AND(US17&gt;=VC$25,US17&lt;&gt;"",UU17&gt;=VC$29,UU17&lt;&gt;""),AND(UW17&gt;=VC$25,UW17&lt;&gt;"",UY17&gt;=VC$29,UY17&lt;&gt;""),AND(UZ17&gt;=VC$25,UZ17&lt;&gt;"",VB17&gt;=VC$29,VB17&lt;&gt;""),AND(VX17&gt;=WK$25,VX17&lt;&gt;"",VZ17&gt;=WK$29,VZ17&lt;&gt;""),AND(WA17&gt;=WK$25,WA17&lt;&gt;"",WC17&gt;=WK$29,WC17&lt;&gt;""),AND(WE17&gt;=WK$25,WE17&lt;&gt;"",WG17&gt;=WK$29,WG17&lt;&gt;""),AND(WH17&gt;=WK$25,WH17&lt;&gt;"",WJ17&gt;=WK$29,WJ17&lt;&gt;"")),"Excellence",IF(I17="P","Worlds Team",IF(F17="P","National Team","")))))</f>
        <v/>
      </c>
      <c r="I17" s="3" t="str">
        <f>IF(OR(AND(AG17&gt;=AQ$24,AG17&lt;&gt;"",AI17&gt;=AQ$28,AI17&lt;&gt;"",AF17=""),AND(AJ17&gt;=AQ$24,AJ17&lt;&gt;"",AL17&gt;=AQ$28,AL17&lt;&gt;"",AF17=""),AND(AN17&gt;=AQ$24,AN17&lt;&gt;"",AP17&gt;=AQ$28,AP17&lt;&gt;"",AF17=""),AND(BH17&gt;=BR$24,BH17&lt;&gt;"",BJ17&gt;=BR$28,BJ17&lt;&gt;"",BG17=""),AND(BK17&gt;=BR$24,BK17&lt;&gt;"",BM17&gt;=BR$28,BM17&lt;&gt;"",BG17=""),AND(BO17&gt;=BR$24,BO17&lt;&gt;"",BQ17&gt;=BR$28,BQ17&lt;&gt;"",BG17=""),AND(CI17&gt;=CS$24,CI17&lt;&gt;"",CK17&gt;=CS$28,CK17&lt;&gt;"",CH17=""),AND(CL17&gt;=CS$24,CL17&lt;&gt;"",CN17&gt;=CS$28,CN17&lt;&gt;"",CH17=""),AND(CP17&gt;=CS$24,CP17&lt;&gt;"",CR17&gt;=CS$28,CR17&lt;&gt;"",CH17=""),AND(DP17&gt;=EC$24,DP17&lt;&gt;"",DR17&gt;=EC$28,DR17&lt;&gt;""),AND(DS17&gt;=EC$24,DS17&lt;&gt;"",DU17&gt;=EC$28,DU17&lt;&gt;""),AND(DW17&gt;=EC$24,DW17&lt;&gt;"",DY17&gt;=EC$28,DY17&lt;&gt;""),AND(DZ17&gt;=EC$24,DZ17&lt;&gt;"",EB17&gt;=EC$28,EB17&lt;&gt;""),AND(EX17&gt;=FK$24,EX17&lt;&gt;"",EZ17&gt;=FK$28,EZ17&lt;&gt;""),AND(FA17&gt;=FK$24,FA17&lt;&gt;"",FC17&gt;=FK$28,FC17&lt;&gt;""),AND(FE17&gt;=FK$24,FE17&lt;&gt;"",FG17&gt;=FK$28,FG17&lt;&gt;""),AND(FH17&gt;=FK$24,FH17&lt;&gt;"",FJ17&gt;=FK$28,FJ17&lt;&gt;""),AND(GF17&gt;=GS$24,GF17&lt;&gt;"",GH17&gt;=GS$28,GH17&lt;&gt;""),AND(GI17&gt;=GS$24,GI17&lt;&gt;"",GK17&gt;=GS$28,GK17&lt;&gt;""),AND(GM17&gt;=GS$24,GM17&lt;&gt;"",GO17&gt;=GS$28,GO17&lt;&gt;""),AND(GP17&gt;=GS$24,GP17&lt;&gt;"",GR17&gt;=GS$28,GR17&lt;&gt;""),AND(HN17&gt;=IA$24,HN17&lt;&gt;"",HP17&gt;=IA$28,HP17&lt;&gt;""),AND(HQ17&gt;=IA$24,HQ17&lt;&gt;"",HS17&gt;=IA$28,HS17&lt;&gt;""),AND(HU17&gt;=IA$24,HU17&lt;&gt;"",HW17&gt;=IA$28,HW17&lt;&gt;""),AND(HX17&gt;=IA$24,HX17&lt;&gt;"",HZ17&gt;=IA$28,HZ17&lt;&gt;""),AND(IV17&gt;=JI$24,IV17&lt;&gt;"",IX17&gt;=JI$28,IX17&lt;&gt;""),AND(IY17&gt;=JI$24,IY17&lt;&gt;"",JA17&gt;=JI$28,JA17&lt;&gt;""),AND(JC17&gt;=JI$24,JC17&lt;&gt;"",JE17&gt;=JI$28,JE17&lt;&gt;""),AND(JF17&gt;=JI$24,JF17&lt;&gt;"",JH17&gt;=JI$28,JH17&lt;&gt;""),AND(KD17&gt;=KQ$24,KD17&lt;&gt;"",KF17&gt;=KQ$28,KF17&lt;&gt;""),AND(KG17&gt;=KQ$24,KG17&lt;&gt;"",KI17&gt;=KQ$28,KI17&lt;&gt;""),AND(KK17&gt;=KQ$24,KK17&lt;&gt;"",KM17&gt;=KQ$28,KM17&lt;&gt;""),AND(KN17&gt;=KQ$24,KN17&lt;&gt;"",KP17&gt;=KQ$28,KP17&lt;&gt;""),AND(LL17&gt;=LY$24,LL17&lt;&gt;"",LN17&gt;=LY$28,LN17&lt;&gt;""),AND(LO17&gt;=LY$24,LO17&lt;&gt;"",LQ17&gt;=LY$28,LQ17&lt;&gt;""),AND(LS17&gt;=LY$24,LS17&lt;&gt;"",LU17&gt;=LY$28,LU17&lt;&gt;""),AND(LV17&gt;=LY$24,LV17&lt;&gt;"",LX17&gt;=LY$28,LX17&lt;&gt;""),AND(MT17&gt;=NG$24,MT17&lt;&gt;"",MV17&gt;=NG$28,MV17&lt;&gt;""),AND(MW17&gt;=NG$24,MW17&lt;&gt;"",MY17&gt;=NG$28,MY17&lt;&gt;""),AND(NA17&gt;=NG$24,NA17&lt;&gt;"",NC17&gt;=NG$28,NC17&lt;&gt;""),AND(ND17&gt;=NG$24,ND17&lt;&gt;"",NF17&gt;=NG$28,NF17&lt;&gt;""),AND(OB17&gt;=OO$24,OB17&lt;&gt;"",OD17&gt;=OO$28,OD17&lt;&gt;""),AND(OE17&gt;=OO$24,OE17&lt;&gt;"",OG17&gt;=OO$28,OG17&lt;&gt;""),AND(OI17&gt;=OO$24,OI17&lt;&gt;"",OK17&gt;=OO$28,OK17&lt;&gt;""),AND(OL17&gt;=OO$24,OL17&lt;&gt;"",ON17&gt;=OO$28,ON17&lt;&gt;""),AND(PJ17&gt;=PW$24,PJ17&lt;&gt;"",PL17&gt;=PW$28,PL17&lt;&gt;""),AND(PM17&gt;=PW$24,PM17&lt;&gt;"",PO17&gt;=PW$28,PO17&lt;&gt;""),AND(PQ17&gt;=PW$24,PQ17&lt;&gt;"",PS17&gt;=PW$28,PS17&lt;&gt;""),AND(PT17&gt;=PW$24,PT17&lt;&gt;"",PV17&gt;=PW$28,PV17&lt;&gt;""),AND(QR17&gt;=RE$24,QR17&lt;&gt;"",QT17&gt;=RE$28,QT17&lt;&gt;""),AND(QU17&gt;=RE$24,QU17&lt;&gt;"",QW17&gt;=RE$28,QW17&lt;&gt;""),AND(QY17&gt;=RE$24,QY17&lt;&gt;"",RA17&gt;=RE$28,RA17&lt;&gt;""),AND(RB17&gt;=RE$24,RB17&lt;&gt;"",RD17&gt;=RE$28,RD17&lt;&gt;""),AND(RZ17&gt;=SM$24,RZ17&lt;&gt;"",SB17&gt;=SM$28,SB17&lt;&gt;""),AND(SC17&gt;=SM$24,SC17&lt;&gt;"",SE17&gt;=SM$28,SE17&lt;&gt;""),AND(SG17&gt;=SM$24,SG17&lt;&gt;"",SI17&gt;=SM$28,SI17&lt;&gt;""),AND(SJ17&gt;=SM$24,SJ17&lt;&gt;"",SL17&gt;=SM$28,SL17&lt;&gt;""),AND(TH17&gt;=TU$24,TH17&lt;&gt;"",TJ17&gt;=TU$28,TJ17&lt;&gt;""),AND(TK17&gt;=TU$24,TK17&lt;&gt;"",TM17&gt;=TU$28,TM17&lt;&gt;""),AND(TO17&gt;=TU$24,TO17&lt;&gt;"",TQ17&gt;=TU$28,TQ17&lt;&gt;""),AND(TR17&gt;=TU$24,TR17&lt;&gt;"",TT17&gt;=TU$28,TT17&lt;&gt;""),AND(UP17&gt;=VC$24,UP17&lt;&gt;"",UR17&gt;=VC$28,UR17&lt;&gt;""),AND(US17&gt;=VC$24,US17&lt;&gt;"",UU17&gt;=VC$28,UU17&lt;&gt;""),AND(UW17&gt;=VC$24,UW17&lt;&gt;"",UY17&gt;=VC$28,UY17&lt;&gt;""),AND(UZ17&gt;=VC$24,UZ17&lt;&gt;"",VB17&gt;=VC$28,VB17&lt;&gt;""),AND(VX17&gt;=WK$24,VX17&lt;&gt;"",VZ17&gt;=WK$28,VZ17&lt;&gt;""),AND(WA17&gt;=WK$24,WA17&lt;&gt;"",WC17&gt;=WK$28,WC17&lt;&gt;""),AND(WE17&gt;=WK$24,WE17&lt;&gt;"",WG17&gt;=WK$28,WG17&lt;&gt;""),AND(WH17&gt;=WK$24,WH17&lt;&gt;"",WJ17&gt;=WK$28,WJ17&lt;&gt;"")),"P","")</f>
        <v/>
      </c>
      <c r="J17" s="8">
        <f>IF(COUNT(AI17,AL17,AP17,BJ17,BM17,BQ17,CK17,CN17,CR17)&gt;0,LARGE((AI17,AL17,AP17,BJ17,BM17,BQ17,CK17,CN17,CR17),1),0)</f>
        <v>0</v>
      </c>
      <c r="K17" s="8" t="str">
        <f>IF(J17="","",IF(OR(J17=CK17,J17=CN17,J17=CR17),$BS$1,IF(OR(J17=BJ17,J17=BM17,J17=BQ17),$AR$1,IF(OR(J17=AI17,J17=AL17,J17=AP17),$Q$1,""))))</f>
        <v/>
      </c>
      <c r="L17" s="8">
        <f>IF(COUNT(AI17,AL17,AP17,BJ17,BM17,BQ17,CK17,CN17,CR17)&gt;1,LARGE((AI17,AL17,AP17,BJ17,BM17,BQ17,CK17,CN17,CR17),2),0)</f>
        <v>0</v>
      </c>
      <c r="M17" s="8" t="str">
        <f>IF(L17="","",IF(OR(L17=CK17,L17=CN17,L17=CR17),$BS$1,IF(OR(L17=BJ17,L17=BM17,L17=BQ17),$AR$1,IF(OR(L17=AI17,L17=AL17,L17=AP17),$Q$1,""))))</f>
        <v/>
      </c>
      <c r="N17" s="8">
        <f>IF(MAX(CT17,CU17)&gt;0,MAX(CT17,CU17),"")</f>
        <v>43.05</v>
      </c>
      <c r="O17" s="11" t="str">
        <f>IF(N17="","",IF(N17=CT17,"("&amp;CT$2&amp;")",IF(N17=CU17,"("&amp;CU$2&amp;")")))</f>
        <v>(Final)</v>
      </c>
      <c r="P17" s="8" t="str">
        <f>IF(N17="","",IF(N17=CT17,IF(N17+IF(L17="",0,L17)=WD17,$VD$1,IF(N17+IF(L17="",0,L17)=UV17,$TV$1,IF(N17+IF(L17="",0,L17)=TN17,$SN$1,IF(N17+IF(L17="",0,L17)=SF17,$RF$1,IF(N17+IF(L17="",0,L17)=QX17,$PX$1,IF(N17+IF(L17="",0,L17)=PP17,$OP$1,IF(N17+IF(L17="",0,L17)=OH17,$NH$1,IF(N17+IF(L17="",0,L17)=MZ17,$LZ$1,IF(N17+IF(L17="",0,L17)=LR17,$KR$1,IF(N17+IF(L17="",0,L17)=KJ17,$JJ$1,IF(N17+IF(L17="",0,L17)=JB17,$IB$1,IF(N17+IF(L17="",0,L17)=HT17,$GT$1,IF(N17+IF(L17="",0,L17)=GL17,$FL$1,IF(N17+IF(L17="",0,L17)=FD17,$ED$1,IF(N17+IF(L17="",0,L17)=DV17,$CV$1))))))))))))))),IF(N17=CU17,IF(N17+IF(L17="",0,L17)=WG17,$VD$1,IF(N17+IF(L17="",0,L17)=UY17,$TV$1,IF(N17+IF(L17="",0,L17)=TQ17,$SN$1,IF(N17+IF(L17="",0,L17)=SL17,$RF$1,IF(N17+IF(L17="",0,L17)=RD17,$PX$1,IF(N17+IF(L17="",0,L17)=PV17,$OP$1,IF(N17+IF(L17="",0,L17)=ON17,$NH$1,IF(N17+IF(L17="",0,L17)=NF17,$LZ$1,IF(N17+IF(L17="",0,L17)=LX17,$KR$1,IF(N17+IF(L17="",0,L17)=KP17,$JJ$1,IF(N17+IF(L17="",0,L17)=JH17,$IB$1,IF(N17+IF(L17="",0,L17)=HZ17,$GT$1,IF(N17+IF(L17="",0,L17)=GR17,$FL$1,IF(N17+IF(L17="",0,L17)=FJ17,$ED$1,IF(N17+IF(L17="",0,L17)=EB17,$CV$1,IF(N17+IF(L17="",0,L17)=WJ17,$VD$1,IF(N17+IF(L17="",0,L17)=VB17,$TV$1,IF(N17+IF(L17="",0,L17)=TT17,$SN$1,IF(N17+IF(L17="",0,L17)=SI17,$RF$1,IF(N17+IF(L17="",0,L17)=RA17,$PX$1,IF(N17+IF(L17="",0,L17)=PS17,$OP$1,IF(N17+IF(L17="",0,L17)=OK17,$NH$1,IF(N17+IF(L17="",0,L17)=NC17,$LZ$1,IF(N17+IF(L17="",0,L17)=LU17,$KR$1,IF(N17+IF(L17="",0,L17)=KM17,$JJ$1,IF(N17+IF(L17="",0,L17)=JE17,$IB$1,IF(N17+IF(L17="",0,L17)=HW17,$GT$1,IF(N17+IF(L17="",0,L17)=GO17,$FL$1,IF(N17+IF(L17="",0,L17)=FG17,$ED$1,IF(N17+IF(L17="",0,L17)=DY17,$CV$1)))))))))))))))))))))))))))))))))</f>
        <v>2024 Pan Am [Club] Championships (May 19)</v>
      </c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8"/>
      <c r="AG17" s="39" t="str">
        <f>IF(S17&gt;0,S17,"")</f>
        <v/>
      </c>
      <c r="AH17" s="39" t="str">
        <f>IF(T17&gt;0,T17,"")</f>
        <v/>
      </c>
      <c r="AI17" s="41" t="str">
        <f>IF(SUM(Q17:T17)-U17&gt;0,SUM(Q17:T17)-U17,"")</f>
        <v/>
      </c>
      <c r="AJ17" s="41" t="str">
        <f>IF(X17&gt;0,X17,"")</f>
        <v/>
      </c>
      <c r="AK17" s="41" t="str">
        <f>IF(Y17&gt;0,Y17,"")</f>
        <v/>
      </c>
      <c r="AL17" s="41" t="str">
        <f>IF(SUM(V17:Y17)-Z17&gt;0,SUM(V17:Y17)-Z17,"")</f>
        <v/>
      </c>
      <c r="AM17" s="41" t="str">
        <f>IF(AI17="","",MAX(AI17,AL17))</f>
        <v/>
      </c>
      <c r="AN17" s="41" t="str">
        <f>IF(AC17&gt;0,AC17,"")</f>
        <v/>
      </c>
      <c r="AO17" s="41" t="str">
        <f>IF(AD17&gt;0,AD17,"")</f>
        <v/>
      </c>
      <c r="AP17" s="41" t="str">
        <f>IF(SUM(AA17:AD17)-AE17&gt;0,SUM(AA17:AD17)-AE17,"")</f>
        <v/>
      </c>
      <c r="AQ17" s="41" t="str">
        <f>IF(SUM(AM17,AP17)&gt;0,SUM(AM17,AP17),"")</f>
        <v/>
      </c>
      <c r="AR17" s="27"/>
      <c r="AS17" s="27"/>
      <c r="AT17" s="27"/>
      <c r="AU17" s="27"/>
      <c r="AV17" s="27"/>
      <c r="AW17" s="27"/>
      <c r="AX17" s="27"/>
      <c r="AY17" s="27"/>
      <c r="AZ17" s="27"/>
      <c r="BA17" s="27"/>
      <c r="BB17" s="27"/>
      <c r="BC17" s="27"/>
      <c r="BD17" s="27"/>
      <c r="BE17" s="27"/>
      <c r="BF17" s="27"/>
      <c r="BG17" s="29"/>
      <c r="BH17" s="40" t="str">
        <f>IF(AT17&gt;0,AT17,"")</f>
        <v/>
      </c>
      <c r="BI17" s="40" t="str">
        <f>IF(AU17&gt;0,AU17,"")</f>
        <v/>
      </c>
      <c r="BJ17" s="11" t="str">
        <f>IF(SUM(AR17:AU17)-AV17&gt;0,SUM(AR17:AU17)-AV17,"")</f>
        <v/>
      </c>
      <c r="BK17" s="11" t="str">
        <f>IF(AY17&gt;0,AY17,"")</f>
        <v/>
      </c>
      <c r="BL17" s="11" t="str">
        <f>IF(AZ17&gt;0,AZ17,"")</f>
        <v/>
      </c>
      <c r="BM17" s="11" t="str">
        <f>IF(SUM(AW17:AZ17)-BA17&gt;0,SUM(AW17:AZ17)-BA17,"")</f>
        <v/>
      </c>
      <c r="BN17" s="11" t="str">
        <f>IF(BJ17="","",MAX(BJ17,BM17))</f>
        <v/>
      </c>
      <c r="BO17" s="11" t="str">
        <f>IF(BD17&gt;0,BD17,"")</f>
        <v/>
      </c>
      <c r="BP17" s="11" t="str">
        <f>IF(BE17&gt;0,BE17,"")</f>
        <v/>
      </c>
      <c r="BQ17" s="11" t="str">
        <f>IF(SUM(BB17:BE17)-BF17&gt;0,SUM(BB17:BE17)-BF17,"")</f>
        <v/>
      </c>
      <c r="BR17" s="11" t="str">
        <f>IF(SUM(BN17,BQ17)&gt;0,SUM(BN17,BQ17),"")</f>
        <v/>
      </c>
      <c r="BS17" s="23"/>
      <c r="BT17" s="23"/>
      <c r="BU17" s="23"/>
      <c r="BV17" s="23"/>
      <c r="BW17" s="23"/>
      <c r="BX17" s="23"/>
      <c r="BY17" s="23"/>
      <c r="BZ17" s="23"/>
      <c r="CA17" s="23"/>
      <c r="CB17" s="23"/>
      <c r="CC17" s="23"/>
      <c r="CD17" s="23"/>
      <c r="CE17" s="23"/>
      <c r="CF17" s="23"/>
      <c r="CG17" s="23"/>
      <c r="CH17" s="28"/>
      <c r="CI17" s="39" t="str">
        <f>IF(BU17&gt;0,BU17,"")</f>
        <v/>
      </c>
      <c r="CJ17" s="39" t="str">
        <f>IF(BV17&gt;0,BV17,"")</f>
        <v/>
      </c>
      <c r="CK17" s="41" t="str">
        <f>IF(SUM(BS17:BV17)-BW17&gt;0,SUM(BS17:BV17)-BW17,"")</f>
        <v/>
      </c>
      <c r="CL17" s="41" t="str">
        <f>IF(BZ17&gt;0,BZ17,"")</f>
        <v/>
      </c>
      <c r="CM17" s="41" t="str">
        <f>IF(CA17&gt;0,CA17,"")</f>
        <v/>
      </c>
      <c r="CN17" s="41" t="str">
        <f>IF(SUM(BX17:CA17)-CB17&gt;0,SUM(BX17:CA17)-CB17,"")</f>
        <v/>
      </c>
      <c r="CO17" s="41" t="str">
        <f>IF(CK17="","",MAX(CK17,CN17))</f>
        <v/>
      </c>
      <c r="CP17" s="41" t="str">
        <f>IF(CE17&gt;0,CE17,"")</f>
        <v/>
      </c>
      <c r="CQ17" s="41" t="str">
        <f>IF(CF17&gt;0,CF17,"")</f>
        <v/>
      </c>
      <c r="CR17" s="41" t="str">
        <f>IF(SUM(CC17:CF17)-CG17&gt;0,SUM(CC17:CF17)-CG17,"")</f>
        <v/>
      </c>
      <c r="CS17" s="41" t="str">
        <f>IF(SUM(CO17,CR17)&gt;0,SUM(CO17,CR17),"")</f>
        <v/>
      </c>
      <c r="CT17" s="52">
        <f>IF(MAX(DV17,FD17,GL17,HT17,JB17,KJ17,LR17,MZ17,OH17,PP17,QX17,SF17,TN17,UV17,WD17)-IF(L17="",0,L17)&gt;0.001,MAX(DV17,FD17,GL17,HT17,JB17,KJ17,LR17,MZ17,OH17,PP17,QX17,SF17,TN17,UV17,WD17)-IF(L17="",0,L17),"")</f>
        <v>42.42</v>
      </c>
      <c r="CU17" s="52">
        <f>IF(MAX(DY17,EB17,FG17,FJ17,GO17,GR17,HW17,HZ17,JE17,JH17,KM17,KP17,LU17,LX17,NC17,NF17,OK17,ON17,PS17,PV17,RA17,RD17,SI17,SL17,TQ17,TT17,UY17,VB17,WG17,WJ17)-IF(L17="",0,L17)&gt;0.001,MAX(DY17,EB17,FG17,FJ17,GO17,GR17,HW17,HZ17,JE17,JH17,KM17,KP17,LU17,LX17,NC17,NF17,OK17,ON17,PS17,PV17,RA17,RD17,SI17,SL17,TQ17,TT17,UY17,VB17,WG17,WJ17)-IF(L17="",0,L17),"")</f>
        <v>43.05</v>
      </c>
      <c r="CV17" s="17"/>
      <c r="CW17" s="17"/>
      <c r="CX17" s="17"/>
      <c r="CY17" s="17"/>
      <c r="CZ17" s="17"/>
      <c r="DA17" s="17"/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41" t="str">
        <f>IF(CX17&gt;0,CX17,"")</f>
        <v/>
      </c>
      <c r="DQ17" s="41" t="str">
        <f>IF(CY17&gt;0,CY17,"")</f>
        <v/>
      </c>
      <c r="DR17" s="41" t="str">
        <f>IF(SUM(CV17:CY17)-CZ17&gt;0,SUM(CV17:CY17)-CZ17,"")</f>
        <v/>
      </c>
      <c r="DS17" s="41" t="str">
        <f>IF(DC17&gt;0,DC17,"")</f>
        <v/>
      </c>
      <c r="DT17" s="41" t="str">
        <f>IF(DD17&gt;0,DD17,"")</f>
        <v/>
      </c>
      <c r="DU17" s="41" t="str">
        <f>IF(SUM(DA17:DD17)-DE17&gt;0,SUM(DA17:DD17)-DE17,"")</f>
        <v/>
      </c>
      <c r="DV17" s="41" t="str">
        <f>IF(MAX(DR17,DU17)&gt;0,MAX(DR17,DU17),"")</f>
        <v/>
      </c>
      <c r="DW17" s="41" t="str">
        <f>IF(DH17&gt;0,DH17,"")</f>
        <v/>
      </c>
      <c r="DX17" s="41" t="str">
        <f>IF(DI17&gt;0,DI17,"")</f>
        <v/>
      </c>
      <c r="DY17" s="41" t="str">
        <f>IF(SUM(DF17:DI17)-DJ17&gt;0,SUM(DF17:DI17)-DJ17,"")</f>
        <v/>
      </c>
      <c r="DZ17" s="41" t="str">
        <f>IF(DM17&gt;0,DM17,"")</f>
        <v/>
      </c>
      <c r="EA17" s="41" t="str">
        <f>IF(DN17&gt;0,DN17,"")</f>
        <v/>
      </c>
      <c r="EB17" s="41" t="str">
        <f>IF(SUM(DK17:DN17)-DO17&gt;0,SUM(DK17:DN17)-DO17,"")</f>
        <v/>
      </c>
      <c r="EC17" s="41" t="str">
        <f>IF(SUM(DV17,DY17,EB17)&gt;0,SUM(DV17,DY17,EB17),"")</f>
        <v/>
      </c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1" t="str">
        <f>IF(EF17&gt;0,EF17,"")</f>
        <v/>
      </c>
      <c r="EY17" s="11" t="str">
        <f>IF(EG17&gt;0,EG17,"")</f>
        <v/>
      </c>
      <c r="EZ17" s="11" t="str">
        <f>IF(SUM(ED17:EG17)-EH17&gt;0,SUM(ED17:EG17)-EH17,"")</f>
        <v/>
      </c>
      <c r="FA17" s="11" t="str">
        <f>IF(EK17&gt;0,EK17,"")</f>
        <v/>
      </c>
      <c r="FB17" s="11" t="str">
        <f>IF(EL17&gt;0,EL17,"")</f>
        <v/>
      </c>
      <c r="FC17" s="11" t="str">
        <f>IF(SUM(EI17:EL17)-EM17&gt;0,SUM(EI17:EL17)-EM17,"")</f>
        <v/>
      </c>
      <c r="FD17" s="11" t="str">
        <f>IF(MAX(EZ17,FC17)&gt;0,MAX(EZ17,FC17),"")</f>
        <v/>
      </c>
      <c r="FE17" s="11" t="str">
        <f>IF(EP17&gt;0,EP17,"")</f>
        <v/>
      </c>
      <c r="FF17" s="11" t="str">
        <f>IF(EQ17&gt;0,EQ17,"")</f>
        <v/>
      </c>
      <c r="FG17" s="11" t="str">
        <f>IF(SUM(EN17:EQ17)-ER17&gt;0,SUM(EN17:EQ17)-ER17,"")</f>
        <v/>
      </c>
      <c r="FH17" s="11" t="str">
        <f>IF(EU17&gt;0,EU17,"")</f>
        <v/>
      </c>
      <c r="FI17" s="11" t="str">
        <f>IF(EV17&gt;0,EV17,"")</f>
        <v/>
      </c>
      <c r="FJ17" s="11" t="str">
        <f>IF(SUM(ES17:EV17)-EW17&gt;0,SUM(ES17:EV17)-EW17,"")</f>
        <v/>
      </c>
      <c r="FK17" s="11" t="str">
        <f>IF(SUM(FD17,FG17,FJ17)&gt;0,SUM(FD17,FG17,FJ17),"")</f>
        <v/>
      </c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41" t="str">
        <f>IF(FN17&gt;0,FN17,"")</f>
        <v/>
      </c>
      <c r="GG17" s="41" t="str">
        <f>IF(FO17&gt;0,FO17,"")</f>
        <v/>
      </c>
      <c r="GH17" s="41" t="str">
        <f>IF(SUM(FL17:FO17)-FP17&gt;0,SUM(FL17:FO17)-FP17,"")</f>
        <v/>
      </c>
      <c r="GI17" s="41" t="str">
        <f>IF(FS17&gt;0,FS17,"")</f>
        <v/>
      </c>
      <c r="GJ17" s="41" t="str">
        <f>IF(FT17&gt;0,FT17,"")</f>
        <v/>
      </c>
      <c r="GK17" s="41" t="str">
        <f>IF(SUM(FQ17:FT17)-FU17&gt;0,SUM(FQ17:FT17)-FU17,"")</f>
        <v/>
      </c>
      <c r="GL17" s="41" t="str">
        <f>IF(MAX(GH17,GK17)&gt;0,MAX(GH17,GK17),"")</f>
        <v/>
      </c>
      <c r="GM17" s="41" t="str">
        <f>IF(FX17&gt;0,FX17,"")</f>
        <v/>
      </c>
      <c r="GN17" s="41" t="str">
        <f>IF(FY17&gt;0,FY17,"")</f>
        <v/>
      </c>
      <c r="GO17" s="41" t="str">
        <f>IF(SUM(FV17:FY17)-FZ17&gt;0,SUM(FV17:FY17)-FZ17,"")</f>
        <v/>
      </c>
      <c r="GP17" s="41" t="str">
        <f>IF(GC17&gt;0,GC17,"")</f>
        <v/>
      </c>
      <c r="GQ17" s="41" t="str">
        <f>IF(GD17&gt;0,GD17,"")</f>
        <v/>
      </c>
      <c r="GR17" s="41" t="str">
        <f>IF(SUM(GA17:GD17)-GE17&gt;0,SUM(GA17:GD17)-GE17,"")</f>
        <v/>
      </c>
      <c r="GS17" s="41" t="str">
        <f>IF(SUM(GL17,GO17,GR17)&gt;0,SUM(GL17,GO17,GR17),"")</f>
        <v/>
      </c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1" t="str">
        <f>IF(GV17&gt;0,GV17,"")</f>
        <v/>
      </c>
      <c r="HO17" s="11" t="str">
        <f>IF(GW17&gt;0,GW17,"")</f>
        <v/>
      </c>
      <c r="HP17" s="11" t="str">
        <f>IF(SUM(GT17:GW17)-GX17&gt;0,SUM(GT17:GW17)-GX17,"")</f>
        <v/>
      </c>
      <c r="HQ17" s="11" t="str">
        <f>IF(HA17&gt;0,HA17,"")</f>
        <v/>
      </c>
      <c r="HR17" s="11" t="str">
        <f>IF(HB17&gt;0,HB17,"")</f>
        <v/>
      </c>
      <c r="HS17" s="11" t="str">
        <f>IF(SUM(GY17:HB17)-HC17&gt;0,SUM(GY17:HB17)-HC17,"")</f>
        <v/>
      </c>
      <c r="HT17" s="11" t="str">
        <f>IF(MAX(HP17,HS17)&gt;0,MAX(HP17,HS17),"")</f>
        <v/>
      </c>
      <c r="HU17" s="11" t="str">
        <f>IF(HF17&gt;0,HF17,"")</f>
        <v/>
      </c>
      <c r="HV17" s="11" t="str">
        <f>IF(HG17&gt;0,HG17,"")</f>
        <v/>
      </c>
      <c r="HW17" s="11" t="str">
        <f>IF(SUM(HD17:HG17)-HH17&gt;0,SUM(HD17:HG17)-HH17,"")</f>
        <v/>
      </c>
      <c r="HX17" s="11" t="str">
        <f>IF(HK17&gt;0,HK17,"")</f>
        <v/>
      </c>
      <c r="HY17" s="11" t="str">
        <f>IF(HL17&gt;0,HL17,"")</f>
        <v/>
      </c>
      <c r="HZ17" s="11" t="str">
        <f>IF(SUM(HI17:HL17)-HM17&gt;0,SUM(HI17:HL17)-HM17,"")</f>
        <v/>
      </c>
      <c r="IA17" s="11" t="str">
        <f>IF(SUM(HT17,HW17,HZ17)&gt;0,SUM(HT17,HW17,HZ17),"")</f>
        <v/>
      </c>
      <c r="IB17" s="17"/>
      <c r="IC17" s="17"/>
      <c r="ID17" s="17"/>
      <c r="IE17" s="17"/>
      <c r="IF17" s="17"/>
      <c r="IG17" s="17"/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41" t="str">
        <f>IF(ID17&gt;0,ID17,"")</f>
        <v/>
      </c>
      <c r="IW17" s="41" t="str">
        <f>IF(IE17&gt;0,IE17,"")</f>
        <v/>
      </c>
      <c r="IX17" s="41" t="str">
        <f>IF(SUM(IB17:IE17)-IF17&gt;0,SUM(IB17:IE17)-IF17,"")</f>
        <v/>
      </c>
      <c r="IY17" s="41" t="str">
        <f>IF(II17&gt;0,II17,"")</f>
        <v/>
      </c>
      <c r="IZ17" s="41" t="str">
        <f>IF(IJ17&gt;0,IJ17,"")</f>
        <v/>
      </c>
      <c r="JA17" s="41" t="str">
        <f>IF(SUM(IG17:IJ17)-IK17&gt;0,SUM(IG17:IJ17)-IK17,"")</f>
        <v/>
      </c>
      <c r="JB17" s="41" t="str">
        <f>IF(MAX(IX17,JA17)&gt;0,MAX(IX17,JA17),"")</f>
        <v/>
      </c>
      <c r="JC17" s="41" t="str">
        <f>IF(IN17&gt;0,IN17,"")</f>
        <v/>
      </c>
      <c r="JD17" s="41" t="str">
        <f>IF(IO17&gt;0,IO17,"")</f>
        <v/>
      </c>
      <c r="JE17" s="41" t="str">
        <f>IF(SUM(IL17:IO17)-IP17&gt;0,SUM(IL17:IO17)-IP17,"")</f>
        <v/>
      </c>
      <c r="JF17" s="41" t="str">
        <f>IF(IS17&gt;0,IS17,"")</f>
        <v/>
      </c>
      <c r="JG17" s="41" t="str">
        <f>IF(IT17&gt;0,IT17,"")</f>
        <v/>
      </c>
      <c r="JH17" s="41" t="str">
        <f>IF(SUM(IQ17:IT17)-IU17&gt;0,SUM(IQ17:IT17)-IU17,"")</f>
        <v/>
      </c>
      <c r="JI17" s="41" t="str">
        <f>IF(SUM(JB17,JE17,JH17)&gt;0,SUM(JB17,JE17,JH17),"")</f>
        <v/>
      </c>
      <c r="JJ17" s="18"/>
      <c r="JK17" s="18"/>
      <c r="JL17" s="18"/>
      <c r="JM17" s="18"/>
      <c r="JN17" s="18"/>
      <c r="JO17" s="18"/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1" t="str">
        <f>IF(JL17&gt;0,JL17,"")</f>
        <v/>
      </c>
      <c r="KE17" s="11" t="str">
        <f>IF(JM17&gt;0,JM17,"")</f>
        <v/>
      </c>
      <c r="KF17" s="11" t="str">
        <f>IF(SUM(JJ17:JM17)-JN17&gt;0,SUM(JJ17:JM17)-JN17,"")</f>
        <v/>
      </c>
      <c r="KG17" s="11" t="str">
        <f>IF(JQ17&gt;0,JQ17,"")</f>
        <v/>
      </c>
      <c r="KH17" s="11" t="str">
        <f>IF(JR17&gt;0,JR17,"")</f>
        <v/>
      </c>
      <c r="KI17" s="11" t="str">
        <f>IF(SUM(JO17:JR17)-JS17&gt;0,SUM(JO17:JR17)-JS17,"")</f>
        <v/>
      </c>
      <c r="KJ17" s="11" t="str">
        <f>IF(MAX(KF17,KI17)&gt;0,MAX(KF17,KI17),"")</f>
        <v/>
      </c>
      <c r="KK17" s="11" t="str">
        <f>IF(JV17&gt;0,JV17,"")</f>
        <v/>
      </c>
      <c r="KL17" s="11" t="str">
        <f>IF(JW17&gt;0,JW17,"")</f>
        <v/>
      </c>
      <c r="KM17" s="11" t="str">
        <f>IF(SUM(JT17:JW17)-JX17&gt;0,SUM(JT17:JW17)-JX17,"")</f>
        <v/>
      </c>
      <c r="KN17" s="11" t="str">
        <f>IF(KA17&gt;0,KA17,"")</f>
        <v/>
      </c>
      <c r="KO17" s="11" t="str">
        <f>IF(KB17&gt;0,KB17,"")</f>
        <v/>
      </c>
      <c r="KP17" s="11" t="str">
        <f>IF(SUM(JY17:KB17)-KC17&gt;0,SUM(JY17:KB17)-KC17,"")</f>
        <v/>
      </c>
      <c r="KQ17" s="11" t="str">
        <f>IF(SUM(KJ17,KM17,KP17)&gt;0,SUM(KJ17,KM17,KP17),"")</f>
        <v/>
      </c>
      <c r="KR17" s="17"/>
      <c r="KS17" s="17"/>
      <c r="KT17" s="17"/>
      <c r="KU17" s="17"/>
      <c r="KV17" s="17"/>
      <c r="KW17" s="17"/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41" t="str">
        <f>IF(KT17&gt;0,KT17,"")</f>
        <v/>
      </c>
      <c r="LM17" s="41" t="str">
        <f>IF(KU17&gt;0,KU17,"")</f>
        <v/>
      </c>
      <c r="LN17" s="41" t="str">
        <f>IF(SUM(KR17:KU17)-KV17&gt;0,SUM(KR17:KU17)-KV17,"")</f>
        <v/>
      </c>
      <c r="LO17" s="41" t="str">
        <f>IF(KY17&gt;0,KY17,"")</f>
        <v/>
      </c>
      <c r="LP17" s="41" t="str">
        <f>IF(KZ17&gt;0,KZ17,"")</f>
        <v/>
      </c>
      <c r="LQ17" s="41" t="str">
        <f>IF(SUM(KW17:KZ17)-LA17&gt;0,SUM(KW17:KZ17)-LA17,"")</f>
        <v/>
      </c>
      <c r="LR17" s="41" t="str">
        <f>IF(MAX(LN17,LQ17)&gt;0,MAX(LN17,LQ17),"")</f>
        <v/>
      </c>
      <c r="LS17" s="41" t="str">
        <f>IF(LD17&gt;0,LD17,"")</f>
        <v/>
      </c>
      <c r="LT17" s="41" t="str">
        <f>IF(LE17&gt;0,LE17,"")</f>
        <v/>
      </c>
      <c r="LU17" s="41" t="str">
        <f>IF(SUM(LB17:LE17)-LF17&gt;0,SUM(LB17:LE17)-LF17,"")</f>
        <v/>
      </c>
      <c r="LV17" s="41" t="str">
        <f>IF(LI17&gt;0,LI17,"")</f>
        <v/>
      </c>
      <c r="LW17" s="41" t="str">
        <f>IF(LJ17&gt;0,LJ17,"")</f>
        <v/>
      </c>
      <c r="LX17" s="41" t="str">
        <f>IF(SUM(LG17:LJ17)-LK17&gt;0,SUM(LG17:LJ17)-LK17,"")</f>
        <v/>
      </c>
      <c r="LY17" s="41" t="str">
        <f>IF(SUM(LR17,LU17,LX17)&gt;0,SUM(LR17,LU17,LX17),"")</f>
        <v/>
      </c>
      <c r="LZ17" s="18"/>
      <c r="MA17" s="18"/>
      <c r="MB17" s="18"/>
      <c r="MC17" s="18"/>
      <c r="MD17" s="18"/>
      <c r="ME17" s="18"/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1" t="str">
        <f>IF(MB17&gt;0,MB17,"")</f>
        <v/>
      </c>
      <c r="MU17" s="11" t="str">
        <f>IF(MC17&gt;0,MC17,"")</f>
        <v/>
      </c>
      <c r="MV17" s="11" t="str">
        <f>IF(SUM(LZ17:MC17)-MD17&gt;0,SUM(LZ17:MC17)-MD17,"")</f>
        <v/>
      </c>
      <c r="MW17" s="11" t="str">
        <f>IF(MG17&gt;0,MG17,"")</f>
        <v/>
      </c>
      <c r="MX17" s="11" t="str">
        <f>IF(MH17&gt;0,MH17,"")</f>
        <v/>
      </c>
      <c r="MY17" s="11" t="str">
        <f>IF(SUM(ME17:MH17)-MI17&gt;0,SUM(ME17:MH17)-MI17,"")</f>
        <v/>
      </c>
      <c r="MZ17" s="11" t="str">
        <f>IF(MAX(MV17,MY17)&gt;0,MAX(MV17,MY17),"")</f>
        <v/>
      </c>
      <c r="NA17" s="11" t="str">
        <f>IF(ML17&gt;0,ML17,"")</f>
        <v/>
      </c>
      <c r="NB17" s="11" t="str">
        <f>IF(MM17&gt;0,MM17,"")</f>
        <v/>
      </c>
      <c r="NC17" s="11" t="str">
        <f>IF(SUM(MJ17:MM17)-MN17&gt;0,SUM(MJ17:MM17)-MN17,"")</f>
        <v/>
      </c>
      <c r="ND17" s="11" t="str">
        <f>IF(MQ17&gt;0,MQ17,"")</f>
        <v/>
      </c>
      <c r="NE17" s="11" t="str">
        <f>IF(MR17&gt;0,MR17,"")</f>
        <v/>
      </c>
      <c r="NF17" s="11" t="str">
        <f>IF(SUM(MO17:MR17)-MS17&gt;0,SUM(MO17:MR17)-MS17,"")</f>
        <v/>
      </c>
      <c r="NG17" s="11" t="str">
        <f>IF(SUM(MZ17,NC17,NF17)&gt;0,SUM(MZ17,NC17,NF17),"")</f>
        <v/>
      </c>
      <c r="NH17" s="17"/>
      <c r="NI17" s="17"/>
      <c r="NJ17" s="17"/>
      <c r="NK17" s="17"/>
      <c r="NL17" s="17"/>
      <c r="NM17" s="17"/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41" t="str">
        <f>IF(NJ17&gt;0,NJ17,"")</f>
        <v/>
      </c>
      <c r="OC17" s="41" t="str">
        <f>IF(NK17&gt;0,NK17,"")</f>
        <v/>
      </c>
      <c r="OD17" s="41" t="str">
        <f>IF(SUM(NH17:NK17)-NL17&gt;0,SUM(NH17:NK17)-NL17,"")</f>
        <v/>
      </c>
      <c r="OE17" s="41" t="str">
        <f>IF(NO17&gt;0,NO17,"")</f>
        <v/>
      </c>
      <c r="OF17" s="41" t="str">
        <f>IF(NP17&gt;0,NP17,"")</f>
        <v/>
      </c>
      <c r="OG17" s="41" t="str">
        <f>IF(SUM(NM17:NP17)-NQ17&gt;0,SUM(NM17:NP17)-NQ17,"")</f>
        <v/>
      </c>
      <c r="OH17" s="41" t="str">
        <f>IF(MAX(OD17,OG17)&gt;0,MAX(OD17,OG17),"")</f>
        <v/>
      </c>
      <c r="OI17" s="41" t="str">
        <f>IF(NT17&gt;0,NT17,"")</f>
        <v/>
      </c>
      <c r="OJ17" s="41" t="str">
        <f>IF(NU17&gt;0,NU17,"")</f>
        <v/>
      </c>
      <c r="OK17" s="41" t="str">
        <f>IF(SUM(NR17:NU17)-NV17&gt;0,SUM(NR17:NU17)-NV17,"")</f>
        <v/>
      </c>
      <c r="OL17" s="41" t="str">
        <f>IF(NY17&gt;0,NY17,"")</f>
        <v/>
      </c>
      <c r="OM17" s="41" t="str">
        <f>IF(NZ17&gt;0,NZ17,"")</f>
        <v/>
      </c>
      <c r="ON17" s="41" t="str">
        <f>IF(SUM(NW17:NZ17)-OA17&gt;0,SUM(NW17:NZ17)-OA17,"")</f>
        <v/>
      </c>
      <c r="OO17" s="41" t="str">
        <f>IF(SUM(OH17,OK17,ON17)&gt;0,SUM(OH17,OK17,ON17),"")</f>
        <v/>
      </c>
      <c r="OP17" s="18">
        <v>7.35</v>
      </c>
      <c r="OQ17" s="18">
        <v>9.4499999999999993</v>
      </c>
      <c r="OR17" s="18">
        <v>8.3000000000000007</v>
      </c>
      <c r="OS17" s="18">
        <v>17.32</v>
      </c>
      <c r="OT17" s="18">
        <v>0</v>
      </c>
      <c r="OU17" s="18"/>
      <c r="OV17" s="18"/>
      <c r="OW17" s="18"/>
      <c r="OX17" s="18"/>
      <c r="OY17" s="18"/>
      <c r="OZ17" s="18">
        <v>7.25</v>
      </c>
      <c r="PA17" s="18">
        <v>8.9</v>
      </c>
      <c r="PB17" s="18">
        <v>8.3000000000000007</v>
      </c>
      <c r="PC17" s="18">
        <v>18.600000000000001</v>
      </c>
      <c r="PD17" s="18">
        <v>0</v>
      </c>
      <c r="PE17" s="18">
        <v>7</v>
      </c>
      <c r="PF17" s="18">
        <v>9.25</v>
      </c>
      <c r="PG17" s="18">
        <v>8.3000000000000007</v>
      </c>
      <c r="PH17" s="18">
        <v>16.440000000000001</v>
      </c>
      <c r="PI17" s="18">
        <v>0</v>
      </c>
      <c r="PJ17" s="11">
        <f>IF(OR17&gt;0,OR17,"")</f>
        <v>8.3000000000000007</v>
      </c>
      <c r="PK17" s="11">
        <f>IF(OS17&gt;0,OS17,"")</f>
        <v>17.32</v>
      </c>
      <c r="PL17" s="11">
        <f>IF(SUM(OP17:OS17)-OT17&gt;0,SUM(OP17:OS17)-OT17,"")</f>
        <v>42.42</v>
      </c>
      <c r="PM17" s="11" t="str">
        <f>IF(OW17&gt;0,OW17,"")</f>
        <v/>
      </c>
      <c r="PN17" s="11" t="str">
        <f>IF(OX17&gt;0,OX17,"")</f>
        <v/>
      </c>
      <c r="PO17" s="11" t="str">
        <f>IF(SUM(OU17:OX17)-OY17&gt;0,SUM(OU17:OX17)-OY17,"")</f>
        <v/>
      </c>
      <c r="PP17" s="11">
        <f>IF(MAX(PL17,PO17)&gt;0,MAX(PL17,PO17),"")</f>
        <v>42.42</v>
      </c>
      <c r="PQ17" s="11">
        <f>IF(PB17&gt;0,PB17,"")</f>
        <v>8.3000000000000007</v>
      </c>
      <c r="PR17" s="11">
        <f>IF(PC17&gt;0,PC17,"")</f>
        <v>18.600000000000001</v>
      </c>
      <c r="PS17" s="11">
        <f>IF(SUM(OZ17:PC17)-PD17&gt;0,SUM(OZ17:PC17)-PD17,"")</f>
        <v>43.05</v>
      </c>
      <c r="PT17" s="11">
        <f>IF(PG17&gt;0,PG17,"")</f>
        <v>8.3000000000000007</v>
      </c>
      <c r="PU17" s="11">
        <f>IF(PH17&gt;0,PH17,"")</f>
        <v>16.440000000000001</v>
      </c>
      <c r="PV17" s="11">
        <f>IF(SUM(PE17:PH17)-PI17&gt;0,SUM(PE17:PH17)-PI17,"")</f>
        <v>40.99</v>
      </c>
      <c r="PW17" s="11">
        <f>IF(SUM(PP17,PS17,PV17)&gt;0,SUM(PP17,PS17,PV17),"")</f>
        <v>126.46000000000001</v>
      </c>
      <c r="PX17" s="17"/>
      <c r="PY17" s="17"/>
      <c r="PZ17" s="17"/>
      <c r="QA17" s="17"/>
      <c r="QB17" s="17"/>
      <c r="QC17" s="17"/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41" t="str">
        <f>IF(PZ17&gt;0,PZ17,"")</f>
        <v/>
      </c>
      <c r="QS17" s="41" t="str">
        <f>IF(QA17&gt;0,QA17,"")</f>
        <v/>
      </c>
      <c r="QT17" s="41" t="str">
        <f>IF(SUM(PX17:QA17)-QB17&gt;0,SUM(PX17:QA17)-QB17,"")</f>
        <v/>
      </c>
      <c r="QU17" s="41" t="str">
        <f>IF(QE17&gt;0,QE17,"")</f>
        <v/>
      </c>
      <c r="QV17" s="41" t="str">
        <f>IF(QF17&gt;0,QF17,"")</f>
        <v/>
      </c>
      <c r="QW17" s="41" t="str">
        <f>IF(SUM(QC17:QF17)-QG17&gt;0,SUM(QC17:QF17)-QG17,"")</f>
        <v/>
      </c>
      <c r="QX17" s="41" t="str">
        <f>IF(MAX(QT17,QW17)&gt;0,MAX(QT17,QW17),"")</f>
        <v/>
      </c>
      <c r="QY17" s="41" t="str">
        <f>IF(QJ17&gt;0,QJ17,"")</f>
        <v/>
      </c>
      <c r="QZ17" s="41" t="str">
        <f>IF(QK17&gt;0,QK17,"")</f>
        <v/>
      </c>
      <c r="RA17" s="41" t="str">
        <f>IF(SUM(QH17:QK17)-QL17&gt;0,SUM(QH17:QK17)-QL17,"")</f>
        <v/>
      </c>
      <c r="RB17" s="41" t="str">
        <f>IF(QO17&gt;0,QO17,"")</f>
        <v/>
      </c>
      <c r="RC17" s="41" t="str">
        <f>IF(QP17&gt;0,QP17,"")</f>
        <v/>
      </c>
      <c r="RD17" s="41" t="str">
        <f>IF(SUM(QM17:QP17)-QQ17&gt;0,SUM(QM17:QP17)-QQ17,"")</f>
        <v/>
      </c>
      <c r="RE17" s="41" t="str">
        <f>IF(SUM(QX17,RA17,RD17)&gt;0,SUM(QX17,RA17,RD17),"")</f>
        <v/>
      </c>
      <c r="RF17" s="18"/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1" t="str">
        <f>IF(RH17&gt;0,RH17,"")</f>
        <v/>
      </c>
      <c r="SA17" s="11" t="str">
        <f>IF(RI17&gt;0,RI17,"")</f>
        <v/>
      </c>
      <c r="SB17" s="11" t="str">
        <f>IF(SUM(RF17:RI17)-RJ17&gt;0,SUM(RF17:RI17)-RJ17,"")</f>
        <v/>
      </c>
      <c r="SC17" s="11" t="str">
        <f>IF(RM17&gt;0,RM17,"")</f>
        <v/>
      </c>
      <c r="SD17" s="11" t="str">
        <f>IF(RN17&gt;0,RN17,"")</f>
        <v/>
      </c>
      <c r="SE17" s="11" t="str">
        <f>IF(SUM(RK17:RN17)-RO17&gt;0,SUM(RK17:RN17)-RO17,"")</f>
        <v/>
      </c>
      <c r="SF17" s="11" t="str">
        <f>IF(MAX(SB17,SE17)&gt;0,MAX(SB17,SE17),"")</f>
        <v/>
      </c>
      <c r="SG17" s="11" t="str">
        <f>IF(RR17&gt;0,RR17,"")</f>
        <v/>
      </c>
      <c r="SH17" s="11" t="str">
        <f>IF(RS17&gt;0,RS17,"")</f>
        <v/>
      </c>
      <c r="SI17" s="11" t="str">
        <f>IF(SUM(RP17:RS17)-RT17&gt;0,SUM(RP17:RS17)-RT17,"")</f>
        <v/>
      </c>
      <c r="SJ17" s="11" t="str">
        <f>IF(RW17&gt;0,RW17,"")</f>
        <v/>
      </c>
      <c r="SK17" s="11" t="str">
        <f>IF(RX17&gt;0,RX17,"")</f>
        <v/>
      </c>
      <c r="SL17" s="11" t="str">
        <f>IF(SUM(RU17:RX17)-RY17&gt;0,SUM(RU17:RX17)-RY17,"")</f>
        <v/>
      </c>
      <c r="SM17" s="11" t="str">
        <f>IF(SUM(SF17,SI17,SL17)&gt;0,SUM(SF17,SI17,SL17),"")</f>
        <v/>
      </c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17"/>
      <c r="TD17" s="17"/>
      <c r="TE17" s="17"/>
      <c r="TF17" s="17"/>
      <c r="TG17" s="17"/>
      <c r="TH17" s="41" t="str">
        <f>IF(SP17&gt;0,SP17,"")</f>
        <v/>
      </c>
      <c r="TI17" s="41" t="str">
        <f>IF(SQ17&gt;0,SQ17,"")</f>
        <v/>
      </c>
      <c r="TJ17" s="41" t="str">
        <f>IF(SUM(SN17:SQ17)-SR17&gt;0,SUM(SN17:SQ17)-SR17,"")</f>
        <v/>
      </c>
      <c r="TK17" s="41" t="str">
        <f>IF(SU17&gt;0,SU17,"")</f>
        <v/>
      </c>
      <c r="TL17" s="41" t="str">
        <f>IF(SV17&gt;0,SV17,"")</f>
        <v/>
      </c>
      <c r="TM17" s="41" t="str">
        <f>IF(SUM(SS17:SV17)-SW17&gt;0,SUM(SS17:SV17)-SW17,"")</f>
        <v/>
      </c>
      <c r="TN17" s="41" t="str">
        <f>IF(MAX(TJ17,TM17)&gt;0,MAX(TJ17,TM17),"")</f>
        <v/>
      </c>
      <c r="TO17" s="41" t="str">
        <f>IF(SZ17&gt;0,SZ17,"")</f>
        <v/>
      </c>
      <c r="TP17" s="41" t="str">
        <f>IF(TA17&gt;0,TA17,"")</f>
        <v/>
      </c>
      <c r="TQ17" s="41" t="str">
        <f>IF(SUM(SX17:TA17)-TB17&gt;0,SUM(SX17:TA17)-TB17,"")</f>
        <v/>
      </c>
      <c r="TR17" s="41" t="str">
        <f>IF(TE17&gt;0,TE17,"")</f>
        <v/>
      </c>
      <c r="TS17" s="41" t="str">
        <f>IF(TF17&gt;0,TF17,"")</f>
        <v/>
      </c>
      <c r="TT17" s="41" t="str">
        <f>IF(SUM(TC17:TF17)-TG17&gt;0,SUM(TC17:TF17)-TG17,"")</f>
        <v/>
      </c>
      <c r="TU17" s="41" t="str">
        <f>IF(SUM(TN17,TQ17,TT17)&gt;0,SUM(TN17,TQ17,TT17),"")</f>
        <v/>
      </c>
      <c r="TV17" s="18"/>
      <c r="TW17" s="18"/>
      <c r="TX17" s="18"/>
      <c r="TY17" s="18"/>
      <c r="TZ17" s="18"/>
      <c r="UA17" s="18"/>
      <c r="UB17" s="18"/>
      <c r="UC17" s="18"/>
      <c r="UD17" s="18"/>
      <c r="UE17" s="18"/>
      <c r="UF17" s="18"/>
      <c r="UG17" s="18"/>
      <c r="UH17" s="18"/>
      <c r="UI17" s="18"/>
      <c r="UJ17" s="18"/>
      <c r="UK17" s="18"/>
      <c r="UL17" s="18"/>
      <c r="UM17" s="18"/>
      <c r="UN17" s="18"/>
      <c r="UO17" s="18"/>
      <c r="UP17" s="11" t="str">
        <f>IF(TX17&gt;0,TX17,"")</f>
        <v/>
      </c>
      <c r="UQ17" s="11" t="str">
        <f>IF(TY17&gt;0,TY17,"")</f>
        <v/>
      </c>
      <c r="UR17" s="11" t="str">
        <f>IF(SUM(TV17:TY17)-TZ17&gt;0,SUM(TV17:TY17)-TZ17,"")</f>
        <v/>
      </c>
      <c r="US17" s="11" t="str">
        <f>IF(UC17&gt;0,UC17,"")</f>
        <v/>
      </c>
      <c r="UT17" s="11" t="str">
        <f>IF(UD17&gt;0,UD17,"")</f>
        <v/>
      </c>
      <c r="UU17" s="11" t="str">
        <f>IF(SUM(UA17:UD17)-UE17&gt;0,SUM(UA17:UD17)-UE17,"")</f>
        <v/>
      </c>
      <c r="UV17" s="11" t="str">
        <f>IF(MAX(UR17,UU17)&gt;0,MAX(UR17,UU17),"")</f>
        <v/>
      </c>
      <c r="UW17" s="11" t="str">
        <f>IF(UH17&gt;0,UH17,"")</f>
        <v/>
      </c>
      <c r="UX17" s="11" t="str">
        <f>IF(UI17&gt;0,UI17,"")</f>
        <v/>
      </c>
      <c r="UY17" s="11" t="str">
        <f>IF(SUM(UF17:UI17)-UJ17&gt;0,SUM(UF17:UI17)-UJ17,"")</f>
        <v/>
      </c>
      <c r="UZ17" s="11" t="str">
        <f>IF(UM17&gt;0,UM17,"")</f>
        <v/>
      </c>
      <c r="VA17" s="11" t="str">
        <f>IF(UN17&gt;0,UN17,"")</f>
        <v/>
      </c>
      <c r="VB17" s="11" t="str">
        <f>IF(SUM(UK17:UN17)-UO17&gt;0,SUM(UK17:UN17)-UO17,"")</f>
        <v/>
      </c>
      <c r="VC17" s="11" t="str">
        <f>IF(SUM(UV17,UY17,VB17)&gt;0,SUM(UV17,UY17,VB17),"")</f>
        <v/>
      </c>
      <c r="VD17" s="17"/>
      <c r="VE17" s="17"/>
      <c r="VF17" s="17"/>
      <c r="VG17" s="17"/>
      <c r="VH17" s="17"/>
      <c r="VI17" s="17"/>
      <c r="VJ17" s="17"/>
      <c r="VK17" s="17"/>
      <c r="VL17" s="17"/>
      <c r="VM17" s="17"/>
      <c r="VN17" s="17"/>
      <c r="VO17" s="17"/>
      <c r="VP17" s="17"/>
      <c r="VQ17" s="17"/>
      <c r="VR17" s="17"/>
      <c r="VS17" s="17"/>
      <c r="VT17" s="17"/>
      <c r="VU17" s="17"/>
      <c r="VV17" s="17"/>
      <c r="VW17" s="17"/>
      <c r="VX17" s="41" t="str">
        <f>IF(VF17&gt;0,VF17,"")</f>
        <v/>
      </c>
      <c r="VY17" s="41" t="str">
        <f>IF(VG17&gt;0,VG17,"")</f>
        <v/>
      </c>
      <c r="VZ17" s="41" t="str">
        <f>IF(SUM(VD17:VG17)-VH17&gt;0,SUM(VD17:VG17)-VH17,"")</f>
        <v/>
      </c>
      <c r="WA17" s="41" t="str">
        <f>IF(VK17&gt;0,VK17,"")</f>
        <v/>
      </c>
      <c r="WB17" s="41" t="str">
        <f>IF(VL17&gt;0,VL17,"")</f>
        <v/>
      </c>
      <c r="WC17" s="41" t="str">
        <f>IF(SUM(VI17:VL17)-VM17&gt;0,SUM(VI17:VL17)-VM17,"")</f>
        <v/>
      </c>
      <c r="WD17" s="41" t="str">
        <f>IF(MAX(VZ17,WC17)&gt;0,MAX(VZ17,WC17),"")</f>
        <v/>
      </c>
      <c r="WE17" s="41" t="str">
        <f>IF(VP17&gt;0,VP17,"")</f>
        <v/>
      </c>
      <c r="WF17" s="41" t="str">
        <f>IF(VQ17&gt;0,VQ17,"")</f>
        <v/>
      </c>
      <c r="WG17" s="41" t="str">
        <f>IF(SUM(VN17:VQ17)-VR17&gt;0,SUM(VN17:VQ17)-VR17,"")</f>
        <v/>
      </c>
      <c r="WH17" s="41" t="str">
        <f>IF(VU17&gt;0,VU17,"")</f>
        <v/>
      </c>
      <c r="WI17" s="41" t="str">
        <f>IF(VV17&gt;0,VV17,"")</f>
        <v/>
      </c>
      <c r="WJ17" s="41" t="str">
        <f>IF(SUM(VS17:VV17)-VW17&gt;0,SUM(VS17:VV17)-VW17,"")</f>
        <v/>
      </c>
      <c r="WK17" s="41" t="str">
        <f>IF(SUM(WD17,WG17,WJ17)&gt;0,SUM(WD17,WG17,WJ17),"")</f>
        <v/>
      </c>
      <c r="WL17" s="27">
        <f>IF($CH17="P",BS17,(BS17+AR17)/2)</f>
        <v>0</v>
      </c>
      <c r="WM17" s="27">
        <f>IF($CH17="P",BT17,(BT17+AS17)/2)</f>
        <v>0</v>
      </c>
      <c r="WN17" s="27">
        <f>IF($CH17="P",BU17,(BU17+AT17)/2)</f>
        <v>0</v>
      </c>
      <c r="WO17" s="27">
        <f>IF($CH17="P",BV17,(BV17+AU17)/2)</f>
        <v>0</v>
      </c>
      <c r="WP17" s="27">
        <f>IF($CH17="P",BW17,(BW17+AV17)/2)</f>
        <v>0</v>
      </c>
      <c r="WQ17" s="27">
        <f>IF($CH17="P",BX17,(BX17+AW17)/2)</f>
        <v>0</v>
      </c>
      <c r="WR17" s="27">
        <f>IF($CH17="P",BY17,(BY17+AX17)/2)</f>
        <v>0</v>
      </c>
      <c r="WS17" s="27">
        <f>IF($CH17="P",BZ17,(BZ17+AY17)/2)</f>
        <v>0</v>
      </c>
      <c r="WT17" s="27">
        <f>IF($CH17="P",CA17,(CA17+AZ17)/2)</f>
        <v>0</v>
      </c>
      <c r="WU17" s="27">
        <f>IF($CH17="P",CB17,(CB17+BA17)/2)</f>
        <v>0</v>
      </c>
      <c r="WV17" s="27">
        <f>IF($CH17="P",CC17,(CC17+BB17)/2)</f>
        <v>0</v>
      </c>
      <c r="WW17" s="27">
        <f>IF($CH17="P",CD17,(CD17+BC17)/2)</f>
        <v>0</v>
      </c>
      <c r="WX17" s="27">
        <f>IF($CH17="P",CE17,(CE17+BD17)/2)</f>
        <v>0</v>
      </c>
      <c r="WY17" s="27">
        <f>IF($CH17="P",CF17,(CF17+BE17)/2)</f>
        <v>0</v>
      </c>
      <c r="WZ17" s="27">
        <f>IF($CH17="P",CG17,(CG17+BF17)/2)</f>
        <v>0</v>
      </c>
      <c r="XA17" s="29" t="s">
        <v>56</v>
      </c>
      <c r="XB17" s="11" t="str">
        <f>IF(WN17&gt;0,WN17,"")</f>
        <v/>
      </c>
      <c r="XC17" s="11" t="str">
        <f>IF(WO17&gt;0,WO17,"")</f>
        <v/>
      </c>
      <c r="XD17" s="11" t="str">
        <f>IF(SUM(WL17:WO17)-WP17&gt;0,SUM(WL17:WO17)-WP17,"")</f>
        <v/>
      </c>
      <c r="XE17" s="11" t="str">
        <f>IF(WS17&gt;0,WS17,"")</f>
        <v/>
      </c>
      <c r="XF17" s="11" t="str">
        <f>IF(WT17&gt;0,WT17,"")</f>
        <v/>
      </c>
      <c r="XG17" s="11" t="str">
        <f>IF(SUM(WQ17:WT17)-WU17&gt;0,SUM(WQ17:WT17)-WU17,"")</f>
        <v/>
      </c>
      <c r="XH17" s="11" t="str">
        <f>IF(MAX(XD17,XG17)&gt;0,MAX(XD17,XG17),"")</f>
        <v/>
      </c>
      <c r="XI17" s="11" t="str">
        <f>IF(WX17&gt;0,WX17,"")</f>
        <v/>
      </c>
      <c r="XJ17" s="11" t="str">
        <f>IF(WY17&gt;0,WY17,"")</f>
        <v/>
      </c>
      <c r="XK17" s="11" t="str">
        <f>IF(SUM(WV17:WY17)-WZ17&gt;0,SUM(WV17:WY17)-WZ17,"")</f>
        <v/>
      </c>
      <c r="XL17" s="11" t="str">
        <f>IF(SUM(XH17,XK17)&gt;0,SUM(XH17,XK17),"")</f>
        <v/>
      </c>
    </row>
    <row r="18" spans="1:636" x14ac:dyDescent="0.2">
      <c r="A18" s="4" t="str" cm="1">
        <f t="array" ref="A18">IF(AND(H18&lt;&gt;"",H18&lt;&gt;"No DD"),SUMPRODUCT((H$4:H$21&lt;&gt;"")*(H$4:H$21&lt;&gt;"No DD")*(E$4:E$21&gt;E18))+1,IF(H18="No DD",SUMPRODUCT((H$4:H$21="No DD")*(E$4:E$21&gt;E18))+1+SUMPRODUCT((H$4:H$21&lt;&gt;"")*(H$4:H$21&lt;&gt;"No DD")),""))</f>
        <v/>
      </c>
      <c r="B18" s="5" t="s">
        <v>196</v>
      </c>
      <c r="C18" s="4" t="s">
        <v>8</v>
      </c>
      <c r="D18" s="4" t="s">
        <v>195</v>
      </c>
      <c r="E18" s="9">
        <f>SUM(J18,L18,N18)</f>
        <v>42.83</v>
      </c>
      <c r="F18" s="3" t="str">
        <f>IF(OR(AND(AG18&gt;=AQ$23,AG18&lt;&gt;"",AI18&gt;=AQ$27,AI18&lt;&gt;"",AF18=""),AND(AJ18&gt;=AQ$23,AJ18&lt;&gt;"",AL18&gt;=AQ$27,AL18&lt;&gt;"",AF18=""),AND(AN18&gt;=AQ$23,AN18&lt;&gt;"",AP18&gt;=AQ$27,AP18&lt;&gt;"",AF18=""),AND(BH18&gt;=BR$23,BH18&lt;&gt;"",BJ18&gt;=BR$27,BJ18&lt;&gt;"",BG18=""),AND(BK18&gt;=BR$23,BK18&lt;&gt;"",BM18&gt;=BR$27,BM18&lt;&gt;"",BG18=""),AND(BO18&gt;=BR$23,BO18&lt;&gt;"",BQ18&gt;=BR$27,BQ18&lt;&gt;"",BG18=""),AND(CI18&gt;=CS$23,CI18&lt;&gt;"",CK18&gt;=CS$27,CK18&lt;&gt;"",CH18=""),AND(CL18&gt;=CS$23,CL18&lt;&gt;"",CN18&gt;=CS$27,CN18&lt;&gt;"",CH18=""),AND(CP18&gt;=CS$23,CP18&lt;&gt;"",CR18&gt;=CS$27,CR18&lt;&gt;"",CH18=""),AND(DP18&gt;=EC$23,DP18&lt;&gt;"",DR18&gt;=EC$27,DR18&lt;&gt;""),AND(DS18&gt;=EC$23,DS18&lt;&gt;"",DU18&gt;=EC$27,DU18&lt;&gt;""),AND(DW18&gt;=EC$23,DW18&lt;&gt;"",DY18&gt;=EC$27,DY18&lt;&gt;""),AND(DZ18&gt;=EC$23,DZ18&lt;&gt;"",EB18&gt;=EC$27,EB18&lt;&gt;""),AND(EX18&gt;=FK$23,EX18&lt;&gt;"",EZ18&gt;=FK$27,EZ18&lt;&gt;""),AND(FA18&gt;=FK$23,FA18&lt;&gt;"",FC18&gt;=FK$27,FC18&lt;&gt;""),AND(FE18&gt;=FK$23,FE18&lt;&gt;"",FG18&gt;=FK$27,FG18&lt;&gt;""),AND(FH18&gt;=FK$23,FH18&lt;&gt;"",FJ18&gt;=FK$27,FJ18&lt;&gt;""),AND(GF18&gt;=GS$23,GF18&lt;&gt;"",GH18&gt;=GS$27,GH18&lt;&gt;""),AND(GI18&gt;=GS$23,GI18&lt;&gt;"",GK18&gt;=GS$27,GK18&lt;&gt;""),AND(GM18&gt;=GS$23,GM18&lt;&gt;"",GO18&gt;=GS$27,GO18&lt;&gt;""),AND(GP18&gt;=GS$23,GP18&lt;&gt;"",GR18&gt;=GS$27,GR18&lt;&gt;""),AND(HN18&gt;=IA$23,HN18&lt;&gt;"",HP18&gt;=IA$27,HP18&lt;&gt;""),AND(HQ18&gt;=IA$23,HQ18&lt;&gt;"",HS18&gt;=IA$27,HS18&lt;&gt;""),AND(HU18&gt;=IA$23,HU18&lt;&gt;"",HW18&gt;=IA$27,HW18&lt;&gt;""),AND(HX18&gt;=IA$23,HX18&lt;&gt;"",HZ18&gt;=IA$27,HZ18&lt;&gt;""),AND(IV18&gt;=JI$23,IV18&lt;&gt;"",IX18&gt;=JI$27,IX18&lt;&gt;""),AND(IY18&gt;=JI$23,IY18&lt;&gt;"",JA18&gt;=JI$27,JA18&lt;&gt;""),AND(JC18&gt;=JI$23,JC18&lt;&gt;"",JE18&gt;=JI$27,JE18&lt;&gt;""),AND(JF18&gt;=JI$23,JF18&lt;&gt;"",JH18&gt;=JI$27,JH18&lt;&gt;""),AND(KD18&gt;=KQ$23,KD18&lt;&gt;"",KF18&gt;=KQ$27,KF18&lt;&gt;""),AND(KG18&gt;=KQ$23,KG18&lt;&gt;"",KI18&gt;=KQ$27,KI18&lt;&gt;""),AND(KK18&gt;=KQ$23,KK18&lt;&gt;"",KM18&gt;=KQ$27,KM18&lt;&gt;""),AND(KN18&gt;=KQ$23,KN18&lt;&gt;"",KP18&gt;=KQ$27,KP18&lt;&gt;""),AND(LL18&gt;=LY$23,LL18&lt;&gt;"",LN18&gt;=LY$27,LN18&lt;&gt;""),AND(LO18&gt;=LY$23,LO18&lt;&gt;"",LQ18&gt;=LY$27,LQ18&lt;&gt;""),AND(LS18&gt;=LY$23,LS18&lt;&gt;"",LU18&gt;=LY$27,LU18&lt;&gt;""),AND(LV18&gt;=LY$23,LV18&lt;&gt;"",LX18&gt;=LY$27,LX18&lt;&gt;""),AND(MT18&gt;=NG$23,MT18&lt;&gt;"",MV18&gt;=NG$27,MV18&lt;&gt;""),AND(MW18&gt;=NG$23,MW18&lt;&gt;"",MY18&gt;=NG$27,MY18&lt;&gt;""),AND(NA18&gt;=NG$23,NA18&lt;&gt;"",NC18&gt;=NG$27,NC18&lt;&gt;""),AND(ND18&gt;=NG$23,ND18&lt;&gt;"",NF18&gt;=NG$27,NF18&lt;&gt;""),AND(OB18&gt;=OO$23,OB18&lt;&gt;"",OD18&gt;=OO$27,OD18&lt;&gt;""),AND(OE18&gt;=OO$23,OE18&lt;&gt;"",OG18&gt;=OO$27,OG18&lt;&gt;""),AND(OI18&gt;=OO$23,OI18&lt;&gt;"",OK18&gt;=OO$27,OK18&lt;&gt;""),AND(OL18&gt;=OO$23,OL18&lt;&gt;"",ON18&gt;=OO$27,ON18&lt;&gt;""),AND(PJ18&gt;=PW$23,PJ18&lt;&gt;"",PL18&gt;=PW$27,PL18&lt;&gt;""),AND(PM18&gt;=PW$23,PM18&lt;&gt;"",PO18&gt;=PW$27,PO18&lt;&gt;""),AND(PQ18&gt;=PW$23,PQ18&lt;&gt;"",PS18&gt;=PW$27,PS18&lt;&gt;""),AND(PT18&gt;=PW$23,PT18&lt;&gt;"",PV18&gt;=PW$27,PV18&lt;&gt;""),AND(QR18&gt;=RE$23,QR18&lt;&gt;"",QT18&gt;=RE$27,QT18&lt;&gt;""),AND(QU18&gt;=RE$23,QU18&lt;&gt;"",QW18&gt;=RE$27,QW18&lt;&gt;""),AND(QY18&gt;=RE$23,QY18&lt;&gt;"",RA18&gt;=RE$27,RA18&lt;&gt;""),AND(RB18&gt;=RE$23,RB18&lt;&gt;"",RD18&gt;=RE$27,RD18&lt;&gt;""),AND(RZ18&gt;=SM$23,RZ18&lt;&gt;"",SB18&gt;=SM$27,SB18&lt;&gt;""),AND(SC18&gt;=SM$23,SC18&lt;&gt;"",SE18&gt;=SM$27,SE18&lt;&gt;""),AND(SG18&gt;=SM$23,SG18&lt;&gt;"",SI18&gt;=SM$27,SI18&lt;&gt;""),AND(SJ18&gt;=SM$23,SJ18&lt;&gt;"",SL18&gt;=SM$27,SL18&lt;&gt;""),AND(TH18&gt;=TU$23,TH18&lt;&gt;"",TJ18&gt;=TU$27,TJ18&lt;&gt;""),AND(TK18&gt;=TU$23,TK18&lt;&gt;"",TM18&gt;=TU$27,TM18&lt;&gt;""),AND(TO18&gt;=TU$23,TO18&lt;&gt;"",TQ18&gt;=TU$27,TQ18&lt;&gt;""),AND(TR18&gt;=TU$23,TR18&lt;&gt;"",TT18&gt;=TU$27,TT18&lt;&gt;""),AND(UP18&gt;=VC$23,UP18&lt;&gt;"",UR18&gt;=VC$27,UR18&lt;&gt;""),AND(US18&gt;=VC$23,US18&lt;&gt;"",UU18&gt;=VC$27,UU18&lt;&gt;""),AND(UW18&gt;=VC$23,UW18&lt;&gt;"",UY18&gt;=VC$27,UY18&lt;&gt;""),AND(UZ18&gt;=VC$23,UZ18&lt;&gt;"",VB18&gt;=VC$27,VB18&lt;&gt;""),AND(VX18&gt;=WK$23,VX18&lt;&gt;"",VZ18&gt;=WK$27,VZ18&lt;&gt;""),AND(WA18&gt;=WK$23,WA18&lt;&gt;"",WC18&gt;=WK$27,WC18&lt;&gt;""),AND(WE18&gt;=WK$23,WE18&lt;&gt;"",WG18&gt;=WK$27,WG18&lt;&gt;""),AND(WH18&gt;=WK$23,WH18&lt;&gt;"",WJ18&gt;=WK$27,WJ18&lt;&gt;"")),"P","")</f>
        <v/>
      </c>
      <c r="G18" s="3" t="str">
        <f>IF(OR(AND(AI18&gt;=AQ$27,AI18&lt;&gt;"",AF18=""),AND(AL18&gt;=AQ$27,AL18&lt;&gt;"",AF18=""),AND(AP18&gt;=AQ$27,AP18&lt;&gt;"",AF18=""),AND(BJ18&gt;=BR$27,BJ18&lt;&gt;"",BG18=""),AND(BM18&gt;=BR$27,BM18&lt;&gt;"",BG18=""),AND(BQ18&gt;=BR$27,BQ18&lt;&gt;"",BG18=""),AND(CK18&gt;=CS$27,CK18&lt;&gt;"",CH18=""),AND(CN18&gt;=CS$27,CN18&lt;&gt;"",CH18=""),AND(CR18&gt;=CS$27,CR18&lt;&gt;"",CH18=""),AND(DR18&gt;=EC$27,DR18&lt;&gt;""),AND(DU18&gt;=EC$27,DU18&lt;&gt;""),AND(DY18&gt;=EC$27,DY18&lt;&gt;""),AND(EB18&gt;=EC$27,EB18&lt;&gt;""),AND(EZ18&gt;=FK$27,EZ18&lt;&gt;""),AND(FC18&gt;=FK$27,FC18&lt;&gt;""),AND(FG18&gt;=FK$27,FG18&lt;&gt;""),AND(FJ18&gt;=FK$27,FJ18&lt;&gt;""),AND(GH18&gt;=GS$27,GH18&lt;&gt;""),AND(GK18&gt;=GS$27,GK18&lt;&gt;""),AND(GO18&gt;=GS$27,GO18&lt;&gt;""),AND(GR18&gt;=GS$27,GR18&lt;&gt;""),AND(HP18&gt;=IA$27,HP18&lt;&gt;""),AND(HS18&gt;=IA$27,HS18&lt;&gt;""),AND(HW18&gt;=IA$27,HW18&lt;&gt;""),AND(HZ18&gt;=IA$27,HZ18&lt;&gt;""),AND(IX18&gt;=JI$27,IX18&lt;&gt;""),AND(JA18&gt;=JI$27,JA18&lt;&gt;""),AND(JE18&gt;=JI$27,JE18&lt;&gt;""),AND(JH18&gt;=JI$27,JH18&lt;&gt;""),AND(KF18&gt;=KQ$27,KF18&lt;&gt;""),AND(KI18&gt;=KQ$27,KI18&lt;&gt;""),AND(KM18&gt;=KQ$27,KM18&lt;&gt;""),AND(KP18&gt;=KQ$27,KP18&lt;&gt;""),AND(LN18&gt;=LY$27,LN18&lt;&gt;""),AND(LQ18&gt;=LY$27,LQ18&lt;&gt;""),AND(LU18&gt;=LY$27,LU18&lt;&gt;""),AND(LX18&gt;=LY$27,LX18&lt;&gt;""),AND(MV18&gt;=NG$27,MV18&lt;&gt;""),AND(MY18&gt;=NG$27,MY18&lt;&gt;""),AND(NC18&gt;=NG$27,NC18&lt;&gt;""),AND(NF18&gt;=NG$27,NF18&lt;&gt;""),AND(OD18&gt;=OO$27,OD18&lt;&gt;""),AND(OG18&gt;=OO$27,OG18&lt;&gt;""),AND(OK18&gt;=OO$27,OK18&lt;&gt;""),AND(ON18&gt;=OO$27,ON18&lt;&gt;""),AND(PL18&gt;=PW$27,PL18&lt;&gt;""),AND(PO18&gt;=PW$27,PO18&lt;&gt;""),AND(PS18&gt;=PW$27,PS18&lt;&gt;""),AND(PV18&gt;=PW$27,PV18&lt;&gt;""),AND(QT18&gt;=RE$27,QT18&lt;&gt;""),AND(QW18&gt;=RE$27,QW18&lt;&gt;""),AND(RA18&gt;=RE$27,RA18&lt;&gt;""),AND(RD18&gt;=RE$27,RD18&lt;&gt;""),AND(SB18&gt;=SM$27,SB18&lt;&gt;""),AND(SE18&gt;=SM$27,SE18&lt;&gt;""),AND(SI18&gt;=SM$27,SI18&lt;&gt;""),AND(SL18&gt;=SM$27,SL18&lt;&gt;""),AND(TJ18&gt;=TU$27,TJ18&lt;&gt;""),AND(TM18&gt;=TU$27,TM18&lt;&gt;""),AND(TQ18&gt;=TU$27,TQ18&lt;&gt;""),AND(TT18&gt;=TU$27,TT18&lt;&gt;""),AND(UR18&gt;=VC$27,UR18&lt;&gt;""),AND(UU18&gt;=VC$27,UU18&lt;&gt;""),AND(UY18&gt;=VC$27,UY18&lt;&gt;""),AND(VB18&gt;=VC$27,VB18&lt;&gt;""),AND(VZ18&gt;=WK$27,VZ18&lt;&gt;""),AND(WC18&gt;=WK$27,WC18&lt;&gt;""),AND(WG18&gt;=WK$27,WG18&lt;&gt;""),AND(WJ18&gt;=WK$27,WJ18&lt;&gt;"")),"P","")</f>
        <v/>
      </c>
      <c r="H18" s="37" t="str">
        <f>IF(AND(G18="P",F18=""),"No DD",IF(OR(AND(AG18&gt;=AQ$26,AG18&lt;&gt;"",AI18&gt;=AQ$30,AI18&lt;&gt;"",AF18=""),AND(AJ18&gt;=AQ$26,AJ18&lt;&gt;"",AL18&gt;=AQ$30,AL18&lt;&gt;"",AF18=""),AND(AN18&gt;=AQ$26,AN18&lt;&gt;"",AP18&gt;=AQ$30,AP18&lt;&gt;"",AF18=""),AND(BH18&gt;=BR$26,BH18&lt;&gt;"",BJ18&gt;=BR$30,BJ18&lt;&gt;"",BG18=""),AND(BK18&gt;=BR$26,BK18&lt;&gt;"",BM18&gt;=BR$30,BM18&lt;&gt;"",BG18=""),AND(BO18&gt;=BR$26,BO18&lt;&gt;"",BQ18&gt;=BR$30,BQ18&lt;&gt;"",BG18=""),AND(CI18&gt;=CS$26,CI18&lt;&gt;"",CK18&gt;=CS$30,CK18&lt;&gt;"",CH18=""),AND(CL18&gt;=CS$26,CL18&lt;&gt;"",CN18&gt;=CS$30,CN18&lt;&gt;"",CH18=""),AND(CP18&gt;=CS$26,CP18&lt;&gt;"",CR18&gt;=CS$30,CR18&lt;&gt;"",CH18=""),AND(DP18&gt;=EC$26,DP18&lt;&gt;"",DR18&gt;=EC$30,DR18&lt;&gt;""),AND(DS18&gt;=EC$26,DS18&lt;&gt;"",DU18&gt;=EC$30,DU18&lt;&gt;""),AND(DW18&gt;=EC$26,DW18&lt;&gt;"",DY18&gt;=EC$30,DY18&lt;&gt;""),AND(DZ18&gt;=EC$26,DZ18&lt;&gt;"",EB18&gt;=EC$30,EB18&lt;&gt;""),AND(EX18&gt;=FK$26,EX18&lt;&gt;"",EZ18&gt;=FK$30,EZ18&lt;&gt;""),AND(FA18&gt;=FK$26,FA18&lt;&gt;"",FC18&gt;=FK$30,FC18&lt;&gt;""),AND(FE18&gt;=FK$26,FE18&lt;&gt;"",FG18&gt;=FK$30,FG18&lt;&gt;""),AND(FH18&gt;=FK$26,FH18&lt;&gt;"",FJ18&gt;=FK$30,FJ18&lt;&gt;""),AND(GF18&gt;=GS$26,GF18&lt;&gt;"",GH18&gt;=GS$30,GH18&lt;&gt;""),AND(GI18&gt;=GS$26,GI18&lt;&gt;"",GK18&gt;=GS$30,GK18&lt;&gt;""),AND(GM18&gt;=GS$26,GM18&lt;&gt;"",GO18&gt;=GS$30,GO18&lt;&gt;""),AND(GP18&gt;=GS$26,GP18&lt;&gt;"",GR18&gt;=GS$30,GR18&lt;&gt;""),AND(HN18&gt;=IA$26,HN18&lt;&gt;"",HP18&gt;=IA$30,HP18&lt;&gt;""),AND(HQ18&gt;=IA$26,HQ18&lt;&gt;"",HS18&gt;=IA$30,HS18&lt;&gt;""),AND(HU18&gt;=IA$26,HU18&lt;&gt;"",HW18&gt;=IA$30,HW18&lt;&gt;""),AND(HX18&gt;=IA$26,HX18&lt;&gt;"",HZ18&gt;=IA$30,HZ18&lt;&gt;""),AND(IV18&gt;=JI$26,IV18&lt;&gt;"",IX18&gt;=JI$30,IX18&lt;&gt;""),AND(IY18&gt;=JI$26,IY18&lt;&gt;"",JA18&gt;=JI$30,JA18&lt;&gt;""),AND(JC18&gt;=JI$26,JC18&lt;&gt;"",JE18&gt;=JI$30,JE18&lt;&gt;""),AND(JF18&gt;=JI$26,JF18&lt;&gt;"",JH18&gt;=JI$30,JH18&lt;&gt;""),AND(KD18&gt;=KQ$26,KD18&lt;&gt;"",KF18&gt;=KQ$30,KF18&lt;&gt;""),AND(KG18&gt;=KQ$26,KG18&lt;&gt;"",KI18&gt;=KQ$30,KI18&lt;&gt;""),AND(KK18&gt;=KQ$26,KK18&lt;&gt;"",KM18&gt;=KQ$30,KM18&lt;&gt;""),AND(KN18&gt;=KQ$26,KN18&lt;&gt;"",KP18&gt;=KQ$30,KP18&lt;&gt;""),AND(LL18&gt;=LY$26,LL18&lt;&gt;"",LN18&gt;=LY$30,LN18&lt;&gt;""),AND(LO18&gt;=LY$26,LO18&lt;&gt;"",LQ18&gt;=LY$30,LQ18&lt;&gt;""),AND(LS18&gt;=LY$26,LS18&lt;&gt;"",LU18&gt;=LY$30,LU18&lt;&gt;""),AND(LV18&gt;=LY$26,LV18&lt;&gt;"",LX18&gt;=LY$30,LX18&lt;&gt;""),AND(MT18&gt;=NG$26,MT18&lt;&gt;"",MV18&gt;=NG$30,MV18&lt;&gt;""),AND(MW18&gt;=NG$26,MW18&lt;&gt;"",MY18&gt;=NG$30,MY18&lt;&gt;""),AND(NA18&gt;=NG$26,NA18&lt;&gt;"",NC18&gt;=NG$30,NC18&lt;&gt;""),AND(ND18&gt;=NG$26,ND18&lt;&gt;"",NF18&gt;=NG$30,NF18&lt;&gt;""),AND(OB18&gt;=OO$26,OB18&lt;&gt;"",OD18&gt;=OO$30,OD18&lt;&gt;""),AND(OE18&gt;=OO$26,OE18&lt;&gt;"",OG18&gt;=OO$30,OG18&lt;&gt;""),AND(OI18&gt;=OO$26,OI18&lt;&gt;"",OK18&gt;=OO$30,OK18&lt;&gt;""),AND(OL18&gt;=OO$26,OL18&lt;&gt;"",ON18&gt;=OO$30,ON18&lt;&gt;""),AND(PJ18&gt;=PW$26,PJ18&lt;&gt;"",PL18&gt;=PW$30,PL18&lt;&gt;""),AND(PM18&gt;=PW$26,PM18&lt;&gt;"",PO18&gt;=PW$30,PO18&lt;&gt;""),AND(PQ18&gt;=PW$26,PQ18&lt;&gt;"",PS18&gt;=PW$30,PS18&lt;&gt;""),AND(PT18&gt;=PW$26,PT18&lt;&gt;"",PV18&gt;=PW$30,PV18&lt;&gt;""),AND(QR18&gt;=RE$26,QR18&lt;&gt;"",QT18&gt;=RE$30,QT18&lt;&gt;""),AND(QU18&gt;=RE$26,QU18&lt;&gt;"",QW18&gt;=RE$30,QW18&lt;&gt;""),AND(QY18&gt;=RE$26,QY18&lt;&gt;"",RA18&gt;=RE$30,RA18&lt;&gt;""),AND(RB18&gt;=RE$26,RB18&lt;&gt;"",RD18&gt;=RE$30,RD18&lt;&gt;""),AND(RZ18&gt;=SM$26,RZ18&lt;&gt;"",SB18&gt;=SM$30,SB18&lt;&gt;""),AND(SC18&gt;=SM$26,SC18&lt;&gt;"",SE18&gt;=SM$30,SE18&lt;&gt;""),AND(SG18&gt;=SM$26,SG18&lt;&gt;"",SI18&gt;=SM$30,SI18&lt;&gt;""),AND(SJ18&gt;=SM$26,SJ18&lt;&gt;"",SL18&gt;=SM$30,SL18&lt;&gt;""),AND(TH18&gt;=TU$26,TH18&lt;&gt;"",TJ18&gt;=TU$30,TJ18&lt;&gt;""),AND(TK18&gt;=TU$26,TK18&lt;&gt;"",TM18&gt;=TU$30,TM18&lt;&gt;""),AND(TO18&gt;=TU$26,TO18&lt;&gt;"",TQ18&gt;=TU$30,TQ18&lt;&gt;""),AND(TR18&gt;=TU$26,TR18&lt;&gt;"",TT18&gt;=TU$30,TT18&lt;&gt;""),AND(UP18&gt;=VC$26,UP18&lt;&gt;"",UR18&gt;=VC$30,UR18&lt;&gt;""),AND(US18&gt;=VC$26,US18&lt;&gt;"",UU18&gt;=VC$30,UU18&lt;&gt;""),AND(UW18&gt;=VC$26,UW18&lt;&gt;"",UY18&gt;=VC$30,UY18&lt;&gt;""),AND(UZ18&gt;=VC$26,UZ18&lt;&gt;"",VB18&gt;=VC$30,VB18&lt;&gt;""),AND(VX18&gt;=WK$26,VX18&lt;&gt;"",VZ18&gt;=WK$30,VZ18&lt;&gt;""),AND(WA18&gt;=WK$26,WA18&lt;&gt;"",WC18&gt;=WK$30,WC18&lt;&gt;""),AND(WE18&gt;=WK$26,WE18&lt;&gt;"",WG18&gt;=WK$30,WG18&lt;&gt;""),AND(WH18&gt;=WK$26,WH18&lt;&gt;"",WJ18&gt;=WK$30,WJ18&lt;&gt;"")),"Merit",IF(OR(AND(AG18&gt;=AQ$25,AG18&lt;&gt;"",AI18&gt;=AQ$29,AI18&lt;&gt;"",AF18=""),AND(AJ18&gt;=AQ$25,AJ18&lt;&gt;"",AL18&gt;=AQ$29,AL18&lt;&gt;"",AF18=""),AND(AN18&gt;=AQ$25,AN18&lt;&gt;"",AP18&gt;=AQ$29,AP18&lt;&gt;"",AF18=""),AND(BH18&gt;=BR$25,BH18&lt;&gt;"",BJ18&gt;=BR$29,BJ18&lt;&gt;"",BG18=""),AND(BK18&gt;=BR$25,BK18&lt;&gt;"",BM18&gt;=BR$29,BM18&lt;&gt;"",BG18=""),AND(BO18&gt;=BR$25,BO18&lt;&gt;"",BQ18&gt;=BR$29,BQ18&lt;&gt;"",BG18=""),AND(CI18&gt;=CS$25,CI18&lt;&gt;"",CK18&gt;=CS$29,CK18&lt;&gt;"",CH18=""),AND(CL18&gt;=CS$25,CL18&lt;&gt;"",CN18&gt;=CS$29,CN18&lt;&gt;"",CH18=""),AND(CP18&gt;=CS$25,CP18&lt;&gt;"",CR18&gt;=CS$29,CR18&lt;&gt;"",CH18=""),AND(DP18&gt;=EC$25,DP18&lt;&gt;"",DR18&gt;=EC$29,DR18&lt;&gt;""),AND(DS18&gt;=EC$25,DS18&lt;&gt;"",DU18&gt;=EC$29,DU18&lt;&gt;""),AND(DW18&gt;=EC$25,DW18&lt;&gt;"",DY18&gt;=EC$29,DY18&lt;&gt;""),AND(DZ18&gt;=EC$25,DZ18&lt;&gt;"",EB18&gt;=EC$29,EB18&lt;&gt;""),AND(EX18&gt;=FK$25,EX18&lt;&gt;"",EZ18&gt;=FK$29,EZ18&lt;&gt;""),AND(FA18&gt;=FK$25,FA18&lt;&gt;"",FC18&gt;=FK$29,FC18&lt;&gt;""),AND(FE18&gt;=FK$25,FE18&lt;&gt;"",FG18&gt;=FK$29,FG18&lt;&gt;""),AND(FH18&gt;=FK$25,FH18&lt;&gt;"",FJ18&gt;=FK$29,FJ18&lt;&gt;""),AND(GF18&gt;=GS$25,GF18&lt;&gt;"",GH18&gt;=GS$29,GH18&lt;&gt;""),AND(GI18&gt;=GS$25,GI18&lt;&gt;"",GK18&gt;=GS$29,GK18&lt;&gt;""),AND(GM18&gt;=GS$25,GM18&lt;&gt;"",GO18&gt;=GS$29,GO18&lt;&gt;""),AND(GP18&gt;=GS$25,GP18&lt;&gt;"",GR18&gt;=GS$29,GR18&lt;&gt;""),AND(HN18&gt;=IA$25,HN18&lt;&gt;"",HP18&gt;=IA$29,HP18&lt;&gt;""),AND(HQ18&gt;=IA$25,HQ18&lt;&gt;"",HS18&gt;=IA$29,HS18&lt;&gt;""),AND(HU18&gt;=IA$25,HU18&lt;&gt;"",HW18&gt;=IA$29,HW18&lt;&gt;""),AND(HX18&gt;=IA$25,HX18&lt;&gt;"",HZ18&gt;=IA$29,HZ18&lt;&gt;""),AND(IV18&gt;=JI$25,IV18&lt;&gt;"",IX18&gt;=JI$29,IX18&lt;&gt;""),AND(IY18&gt;=JI$25,IY18&lt;&gt;"",JA18&gt;=JI$29,JA18&lt;&gt;""),AND(JC18&gt;=JI$25,JC18&lt;&gt;"",JE18&gt;=JI$29,JE18&lt;&gt;""),AND(JF18&gt;=JI$25,JF18&lt;&gt;"",JH18&gt;=JI$29,JH18&lt;&gt;""),AND(KD18&gt;=KQ$25,KD18&lt;&gt;"",KF18&gt;=KQ$29,KF18&lt;&gt;""),AND(KG18&gt;=KQ$25,KG18&lt;&gt;"",KI18&gt;=KQ$29,KI18&lt;&gt;""),AND(KK18&gt;=KQ$25,KK18&lt;&gt;"",KM18&gt;=KQ$29,KM18&lt;&gt;""),AND(KN18&gt;=KQ$25,KN18&lt;&gt;"",KP18&gt;=KQ$29,KP18&lt;&gt;""),AND(LL18&gt;=LY$25,LL18&lt;&gt;"",LN18&gt;=LY$29,LN18&lt;&gt;""),AND(LO18&gt;=LY$25,LO18&lt;&gt;"",LQ18&gt;=LY$29,LQ18&lt;&gt;""),AND(LS18&gt;=LY$25,LS18&lt;&gt;"",LU18&gt;=LY$29,LU18&lt;&gt;""),AND(LV18&gt;=LY$25,LV18&lt;&gt;"",LX18&gt;=LY$29,LX18&lt;&gt;""),AND(MT18&gt;=NG$25,MT18&lt;&gt;"",MV18&gt;=NG$29,MV18&lt;&gt;""),AND(MW18&gt;=NG$25,MW18&lt;&gt;"",MY18&gt;=NG$29,MY18&lt;&gt;""),AND(NA18&gt;=NG$25,NA18&lt;&gt;"",NC18&gt;=NG$29,NC18&lt;&gt;""),AND(ND18&gt;=NG$25,ND18&lt;&gt;"",NF18&gt;=NG$29,NF18&lt;&gt;""),AND(OB18&gt;=OO$25,OB18&lt;&gt;"",OD18&gt;=OO$29,OD18&lt;&gt;""),AND(OE18&gt;=OO$25,OE18&lt;&gt;"",OG18&gt;=OO$29,OG18&lt;&gt;""),AND(OI18&gt;=OO$25,OI18&lt;&gt;"",OK18&gt;=OO$29,OK18&lt;&gt;""),AND(OL18&gt;=OO$25,OL18&lt;&gt;"",ON18&gt;=OO$29,ON18&lt;&gt;""),AND(PJ18&gt;=PW$25,PJ18&lt;&gt;"",PL18&gt;=PW$29,PL18&lt;&gt;""),AND(PM18&gt;=PW$25,PM18&lt;&gt;"",PO18&gt;=PW$29,PO18&lt;&gt;""),AND(PQ18&gt;=PW$25,PQ18&lt;&gt;"",PS18&gt;=PW$29,PS18&lt;&gt;""),AND(PT18&gt;=PW$25,PT18&lt;&gt;"",PV18&gt;=PW$29,PV18&lt;&gt;""),AND(QR18&gt;=RE$25,QR18&lt;&gt;"",QT18&gt;=RE$29,QT18&lt;&gt;""),AND(QU18&gt;=RE$25,QU18&lt;&gt;"",QW18&gt;=RE$29,QW18&lt;&gt;""),AND(QY18&gt;=RE$25,QY18&lt;&gt;"",RA18&gt;=RE$29,RA18&lt;&gt;""),AND(RB18&gt;=RE$25,RB18&lt;&gt;"",RD18&gt;=RE$29,RD18&lt;&gt;""),AND(RZ18&gt;=SM$25,RZ18&lt;&gt;"",SB18&gt;=SM$29,SB18&lt;&gt;""),AND(SC18&gt;=SM$25,SC18&lt;&gt;"",SE18&gt;=SM$29,SE18&lt;&gt;""),AND(SG18&gt;=SM$25,SG18&lt;&gt;"",SI18&gt;=SM$29,SI18&lt;&gt;""),AND(SJ18&gt;=SM$25,SJ18&lt;&gt;"",SL18&gt;=SM$29,SL18&lt;&gt;""),AND(TH18&gt;=TU$25,TH18&lt;&gt;"",TJ18&gt;=TU$29,TJ18&lt;&gt;""),AND(TK18&gt;=TU$25,TK18&lt;&gt;"",TM18&gt;=TU$29,TM18&lt;&gt;""),AND(TO18&gt;=TU$25,TO18&lt;&gt;"",TQ18&gt;=TU$29,TQ18&lt;&gt;""),AND(TR18&gt;=TU$25,TR18&lt;&gt;"",TT18&gt;=TU$29,TT18&lt;&gt;""),AND(UP18&gt;=VC$25,UP18&lt;&gt;"",UR18&gt;=VC$29,UR18&lt;&gt;""),AND(US18&gt;=VC$25,US18&lt;&gt;"",UU18&gt;=VC$29,UU18&lt;&gt;""),AND(UW18&gt;=VC$25,UW18&lt;&gt;"",UY18&gt;=VC$29,UY18&lt;&gt;""),AND(UZ18&gt;=VC$25,UZ18&lt;&gt;"",VB18&gt;=VC$29,VB18&lt;&gt;""),AND(VX18&gt;=WK$25,VX18&lt;&gt;"",VZ18&gt;=WK$29,VZ18&lt;&gt;""),AND(WA18&gt;=WK$25,WA18&lt;&gt;"",WC18&gt;=WK$29,WC18&lt;&gt;""),AND(WE18&gt;=WK$25,WE18&lt;&gt;"",WG18&gt;=WK$29,WG18&lt;&gt;""),AND(WH18&gt;=WK$25,WH18&lt;&gt;"",WJ18&gt;=WK$29,WJ18&lt;&gt;"")),"Excellence",IF(I18="P","Worlds Team",IF(F18="P","National Team","")))))</f>
        <v/>
      </c>
      <c r="I18" s="3" t="str">
        <f>IF(OR(AND(AG18&gt;=AQ$24,AG18&lt;&gt;"",AI18&gt;=AQ$28,AI18&lt;&gt;"",AF18=""),AND(AJ18&gt;=AQ$24,AJ18&lt;&gt;"",AL18&gt;=AQ$28,AL18&lt;&gt;"",AF18=""),AND(AN18&gt;=AQ$24,AN18&lt;&gt;"",AP18&gt;=AQ$28,AP18&lt;&gt;"",AF18=""),AND(BH18&gt;=BR$24,BH18&lt;&gt;"",BJ18&gt;=BR$28,BJ18&lt;&gt;"",BG18=""),AND(BK18&gt;=BR$24,BK18&lt;&gt;"",BM18&gt;=BR$28,BM18&lt;&gt;"",BG18=""),AND(BO18&gt;=BR$24,BO18&lt;&gt;"",BQ18&gt;=BR$28,BQ18&lt;&gt;"",BG18=""),AND(CI18&gt;=CS$24,CI18&lt;&gt;"",CK18&gt;=CS$28,CK18&lt;&gt;"",CH18=""),AND(CL18&gt;=CS$24,CL18&lt;&gt;"",CN18&gt;=CS$28,CN18&lt;&gt;"",CH18=""),AND(CP18&gt;=CS$24,CP18&lt;&gt;"",CR18&gt;=CS$28,CR18&lt;&gt;"",CH18=""),AND(DP18&gt;=EC$24,DP18&lt;&gt;"",DR18&gt;=EC$28,DR18&lt;&gt;""),AND(DS18&gt;=EC$24,DS18&lt;&gt;"",DU18&gt;=EC$28,DU18&lt;&gt;""),AND(DW18&gt;=EC$24,DW18&lt;&gt;"",DY18&gt;=EC$28,DY18&lt;&gt;""),AND(DZ18&gt;=EC$24,DZ18&lt;&gt;"",EB18&gt;=EC$28,EB18&lt;&gt;""),AND(EX18&gt;=FK$24,EX18&lt;&gt;"",EZ18&gt;=FK$28,EZ18&lt;&gt;""),AND(FA18&gt;=FK$24,FA18&lt;&gt;"",FC18&gt;=FK$28,FC18&lt;&gt;""),AND(FE18&gt;=FK$24,FE18&lt;&gt;"",FG18&gt;=FK$28,FG18&lt;&gt;""),AND(FH18&gt;=FK$24,FH18&lt;&gt;"",FJ18&gt;=FK$28,FJ18&lt;&gt;""),AND(GF18&gt;=GS$24,GF18&lt;&gt;"",GH18&gt;=GS$28,GH18&lt;&gt;""),AND(GI18&gt;=GS$24,GI18&lt;&gt;"",GK18&gt;=GS$28,GK18&lt;&gt;""),AND(GM18&gt;=GS$24,GM18&lt;&gt;"",GO18&gt;=GS$28,GO18&lt;&gt;""),AND(GP18&gt;=GS$24,GP18&lt;&gt;"",GR18&gt;=GS$28,GR18&lt;&gt;""),AND(HN18&gt;=IA$24,HN18&lt;&gt;"",HP18&gt;=IA$28,HP18&lt;&gt;""),AND(HQ18&gt;=IA$24,HQ18&lt;&gt;"",HS18&gt;=IA$28,HS18&lt;&gt;""),AND(HU18&gt;=IA$24,HU18&lt;&gt;"",HW18&gt;=IA$28,HW18&lt;&gt;""),AND(HX18&gt;=IA$24,HX18&lt;&gt;"",HZ18&gt;=IA$28,HZ18&lt;&gt;""),AND(IV18&gt;=JI$24,IV18&lt;&gt;"",IX18&gt;=JI$28,IX18&lt;&gt;""),AND(IY18&gt;=JI$24,IY18&lt;&gt;"",JA18&gt;=JI$28,JA18&lt;&gt;""),AND(JC18&gt;=JI$24,JC18&lt;&gt;"",JE18&gt;=JI$28,JE18&lt;&gt;""),AND(JF18&gt;=JI$24,JF18&lt;&gt;"",JH18&gt;=JI$28,JH18&lt;&gt;""),AND(KD18&gt;=KQ$24,KD18&lt;&gt;"",KF18&gt;=KQ$28,KF18&lt;&gt;""),AND(KG18&gt;=KQ$24,KG18&lt;&gt;"",KI18&gt;=KQ$28,KI18&lt;&gt;""),AND(KK18&gt;=KQ$24,KK18&lt;&gt;"",KM18&gt;=KQ$28,KM18&lt;&gt;""),AND(KN18&gt;=KQ$24,KN18&lt;&gt;"",KP18&gt;=KQ$28,KP18&lt;&gt;""),AND(LL18&gt;=LY$24,LL18&lt;&gt;"",LN18&gt;=LY$28,LN18&lt;&gt;""),AND(LO18&gt;=LY$24,LO18&lt;&gt;"",LQ18&gt;=LY$28,LQ18&lt;&gt;""),AND(LS18&gt;=LY$24,LS18&lt;&gt;"",LU18&gt;=LY$28,LU18&lt;&gt;""),AND(LV18&gt;=LY$24,LV18&lt;&gt;"",LX18&gt;=LY$28,LX18&lt;&gt;""),AND(MT18&gt;=NG$24,MT18&lt;&gt;"",MV18&gt;=NG$28,MV18&lt;&gt;""),AND(MW18&gt;=NG$24,MW18&lt;&gt;"",MY18&gt;=NG$28,MY18&lt;&gt;""),AND(NA18&gt;=NG$24,NA18&lt;&gt;"",NC18&gt;=NG$28,NC18&lt;&gt;""),AND(ND18&gt;=NG$24,ND18&lt;&gt;"",NF18&gt;=NG$28,NF18&lt;&gt;""),AND(OB18&gt;=OO$24,OB18&lt;&gt;"",OD18&gt;=OO$28,OD18&lt;&gt;""),AND(OE18&gt;=OO$24,OE18&lt;&gt;"",OG18&gt;=OO$28,OG18&lt;&gt;""),AND(OI18&gt;=OO$24,OI18&lt;&gt;"",OK18&gt;=OO$28,OK18&lt;&gt;""),AND(OL18&gt;=OO$24,OL18&lt;&gt;"",ON18&gt;=OO$28,ON18&lt;&gt;""),AND(PJ18&gt;=PW$24,PJ18&lt;&gt;"",PL18&gt;=PW$28,PL18&lt;&gt;""),AND(PM18&gt;=PW$24,PM18&lt;&gt;"",PO18&gt;=PW$28,PO18&lt;&gt;""),AND(PQ18&gt;=PW$24,PQ18&lt;&gt;"",PS18&gt;=PW$28,PS18&lt;&gt;""),AND(PT18&gt;=PW$24,PT18&lt;&gt;"",PV18&gt;=PW$28,PV18&lt;&gt;""),AND(QR18&gt;=RE$24,QR18&lt;&gt;"",QT18&gt;=RE$28,QT18&lt;&gt;""),AND(QU18&gt;=RE$24,QU18&lt;&gt;"",QW18&gt;=RE$28,QW18&lt;&gt;""),AND(QY18&gt;=RE$24,QY18&lt;&gt;"",RA18&gt;=RE$28,RA18&lt;&gt;""),AND(RB18&gt;=RE$24,RB18&lt;&gt;"",RD18&gt;=RE$28,RD18&lt;&gt;""),AND(RZ18&gt;=SM$24,RZ18&lt;&gt;"",SB18&gt;=SM$28,SB18&lt;&gt;""),AND(SC18&gt;=SM$24,SC18&lt;&gt;"",SE18&gt;=SM$28,SE18&lt;&gt;""),AND(SG18&gt;=SM$24,SG18&lt;&gt;"",SI18&gt;=SM$28,SI18&lt;&gt;""),AND(SJ18&gt;=SM$24,SJ18&lt;&gt;"",SL18&gt;=SM$28,SL18&lt;&gt;""),AND(TH18&gt;=TU$24,TH18&lt;&gt;"",TJ18&gt;=TU$28,TJ18&lt;&gt;""),AND(TK18&gt;=TU$24,TK18&lt;&gt;"",TM18&gt;=TU$28,TM18&lt;&gt;""),AND(TO18&gt;=TU$24,TO18&lt;&gt;"",TQ18&gt;=TU$28,TQ18&lt;&gt;""),AND(TR18&gt;=TU$24,TR18&lt;&gt;"",TT18&gt;=TU$28,TT18&lt;&gt;""),AND(UP18&gt;=VC$24,UP18&lt;&gt;"",UR18&gt;=VC$28,UR18&lt;&gt;""),AND(US18&gt;=VC$24,US18&lt;&gt;"",UU18&gt;=VC$28,UU18&lt;&gt;""),AND(UW18&gt;=VC$24,UW18&lt;&gt;"",UY18&gt;=VC$28,UY18&lt;&gt;""),AND(UZ18&gt;=VC$24,UZ18&lt;&gt;"",VB18&gt;=VC$28,VB18&lt;&gt;""),AND(VX18&gt;=WK$24,VX18&lt;&gt;"",VZ18&gt;=WK$28,VZ18&lt;&gt;""),AND(WA18&gt;=WK$24,WA18&lt;&gt;"",WC18&gt;=WK$28,WC18&lt;&gt;""),AND(WE18&gt;=WK$24,WE18&lt;&gt;"",WG18&gt;=WK$28,WG18&lt;&gt;""),AND(WH18&gt;=WK$24,WH18&lt;&gt;"",WJ18&gt;=WK$28,WJ18&lt;&gt;"")),"P","")</f>
        <v/>
      </c>
      <c r="J18" s="8">
        <f>IF(COUNT(AI18,AL18,AP18,BJ18,BM18,BQ18,CK18,CN18,CR18)&gt;0,LARGE((AI18,AL18,AP18,BJ18,BM18,BQ18,CK18,CN18,CR18),1),0)</f>
        <v>0</v>
      </c>
      <c r="K18" s="8" t="str">
        <f>IF(J18="","",IF(OR(J18=CK18,J18=CN18,J18=CR18),$BS$1,IF(OR(J18=BJ18,J18=BM18,J18=BQ18),$AR$1,IF(OR(J18=AI18,J18=AL18,J18=AP18),$Q$1,""))))</f>
        <v/>
      </c>
      <c r="L18" s="8">
        <f>IF(COUNT(AI18,AL18,AP18,BJ18,BM18,BQ18,CK18,CN18,CR18)&gt;1,LARGE((AI18,AL18,AP18,BJ18,BM18,BQ18,CK18,CN18,CR18),2),0)</f>
        <v>0</v>
      </c>
      <c r="M18" s="8" t="str">
        <f>IF(L18="","",IF(OR(L18=CK18,L18=CN18,L18=CR18),$BS$1,IF(OR(L18=BJ18,L18=BM18,L18=BQ18),$AR$1,IF(OR(L18=AI18,L18=AL18,L18=AP18),$Q$1,""))))</f>
        <v/>
      </c>
      <c r="N18" s="8">
        <f>IF(MAX(CT18,CU18)&gt;0,MAX(CT18,CU18),"")</f>
        <v>42.83</v>
      </c>
      <c r="O18" s="11" t="str">
        <f>IF(N18="","",IF(N18=CT18,"("&amp;CT$2&amp;")",IF(N18=CU18,"("&amp;CU$2&amp;")")))</f>
        <v>(Prelim)</v>
      </c>
      <c r="P18" s="8" t="str">
        <f>IF(N18="","",IF(N18=CT18,IF(N18+IF(L18="",0,L18)=WD18,$VD$1,IF(N18+IF(L18="",0,L18)=UV18,$TV$1,IF(N18+IF(L18="",0,L18)=TN18,$SN$1,IF(N18+IF(L18="",0,L18)=SF18,$RF$1,IF(N18+IF(L18="",0,L18)=QX18,$PX$1,IF(N18+IF(L18="",0,L18)=PP18,$OP$1,IF(N18+IF(L18="",0,L18)=OH18,$NH$1,IF(N18+IF(L18="",0,L18)=MZ18,$LZ$1,IF(N18+IF(L18="",0,L18)=LR18,$KR$1,IF(N18+IF(L18="",0,L18)=KJ18,$JJ$1,IF(N18+IF(L18="",0,L18)=JB18,$IB$1,IF(N18+IF(L18="",0,L18)=HT18,$GT$1,IF(N18+IF(L18="",0,L18)=GL18,$FL$1,IF(N18+IF(L18="",0,L18)=FD18,$ED$1,IF(N18+IF(L18="",0,L18)=DV18,$CV$1))))))))))))))),IF(N18=CU18,IF(N18+IF(L18="",0,L18)=WG18,$VD$1,IF(N18+IF(L18="",0,L18)=UY18,$TV$1,IF(N18+IF(L18="",0,L18)=TQ18,$SN$1,IF(N18+IF(L18="",0,L18)=SL18,$RF$1,IF(N18+IF(L18="",0,L18)=RD18,$PX$1,IF(N18+IF(L18="",0,L18)=PV18,$OP$1,IF(N18+IF(L18="",0,L18)=ON18,$NH$1,IF(N18+IF(L18="",0,L18)=NF18,$LZ$1,IF(N18+IF(L18="",0,L18)=LX18,$KR$1,IF(N18+IF(L18="",0,L18)=KP18,$JJ$1,IF(N18+IF(L18="",0,L18)=JH18,$IB$1,IF(N18+IF(L18="",0,L18)=HZ18,$GT$1,IF(N18+IF(L18="",0,L18)=GR18,$FL$1,IF(N18+IF(L18="",0,L18)=FJ18,$ED$1,IF(N18+IF(L18="",0,L18)=EB18,$CV$1,IF(N18+IF(L18="",0,L18)=WJ18,$VD$1,IF(N18+IF(L18="",0,L18)=VB18,$TV$1,IF(N18+IF(L18="",0,L18)=TT18,$SN$1,IF(N18+IF(L18="",0,L18)=SI18,$RF$1,IF(N18+IF(L18="",0,L18)=RA18,$PX$1,IF(N18+IF(L18="",0,L18)=PS18,$OP$1,IF(N18+IF(L18="",0,L18)=OK18,$NH$1,IF(N18+IF(L18="",0,L18)=NC18,$LZ$1,IF(N18+IF(L18="",0,L18)=LU18,$KR$1,IF(N18+IF(L18="",0,L18)=KM18,$JJ$1,IF(N18+IF(L18="",0,L18)=JE18,$IB$1,IF(N18+IF(L18="",0,L18)=HW18,$GT$1,IF(N18+IF(L18="",0,L18)=GO18,$FL$1,IF(N18+IF(L18="",0,L18)=FG18,$ED$1,IF(N18+IF(L18="",0,L18)=DY18,$CV$1)))))))))))))))))))))))))))))))))</f>
        <v>2023 WAGC (Nov 16)</v>
      </c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8"/>
      <c r="AG18" s="39" t="str">
        <f>IF(S18&gt;0,S18,"")</f>
        <v/>
      </c>
      <c r="AH18" s="39" t="str">
        <f>IF(T18&gt;0,T18,"")</f>
        <v/>
      </c>
      <c r="AI18" s="41" t="str">
        <f>IF(SUM(Q18:T18)-U18&gt;0,SUM(Q18:T18)-U18,"")</f>
        <v/>
      </c>
      <c r="AJ18" s="41" t="str">
        <f>IF(X18&gt;0,X18,"")</f>
        <v/>
      </c>
      <c r="AK18" s="41" t="str">
        <f>IF(Y18&gt;0,Y18,"")</f>
        <v/>
      </c>
      <c r="AL18" s="41" t="str">
        <f>IF(SUM(V18:Y18)-Z18&gt;0,SUM(V18:Y18)-Z18,"")</f>
        <v/>
      </c>
      <c r="AM18" s="41" t="str">
        <f>IF(AI18="","",MAX(AI18,AL18))</f>
        <v/>
      </c>
      <c r="AN18" s="41" t="str">
        <f>IF(AC18&gt;0,AC18,"")</f>
        <v/>
      </c>
      <c r="AO18" s="41" t="str">
        <f>IF(AD18&gt;0,AD18,"")</f>
        <v/>
      </c>
      <c r="AP18" s="41" t="str">
        <f>IF(SUM(AA18:AD18)-AE18&gt;0,SUM(AA18:AD18)-AE18,"")</f>
        <v/>
      </c>
      <c r="AQ18" s="41" t="str">
        <f>IF(SUM(AM18,AP18)&gt;0,SUM(AM18,AP18),"")</f>
        <v/>
      </c>
      <c r="AR18" s="27"/>
      <c r="AS18" s="27"/>
      <c r="AT18" s="27"/>
      <c r="AU18" s="27"/>
      <c r="AV18" s="27"/>
      <c r="AW18" s="27"/>
      <c r="AX18" s="27"/>
      <c r="AY18" s="27"/>
      <c r="AZ18" s="27"/>
      <c r="BA18" s="27"/>
      <c r="BB18" s="27"/>
      <c r="BC18" s="27"/>
      <c r="BD18" s="27"/>
      <c r="BE18" s="27"/>
      <c r="BF18" s="27"/>
      <c r="BG18" s="29"/>
      <c r="BH18" s="40" t="str">
        <f>IF(AT18&gt;0,AT18,"")</f>
        <v/>
      </c>
      <c r="BI18" s="40" t="str">
        <f>IF(AU18&gt;0,AU18,"")</f>
        <v/>
      </c>
      <c r="BJ18" s="11" t="str">
        <f>IF(SUM(AR18:AU18)-AV18&gt;0,SUM(AR18:AU18)-AV18,"")</f>
        <v/>
      </c>
      <c r="BK18" s="11" t="str">
        <f>IF(AY18&gt;0,AY18,"")</f>
        <v/>
      </c>
      <c r="BL18" s="11" t="str">
        <f>IF(AZ18&gt;0,AZ18,"")</f>
        <v/>
      </c>
      <c r="BM18" s="11" t="str">
        <f>IF(SUM(AW18:AZ18)-BA18&gt;0,SUM(AW18:AZ18)-BA18,"")</f>
        <v/>
      </c>
      <c r="BN18" s="11" t="str">
        <f>IF(BJ18="","",MAX(BJ18,BM18))</f>
        <v/>
      </c>
      <c r="BO18" s="11" t="str">
        <f>IF(BD18&gt;0,BD18,"")</f>
        <v/>
      </c>
      <c r="BP18" s="11" t="str">
        <f>IF(BE18&gt;0,BE18,"")</f>
        <v/>
      </c>
      <c r="BQ18" s="11" t="str">
        <f>IF(SUM(BB18:BE18)-BF18&gt;0,SUM(BB18:BE18)-BF18,"")</f>
        <v/>
      </c>
      <c r="BR18" s="11" t="str">
        <f>IF(SUM(BN18,BQ18)&gt;0,SUM(BN18,BQ18),"")</f>
        <v/>
      </c>
      <c r="BS18" s="23"/>
      <c r="BT18" s="23"/>
      <c r="BU18" s="23"/>
      <c r="BV18" s="23"/>
      <c r="BW18" s="23"/>
      <c r="BX18" s="23"/>
      <c r="BY18" s="23"/>
      <c r="BZ18" s="23"/>
      <c r="CA18" s="23"/>
      <c r="CB18" s="23"/>
      <c r="CC18" s="23"/>
      <c r="CD18" s="23"/>
      <c r="CE18" s="23"/>
      <c r="CF18" s="23"/>
      <c r="CG18" s="23"/>
      <c r="CH18" s="28"/>
      <c r="CI18" s="39" t="str">
        <f>IF(BU18&gt;0,BU18,"")</f>
        <v/>
      </c>
      <c r="CJ18" s="39" t="str">
        <f>IF(BV18&gt;0,BV18,"")</f>
        <v/>
      </c>
      <c r="CK18" s="41" t="str">
        <f>IF(SUM(BS18:BV18)-BW18&gt;0,SUM(BS18:BV18)-BW18,"")</f>
        <v/>
      </c>
      <c r="CL18" s="41" t="str">
        <f>IF(BZ18&gt;0,BZ18,"")</f>
        <v/>
      </c>
      <c r="CM18" s="41" t="str">
        <f>IF(CA18&gt;0,CA18,"")</f>
        <v/>
      </c>
      <c r="CN18" s="41" t="str">
        <f>IF(SUM(BX18:CA18)-CB18&gt;0,SUM(BX18:CA18)-CB18,"")</f>
        <v/>
      </c>
      <c r="CO18" s="41" t="str">
        <f>IF(CK18="","",MAX(CK18,CN18))</f>
        <v/>
      </c>
      <c r="CP18" s="41" t="str">
        <f>IF(CE18&gt;0,CE18,"")</f>
        <v/>
      </c>
      <c r="CQ18" s="41" t="str">
        <f>IF(CF18&gt;0,CF18,"")</f>
        <v/>
      </c>
      <c r="CR18" s="41" t="str">
        <f>IF(SUM(CC18:CF18)-CG18&gt;0,SUM(CC18:CF18)-CG18,"")</f>
        <v/>
      </c>
      <c r="CS18" s="41" t="str">
        <f>IF(SUM(CO18,CR18)&gt;0,SUM(CO18,CR18),"")</f>
        <v/>
      </c>
      <c r="CT18" s="52">
        <f>IF(MAX(DV18,FD18,GL18,HT18,JB18,KJ18,LR18,MZ18,OH18,PP18,QX18,SF18,TN18,UV18,WD18)-IF(L18="",0,L18)&gt;0.001,MAX(DV18,FD18,GL18,HT18,JB18,KJ18,LR18,MZ18,OH18,PP18,QX18,SF18,TN18,UV18,WD18)-IF(L18="",0,L18),"")</f>
        <v>42.83</v>
      </c>
      <c r="CU18" s="52" t="str">
        <f>IF(MAX(DY18,EB18,FG18,FJ18,GO18,GR18,HW18,HZ18,JE18,JH18,KM18,KP18,LU18,LX18,NC18,NF18,OK18,ON18,PS18,PV18,RA18,RD18,SI18,SL18,TQ18,TT18,UY18,VB18,WG18,WJ18)-IF(L18="",0,L18)&gt;0.001,MAX(DY18,EB18,FG18,FJ18,GO18,GR18,HW18,HZ18,JE18,JH18,KM18,KP18,LU18,LX18,NC18,NF18,OK18,ON18,PS18,PV18,RA18,RD18,SI18,SL18,TQ18,TT18,UY18,VB18,WG18,WJ18)-IF(L18="",0,L18),"")</f>
        <v/>
      </c>
      <c r="CV18" s="17"/>
      <c r="CW18" s="17"/>
      <c r="CX18" s="17"/>
      <c r="CY18" s="17"/>
      <c r="CZ18" s="17"/>
      <c r="DA18" s="17"/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41" t="str">
        <f>IF(CX18&gt;0,CX18,"")</f>
        <v/>
      </c>
      <c r="DQ18" s="41" t="str">
        <f>IF(CY18&gt;0,CY18,"")</f>
        <v/>
      </c>
      <c r="DR18" s="41" t="str">
        <f>IF(SUM(CV18:CY18)-CZ18&gt;0,SUM(CV18:CY18)-CZ18,"")</f>
        <v/>
      </c>
      <c r="DS18" s="41" t="str">
        <f>IF(DC18&gt;0,DC18,"")</f>
        <v/>
      </c>
      <c r="DT18" s="41" t="str">
        <f>IF(DD18&gt;0,DD18,"")</f>
        <v/>
      </c>
      <c r="DU18" s="41" t="str">
        <f>IF(SUM(DA18:DD18)-DE18&gt;0,SUM(DA18:DD18)-DE18,"")</f>
        <v/>
      </c>
      <c r="DV18" s="41" t="str">
        <f>IF(MAX(DR18,DU18)&gt;0,MAX(DR18,DU18),"")</f>
        <v/>
      </c>
      <c r="DW18" s="41" t="str">
        <f>IF(DH18&gt;0,DH18,"")</f>
        <v/>
      </c>
      <c r="DX18" s="41" t="str">
        <f>IF(DI18&gt;0,DI18,"")</f>
        <v/>
      </c>
      <c r="DY18" s="41" t="str">
        <f>IF(SUM(DF18:DI18)-DJ18&gt;0,SUM(DF18:DI18)-DJ18,"")</f>
        <v/>
      </c>
      <c r="DZ18" s="41" t="str">
        <f>IF(DM18&gt;0,DM18,"")</f>
        <v/>
      </c>
      <c r="EA18" s="41" t="str">
        <f>IF(DN18&gt;0,DN18,"")</f>
        <v/>
      </c>
      <c r="EB18" s="41" t="str">
        <f>IF(SUM(DK18:DN18)-DO18&gt;0,SUM(DK18:DN18)-DO18,"")</f>
        <v/>
      </c>
      <c r="EC18" s="41" t="str">
        <f>IF(SUM(DV18,DY18,EB18)&gt;0,SUM(DV18,DY18,EB18),"")</f>
        <v/>
      </c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1" t="str">
        <f>IF(EF18&gt;0,EF18,"")</f>
        <v/>
      </c>
      <c r="EY18" s="11" t="str">
        <f>IF(EG18&gt;0,EG18,"")</f>
        <v/>
      </c>
      <c r="EZ18" s="11" t="str">
        <f>IF(SUM(ED18:EG18)-EH18&gt;0,SUM(ED18:EG18)-EH18,"")</f>
        <v/>
      </c>
      <c r="FA18" s="11" t="str">
        <f>IF(EK18&gt;0,EK18,"")</f>
        <v/>
      </c>
      <c r="FB18" s="11" t="str">
        <f>IF(EL18&gt;0,EL18,"")</f>
        <v/>
      </c>
      <c r="FC18" s="11" t="str">
        <f>IF(SUM(EI18:EL18)-EM18&gt;0,SUM(EI18:EL18)-EM18,"")</f>
        <v/>
      </c>
      <c r="FD18" s="11" t="str">
        <f>IF(MAX(EZ18,FC18)&gt;0,MAX(EZ18,FC18),"")</f>
        <v/>
      </c>
      <c r="FE18" s="11" t="str">
        <f>IF(EP18&gt;0,EP18,"")</f>
        <v/>
      </c>
      <c r="FF18" s="11" t="str">
        <f>IF(EQ18&gt;0,EQ18,"")</f>
        <v/>
      </c>
      <c r="FG18" s="11" t="str">
        <f>IF(SUM(EN18:EQ18)-ER18&gt;0,SUM(EN18:EQ18)-ER18,"")</f>
        <v/>
      </c>
      <c r="FH18" s="11" t="str">
        <f>IF(EU18&gt;0,EU18,"")</f>
        <v/>
      </c>
      <c r="FI18" s="11" t="str">
        <f>IF(EV18&gt;0,EV18,"")</f>
        <v/>
      </c>
      <c r="FJ18" s="11" t="str">
        <f>IF(SUM(ES18:EV18)-EW18&gt;0,SUM(ES18:EV18)-EW18,"")</f>
        <v/>
      </c>
      <c r="FK18" s="11" t="str">
        <f>IF(SUM(FD18,FG18,FJ18)&gt;0,SUM(FD18,FG18,FJ18),"")</f>
        <v/>
      </c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41" t="str">
        <f>IF(FN18&gt;0,FN18,"")</f>
        <v/>
      </c>
      <c r="GG18" s="41" t="str">
        <f>IF(FO18&gt;0,FO18,"")</f>
        <v/>
      </c>
      <c r="GH18" s="41" t="str">
        <f>IF(SUM(FL18:FO18)-FP18&gt;0,SUM(FL18:FO18)-FP18,"")</f>
        <v/>
      </c>
      <c r="GI18" s="41" t="str">
        <f>IF(FS18&gt;0,FS18,"")</f>
        <v/>
      </c>
      <c r="GJ18" s="41" t="str">
        <f>IF(FT18&gt;0,FT18,"")</f>
        <v/>
      </c>
      <c r="GK18" s="41" t="str">
        <f>IF(SUM(FQ18:FT18)-FU18&gt;0,SUM(FQ18:FT18)-FU18,"")</f>
        <v/>
      </c>
      <c r="GL18" s="41" t="str">
        <f>IF(MAX(GH18,GK18)&gt;0,MAX(GH18,GK18),"")</f>
        <v/>
      </c>
      <c r="GM18" s="41" t="str">
        <f>IF(FX18&gt;0,FX18,"")</f>
        <v/>
      </c>
      <c r="GN18" s="41" t="str">
        <f>IF(FY18&gt;0,FY18,"")</f>
        <v/>
      </c>
      <c r="GO18" s="41" t="str">
        <f>IF(SUM(FV18:FY18)-FZ18&gt;0,SUM(FV18:FY18)-FZ18,"")</f>
        <v/>
      </c>
      <c r="GP18" s="41" t="str">
        <f>IF(GC18&gt;0,GC18,"")</f>
        <v/>
      </c>
      <c r="GQ18" s="41" t="str">
        <f>IF(GD18&gt;0,GD18,"")</f>
        <v/>
      </c>
      <c r="GR18" s="41" t="str">
        <f>IF(SUM(GA18:GD18)-GE18&gt;0,SUM(GA18:GD18)-GE18,"")</f>
        <v/>
      </c>
      <c r="GS18" s="41" t="str">
        <f>IF(SUM(GL18,GO18,GR18)&gt;0,SUM(GL18,GO18,GR18),"")</f>
        <v/>
      </c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1" t="str">
        <f>IF(GV18&gt;0,GV18,"")</f>
        <v/>
      </c>
      <c r="HO18" s="11" t="str">
        <f>IF(GW18&gt;0,GW18,"")</f>
        <v/>
      </c>
      <c r="HP18" s="11" t="str">
        <f>IF(SUM(GT18:GW18)-GX18&gt;0,SUM(GT18:GW18)-GX18,"")</f>
        <v/>
      </c>
      <c r="HQ18" s="11" t="str">
        <f>IF(HA18&gt;0,HA18,"")</f>
        <v/>
      </c>
      <c r="HR18" s="11" t="str">
        <f>IF(HB18&gt;0,HB18,"")</f>
        <v/>
      </c>
      <c r="HS18" s="11" t="str">
        <f>IF(SUM(GY18:HB18)-HC18&gt;0,SUM(GY18:HB18)-HC18,"")</f>
        <v/>
      </c>
      <c r="HT18" s="11" t="str">
        <f>IF(MAX(HP18,HS18)&gt;0,MAX(HP18,HS18),"")</f>
        <v/>
      </c>
      <c r="HU18" s="11" t="str">
        <f>IF(HF18&gt;0,HF18,"")</f>
        <v/>
      </c>
      <c r="HV18" s="11" t="str">
        <f>IF(HG18&gt;0,HG18,"")</f>
        <v/>
      </c>
      <c r="HW18" s="11" t="str">
        <f>IF(SUM(HD18:HG18)-HH18&gt;0,SUM(HD18:HG18)-HH18,"")</f>
        <v/>
      </c>
      <c r="HX18" s="11" t="str">
        <f>IF(HK18&gt;0,HK18,"")</f>
        <v/>
      </c>
      <c r="HY18" s="11" t="str">
        <f>IF(HL18&gt;0,HL18,"")</f>
        <v/>
      </c>
      <c r="HZ18" s="11" t="str">
        <f>IF(SUM(HI18:HL18)-HM18&gt;0,SUM(HI18:HL18)-HM18,"")</f>
        <v/>
      </c>
      <c r="IA18" s="11" t="str">
        <f>IF(SUM(HT18,HW18,HZ18)&gt;0,SUM(HT18,HW18,HZ18),"")</f>
        <v/>
      </c>
      <c r="IB18" s="17"/>
      <c r="IC18" s="17"/>
      <c r="ID18" s="17"/>
      <c r="IE18" s="17"/>
      <c r="IF18" s="17"/>
      <c r="IG18" s="17"/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41" t="str">
        <f>IF(ID18&gt;0,ID18,"")</f>
        <v/>
      </c>
      <c r="IW18" s="41" t="str">
        <f>IF(IE18&gt;0,IE18,"")</f>
        <v/>
      </c>
      <c r="IX18" s="41" t="str">
        <f>IF(SUM(IB18:IE18)-IF18&gt;0,SUM(IB18:IE18)-IF18,"")</f>
        <v/>
      </c>
      <c r="IY18" s="41" t="str">
        <f>IF(II18&gt;0,II18,"")</f>
        <v/>
      </c>
      <c r="IZ18" s="41" t="str">
        <f>IF(IJ18&gt;0,IJ18,"")</f>
        <v/>
      </c>
      <c r="JA18" s="41" t="str">
        <f>IF(SUM(IG18:IJ18)-IK18&gt;0,SUM(IG18:IJ18)-IK18,"")</f>
        <v/>
      </c>
      <c r="JB18" s="41" t="str">
        <f>IF(MAX(IX18,JA18)&gt;0,MAX(IX18,JA18),"")</f>
        <v/>
      </c>
      <c r="JC18" s="41" t="str">
        <f>IF(IN18&gt;0,IN18,"")</f>
        <v/>
      </c>
      <c r="JD18" s="41" t="str">
        <f>IF(IO18&gt;0,IO18,"")</f>
        <v/>
      </c>
      <c r="JE18" s="41" t="str">
        <f>IF(SUM(IL18:IO18)-IP18&gt;0,SUM(IL18:IO18)-IP18,"")</f>
        <v/>
      </c>
      <c r="JF18" s="41" t="str">
        <f>IF(IS18&gt;0,IS18,"")</f>
        <v/>
      </c>
      <c r="JG18" s="41" t="str">
        <f>IF(IT18&gt;0,IT18,"")</f>
        <v/>
      </c>
      <c r="JH18" s="41" t="str">
        <f>IF(SUM(IQ18:IT18)-IU18&gt;0,SUM(IQ18:IT18)-IU18,"")</f>
        <v/>
      </c>
      <c r="JI18" s="41" t="str">
        <f>IF(SUM(JB18,JE18,JH18)&gt;0,SUM(JB18,JE18,JH18),"")</f>
        <v/>
      </c>
      <c r="JJ18" s="18"/>
      <c r="JK18" s="18"/>
      <c r="JL18" s="18"/>
      <c r="JM18" s="18"/>
      <c r="JN18" s="18"/>
      <c r="JO18" s="18"/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1" t="str">
        <f>IF(JL18&gt;0,JL18,"")</f>
        <v/>
      </c>
      <c r="KE18" s="11" t="str">
        <f>IF(JM18&gt;0,JM18,"")</f>
        <v/>
      </c>
      <c r="KF18" s="11" t="str">
        <f>IF(SUM(JJ18:JM18)-JN18&gt;0,SUM(JJ18:JM18)-JN18,"")</f>
        <v/>
      </c>
      <c r="KG18" s="11" t="str">
        <f>IF(JQ18&gt;0,JQ18,"")</f>
        <v/>
      </c>
      <c r="KH18" s="11" t="str">
        <f>IF(JR18&gt;0,JR18,"")</f>
        <v/>
      </c>
      <c r="KI18" s="11" t="str">
        <f>IF(SUM(JO18:JR18)-JS18&gt;0,SUM(JO18:JR18)-JS18,"")</f>
        <v/>
      </c>
      <c r="KJ18" s="11" t="str">
        <f>IF(MAX(KF18,KI18)&gt;0,MAX(KF18,KI18),"")</f>
        <v/>
      </c>
      <c r="KK18" s="11" t="str">
        <f>IF(JV18&gt;0,JV18,"")</f>
        <v/>
      </c>
      <c r="KL18" s="11" t="str">
        <f>IF(JW18&gt;0,JW18,"")</f>
        <v/>
      </c>
      <c r="KM18" s="11" t="str">
        <f>IF(SUM(JT18:JW18)-JX18&gt;0,SUM(JT18:JW18)-JX18,"")</f>
        <v/>
      </c>
      <c r="KN18" s="11" t="str">
        <f>IF(KA18&gt;0,KA18,"")</f>
        <v/>
      </c>
      <c r="KO18" s="11" t="str">
        <f>IF(KB18&gt;0,KB18,"")</f>
        <v/>
      </c>
      <c r="KP18" s="11" t="str">
        <f>IF(SUM(JY18:KB18)-KC18&gt;0,SUM(JY18:KB18)-KC18,"")</f>
        <v/>
      </c>
      <c r="KQ18" s="11" t="str">
        <f>IF(SUM(KJ18,KM18,KP18)&gt;0,SUM(KJ18,KM18,KP18),"")</f>
        <v/>
      </c>
      <c r="KR18" s="17">
        <v>7.2</v>
      </c>
      <c r="KS18" s="17">
        <v>9.4499999999999993</v>
      </c>
      <c r="KT18" s="17">
        <v>9.6</v>
      </c>
      <c r="KU18" s="17">
        <v>16.579999999999998</v>
      </c>
      <c r="KV18" s="17">
        <v>0</v>
      </c>
      <c r="KW18" s="17"/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41">
        <f>IF(KT18&gt;0,KT18,"")</f>
        <v>9.6</v>
      </c>
      <c r="LM18" s="41">
        <f>IF(KU18&gt;0,KU18,"")</f>
        <v>16.579999999999998</v>
      </c>
      <c r="LN18" s="41">
        <f>IF(SUM(KR18:KU18)-KV18&gt;0,SUM(KR18:KU18)-KV18,"")</f>
        <v>42.83</v>
      </c>
      <c r="LO18" s="41" t="str">
        <f>IF(KY18&gt;0,KY18,"")</f>
        <v/>
      </c>
      <c r="LP18" s="41" t="str">
        <f>IF(KZ18&gt;0,KZ18,"")</f>
        <v/>
      </c>
      <c r="LQ18" s="41" t="str">
        <f>IF(SUM(KW18:KZ18)-LA18&gt;0,SUM(KW18:KZ18)-LA18,"")</f>
        <v/>
      </c>
      <c r="LR18" s="41">
        <f>IF(MAX(LN18,LQ18)&gt;0,MAX(LN18,LQ18),"")</f>
        <v>42.83</v>
      </c>
      <c r="LS18" s="41" t="str">
        <f>IF(LD18&gt;0,LD18,"")</f>
        <v/>
      </c>
      <c r="LT18" s="41" t="str">
        <f>IF(LE18&gt;0,LE18,"")</f>
        <v/>
      </c>
      <c r="LU18" s="41" t="str">
        <f>IF(SUM(LB18:LE18)-LF18&gt;0,SUM(LB18:LE18)-LF18,"")</f>
        <v/>
      </c>
      <c r="LV18" s="41" t="str">
        <f>IF(LI18&gt;0,LI18,"")</f>
        <v/>
      </c>
      <c r="LW18" s="41" t="str">
        <f>IF(LJ18&gt;0,LJ18,"")</f>
        <v/>
      </c>
      <c r="LX18" s="41" t="str">
        <f>IF(SUM(LG18:LJ18)-LK18&gt;0,SUM(LG18:LJ18)-LK18,"")</f>
        <v/>
      </c>
      <c r="LY18" s="41">
        <f>IF(SUM(LR18,LU18,LX18)&gt;0,SUM(LR18,LU18,LX18),"")</f>
        <v>42.83</v>
      </c>
      <c r="LZ18" s="18"/>
      <c r="MA18" s="18"/>
      <c r="MB18" s="18"/>
      <c r="MC18" s="18"/>
      <c r="MD18" s="18"/>
      <c r="ME18" s="18"/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1" t="str">
        <f>IF(MB18&gt;0,MB18,"")</f>
        <v/>
      </c>
      <c r="MU18" s="11" t="str">
        <f>IF(MC18&gt;0,MC18,"")</f>
        <v/>
      </c>
      <c r="MV18" s="11" t="str">
        <f>IF(SUM(LZ18:MC18)-MD18&gt;0,SUM(LZ18:MC18)-MD18,"")</f>
        <v/>
      </c>
      <c r="MW18" s="11" t="str">
        <f>IF(MG18&gt;0,MG18,"")</f>
        <v/>
      </c>
      <c r="MX18" s="11" t="str">
        <f>IF(MH18&gt;0,MH18,"")</f>
        <v/>
      </c>
      <c r="MY18" s="11" t="str">
        <f>IF(SUM(ME18:MH18)-MI18&gt;0,SUM(ME18:MH18)-MI18,"")</f>
        <v/>
      </c>
      <c r="MZ18" s="11" t="str">
        <f>IF(MAX(MV18,MY18)&gt;0,MAX(MV18,MY18),"")</f>
        <v/>
      </c>
      <c r="NA18" s="11" t="str">
        <f>IF(ML18&gt;0,ML18,"")</f>
        <v/>
      </c>
      <c r="NB18" s="11" t="str">
        <f>IF(MM18&gt;0,MM18,"")</f>
        <v/>
      </c>
      <c r="NC18" s="11" t="str">
        <f>IF(SUM(MJ18:MM18)-MN18&gt;0,SUM(MJ18:MM18)-MN18,"")</f>
        <v/>
      </c>
      <c r="ND18" s="11" t="str">
        <f>IF(MQ18&gt;0,MQ18,"")</f>
        <v/>
      </c>
      <c r="NE18" s="11" t="str">
        <f>IF(MR18&gt;0,MR18,"")</f>
        <v/>
      </c>
      <c r="NF18" s="11" t="str">
        <f>IF(SUM(MO18:MR18)-MS18&gt;0,SUM(MO18:MR18)-MS18,"")</f>
        <v/>
      </c>
      <c r="NG18" s="11" t="str">
        <f>IF(SUM(MZ18,NC18,NF18)&gt;0,SUM(MZ18,NC18,NF18),"")</f>
        <v/>
      </c>
      <c r="NH18" s="17"/>
      <c r="NI18" s="17"/>
      <c r="NJ18" s="17"/>
      <c r="NK18" s="17"/>
      <c r="NL18" s="17"/>
      <c r="NM18" s="17"/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41" t="str">
        <f>IF(NJ18&gt;0,NJ18,"")</f>
        <v/>
      </c>
      <c r="OC18" s="41" t="str">
        <f>IF(NK18&gt;0,NK18,"")</f>
        <v/>
      </c>
      <c r="OD18" s="41" t="str">
        <f>IF(SUM(NH18:NK18)-NL18&gt;0,SUM(NH18:NK18)-NL18,"")</f>
        <v/>
      </c>
      <c r="OE18" s="41" t="str">
        <f>IF(NO18&gt;0,NO18,"")</f>
        <v/>
      </c>
      <c r="OF18" s="41" t="str">
        <f>IF(NP18&gt;0,NP18,"")</f>
        <v/>
      </c>
      <c r="OG18" s="41" t="str">
        <f>IF(SUM(NM18:NP18)-NQ18&gt;0,SUM(NM18:NP18)-NQ18,"")</f>
        <v/>
      </c>
      <c r="OH18" s="41" t="str">
        <f>IF(MAX(OD18,OG18)&gt;0,MAX(OD18,OG18),"")</f>
        <v/>
      </c>
      <c r="OI18" s="41" t="str">
        <f>IF(NT18&gt;0,NT18,"")</f>
        <v/>
      </c>
      <c r="OJ18" s="41" t="str">
        <f>IF(NU18&gt;0,NU18,"")</f>
        <v/>
      </c>
      <c r="OK18" s="41" t="str">
        <f>IF(SUM(NR18:NU18)-NV18&gt;0,SUM(NR18:NU18)-NV18,"")</f>
        <v/>
      </c>
      <c r="OL18" s="41" t="str">
        <f>IF(NY18&gt;0,NY18,"")</f>
        <v/>
      </c>
      <c r="OM18" s="41" t="str">
        <f>IF(NZ18&gt;0,NZ18,"")</f>
        <v/>
      </c>
      <c r="ON18" s="41" t="str">
        <f>IF(SUM(NW18:NZ18)-OA18&gt;0,SUM(NW18:NZ18)-OA18,"")</f>
        <v/>
      </c>
      <c r="OO18" s="41" t="str">
        <f>IF(SUM(OH18,OK18,ON18)&gt;0,SUM(OH18,OK18,ON18),"")</f>
        <v/>
      </c>
      <c r="OP18" s="18"/>
      <c r="OQ18" s="18"/>
      <c r="OR18" s="18"/>
      <c r="OS18" s="18"/>
      <c r="OT18" s="18"/>
      <c r="OU18" s="18"/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1" t="str">
        <f>IF(OR18&gt;0,OR18,"")</f>
        <v/>
      </c>
      <c r="PK18" s="11" t="str">
        <f>IF(OS18&gt;0,OS18,"")</f>
        <v/>
      </c>
      <c r="PL18" s="11" t="str">
        <f>IF(SUM(OP18:OS18)-OT18&gt;0,SUM(OP18:OS18)-OT18,"")</f>
        <v/>
      </c>
      <c r="PM18" s="11" t="str">
        <f>IF(OW18&gt;0,OW18,"")</f>
        <v/>
      </c>
      <c r="PN18" s="11" t="str">
        <f>IF(OX18&gt;0,OX18,"")</f>
        <v/>
      </c>
      <c r="PO18" s="11" t="str">
        <f>IF(SUM(OU18:OX18)-OY18&gt;0,SUM(OU18:OX18)-OY18,"")</f>
        <v/>
      </c>
      <c r="PP18" s="11" t="str">
        <f>IF(MAX(PL18,PO18)&gt;0,MAX(PL18,PO18),"")</f>
        <v/>
      </c>
      <c r="PQ18" s="11" t="str">
        <f>IF(PB18&gt;0,PB18,"")</f>
        <v/>
      </c>
      <c r="PR18" s="11" t="str">
        <f>IF(PC18&gt;0,PC18,"")</f>
        <v/>
      </c>
      <c r="PS18" s="11" t="str">
        <f>IF(SUM(OZ18:PC18)-PD18&gt;0,SUM(OZ18:PC18)-PD18,"")</f>
        <v/>
      </c>
      <c r="PT18" s="11" t="str">
        <f>IF(PG18&gt;0,PG18,"")</f>
        <v/>
      </c>
      <c r="PU18" s="11" t="str">
        <f>IF(PH18&gt;0,PH18,"")</f>
        <v/>
      </c>
      <c r="PV18" s="11" t="str">
        <f>IF(SUM(PE18:PH18)-PI18&gt;0,SUM(PE18:PH18)-PI18,"")</f>
        <v/>
      </c>
      <c r="PW18" s="11" t="str">
        <f>IF(SUM(PP18,PS18,PV18)&gt;0,SUM(PP18,PS18,PV18),"")</f>
        <v/>
      </c>
      <c r="PX18" s="17"/>
      <c r="PY18" s="17"/>
      <c r="PZ18" s="17"/>
      <c r="QA18" s="17"/>
      <c r="QB18" s="17"/>
      <c r="QC18" s="17"/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41" t="str">
        <f>IF(PZ18&gt;0,PZ18,"")</f>
        <v/>
      </c>
      <c r="QS18" s="41" t="str">
        <f>IF(QA18&gt;0,QA18,"")</f>
        <v/>
      </c>
      <c r="QT18" s="41" t="str">
        <f>IF(SUM(PX18:QA18)-QB18&gt;0,SUM(PX18:QA18)-QB18,"")</f>
        <v/>
      </c>
      <c r="QU18" s="41" t="str">
        <f>IF(QE18&gt;0,QE18,"")</f>
        <v/>
      </c>
      <c r="QV18" s="41" t="str">
        <f>IF(QF18&gt;0,QF18,"")</f>
        <v/>
      </c>
      <c r="QW18" s="41" t="str">
        <f>IF(SUM(QC18:QF18)-QG18&gt;0,SUM(QC18:QF18)-QG18,"")</f>
        <v/>
      </c>
      <c r="QX18" s="41" t="str">
        <f>IF(MAX(QT18,QW18)&gt;0,MAX(QT18,QW18),"")</f>
        <v/>
      </c>
      <c r="QY18" s="41" t="str">
        <f>IF(QJ18&gt;0,QJ18,"")</f>
        <v/>
      </c>
      <c r="QZ18" s="41" t="str">
        <f>IF(QK18&gt;0,QK18,"")</f>
        <v/>
      </c>
      <c r="RA18" s="41" t="str">
        <f>IF(SUM(QH18:QK18)-QL18&gt;0,SUM(QH18:QK18)-QL18,"")</f>
        <v/>
      </c>
      <c r="RB18" s="41" t="str">
        <f>IF(QO18&gt;0,QO18,"")</f>
        <v/>
      </c>
      <c r="RC18" s="41" t="str">
        <f>IF(QP18&gt;0,QP18,"")</f>
        <v/>
      </c>
      <c r="RD18" s="41" t="str">
        <f>IF(SUM(QM18:QP18)-QQ18&gt;0,SUM(QM18:QP18)-QQ18,"")</f>
        <v/>
      </c>
      <c r="RE18" s="41" t="str">
        <f>IF(SUM(QX18,RA18,RD18)&gt;0,SUM(QX18,RA18,RD18),"")</f>
        <v/>
      </c>
      <c r="RF18" s="18"/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1" t="str">
        <f>IF(RH18&gt;0,RH18,"")</f>
        <v/>
      </c>
      <c r="SA18" s="11" t="str">
        <f>IF(RI18&gt;0,RI18,"")</f>
        <v/>
      </c>
      <c r="SB18" s="11" t="str">
        <f>IF(SUM(RF18:RI18)-RJ18&gt;0,SUM(RF18:RI18)-RJ18,"")</f>
        <v/>
      </c>
      <c r="SC18" s="11" t="str">
        <f>IF(RM18&gt;0,RM18,"")</f>
        <v/>
      </c>
      <c r="SD18" s="11" t="str">
        <f>IF(RN18&gt;0,RN18,"")</f>
        <v/>
      </c>
      <c r="SE18" s="11" t="str">
        <f>IF(SUM(RK18:RN18)-RO18&gt;0,SUM(RK18:RN18)-RO18,"")</f>
        <v/>
      </c>
      <c r="SF18" s="11" t="str">
        <f>IF(MAX(SB18,SE18)&gt;0,MAX(SB18,SE18),"")</f>
        <v/>
      </c>
      <c r="SG18" s="11" t="str">
        <f>IF(RR18&gt;0,RR18,"")</f>
        <v/>
      </c>
      <c r="SH18" s="11" t="str">
        <f>IF(RS18&gt;0,RS18,"")</f>
        <v/>
      </c>
      <c r="SI18" s="11" t="str">
        <f>IF(SUM(RP18:RS18)-RT18&gt;0,SUM(RP18:RS18)-RT18,"")</f>
        <v/>
      </c>
      <c r="SJ18" s="11" t="str">
        <f>IF(RW18&gt;0,RW18,"")</f>
        <v/>
      </c>
      <c r="SK18" s="11" t="str">
        <f>IF(RX18&gt;0,RX18,"")</f>
        <v/>
      </c>
      <c r="SL18" s="11" t="str">
        <f>IF(SUM(RU18:RX18)-RY18&gt;0,SUM(RU18:RX18)-RY18,"")</f>
        <v/>
      </c>
      <c r="SM18" s="11" t="str">
        <f>IF(SUM(SF18,SI18,SL18)&gt;0,SUM(SF18,SI18,SL18),"")</f>
        <v/>
      </c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17"/>
      <c r="TD18" s="17"/>
      <c r="TE18" s="17"/>
      <c r="TF18" s="17"/>
      <c r="TG18" s="17"/>
      <c r="TH18" s="41" t="str">
        <f>IF(SP18&gt;0,SP18,"")</f>
        <v/>
      </c>
      <c r="TI18" s="41" t="str">
        <f>IF(SQ18&gt;0,SQ18,"")</f>
        <v/>
      </c>
      <c r="TJ18" s="41" t="str">
        <f>IF(SUM(SN18:SQ18)-SR18&gt;0,SUM(SN18:SQ18)-SR18,"")</f>
        <v/>
      </c>
      <c r="TK18" s="41" t="str">
        <f>IF(SU18&gt;0,SU18,"")</f>
        <v/>
      </c>
      <c r="TL18" s="41" t="str">
        <f>IF(SV18&gt;0,SV18,"")</f>
        <v/>
      </c>
      <c r="TM18" s="41" t="str">
        <f>IF(SUM(SS18:SV18)-SW18&gt;0,SUM(SS18:SV18)-SW18,"")</f>
        <v/>
      </c>
      <c r="TN18" s="41" t="str">
        <f>IF(MAX(TJ18,TM18)&gt;0,MAX(TJ18,TM18),"")</f>
        <v/>
      </c>
      <c r="TO18" s="41" t="str">
        <f>IF(SZ18&gt;0,SZ18,"")</f>
        <v/>
      </c>
      <c r="TP18" s="41" t="str">
        <f>IF(TA18&gt;0,TA18,"")</f>
        <v/>
      </c>
      <c r="TQ18" s="41" t="str">
        <f>IF(SUM(SX18:TA18)-TB18&gt;0,SUM(SX18:TA18)-TB18,"")</f>
        <v/>
      </c>
      <c r="TR18" s="41" t="str">
        <f>IF(TE18&gt;0,TE18,"")</f>
        <v/>
      </c>
      <c r="TS18" s="41" t="str">
        <f>IF(TF18&gt;0,TF18,"")</f>
        <v/>
      </c>
      <c r="TT18" s="41" t="str">
        <f>IF(SUM(TC18:TF18)-TG18&gt;0,SUM(TC18:TF18)-TG18,"")</f>
        <v/>
      </c>
      <c r="TU18" s="41" t="str">
        <f>IF(SUM(TN18,TQ18,TT18)&gt;0,SUM(TN18,TQ18,TT18),"")</f>
        <v/>
      </c>
      <c r="TV18" s="18"/>
      <c r="TW18" s="18"/>
      <c r="TX18" s="18"/>
      <c r="TY18" s="18"/>
      <c r="TZ18" s="18"/>
      <c r="UA18" s="18"/>
      <c r="UB18" s="18"/>
      <c r="UC18" s="18"/>
      <c r="UD18" s="18"/>
      <c r="UE18" s="18"/>
      <c r="UF18" s="18"/>
      <c r="UG18" s="18"/>
      <c r="UH18" s="18"/>
      <c r="UI18" s="18"/>
      <c r="UJ18" s="18"/>
      <c r="UK18" s="18"/>
      <c r="UL18" s="18"/>
      <c r="UM18" s="18"/>
      <c r="UN18" s="18"/>
      <c r="UO18" s="18"/>
      <c r="UP18" s="11" t="str">
        <f>IF(TX18&gt;0,TX18,"")</f>
        <v/>
      </c>
      <c r="UQ18" s="11" t="str">
        <f>IF(TY18&gt;0,TY18,"")</f>
        <v/>
      </c>
      <c r="UR18" s="11" t="str">
        <f>IF(SUM(TV18:TY18)-TZ18&gt;0,SUM(TV18:TY18)-TZ18,"")</f>
        <v/>
      </c>
      <c r="US18" s="11" t="str">
        <f>IF(UC18&gt;0,UC18,"")</f>
        <v/>
      </c>
      <c r="UT18" s="11" t="str">
        <f>IF(UD18&gt;0,UD18,"")</f>
        <v/>
      </c>
      <c r="UU18" s="11" t="str">
        <f>IF(SUM(UA18:UD18)-UE18&gt;0,SUM(UA18:UD18)-UE18,"")</f>
        <v/>
      </c>
      <c r="UV18" s="11" t="str">
        <f>IF(MAX(UR18,UU18)&gt;0,MAX(UR18,UU18),"")</f>
        <v/>
      </c>
      <c r="UW18" s="11" t="str">
        <f>IF(UH18&gt;0,UH18,"")</f>
        <v/>
      </c>
      <c r="UX18" s="11" t="str">
        <f>IF(UI18&gt;0,UI18,"")</f>
        <v/>
      </c>
      <c r="UY18" s="11" t="str">
        <f>IF(SUM(UF18:UI18)-UJ18&gt;0,SUM(UF18:UI18)-UJ18,"")</f>
        <v/>
      </c>
      <c r="UZ18" s="11" t="str">
        <f>IF(UM18&gt;0,UM18,"")</f>
        <v/>
      </c>
      <c r="VA18" s="11" t="str">
        <f>IF(UN18&gt;0,UN18,"")</f>
        <v/>
      </c>
      <c r="VB18" s="11" t="str">
        <f>IF(SUM(UK18:UN18)-UO18&gt;0,SUM(UK18:UN18)-UO18,"")</f>
        <v/>
      </c>
      <c r="VC18" s="11" t="str">
        <f>IF(SUM(UV18,UY18,VB18)&gt;0,SUM(UV18,UY18,VB18),"")</f>
        <v/>
      </c>
      <c r="VD18" s="17"/>
      <c r="VE18" s="17"/>
      <c r="VF18" s="17"/>
      <c r="VG18" s="17"/>
      <c r="VH18" s="17"/>
      <c r="VI18" s="17"/>
      <c r="VJ18" s="17"/>
      <c r="VK18" s="17"/>
      <c r="VL18" s="17"/>
      <c r="VM18" s="17"/>
      <c r="VN18" s="17"/>
      <c r="VO18" s="17"/>
      <c r="VP18" s="17"/>
      <c r="VQ18" s="17"/>
      <c r="VR18" s="17"/>
      <c r="VS18" s="17"/>
      <c r="VT18" s="17"/>
      <c r="VU18" s="17"/>
      <c r="VV18" s="17"/>
      <c r="VW18" s="17"/>
      <c r="VX18" s="41" t="str">
        <f>IF(VF18&gt;0,VF18,"")</f>
        <v/>
      </c>
      <c r="VY18" s="41" t="str">
        <f>IF(VG18&gt;0,VG18,"")</f>
        <v/>
      </c>
      <c r="VZ18" s="41" t="str">
        <f>IF(SUM(VD18:VG18)-VH18&gt;0,SUM(VD18:VG18)-VH18,"")</f>
        <v/>
      </c>
      <c r="WA18" s="41" t="str">
        <f>IF(VK18&gt;0,VK18,"")</f>
        <v/>
      </c>
      <c r="WB18" s="41" t="str">
        <f>IF(VL18&gt;0,VL18,"")</f>
        <v/>
      </c>
      <c r="WC18" s="41" t="str">
        <f>IF(SUM(VI18:VL18)-VM18&gt;0,SUM(VI18:VL18)-VM18,"")</f>
        <v/>
      </c>
      <c r="WD18" s="41" t="str">
        <f>IF(MAX(VZ18,WC18)&gt;0,MAX(VZ18,WC18),"")</f>
        <v/>
      </c>
      <c r="WE18" s="41" t="str">
        <f>IF(VP18&gt;0,VP18,"")</f>
        <v/>
      </c>
      <c r="WF18" s="41" t="str">
        <f>IF(VQ18&gt;0,VQ18,"")</f>
        <v/>
      </c>
      <c r="WG18" s="41" t="str">
        <f>IF(SUM(VN18:VQ18)-VR18&gt;0,SUM(VN18:VQ18)-VR18,"")</f>
        <v/>
      </c>
      <c r="WH18" s="41" t="str">
        <f>IF(VU18&gt;0,VU18,"")</f>
        <v/>
      </c>
      <c r="WI18" s="41" t="str">
        <f>IF(VV18&gt;0,VV18,"")</f>
        <v/>
      </c>
      <c r="WJ18" s="41" t="str">
        <f>IF(SUM(VS18:VV18)-VW18&gt;0,SUM(VS18:VV18)-VW18,"")</f>
        <v/>
      </c>
      <c r="WK18" s="41" t="str">
        <f>IF(SUM(WD18,WG18,WJ18)&gt;0,SUM(WD18,WG18,WJ18),"")</f>
        <v/>
      </c>
      <c r="WL18" s="27">
        <f>IF($CH18="P",BS18,(BS18+AR18)/2)</f>
        <v>0</v>
      </c>
      <c r="WM18" s="27">
        <f>IF($CH18="P",BT18,(BT18+AS18)/2)</f>
        <v>0</v>
      </c>
      <c r="WN18" s="27">
        <f>IF($CH18="P",BU18,(BU18+AT18)/2)</f>
        <v>0</v>
      </c>
      <c r="WO18" s="27">
        <f>IF($CH18="P",BV18,(BV18+AU18)/2)</f>
        <v>0</v>
      </c>
      <c r="WP18" s="27">
        <f>IF($CH18="P",BW18,(BW18+AV18)/2)</f>
        <v>0</v>
      </c>
      <c r="WQ18" s="27">
        <f>IF($CH18="P",BX18,(BX18+AW18)/2)</f>
        <v>0</v>
      </c>
      <c r="WR18" s="27">
        <f>IF($CH18="P",BY18,(BY18+AX18)/2)</f>
        <v>0</v>
      </c>
      <c r="WS18" s="27">
        <f>IF($CH18="P",BZ18,(BZ18+AY18)/2)</f>
        <v>0</v>
      </c>
      <c r="WT18" s="27">
        <f>IF($CH18="P",CA18,(CA18+AZ18)/2)</f>
        <v>0</v>
      </c>
      <c r="WU18" s="27">
        <f>IF($CH18="P",CB18,(CB18+BA18)/2)</f>
        <v>0</v>
      </c>
      <c r="WV18" s="27">
        <f>IF($CH18="P",CC18,(CC18+BB18)/2)</f>
        <v>0</v>
      </c>
      <c r="WW18" s="27">
        <f>IF($CH18="P",CD18,(CD18+BC18)/2)</f>
        <v>0</v>
      </c>
      <c r="WX18" s="27">
        <f>IF($CH18="P",CE18,(CE18+BD18)/2)</f>
        <v>0</v>
      </c>
      <c r="WY18" s="27">
        <f>IF($CH18="P",CF18,(CF18+BE18)/2)</f>
        <v>0</v>
      </c>
      <c r="WZ18" s="27">
        <f>IF($CH18="P",CG18,(CG18+BF18)/2)</f>
        <v>0</v>
      </c>
      <c r="XA18" s="29" t="s">
        <v>56</v>
      </c>
      <c r="XB18" s="11" t="str">
        <f>IF(WN18&gt;0,WN18,"")</f>
        <v/>
      </c>
      <c r="XC18" s="11" t="str">
        <f>IF(WO18&gt;0,WO18,"")</f>
        <v/>
      </c>
      <c r="XD18" s="11" t="str">
        <f>IF(SUM(WL18:WO18)-WP18&gt;0,SUM(WL18:WO18)-WP18,"")</f>
        <v/>
      </c>
      <c r="XE18" s="11" t="str">
        <f>IF(WS18&gt;0,WS18,"")</f>
        <v/>
      </c>
      <c r="XF18" s="11" t="str">
        <f>IF(WT18&gt;0,WT18,"")</f>
        <v/>
      </c>
      <c r="XG18" s="11" t="str">
        <f>IF(SUM(WQ18:WT18)-WU18&gt;0,SUM(WQ18:WT18)-WU18,"")</f>
        <v/>
      </c>
      <c r="XH18" s="11" t="str">
        <f>IF(MAX(XD18,XG18)&gt;0,MAX(XD18,XG18),"")</f>
        <v/>
      </c>
      <c r="XI18" s="11" t="str">
        <f>IF(WX18&gt;0,WX18,"")</f>
        <v/>
      </c>
      <c r="XJ18" s="11" t="str">
        <f>IF(WY18&gt;0,WY18,"")</f>
        <v/>
      </c>
      <c r="XK18" s="11" t="str">
        <f>IF(SUM(WV18:WY18)-WZ18&gt;0,SUM(WV18:WY18)-WZ18,"")</f>
        <v/>
      </c>
      <c r="XL18" s="11" t="str">
        <f>IF(SUM(XH18,XK18)&gt;0,SUM(XH18,XK18),"")</f>
        <v/>
      </c>
    </row>
    <row r="19" spans="1:636" x14ac:dyDescent="0.2">
      <c r="A19" s="4" t="str" cm="1">
        <f t="array" ref="A19">IF(AND(H19&lt;&gt;"",H19&lt;&gt;"No DD"),SUMPRODUCT((H$4:H$21&lt;&gt;"")*(H$4:H$21&lt;&gt;"No DD")*(E$4:E$21&gt;E19))+1,IF(H19="No DD",SUMPRODUCT((H$4:H$21="No DD")*(E$4:E$21&gt;E19))+1+SUMPRODUCT((H$4:H$21&lt;&gt;"")*(H$4:H$21&lt;&gt;"No DD")),""))</f>
        <v/>
      </c>
      <c r="B19" s="5" t="s">
        <v>177</v>
      </c>
      <c r="C19" s="4" t="s">
        <v>3</v>
      </c>
      <c r="D19" s="4" t="s">
        <v>178</v>
      </c>
      <c r="E19" s="9">
        <f>SUM(J19,L19,N19)</f>
        <v>42.67</v>
      </c>
      <c r="F19" s="3" t="str">
        <f>IF(OR(AND(AG19&gt;=AQ$23,AG19&lt;&gt;"",AI19&gt;=AQ$27,AI19&lt;&gt;"",AF19=""),AND(AJ19&gt;=AQ$23,AJ19&lt;&gt;"",AL19&gt;=AQ$27,AL19&lt;&gt;"",AF19=""),AND(AN19&gt;=AQ$23,AN19&lt;&gt;"",AP19&gt;=AQ$27,AP19&lt;&gt;"",AF19=""),AND(BH19&gt;=BR$23,BH19&lt;&gt;"",BJ19&gt;=BR$27,BJ19&lt;&gt;"",BG19=""),AND(BK19&gt;=BR$23,BK19&lt;&gt;"",BM19&gt;=BR$27,BM19&lt;&gt;"",BG19=""),AND(BO19&gt;=BR$23,BO19&lt;&gt;"",BQ19&gt;=BR$27,BQ19&lt;&gt;"",BG19=""),AND(CI19&gt;=CS$23,CI19&lt;&gt;"",CK19&gt;=CS$27,CK19&lt;&gt;"",CH19=""),AND(CL19&gt;=CS$23,CL19&lt;&gt;"",CN19&gt;=CS$27,CN19&lt;&gt;"",CH19=""),AND(CP19&gt;=CS$23,CP19&lt;&gt;"",CR19&gt;=CS$27,CR19&lt;&gt;"",CH19=""),AND(DP19&gt;=EC$23,DP19&lt;&gt;"",DR19&gt;=EC$27,DR19&lt;&gt;""),AND(DS19&gt;=EC$23,DS19&lt;&gt;"",DU19&gt;=EC$27,DU19&lt;&gt;""),AND(DW19&gt;=EC$23,DW19&lt;&gt;"",DY19&gt;=EC$27,DY19&lt;&gt;""),AND(DZ19&gt;=EC$23,DZ19&lt;&gt;"",EB19&gt;=EC$27,EB19&lt;&gt;""),AND(EX19&gt;=FK$23,EX19&lt;&gt;"",EZ19&gt;=FK$27,EZ19&lt;&gt;""),AND(FA19&gt;=FK$23,FA19&lt;&gt;"",FC19&gt;=FK$27,FC19&lt;&gt;""),AND(FE19&gt;=FK$23,FE19&lt;&gt;"",FG19&gt;=FK$27,FG19&lt;&gt;""),AND(FH19&gt;=FK$23,FH19&lt;&gt;"",FJ19&gt;=FK$27,FJ19&lt;&gt;""),AND(GF19&gt;=GS$23,GF19&lt;&gt;"",GH19&gt;=GS$27,GH19&lt;&gt;""),AND(GI19&gt;=GS$23,GI19&lt;&gt;"",GK19&gt;=GS$27,GK19&lt;&gt;""),AND(GM19&gt;=GS$23,GM19&lt;&gt;"",GO19&gt;=GS$27,GO19&lt;&gt;""),AND(GP19&gt;=GS$23,GP19&lt;&gt;"",GR19&gt;=GS$27,GR19&lt;&gt;""),AND(HN19&gt;=IA$23,HN19&lt;&gt;"",HP19&gt;=IA$27,HP19&lt;&gt;""),AND(HQ19&gt;=IA$23,HQ19&lt;&gt;"",HS19&gt;=IA$27,HS19&lt;&gt;""),AND(HU19&gt;=IA$23,HU19&lt;&gt;"",HW19&gt;=IA$27,HW19&lt;&gt;""),AND(HX19&gt;=IA$23,HX19&lt;&gt;"",HZ19&gt;=IA$27,HZ19&lt;&gt;""),AND(IV19&gt;=JI$23,IV19&lt;&gt;"",IX19&gt;=JI$27,IX19&lt;&gt;""),AND(IY19&gt;=JI$23,IY19&lt;&gt;"",JA19&gt;=JI$27,JA19&lt;&gt;""),AND(JC19&gt;=JI$23,JC19&lt;&gt;"",JE19&gt;=JI$27,JE19&lt;&gt;""),AND(JF19&gt;=JI$23,JF19&lt;&gt;"",JH19&gt;=JI$27,JH19&lt;&gt;""),AND(KD19&gt;=KQ$23,KD19&lt;&gt;"",KF19&gt;=KQ$27,KF19&lt;&gt;""),AND(KG19&gt;=KQ$23,KG19&lt;&gt;"",KI19&gt;=KQ$27,KI19&lt;&gt;""),AND(KK19&gt;=KQ$23,KK19&lt;&gt;"",KM19&gt;=KQ$27,KM19&lt;&gt;""),AND(KN19&gt;=KQ$23,KN19&lt;&gt;"",KP19&gt;=KQ$27,KP19&lt;&gt;""),AND(LL19&gt;=LY$23,LL19&lt;&gt;"",LN19&gt;=LY$27,LN19&lt;&gt;""),AND(LO19&gt;=LY$23,LO19&lt;&gt;"",LQ19&gt;=LY$27,LQ19&lt;&gt;""),AND(LS19&gt;=LY$23,LS19&lt;&gt;"",LU19&gt;=LY$27,LU19&lt;&gt;""),AND(LV19&gt;=LY$23,LV19&lt;&gt;"",LX19&gt;=LY$27,LX19&lt;&gt;""),AND(MT19&gt;=NG$23,MT19&lt;&gt;"",MV19&gt;=NG$27,MV19&lt;&gt;""),AND(MW19&gt;=NG$23,MW19&lt;&gt;"",MY19&gt;=NG$27,MY19&lt;&gt;""),AND(NA19&gt;=NG$23,NA19&lt;&gt;"",NC19&gt;=NG$27,NC19&lt;&gt;""),AND(ND19&gt;=NG$23,ND19&lt;&gt;"",NF19&gt;=NG$27,NF19&lt;&gt;""),AND(OB19&gt;=OO$23,OB19&lt;&gt;"",OD19&gt;=OO$27,OD19&lt;&gt;""),AND(OE19&gt;=OO$23,OE19&lt;&gt;"",OG19&gt;=OO$27,OG19&lt;&gt;""),AND(OI19&gt;=OO$23,OI19&lt;&gt;"",OK19&gt;=OO$27,OK19&lt;&gt;""),AND(OL19&gt;=OO$23,OL19&lt;&gt;"",ON19&gt;=OO$27,ON19&lt;&gt;""),AND(PJ19&gt;=PW$23,PJ19&lt;&gt;"",PL19&gt;=PW$27,PL19&lt;&gt;""),AND(PM19&gt;=PW$23,PM19&lt;&gt;"",PO19&gt;=PW$27,PO19&lt;&gt;""),AND(PQ19&gt;=PW$23,PQ19&lt;&gt;"",PS19&gt;=PW$27,PS19&lt;&gt;""),AND(PT19&gt;=PW$23,PT19&lt;&gt;"",PV19&gt;=PW$27,PV19&lt;&gt;""),AND(QR19&gt;=RE$23,QR19&lt;&gt;"",QT19&gt;=RE$27,QT19&lt;&gt;""),AND(QU19&gt;=RE$23,QU19&lt;&gt;"",QW19&gt;=RE$27,QW19&lt;&gt;""),AND(QY19&gt;=RE$23,QY19&lt;&gt;"",RA19&gt;=RE$27,RA19&lt;&gt;""),AND(RB19&gt;=RE$23,RB19&lt;&gt;"",RD19&gt;=RE$27,RD19&lt;&gt;""),AND(RZ19&gt;=SM$23,RZ19&lt;&gt;"",SB19&gt;=SM$27,SB19&lt;&gt;""),AND(SC19&gt;=SM$23,SC19&lt;&gt;"",SE19&gt;=SM$27,SE19&lt;&gt;""),AND(SG19&gt;=SM$23,SG19&lt;&gt;"",SI19&gt;=SM$27,SI19&lt;&gt;""),AND(SJ19&gt;=SM$23,SJ19&lt;&gt;"",SL19&gt;=SM$27,SL19&lt;&gt;""),AND(TH19&gt;=TU$23,TH19&lt;&gt;"",TJ19&gt;=TU$27,TJ19&lt;&gt;""),AND(TK19&gt;=TU$23,TK19&lt;&gt;"",TM19&gt;=TU$27,TM19&lt;&gt;""),AND(TO19&gt;=TU$23,TO19&lt;&gt;"",TQ19&gt;=TU$27,TQ19&lt;&gt;""),AND(TR19&gt;=TU$23,TR19&lt;&gt;"",TT19&gt;=TU$27,TT19&lt;&gt;""),AND(UP19&gt;=VC$23,UP19&lt;&gt;"",UR19&gt;=VC$27,UR19&lt;&gt;""),AND(US19&gt;=VC$23,US19&lt;&gt;"",UU19&gt;=VC$27,UU19&lt;&gt;""),AND(UW19&gt;=VC$23,UW19&lt;&gt;"",UY19&gt;=VC$27,UY19&lt;&gt;""),AND(UZ19&gt;=VC$23,UZ19&lt;&gt;"",VB19&gt;=VC$27,VB19&lt;&gt;""),AND(VX19&gt;=WK$23,VX19&lt;&gt;"",VZ19&gt;=WK$27,VZ19&lt;&gt;""),AND(WA19&gt;=WK$23,WA19&lt;&gt;"",WC19&gt;=WK$27,WC19&lt;&gt;""),AND(WE19&gt;=WK$23,WE19&lt;&gt;"",WG19&gt;=WK$27,WG19&lt;&gt;""),AND(WH19&gt;=WK$23,WH19&lt;&gt;"",WJ19&gt;=WK$27,WJ19&lt;&gt;"")),"P","")</f>
        <v/>
      </c>
      <c r="G19" s="3" t="str">
        <f>IF(OR(AND(AI19&gt;=AQ$27,AI19&lt;&gt;"",AF19=""),AND(AL19&gt;=AQ$27,AL19&lt;&gt;"",AF19=""),AND(AP19&gt;=AQ$27,AP19&lt;&gt;"",AF19=""),AND(BJ19&gt;=BR$27,BJ19&lt;&gt;"",BG19=""),AND(BM19&gt;=BR$27,BM19&lt;&gt;"",BG19=""),AND(BQ19&gt;=BR$27,BQ19&lt;&gt;"",BG19=""),AND(CK19&gt;=CS$27,CK19&lt;&gt;"",CH19=""),AND(CN19&gt;=CS$27,CN19&lt;&gt;"",CH19=""),AND(CR19&gt;=CS$27,CR19&lt;&gt;"",CH19=""),AND(DR19&gt;=EC$27,DR19&lt;&gt;""),AND(DU19&gt;=EC$27,DU19&lt;&gt;""),AND(DY19&gt;=EC$27,DY19&lt;&gt;""),AND(EB19&gt;=EC$27,EB19&lt;&gt;""),AND(EZ19&gt;=FK$27,EZ19&lt;&gt;""),AND(FC19&gt;=FK$27,FC19&lt;&gt;""),AND(FG19&gt;=FK$27,FG19&lt;&gt;""),AND(FJ19&gt;=FK$27,FJ19&lt;&gt;""),AND(GH19&gt;=GS$27,GH19&lt;&gt;""),AND(GK19&gt;=GS$27,GK19&lt;&gt;""),AND(GO19&gt;=GS$27,GO19&lt;&gt;""),AND(GR19&gt;=GS$27,GR19&lt;&gt;""),AND(HP19&gt;=IA$27,HP19&lt;&gt;""),AND(HS19&gt;=IA$27,HS19&lt;&gt;""),AND(HW19&gt;=IA$27,HW19&lt;&gt;""),AND(HZ19&gt;=IA$27,HZ19&lt;&gt;""),AND(IX19&gt;=JI$27,IX19&lt;&gt;""),AND(JA19&gt;=JI$27,JA19&lt;&gt;""),AND(JE19&gt;=JI$27,JE19&lt;&gt;""),AND(JH19&gt;=JI$27,JH19&lt;&gt;""),AND(KF19&gt;=KQ$27,KF19&lt;&gt;""),AND(KI19&gt;=KQ$27,KI19&lt;&gt;""),AND(KM19&gt;=KQ$27,KM19&lt;&gt;""),AND(KP19&gt;=KQ$27,KP19&lt;&gt;""),AND(LN19&gt;=LY$27,LN19&lt;&gt;""),AND(LQ19&gt;=LY$27,LQ19&lt;&gt;""),AND(LU19&gt;=LY$27,LU19&lt;&gt;""),AND(LX19&gt;=LY$27,LX19&lt;&gt;""),AND(MV19&gt;=NG$27,MV19&lt;&gt;""),AND(MY19&gt;=NG$27,MY19&lt;&gt;""),AND(NC19&gt;=NG$27,NC19&lt;&gt;""),AND(NF19&gt;=NG$27,NF19&lt;&gt;""),AND(OD19&gt;=OO$27,OD19&lt;&gt;""),AND(OG19&gt;=OO$27,OG19&lt;&gt;""),AND(OK19&gt;=OO$27,OK19&lt;&gt;""),AND(ON19&gt;=OO$27,ON19&lt;&gt;""),AND(PL19&gt;=PW$27,PL19&lt;&gt;""),AND(PO19&gt;=PW$27,PO19&lt;&gt;""),AND(PS19&gt;=PW$27,PS19&lt;&gt;""),AND(PV19&gt;=PW$27,PV19&lt;&gt;""),AND(QT19&gt;=RE$27,QT19&lt;&gt;""),AND(QW19&gt;=RE$27,QW19&lt;&gt;""),AND(RA19&gt;=RE$27,RA19&lt;&gt;""),AND(RD19&gt;=RE$27,RD19&lt;&gt;""),AND(SB19&gt;=SM$27,SB19&lt;&gt;""),AND(SE19&gt;=SM$27,SE19&lt;&gt;""),AND(SI19&gt;=SM$27,SI19&lt;&gt;""),AND(SL19&gt;=SM$27,SL19&lt;&gt;""),AND(TJ19&gt;=TU$27,TJ19&lt;&gt;""),AND(TM19&gt;=TU$27,TM19&lt;&gt;""),AND(TQ19&gt;=TU$27,TQ19&lt;&gt;""),AND(TT19&gt;=TU$27,TT19&lt;&gt;""),AND(UR19&gt;=VC$27,UR19&lt;&gt;""),AND(UU19&gt;=VC$27,UU19&lt;&gt;""),AND(UY19&gt;=VC$27,UY19&lt;&gt;""),AND(VB19&gt;=VC$27,VB19&lt;&gt;""),AND(VZ19&gt;=WK$27,VZ19&lt;&gt;""),AND(WC19&gt;=WK$27,WC19&lt;&gt;""),AND(WG19&gt;=WK$27,WG19&lt;&gt;""),AND(WJ19&gt;=WK$27,WJ19&lt;&gt;"")),"P","")</f>
        <v/>
      </c>
      <c r="H19" s="37" t="str">
        <f>IF(AND(G19="P",F19=""),"No DD",IF(OR(AND(AG19&gt;=AQ$26,AG19&lt;&gt;"",AI19&gt;=AQ$30,AI19&lt;&gt;"",AF19=""),AND(AJ19&gt;=AQ$26,AJ19&lt;&gt;"",AL19&gt;=AQ$30,AL19&lt;&gt;"",AF19=""),AND(AN19&gt;=AQ$26,AN19&lt;&gt;"",AP19&gt;=AQ$30,AP19&lt;&gt;"",AF19=""),AND(BH19&gt;=BR$26,BH19&lt;&gt;"",BJ19&gt;=BR$30,BJ19&lt;&gt;"",BG19=""),AND(BK19&gt;=BR$26,BK19&lt;&gt;"",BM19&gt;=BR$30,BM19&lt;&gt;"",BG19=""),AND(BO19&gt;=BR$26,BO19&lt;&gt;"",BQ19&gt;=BR$30,BQ19&lt;&gt;"",BG19=""),AND(CI19&gt;=CS$26,CI19&lt;&gt;"",CK19&gt;=CS$30,CK19&lt;&gt;"",CH19=""),AND(CL19&gt;=CS$26,CL19&lt;&gt;"",CN19&gt;=CS$30,CN19&lt;&gt;"",CH19=""),AND(CP19&gt;=CS$26,CP19&lt;&gt;"",CR19&gt;=CS$30,CR19&lt;&gt;"",CH19=""),AND(DP19&gt;=EC$26,DP19&lt;&gt;"",DR19&gt;=EC$30,DR19&lt;&gt;""),AND(DS19&gt;=EC$26,DS19&lt;&gt;"",DU19&gt;=EC$30,DU19&lt;&gt;""),AND(DW19&gt;=EC$26,DW19&lt;&gt;"",DY19&gt;=EC$30,DY19&lt;&gt;""),AND(DZ19&gt;=EC$26,DZ19&lt;&gt;"",EB19&gt;=EC$30,EB19&lt;&gt;""),AND(EX19&gt;=FK$26,EX19&lt;&gt;"",EZ19&gt;=FK$30,EZ19&lt;&gt;""),AND(FA19&gt;=FK$26,FA19&lt;&gt;"",FC19&gt;=FK$30,FC19&lt;&gt;""),AND(FE19&gt;=FK$26,FE19&lt;&gt;"",FG19&gt;=FK$30,FG19&lt;&gt;""),AND(FH19&gt;=FK$26,FH19&lt;&gt;"",FJ19&gt;=FK$30,FJ19&lt;&gt;""),AND(GF19&gt;=GS$26,GF19&lt;&gt;"",GH19&gt;=GS$30,GH19&lt;&gt;""),AND(GI19&gt;=GS$26,GI19&lt;&gt;"",GK19&gt;=GS$30,GK19&lt;&gt;""),AND(GM19&gt;=GS$26,GM19&lt;&gt;"",GO19&gt;=GS$30,GO19&lt;&gt;""),AND(GP19&gt;=GS$26,GP19&lt;&gt;"",GR19&gt;=GS$30,GR19&lt;&gt;""),AND(HN19&gt;=IA$26,HN19&lt;&gt;"",HP19&gt;=IA$30,HP19&lt;&gt;""),AND(HQ19&gt;=IA$26,HQ19&lt;&gt;"",HS19&gt;=IA$30,HS19&lt;&gt;""),AND(HU19&gt;=IA$26,HU19&lt;&gt;"",HW19&gt;=IA$30,HW19&lt;&gt;""),AND(HX19&gt;=IA$26,HX19&lt;&gt;"",HZ19&gt;=IA$30,HZ19&lt;&gt;""),AND(IV19&gt;=JI$26,IV19&lt;&gt;"",IX19&gt;=JI$30,IX19&lt;&gt;""),AND(IY19&gt;=JI$26,IY19&lt;&gt;"",JA19&gt;=JI$30,JA19&lt;&gt;""),AND(JC19&gt;=JI$26,JC19&lt;&gt;"",JE19&gt;=JI$30,JE19&lt;&gt;""),AND(JF19&gt;=JI$26,JF19&lt;&gt;"",JH19&gt;=JI$30,JH19&lt;&gt;""),AND(KD19&gt;=KQ$26,KD19&lt;&gt;"",KF19&gt;=KQ$30,KF19&lt;&gt;""),AND(KG19&gt;=KQ$26,KG19&lt;&gt;"",KI19&gt;=KQ$30,KI19&lt;&gt;""),AND(KK19&gt;=KQ$26,KK19&lt;&gt;"",KM19&gt;=KQ$30,KM19&lt;&gt;""),AND(KN19&gt;=KQ$26,KN19&lt;&gt;"",KP19&gt;=KQ$30,KP19&lt;&gt;""),AND(LL19&gt;=LY$26,LL19&lt;&gt;"",LN19&gt;=LY$30,LN19&lt;&gt;""),AND(LO19&gt;=LY$26,LO19&lt;&gt;"",LQ19&gt;=LY$30,LQ19&lt;&gt;""),AND(LS19&gt;=LY$26,LS19&lt;&gt;"",LU19&gt;=LY$30,LU19&lt;&gt;""),AND(LV19&gt;=LY$26,LV19&lt;&gt;"",LX19&gt;=LY$30,LX19&lt;&gt;""),AND(MT19&gt;=NG$26,MT19&lt;&gt;"",MV19&gt;=NG$30,MV19&lt;&gt;""),AND(MW19&gt;=NG$26,MW19&lt;&gt;"",MY19&gt;=NG$30,MY19&lt;&gt;""),AND(NA19&gt;=NG$26,NA19&lt;&gt;"",NC19&gt;=NG$30,NC19&lt;&gt;""),AND(ND19&gt;=NG$26,ND19&lt;&gt;"",NF19&gt;=NG$30,NF19&lt;&gt;""),AND(OB19&gt;=OO$26,OB19&lt;&gt;"",OD19&gt;=OO$30,OD19&lt;&gt;""),AND(OE19&gt;=OO$26,OE19&lt;&gt;"",OG19&gt;=OO$30,OG19&lt;&gt;""),AND(OI19&gt;=OO$26,OI19&lt;&gt;"",OK19&gt;=OO$30,OK19&lt;&gt;""),AND(OL19&gt;=OO$26,OL19&lt;&gt;"",ON19&gt;=OO$30,ON19&lt;&gt;""),AND(PJ19&gt;=PW$26,PJ19&lt;&gt;"",PL19&gt;=PW$30,PL19&lt;&gt;""),AND(PM19&gt;=PW$26,PM19&lt;&gt;"",PO19&gt;=PW$30,PO19&lt;&gt;""),AND(PQ19&gt;=PW$26,PQ19&lt;&gt;"",PS19&gt;=PW$30,PS19&lt;&gt;""),AND(PT19&gt;=PW$26,PT19&lt;&gt;"",PV19&gt;=PW$30,PV19&lt;&gt;""),AND(QR19&gt;=RE$26,QR19&lt;&gt;"",QT19&gt;=RE$30,QT19&lt;&gt;""),AND(QU19&gt;=RE$26,QU19&lt;&gt;"",QW19&gt;=RE$30,QW19&lt;&gt;""),AND(QY19&gt;=RE$26,QY19&lt;&gt;"",RA19&gt;=RE$30,RA19&lt;&gt;""),AND(RB19&gt;=RE$26,RB19&lt;&gt;"",RD19&gt;=RE$30,RD19&lt;&gt;""),AND(RZ19&gt;=SM$26,RZ19&lt;&gt;"",SB19&gt;=SM$30,SB19&lt;&gt;""),AND(SC19&gt;=SM$26,SC19&lt;&gt;"",SE19&gt;=SM$30,SE19&lt;&gt;""),AND(SG19&gt;=SM$26,SG19&lt;&gt;"",SI19&gt;=SM$30,SI19&lt;&gt;""),AND(SJ19&gt;=SM$26,SJ19&lt;&gt;"",SL19&gt;=SM$30,SL19&lt;&gt;""),AND(TH19&gt;=TU$26,TH19&lt;&gt;"",TJ19&gt;=TU$30,TJ19&lt;&gt;""),AND(TK19&gt;=TU$26,TK19&lt;&gt;"",TM19&gt;=TU$30,TM19&lt;&gt;""),AND(TO19&gt;=TU$26,TO19&lt;&gt;"",TQ19&gt;=TU$30,TQ19&lt;&gt;""),AND(TR19&gt;=TU$26,TR19&lt;&gt;"",TT19&gt;=TU$30,TT19&lt;&gt;""),AND(UP19&gt;=VC$26,UP19&lt;&gt;"",UR19&gt;=VC$30,UR19&lt;&gt;""),AND(US19&gt;=VC$26,US19&lt;&gt;"",UU19&gt;=VC$30,UU19&lt;&gt;""),AND(UW19&gt;=VC$26,UW19&lt;&gt;"",UY19&gt;=VC$30,UY19&lt;&gt;""),AND(UZ19&gt;=VC$26,UZ19&lt;&gt;"",VB19&gt;=VC$30,VB19&lt;&gt;""),AND(VX19&gt;=WK$26,VX19&lt;&gt;"",VZ19&gt;=WK$30,VZ19&lt;&gt;""),AND(WA19&gt;=WK$26,WA19&lt;&gt;"",WC19&gt;=WK$30,WC19&lt;&gt;""),AND(WE19&gt;=WK$26,WE19&lt;&gt;"",WG19&gt;=WK$30,WG19&lt;&gt;""),AND(WH19&gt;=WK$26,WH19&lt;&gt;"",WJ19&gt;=WK$30,WJ19&lt;&gt;"")),"Merit",IF(OR(AND(AG19&gt;=AQ$25,AG19&lt;&gt;"",AI19&gt;=AQ$29,AI19&lt;&gt;"",AF19=""),AND(AJ19&gt;=AQ$25,AJ19&lt;&gt;"",AL19&gt;=AQ$29,AL19&lt;&gt;"",AF19=""),AND(AN19&gt;=AQ$25,AN19&lt;&gt;"",AP19&gt;=AQ$29,AP19&lt;&gt;"",AF19=""),AND(BH19&gt;=BR$25,BH19&lt;&gt;"",BJ19&gt;=BR$29,BJ19&lt;&gt;"",BG19=""),AND(BK19&gt;=BR$25,BK19&lt;&gt;"",BM19&gt;=BR$29,BM19&lt;&gt;"",BG19=""),AND(BO19&gt;=BR$25,BO19&lt;&gt;"",BQ19&gt;=BR$29,BQ19&lt;&gt;"",BG19=""),AND(CI19&gt;=CS$25,CI19&lt;&gt;"",CK19&gt;=CS$29,CK19&lt;&gt;"",CH19=""),AND(CL19&gt;=CS$25,CL19&lt;&gt;"",CN19&gt;=CS$29,CN19&lt;&gt;"",CH19=""),AND(CP19&gt;=CS$25,CP19&lt;&gt;"",CR19&gt;=CS$29,CR19&lt;&gt;"",CH19=""),AND(DP19&gt;=EC$25,DP19&lt;&gt;"",DR19&gt;=EC$29,DR19&lt;&gt;""),AND(DS19&gt;=EC$25,DS19&lt;&gt;"",DU19&gt;=EC$29,DU19&lt;&gt;""),AND(DW19&gt;=EC$25,DW19&lt;&gt;"",DY19&gt;=EC$29,DY19&lt;&gt;""),AND(DZ19&gt;=EC$25,DZ19&lt;&gt;"",EB19&gt;=EC$29,EB19&lt;&gt;""),AND(EX19&gt;=FK$25,EX19&lt;&gt;"",EZ19&gt;=FK$29,EZ19&lt;&gt;""),AND(FA19&gt;=FK$25,FA19&lt;&gt;"",FC19&gt;=FK$29,FC19&lt;&gt;""),AND(FE19&gt;=FK$25,FE19&lt;&gt;"",FG19&gt;=FK$29,FG19&lt;&gt;""),AND(FH19&gt;=FK$25,FH19&lt;&gt;"",FJ19&gt;=FK$29,FJ19&lt;&gt;""),AND(GF19&gt;=GS$25,GF19&lt;&gt;"",GH19&gt;=GS$29,GH19&lt;&gt;""),AND(GI19&gt;=GS$25,GI19&lt;&gt;"",GK19&gt;=GS$29,GK19&lt;&gt;""),AND(GM19&gt;=GS$25,GM19&lt;&gt;"",GO19&gt;=GS$29,GO19&lt;&gt;""),AND(GP19&gt;=GS$25,GP19&lt;&gt;"",GR19&gt;=GS$29,GR19&lt;&gt;""),AND(HN19&gt;=IA$25,HN19&lt;&gt;"",HP19&gt;=IA$29,HP19&lt;&gt;""),AND(HQ19&gt;=IA$25,HQ19&lt;&gt;"",HS19&gt;=IA$29,HS19&lt;&gt;""),AND(HU19&gt;=IA$25,HU19&lt;&gt;"",HW19&gt;=IA$29,HW19&lt;&gt;""),AND(HX19&gt;=IA$25,HX19&lt;&gt;"",HZ19&gt;=IA$29,HZ19&lt;&gt;""),AND(IV19&gt;=JI$25,IV19&lt;&gt;"",IX19&gt;=JI$29,IX19&lt;&gt;""),AND(IY19&gt;=JI$25,IY19&lt;&gt;"",JA19&gt;=JI$29,JA19&lt;&gt;""),AND(JC19&gt;=JI$25,JC19&lt;&gt;"",JE19&gt;=JI$29,JE19&lt;&gt;""),AND(JF19&gt;=JI$25,JF19&lt;&gt;"",JH19&gt;=JI$29,JH19&lt;&gt;""),AND(KD19&gt;=KQ$25,KD19&lt;&gt;"",KF19&gt;=KQ$29,KF19&lt;&gt;""),AND(KG19&gt;=KQ$25,KG19&lt;&gt;"",KI19&gt;=KQ$29,KI19&lt;&gt;""),AND(KK19&gt;=KQ$25,KK19&lt;&gt;"",KM19&gt;=KQ$29,KM19&lt;&gt;""),AND(KN19&gt;=KQ$25,KN19&lt;&gt;"",KP19&gt;=KQ$29,KP19&lt;&gt;""),AND(LL19&gt;=LY$25,LL19&lt;&gt;"",LN19&gt;=LY$29,LN19&lt;&gt;""),AND(LO19&gt;=LY$25,LO19&lt;&gt;"",LQ19&gt;=LY$29,LQ19&lt;&gt;""),AND(LS19&gt;=LY$25,LS19&lt;&gt;"",LU19&gt;=LY$29,LU19&lt;&gt;""),AND(LV19&gt;=LY$25,LV19&lt;&gt;"",LX19&gt;=LY$29,LX19&lt;&gt;""),AND(MT19&gt;=NG$25,MT19&lt;&gt;"",MV19&gt;=NG$29,MV19&lt;&gt;""),AND(MW19&gt;=NG$25,MW19&lt;&gt;"",MY19&gt;=NG$29,MY19&lt;&gt;""),AND(NA19&gt;=NG$25,NA19&lt;&gt;"",NC19&gt;=NG$29,NC19&lt;&gt;""),AND(ND19&gt;=NG$25,ND19&lt;&gt;"",NF19&gt;=NG$29,NF19&lt;&gt;""),AND(OB19&gt;=OO$25,OB19&lt;&gt;"",OD19&gt;=OO$29,OD19&lt;&gt;""),AND(OE19&gt;=OO$25,OE19&lt;&gt;"",OG19&gt;=OO$29,OG19&lt;&gt;""),AND(OI19&gt;=OO$25,OI19&lt;&gt;"",OK19&gt;=OO$29,OK19&lt;&gt;""),AND(OL19&gt;=OO$25,OL19&lt;&gt;"",ON19&gt;=OO$29,ON19&lt;&gt;""),AND(PJ19&gt;=PW$25,PJ19&lt;&gt;"",PL19&gt;=PW$29,PL19&lt;&gt;""),AND(PM19&gt;=PW$25,PM19&lt;&gt;"",PO19&gt;=PW$29,PO19&lt;&gt;""),AND(PQ19&gt;=PW$25,PQ19&lt;&gt;"",PS19&gt;=PW$29,PS19&lt;&gt;""),AND(PT19&gt;=PW$25,PT19&lt;&gt;"",PV19&gt;=PW$29,PV19&lt;&gt;""),AND(QR19&gt;=RE$25,QR19&lt;&gt;"",QT19&gt;=RE$29,QT19&lt;&gt;""),AND(QU19&gt;=RE$25,QU19&lt;&gt;"",QW19&gt;=RE$29,QW19&lt;&gt;""),AND(QY19&gt;=RE$25,QY19&lt;&gt;"",RA19&gt;=RE$29,RA19&lt;&gt;""),AND(RB19&gt;=RE$25,RB19&lt;&gt;"",RD19&gt;=RE$29,RD19&lt;&gt;""),AND(RZ19&gt;=SM$25,RZ19&lt;&gt;"",SB19&gt;=SM$29,SB19&lt;&gt;""),AND(SC19&gt;=SM$25,SC19&lt;&gt;"",SE19&gt;=SM$29,SE19&lt;&gt;""),AND(SG19&gt;=SM$25,SG19&lt;&gt;"",SI19&gt;=SM$29,SI19&lt;&gt;""),AND(SJ19&gt;=SM$25,SJ19&lt;&gt;"",SL19&gt;=SM$29,SL19&lt;&gt;""),AND(TH19&gt;=TU$25,TH19&lt;&gt;"",TJ19&gt;=TU$29,TJ19&lt;&gt;""),AND(TK19&gt;=TU$25,TK19&lt;&gt;"",TM19&gt;=TU$29,TM19&lt;&gt;""),AND(TO19&gt;=TU$25,TO19&lt;&gt;"",TQ19&gt;=TU$29,TQ19&lt;&gt;""),AND(TR19&gt;=TU$25,TR19&lt;&gt;"",TT19&gt;=TU$29,TT19&lt;&gt;""),AND(UP19&gt;=VC$25,UP19&lt;&gt;"",UR19&gt;=VC$29,UR19&lt;&gt;""),AND(US19&gt;=VC$25,US19&lt;&gt;"",UU19&gt;=VC$29,UU19&lt;&gt;""),AND(UW19&gt;=VC$25,UW19&lt;&gt;"",UY19&gt;=VC$29,UY19&lt;&gt;""),AND(UZ19&gt;=VC$25,UZ19&lt;&gt;"",VB19&gt;=VC$29,VB19&lt;&gt;""),AND(VX19&gt;=WK$25,VX19&lt;&gt;"",VZ19&gt;=WK$29,VZ19&lt;&gt;""),AND(WA19&gt;=WK$25,WA19&lt;&gt;"",WC19&gt;=WK$29,WC19&lt;&gt;""),AND(WE19&gt;=WK$25,WE19&lt;&gt;"",WG19&gt;=WK$29,WG19&lt;&gt;""),AND(WH19&gt;=WK$25,WH19&lt;&gt;"",WJ19&gt;=WK$29,WJ19&lt;&gt;"")),"Excellence",IF(I19="P","Worlds Team",IF(F19="P","National Team","")))))</f>
        <v/>
      </c>
      <c r="I19" s="3" t="str">
        <f>IF(OR(AND(AG19&gt;=AQ$24,AG19&lt;&gt;"",AI19&gt;=AQ$28,AI19&lt;&gt;"",AF19=""),AND(AJ19&gt;=AQ$24,AJ19&lt;&gt;"",AL19&gt;=AQ$28,AL19&lt;&gt;"",AF19=""),AND(AN19&gt;=AQ$24,AN19&lt;&gt;"",AP19&gt;=AQ$28,AP19&lt;&gt;"",AF19=""),AND(BH19&gt;=BR$24,BH19&lt;&gt;"",BJ19&gt;=BR$28,BJ19&lt;&gt;"",BG19=""),AND(BK19&gt;=BR$24,BK19&lt;&gt;"",BM19&gt;=BR$28,BM19&lt;&gt;"",BG19=""),AND(BO19&gt;=BR$24,BO19&lt;&gt;"",BQ19&gt;=BR$28,BQ19&lt;&gt;"",BG19=""),AND(CI19&gt;=CS$24,CI19&lt;&gt;"",CK19&gt;=CS$28,CK19&lt;&gt;"",CH19=""),AND(CL19&gt;=CS$24,CL19&lt;&gt;"",CN19&gt;=CS$28,CN19&lt;&gt;"",CH19=""),AND(CP19&gt;=CS$24,CP19&lt;&gt;"",CR19&gt;=CS$28,CR19&lt;&gt;"",CH19=""),AND(DP19&gt;=EC$24,DP19&lt;&gt;"",DR19&gt;=EC$28,DR19&lt;&gt;""),AND(DS19&gt;=EC$24,DS19&lt;&gt;"",DU19&gt;=EC$28,DU19&lt;&gt;""),AND(DW19&gt;=EC$24,DW19&lt;&gt;"",DY19&gt;=EC$28,DY19&lt;&gt;""),AND(DZ19&gt;=EC$24,DZ19&lt;&gt;"",EB19&gt;=EC$28,EB19&lt;&gt;""),AND(EX19&gt;=FK$24,EX19&lt;&gt;"",EZ19&gt;=FK$28,EZ19&lt;&gt;""),AND(FA19&gt;=FK$24,FA19&lt;&gt;"",FC19&gt;=FK$28,FC19&lt;&gt;""),AND(FE19&gt;=FK$24,FE19&lt;&gt;"",FG19&gt;=FK$28,FG19&lt;&gt;""),AND(FH19&gt;=FK$24,FH19&lt;&gt;"",FJ19&gt;=FK$28,FJ19&lt;&gt;""),AND(GF19&gt;=GS$24,GF19&lt;&gt;"",GH19&gt;=GS$28,GH19&lt;&gt;""),AND(GI19&gt;=GS$24,GI19&lt;&gt;"",GK19&gt;=GS$28,GK19&lt;&gt;""),AND(GM19&gt;=GS$24,GM19&lt;&gt;"",GO19&gt;=GS$28,GO19&lt;&gt;""),AND(GP19&gt;=GS$24,GP19&lt;&gt;"",GR19&gt;=GS$28,GR19&lt;&gt;""),AND(HN19&gt;=IA$24,HN19&lt;&gt;"",HP19&gt;=IA$28,HP19&lt;&gt;""),AND(HQ19&gt;=IA$24,HQ19&lt;&gt;"",HS19&gt;=IA$28,HS19&lt;&gt;""),AND(HU19&gt;=IA$24,HU19&lt;&gt;"",HW19&gt;=IA$28,HW19&lt;&gt;""),AND(HX19&gt;=IA$24,HX19&lt;&gt;"",HZ19&gt;=IA$28,HZ19&lt;&gt;""),AND(IV19&gt;=JI$24,IV19&lt;&gt;"",IX19&gt;=JI$28,IX19&lt;&gt;""),AND(IY19&gt;=JI$24,IY19&lt;&gt;"",JA19&gt;=JI$28,JA19&lt;&gt;""),AND(JC19&gt;=JI$24,JC19&lt;&gt;"",JE19&gt;=JI$28,JE19&lt;&gt;""),AND(JF19&gt;=JI$24,JF19&lt;&gt;"",JH19&gt;=JI$28,JH19&lt;&gt;""),AND(KD19&gt;=KQ$24,KD19&lt;&gt;"",KF19&gt;=KQ$28,KF19&lt;&gt;""),AND(KG19&gt;=KQ$24,KG19&lt;&gt;"",KI19&gt;=KQ$28,KI19&lt;&gt;""),AND(KK19&gt;=KQ$24,KK19&lt;&gt;"",KM19&gt;=KQ$28,KM19&lt;&gt;""),AND(KN19&gt;=KQ$24,KN19&lt;&gt;"",KP19&gt;=KQ$28,KP19&lt;&gt;""),AND(LL19&gt;=LY$24,LL19&lt;&gt;"",LN19&gt;=LY$28,LN19&lt;&gt;""),AND(LO19&gt;=LY$24,LO19&lt;&gt;"",LQ19&gt;=LY$28,LQ19&lt;&gt;""),AND(LS19&gt;=LY$24,LS19&lt;&gt;"",LU19&gt;=LY$28,LU19&lt;&gt;""),AND(LV19&gt;=LY$24,LV19&lt;&gt;"",LX19&gt;=LY$28,LX19&lt;&gt;""),AND(MT19&gt;=NG$24,MT19&lt;&gt;"",MV19&gt;=NG$28,MV19&lt;&gt;""),AND(MW19&gt;=NG$24,MW19&lt;&gt;"",MY19&gt;=NG$28,MY19&lt;&gt;""),AND(NA19&gt;=NG$24,NA19&lt;&gt;"",NC19&gt;=NG$28,NC19&lt;&gt;""),AND(ND19&gt;=NG$24,ND19&lt;&gt;"",NF19&gt;=NG$28,NF19&lt;&gt;""),AND(OB19&gt;=OO$24,OB19&lt;&gt;"",OD19&gt;=OO$28,OD19&lt;&gt;""),AND(OE19&gt;=OO$24,OE19&lt;&gt;"",OG19&gt;=OO$28,OG19&lt;&gt;""),AND(OI19&gt;=OO$24,OI19&lt;&gt;"",OK19&gt;=OO$28,OK19&lt;&gt;""),AND(OL19&gt;=OO$24,OL19&lt;&gt;"",ON19&gt;=OO$28,ON19&lt;&gt;""),AND(PJ19&gt;=PW$24,PJ19&lt;&gt;"",PL19&gt;=PW$28,PL19&lt;&gt;""),AND(PM19&gt;=PW$24,PM19&lt;&gt;"",PO19&gt;=PW$28,PO19&lt;&gt;""),AND(PQ19&gt;=PW$24,PQ19&lt;&gt;"",PS19&gt;=PW$28,PS19&lt;&gt;""),AND(PT19&gt;=PW$24,PT19&lt;&gt;"",PV19&gt;=PW$28,PV19&lt;&gt;""),AND(QR19&gt;=RE$24,QR19&lt;&gt;"",QT19&gt;=RE$28,QT19&lt;&gt;""),AND(QU19&gt;=RE$24,QU19&lt;&gt;"",QW19&gt;=RE$28,QW19&lt;&gt;""),AND(QY19&gt;=RE$24,QY19&lt;&gt;"",RA19&gt;=RE$28,RA19&lt;&gt;""),AND(RB19&gt;=RE$24,RB19&lt;&gt;"",RD19&gt;=RE$28,RD19&lt;&gt;""),AND(RZ19&gt;=SM$24,RZ19&lt;&gt;"",SB19&gt;=SM$28,SB19&lt;&gt;""),AND(SC19&gt;=SM$24,SC19&lt;&gt;"",SE19&gt;=SM$28,SE19&lt;&gt;""),AND(SG19&gt;=SM$24,SG19&lt;&gt;"",SI19&gt;=SM$28,SI19&lt;&gt;""),AND(SJ19&gt;=SM$24,SJ19&lt;&gt;"",SL19&gt;=SM$28,SL19&lt;&gt;""),AND(TH19&gt;=TU$24,TH19&lt;&gt;"",TJ19&gt;=TU$28,TJ19&lt;&gt;""),AND(TK19&gt;=TU$24,TK19&lt;&gt;"",TM19&gt;=TU$28,TM19&lt;&gt;""),AND(TO19&gt;=TU$24,TO19&lt;&gt;"",TQ19&gt;=TU$28,TQ19&lt;&gt;""),AND(TR19&gt;=TU$24,TR19&lt;&gt;"",TT19&gt;=TU$28,TT19&lt;&gt;""),AND(UP19&gt;=VC$24,UP19&lt;&gt;"",UR19&gt;=VC$28,UR19&lt;&gt;""),AND(US19&gt;=VC$24,US19&lt;&gt;"",UU19&gt;=VC$28,UU19&lt;&gt;""),AND(UW19&gt;=VC$24,UW19&lt;&gt;"",UY19&gt;=VC$28,UY19&lt;&gt;""),AND(UZ19&gt;=VC$24,UZ19&lt;&gt;"",VB19&gt;=VC$28,VB19&lt;&gt;""),AND(VX19&gt;=WK$24,VX19&lt;&gt;"",VZ19&gt;=WK$28,VZ19&lt;&gt;""),AND(WA19&gt;=WK$24,WA19&lt;&gt;"",WC19&gt;=WK$28,WC19&lt;&gt;""),AND(WE19&gt;=WK$24,WE19&lt;&gt;"",WG19&gt;=WK$28,WG19&lt;&gt;""),AND(WH19&gt;=WK$24,WH19&lt;&gt;"",WJ19&gt;=WK$28,WJ19&lt;&gt;"")),"P","")</f>
        <v/>
      </c>
      <c r="J19" s="8">
        <f>IF(COUNT(AI19,AL19,AP19,BJ19,BM19,BQ19,CK19,CN19,CR19)&gt;0,LARGE((AI19,AL19,AP19,BJ19,BM19,BQ19,CK19,CN19,CR19),1),0)</f>
        <v>0</v>
      </c>
      <c r="K19" s="8" t="str">
        <f>IF(J19="","",IF(OR(J19=CK19,J19=CN19,J19=CR19),$BS$1,IF(OR(J19=BJ19,J19=BM19,J19=BQ19),$AR$1,IF(OR(J19=AI19,J19=AL19,J19=AP19),$Q$1,""))))</f>
        <v/>
      </c>
      <c r="L19" s="8">
        <f>IF(COUNT(AI19,AL19,AP19,BJ19,BM19,BQ19,CK19,CN19,CR19)&gt;1,LARGE((AI19,AL19,AP19,BJ19,BM19,BQ19,CK19,CN19,CR19),2),0)</f>
        <v>0</v>
      </c>
      <c r="M19" s="8" t="str">
        <f>IF(L19="","",IF(OR(L19=CK19,L19=CN19,L19=CR19),$BS$1,IF(OR(L19=BJ19,L19=BM19,L19=BQ19),$AR$1,IF(OR(L19=AI19,L19=AL19,L19=AP19),$Q$1,""))))</f>
        <v/>
      </c>
      <c r="N19" s="8">
        <f>IF(MAX(CT19,CU19)&gt;0,MAX(CT19,CU19),"")</f>
        <v>42.67</v>
      </c>
      <c r="O19" s="11" t="str">
        <f>IF(N19="","",IF(N19=CT19,"("&amp;CT$2&amp;")",IF(N19=CU19,"("&amp;CU$2&amp;")")))</f>
        <v>(Prelim)</v>
      </c>
      <c r="P19" s="8" t="str">
        <f>IF(N19="","",IF(N19=CT19,IF(N19+IF(L19="",0,L19)=WD19,$VD$1,IF(N19+IF(L19="",0,L19)=UV19,$TV$1,IF(N19+IF(L19="",0,L19)=TN19,$SN$1,IF(N19+IF(L19="",0,L19)=SF19,$RF$1,IF(N19+IF(L19="",0,L19)=QX19,$PX$1,IF(N19+IF(L19="",0,L19)=PP19,$OP$1,IF(N19+IF(L19="",0,L19)=OH19,$NH$1,IF(N19+IF(L19="",0,L19)=MZ19,$LZ$1,IF(N19+IF(L19="",0,L19)=LR19,$KR$1,IF(N19+IF(L19="",0,L19)=KJ19,$JJ$1,IF(N19+IF(L19="",0,L19)=JB19,$IB$1,IF(N19+IF(L19="",0,L19)=HT19,$GT$1,IF(N19+IF(L19="",0,L19)=GL19,$FL$1,IF(N19+IF(L19="",0,L19)=FD19,$ED$1,IF(N19+IF(L19="",0,L19)=DV19,$CV$1))))))))))))))),IF(N19=CU19,IF(N19+IF(L19="",0,L19)=WG19,$VD$1,IF(N19+IF(L19="",0,L19)=UY19,$TV$1,IF(N19+IF(L19="",0,L19)=TQ19,$SN$1,IF(N19+IF(L19="",0,L19)=SL19,$RF$1,IF(N19+IF(L19="",0,L19)=RD19,$PX$1,IF(N19+IF(L19="",0,L19)=PV19,$OP$1,IF(N19+IF(L19="",0,L19)=ON19,$NH$1,IF(N19+IF(L19="",0,L19)=NF19,$LZ$1,IF(N19+IF(L19="",0,L19)=LX19,$KR$1,IF(N19+IF(L19="",0,L19)=KP19,$JJ$1,IF(N19+IF(L19="",0,L19)=JH19,$IB$1,IF(N19+IF(L19="",0,L19)=HZ19,$GT$1,IF(N19+IF(L19="",0,L19)=GR19,$FL$1,IF(N19+IF(L19="",0,L19)=FJ19,$ED$1,IF(N19+IF(L19="",0,L19)=EB19,$CV$1,IF(N19+IF(L19="",0,L19)=WJ19,$VD$1,IF(N19+IF(L19="",0,L19)=VB19,$TV$1,IF(N19+IF(L19="",0,L19)=TT19,$SN$1,IF(N19+IF(L19="",0,L19)=SI19,$RF$1,IF(N19+IF(L19="",0,L19)=RA19,$PX$1,IF(N19+IF(L19="",0,L19)=PS19,$OP$1,IF(N19+IF(L19="",0,L19)=OK19,$NH$1,IF(N19+IF(L19="",0,L19)=NC19,$LZ$1,IF(N19+IF(L19="",0,L19)=LU19,$KR$1,IF(N19+IF(L19="",0,L19)=KM19,$JJ$1,IF(N19+IF(L19="",0,L19)=JE19,$IB$1,IF(N19+IF(L19="",0,L19)=HW19,$GT$1,IF(N19+IF(L19="",0,L19)=GO19,$FL$1,IF(N19+IF(L19="",0,L19)=FG19,$ED$1,IF(N19+IF(L19="",0,L19)=DY19,$CV$1)))))))))))))))))))))))))))))))))</f>
        <v>2023 WAGC (Nov 16)</v>
      </c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8"/>
      <c r="AG19" s="39" t="str">
        <f>IF(S19&gt;0,S19,"")</f>
        <v/>
      </c>
      <c r="AH19" s="39" t="str">
        <f>IF(T19&gt;0,T19,"")</f>
        <v/>
      </c>
      <c r="AI19" s="41" t="str">
        <f>IF(SUM(Q19:T19)-U19&gt;0,SUM(Q19:T19)-U19,"")</f>
        <v/>
      </c>
      <c r="AJ19" s="41" t="str">
        <f>IF(X19&gt;0,X19,"")</f>
        <v/>
      </c>
      <c r="AK19" s="41" t="str">
        <f>IF(Y19&gt;0,Y19,"")</f>
        <v/>
      </c>
      <c r="AL19" s="41" t="str">
        <f>IF(SUM(V19:Y19)-Z19&gt;0,SUM(V19:Y19)-Z19,"")</f>
        <v/>
      </c>
      <c r="AM19" s="41" t="str">
        <f>IF(AI19="","",MAX(AI19,AL19))</f>
        <v/>
      </c>
      <c r="AN19" s="41" t="str">
        <f>IF(AC19&gt;0,AC19,"")</f>
        <v/>
      </c>
      <c r="AO19" s="41" t="str">
        <f>IF(AD19&gt;0,AD19,"")</f>
        <v/>
      </c>
      <c r="AP19" s="41" t="str">
        <f>IF(SUM(AA19:AD19)-AE19&gt;0,SUM(AA19:AD19)-AE19,"")</f>
        <v/>
      </c>
      <c r="AQ19" s="41" t="str">
        <f>IF(SUM(AM19,AP19)&gt;0,SUM(AM19,AP19),"")</f>
        <v/>
      </c>
      <c r="AR19" s="27"/>
      <c r="AS19" s="27"/>
      <c r="AT19" s="27"/>
      <c r="AU19" s="27"/>
      <c r="AV19" s="27"/>
      <c r="AW19" s="27"/>
      <c r="AX19" s="27"/>
      <c r="AY19" s="27"/>
      <c r="AZ19" s="27"/>
      <c r="BA19" s="27"/>
      <c r="BB19" s="27"/>
      <c r="BC19" s="27"/>
      <c r="BD19" s="27"/>
      <c r="BE19" s="27"/>
      <c r="BF19" s="27"/>
      <c r="BG19" s="29"/>
      <c r="BH19" s="40" t="str">
        <f>IF(AT19&gt;0,AT19,"")</f>
        <v/>
      </c>
      <c r="BI19" s="40" t="str">
        <f>IF(AU19&gt;0,AU19,"")</f>
        <v/>
      </c>
      <c r="BJ19" s="11" t="str">
        <f>IF(SUM(AR19:AU19)-AV19&gt;0,SUM(AR19:AU19)-AV19,"")</f>
        <v/>
      </c>
      <c r="BK19" s="11" t="str">
        <f>IF(AY19&gt;0,AY19,"")</f>
        <v/>
      </c>
      <c r="BL19" s="11" t="str">
        <f>IF(AZ19&gt;0,AZ19,"")</f>
        <v/>
      </c>
      <c r="BM19" s="11" t="str">
        <f>IF(SUM(AW19:AZ19)-BA19&gt;0,SUM(AW19:AZ19)-BA19,"")</f>
        <v/>
      </c>
      <c r="BN19" s="11" t="str">
        <f>IF(BJ19="","",MAX(BJ19,BM19))</f>
        <v/>
      </c>
      <c r="BO19" s="11" t="str">
        <f>IF(BD19&gt;0,BD19,"")</f>
        <v/>
      </c>
      <c r="BP19" s="11" t="str">
        <f>IF(BE19&gt;0,BE19,"")</f>
        <v/>
      </c>
      <c r="BQ19" s="11" t="str">
        <f>IF(SUM(BB19:BE19)-BF19&gt;0,SUM(BB19:BE19)-BF19,"")</f>
        <v/>
      </c>
      <c r="BR19" s="11" t="str">
        <f>IF(SUM(BN19,BQ19)&gt;0,SUM(BN19,BQ19),"")</f>
        <v/>
      </c>
      <c r="BS19" s="23"/>
      <c r="BT19" s="23"/>
      <c r="BU19" s="23"/>
      <c r="BV19" s="23"/>
      <c r="BW19" s="23"/>
      <c r="BX19" s="23"/>
      <c r="BY19" s="23"/>
      <c r="BZ19" s="23"/>
      <c r="CA19" s="23"/>
      <c r="CB19" s="23"/>
      <c r="CC19" s="23"/>
      <c r="CD19" s="23"/>
      <c r="CE19" s="23"/>
      <c r="CF19" s="23"/>
      <c r="CG19" s="23"/>
      <c r="CH19" s="28"/>
      <c r="CI19" s="39" t="str">
        <f>IF(BU19&gt;0,BU19,"")</f>
        <v/>
      </c>
      <c r="CJ19" s="39" t="str">
        <f>IF(BV19&gt;0,BV19,"")</f>
        <v/>
      </c>
      <c r="CK19" s="41" t="str">
        <f>IF(SUM(BS19:BV19)-BW19&gt;0,SUM(BS19:BV19)-BW19,"")</f>
        <v/>
      </c>
      <c r="CL19" s="41" t="str">
        <f>IF(BZ19&gt;0,BZ19,"")</f>
        <v/>
      </c>
      <c r="CM19" s="41" t="str">
        <f>IF(CA19&gt;0,CA19,"")</f>
        <v/>
      </c>
      <c r="CN19" s="41" t="str">
        <f>IF(SUM(BX19:CA19)-CB19&gt;0,SUM(BX19:CA19)-CB19,"")</f>
        <v/>
      </c>
      <c r="CO19" s="41" t="str">
        <f>IF(CK19="","",MAX(CK19,CN19))</f>
        <v/>
      </c>
      <c r="CP19" s="41" t="str">
        <f>IF(CE19&gt;0,CE19,"")</f>
        <v/>
      </c>
      <c r="CQ19" s="41" t="str">
        <f>IF(CF19&gt;0,CF19,"")</f>
        <v/>
      </c>
      <c r="CR19" s="41" t="str">
        <f>IF(SUM(CC19:CF19)-CG19&gt;0,SUM(CC19:CF19)-CG19,"")</f>
        <v/>
      </c>
      <c r="CS19" s="41" t="str">
        <f>IF(SUM(CO19,CR19)&gt;0,SUM(CO19,CR19),"")</f>
        <v/>
      </c>
      <c r="CT19" s="52">
        <f>IF(MAX(DV19,FD19,GL19,HT19,JB19,KJ19,LR19,MZ19,OH19,PP19,QX19,SF19,TN19,UV19,WD19)-IF(L19="",0,L19)&gt;0.001,MAX(DV19,FD19,GL19,HT19,JB19,KJ19,LR19,MZ19,OH19,PP19,QX19,SF19,TN19,UV19,WD19)-IF(L19="",0,L19),"")</f>
        <v>42.67</v>
      </c>
      <c r="CU19" s="52" t="str">
        <f>IF(MAX(DY19,EB19,FG19,FJ19,GO19,GR19,HW19,HZ19,JE19,JH19,KM19,KP19,LU19,LX19,NC19,NF19,OK19,ON19,PS19,PV19,RA19,RD19,SI19,SL19,TQ19,TT19,UY19,VB19,WG19,WJ19)-IF(L19="",0,L19)&gt;0.001,MAX(DY19,EB19,FG19,FJ19,GO19,GR19,HW19,HZ19,JE19,JH19,KM19,KP19,LU19,LX19,NC19,NF19,OK19,ON19,PS19,PV19,RA19,RD19,SI19,SL19,TQ19,TT19,UY19,VB19,WG19,WJ19)-IF(L19="",0,L19),"")</f>
        <v/>
      </c>
      <c r="CV19" s="17"/>
      <c r="CW19" s="17"/>
      <c r="CX19" s="17"/>
      <c r="CY19" s="17"/>
      <c r="CZ19" s="17"/>
      <c r="DA19" s="17"/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41" t="str">
        <f>IF(CX19&gt;0,CX19,"")</f>
        <v/>
      </c>
      <c r="DQ19" s="41" t="str">
        <f>IF(CY19&gt;0,CY19,"")</f>
        <v/>
      </c>
      <c r="DR19" s="41" t="str">
        <f>IF(SUM(CV19:CY19)-CZ19&gt;0,SUM(CV19:CY19)-CZ19,"")</f>
        <v/>
      </c>
      <c r="DS19" s="41" t="str">
        <f>IF(DC19&gt;0,DC19,"")</f>
        <v/>
      </c>
      <c r="DT19" s="41" t="str">
        <f>IF(DD19&gt;0,DD19,"")</f>
        <v/>
      </c>
      <c r="DU19" s="41" t="str">
        <f>IF(SUM(DA19:DD19)-DE19&gt;0,SUM(DA19:DD19)-DE19,"")</f>
        <v/>
      </c>
      <c r="DV19" s="41" t="str">
        <f>IF(MAX(DR19,DU19)&gt;0,MAX(DR19,DU19),"")</f>
        <v/>
      </c>
      <c r="DW19" s="41" t="str">
        <f>IF(DH19&gt;0,DH19,"")</f>
        <v/>
      </c>
      <c r="DX19" s="41" t="str">
        <f>IF(DI19&gt;0,DI19,"")</f>
        <v/>
      </c>
      <c r="DY19" s="41" t="str">
        <f>IF(SUM(DF19:DI19)-DJ19&gt;0,SUM(DF19:DI19)-DJ19,"")</f>
        <v/>
      </c>
      <c r="DZ19" s="41" t="str">
        <f>IF(DM19&gt;0,DM19,"")</f>
        <v/>
      </c>
      <c r="EA19" s="41" t="str">
        <f>IF(DN19&gt;0,DN19,"")</f>
        <v/>
      </c>
      <c r="EB19" s="41" t="str">
        <f>IF(SUM(DK19:DN19)-DO19&gt;0,SUM(DK19:DN19)-DO19,"")</f>
        <v/>
      </c>
      <c r="EC19" s="41" t="str">
        <f>IF(SUM(DV19,DY19,EB19)&gt;0,SUM(DV19,DY19,EB19),"")</f>
        <v/>
      </c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1" t="str">
        <f>IF(EF19&gt;0,EF19,"")</f>
        <v/>
      </c>
      <c r="EY19" s="11" t="str">
        <f>IF(EG19&gt;0,EG19,"")</f>
        <v/>
      </c>
      <c r="EZ19" s="11" t="str">
        <f>IF(SUM(ED19:EG19)-EH19&gt;0,SUM(ED19:EG19)-EH19,"")</f>
        <v/>
      </c>
      <c r="FA19" s="11" t="str">
        <f>IF(EK19&gt;0,EK19,"")</f>
        <v/>
      </c>
      <c r="FB19" s="11" t="str">
        <f>IF(EL19&gt;0,EL19,"")</f>
        <v/>
      </c>
      <c r="FC19" s="11" t="str">
        <f>IF(SUM(EI19:EL19)-EM19&gt;0,SUM(EI19:EL19)-EM19,"")</f>
        <v/>
      </c>
      <c r="FD19" s="11" t="str">
        <f>IF(MAX(EZ19,FC19)&gt;0,MAX(EZ19,FC19),"")</f>
        <v/>
      </c>
      <c r="FE19" s="11" t="str">
        <f>IF(EP19&gt;0,EP19,"")</f>
        <v/>
      </c>
      <c r="FF19" s="11" t="str">
        <f>IF(EQ19&gt;0,EQ19,"")</f>
        <v/>
      </c>
      <c r="FG19" s="11" t="str">
        <f>IF(SUM(EN19:EQ19)-ER19&gt;0,SUM(EN19:EQ19)-ER19,"")</f>
        <v/>
      </c>
      <c r="FH19" s="11" t="str">
        <f>IF(EU19&gt;0,EU19,"")</f>
        <v/>
      </c>
      <c r="FI19" s="11" t="str">
        <f>IF(EV19&gt;0,EV19,"")</f>
        <v/>
      </c>
      <c r="FJ19" s="11" t="str">
        <f>IF(SUM(ES19:EV19)-EW19&gt;0,SUM(ES19:EV19)-EW19,"")</f>
        <v/>
      </c>
      <c r="FK19" s="11" t="str">
        <f>IF(SUM(FD19,FG19,FJ19)&gt;0,SUM(FD19,FG19,FJ19),"")</f>
        <v/>
      </c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41" t="str">
        <f>IF(FN19&gt;0,FN19,"")</f>
        <v/>
      </c>
      <c r="GG19" s="41" t="str">
        <f>IF(FO19&gt;0,FO19,"")</f>
        <v/>
      </c>
      <c r="GH19" s="41" t="str">
        <f>IF(SUM(FL19:FO19)-FP19&gt;0,SUM(FL19:FO19)-FP19,"")</f>
        <v/>
      </c>
      <c r="GI19" s="41" t="str">
        <f>IF(FS19&gt;0,FS19,"")</f>
        <v/>
      </c>
      <c r="GJ19" s="41" t="str">
        <f>IF(FT19&gt;0,FT19,"")</f>
        <v/>
      </c>
      <c r="GK19" s="41" t="str">
        <f>IF(SUM(FQ19:FT19)-FU19&gt;0,SUM(FQ19:FT19)-FU19,"")</f>
        <v/>
      </c>
      <c r="GL19" s="41" t="str">
        <f>IF(MAX(GH19,GK19)&gt;0,MAX(GH19,GK19),"")</f>
        <v/>
      </c>
      <c r="GM19" s="41" t="str">
        <f>IF(FX19&gt;0,FX19,"")</f>
        <v/>
      </c>
      <c r="GN19" s="41" t="str">
        <f>IF(FY19&gt;0,FY19,"")</f>
        <v/>
      </c>
      <c r="GO19" s="41" t="str">
        <f>IF(SUM(FV19:FY19)-FZ19&gt;0,SUM(FV19:FY19)-FZ19,"")</f>
        <v/>
      </c>
      <c r="GP19" s="41" t="str">
        <f>IF(GC19&gt;0,GC19,"")</f>
        <v/>
      </c>
      <c r="GQ19" s="41" t="str">
        <f>IF(GD19&gt;0,GD19,"")</f>
        <v/>
      </c>
      <c r="GR19" s="41" t="str">
        <f>IF(SUM(GA19:GD19)-GE19&gt;0,SUM(GA19:GD19)-GE19,"")</f>
        <v/>
      </c>
      <c r="GS19" s="41" t="str">
        <f>IF(SUM(GL19,GO19,GR19)&gt;0,SUM(GL19,GO19,GR19),"")</f>
        <v/>
      </c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1" t="str">
        <f>IF(GV19&gt;0,GV19,"")</f>
        <v/>
      </c>
      <c r="HO19" s="11" t="str">
        <f>IF(GW19&gt;0,GW19,"")</f>
        <v/>
      </c>
      <c r="HP19" s="11" t="str">
        <f>IF(SUM(GT19:GW19)-GX19&gt;0,SUM(GT19:GW19)-GX19,"")</f>
        <v/>
      </c>
      <c r="HQ19" s="11" t="str">
        <f>IF(HA19&gt;0,HA19,"")</f>
        <v/>
      </c>
      <c r="HR19" s="11" t="str">
        <f>IF(HB19&gt;0,HB19,"")</f>
        <v/>
      </c>
      <c r="HS19" s="11" t="str">
        <f>IF(SUM(GY19:HB19)-HC19&gt;0,SUM(GY19:HB19)-HC19,"")</f>
        <v/>
      </c>
      <c r="HT19" s="11" t="str">
        <f>IF(MAX(HP19,HS19)&gt;0,MAX(HP19,HS19),"")</f>
        <v/>
      </c>
      <c r="HU19" s="11" t="str">
        <f>IF(HF19&gt;0,HF19,"")</f>
        <v/>
      </c>
      <c r="HV19" s="11" t="str">
        <f>IF(HG19&gt;0,HG19,"")</f>
        <v/>
      </c>
      <c r="HW19" s="11" t="str">
        <f>IF(SUM(HD19:HG19)-HH19&gt;0,SUM(HD19:HG19)-HH19,"")</f>
        <v/>
      </c>
      <c r="HX19" s="11" t="str">
        <f>IF(HK19&gt;0,HK19,"")</f>
        <v/>
      </c>
      <c r="HY19" s="11" t="str">
        <f>IF(HL19&gt;0,HL19,"")</f>
        <v/>
      </c>
      <c r="HZ19" s="11" t="str">
        <f>IF(SUM(HI19:HL19)-HM19&gt;0,SUM(HI19:HL19)-HM19,"")</f>
        <v/>
      </c>
      <c r="IA19" s="11" t="str">
        <f>IF(SUM(HT19,HW19,HZ19)&gt;0,SUM(HT19,HW19,HZ19),"")</f>
        <v/>
      </c>
      <c r="IB19" s="17"/>
      <c r="IC19" s="17"/>
      <c r="ID19" s="17"/>
      <c r="IE19" s="17"/>
      <c r="IF19" s="17"/>
      <c r="IG19" s="17"/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41" t="str">
        <f>IF(ID19&gt;0,ID19,"")</f>
        <v/>
      </c>
      <c r="IW19" s="41" t="str">
        <f>IF(IE19&gt;0,IE19,"")</f>
        <v/>
      </c>
      <c r="IX19" s="41" t="str">
        <f>IF(SUM(IB19:IE19)-IF19&gt;0,SUM(IB19:IE19)-IF19,"")</f>
        <v/>
      </c>
      <c r="IY19" s="41" t="str">
        <f>IF(II19&gt;0,II19,"")</f>
        <v/>
      </c>
      <c r="IZ19" s="41" t="str">
        <f>IF(IJ19&gt;0,IJ19,"")</f>
        <v/>
      </c>
      <c r="JA19" s="41" t="str">
        <f>IF(SUM(IG19:IJ19)-IK19&gt;0,SUM(IG19:IJ19)-IK19,"")</f>
        <v/>
      </c>
      <c r="JB19" s="41" t="str">
        <f>IF(MAX(IX19,JA19)&gt;0,MAX(IX19,JA19),"")</f>
        <v/>
      </c>
      <c r="JC19" s="41" t="str">
        <f>IF(IN19&gt;0,IN19,"")</f>
        <v/>
      </c>
      <c r="JD19" s="41" t="str">
        <f>IF(IO19&gt;0,IO19,"")</f>
        <v/>
      </c>
      <c r="JE19" s="41" t="str">
        <f>IF(SUM(IL19:IO19)-IP19&gt;0,SUM(IL19:IO19)-IP19,"")</f>
        <v/>
      </c>
      <c r="JF19" s="41" t="str">
        <f>IF(IS19&gt;0,IS19,"")</f>
        <v/>
      </c>
      <c r="JG19" s="41" t="str">
        <f>IF(IT19&gt;0,IT19,"")</f>
        <v/>
      </c>
      <c r="JH19" s="41" t="str">
        <f>IF(SUM(IQ19:IT19)-IU19&gt;0,SUM(IQ19:IT19)-IU19,"")</f>
        <v/>
      </c>
      <c r="JI19" s="41" t="str">
        <f>IF(SUM(JB19,JE19,JH19)&gt;0,SUM(JB19,JE19,JH19),"")</f>
        <v/>
      </c>
      <c r="JJ19" s="18"/>
      <c r="JK19" s="18"/>
      <c r="JL19" s="18"/>
      <c r="JM19" s="18"/>
      <c r="JN19" s="18"/>
      <c r="JO19" s="18"/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1" t="str">
        <f>IF(JL19&gt;0,JL19,"")</f>
        <v/>
      </c>
      <c r="KE19" s="11" t="str">
        <f>IF(JM19&gt;0,JM19,"")</f>
        <v/>
      </c>
      <c r="KF19" s="11" t="str">
        <f>IF(SUM(JJ19:JM19)-JN19&gt;0,SUM(JJ19:JM19)-JN19,"")</f>
        <v/>
      </c>
      <c r="KG19" s="11" t="str">
        <f>IF(JQ19&gt;0,JQ19,"")</f>
        <v/>
      </c>
      <c r="KH19" s="11" t="str">
        <f>IF(JR19&gt;0,JR19,"")</f>
        <v/>
      </c>
      <c r="KI19" s="11" t="str">
        <f>IF(SUM(JO19:JR19)-JS19&gt;0,SUM(JO19:JR19)-JS19,"")</f>
        <v/>
      </c>
      <c r="KJ19" s="11" t="str">
        <f>IF(MAX(KF19,KI19)&gt;0,MAX(KF19,KI19),"")</f>
        <v/>
      </c>
      <c r="KK19" s="11" t="str">
        <f>IF(JV19&gt;0,JV19,"")</f>
        <v/>
      </c>
      <c r="KL19" s="11" t="str">
        <f>IF(JW19&gt;0,JW19,"")</f>
        <v/>
      </c>
      <c r="KM19" s="11" t="str">
        <f>IF(SUM(JT19:JW19)-JX19&gt;0,SUM(JT19:JW19)-JX19,"")</f>
        <v/>
      </c>
      <c r="KN19" s="11" t="str">
        <f>IF(KA19&gt;0,KA19,"")</f>
        <v/>
      </c>
      <c r="KO19" s="11" t="str">
        <f>IF(KB19&gt;0,KB19,"")</f>
        <v/>
      </c>
      <c r="KP19" s="11" t="str">
        <f>IF(SUM(JY19:KB19)-KC19&gt;0,SUM(JY19:KB19)-KC19,"")</f>
        <v/>
      </c>
      <c r="KQ19" s="11" t="str">
        <f>IF(SUM(KJ19,KM19,KP19)&gt;0,SUM(KJ19,KM19,KP19),"")</f>
        <v/>
      </c>
      <c r="KR19" s="17">
        <v>6.7</v>
      </c>
      <c r="KS19" s="17">
        <v>8.9499999999999993</v>
      </c>
      <c r="KT19" s="17">
        <v>10.5</v>
      </c>
      <c r="KU19" s="17">
        <v>16.52</v>
      </c>
      <c r="KV19" s="17">
        <v>0</v>
      </c>
      <c r="KW19" s="17"/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41">
        <f>IF(KT19&gt;0,KT19,"")</f>
        <v>10.5</v>
      </c>
      <c r="LM19" s="41">
        <f>IF(KU19&gt;0,KU19,"")</f>
        <v>16.52</v>
      </c>
      <c r="LN19" s="41">
        <f>IF(SUM(KR19:KU19)-KV19&gt;0,SUM(KR19:KU19)-KV19,"")</f>
        <v>42.67</v>
      </c>
      <c r="LO19" s="41" t="str">
        <f>IF(KY19&gt;0,KY19,"")</f>
        <v/>
      </c>
      <c r="LP19" s="41" t="str">
        <f>IF(KZ19&gt;0,KZ19,"")</f>
        <v/>
      </c>
      <c r="LQ19" s="41" t="str">
        <f>IF(SUM(KW19:KZ19)-LA19&gt;0,SUM(KW19:KZ19)-LA19,"")</f>
        <v/>
      </c>
      <c r="LR19" s="41">
        <f>IF(MAX(LN19,LQ19)&gt;0,MAX(LN19,LQ19),"")</f>
        <v>42.67</v>
      </c>
      <c r="LS19" s="41" t="str">
        <f>IF(LD19&gt;0,LD19,"")</f>
        <v/>
      </c>
      <c r="LT19" s="41" t="str">
        <f>IF(LE19&gt;0,LE19,"")</f>
        <v/>
      </c>
      <c r="LU19" s="41" t="str">
        <f>IF(SUM(LB19:LE19)-LF19&gt;0,SUM(LB19:LE19)-LF19,"")</f>
        <v/>
      </c>
      <c r="LV19" s="41" t="str">
        <f>IF(LI19&gt;0,LI19,"")</f>
        <v/>
      </c>
      <c r="LW19" s="41" t="str">
        <f>IF(LJ19&gt;0,LJ19,"")</f>
        <v/>
      </c>
      <c r="LX19" s="41" t="str">
        <f>IF(SUM(LG19:LJ19)-LK19&gt;0,SUM(LG19:LJ19)-LK19,"")</f>
        <v/>
      </c>
      <c r="LY19" s="41">
        <f>IF(SUM(LR19,LU19,LX19)&gt;0,SUM(LR19,LU19,LX19),"")</f>
        <v>42.67</v>
      </c>
      <c r="LZ19" s="18"/>
      <c r="MA19" s="18"/>
      <c r="MB19" s="18"/>
      <c r="MC19" s="18"/>
      <c r="MD19" s="18"/>
      <c r="ME19" s="18"/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1" t="str">
        <f>IF(MB19&gt;0,MB19,"")</f>
        <v/>
      </c>
      <c r="MU19" s="11" t="str">
        <f>IF(MC19&gt;0,MC19,"")</f>
        <v/>
      </c>
      <c r="MV19" s="11" t="str">
        <f>IF(SUM(LZ19:MC19)-MD19&gt;0,SUM(LZ19:MC19)-MD19,"")</f>
        <v/>
      </c>
      <c r="MW19" s="11" t="str">
        <f>IF(MG19&gt;0,MG19,"")</f>
        <v/>
      </c>
      <c r="MX19" s="11" t="str">
        <f>IF(MH19&gt;0,MH19,"")</f>
        <v/>
      </c>
      <c r="MY19" s="11" t="str">
        <f>IF(SUM(ME19:MH19)-MI19&gt;0,SUM(ME19:MH19)-MI19,"")</f>
        <v/>
      </c>
      <c r="MZ19" s="11" t="str">
        <f>IF(MAX(MV19,MY19)&gt;0,MAX(MV19,MY19),"")</f>
        <v/>
      </c>
      <c r="NA19" s="11" t="str">
        <f>IF(ML19&gt;0,ML19,"")</f>
        <v/>
      </c>
      <c r="NB19" s="11" t="str">
        <f>IF(MM19&gt;0,MM19,"")</f>
        <v/>
      </c>
      <c r="NC19" s="11" t="str">
        <f>IF(SUM(MJ19:MM19)-MN19&gt;0,SUM(MJ19:MM19)-MN19,"")</f>
        <v/>
      </c>
      <c r="ND19" s="11" t="str">
        <f>IF(MQ19&gt;0,MQ19,"")</f>
        <v/>
      </c>
      <c r="NE19" s="11" t="str">
        <f>IF(MR19&gt;0,MR19,"")</f>
        <v/>
      </c>
      <c r="NF19" s="11" t="str">
        <f>IF(SUM(MO19:MR19)-MS19&gt;0,SUM(MO19:MR19)-MS19,"")</f>
        <v/>
      </c>
      <c r="NG19" s="11" t="str">
        <f>IF(SUM(MZ19,NC19,NF19)&gt;0,SUM(MZ19,NC19,NF19),"")</f>
        <v/>
      </c>
      <c r="NH19" s="17"/>
      <c r="NI19" s="17"/>
      <c r="NJ19" s="17"/>
      <c r="NK19" s="17"/>
      <c r="NL19" s="17"/>
      <c r="NM19" s="17"/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41" t="str">
        <f>IF(NJ19&gt;0,NJ19,"")</f>
        <v/>
      </c>
      <c r="OC19" s="41" t="str">
        <f>IF(NK19&gt;0,NK19,"")</f>
        <v/>
      </c>
      <c r="OD19" s="41" t="str">
        <f>IF(SUM(NH19:NK19)-NL19&gt;0,SUM(NH19:NK19)-NL19,"")</f>
        <v/>
      </c>
      <c r="OE19" s="41" t="str">
        <f>IF(NO19&gt;0,NO19,"")</f>
        <v/>
      </c>
      <c r="OF19" s="41" t="str">
        <f>IF(NP19&gt;0,NP19,"")</f>
        <v/>
      </c>
      <c r="OG19" s="41" t="str">
        <f>IF(SUM(NM19:NP19)-NQ19&gt;0,SUM(NM19:NP19)-NQ19,"")</f>
        <v/>
      </c>
      <c r="OH19" s="41" t="str">
        <f>IF(MAX(OD19,OG19)&gt;0,MAX(OD19,OG19),"")</f>
        <v/>
      </c>
      <c r="OI19" s="41" t="str">
        <f>IF(NT19&gt;0,NT19,"")</f>
        <v/>
      </c>
      <c r="OJ19" s="41" t="str">
        <f>IF(NU19&gt;0,NU19,"")</f>
        <v/>
      </c>
      <c r="OK19" s="41" t="str">
        <f>IF(SUM(NR19:NU19)-NV19&gt;0,SUM(NR19:NU19)-NV19,"")</f>
        <v/>
      </c>
      <c r="OL19" s="41" t="str">
        <f>IF(NY19&gt;0,NY19,"")</f>
        <v/>
      </c>
      <c r="OM19" s="41" t="str">
        <f>IF(NZ19&gt;0,NZ19,"")</f>
        <v/>
      </c>
      <c r="ON19" s="41" t="str">
        <f>IF(SUM(NW19:NZ19)-OA19&gt;0,SUM(NW19:NZ19)-OA19,"")</f>
        <v/>
      </c>
      <c r="OO19" s="41" t="str">
        <f>IF(SUM(OH19,OK19,ON19)&gt;0,SUM(OH19,OK19,ON19),"")</f>
        <v/>
      </c>
      <c r="OP19" s="18"/>
      <c r="OQ19" s="18"/>
      <c r="OR19" s="18"/>
      <c r="OS19" s="18"/>
      <c r="OT19" s="18"/>
      <c r="OU19" s="18"/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1" t="str">
        <f>IF(OR19&gt;0,OR19,"")</f>
        <v/>
      </c>
      <c r="PK19" s="11" t="str">
        <f>IF(OS19&gt;0,OS19,"")</f>
        <v/>
      </c>
      <c r="PL19" s="11" t="str">
        <f>IF(SUM(OP19:OS19)-OT19&gt;0,SUM(OP19:OS19)-OT19,"")</f>
        <v/>
      </c>
      <c r="PM19" s="11" t="str">
        <f>IF(OW19&gt;0,OW19,"")</f>
        <v/>
      </c>
      <c r="PN19" s="11" t="str">
        <f>IF(OX19&gt;0,OX19,"")</f>
        <v/>
      </c>
      <c r="PO19" s="11" t="str">
        <f>IF(SUM(OU19:OX19)-OY19&gt;0,SUM(OU19:OX19)-OY19,"")</f>
        <v/>
      </c>
      <c r="PP19" s="11" t="str">
        <f>IF(MAX(PL19,PO19)&gt;0,MAX(PL19,PO19),"")</f>
        <v/>
      </c>
      <c r="PQ19" s="11" t="str">
        <f>IF(PB19&gt;0,PB19,"")</f>
        <v/>
      </c>
      <c r="PR19" s="11" t="str">
        <f>IF(PC19&gt;0,PC19,"")</f>
        <v/>
      </c>
      <c r="PS19" s="11" t="str">
        <f>IF(SUM(OZ19:PC19)-PD19&gt;0,SUM(OZ19:PC19)-PD19,"")</f>
        <v/>
      </c>
      <c r="PT19" s="11" t="str">
        <f>IF(PG19&gt;0,PG19,"")</f>
        <v/>
      </c>
      <c r="PU19" s="11" t="str">
        <f>IF(PH19&gt;0,PH19,"")</f>
        <v/>
      </c>
      <c r="PV19" s="11" t="str">
        <f>IF(SUM(PE19:PH19)-PI19&gt;0,SUM(PE19:PH19)-PI19,"")</f>
        <v/>
      </c>
      <c r="PW19" s="11" t="str">
        <f>IF(SUM(PP19,PS19,PV19)&gt;0,SUM(PP19,PS19,PV19),"")</f>
        <v/>
      </c>
      <c r="PX19" s="17"/>
      <c r="PY19" s="17"/>
      <c r="PZ19" s="17"/>
      <c r="QA19" s="17"/>
      <c r="QB19" s="17"/>
      <c r="QC19" s="17"/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41" t="str">
        <f>IF(PZ19&gt;0,PZ19,"")</f>
        <v/>
      </c>
      <c r="QS19" s="41" t="str">
        <f>IF(QA19&gt;0,QA19,"")</f>
        <v/>
      </c>
      <c r="QT19" s="41" t="str">
        <f>IF(SUM(PX19:QA19)-QB19&gt;0,SUM(PX19:QA19)-QB19,"")</f>
        <v/>
      </c>
      <c r="QU19" s="41" t="str">
        <f>IF(QE19&gt;0,QE19,"")</f>
        <v/>
      </c>
      <c r="QV19" s="41" t="str">
        <f>IF(QF19&gt;0,QF19,"")</f>
        <v/>
      </c>
      <c r="QW19" s="41" t="str">
        <f>IF(SUM(QC19:QF19)-QG19&gt;0,SUM(QC19:QF19)-QG19,"")</f>
        <v/>
      </c>
      <c r="QX19" s="41" t="str">
        <f>IF(MAX(QT19,QW19)&gt;0,MAX(QT19,QW19),"")</f>
        <v/>
      </c>
      <c r="QY19" s="41" t="str">
        <f>IF(QJ19&gt;0,QJ19,"")</f>
        <v/>
      </c>
      <c r="QZ19" s="41" t="str">
        <f>IF(QK19&gt;0,QK19,"")</f>
        <v/>
      </c>
      <c r="RA19" s="41" t="str">
        <f>IF(SUM(QH19:QK19)-QL19&gt;0,SUM(QH19:QK19)-QL19,"")</f>
        <v/>
      </c>
      <c r="RB19" s="41" t="str">
        <f>IF(QO19&gt;0,QO19,"")</f>
        <v/>
      </c>
      <c r="RC19" s="41" t="str">
        <f>IF(QP19&gt;0,QP19,"")</f>
        <v/>
      </c>
      <c r="RD19" s="41" t="str">
        <f>IF(SUM(QM19:QP19)-QQ19&gt;0,SUM(QM19:QP19)-QQ19,"")</f>
        <v/>
      </c>
      <c r="RE19" s="41" t="str">
        <f>IF(SUM(QX19,RA19,RD19)&gt;0,SUM(QX19,RA19,RD19),"")</f>
        <v/>
      </c>
      <c r="RF19" s="18"/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1" t="str">
        <f>IF(RH19&gt;0,RH19,"")</f>
        <v/>
      </c>
      <c r="SA19" s="11" t="str">
        <f>IF(RI19&gt;0,RI19,"")</f>
        <v/>
      </c>
      <c r="SB19" s="11" t="str">
        <f>IF(SUM(RF19:RI19)-RJ19&gt;0,SUM(RF19:RI19)-RJ19,"")</f>
        <v/>
      </c>
      <c r="SC19" s="11" t="str">
        <f>IF(RM19&gt;0,RM19,"")</f>
        <v/>
      </c>
      <c r="SD19" s="11" t="str">
        <f>IF(RN19&gt;0,RN19,"")</f>
        <v/>
      </c>
      <c r="SE19" s="11" t="str">
        <f>IF(SUM(RK19:RN19)-RO19&gt;0,SUM(RK19:RN19)-RO19,"")</f>
        <v/>
      </c>
      <c r="SF19" s="11" t="str">
        <f>IF(MAX(SB19,SE19)&gt;0,MAX(SB19,SE19),"")</f>
        <v/>
      </c>
      <c r="SG19" s="11" t="str">
        <f>IF(RR19&gt;0,RR19,"")</f>
        <v/>
      </c>
      <c r="SH19" s="11" t="str">
        <f>IF(RS19&gt;0,RS19,"")</f>
        <v/>
      </c>
      <c r="SI19" s="11" t="str">
        <f>IF(SUM(RP19:RS19)-RT19&gt;0,SUM(RP19:RS19)-RT19,"")</f>
        <v/>
      </c>
      <c r="SJ19" s="11" t="str">
        <f>IF(RW19&gt;0,RW19,"")</f>
        <v/>
      </c>
      <c r="SK19" s="11" t="str">
        <f>IF(RX19&gt;0,RX19,"")</f>
        <v/>
      </c>
      <c r="SL19" s="11" t="str">
        <f>IF(SUM(RU19:RX19)-RY19&gt;0,SUM(RU19:RX19)-RY19,"")</f>
        <v/>
      </c>
      <c r="SM19" s="11" t="str">
        <f>IF(SUM(SF19,SI19,SL19)&gt;0,SUM(SF19,SI19,SL19),"")</f>
        <v/>
      </c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17"/>
      <c r="TD19" s="17"/>
      <c r="TE19" s="17"/>
      <c r="TF19" s="17"/>
      <c r="TG19" s="17"/>
      <c r="TH19" s="41" t="str">
        <f>IF(SP19&gt;0,SP19,"")</f>
        <v/>
      </c>
      <c r="TI19" s="41" t="str">
        <f>IF(SQ19&gt;0,SQ19,"")</f>
        <v/>
      </c>
      <c r="TJ19" s="41" t="str">
        <f>IF(SUM(SN19:SQ19)-SR19&gt;0,SUM(SN19:SQ19)-SR19,"")</f>
        <v/>
      </c>
      <c r="TK19" s="41" t="str">
        <f>IF(SU19&gt;0,SU19,"")</f>
        <v/>
      </c>
      <c r="TL19" s="41" t="str">
        <f>IF(SV19&gt;0,SV19,"")</f>
        <v/>
      </c>
      <c r="TM19" s="41" t="str">
        <f>IF(SUM(SS19:SV19)-SW19&gt;0,SUM(SS19:SV19)-SW19,"")</f>
        <v/>
      </c>
      <c r="TN19" s="41" t="str">
        <f>IF(MAX(TJ19,TM19)&gt;0,MAX(TJ19,TM19),"")</f>
        <v/>
      </c>
      <c r="TO19" s="41" t="str">
        <f>IF(SZ19&gt;0,SZ19,"")</f>
        <v/>
      </c>
      <c r="TP19" s="41" t="str">
        <f>IF(TA19&gt;0,TA19,"")</f>
        <v/>
      </c>
      <c r="TQ19" s="41" t="str">
        <f>IF(SUM(SX19:TA19)-TB19&gt;0,SUM(SX19:TA19)-TB19,"")</f>
        <v/>
      </c>
      <c r="TR19" s="41" t="str">
        <f>IF(TE19&gt;0,TE19,"")</f>
        <v/>
      </c>
      <c r="TS19" s="41" t="str">
        <f>IF(TF19&gt;0,TF19,"")</f>
        <v/>
      </c>
      <c r="TT19" s="41" t="str">
        <f>IF(SUM(TC19:TF19)-TG19&gt;0,SUM(TC19:TF19)-TG19,"")</f>
        <v/>
      </c>
      <c r="TU19" s="41" t="str">
        <f>IF(SUM(TN19,TQ19,TT19)&gt;0,SUM(TN19,TQ19,TT19),"")</f>
        <v/>
      </c>
      <c r="TV19" s="18"/>
      <c r="TW19" s="18"/>
      <c r="TX19" s="18"/>
      <c r="TY19" s="18"/>
      <c r="TZ19" s="18"/>
      <c r="UA19" s="18"/>
      <c r="UB19" s="18"/>
      <c r="UC19" s="18"/>
      <c r="UD19" s="18"/>
      <c r="UE19" s="18"/>
      <c r="UF19" s="18"/>
      <c r="UG19" s="18"/>
      <c r="UH19" s="18"/>
      <c r="UI19" s="18"/>
      <c r="UJ19" s="18"/>
      <c r="UK19" s="18"/>
      <c r="UL19" s="18"/>
      <c r="UM19" s="18"/>
      <c r="UN19" s="18"/>
      <c r="UO19" s="18"/>
      <c r="UP19" s="11" t="str">
        <f>IF(TX19&gt;0,TX19,"")</f>
        <v/>
      </c>
      <c r="UQ19" s="11" t="str">
        <f>IF(TY19&gt;0,TY19,"")</f>
        <v/>
      </c>
      <c r="UR19" s="11" t="str">
        <f>IF(SUM(TV19:TY19)-TZ19&gt;0,SUM(TV19:TY19)-TZ19,"")</f>
        <v/>
      </c>
      <c r="US19" s="11" t="str">
        <f>IF(UC19&gt;0,UC19,"")</f>
        <v/>
      </c>
      <c r="UT19" s="11" t="str">
        <f>IF(UD19&gt;0,UD19,"")</f>
        <v/>
      </c>
      <c r="UU19" s="11" t="str">
        <f>IF(SUM(UA19:UD19)-UE19&gt;0,SUM(UA19:UD19)-UE19,"")</f>
        <v/>
      </c>
      <c r="UV19" s="11" t="str">
        <f>IF(MAX(UR19,UU19)&gt;0,MAX(UR19,UU19),"")</f>
        <v/>
      </c>
      <c r="UW19" s="11" t="str">
        <f>IF(UH19&gt;0,UH19,"")</f>
        <v/>
      </c>
      <c r="UX19" s="11" t="str">
        <f>IF(UI19&gt;0,UI19,"")</f>
        <v/>
      </c>
      <c r="UY19" s="11" t="str">
        <f>IF(SUM(UF19:UI19)-UJ19&gt;0,SUM(UF19:UI19)-UJ19,"")</f>
        <v/>
      </c>
      <c r="UZ19" s="11" t="str">
        <f>IF(UM19&gt;0,UM19,"")</f>
        <v/>
      </c>
      <c r="VA19" s="11" t="str">
        <f>IF(UN19&gt;0,UN19,"")</f>
        <v/>
      </c>
      <c r="VB19" s="11" t="str">
        <f>IF(SUM(UK19:UN19)-UO19&gt;0,SUM(UK19:UN19)-UO19,"")</f>
        <v/>
      </c>
      <c r="VC19" s="11" t="str">
        <f>IF(SUM(UV19,UY19,VB19)&gt;0,SUM(UV19,UY19,VB19),"")</f>
        <v/>
      </c>
      <c r="VD19" s="17"/>
      <c r="VE19" s="17"/>
      <c r="VF19" s="17"/>
      <c r="VG19" s="17"/>
      <c r="VH19" s="17"/>
      <c r="VI19" s="17"/>
      <c r="VJ19" s="17"/>
      <c r="VK19" s="17"/>
      <c r="VL19" s="17"/>
      <c r="VM19" s="17"/>
      <c r="VN19" s="17"/>
      <c r="VO19" s="17"/>
      <c r="VP19" s="17"/>
      <c r="VQ19" s="17"/>
      <c r="VR19" s="17"/>
      <c r="VS19" s="17"/>
      <c r="VT19" s="17"/>
      <c r="VU19" s="17"/>
      <c r="VV19" s="17"/>
      <c r="VW19" s="17"/>
      <c r="VX19" s="41" t="str">
        <f>IF(VF19&gt;0,VF19,"")</f>
        <v/>
      </c>
      <c r="VY19" s="41" t="str">
        <f>IF(VG19&gt;0,VG19,"")</f>
        <v/>
      </c>
      <c r="VZ19" s="41" t="str">
        <f>IF(SUM(VD19:VG19)-VH19&gt;0,SUM(VD19:VG19)-VH19,"")</f>
        <v/>
      </c>
      <c r="WA19" s="41" t="str">
        <f>IF(VK19&gt;0,VK19,"")</f>
        <v/>
      </c>
      <c r="WB19" s="41" t="str">
        <f>IF(VL19&gt;0,VL19,"")</f>
        <v/>
      </c>
      <c r="WC19" s="41" t="str">
        <f>IF(SUM(VI19:VL19)-VM19&gt;0,SUM(VI19:VL19)-VM19,"")</f>
        <v/>
      </c>
      <c r="WD19" s="41" t="str">
        <f>IF(MAX(VZ19,WC19)&gt;0,MAX(VZ19,WC19),"")</f>
        <v/>
      </c>
      <c r="WE19" s="41" t="str">
        <f>IF(VP19&gt;0,VP19,"")</f>
        <v/>
      </c>
      <c r="WF19" s="41" t="str">
        <f>IF(VQ19&gt;0,VQ19,"")</f>
        <v/>
      </c>
      <c r="WG19" s="41" t="str">
        <f>IF(SUM(VN19:VQ19)-VR19&gt;0,SUM(VN19:VQ19)-VR19,"")</f>
        <v/>
      </c>
      <c r="WH19" s="41" t="str">
        <f>IF(VU19&gt;0,VU19,"")</f>
        <v/>
      </c>
      <c r="WI19" s="41" t="str">
        <f>IF(VV19&gt;0,VV19,"")</f>
        <v/>
      </c>
      <c r="WJ19" s="41" t="str">
        <f>IF(SUM(VS19:VV19)-VW19&gt;0,SUM(VS19:VV19)-VW19,"")</f>
        <v/>
      </c>
      <c r="WK19" s="41" t="str">
        <f>IF(SUM(WD19,WG19,WJ19)&gt;0,SUM(WD19,WG19,WJ19),"")</f>
        <v/>
      </c>
      <c r="WL19" s="27">
        <f>IF($CH19="P",BS19,(BS19+AR19)/2)</f>
        <v>0</v>
      </c>
      <c r="WM19" s="27">
        <f>IF($CH19="P",BT19,(BT19+AS19)/2)</f>
        <v>0</v>
      </c>
      <c r="WN19" s="27">
        <f>IF($CH19="P",BU19,(BU19+AT19)/2)</f>
        <v>0</v>
      </c>
      <c r="WO19" s="27">
        <f>IF($CH19="P",BV19,(BV19+AU19)/2)</f>
        <v>0</v>
      </c>
      <c r="WP19" s="27">
        <f>IF($CH19="P",BW19,(BW19+AV19)/2)</f>
        <v>0</v>
      </c>
      <c r="WQ19" s="27">
        <f>IF($CH19="P",BX19,(BX19+AW19)/2)</f>
        <v>0</v>
      </c>
      <c r="WR19" s="27">
        <f>IF($CH19="P",BY19,(BY19+AX19)/2)</f>
        <v>0</v>
      </c>
      <c r="WS19" s="27">
        <f>IF($CH19="P",BZ19,(BZ19+AY19)/2)</f>
        <v>0</v>
      </c>
      <c r="WT19" s="27">
        <f>IF($CH19="P",CA19,(CA19+AZ19)/2)</f>
        <v>0</v>
      </c>
      <c r="WU19" s="27">
        <f>IF($CH19="P",CB19,(CB19+BA19)/2)</f>
        <v>0</v>
      </c>
      <c r="WV19" s="27">
        <f>IF($CH19="P",CC19,(CC19+BB19)/2)</f>
        <v>0</v>
      </c>
      <c r="WW19" s="27">
        <f>IF($CH19="P",CD19,(CD19+BC19)/2)</f>
        <v>0</v>
      </c>
      <c r="WX19" s="27">
        <f>IF($CH19="P",CE19,(CE19+BD19)/2)</f>
        <v>0</v>
      </c>
      <c r="WY19" s="27">
        <f>IF($CH19="P",CF19,(CF19+BE19)/2)</f>
        <v>0</v>
      </c>
      <c r="WZ19" s="27">
        <f>IF($CH19="P",CG19,(CG19+BF19)/2)</f>
        <v>0</v>
      </c>
      <c r="XA19" s="29" t="s">
        <v>56</v>
      </c>
      <c r="XB19" s="11" t="str">
        <f>IF(WN19&gt;0,WN19,"")</f>
        <v/>
      </c>
      <c r="XC19" s="11" t="str">
        <f>IF(WO19&gt;0,WO19,"")</f>
        <v/>
      </c>
      <c r="XD19" s="11" t="str">
        <f>IF(SUM(WL19:WO19)-WP19&gt;0,SUM(WL19:WO19)-WP19,"")</f>
        <v/>
      </c>
      <c r="XE19" s="11" t="str">
        <f>IF(WS19&gt;0,WS19,"")</f>
        <v/>
      </c>
      <c r="XF19" s="11" t="str">
        <f>IF(WT19&gt;0,WT19,"")</f>
        <v/>
      </c>
      <c r="XG19" s="11" t="str">
        <f>IF(SUM(WQ19:WT19)-WU19&gt;0,SUM(WQ19:WT19)-WU19,"")</f>
        <v/>
      </c>
      <c r="XH19" s="11" t="str">
        <f>IF(MAX(XD19,XG19)&gt;0,MAX(XD19,XG19),"")</f>
        <v/>
      </c>
      <c r="XI19" s="11" t="str">
        <f>IF(WX19&gt;0,WX19,"")</f>
        <v/>
      </c>
      <c r="XJ19" s="11" t="str">
        <f>IF(WY19&gt;0,WY19,"")</f>
        <v/>
      </c>
      <c r="XK19" s="11" t="str">
        <f>IF(SUM(WV19:WY19)-WZ19&gt;0,SUM(WV19:WY19)-WZ19,"")</f>
        <v/>
      </c>
      <c r="XL19" s="11" t="str">
        <f>IF(SUM(XH19,XK19)&gt;0,SUM(XH19,XK19),"")</f>
        <v/>
      </c>
    </row>
    <row r="20" spans="1:636" x14ac:dyDescent="0.2">
      <c r="A20" s="4" t="str" cm="1">
        <f t="array" ref="A20">IF(AND(H20&lt;&gt;"",H20&lt;&gt;"No DD"),SUMPRODUCT((H$4:H$21&lt;&gt;"")*(H$4:H$21&lt;&gt;"No DD")*(E$4:E$21&gt;E20))+1,IF(H20="No DD",SUMPRODUCT((H$4:H$21="No DD")*(E$4:E$21&gt;E20))+1+SUMPRODUCT((H$4:H$21&lt;&gt;"")*(H$4:H$21&lt;&gt;"No DD")),""))</f>
        <v/>
      </c>
      <c r="B20" s="5" t="s">
        <v>269</v>
      </c>
      <c r="C20" s="4" t="s">
        <v>132</v>
      </c>
      <c r="D20" s="4" t="s">
        <v>150</v>
      </c>
      <c r="E20" s="9">
        <f>SUM(J20,L20,N20)</f>
        <v>35.349999999999994</v>
      </c>
      <c r="F20" s="3" t="str">
        <f>IF(OR(AND(AG20&gt;=AQ$23,AG20&lt;&gt;"",AI20&gt;=AQ$27,AI20&lt;&gt;"",AF20=""),AND(AJ20&gt;=AQ$23,AJ20&lt;&gt;"",AL20&gt;=AQ$27,AL20&lt;&gt;"",AF20=""),AND(AN20&gt;=AQ$23,AN20&lt;&gt;"",AP20&gt;=AQ$27,AP20&lt;&gt;"",AF20=""),AND(BH20&gt;=BR$23,BH20&lt;&gt;"",BJ20&gt;=BR$27,BJ20&lt;&gt;"",BG20=""),AND(BK20&gt;=BR$23,BK20&lt;&gt;"",BM20&gt;=BR$27,BM20&lt;&gt;"",BG20=""),AND(BO20&gt;=BR$23,BO20&lt;&gt;"",BQ20&gt;=BR$27,BQ20&lt;&gt;"",BG20=""),AND(CI20&gt;=CS$23,CI20&lt;&gt;"",CK20&gt;=CS$27,CK20&lt;&gt;"",CH20=""),AND(CL20&gt;=CS$23,CL20&lt;&gt;"",CN20&gt;=CS$27,CN20&lt;&gt;"",CH20=""),AND(CP20&gt;=CS$23,CP20&lt;&gt;"",CR20&gt;=CS$27,CR20&lt;&gt;"",CH20=""),AND(DP20&gt;=EC$23,DP20&lt;&gt;"",DR20&gt;=EC$27,DR20&lt;&gt;""),AND(DS20&gt;=EC$23,DS20&lt;&gt;"",DU20&gt;=EC$27,DU20&lt;&gt;""),AND(DW20&gt;=EC$23,DW20&lt;&gt;"",DY20&gt;=EC$27,DY20&lt;&gt;""),AND(DZ20&gt;=EC$23,DZ20&lt;&gt;"",EB20&gt;=EC$27,EB20&lt;&gt;""),AND(EX20&gt;=FK$23,EX20&lt;&gt;"",EZ20&gt;=FK$27,EZ20&lt;&gt;""),AND(FA20&gt;=FK$23,FA20&lt;&gt;"",FC20&gt;=FK$27,FC20&lt;&gt;""),AND(FE20&gt;=FK$23,FE20&lt;&gt;"",FG20&gt;=FK$27,FG20&lt;&gt;""),AND(FH20&gt;=FK$23,FH20&lt;&gt;"",FJ20&gt;=FK$27,FJ20&lt;&gt;""),AND(GF20&gt;=GS$23,GF20&lt;&gt;"",GH20&gt;=GS$27,GH20&lt;&gt;""),AND(GI20&gt;=GS$23,GI20&lt;&gt;"",GK20&gt;=GS$27,GK20&lt;&gt;""),AND(GM20&gt;=GS$23,GM20&lt;&gt;"",GO20&gt;=GS$27,GO20&lt;&gt;""),AND(GP20&gt;=GS$23,GP20&lt;&gt;"",GR20&gt;=GS$27,GR20&lt;&gt;""),AND(HN20&gt;=IA$23,HN20&lt;&gt;"",HP20&gt;=IA$27,HP20&lt;&gt;""),AND(HQ20&gt;=IA$23,HQ20&lt;&gt;"",HS20&gt;=IA$27,HS20&lt;&gt;""),AND(HU20&gt;=IA$23,HU20&lt;&gt;"",HW20&gt;=IA$27,HW20&lt;&gt;""),AND(HX20&gt;=IA$23,HX20&lt;&gt;"",HZ20&gt;=IA$27,HZ20&lt;&gt;""),AND(IV20&gt;=JI$23,IV20&lt;&gt;"",IX20&gt;=JI$27,IX20&lt;&gt;""),AND(IY20&gt;=JI$23,IY20&lt;&gt;"",JA20&gt;=JI$27,JA20&lt;&gt;""),AND(JC20&gt;=JI$23,JC20&lt;&gt;"",JE20&gt;=JI$27,JE20&lt;&gt;""),AND(JF20&gt;=JI$23,JF20&lt;&gt;"",JH20&gt;=JI$27,JH20&lt;&gt;""),AND(KD20&gt;=KQ$23,KD20&lt;&gt;"",KF20&gt;=KQ$27,KF20&lt;&gt;""),AND(KG20&gt;=KQ$23,KG20&lt;&gt;"",KI20&gt;=KQ$27,KI20&lt;&gt;""),AND(KK20&gt;=KQ$23,KK20&lt;&gt;"",KM20&gt;=KQ$27,KM20&lt;&gt;""),AND(KN20&gt;=KQ$23,KN20&lt;&gt;"",KP20&gt;=KQ$27,KP20&lt;&gt;""),AND(LL20&gt;=LY$23,LL20&lt;&gt;"",LN20&gt;=LY$27,LN20&lt;&gt;""),AND(LO20&gt;=LY$23,LO20&lt;&gt;"",LQ20&gt;=LY$27,LQ20&lt;&gt;""),AND(LS20&gt;=LY$23,LS20&lt;&gt;"",LU20&gt;=LY$27,LU20&lt;&gt;""),AND(LV20&gt;=LY$23,LV20&lt;&gt;"",LX20&gt;=LY$27,LX20&lt;&gt;""),AND(MT20&gt;=NG$23,MT20&lt;&gt;"",MV20&gt;=NG$27,MV20&lt;&gt;""),AND(MW20&gt;=NG$23,MW20&lt;&gt;"",MY20&gt;=NG$27,MY20&lt;&gt;""),AND(NA20&gt;=NG$23,NA20&lt;&gt;"",NC20&gt;=NG$27,NC20&lt;&gt;""),AND(ND20&gt;=NG$23,ND20&lt;&gt;"",NF20&gt;=NG$27,NF20&lt;&gt;""),AND(OB20&gt;=OO$23,OB20&lt;&gt;"",OD20&gt;=OO$27,OD20&lt;&gt;""),AND(OE20&gt;=OO$23,OE20&lt;&gt;"",OG20&gt;=OO$27,OG20&lt;&gt;""),AND(OI20&gt;=OO$23,OI20&lt;&gt;"",OK20&gt;=OO$27,OK20&lt;&gt;""),AND(OL20&gt;=OO$23,OL20&lt;&gt;"",ON20&gt;=OO$27,ON20&lt;&gt;""),AND(PJ20&gt;=PW$23,PJ20&lt;&gt;"",PL20&gt;=PW$27,PL20&lt;&gt;""),AND(PM20&gt;=PW$23,PM20&lt;&gt;"",PO20&gt;=PW$27,PO20&lt;&gt;""),AND(PQ20&gt;=PW$23,PQ20&lt;&gt;"",PS20&gt;=PW$27,PS20&lt;&gt;""),AND(PT20&gt;=PW$23,PT20&lt;&gt;"",PV20&gt;=PW$27,PV20&lt;&gt;""),AND(QR20&gt;=RE$23,QR20&lt;&gt;"",QT20&gt;=RE$27,QT20&lt;&gt;""),AND(QU20&gt;=RE$23,QU20&lt;&gt;"",QW20&gt;=RE$27,QW20&lt;&gt;""),AND(QY20&gt;=RE$23,QY20&lt;&gt;"",RA20&gt;=RE$27,RA20&lt;&gt;""),AND(RB20&gt;=RE$23,RB20&lt;&gt;"",RD20&gt;=RE$27,RD20&lt;&gt;""),AND(RZ20&gt;=SM$23,RZ20&lt;&gt;"",SB20&gt;=SM$27,SB20&lt;&gt;""),AND(SC20&gt;=SM$23,SC20&lt;&gt;"",SE20&gt;=SM$27,SE20&lt;&gt;""),AND(SG20&gt;=SM$23,SG20&lt;&gt;"",SI20&gt;=SM$27,SI20&lt;&gt;""),AND(SJ20&gt;=SM$23,SJ20&lt;&gt;"",SL20&gt;=SM$27,SL20&lt;&gt;""),AND(TH20&gt;=TU$23,TH20&lt;&gt;"",TJ20&gt;=TU$27,TJ20&lt;&gt;""),AND(TK20&gt;=TU$23,TK20&lt;&gt;"",TM20&gt;=TU$27,TM20&lt;&gt;""),AND(TO20&gt;=TU$23,TO20&lt;&gt;"",TQ20&gt;=TU$27,TQ20&lt;&gt;""),AND(TR20&gt;=TU$23,TR20&lt;&gt;"",TT20&gt;=TU$27,TT20&lt;&gt;""),AND(UP20&gt;=VC$23,UP20&lt;&gt;"",UR20&gt;=VC$27,UR20&lt;&gt;""),AND(US20&gt;=VC$23,US20&lt;&gt;"",UU20&gt;=VC$27,UU20&lt;&gt;""),AND(UW20&gt;=VC$23,UW20&lt;&gt;"",UY20&gt;=VC$27,UY20&lt;&gt;""),AND(UZ20&gt;=VC$23,UZ20&lt;&gt;"",VB20&gt;=VC$27,VB20&lt;&gt;""),AND(VX20&gt;=WK$23,VX20&lt;&gt;"",VZ20&gt;=WK$27,VZ20&lt;&gt;""),AND(WA20&gt;=WK$23,WA20&lt;&gt;"",WC20&gt;=WK$27,WC20&lt;&gt;""),AND(WE20&gt;=WK$23,WE20&lt;&gt;"",WG20&gt;=WK$27,WG20&lt;&gt;""),AND(WH20&gt;=WK$23,WH20&lt;&gt;"",WJ20&gt;=WK$27,WJ20&lt;&gt;"")),"P","")</f>
        <v/>
      </c>
      <c r="G20" s="3" t="str">
        <f>IF(OR(AND(AI20&gt;=AQ$27,AI20&lt;&gt;"",AF20=""),AND(AL20&gt;=AQ$27,AL20&lt;&gt;"",AF20=""),AND(AP20&gt;=AQ$27,AP20&lt;&gt;"",AF20=""),AND(BJ20&gt;=BR$27,BJ20&lt;&gt;"",BG20=""),AND(BM20&gt;=BR$27,BM20&lt;&gt;"",BG20=""),AND(BQ20&gt;=BR$27,BQ20&lt;&gt;"",BG20=""),AND(CK20&gt;=CS$27,CK20&lt;&gt;"",CH20=""),AND(CN20&gt;=CS$27,CN20&lt;&gt;"",CH20=""),AND(CR20&gt;=CS$27,CR20&lt;&gt;"",CH20=""),AND(DR20&gt;=EC$27,DR20&lt;&gt;""),AND(DU20&gt;=EC$27,DU20&lt;&gt;""),AND(DY20&gt;=EC$27,DY20&lt;&gt;""),AND(EB20&gt;=EC$27,EB20&lt;&gt;""),AND(EZ20&gt;=FK$27,EZ20&lt;&gt;""),AND(FC20&gt;=FK$27,FC20&lt;&gt;""),AND(FG20&gt;=FK$27,FG20&lt;&gt;""),AND(FJ20&gt;=FK$27,FJ20&lt;&gt;""),AND(GH20&gt;=GS$27,GH20&lt;&gt;""),AND(GK20&gt;=GS$27,GK20&lt;&gt;""),AND(GO20&gt;=GS$27,GO20&lt;&gt;""),AND(GR20&gt;=GS$27,GR20&lt;&gt;""),AND(HP20&gt;=IA$27,HP20&lt;&gt;""),AND(HS20&gt;=IA$27,HS20&lt;&gt;""),AND(HW20&gt;=IA$27,HW20&lt;&gt;""),AND(HZ20&gt;=IA$27,HZ20&lt;&gt;""),AND(IX20&gt;=JI$27,IX20&lt;&gt;""),AND(JA20&gt;=JI$27,JA20&lt;&gt;""),AND(JE20&gt;=JI$27,JE20&lt;&gt;""),AND(JH20&gt;=JI$27,JH20&lt;&gt;""),AND(KF20&gt;=KQ$27,KF20&lt;&gt;""),AND(KI20&gt;=KQ$27,KI20&lt;&gt;""),AND(KM20&gt;=KQ$27,KM20&lt;&gt;""),AND(KP20&gt;=KQ$27,KP20&lt;&gt;""),AND(LN20&gt;=LY$27,LN20&lt;&gt;""),AND(LQ20&gt;=LY$27,LQ20&lt;&gt;""),AND(LU20&gt;=LY$27,LU20&lt;&gt;""),AND(LX20&gt;=LY$27,LX20&lt;&gt;""),AND(MV20&gt;=NG$27,MV20&lt;&gt;""),AND(MY20&gt;=NG$27,MY20&lt;&gt;""),AND(NC20&gt;=NG$27,NC20&lt;&gt;""),AND(NF20&gt;=NG$27,NF20&lt;&gt;""),AND(OD20&gt;=OO$27,OD20&lt;&gt;""),AND(OG20&gt;=OO$27,OG20&lt;&gt;""),AND(OK20&gt;=OO$27,OK20&lt;&gt;""),AND(ON20&gt;=OO$27,ON20&lt;&gt;""),AND(PL20&gt;=PW$27,PL20&lt;&gt;""),AND(PO20&gt;=PW$27,PO20&lt;&gt;""),AND(PS20&gt;=PW$27,PS20&lt;&gt;""),AND(PV20&gt;=PW$27,PV20&lt;&gt;""),AND(QT20&gt;=RE$27,QT20&lt;&gt;""),AND(QW20&gt;=RE$27,QW20&lt;&gt;""),AND(RA20&gt;=RE$27,RA20&lt;&gt;""),AND(RD20&gt;=RE$27,RD20&lt;&gt;""),AND(SB20&gt;=SM$27,SB20&lt;&gt;""),AND(SE20&gt;=SM$27,SE20&lt;&gt;""),AND(SI20&gt;=SM$27,SI20&lt;&gt;""),AND(SL20&gt;=SM$27,SL20&lt;&gt;""),AND(TJ20&gt;=TU$27,TJ20&lt;&gt;""),AND(TM20&gt;=TU$27,TM20&lt;&gt;""),AND(TQ20&gt;=TU$27,TQ20&lt;&gt;""),AND(TT20&gt;=TU$27,TT20&lt;&gt;""),AND(UR20&gt;=VC$27,UR20&lt;&gt;""),AND(UU20&gt;=VC$27,UU20&lt;&gt;""),AND(UY20&gt;=VC$27,UY20&lt;&gt;""),AND(VB20&gt;=VC$27,VB20&lt;&gt;""),AND(VZ20&gt;=WK$27,VZ20&lt;&gt;""),AND(WC20&gt;=WK$27,WC20&lt;&gt;""),AND(WG20&gt;=WK$27,WG20&lt;&gt;""),AND(WJ20&gt;=WK$27,WJ20&lt;&gt;"")),"P","")</f>
        <v/>
      </c>
      <c r="H20" s="37" t="str">
        <f>IF(AND(G20="P",F20=""),"No DD",IF(OR(AND(AG20&gt;=AQ$26,AG20&lt;&gt;"",AI20&gt;=AQ$30,AI20&lt;&gt;"",AF20=""),AND(AJ20&gt;=AQ$26,AJ20&lt;&gt;"",AL20&gt;=AQ$30,AL20&lt;&gt;"",AF20=""),AND(AN20&gt;=AQ$26,AN20&lt;&gt;"",AP20&gt;=AQ$30,AP20&lt;&gt;"",AF20=""),AND(BH20&gt;=BR$26,BH20&lt;&gt;"",BJ20&gt;=BR$30,BJ20&lt;&gt;"",BG20=""),AND(BK20&gt;=BR$26,BK20&lt;&gt;"",BM20&gt;=BR$30,BM20&lt;&gt;"",BG20=""),AND(BO20&gt;=BR$26,BO20&lt;&gt;"",BQ20&gt;=BR$30,BQ20&lt;&gt;"",BG20=""),AND(CI20&gt;=CS$26,CI20&lt;&gt;"",CK20&gt;=CS$30,CK20&lt;&gt;"",CH20=""),AND(CL20&gt;=CS$26,CL20&lt;&gt;"",CN20&gt;=CS$30,CN20&lt;&gt;"",CH20=""),AND(CP20&gt;=CS$26,CP20&lt;&gt;"",CR20&gt;=CS$30,CR20&lt;&gt;"",CH20=""),AND(DP20&gt;=EC$26,DP20&lt;&gt;"",DR20&gt;=EC$30,DR20&lt;&gt;""),AND(DS20&gt;=EC$26,DS20&lt;&gt;"",DU20&gt;=EC$30,DU20&lt;&gt;""),AND(DW20&gt;=EC$26,DW20&lt;&gt;"",DY20&gt;=EC$30,DY20&lt;&gt;""),AND(DZ20&gt;=EC$26,DZ20&lt;&gt;"",EB20&gt;=EC$30,EB20&lt;&gt;""),AND(EX20&gt;=FK$26,EX20&lt;&gt;"",EZ20&gt;=FK$30,EZ20&lt;&gt;""),AND(FA20&gt;=FK$26,FA20&lt;&gt;"",FC20&gt;=FK$30,FC20&lt;&gt;""),AND(FE20&gt;=FK$26,FE20&lt;&gt;"",FG20&gt;=FK$30,FG20&lt;&gt;""),AND(FH20&gt;=FK$26,FH20&lt;&gt;"",FJ20&gt;=FK$30,FJ20&lt;&gt;""),AND(GF20&gt;=GS$26,GF20&lt;&gt;"",GH20&gt;=GS$30,GH20&lt;&gt;""),AND(GI20&gt;=GS$26,GI20&lt;&gt;"",GK20&gt;=GS$30,GK20&lt;&gt;""),AND(GM20&gt;=GS$26,GM20&lt;&gt;"",GO20&gt;=GS$30,GO20&lt;&gt;""),AND(GP20&gt;=GS$26,GP20&lt;&gt;"",GR20&gt;=GS$30,GR20&lt;&gt;""),AND(HN20&gt;=IA$26,HN20&lt;&gt;"",HP20&gt;=IA$30,HP20&lt;&gt;""),AND(HQ20&gt;=IA$26,HQ20&lt;&gt;"",HS20&gt;=IA$30,HS20&lt;&gt;""),AND(HU20&gt;=IA$26,HU20&lt;&gt;"",HW20&gt;=IA$30,HW20&lt;&gt;""),AND(HX20&gt;=IA$26,HX20&lt;&gt;"",HZ20&gt;=IA$30,HZ20&lt;&gt;""),AND(IV20&gt;=JI$26,IV20&lt;&gt;"",IX20&gt;=JI$30,IX20&lt;&gt;""),AND(IY20&gt;=JI$26,IY20&lt;&gt;"",JA20&gt;=JI$30,JA20&lt;&gt;""),AND(JC20&gt;=JI$26,JC20&lt;&gt;"",JE20&gt;=JI$30,JE20&lt;&gt;""),AND(JF20&gt;=JI$26,JF20&lt;&gt;"",JH20&gt;=JI$30,JH20&lt;&gt;""),AND(KD20&gt;=KQ$26,KD20&lt;&gt;"",KF20&gt;=KQ$30,KF20&lt;&gt;""),AND(KG20&gt;=KQ$26,KG20&lt;&gt;"",KI20&gt;=KQ$30,KI20&lt;&gt;""),AND(KK20&gt;=KQ$26,KK20&lt;&gt;"",KM20&gt;=KQ$30,KM20&lt;&gt;""),AND(KN20&gt;=KQ$26,KN20&lt;&gt;"",KP20&gt;=KQ$30,KP20&lt;&gt;""),AND(LL20&gt;=LY$26,LL20&lt;&gt;"",LN20&gt;=LY$30,LN20&lt;&gt;""),AND(LO20&gt;=LY$26,LO20&lt;&gt;"",LQ20&gt;=LY$30,LQ20&lt;&gt;""),AND(LS20&gt;=LY$26,LS20&lt;&gt;"",LU20&gt;=LY$30,LU20&lt;&gt;""),AND(LV20&gt;=LY$26,LV20&lt;&gt;"",LX20&gt;=LY$30,LX20&lt;&gt;""),AND(MT20&gt;=NG$26,MT20&lt;&gt;"",MV20&gt;=NG$30,MV20&lt;&gt;""),AND(MW20&gt;=NG$26,MW20&lt;&gt;"",MY20&gt;=NG$30,MY20&lt;&gt;""),AND(NA20&gt;=NG$26,NA20&lt;&gt;"",NC20&gt;=NG$30,NC20&lt;&gt;""),AND(ND20&gt;=NG$26,ND20&lt;&gt;"",NF20&gt;=NG$30,NF20&lt;&gt;""),AND(OB20&gt;=OO$26,OB20&lt;&gt;"",OD20&gt;=OO$30,OD20&lt;&gt;""),AND(OE20&gt;=OO$26,OE20&lt;&gt;"",OG20&gt;=OO$30,OG20&lt;&gt;""),AND(OI20&gt;=OO$26,OI20&lt;&gt;"",OK20&gt;=OO$30,OK20&lt;&gt;""),AND(OL20&gt;=OO$26,OL20&lt;&gt;"",ON20&gt;=OO$30,ON20&lt;&gt;""),AND(PJ20&gt;=PW$26,PJ20&lt;&gt;"",PL20&gt;=PW$30,PL20&lt;&gt;""),AND(PM20&gt;=PW$26,PM20&lt;&gt;"",PO20&gt;=PW$30,PO20&lt;&gt;""),AND(PQ20&gt;=PW$26,PQ20&lt;&gt;"",PS20&gt;=PW$30,PS20&lt;&gt;""),AND(PT20&gt;=PW$26,PT20&lt;&gt;"",PV20&gt;=PW$30,PV20&lt;&gt;""),AND(QR20&gt;=RE$26,QR20&lt;&gt;"",QT20&gt;=RE$30,QT20&lt;&gt;""),AND(QU20&gt;=RE$26,QU20&lt;&gt;"",QW20&gt;=RE$30,QW20&lt;&gt;""),AND(QY20&gt;=RE$26,QY20&lt;&gt;"",RA20&gt;=RE$30,RA20&lt;&gt;""),AND(RB20&gt;=RE$26,RB20&lt;&gt;"",RD20&gt;=RE$30,RD20&lt;&gt;""),AND(RZ20&gt;=SM$26,RZ20&lt;&gt;"",SB20&gt;=SM$30,SB20&lt;&gt;""),AND(SC20&gt;=SM$26,SC20&lt;&gt;"",SE20&gt;=SM$30,SE20&lt;&gt;""),AND(SG20&gt;=SM$26,SG20&lt;&gt;"",SI20&gt;=SM$30,SI20&lt;&gt;""),AND(SJ20&gt;=SM$26,SJ20&lt;&gt;"",SL20&gt;=SM$30,SL20&lt;&gt;""),AND(TH20&gt;=TU$26,TH20&lt;&gt;"",TJ20&gt;=TU$30,TJ20&lt;&gt;""),AND(TK20&gt;=TU$26,TK20&lt;&gt;"",TM20&gt;=TU$30,TM20&lt;&gt;""),AND(TO20&gt;=TU$26,TO20&lt;&gt;"",TQ20&gt;=TU$30,TQ20&lt;&gt;""),AND(TR20&gt;=TU$26,TR20&lt;&gt;"",TT20&gt;=TU$30,TT20&lt;&gt;""),AND(UP20&gt;=VC$26,UP20&lt;&gt;"",UR20&gt;=VC$30,UR20&lt;&gt;""),AND(US20&gt;=VC$26,US20&lt;&gt;"",UU20&gt;=VC$30,UU20&lt;&gt;""),AND(UW20&gt;=VC$26,UW20&lt;&gt;"",UY20&gt;=VC$30,UY20&lt;&gt;""),AND(UZ20&gt;=VC$26,UZ20&lt;&gt;"",VB20&gt;=VC$30,VB20&lt;&gt;""),AND(VX20&gt;=WK$26,VX20&lt;&gt;"",VZ20&gt;=WK$30,VZ20&lt;&gt;""),AND(WA20&gt;=WK$26,WA20&lt;&gt;"",WC20&gt;=WK$30,WC20&lt;&gt;""),AND(WE20&gt;=WK$26,WE20&lt;&gt;"",WG20&gt;=WK$30,WG20&lt;&gt;""),AND(WH20&gt;=WK$26,WH20&lt;&gt;"",WJ20&gt;=WK$30,WJ20&lt;&gt;"")),"Merit",IF(OR(AND(AG20&gt;=AQ$25,AG20&lt;&gt;"",AI20&gt;=AQ$29,AI20&lt;&gt;"",AF20=""),AND(AJ20&gt;=AQ$25,AJ20&lt;&gt;"",AL20&gt;=AQ$29,AL20&lt;&gt;"",AF20=""),AND(AN20&gt;=AQ$25,AN20&lt;&gt;"",AP20&gt;=AQ$29,AP20&lt;&gt;"",AF20=""),AND(BH20&gt;=BR$25,BH20&lt;&gt;"",BJ20&gt;=BR$29,BJ20&lt;&gt;"",BG20=""),AND(BK20&gt;=BR$25,BK20&lt;&gt;"",BM20&gt;=BR$29,BM20&lt;&gt;"",BG20=""),AND(BO20&gt;=BR$25,BO20&lt;&gt;"",BQ20&gt;=BR$29,BQ20&lt;&gt;"",BG20=""),AND(CI20&gt;=CS$25,CI20&lt;&gt;"",CK20&gt;=CS$29,CK20&lt;&gt;"",CH20=""),AND(CL20&gt;=CS$25,CL20&lt;&gt;"",CN20&gt;=CS$29,CN20&lt;&gt;"",CH20=""),AND(CP20&gt;=CS$25,CP20&lt;&gt;"",CR20&gt;=CS$29,CR20&lt;&gt;"",CH20=""),AND(DP20&gt;=EC$25,DP20&lt;&gt;"",DR20&gt;=EC$29,DR20&lt;&gt;""),AND(DS20&gt;=EC$25,DS20&lt;&gt;"",DU20&gt;=EC$29,DU20&lt;&gt;""),AND(DW20&gt;=EC$25,DW20&lt;&gt;"",DY20&gt;=EC$29,DY20&lt;&gt;""),AND(DZ20&gt;=EC$25,DZ20&lt;&gt;"",EB20&gt;=EC$29,EB20&lt;&gt;""),AND(EX20&gt;=FK$25,EX20&lt;&gt;"",EZ20&gt;=FK$29,EZ20&lt;&gt;""),AND(FA20&gt;=FK$25,FA20&lt;&gt;"",FC20&gt;=FK$29,FC20&lt;&gt;""),AND(FE20&gt;=FK$25,FE20&lt;&gt;"",FG20&gt;=FK$29,FG20&lt;&gt;""),AND(FH20&gt;=FK$25,FH20&lt;&gt;"",FJ20&gt;=FK$29,FJ20&lt;&gt;""),AND(GF20&gt;=GS$25,GF20&lt;&gt;"",GH20&gt;=GS$29,GH20&lt;&gt;""),AND(GI20&gt;=GS$25,GI20&lt;&gt;"",GK20&gt;=GS$29,GK20&lt;&gt;""),AND(GM20&gt;=GS$25,GM20&lt;&gt;"",GO20&gt;=GS$29,GO20&lt;&gt;""),AND(GP20&gt;=GS$25,GP20&lt;&gt;"",GR20&gt;=GS$29,GR20&lt;&gt;""),AND(HN20&gt;=IA$25,HN20&lt;&gt;"",HP20&gt;=IA$29,HP20&lt;&gt;""),AND(HQ20&gt;=IA$25,HQ20&lt;&gt;"",HS20&gt;=IA$29,HS20&lt;&gt;""),AND(HU20&gt;=IA$25,HU20&lt;&gt;"",HW20&gt;=IA$29,HW20&lt;&gt;""),AND(HX20&gt;=IA$25,HX20&lt;&gt;"",HZ20&gt;=IA$29,HZ20&lt;&gt;""),AND(IV20&gt;=JI$25,IV20&lt;&gt;"",IX20&gt;=JI$29,IX20&lt;&gt;""),AND(IY20&gt;=JI$25,IY20&lt;&gt;"",JA20&gt;=JI$29,JA20&lt;&gt;""),AND(JC20&gt;=JI$25,JC20&lt;&gt;"",JE20&gt;=JI$29,JE20&lt;&gt;""),AND(JF20&gt;=JI$25,JF20&lt;&gt;"",JH20&gt;=JI$29,JH20&lt;&gt;""),AND(KD20&gt;=KQ$25,KD20&lt;&gt;"",KF20&gt;=KQ$29,KF20&lt;&gt;""),AND(KG20&gt;=KQ$25,KG20&lt;&gt;"",KI20&gt;=KQ$29,KI20&lt;&gt;""),AND(KK20&gt;=KQ$25,KK20&lt;&gt;"",KM20&gt;=KQ$29,KM20&lt;&gt;""),AND(KN20&gt;=KQ$25,KN20&lt;&gt;"",KP20&gt;=KQ$29,KP20&lt;&gt;""),AND(LL20&gt;=LY$25,LL20&lt;&gt;"",LN20&gt;=LY$29,LN20&lt;&gt;""),AND(LO20&gt;=LY$25,LO20&lt;&gt;"",LQ20&gt;=LY$29,LQ20&lt;&gt;""),AND(LS20&gt;=LY$25,LS20&lt;&gt;"",LU20&gt;=LY$29,LU20&lt;&gt;""),AND(LV20&gt;=LY$25,LV20&lt;&gt;"",LX20&gt;=LY$29,LX20&lt;&gt;""),AND(MT20&gt;=NG$25,MT20&lt;&gt;"",MV20&gt;=NG$29,MV20&lt;&gt;""),AND(MW20&gt;=NG$25,MW20&lt;&gt;"",MY20&gt;=NG$29,MY20&lt;&gt;""),AND(NA20&gt;=NG$25,NA20&lt;&gt;"",NC20&gt;=NG$29,NC20&lt;&gt;""),AND(ND20&gt;=NG$25,ND20&lt;&gt;"",NF20&gt;=NG$29,NF20&lt;&gt;""),AND(OB20&gt;=OO$25,OB20&lt;&gt;"",OD20&gt;=OO$29,OD20&lt;&gt;""),AND(OE20&gt;=OO$25,OE20&lt;&gt;"",OG20&gt;=OO$29,OG20&lt;&gt;""),AND(OI20&gt;=OO$25,OI20&lt;&gt;"",OK20&gt;=OO$29,OK20&lt;&gt;""),AND(OL20&gt;=OO$25,OL20&lt;&gt;"",ON20&gt;=OO$29,ON20&lt;&gt;""),AND(PJ20&gt;=PW$25,PJ20&lt;&gt;"",PL20&gt;=PW$29,PL20&lt;&gt;""),AND(PM20&gt;=PW$25,PM20&lt;&gt;"",PO20&gt;=PW$29,PO20&lt;&gt;""),AND(PQ20&gt;=PW$25,PQ20&lt;&gt;"",PS20&gt;=PW$29,PS20&lt;&gt;""),AND(PT20&gt;=PW$25,PT20&lt;&gt;"",PV20&gt;=PW$29,PV20&lt;&gt;""),AND(QR20&gt;=RE$25,QR20&lt;&gt;"",QT20&gt;=RE$29,QT20&lt;&gt;""),AND(QU20&gt;=RE$25,QU20&lt;&gt;"",QW20&gt;=RE$29,QW20&lt;&gt;""),AND(QY20&gt;=RE$25,QY20&lt;&gt;"",RA20&gt;=RE$29,RA20&lt;&gt;""),AND(RB20&gt;=RE$25,RB20&lt;&gt;"",RD20&gt;=RE$29,RD20&lt;&gt;""),AND(RZ20&gt;=SM$25,RZ20&lt;&gt;"",SB20&gt;=SM$29,SB20&lt;&gt;""),AND(SC20&gt;=SM$25,SC20&lt;&gt;"",SE20&gt;=SM$29,SE20&lt;&gt;""),AND(SG20&gt;=SM$25,SG20&lt;&gt;"",SI20&gt;=SM$29,SI20&lt;&gt;""),AND(SJ20&gt;=SM$25,SJ20&lt;&gt;"",SL20&gt;=SM$29,SL20&lt;&gt;""),AND(TH20&gt;=TU$25,TH20&lt;&gt;"",TJ20&gt;=TU$29,TJ20&lt;&gt;""),AND(TK20&gt;=TU$25,TK20&lt;&gt;"",TM20&gt;=TU$29,TM20&lt;&gt;""),AND(TO20&gt;=TU$25,TO20&lt;&gt;"",TQ20&gt;=TU$29,TQ20&lt;&gt;""),AND(TR20&gt;=TU$25,TR20&lt;&gt;"",TT20&gt;=TU$29,TT20&lt;&gt;""),AND(UP20&gt;=VC$25,UP20&lt;&gt;"",UR20&gt;=VC$29,UR20&lt;&gt;""),AND(US20&gt;=VC$25,US20&lt;&gt;"",UU20&gt;=VC$29,UU20&lt;&gt;""),AND(UW20&gt;=VC$25,UW20&lt;&gt;"",UY20&gt;=VC$29,UY20&lt;&gt;""),AND(UZ20&gt;=VC$25,UZ20&lt;&gt;"",VB20&gt;=VC$29,VB20&lt;&gt;""),AND(VX20&gt;=WK$25,VX20&lt;&gt;"",VZ20&gt;=WK$29,VZ20&lt;&gt;""),AND(WA20&gt;=WK$25,WA20&lt;&gt;"",WC20&gt;=WK$29,WC20&lt;&gt;""),AND(WE20&gt;=WK$25,WE20&lt;&gt;"",WG20&gt;=WK$29,WG20&lt;&gt;""),AND(WH20&gt;=WK$25,WH20&lt;&gt;"",WJ20&gt;=WK$29,WJ20&lt;&gt;"")),"Excellence",IF(I20="P","Worlds Team",IF(F20="P","National Team","")))))</f>
        <v/>
      </c>
      <c r="I20" s="3" t="str">
        <f>IF(OR(AND(AG20&gt;=AQ$24,AG20&lt;&gt;"",AI20&gt;=AQ$28,AI20&lt;&gt;"",AF20=""),AND(AJ20&gt;=AQ$24,AJ20&lt;&gt;"",AL20&gt;=AQ$28,AL20&lt;&gt;"",AF20=""),AND(AN20&gt;=AQ$24,AN20&lt;&gt;"",AP20&gt;=AQ$28,AP20&lt;&gt;"",AF20=""),AND(BH20&gt;=BR$24,BH20&lt;&gt;"",BJ20&gt;=BR$28,BJ20&lt;&gt;"",BG20=""),AND(BK20&gt;=BR$24,BK20&lt;&gt;"",BM20&gt;=BR$28,BM20&lt;&gt;"",BG20=""),AND(BO20&gt;=BR$24,BO20&lt;&gt;"",BQ20&gt;=BR$28,BQ20&lt;&gt;"",BG20=""),AND(CI20&gt;=CS$24,CI20&lt;&gt;"",CK20&gt;=CS$28,CK20&lt;&gt;"",CH20=""),AND(CL20&gt;=CS$24,CL20&lt;&gt;"",CN20&gt;=CS$28,CN20&lt;&gt;"",CH20=""),AND(CP20&gt;=CS$24,CP20&lt;&gt;"",CR20&gt;=CS$28,CR20&lt;&gt;"",CH20=""),AND(DP20&gt;=EC$24,DP20&lt;&gt;"",DR20&gt;=EC$28,DR20&lt;&gt;""),AND(DS20&gt;=EC$24,DS20&lt;&gt;"",DU20&gt;=EC$28,DU20&lt;&gt;""),AND(DW20&gt;=EC$24,DW20&lt;&gt;"",DY20&gt;=EC$28,DY20&lt;&gt;""),AND(DZ20&gt;=EC$24,DZ20&lt;&gt;"",EB20&gt;=EC$28,EB20&lt;&gt;""),AND(EX20&gt;=FK$24,EX20&lt;&gt;"",EZ20&gt;=FK$28,EZ20&lt;&gt;""),AND(FA20&gt;=FK$24,FA20&lt;&gt;"",FC20&gt;=FK$28,FC20&lt;&gt;""),AND(FE20&gt;=FK$24,FE20&lt;&gt;"",FG20&gt;=FK$28,FG20&lt;&gt;""),AND(FH20&gt;=FK$24,FH20&lt;&gt;"",FJ20&gt;=FK$28,FJ20&lt;&gt;""),AND(GF20&gt;=GS$24,GF20&lt;&gt;"",GH20&gt;=GS$28,GH20&lt;&gt;""),AND(GI20&gt;=GS$24,GI20&lt;&gt;"",GK20&gt;=GS$28,GK20&lt;&gt;""),AND(GM20&gt;=GS$24,GM20&lt;&gt;"",GO20&gt;=GS$28,GO20&lt;&gt;""),AND(GP20&gt;=GS$24,GP20&lt;&gt;"",GR20&gt;=GS$28,GR20&lt;&gt;""),AND(HN20&gt;=IA$24,HN20&lt;&gt;"",HP20&gt;=IA$28,HP20&lt;&gt;""),AND(HQ20&gt;=IA$24,HQ20&lt;&gt;"",HS20&gt;=IA$28,HS20&lt;&gt;""),AND(HU20&gt;=IA$24,HU20&lt;&gt;"",HW20&gt;=IA$28,HW20&lt;&gt;""),AND(HX20&gt;=IA$24,HX20&lt;&gt;"",HZ20&gt;=IA$28,HZ20&lt;&gt;""),AND(IV20&gt;=JI$24,IV20&lt;&gt;"",IX20&gt;=JI$28,IX20&lt;&gt;""),AND(IY20&gt;=JI$24,IY20&lt;&gt;"",JA20&gt;=JI$28,JA20&lt;&gt;""),AND(JC20&gt;=JI$24,JC20&lt;&gt;"",JE20&gt;=JI$28,JE20&lt;&gt;""),AND(JF20&gt;=JI$24,JF20&lt;&gt;"",JH20&gt;=JI$28,JH20&lt;&gt;""),AND(KD20&gt;=KQ$24,KD20&lt;&gt;"",KF20&gt;=KQ$28,KF20&lt;&gt;""),AND(KG20&gt;=KQ$24,KG20&lt;&gt;"",KI20&gt;=KQ$28,KI20&lt;&gt;""),AND(KK20&gt;=KQ$24,KK20&lt;&gt;"",KM20&gt;=KQ$28,KM20&lt;&gt;""),AND(KN20&gt;=KQ$24,KN20&lt;&gt;"",KP20&gt;=KQ$28,KP20&lt;&gt;""),AND(LL20&gt;=LY$24,LL20&lt;&gt;"",LN20&gt;=LY$28,LN20&lt;&gt;""),AND(LO20&gt;=LY$24,LO20&lt;&gt;"",LQ20&gt;=LY$28,LQ20&lt;&gt;""),AND(LS20&gt;=LY$24,LS20&lt;&gt;"",LU20&gt;=LY$28,LU20&lt;&gt;""),AND(LV20&gt;=LY$24,LV20&lt;&gt;"",LX20&gt;=LY$28,LX20&lt;&gt;""),AND(MT20&gt;=NG$24,MT20&lt;&gt;"",MV20&gt;=NG$28,MV20&lt;&gt;""),AND(MW20&gt;=NG$24,MW20&lt;&gt;"",MY20&gt;=NG$28,MY20&lt;&gt;""),AND(NA20&gt;=NG$24,NA20&lt;&gt;"",NC20&gt;=NG$28,NC20&lt;&gt;""),AND(ND20&gt;=NG$24,ND20&lt;&gt;"",NF20&gt;=NG$28,NF20&lt;&gt;""),AND(OB20&gt;=OO$24,OB20&lt;&gt;"",OD20&gt;=OO$28,OD20&lt;&gt;""),AND(OE20&gt;=OO$24,OE20&lt;&gt;"",OG20&gt;=OO$28,OG20&lt;&gt;""),AND(OI20&gt;=OO$24,OI20&lt;&gt;"",OK20&gt;=OO$28,OK20&lt;&gt;""),AND(OL20&gt;=OO$24,OL20&lt;&gt;"",ON20&gt;=OO$28,ON20&lt;&gt;""),AND(PJ20&gt;=PW$24,PJ20&lt;&gt;"",PL20&gt;=PW$28,PL20&lt;&gt;""),AND(PM20&gt;=PW$24,PM20&lt;&gt;"",PO20&gt;=PW$28,PO20&lt;&gt;""),AND(PQ20&gt;=PW$24,PQ20&lt;&gt;"",PS20&gt;=PW$28,PS20&lt;&gt;""),AND(PT20&gt;=PW$24,PT20&lt;&gt;"",PV20&gt;=PW$28,PV20&lt;&gt;""),AND(QR20&gt;=RE$24,QR20&lt;&gt;"",QT20&gt;=RE$28,QT20&lt;&gt;""),AND(QU20&gt;=RE$24,QU20&lt;&gt;"",QW20&gt;=RE$28,QW20&lt;&gt;""),AND(QY20&gt;=RE$24,QY20&lt;&gt;"",RA20&gt;=RE$28,RA20&lt;&gt;""),AND(RB20&gt;=RE$24,RB20&lt;&gt;"",RD20&gt;=RE$28,RD20&lt;&gt;""),AND(RZ20&gt;=SM$24,RZ20&lt;&gt;"",SB20&gt;=SM$28,SB20&lt;&gt;""),AND(SC20&gt;=SM$24,SC20&lt;&gt;"",SE20&gt;=SM$28,SE20&lt;&gt;""),AND(SG20&gt;=SM$24,SG20&lt;&gt;"",SI20&gt;=SM$28,SI20&lt;&gt;""),AND(SJ20&gt;=SM$24,SJ20&lt;&gt;"",SL20&gt;=SM$28,SL20&lt;&gt;""),AND(TH20&gt;=TU$24,TH20&lt;&gt;"",TJ20&gt;=TU$28,TJ20&lt;&gt;""),AND(TK20&gt;=TU$24,TK20&lt;&gt;"",TM20&gt;=TU$28,TM20&lt;&gt;""),AND(TO20&gt;=TU$24,TO20&lt;&gt;"",TQ20&gt;=TU$28,TQ20&lt;&gt;""),AND(TR20&gt;=TU$24,TR20&lt;&gt;"",TT20&gt;=TU$28,TT20&lt;&gt;""),AND(UP20&gt;=VC$24,UP20&lt;&gt;"",UR20&gt;=VC$28,UR20&lt;&gt;""),AND(US20&gt;=VC$24,US20&lt;&gt;"",UU20&gt;=VC$28,UU20&lt;&gt;""),AND(UW20&gt;=VC$24,UW20&lt;&gt;"",UY20&gt;=VC$28,UY20&lt;&gt;""),AND(UZ20&gt;=VC$24,UZ20&lt;&gt;"",VB20&gt;=VC$28,VB20&lt;&gt;""),AND(VX20&gt;=WK$24,VX20&lt;&gt;"",VZ20&gt;=WK$28,VZ20&lt;&gt;""),AND(WA20&gt;=WK$24,WA20&lt;&gt;"",WC20&gt;=WK$28,WC20&lt;&gt;""),AND(WE20&gt;=WK$24,WE20&lt;&gt;"",WG20&gt;=WK$28,WG20&lt;&gt;""),AND(WH20&gt;=WK$24,WH20&lt;&gt;"",WJ20&gt;=WK$28,WJ20&lt;&gt;"")),"P","")</f>
        <v/>
      </c>
      <c r="J20" s="8">
        <f>IF(COUNT(AI20,AL20,AP20,BJ20,BM20,BQ20,CK20,CN20,CR20)&gt;0,LARGE((AI20,AL20,AP20,BJ20,BM20,BQ20,CK20,CN20,CR20),1),0)</f>
        <v>0</v>
      </c>
      <c r="K20" s="8" t="str">
        <f>IF(J20="","",IF(OR(J20=CK20,J20=CN20,J20=CR20),$BS$1,IF(OR(J20=BJ20,J20=BM20,J20=BQ20),$AR$1,IF(OR(J20=AI20,J20=AL20,J20=AP20),$Q$1,""))))</f>
        <v/>
      </c>
      <c r="L20" s="8">
        <f>IF(COUNT(AI20,AL20,AP20,BJ20,BM20,BQ20,CK20,CN20,CR20)&gt;1,LARGE((AI20,AL20,AP20,BJ20,BM20,BQ20,CK20,CN20,CR20),2),0)</f>
        <v>0</v>
      </c>
      <c r="M20" s="8" t="str">
        <f>IF(L20="","",IF(OR(L20=CK20,L20=CN20,L20=CR20),$BS$1,IF(OR(L20=BJ20,L20=BM20,L20=BQ20),$AR$1,IF(OR(L20=AI20,L20=AL20,L20=AP20),$Q$1,""))))</f>
        <v/>
      </c>
      <c r="N20" s="8">
        <f>IF(MAX(CT20,CU20)&gt;0,MAX(CT20,CU20),"")</f>
        <v>35.349999999999994</v>
      </c>
      <c r="O20" s="11" t="str">
        <f>IF(N20="","",IF(N20=CT20,"("&amp;CT$2&amp;")",IF(N20=CU20,"("&amp;CU$2&amp;")")))</f>
        <v>(Prelim)</v>
      </c>
      <c r="P20" s="8" t="str">
        <f>IF(N20="","",IF(N20=CT20,IF(N20+IF(L20="",0,L20)=WD20,$VD$1,IF(N20+IF(L20="",0,L20)=UV20,$TV$1,IF(N20+IF(L20="",0,L20)=TN20,$SN$1,IF(N20+IF(L20="",0,L20)=SF20,$RF$1,IF(N20+IF(L20="",0,L20)=QX20,$PX$1,IF(N20+IF(L20="",0,L20)=PP20,$OP$1,IF(N20+IF(L20="",0,L20)=OH20,$NH$1,IF(N20+IF(L20="",0,L20)=MZ20,$LZ$1,IF(N20+IF(L20="",0,L20)=LR20,$KR$1,IF(N20+IF(L20="",0,L20)=KJ20,$JJ$1,IF(N20+IF(L20="",0,L20)=JB20,$IB$1,IF(N20+IF(L20="",0,L20)=HT20,$GT$1,IF(N20+IF(L20="",0,L20)=GL20,$FL$1,IF(N20+IF(L20="",0,L20)=FD20,$ED$1,IF(N20+IF(L20="",0,L20)=DV20,$CV$1))))))))))))))),IF(N20=CU20,IF(N20+IF(L20="",0,L20)=WG20,$VD$1,IF(N20+IF(L20="",0,L20)=UY20,$TV$1,IF(N20+IF(L20="",0,L20)=TQ20,$SN$1,IF(N20+IF(L20="",0,L20)=SL20,$RF$1,IF(N20+IF(L20="",0,L20)=RD20,$PX$1,IF(N20+IF(L20="",0,L20)=PV20,$OP$1,IF(N20+IF(L20="",0,L20)=ON20,$NH$1,IF(N20+IF(L20="",0,L20)=NF20,$LZ$1,IF(N20+IF(L20="",0,L20)=LX20,$KR$1,IF(N20+IF(L20="",0,L20)=KP20,$JJ$1,IF(N20+IF(L20="",0,L20)=JH20,$IB$1,IF(N20+IF(L20="",0,L20)=HZ20,$GT$1,IF(N20+IF(L20="",0,L20)=GR20,$FL$1,IF(N20+IF(L20="",0,L20)=FJ20,$ED$1,IF(N20+IF(L20="",0,L20)=EB20,$CV$1,IF(N20+IF(L20="",0,L20)=WJ20,$VD$1,IF(N20+IF(L20="",0,L20)=VB20,$TV$1,IF(N20+IF(L20="",0,L20)=TT20,$SN$1,IF(N20+IF(L20="",0,L20)=SI20,$RF$1,IF(N20+IF(L20="",0,L20)=RA20,$PX$1,IF(N20+IF(L20="",0,L20)=PS20,$OP$1,IF(N20+IF(L20="",0,L20)=OK20,$NH$1,IF(N20+IF(L20="",0,L20)=NC20,$LZ$1,IF(N20+IF(L20="",0,L20)=LU20,$KR$1,IF(N20+IF(L20="",0,L20)=KM20,$JJ$1,IF(N20+IF(L20="",0,L20)=JE20,$IB$1,IF(N20+IF(L20="",0,L20)=HW20,$GT$1,IF(N20+IF(L20="",0,L20)=GO20,$FL$1,IF(N20+IF(L20="",0,L20)=FG20,$ED$1,IF(N20+IF(L20="",0,L20)=DY20,$CV$1)))))))))))))))))))))))))))))))))</f>
        <v>2024 Pan Am [Club] Championships (May 19)</v>
      </c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8"/>
      <c r="AG20" s="39" t="str">
        <f>IF(S20&gt;0,S20,"")</f>
        <v/>
      </c>
      <c r="AH20" s="39" t="str">
        <f>IF(T20&gt;0,T20,"")</f>
        <v/>
      </c>
      <c r="AI20" s="41" t="str">
        <f>IF(SUM(Q20:T20)-U20&gt;0,SUM(Q20:T20)-U20,"")</f>
        <v/>
      </c>
      <c r="AJ20" s="41" t="str">
        <f>IF(X20&gt;0,X20,"")</f>
        <v/>
      </c>
      <c r="AK20" s="41" t="str">
        <f>IF(Y20&gt;0,Y20,"")</f>
        <v/>
      </c>
      <c r="AL20" s="41" t="str">
        <f>IF(SUM(V20:Y20)-Z20&gt;0,SUM(V20:Y20)-Z20,"")</f>
        <v/>
      </c>
      <c r="AM20" s="41" t="str">
        <f>IF(AI20="","",MAX(AI20,AL20))</f>
        <v/>
      </c>
      <c r="AN20" s="41" t="str">
        <f>IF(AC20&gt;0,AC20,"")</f>
        <v/>
      </c>
      <c r="AO20" s="41" t="str">
        <f>IF(AD20&gt;0,AD20,"")</f>
        <v/>
      </c>
      <c r="AP20" s="41" t="str">
        <f>IF(SUM(AA20:AD20)-AE20&gt;0,SUM(AA20:AD20)-AE20,"")</f>
        <v/>
      </c>
      <c r="AQ20" s="41" t="str">
        <f>IF(SUM(AM20,AP20)&gt;0,SUM(AM20,AP20),"")</f>
        <v/>
      </c>
      <c r="AR20" s="27"/>
      <c r="AS20" s="27"/>
      <c r="AT20" s="27"/>
      <c r="AU20" s="27"/>
      <c r="AV20" s="27"/>
      <c r="AW20" s="27"/>
      <c r="AX20" s="27"/>
      <c r="AY20" s="27"/>
      <c r="AZ20" s="27"/>
      <c r="BA20" s="27"/>
      <c r="BB20" s="27"/>
      <c r="BC20" s="27"/>
      <c r="BD20" s="27"/>
      <c r="BE20" s="27"/>
      <c r="BF20" s="27"/>
      <c r="BG20" s="29"/>
      <c r="BH20" s="40" t="str">
        <f>IF(AT20&gt;0,AT20,"")</f>
        <v/>
      </c>
      <c r="BI20" s="40" t="str">
        <f>IF(AU20&gt;0,AU20,"")</f>
        <v/>
      </c>
      <c r="BJ20" s="11" t="str">
        <f>IF(SUM(AR20:AU20)-AV20&gt;0,SUM(AR20:AU20)-AV20,"")</f>
        <v/>
      </c>
      <c r="BK20" s="11" t="str">
        <f>IF(AY20&gt;0,AY20,"")</f>
        <v/>
      </c>
      <c r="BL20" s="11" t="str">
        <f>IF(AZ20&gt;0,AZ20,"")</f>
        <v/>
      </c>
      <c r="BM20" s="11" t="str">
        <f>IF(SUM(AW20:AZ20)-BA20&gt;0,SUM(AW20:AZ20)-BA20,"")</f>
        <v/>
      </c>
      <c r="BN20" s="11" t="str">
        <f>IF(BJ20="","",MAX(BJ20,BM20))</f>
        <v/>
      </c>
      <c r="BO20" s="11" t="str">
        <f>IF(BD20&gt;0,BD20,"")</f>
        <v/>
      </c>
      <c r="BP20" s="11" t="str">
        <f>IF(BE20&gt;0,BE20,"")</f>
        <v/>
      </c>
      <c r="BQ20" s="11" t="str">
        <f>IF(SUM(BB20:BE20)-BF20&gt;0,SUM(BB20:BE20)-BF20,"")</f>
        <v/>
      </c>
      <c r="BR20" s="11" t="str">
        <f>IF(SUM(BN20,BQ20)&gt;0,SUM(BN20,BQ20),"")</f>
        <v/>
      </c>
      <c r="BS20" s="23"/>
      <c r="BT20" s="23"/>
      <c r="BU20" s="23"/>
      <c r="BV20" s="23"/>
      <c r="BW20" s="23"/>
      <c r="BX20" s="23"/>
      <c r="BY20" s="23"/>
      <c r="BZ20" s="23"/>
      <c r="CA20" s="23"/>
      <c r="CB20" s="23"/>
      <c r="CC20" s="23"/>
      <c r="CD20" s="23"/>
      <c r="CE20" s="23"/>
      <c r="CF20" s="23"/>
      <c r="CG20" s="23"/>
      <c r="CH20" s="28"/>
      <c r="CI20" s="39" t="str">
        <f>IF(BU20&gt;0,BU20,"")</f>
        <v/>
      </c>
      <c r="CJ20" s="39" t="str">
        <f>IF(BV20&gt;0,BV20,"")</f>
        <v/>
      </c>
      <c r="CK20" s="41" t="str">
        <f>IF(SUM(BS20:BV20)-BW20&gt;0,SUM(BS20:BV20)-BW20,"")</f>
        <v/>
      </c>
      <c r="CL20" s="41" t="str">
        <f>IF(BZ20&gt;0,BZ20,"")</f>
        <v/>
      </c>
      <c r="CM20" s="41" t="str">
        <f>IF(CA20&gt;0,CA20,"")</f>
        <v/>
      </c>
      <c r="CN20" s="41" t="str">
        <f>IF(SUM(BX20:CA20)-CB20&gt;0,SUM(BX20:CA20)-CB20,"")</f>
        <v/>
      </c>
      <c r="CO20" s="41" t="str">
        <f>IF(CK20="","",MAX(CK20,CN20))</f>
        <v/>
      </c>
      <c r="CP20" s="41" t="str">
        <f>IF(CE20&gt;0,CE20,"")</f>
        <v/>
      </c>
      <c r="CQ20" s="41" t="str">
        <f>IF(CF20&gt;0,CF20,"")</f>
        <v/>
      </c>
      <c r="CR20" s="41" t="str">
        <f>IF(SUM(CC20:CF20)-CG20&gt;0,SUM(CC20:CF20)-CG20,"")</f>
        <v/>
      </c>
      <c r="CS20" s="41" t="str">
        <f>IF(SUM(CO20,CR20)&gt;0,SUM(CO20,CR20),"")</f>
        <v/>
      </c>
      <c r="CT20" s="52">
        <f>IF(MAX(DV20,FD20,GL20,HT20,JB20,KJ20,LR20,MZ20,OH20,PP20,QX20,SF20,TN20,UV20,WD20)-IF(L20="",0,L20)&gt;0.001,MAX(DV20,FD20,GL20,HT20,JB20,KJ20,LR20,MZ20,OH20,PP20,QX20,SF20,TN20,UV20,WD20)-IF(L20="",0,L20),"")</f>
        <v>35.349999999999994</v>
      </c>
      <c r="CU20" s="52" t="str">
        <f>IF(MAX(DY20,EB20,FG20,FJ20,GO20,GR20,HW20,HZ20,JE20,JH20,KM20,KP20,LU20,LX20,NC20,NF20,OK20,ON20,PS20,PV20,RA20,RD20,SI20,SL20,TQ20,TT20,UY20,VB20,WG20,WJ20)-IF(L20="",0,L20)&gt;0.001,MAX(DY20,EB20,FG20,FJ20,GO20,GR20,HW20,HZ20,JE20,JH20,KM20,KP20,LU20,LX20,NC20,NF20,OK20,ON20,PS20,PV20,RA20,RD20,SI20,SL20,TQ20,TT20,UY20,VB20,WG20,WJ20)-IF(L20="",0,L20),"")</f>
        <v/>
      </c>
      <c r="CV20" s="17"/>
      <c r="CW20" s="17"/>
      <c r="CX20" s="17"/>
      <c r="CY20" s="17"/>
      <c r="CZ20" s="17"/>
      <c r="DA20" s="17"/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41" t="str">
        <f>IF(CX20&gt;0,CX20,"")</f>
        <v/>
      </c>
      <c r="DQ20" s="41" t="str">
        <f>IF(CY20&gt;0,CY20,"")</f>
        <v/>
      </c>
      <c r="DR20" s="41" t="str">
        <f>IF(SUM(CV20:CY20)-CZ20&gt;0,SUM(CV20:CY20)-CZ20,"")</f>
        <v/>
      </c>
      <c r="DS20" s="41" t="str">
        <f>IF(DC20&gt;0,DC20,"")</f>
        <v/>
      </c>
      <c r="DT20" s="41" t="str">
        <f>IF(DD20&gt;0,DD20,"")</f>
        <v/>
      </c>
      <c r="DU20" s="41" t="str">
        <f>IF(SUM(DA20:DD20)-DE20&gt;0,SUM(DA20:DD20)-DE20,"")</f>
        <v/>
      </c>
      <c r="DV20" s="41" t="str">
        <f>IF(MAX(DR20,DU20)&gt;0,MAX(DR20,DU20),"")</f>
        <v/>
      </c>
      <c r="DW20" s="41" t="str">
        <f>IF(DH20&gt;0,DH20,"")</f>
        <v/>
      </c>
      <c r="DX20" s="41" t="str">
        <f>IF(DI20&gt;0,DI20,"")</f>
        <v/>
      </c>
      <c r="DY20" s="41" t="str">
        <f>IF(SUM(DF20:DI20)-DJ20&gt;0,SUM(DF20:DI20)-DJ20,"")</f>
        <v/>
      </c>
      <c r="DZ20" s="41" t="str">
        <f>IF(DM20&gt;0,DM20,"")</f>
        <v/>
      </c>
      <c r="EA20" s="41" t="str">
        <f>IF(DN20&gt;0,DN20,"")</f>
        <v/>
      </c>
      <c r="EB20" s="41" t="str">
        <f>IF(SUM(DK20:DN20)-DO20&gt;0,SUM(DK20:DN20)-DO20,"")</f>
        <v/>
      </c>
      <c r="EC20" s="41" t="str">
        <f>IF(SUM(DV20,DY20,EB20)&gt;0,SUM(DV20,DY20,EB20),"")</f>
        <v/>
      </c>
      <c r="ED20" s="18"/>
      <c r="EE20" s="18"/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1" t="str">
        <f>IF(EF20&gt;0,EF20,"")</f>
        <v/>
      </c>
      <c r="EY20" s="11" t="str">
        <f>IF(EG20&gt;0,EG20,"")</f>
        <v/>
      </c>
      <c r="EZ20" s="11" t="str">
        <f>IF(SUM(ED20:EG20)-EH20&gt;0,SUM(ED20:EG20)-EH20,"")</f>
        <v/>
      </c>
      <c r="FA20" s="11" t="str">
        <f>IF(EK20&gt;0,EK20,"")</f>
        <v/>
      </c>
      <c r="FB20" s="11" t="str">
        <f>IF(EL20&gt;0,EL20,"")</f>
        <v/>
      </c>
      <c r="FC20" s="11" t="str">
        <f>IF(SUM(EI20:EL20)-EM20&gt;0,SUM(EI20:EL20)-EM20,"")</f>
        <v/>
      </c>
      <c r="FD20" s="11" t="str">
        <f>IF(MAX(EZ20,FC20)&gt;0,MAX(EZ20,FC20),"")</f>
        <v/>
      </c>
      <c r="FE20" s="11" t="str">
        <f>IF(EP20&gt;0,EP20,"")</f>
        <v/>
      </c>
      <c r="FF20" s="11" t="str">
        <f>IF(EQ20&gt;0,EQ20,"")</f>
        <v/>
      </c>
      <c r="FG20" s="11" t="str">
        <f>IF(SUM(EN20:EQ20)-ER20&gt;0,SUM(EN20:EQ20)-ER20,"")</f>
        <v/>
      </c>
      <c r="FH20" s="11" t="str">
        <f>IF(EU20&gt;0,EU20,"")</f>
        <v/>
      </c>
      <c r="FI20" s="11" t="str">
        <f>IF(EV20&gt;0,EV20,"")</f>
        <v/>
      </c>
      <c r="FJ20" s="11" t="str">
        <f>IF(SUM(ES20:EV20)-EW20&gt;0,SUM(ES20:EV20)-EW20,"")</f>
        <v/>
      </c>
      <c r="FK20" s="11" t="str">
        <f>IF(SUM(FD20,FG20,FJ20)&gt;0,SUM(FD20,FG20,FJ20),"")</f>
        <v/>
      </c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41" t="str">
        <f>IF(FN20&gt;0,FN20,"")</f>
        <v/>
      </c>
      <c r="GG20" s="41" t="str">
        <f>IF(FO20&gt;0,FO20,"")</f>
        <v/>
      </c>
      <c r="GH20" s="41" t="str">
        <f>IF(SUM(FL20:FO20)-FP20&gt;0,SUM(FL20:FO20)-FP20,"")</f>
        <v/>
      </c>
      <c r="GI20" s="41" t="str">
        <f>IF(FS20&gt;0,FS20,"")</f>
        <v/>
      </c>
      <c r="GJ20" s="41" t="str">
        <f>IF(FT20&gt;0,FT20,"")</f>
        <v/>
      </c>
      <c r="GK20" s="41" t="str">
        <f>IF(SUM(FQ20:FT20)-FU20&gt;0,SUM(FQ20:FT20)-FU20,"")</f>
        <v/>
      </c>
      <c r="GL20" s="41" t="str">
        <f>IF(MAX(GH20,GK20)&gt;0,MAX(GH20,GK20),"")</f>
        <v/>
      </c>
      <c r="GM20" s="41" t="str">
        <f>IF(FX20&gt;0,FX20,"")</f>
        <v/>
      </c>
      <c r="GN20" s="41" t="str">
        <f>IF(FY20&gt;0,FY20,"")</f>
        <v/>
      </c>
      <c r="GO20" s="41" t="str">
        <f>IF(SUM(FV20:FY20)-FZ20&gt;0,SUM(FV20:FY20)-FZ20,"")</f>
        <v/>
      </c>
      <c r="GP20" s="41" t="str">
        <f>IF(GC20&gt;0,GC20,"")</f>
        <v/>
      </c>
      <c r="GQ20" s="41" t="str">
        <f>IF(GD20&gt;0,GD20,"")</f>
        <v/>
      </c>
      <c r="GR20" s="41" t="str">
        <f>IF(SUM(GA20:GD20)-GE20&gt;0,SUM(GA20:GD20)-GE20,"")</f>
        <v/>
      </c>
      <c r="GS20" s="41" t="str">
        <f>IF(SUM(GL20,GO20,GR20)&gt;0,SUM(GL20,GO20,GR20),"")</f>
        <v/>
      </c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1" t="str">
        <f>IF(GV20&gt;0,GV20,"")</f>
        <v/>
      </c>
      <c r="HO20" s="11" t="str">
        <f>IF(GW20&gt;0,GW20,"")</f>
        <v/>
      </c>
      <c r="HP20" s="11" t="str">
        <f>IF(SUM(GT20:GW20)-GX20&gt;0,SUM(GT20:GW20)-GX20,"")</f>
        <v/>
      </c>
      <c r="HQ20" s="11" t="str">
        <f>IF(HA20&gt;0,HA20,"")</f>
        <v/>
      </c>
      <c r="HR20" s="11" t="str">
        <f>IF(HB20&gt;0,HB20,"")</f>
        <v/>
      </c>
      <c r="HS20" s="11" t="str">
        <f>IF(SUM(GY20:HB20)-HC20&gt;0,SUM(GY20:HB20)-HC20,"")</f>
        <v/>
      </c>
      <c r="HT20" s="11" t="str">
        <f>IF(MAX(HP20,HS20)&gt;0,MAX(HP20,HS20),"")</f>
        <v/>
      </c>
      <c r="HU20" s="11" t="str">
        <f>IF(HF20&gt;0,HF20,"")</f>
        <v/>
      </c>
      <c r="HV20" s="11" t="str">
        <f>IF(HG20&gt;0,HG20,"")</f>
        <v/>
      </c>
      <c r="HW20" s="11" t="str">
        <f>IF(SUM(HD20:HG20)-HH20&gt;0,SUM(HD20:HG20)-HH20,"")</f>
        <v/>
      </c>
      <c r="HX20" s="11" t="str">
        <f>IF(HK20&gt;0,HK20,"")</f>
        <v/>
      </c>
      <c r="HY20" s="11" t="str">
        <f>IF(HL20&gt;0,HL20,"")</f>
        <v/>
      </c>
      <c r="HZ20" s="11" t="str">
        <f>IF(SUM(HI20:HL20)-HM20&gt;0,SUM(HI20:HL20)-HM20,"")</f>
        <v/>
      </c>
      <c r="IA20" s="11" t="str">
        <f>IF(SUM(HT20,HW20,HZ20)&gt;0,SUM(HT20,HW20,HZ20),"")</f>
        <v/>
      </c>
      <c r="IB20" s="17"/>
      <c r="IC20" s="17"/>
      <c r="ID20" s="17"/>
      <c r="IE20" s="17"/>
      <c r="IF20" s="17"/>
      <c r="IG20" s="17"/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41" t="str">
        <f>IF(ID20&gt;0,ID20,"")</f>
        <v/>
      </c>
      <c r="IW20" s="41" t="str">
        <f>IF(IE20&gt;0,IE20,"")</f>
        <v/>
      </c>
      <c r="IX20" s="41" t="str">
        <f>IF(SUM(IB20:IE20)-IF20&gt;0,SUM(IB20:IE20)-IF20,"")</f>
        <v/>
      </c>
      <c r="IY20" s="41" t="str">
        <f>IF(II20&gt;0,II20,"")</f>
        <v/>
      </c>
      <c r="IZ20" s="41" t="str">
        <f>IF(IJ20&gt;0,IJ20,"")</f>
        <v/>
      </c>
      <c r="JA20" s="41" t="str">
        <f>IF(SUM(IG20:IJ20)-IK20&gt;0,SUM(IG20:IJ20)-IK20,"")</f>
        <v/>
      </c>
      <c r="JB20" s="41" t="str">
        <f>IF(MAX(IX20,JA20)&gt;0,MAX(IX20,JA20),"")</f>
        <v/>
      </c>
      <c r="JC20" s="41" t="str">
        <f>IF(IN20&gt;0,IN20,"")</f>
        <v/>
      </c>
      <c r="JD20" s="41" t="str">
        <f>IF(IO20&gt;0,IO20,"")</f>
        <v/>
      </c>
      <c r="JE20" s="41" t="str">
        <f>IF(SUM(IL20:IO20)-IP20&gt;0,SUM(IL20:IO20)-IP20,"")</f>
        <v/>
      </c>
      <c r="JF20" s="41" t="str">
        <f>IF(IS20&gt;0,IS20,"")</f>
        <v/>
      </c>
      <c r="JG20" s="41" t="str">
        <f>IF(IT20&gt;0,IT20,"")</f>
        <v/>
      </c>
      <c r="JH20" s="41" t="str">
        <f>IF(SUM(IQ20:IT20)-IU20&gt;0,SUM(IQ20:IT20)-IU20,"")</f>
        <v/>
      </c>
      <c r="JI20" s="41" t="str">
        <f>IF(SUM(JB20,JE20,JH20)&gt;0,SUM(JB20,JE20,JH20),"")</f>
        <v/>
      </c>
      <c r="JJ20" s="18"/>
      <c r="JK20" s="18"/>
      <c r="JL20" s="18"/>
      <c r="JM20" s="18"/>
      <c r="JN20" s="18"/>
      <c r="JO20" s="18"/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1" t="str">
        <f>IF(JL20&gt;0,JL20,"")</f>
        <v/>
      </c>
      <c r="KE20" s="11" t="str">
        <f>IF(JM20&gt;0,JM20,"")</f>
        <v/>
      </c>
      <c r="KF20" s="11" t="str">
        <f>IF(SUM(JJ20:JM20)-JN20&gt;0,SUM(JJ20:JM20)-JN20,"")</f>
        <v/>
      </c>
      <c r="KG20" s="11" t="str">
        <f>IF(JQ20&gt;0,JQ20,"")</f>
        <v/>
      </c>
      <c r="KH20" s="11" t="str">
        <f>IF(JR20&gt;0,JR20,"")</f>
        <v/>
      </c>
      <c r="KI20" s="11" t="str">
        <f>IF(SUM(JO20:JR20)-JS20&gt;0,SUM(JO20:JR20)-JS20,"")</f>
        <v/>
      </c>
      <c r="KJ20" s="11" t="str">
        <f>IF(MAX(KF20,KI20)&gt;0,MAX(KF20,KI20),"")</f>
        <v/>
      </c>
      <c r="KK20" s="11" t="str">
        <f>IF(JV20&gt;0,JV20,"")</f>
        <v/>
      </c>
      <c r="KL20" s="11" t="str">
        <f>IF(JW20&gt;0,JW20,"")</f>
        <v/>
      </c>
      <c r="KM20" s="11" t="str">
        <f>IF(SUM(JT20:JW20)-JX20&gt;0,SUM(JT20:JW20)-JX20,"")</f>
        <v/>
      </c>
      <c r="KN20" s="11" t="str">
        <f>IF(KA20&gt;0,KA20,"")</f>
        <v/>
      </c>
      <c r="KO20" s="11" t="str">
        <f>IF(KB20&gt;0,KB20,"")</f>
        <v/>
      </c>
      <c r="KP20" s="11" t="str">
        <f>IF(SUM(JY20:KB20)-KC20&gt;0,SUM(JY20:KB20)-KC20,"")</f>
        <v/>
      </c>
      <c r="KQ20" s="11" t="str">
        <f>IF(SUM(KJ20,KM20,KP20)&gt;0,SUM(KJ20,KM20,KP20),"")</f>
        <v/>
      </c>
      <c r="KR20" s="17"/>
      <c r="KS20" s="17"/>
      <c r="KT20" s="17"/>
      <c r="KU20" s="17"/>
      <c r="KV20" s="17"/>
      <c r="KW20" s="17"/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41" t="str">
        <f>IF(KT20&gt;0,KT20,"")</f>
        <v/>
      </c>
      <c r="LM20" s="41" t="str">
        <f>IF(KU20&gt;0,KU20,"")</f>
        <v/>
      </c>
      <c r="LN20" s="41" t="str">
        <f>IF(SUM(KR20:KU20)-KV20&gt;0,SUM(KR20:KU20)-KV20,"")</f>
        <v/>
      </c>
      <c r="LO20" s="41" t="str">
        <f>IF(KY20&gt;0,KY20,"")</f>
        <v/>
      </c>
      <c r="LP20" s="41" t="str">
        <f>IF(KZ20&gt;0,KZ20,"")</f>
        <v/>
      </c>
      <c r="LQ20" s="41" t="str">
        <f>IF(SUM(KW20:KZ20)-LA20&gt;0,SUM(KW20:KZ20)-LA20,"")</f>
        <v/>
      </c>
      <c r="LR20" s="41" t="str">
        <f>IF(MAX(LN20,LQ20)&gt;0,MAX(LN20,LQ20),"")</f>
        <v/>
      </c>
      <c r="LS20" s="41" t="str">
        <f>IF(LD20&gt;0,LD20,"")</f>
        <v/>
      </c>
      <c r="LT20" s="41" t="str">
        <f>IF(LE20&gt;0,LE20,"")</f>
        <v/>
      </c>
      <c r="LU20" s="41" t="str">
        <f>IF(SUM(LB20:LE20)-LF20&gt;0,SUM(LB20:LE20)-LF20,"")</f>
        <v/>
      </c>
      <c r="LV20" s="41" t="str">
        <f>IF(LI20&gt;0,LI20,"")</f>
        <v/>
      </c>
      <c r="LW20" s="41" t="str">
        <f>IF(LJ20&gt;0,LJ20,"")</f>
        <v/>
      </c>
      <c r="LX20" s="41" t="str">
        <f>IF(SUM(LG20:LJ20)-LK20&gt;0,SUM(LG20:LJ20)-LK20,"")</f>
        <v/>
      </c>
      <c r="LY20" s="41" t="str">
        <f>IF(SUM(LR20,LU20,LX20)&gt;0,SUM(LR20,LU20,LX20),"")</f>
        <v/>
      </c>
      <c r="LZ20" s="18"/>
      <c r="MA20" s="18"/>
      <c r="MB20" s="18"/>
      <c r="MC20" s="18"/>
      <c r="MD20" s="18"/>
      <c r="ME20" s="18"/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1" t="str">
        <f>IF(MB20&gt;0,MB20,"")</f>
        <v/>
      </c>
      <c r="MU20" s="11" t="str">
        <f>IF(MC20&gt;0,MC20,"")</f>
        <v/>
      </c>
      <c r="MV20" s="11" t="str">
        <f>IF(SUM(LZ20:MC20)-MD20&gt;0,SUM(LZ20:MC20)-MD20,"")</f>
        <v/>
      </c>
      <c r="MW20" s="11" t="str">
        <f>IF(MG20&gt;0,MG20,"")</f>
        <v/>
      </c>
      <c r="MX20" s="11" t="str">
        <f>IF(MH20&gt;0,MH20,"")</f>
        <v/>
      </c>
      <c r="MY20" s="11" t="str">
        <f>IF(SUM(ME20:MH20)-MI20&gt;0,SUM(ME20:MH20)-MI20,"")</f>
        <v/>
      </c>
      <c r="MZ20" s="11" t="str">
        <f>IF(MAX(MV20,MY20)&gt;0,MAX(MV20,MY20),"")</f>
        <v/>
      </c>
      <c r="NA20" s="11" t="str">
        <f>IF(ML20&gt;0,ML20,"")</f>
        <v/>
      </c>
      <c r="NB20" s="11" t="str">
        <f>IF(MM20&gt;0,MM20,"")</f>
        <v/>
      </c>
      <c r="NC20" s="11" t="str">
        <f>IF(SUM(MJ20:MM20)-MN20&gt;0,SUM(MJ20:MM20)-MN20,"")</f>
        <v/>
      </c>
      <c r="ND20" s="11" t="str">
        <f>IF(MQ20&gt;0,MQ20,"")</f>
        <v/>
      </c>
      <c r="NE20" s="11" t="str">
        <f>IF(MR20&gt;0,MR20,"")</f>
        <v/>
      </c>
      <c r="NF20" s="11" t="str">
        <f>IF(SUM(MO20:MR20)-MS20&gt;0,SUM(MO20:MR20)-MS20,"")</f>
        <v/>
      </c>
      <c r="NG20" s="11" t="str">
        <f>IF(SUM(MZ20,NC20,NF20)&gt;0,SUM(MZ20,NC20,NF20),"")</f>
        <v/>
      </c>
      <c r="NH20" s="17"/>
      <c r="NI20" s="17"/>
      <c r="NJ20" s="17"/>
      <c r="NK20" s="17"/>
      <c r="NL20" s="17"/>
      <c r="NM20" s="17"/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41" t="str">
        <f>IF(NJ20&gt;0,NJ20,"")</f>
        <v/>
      </c>
      <c r="OC20" s="41" t="str">
        <f>IF(NK20&gt;0,NK20,"")</f>
        <v/>
      </c>
      <c r="OD20" s="41" t="str">
        <f>IF(SUM(NH20:NK20)-NL20&gt;0,SUM(NH20:NK20)-NL20,"")</f>
        <v/>
      </c>
      <c r="OE20" s="41" t="str">
        <f>IF(NO20&gt;0,NO20,"")</f>
        <v/>
      </c>
      <c r="OF20" s="41" t="str">
        <f>IF(NP20&gt;0,NP20,"")</f>
        <v/>
      </c>
      <c r="OG20" s="41" t="str">
        <f>IF(SUM(NM20:NP20)-NQ20&gt;0,SUM(NM20:NP20)-NQ20,"")</f>
        <v/>
      </c>
      <c r="OH20" s="41" t="str">
        <f>IF(MAX(OD20,OG20)&gt;0,MAX(OD20,OG20),"")</f>
        <v/>
      </c>
      <c r="OI20" s="41" t="str">
        <f>IF(NT20&gt;0,NT20,"")</f>
        <v/>
      </c>
      <c r="OJ20" s="41" t="str">
        <f>IF(NU20&gt;0,NU20,"")</f>
        <v/>
      </c>
      <c r="OK20" s="41" t="str">
        <f>IF(SUM(NR20:NU20)-NV20&gt;0,SUM(NR20:NU20)-NV20,"")</f>
        <v/>
      </c>
      <c r="OL20" s="41" t="str">
        <f>IF(NY20&gt;0,NY20,"")</f>
        <v/>
      </c>
      <c r="OM20" s="41" t="str">
        <f>IF(NZ20&gt;0,NZ20,"")</f>
        <v/>
      </c>
      <c r="ON20" s="41" t="str">
        <f>IF(SUM(NW20:NZ20)-OA20&gt;0,SUM(NW20:NZ20)-OA20,"")</f>
        <v/>
      </c>
      <c r="OO20" s="41" t="str">
        <f>IF(SUM(OH20,OK20,ON20)&gt;0,SUM(OH20,OK20,ON20),"")</f>
        <v/>
      </c>
      <c r="OP20" s="18">
        <v>0.7</v>
      </c>
      <c r="OQ20" s="18">
        <v>1</v>
      </c>
      <c r="OR20" s="18">
        <v>1.5</v>
      </c>
      <c r="OS20" s="18">
        <v>1.74</v>
      </c>
      <c r="OT20" s="18">
        <v>0</v>
      </c>
      <c r="OU20" s="18">
        <v>5.6</v>
      </c>
      <c r="OV20" s="18">
        <v>7.25</v>
      </c>
      <c r="OW20" s="18">
        <v>8.8000000000000007</v>
      </c>
      <c r="OX20" s="18">
        <v>13.7</v>
      </c>
      <c r="OY20" s="18">
        <v>0</v>
      </c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1">
        <f>IF(OR20&gt;0,OR20,"")</f>
        <v>1.5</v>
      </c>
      <c r="PK20" s="11">
        <f>IF(OS20&gt;0,OS20,"")</f>
        <v>1.74</v>
      </c>
      <c r="PL20" s="11">
        <f>IF(SUM(OP20:OS20)-OT20&gt;0,SUM(OP20:OS20)-OT20,"")</f>
        <v>4.9400000000000004</v>
      </c>
      <c r="PM20" s="11">
        <f>IF(OW20&gt;0,OW20,"")</f>
        <v>8.8000000000000007</v>
      </c>
      <c r="PN20" s="11">
        <f>IF(OX20&gt;0,OX20,"")</f>
        <v>13.7</v>
      </c>
      <c r="PO20" s="11">
        <f>IF(SUM(OU20:OX20)-OY20&gt;0,SUM(OU20:OX20)-OY20,"")</f>
        <v>35.349999999999994</v>
      </c>
      <c r="PP20" s="11">
        <f>IF(MAX(PL20,PO20)&gt;0,MAX(PL20,PO20),"")</f>
        <v>35.349999999999994</v>
      </c>
      <c r="PQ20" s="11" t="str">
        <f>IF(PB20&gt;0,PB20,"")</f>
        <v/>
      </c>
      <c r="PR20" s="11" t="str">
        <f>IF(PC20&gt;0,PC20,"")</f>
        <v/>
      </c>
      <c r="PS20" s="11" t="str">
        <f>IF(SUM(OZ20:PC20)-PD20&gt;0,SUM(OZ20:PC20)-PD20,"")</f>
        <v/>
      </c>
      <c r="PT20" s="11" t="str">
        <f>IF(PG20&gt;0,PG20,"")</f>
        <v/>
      </c>
      <c r="PU20" s="11" t="str">
        <f>IF(PH20&gt;0,PH20,"")</f>
        <v/>
      </c>
      <c r="PV20" s="11" t="str">
        <f>IF(SUM(PE20:PH20)-PI20&gt;0,SUM(PE20:PH20)-PI20,"")</f>
        <v/>
      </c>
      <c r="PW20" s="11">
        <f>IF(SUM(PP20,PS20,PV20)&gt;0,SUM(PP20,PS20,PV20),"")</f>
        <v>35.349999999999994</v>
      </c>
      <c r="PX20" s="17"/>
      <c r="PY20" s="17"/>
      <c r="PZ20" s="17"/>
      <c r="QA20" s="17"/>
      <c r="QB20" s="17"/>
      <c r="QC20" s="17"/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41" t="str">
        <f>IF(PZ20&gt;0,PZ20,"")</f>
        <v/>
      </c>
      <c r="QS20" s="41" t="str">
        <f>IF(QA20&gt;0,QA20,"")</f>
        <v/>
      </c>
      <c r="QT20" s="41" t="str">
        <f>IF(SUM(PX20:QA20)-QB20&gt;0,SUM(PX20:QA20)-QB20,"")</f>
        <v/>
      </c>
      <c r="QU20" s="41" t="str">
        <f>IF(QE20&gt;0,QE20,"")</f>
        <v/>
      </c>
      <c r="QV20" s="41" t="str">
        <f>IF(QF20&gt;0,QF20,"")</f>
        <v/>
      </c>
      <c r="QW20" s="41" t="str">
        <f>IF(SUM(QC20:QF20)-QG20&gt;0,SUM(QC20:QF20)-QG20,"")</f>
        <v/>
      </c>
      <c r="QX20" s="41" t="str">
        <f>IF(MAX(QT20,QW20)&gt;0,MAX(QT20,QW20),"")</f>
        <v/>
      </c>
      <c r="QY20" s="41" t="str">
        <f>IF(QJ20&gt;0,QJ20,"")</f>
        <v/>
      </c>
      <c r="QZ20" s="41" t="str">
        <f>IF(QK20&gt;0,QK20,"")</f>
        <v/>
      </c>
      <c r="RA20" s="41" t="str">
        <f>IF(SUM(QH20:QK20)-QL20&gt;0,SUM(QH20:QK20)-QL20,"")</f>
        <v/>
      </c>
      <c r="RB20" s="41" t="str">
        <f>IF(QO20&gt;0,QO20,"")</f>
        <v/>
      </c>
      <c r="RC20" s="41" t="str">
        <f>IF(QP20&gt;0,QP20,"")</f>
        <v/>
      </c>
      <c r="RD20" s="41" t="str">
        <f>IF(SUM(QM20:QP20)-QQ20&gt;0,SUM(QM20:QP20)-QQ20,"")</f>
        <v/>
      </c>
      <c r="RE20" s="41" t="str">
        <f>IF(SUM(QX20,RA20,RD20)&gt;0,SUM(QX20,RA20,RD20),"")</f>
        <v/>
      </c>
      <c r="RF20" s="18"/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1" t="str">
        <f>IF(RH20&gt;0,RH20,"")</f>
        <v/>
      </c>
      <c r="SA20" s="11" t="str">
        <f>IF(RI20&gt;0,RI20,"")</f>
        <v/>
      </c>
      <c r="SB20" s="11" t="str">
        <f>IF(SUM(RF20:RI20)-RJ20&gt;0,SUM(RF20:RI20)-RJ20,"")</f>
        <v/>
      </c>
      <c r="SC20" s="11" t="str">
        <f>IF(RM20&gt;0,RM20,"")</f>
        <v/>
      </c>
      <c r="SD20" s="11" t="str">
        <f>IF(RN20&gt;0,RN20,"")</f>
        <v/>
      </c>
      <c r="SE20" s="11" t="str">
        <f>IF(SUM(RK20:RN20)-RO20&gt;0,SUM(RK20:RN20)-RO20,"")</f>
        <v/>
      </c>
      <c r="SF20" s="11" t="str">
        <f>IF(MAX(SB20,SE20)&gt;0,MAX(SB20,SE20),"")</f>
        <v/>
      </c>
      <c r="SG20" s="11" t="str">
        <f>IF(RR20&gt;0,RR20,"")</f>
        <v/>
      </c>
      <c r="SH20" s="11" t="str">
        <f>IF(RS20&gt;0,RS20,"")</f>
        <v/>
      </c>
      <c r="SI20" s="11" t="str">
        <f>IF(SUM(RP20:RS20)-RT20&gt;0,SUM(RP20:RS20)-RT20,"")</f>
        <v/>
      </c>
      <c r="SJ20" s="11" t="str">
        <f>IF(RW20&gt;0,RW20,"")</f>
        <v/>
      </c>
      <c r="SK20" s="11" t="str">
        <f>IF(RX20&gt;0,RX20,"")</f>
        <v/>
      </c>
      <c r="SL20" s="11" t="str">
        <f>IF(SUM(RU20:RX20)-RY20&gt;0,SUM(RU20:RX20)-RY20,"")</f>
        <v/>
      </c>
      <c r="SM20" s="11" t="str">
        <f>IF(SUM(SF20,SI20,SL20)&gt;0,SUM(SF20,SI20,SL20),"")</f>
        <v/>
      </c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17"/>
      <c r="TD20" s="17"/>
      <c r="TE20" s="17"/>
      <c r="TF20" s="17"/>
      <c r="TG20" s="17"/>
      <c r="TH20" s="41" t="str">
        <f>IF(SP20&gt;0,SP20,"")</f>
        <v/>
      </c>
      <c r="TI20" s="41" t="str">
        <f>IF(SQ20&gt;0,SQ20,"")</f>
        <v/>
      </c>
      <c r="TJ20" s="41" t="str">
        <f>IF(SUM(SN20:SQ20)-SR20&gt;0,SUM(SN20:SQ20)-SR20,"")</f>
        <v/>
      </c>
      <c r="TK20" s="41" t="str">
        <f>IF(SU20&gt;0,SU20,"")</f>
        <v/>
      </c>
      <c r="TL20" s="41" t="str">
        <f>IF(SV20&gt;0,SV20,"")</f>
        <v/>
      </c>
      <c r="TM20" s="41" t="str">
        <f>IF(SUM(SS20:SV20)-SW20&gt;0,SUM(SS20:SV20)-SW20,"")</f>
        <v/>
      </c>
      <c r="TN20" s="41" t="str">
        <f>IF(MAX(TJ20,TM20)&gt;0,MAX(TJ20,TM20),"")</f>
        <v/>
      </c>
      <c r="TO20" s="41" t="str">
        <f>IF(SZ20&gt;0,SZ20,"")</f>
        <v/>
      </c>
      <c r="TP20" s="41" t="str">
        <f>IF(TA20&gt;0,TA20,"")</f>
        <v/>
      </c>
      <c r="TQ20" s="41" t="str">
        <f>IF(SUM(SX20:TA20)-TB20&gt;0,SUM(SX20:TA20)-TB20,"")</f>
        <v/>
      </c>
      <c r="TR20" s="41" t="str">
        <f>IF(TE20&gt;0,TE20,"")</f>
        <v/>
      </c>
      <c r="TS20" s="41" t="str">
        <f>IF(TF20&gt;0,TF20,"")</f>
        <v/>
      </c>
      <c r="TT20" s="41" t="str">
        <f>IF(SUM(TC20:TF20)-TG20&gt;0,SUM(TC20:TF20)-TG20,"")</f>
        <v/>
      </c>
      <c r="TU20" s="41" t="str">
        <f>IF(SUM(TN20,TQ20,TT20)&gt;0,SUM(TN20,TQ20,TT20),"")</f>
        <v/>
      </c>
      <c r="TV20" s="18"/>
      <c r="TW20" s="18"/>
      <c r="TX20" s="18"/>
      <c r="TY20" s="18"/>
      <c r="TZ20" s="18"/>
      <c r="UA20" s="18"/>
      <c r="UB20" s="18"/>
      <c r="UC20" s="18"/>
      <c r="UD20" s="18"/>
      <c r="UE20" s="18"/>
      <c r="UF20" s="18"/>
      <c r="UG20" s="18"/>
      <c r="UH20" s="18"/>
      <c r="UI20" s="18"/>
      <c r="UJ20" s="18"/>
      <c r="UK20" s="18"/>
      <c r="UL20" s="18"/>
      <c r="UM20" s="18"/>
      <c r="UN20" s="18"/>
      <c r="UO20" s="18"/>
      <c r="UP20" s="11" t="str">
        <f>IF(TX20&gt;0,TX20,"")</f>
        <v/>
      </c>
      <c r="UQ20" s="11" t="str">
        <f>IF(TY20&gt;0,TY20,"")</f>
        <v/>
      </c>
      <c r="UR20" s="11" t="str">
        <f>IF(SUM(TV20:TY20)-TZ20&gt;0,SUM(TV20:TY20)-TZ20,"")</f>
        <v/>
      </c>
      <c r="US20" s="11" t="str">
        <f>IF(UC20&gt;0,UC20,"")</f>
        <v/>
      </c>
      <c r="UT20" s="11" t="str">
        <f>IF(UD20&gt;0,UD20,"")</f>
        <v/>
      </c>
      <c r="UU20" s="11" t="str">
        <f>IF(SUM(UA20:UD20)-UE20&gt;0,SUM(UA20:UD20)-UE20,"")</f>
        <v/>
      </c>
      <c r="UV20" s="11" t="str">
        <f>IF(MAX(UR20,UU20)&gt;0,MAX(UR20,UU20),"")</f>
        <v/>
      </c>
      <c r="UW20" s="11" t="str">
        <f>IF(UH20&gt;0,UH20,"")</f>
        <v/>
      </c>
      <c r="UX20" s="11" t="str">
        <f>IF(UI20&gt;0,UI20,"")</f>
        <v/>
      </c>
      <c r="UY20" s="11" t="str">
        <f>IF(SUM(UF20:UI20)-UJ20&gt;0,SUM(UF20:UI20)-UJ20,"")</f>
        <v/>
      </c>
      <c r="UZ20" s="11" t="str">
        <f>IF(UM20&gt;0,UM20,"")</f>
        <v/>
      </c>
      <c r="VA20" s="11" t="str">
        <f>IF(UN20&gt;0,UN20,"")</f>
        <v/>
      </c>
      <c r="VB20" s="11" t="str">
        <f>IF(SUM(UK20:UN20)-UO20&gt;0,SUM(UK20:UN20)-UO20,"")</f>
        <v/>
      </c>
      <c r="VC20" s="11" t="str">
        <f>IF(SUM(UV20,UY20,VB20)&gt;0,SUM(UV20,UY20,VB20),"")</f>
        <v/>
      </c>
      <c r="VD20" s="17"/>
      <c r="VE20" s="17"/>
      <c r="VF20" s="17"/>
      <c r="VG20" s="17"/>
      <c r="VH20" s="17"/>
      <c r="VI20" s="17"/>
      <c r="VJ20" s="17"/>
      <c r="VK20" s="17"/>
      <c r="VL20" s="17"/>
      <c r="VM20" s="17"/>
      <c r="VN20" s="17"/>
      <c r="VO20" s="17"/>
      <c r="VP20" s="17"/>
      <c r="VQ20" s="17"/>
      <c r="VR20" s="17"/>
      <c r="VS20" s="17"/>
      <c r="VT20" s="17"/>
      <c r="VU20" s="17"/>
      <c r="VV20" s="17"/>
      <c r="VW20" s="17"/>
      <c r="VX20" s="41" t="str">
        <f>IF(VF20&gt;0,VF20,"")</f>
        <v/>
      </c>
      <c r="VY20" s="41" t="str">
        <f>IF(VG20&gt;0,VG20,"")</f>
        <v/>
      </c>
      <c r="VZ20" s="41" t="str">
        <f>IF(SUM(VD20:VG20)-VH20&gt;0,SUM(VD20:VG20)-VH20,"")</f>
        <v/>
      </c>
      <c r="WA20" s="41" t="str">
        <f>IF(VK20&gt;0,VK20,"")</f>
        <v/>
      </c>
      <c r="WB20" s="41" t="str">
        <f>IF(VL20&gt;0,VL20,"")</f>
        <v/>
      </c>
      <c r="WC20" s="41" t="str">
        <f>IF(SUM(VI20:VL20)-VM20&gt;0,SUM(VI20:VL20)-VM20,"")</f>
        <v/>
      </c>
      <c r="WD20" s="41" t="str">
        <f>IF(MAX(VZ20,WC20)&gt;0,MAX(VZ20,WC20),"")</f>
        <v/>
      </c>
      <c r="WE20" s="41" t="str">
        <f>IF(VP20&gt;0,VP20,"")</f>
        <v/>
      </c>
      <c r="WF20" s="41" t="str">
        <f>IF(VQ20&gt;0,VQ20,"")</f>
        <v/>
      </c>
      <c r="WG20" s="41" t="str">
        <f>IF(SUM(VN20:VQ20)-VR20&gt;0,SUM(VN20:VQ20)-VR20,"")</f>
        <v/>
      </c>
      <c r="WH20" s="41" t="str">
        <f>IF(VU20&gt;0,VU20,"")</f>
        <v/>
      </c>
      <c r="WI20" s="41" t="str">
        <f>IF(VV20&gt;0,VV20,"")</f>
        <v/>
      </c>
      <c r="WJ20" s="41" t="str">
        <f>IF(SUM(VS20:VV20)-VW20&gt;0,SUM(VS20:VV20)-VW20,"")</f>
        <v/>
      </c>
      <c r="WK20" s="41" t="str">
        <f>IF(SUM(WD20,WG20,WJ20)&gt;0,SUM(WD20,WG20,WJ20),"")</f>
        <v/>
      </c>
      <c r="WL20" s="27">
        <f>IF($CH20="P",BS20,(BS20+AR20)/2)</f>
        <v>0</v>
      </c>
      <c r="WM20" s="27">
        <f>IF($CH20="P",BT20,(BT20+AS20)/2)</f>
        <v>0</v>
      </c>
      <c r="WN20" s="27">
        <f>IF($CH20="P",BU20,(BU20+AT20)/2)</f>
        <v>0</v>
      </c>
      <c r="WO20" s="27">
        <f>IF($CH20="P",BV20,(BV20+AU20)/2)</f>
        <v>0</v>
      </c>
      <c r="WP20" s="27">
        <f>IF($CH20="P",BW20,(BW20+AV20)/2)</f>
        <v>0</v>
      </c>
      <c r="WQ20" s="27">
        <f>IF($CH20="P",BX20,(BX20+AW20)/2)</f>
        <v>0</v>
      </c>
      <c r="WR20" s="27">
        <f>IF($CH20="P",BY20,(BY20+AX20)/2)</f>
        <v>0</v>
      </c>
      <c r="WS20" s="27">
        <f>IF($CH20="P",BZ20,(BZ20+AY20)/2)</f>
        <v>0</v>
      </c>
      <c r="WT20" s="27">
        <f>IF($CH20="P",CA20,(CA20+AZ20)/2)</f>
        <v>0</v>
      </c>
      <c r="WU20" s="27">
        <f>IF($CH20="P",CB20,(CB20+BA20)/2)</f>
        <v>0</v>
      </c>
      <c r="WV20" s="27">
        <f>IF($CH20="P",CC20,(CC20+BB20)/2)</f>
        <v>0</v>
      </c>
      <c r="WW20" s="27">
        <f>IF($CH20="P",CD20,(CD20+BC20)/2)</f>
        <v>0</v>
      </c>
      <c r="WX20" s="27">
        <f>IF($CH20="P",CE20,(CE20+BD20)/2)</f>
        <v>0</v>
      </c>
      <c r="WY20" s="27">
        <f>IF($CH20="P",CF20,(CF20+BE20)/2)</f>
        <v>0</v>
      </c>
      <c r="WZ20" s="27">
        <f>IF($CH20="P",CG20,(CG20+BF20)/2)</f>
        <v>0</v>
      </c>
      <c r="XA20" s="29" t="s">
        <v>56</v>
      </c>
      <c r="XB20" s="11" t="str">
        <f>IF(WN20&gt;0,WN20,"")</f>
        <v/>
      </c>
      <c r="XC20" s="11" t="str">
        <f>IF(WO20&gt;0,WO20,"")</f>
        <v/>
      </c>
      <c r="XD20" s="11" t="str">
        <f>IF(SUM(WL20:WO20)-WP20&gt;0,SUM(WL20:WO20)-WP20,"")</f>
        <v/>
      </c>
      <c r="XE20" s="11" t="str">
        <f>IF(WS20&gt;0,WS20,"")</f>
        <v/>
      </c>
      <c r="XF20" s="11" t="str">
        <f>IF(WT20&gt;0,WT20,"")</f>
        <v/>
      </c>
      <c r="XG20" s="11" t="str">
        <f>IF(SUM(WQ20:WT20)-WU20&gt;0,SUM(WQ20:WT20)-WU20,"")</f>
        <v/>
      </c>
      <c r="XH20" s="11" t="str">
        <f>IF(MAX(XD20,XG20)&gt;0,MAX(XD20,XG20),"")</f>
        <v/>
      </c>
      <c r="XI20" s="11" t="str">
        <f>IF(WX20&gt;0,WX20,"")</f>
        <v/>
      </c>
      <c r="XJ20" s="11" t="str">
        <f>IF(WY20&gt;0,WY20,"")</f>
        <v/>
      </c>
      <c r="XK20" s="11" t="str">
        <f>IF(SUM(WV20:WY20)-WZ20&gt;0,SUM(WV20:WY20)-WZ20,"")</f>
        <v/>
      </c>
      <c r="XL20" s="11" t="str">
        <f>IF(SUM(XH20,XK20)&gt;0,SUM(XH20,XK20),"")</f>
        <v/>
      </c>
    </row>
    <row r="21" spans="1:636" x14ac:dyDescent="0.2">
      <c r="B21" s="5"/>
      <c r="D21" s="1"/>
    </row>
    <row r="22" spans="1:636" x14ac:dyDescent="0.2">
      <c r="G22" s="37"/>
      <c r="I22" s="37"/>
    </row>
    <row r="23" spans="1:636" x14ac:dyDescent="0.2">
      <c r="B23" s="24" t="s">
        <v>54</v>
      </c>
      <c r="C23" s="5"/>
      <c r="G23" s="3"/>
      <c r="AJ23" s="42"/>
      <c r="AK23" s="42"/>
      <c r="AL23" s="42"/>
      <c r="AN23" s="33"/>
      <c r="AO23" s="33"/>
      <c r="AQ23" s="43">
        <v>10.4</v>
      </c>
      <c r="BK23" s="42"/>
      <c r="BL23" s="42"/>
      <c r="BM23" s="42"/>
      <c r="BO23" s="33"/>
      <c r="BP23" s="33"/>
      <c r="BR23" s="43">
        <v>10.4</v>
      </c>
      <c r="CL23" s="42"/>
      <c r="CM23" s="42"/>
      <c r="CN23" s="42"/>
      <c r="CP23" s="33"/>
      <c r="CQ23" s="33"/>
      <c r="CS23" s="43">
        <v>10.4</v>
      </c>
      <c r="DP23" s="5"/>
      <c r="DQ23" s="5"/>
      <c r="DZ23" s="2"/>
      <c r="EA23" s="2"/>
      <c r="EC23" s="43">
        <v>10.4</v>
      </c>
      <c r="EX23" s="5"/>
      <c r="EY23" s="5"/>
      <c r="FH23" s="2"/>
      <c r="FI23" s="2"/>
      <c r="FK23" s="43">
        <v>10.4</v>
      </c>
      <c r="GF23" s="5"/>
      <c r="GG23" s="5"/>
      <c r="GP23" s="2"/>
      <c r="GQ23" s="2"/>
      <c r="GS23" s="43">
        <v>10.4</v>
      </c>
      <c r="HN23" s="5"/>
      <c r="HO23" s="5"/>
      <c r="HX23" s="2"/>
      <c r="HY23" s="2"/>
      <c r="IA23" s="43">
        <v>10.4</v>
      </c>
      <c r="IV23" s="5"/>
      <c r="IW23" s="5"/>
      <c r="JF23" s="2"/>
      <c r="JG23" s="2"/>
      <c r="JI23" s="43">
        <v>10.4</v>
      </c>
      <c r="KD23" s="5"/>
      <c r="KE23" s="5"/>
      <c r="KN23" s="2"/>
      <c r="KO23" s="2"/>
      <c r="KQ23" s="43">
        <v>10.4</v>
      </c>
      <c r="LL23" s="5"/>
      <c r="LM23" s="5"/>
      <c r="LV23" s="2"/>
      <c r="LW23" s="2"/>
      <c r="LY23" s="43">
        <v>10.4</v>
      </c>
      <c r="MT23" s="5"/>
      <c r="MU23" s="5"/>
      <c r="ND23" s="2"/>
      <c r="NE23" s="2"/>
      <c r="NG23" s="43">
        <v>10.4</v>
      </c>
      <c r="OB23" s="5"/>
      <c r="OC23" s="5"/>
      <c r="OL23" s="2"/>
      <c r="OM23" s="2"/>
      <c r="OO23" s="43">
        <v>10.4</v>
      </c>
      <c r="PJ23" s="5"/>
      <c r="PK23" s="5"/>
      <c r="PT23" s="2"/>
      <c r="PU23" s="2"/>
      <c r="PW23" s="43">
        <v>10.4</v>
      </c>
      <c r="QR23" s="5"/>
      <c r="QS23" s="5"/>
      <c r="RB23" s="2"/>
      <c r="RC23" s="2"/>
      <c r="RE23" s="43">
        <v>10.4</v>
      </c>
      <c r="RZ23" s="5"/>
      <c r="SA23" s="5"/>
      <c r="SJ23" s="2"/>
      <c r="SK23" s="2"/>
      <c r="SM23" s="43">
        <v>10.4</v>
      </c>
      <c r="TH23" s="5"/>
      <c r="TI23" s="5"/>
      <c r="TR23" s="2"/>
      <c r="TS23" s="2"/>
      <c r="TU23" s="43">
        <v>10.4</v>
      </c>
      <c r="UP23" s="5"/>
      <c r="UQ23" s="5"/>
      <c r="UZ23" s="2"/>
      <c r="VA23" s="2"/>
      <c r="VC23" s="43">
        <v>10.4</v>
      </c>
      <c r="VX23" s="5"/>
      <c r="VY23" s="5"/>
      <c r="WH23" s="2"/>
      <c r="WI23" s="2"/>
      <c r="WK23" s="43">
        <v>10.4</v>
      </c>
    </row>
    <row r="24" spans="1:636" x14ac:dyDescent="0.2">
      <c r="B24" s="31" t="s">
        <v>53</v>
      </c>
      <c r="C24" s="5"/>
      <c r="P24" s="2"/>
      <c r="AJ24" s="42"/>
      <c r="AK24" s="42"/>
      <c r="AL24" s="42"/>
      <c r="AN24" s="33"/>
      <c r="AO24" s="33"/>
      <c r="AQ24" s="44">
        <v>11.2</v>
      </c>
      <c r="BK24" s="42"/>
      <c r="BL24" s="42"/>
      <c r="BM24" s="42"/>
      <c r="BO24" s="33"/>
      <c r="BP24" s="33"/>
      <c r="BR24" s="44">
        <v>11.2</v>
      </c>
      <c r="CL24" s="42"/>
      <c r="CM24" s="42"/>
      <c r="CN24" s="42"/>
      <c r="CP24" s="33"/>
      <c r="CQ24" s="33"/>
      <c r="CS24" s="44">
        <v>11.2</v>
      </c>
      <c r="DP24" s="5"/>
      <c r="DQ24" s="5"/>
      <c r="DZ24" s="2"/>
      <c r="EA24" s="2"/>
      <c r="EC24" s="44">
        <v>11.2</v>
      </c>
      <c r="EX24" s="5"/>
      <c r="EY24" s="5"/>
      <c r="FH24" s="2"/>
      <c r="FI24" s="2"/>
      <c r="FK24" s="44">
        <v>11.2</v>
      </c>
      <c r="GF24" s="5"/>
      <c r="GG24" s="5"/>
      <c r="GP24" s="2"/>
      <c r="GQ24" s="2"/>
      <c r="GS24" s="44">
        <v>11.2</v>
      </c>
      <c r="HN24" s="5"/>
      <c r="HO24" s="5"/>
      <c r="HX24" s="2"/>
      <c r="HY24" s="2"/>
      <c r="IA24" s="44">
        <v>11.2</v>
      </c>
      <c r="IV24" s="5"/>
      <c r="IW24" s="5"/>
      <c r="JF24" s="2"/>
      <c r="JG24" s="2"/>
      <c r="JI24" s="44">
        <v>11.2</v>
      </c>
      <c r="KD24" s="5"/>
      <c r="KE24" s="5"/>
      <c r="KN24" s="2"/>
      <c r="KO24" s="2"/>
      <c r="KQ24" s="44">
        <v>11.2</v>
      </c>
      <c r="LL24" s="5"/>
      <c r="LM24" s="5"/>
      <c r="LV24" s="2"/>
      <c r="LW24" s="2"/>
      <c r="LY24" s="44">
        <v>11.2</v>
      </c>
      <c r="MT24" s="5"/>
      <c r="MU24" s="5"/>
      <c r="ND24" s="2"/>
      <c r="NE24" s="2"/>
      <c r="NG24" s="44">
        <v>11.2</v>
      </c>
      <c r="OB24" s="5"/>
      <c r="OC24" s="5"/>
      <c r="OL24" s="2"/>
      <c r="OM24" s="2"/>
      <c r="OO24" s="44">
        <v>11.2</v>
      </c>
      <c r="PJ24" s="5"/>
      <c r="PK24" s="5"/>
      <c r="PT24" s="2"/>
      <c r="PU24" s="2"/>
      <c r="PW24" s="44">
        <v>11.2</v>
      </c>
      <c r="QR24" s="5"/>
      <c r="QS24" s="5"/>
      <c r="RB24" s="2"/>
      <c r="RC24" s="2"/>
      <c r="RE24" s="44">
        <v>11.2</v>
      </c>
      <c r="RZ24" s="5"/>
      <c r="SA24" s="5"/>
      <c r="SJ24" s="2"/>
      <c r="SK24" s="2"/>
      <c r="SM24" s="44">
        <v>11.2</v>
      </c>
      <c r="TH24" s="5"/>
      <c r="TI24" s="5"/>
      <c r="TR24" s="2"/>
      <c r="TS24" s="2"/>
      <c r="TU24" s="44">
        <v>11.2</v>
      </c>
      <c r="UP24" s="5"/>
      <c r="UQ24" s="5"/>
      <c r="UZ24" s="2"/>
      <c r="VA24" s="2"/>
      <c r="VC24" s="44">
        <v>11.2</v>
      </c>
      <c r="VX24" s="5"/>
      <c r="VY24" s="5"/>
      <c r="WH24" s="2"/>
      <c r="WI24" s="2"/>
      <c r="WK24" s="44">
        <v>11.2</v>
      </c>
    </row>
    <row r="25" spans="1:636" x14ac:dyDescent="0.2">
      <c r="A25" s="5"/>
      <c r="B25" s="32" t="s">
        <v>66</v>
      </c>
      <c r="C25" s="5"/>
      <c r="E25" s="2"/>
      <c r="AJ25" s="42"/>
      <c r="AK25" s="42"/>
      <c r="AL25" s="42"/>
      <c r="AM25" s="33"/>
      <c r="AN25" s="33"/>
      <c r="AO25" s="33"/>
      <c r="AP25" s="33"/>
      <c r="AQ25" s="45">
        <v>12</v>
      </c>
      <c r="BK25" s="42"/>
      <c r="BL25" s="42"/>
      <c r="BM25" s="42"/>
      <c r="BO25" s="33"/>
      <c r="BP25" s="33"/>
      <c r="BR25" s="45">
        <v>12</v>
      </c>
      <c r="CL25" s="42"/>
      <c r="CM25" s="42"/>
      <c r="CN25" s="42"/>
      <c r="CO25" s="33"/>
      <c r="CP25" s="33"/>
      <c r="CQ25" s="33"/>
      <c r="CR25" s="33"/>
      <c r="CS25" s="45">
        <v>12</v>
      </c>
      <c r="DP25" s="5"/>
      <c r="DQ25" s="5"/>
      <c r="DZ25" s="2"/>
      <c r="EA25" s="2"/>
      <c r="EC25" s="45">
        <v>12</v>
      </c>
      <c r="EX25" s="5"/>
      <c r="EY25" s="5"/>
      <c r="FH25" s="2"/>
      <c r="FI25" s="2"/>
      <c r="FK25" s="45">
        <v>12</v>
      </c>
      <c r="GF25" s="5"/>
      <c r="GG25" s="5"/>
      <c r="GP25" s="2"/>
      <c r="GQ25" s="2"/>
      <c r="GS25" s="45">
        <v>12</v>
      </c>
      <c r="HN25" s="5"/>
      <c r="HO25" s="5"/>
      <c r="HX25" s="2"/>
      <c r="HY25" s="2"/>
      <c r="IA25" s="45">
        <v>12</v>
      </c>
      <c r="IV25" s="5"/>
      <c r="IW25" s="5"/>
      <c r="JF25" s="2"/>
      <c r="JG25" s="2"/>
      <c r="JI25" s="45">
        <v>12</v>
      </c>
      <c r="KD25" s="5"/>
      <c r="KE25" s="5"/>
      <c r="KN25" s="2"/>
      <c r="KO25" s="2"/>
      <c r="KQ25" s="45">
        <v>12</v>
      </c>
      <c r="LL25" s="5"/>
      <c r="LM25" s="5"/>
      <c r="LV25" s="2"/>
      <c r="LW25" s="2"/>
      <c r="LY25" s="45">
        <v>12</v>
      </c>
      <c r="MT25" s="5"/>
      <c r="MU25" s="5"/>
      <c r="ND25" s="2"/>
      <c r="NE25" s="2"/>
      <c r="NG25" s="45">
        <v>12</v>
      </c>
      <c r="OB25" s="5"/>
      <c r="OC25" s="5"/>
      <c r="OL25" s="2"/>
      <c r="OM25" s="2"/>
      <c r="OO25" s="45">
        <v>12</v>
      </c>
      <c r="PJ25" s="5"/>
      <c r="PK25" s="5"/>
      <c r="PT25" s="2"/>
      <c r="PU25" s="2"/>
      <c r="PW25" s="45">
        <v>12</v>
      </c>
      <c r="QR25" s="5"/>
      <c r="QS25" s="5"/>
      <c r="RB25" s="2"/>
      <c r="RC25" s="2"/>
      <c r="RE25" s="45">
        <v>12</v>
      </c>
      <c r="RZ25" s="5"/>
      <c r="SA25" s="5"/>
      <c r="SJ25" s="2"/>
      <c r="SK25" s="2"/>
      <c r="SM25" s="45">
        <v>12</v>
      </c>
      <c r="TH25" s="5"/>
      <c r="TI25" s="5"/>
      <c r="TR25" s="2"/>
      <c r="TS25" s="2"/>
      <c r="TU25" s="45">
        <v>12</v>
      </c>
      <c r="UP25" s="5"/>
      <c r="UQ25" s="5"/>
      <c r="UZ25" s="2"/>
      <c r="VA25" s="2"/>
      <c r="VC25" s="45">
        <v>12</v>
      </c>
      <c r="VX25" s="5"/>
      <c r="VY25" s="5"/>
      <c r="WH25" s="2"/>
      <c r="WI25" s="2"/>
      <c r="WK25" s="45">
        <v>12</v>
      </c>
    </row>
    <row r="26" spans="1:636" x14ac:dyDescent="0.2">
      <c r="A26" s="5"/>
      <c r="B26" s="36" t="s">
        <v>79</v>
      </c>
      <c r="C26" s="5"/>
      <c r="E26" s="2"/>
      <c r="AJ26" s="42"/>
      <c r="AK26" s="42"/>
      <c r="AL26" s="42"/>
      <c r="AM26" s="33"/>
      <c r="AN26" s="33"/>
      <c r="AO26" s="33"/>
      <c r="AP26" s="33"/>
      <c r="AQ26" s="46">
        <v>12.4</v>
      </c>
      <c r="BK26" s="42"/>
      <c r="BL26" s="42"/>
      <c r="BM26" s="42"/>
      <c r="BO26" s="33"/>
      <c r="BP26" s="33"/>
      <c r="BR26" s="46">
        <v>12.4</v>
      </c>
      <c r="CL26" s="42"/>
      <c r="CM26" s="42"/>
      <c r="CN26" s="42"/>
      <c r="CO26" s="33"/>
      <c r="CP26" s="33"/>
      <c r="CQ26" s="33"/>
      <c r="CR26" s="33"/>
      <c r="CS26" s="46">
        <v>12.4</v>
      </c>
      <c r="DP26" s="5"/>
      <c r="DQ26" s="5"/>
      <c r="DZ26" s="2"/>
      <c r="EA26" s="2"/>
      <c r="EC26" s="46">
        <v>12.4</v>
      </c>
      <c r="EX26" s="5"/>
      <c r="EY26" s="5"/>
      <c r="FH26" s="2"/>
      <c r="FI26" s="2"/>
      <c r="FK26" s="46">
        <v>12.4</v>
      </c>
      <c r="GF26" s="5"/>
      <c r="GG26" s="5"/>
      <c r="GP26" s="2"/>
      <c r="GQ26" s="2"/>
      <c r="GS26" s="46">
        <v>12.4</v>
      </c>
      <c r="HN26" s="5"/>
      <c r="HO26" s="5"/>
      <c r="HX26" s="2"/>
      <c r="HY26" s="2"/>
      <c r="IA26" s="46">
        <v>12.4</v>
      </c>
      <c r="IV26" s="5"/>
      <c r="IW26" s="5"/>
      <c r="JF26" s="2"/>
      <c r="JG26" s="2"/>
      <c r="JI26" s="46">
        <v>12.4</v>
      </c>
      <c r="KD26" s="5"/>
      <c r="KE26" s="5"/>
      <c r="KN26" s="2"/>
      <c r="KO26" s="2"/>
      <c r="KQ26" s="46">
        <v>12.4</v>
      </c>
      <c r="LL26" s="5"/>
      <c r="LM26" s="5"/>
      <c r="LV26" s="2"/>
      <c r="LW26" s="2"/>
      <c r="LY26" s="46">
        <v>12.4</v>
      </c>
      <c r="MT26" s="5"/>
      <c r="MU26" s="5"/>
      <c r="ND26" s="2"/>
      <c r="NE26" s="2"/>
      <c r="NG26" s="46">
        <v>12.4</v>
      </c>
      <c r="OB26" s="5"/>
      <c r="OC26" s="5"/>
      <c r="OL26" s="2"/>
      <c r="OM26" s="2"/>
      <c r="OO26" s="46">
        <v>12.4</v>
      </c>
      <c r="PJ26" s="5"/>
      <c r="PK26" s="5"/>
      <c r="PT26" s="2"/>
      <c r="PU26" s="2"/>
      <c r="PW26" s="46">
        <v>12.4</v>
      </c>
      <c r="QR26" s="5"/>
      <c r="QS26" s="5"/>
      <c r="RB26" s="2"/>
      <c r="RC26" s="2"/>
      <c r="RE26" s="46">
        <v>12.4</v>
      </c>
      <c r="RZ26" s="5"/>
      <c r="SA26" s="5"/>
      <c r="SJ26" s="2"/>
      <c r="SK26" s="2"/>
      <c r="SM26" s="46">
        <v>12.4</v>
      </c>
      <c r="TH26" s="5"/>
      <c r="TI26" s="5"/>
      <c r="TR26" s="2"/>
      <c r="TS26" s="2"/>
      <c r="TU26" s="46">
        <v>12.4</v>
      </c>
      <c r="UP26" s="5"/>
      <c r="UQ26" s="5"/>
      <c r="UZ26" s="2"/>
      <c r="VA26" s="2"/>
      <c r="VC26" s="46">
        <v>12.4</v>
      </c>
      <c r="VX26" s="5"/>
      <c r="VY26" s="5"/>
      <c r="WH26" s="2"/>
      <c r="WI26" s="2"/>
      <c r="WK26" s="46">
        <v>12.4</v>
      </c>
    </row>
    <row r="27" spans="1:636" x14ac:dyDescent="0.2">
      <c r="A27" s="5"/>
      <c r="B27" s="35" t="s">
        <v>51</v>
      </c>
      <c r="C27" s="5"/>
      <c r="AJ27" s="42"/>
      <c r="AK27" s="42"/>
      <c r="AL27" s="42"/>
      <c r="AM27" s="33"/>
      <c r="AN27" s="33"/>
      <c r="AO27" s="33"/>
      <c r="AP27" s="33"/>
      <c r="AQ27" s="47">
        <v>44</v>
      </c>
      <c r="BK27" s="42"/>
      <c r="BL27" s="42"/>
      <c r="BM27" s="42"/>
      <c r="BO27" s="33"/>
      <c r="BP27" s="33"/>
      <c r="BR27" s="47">
        <v>44</v>
      </c>
      <c r="CL27" s="42"/>
      <c r="CM27" s="42"/>
      <c r="CN27" s="42"/>
      <c r="CO27" s="33"/>
      <c r="CP27" s="33"/>
      <c r="CQ27" s="33"/>
      <c r="CR27" s="33"/>
      <c r="CS27" s="47">
        <v>44</v>
      </c>
      <c r="DP27" s="5"/>
      <c r="DQ27" s="5"/>
      <c r="DZ27" s="2"/>
      <c r="EA27" s="2"/>
      <c r="EC27" s="47">
        <v>44</v>
      </c>
      <c r="EX27" s="5"/>
      <c r="EY27" s="5"/>
      <c r="FH27" s="2"/>
      <c r="FI27" s="2"/>
      <c r="FK27" s="47">
        <v>44</v>
      </c>
      <c r="GF27" s="5"/>
      <c r="GG27" s="5"/>
      <c r="GP27" s="2"/>
      <c r="GQ27" s="2"/>
      <c r="GS27" s="47">
        <v>44</v>
      </c>
      <c r="HN27" s="5"/>
      <c r="HO27" s="5"/>
      <c r="HX27" s="2"/>
      <c r="HY27" s="2"/>
      <c r="IA27" s="47">
        <v>44</v>
      </c>
      <c r="IV27" s="5"/>
      <c r="IW27" s="5"/>
      <c r="JF27" s="2"/>
      <c r="JG27" s="2"/>
      <c r="JI27" s="47">
        <v>44</v>
      </c>
      <c r="KD27" s="5"/>
      <c r="KE27" s="5"/>
      <c r="KN27" s="2"/>
      <c r="KO27" s="2"/>
      <c r="KQ27" s="47">
        <v>44</v>
      </c>
      <c r="LL27" s="5"/>
      <c r="LM27" s="5"/>
      <c r="LV27" s="2"/>
      <c r="LW27" s="2"/>
      <c r="LY27" s="47">
        <v>44</v>
      </c>
      <c r="MT27" s="5"/>
      <c r="MU27" s="5"/>
      <c r="ND27" s="2"/>
      <c r="NE27" s="2"/>
      <c r="NG27" s="47">
        <v>44</v>
      </c>
      <c r="OB27" s="5"/>
      <c r="OC27" s="5"/>
      <c r="OL27" s="2"/>
      <c r="OM27" s="2"/>
      <c r="OO27" s="47">
        <v>44</v>
      </c>
      <c r="PJ27" s="5"/>
      <c r="PK27" s="5"/>
      <c r="PT27" s="2"/>
      <c r="PU27" s="2"/>
      <c r="PW27" s="47">
        <v>44</v>
      </c>
      <c r="QR27" s="5"/>
      <c r="QS27" s="5"/>
      <c r="RB27" s="2"/>
      <c r="RC27" s="2"/>
      <c r="RE27" s="47">
        <v>44</v>
      </c>
      <c r="RZ27" s="5"/>
      <c r="SA27" s="5"/>
      <c r="SJ27" s="2"/>
      <c r="SK27" s="2"/>
      <c r="SM27" s="47">
        <v>44</v>
      </c>
      <c r="TH27" s="5"/>
      <c r="TI27" s="5"/>
      <c r="TR27" s="2"/>
      <c r="TS27" s="2"/>
      <c r="TU27" s="47">
        <v>44</v>
      </c>
      <c r="UP27" s="5"/>
      <c r="UQ27" s="5"/>
      <c r="UZ27" s="2"/>
      <c r="VA27" s="2"/>
      <c r="VC27" s="47">
        <v>44</v>
      </c>
      <c r="VX27" s="5"/>
      <c r="VY27" s="5"/>
      <c r="WH27" s="2"/>
      <c r="WI27" s="2"/>
      <c r="WK27" s="47">
        <v>44</v>
      </c>
    </row>
    <row r="28" spans="1:636" x14ac:dyDescent="0.2">
      <c r="A28" s="5"/>
      <c r="B28" s="25" t="s">
        <v>52</v>
      </c>
      <c r="C28" s="5"/>
      <c r="AJ28" s="42"/>
      <c r="AK28" s="42"/>
      <c r="AL28" s="42"/>
      <c r="AM28" s="33"/>
      <c r="AN28" s="33"/>
      <c r="AO28" s="33"/>
      <c r="AP28" s="33"/>
      <c r="AQ28" s="48">
        <v>45.3</v>
      </c>
      <c r="BK28" s="42"/>
      <c r="BL28" s="42"/>
      <c r="BM28" s="42"/>
      <c r="BO28" s="33"/>
      <c r="BP28" s="33"/>
      <c r="BR28" s="48">
        <v>45.3</v>
      </c>
      <c r="CL28" s="42"/>
      <c r="CM28" s="42"/>
      <c r="CN28" s="42"/>
      <c r="CO28" s="33"/>
      <c r="CP28" s="33"/>
      <c r="CQ28" s="33"/>
      <c r="CR28" s="33"/>
      <c r="CS28" s="48">
        <v>45.3</v>
      </c>
      <c r="DP28" s="5"/>
      <c r="DQ28" s="5"/>
      <c r="DZ28" s="2"/>
      <c r="EA28" s="2"/>
      <c r="EC28" s="48">
        <v>45.3</v>
      </c>
      <c r="EX28" s="5"/>
      <c r="EY28" s="5"/>
      <c r="FH28" s="2"/>
      <c r="FI28" s="2"/>
      <c r="FK28" s="48">
        <v>45.3</v>
      </c>
      <c r="GF28" s="5"/>
      <c r="GG28" s="5"/>
      <c r="GP28" s="2"/>
      <c r="GQ28" s="2"/>
      <c r="GS28" s="48">
        <v>45.3</v>
      </c>
      <c r="HN28" s="5"/>
      <c r="HO28" s="5"/>
      <c r="HX28" s="2"/>
      <c r="HY28" s="2"/>
      <c r="IA28" s="48">
        <v>45.3</v>
      </c>
      <c r="IV28" s="5"/>
      <c r="IW28" s="5"/>
      <c r="JF28" s="2"/>
      <c r="JG28" s="2"/>
      <c r="JI28" s="48">
        <v>45.3</v>
      </c>
      <c r="KD28" s="5"/>
      <c r="KE28" s="5"/>
      <c r="KN28" s="2"/>
      <c r="KO28" s="2"/>
      <c r="KQ28" s="48">
        <v>45.3</v>
      </c>
      <c r="LL28" s="5"/>
      <c r="LM28" s="5"/>
      <c r="LV28" s="2"/>
      <c r="LW28" s="2"/>
      <c r="LY28" s="48">
        <v>45.3</v>
      </c>
      <c r="MT28" s="5"/>
      <c r="MU28" s="5"/>
      <c r="ND28" s="2"/>
      <c r="NE28" s="2"/>
      <c r="NG28" s="48">
        <v>45.3</v>
      </c>
      <c r="OB28" s="5"/>
      <c r="OC28" s="5"/>
      <c r="OL28" s="2"/>
      <c r="OM28" s="2"/>
      <c r="OO28" s="48">
        <v>45.3</v>
      </c>
      <c r="PJ28" s="5"/>
      <c r="PK28" s="5"/>
      <c r="PT28" s="2"/>
      <c r="PU28" s="2"/>
      <c r="PW28" s="48">
        <v>45.3</v>
      </c>
      <c r="QR28" s="5"/>
      <c r="QS28" s="5"/>
      <c r="RB28" s="2"/>
      <c r="RC28" s="2"/>
      <c r="RE28" s="48">
        <v>45.3</v>
      </c>
      <c r="RZ28" s="5"/>
      <c r="SA28" s="5"/>
      <c r="SJ28" s="2"/>
      <c r="SK28" s="2"/>
      <c r="SM28" s="48">
        <v>45.3</v>
      </c>
      <c r="TH28" s="5"/>
      <c r="TI28" s="5"/>
      <c r="TR28" s="2"/>
      <c r="TS28" s="2"/>
      <c r="TU28" s="48">
        <v>45.3</v>
      </c>
      <c r="UP28" s="5"/>
      <c r="UQ28" s="5"/>
      <c r="UZ28" s="2"/>
      <c r="VA28" s="2"/>
      <c r="VC28" s="48">
        <v>45.3</v>
      </c>
      <c r="VX28" s="5"/>
      <c r="VY28" s="5"/>
      <c r="WH28" s="2"/>
      <c r="WI28" s="2"/>
      <c r="WK28" s="48">
        <v>45.3</v>
      </c>
    </row>
    <row r="29" spans="1:636" x14ac:dyDescent="0.2">
      <c r="A29" s="5"/>
      <c r="B29" s="34" t="s">
        <v>65</v>
      </c>
      <c r="C29" s="5"/>
      <c r="AJ29" s="42"/>
      <c r="AK29" s="42"/>
      <c r="AL29" s="42"/>
      <c r="AM29" s="33"/>
      <c r="AN29" s="33"/>
      <c r="AO29" s="33"/>
      <c r="AP29" s="33"/>
      <c r="AQ29" s="49">
        <v>46</v>
      </c>
      <c r="BK29" s="42"/>
      <c r="BL29" s="42"/>
      <c r="BM29" s="42"/>
      <c r="BO29" s="33"/>
      <c r="BP29" s="33"/>
      <c r="BR29" s="49">
        <v>46</v>
      </c>
      <c r="CL29" s="42"/>
      <c r="CM29" s="42"/>
      <c r="CN29" s="42"/>
      <c r="CO29" s="33"/>
      <c r="CP29" s="33"/>
      <c r="CQ29" s="33"/>
      <c r="CR29" s="33"/>
      <c r="CS29" s="49">
        <v>46</v>
      </c>
      <c r="DP29" s="5"/>
      <c r="DQ29" s="5"/>
      <c r="DZ29" s="2"/>
      <c r="EA29" s="2"/>
      <c r="EB29" s="38"/>
      <c r="EC29" s="49">
        <v>46</v>
      </c>
      <c r="EX29" s="5"/>
      <c r="EY29" s="5"/>
      <c r="FH29" s="2"/>
      <c r="FI29" s="2"/>
      <c r="FJ29" s="38"/>
      <c r="FK29" s="49">
        <v>46</v>
      </c>
      <c r="GF29" s="5"/>
      <c r="GG29" s="5"/>
      <c r="GP29" s="2"/>
      <c r="GQ29" s="2"/>
      <c r="GR29" s="38"/>
      <c r="GS29" s="49">
        <v>46</v>
      </c>
      <c r="HN29" s="5"/>
      <c r="HO29" s="5"/>
      <c r="HX29" s="2"/>
      <c r="HY29" s="2"/>
      <c r="HZ29" s="38"/>
      <c r="IA29" s="49">
        <v>46</v>
      </c>
      <c r="IV29" s="5"/>
      <c r="IW29" s="5"/>
      <c r="JF29" s="2"/>
      <c r="JG29" s="2"/>
      <c r="JH29" s="38"/>
      <c r="JI29" s="49">
        <v>46</v>
      </c>
      <c r="KD29" s="5"/>
      <c r="KE29" s="5"/>
      <c r="KN29" s="2"/>
      <c r="KO29" s="2"/>
      <c r="KP29" s="38"/>
      <c r="KQ29" s="49">
        <v>46</v>
      </c>
      <c r="LL29" s="5"/>
      <c r="LM29" s="5"/>
      <c r="LV29" s="2"/>
      <c r="LW29" s="2"/>
      <c r="LX29" s="38"/>
      <c r="LY29" s="49">
        <v>46</v>
      </c>
      <c r="MT29" s="5"/>
      <c r="MU29" s="5"/>
      <c r="ND29" s="2"/>
      <c r="NE29" s="2"/>
      <c r="NF29" s="38"/>
      <c r="NG29" s="49">
        <v>46</v>
      </c>
      <c r="OB29" s="5"/>
      <c r="OC29" s="5"/>
      <c r="OL29" s="2"/>
      <c r="OM29" s="2"/>
      <c r="ON29" s="38"/>
      <c r="OO29" s="49">
        <v>46</v>
      </c>
      <c r="PJ29" s="5"/>
      <c r="PK29" s="5"/>
      <c r="PT29" s="2"/>
      <c r="PU29" s="2"/>
      <c r="PV29" s="38"/>
      <c r="PW29" s="49">
        <v>46</v>
      </c>
      <c r="QR29" s="5"/>
      <c r="QS29" s="5"/>
      <c r="RB29" s="2"/>
      <c r="RC29" s="2"/>
      <c r="RD29" s="38"/>
      <c r="RE29" s="49">
        <v>46</v>
      </c>
      <c r="RZ29" s="5"/>
      <c r="SA29" s="5"/>
      <c r="SJ29" s="2"/>
      <c r="SK29" s="2"/>
      <c r="SL29" s="38"/>
      <c r="SM29" s="49">
        <v>46</v>
      </c>
      <c r="TH29" s="5"/>
      <c r="TI29" s="5"/>
      <c r="TR29" s="2"/>
      <c r="TS29" s="2"/>
      <c r="TT29" s="38"/>
      <c r="TU29" s="49">
        <v>46</v>
      </c>
      <c r="UP29" s="5"/>
      <c r="UQ29" s="5"/>
      <c r="UZ29" s="2"/>
      <c r="VA29" s="2"/>
      <c r="VB29" s="38"/>
      <c r="VC29" s="49">
        <v>46</v>
      </c>
      <c r="VX29" s="5"/>
      <c r="VY29" s="5"/>
      <c r="WH29" s="2"/>
      <c r="WI29" s="2"/>
      <c r="WJ29" s="38"/>
      <c r="WK29" s="49">
        <v>46</v>
      </c>
    </row>
    <row r="30" spans="1:636" x14ac:dyDescent="0.2">
      <c r="A30" s="5"/>
      <c r="B30" s="26" t="s">
        <v>35</v>
      </c>
      <c r="C30" s="5"/>
      <c r="AJ30" s="42"/>
      <c r="AK30" s="42"/>
      <c r="AL30" s="42"/>
      <c r="AM30" s="33"/>
      <c r="AN30" s="42"/>
      <c r="AO30" s="42"/>
      <c r="AP30" s="33"/>
      <c r="AQ30" s="50">
        <v>46.6</v>
      </c>
      <c r="BK30" s="42"/>
      <c r="BL30" s="42"/>
      <c r="BM30" s="42"/>
      <c r="BO30" s="42"/>
      <c r="BP30" s="33"/>
      <c r="BR30" s="50">
        <v>46.6</v>
      </c>
      <c r="CL30" s="42"/>
      <c r="CM30" s="42"/>
      <c r="CN30" s="42"/>
      <c r="CO30" s="33"/>
      <c r="CP30" s="42"/>
      <c r="CQ30" s="33"/>
      <c r="CR30" s="33"/>
      <c r="CS30" s="50">
        <v>46.6</v>
      </c>
      <c r="DP30" s="5"/>
      <c r="DQ30" s="5"/>
      <c r="DZ30" s="42"/>
      <c r="EA30" s="2"/>
      <c r="EC30" s="50">
        <v>46.6</v>
      </c>
      <c r="EX30" s="5"/>
      <c r="EY30" s="5"/>
      <c r="FH30" s="42"/>
      <c r="FI30" s="2"/>
      <c r="FK30" s="50">
        <v>46.6</v>
      </c>
      <c r="GF30" s="5"/>
      <c r="GG30" s="5"/>
      <c r="GP30" s="42"/>
      <c r="GQ30" s="2"/>
      <c r="GS30" s="50">
        <v>46.6</v>
      </c>
      <c r="HN30" s="5"/>
      <c r="HO30" s="5"/>
      <c r="HX30" s="42"/>
      <c r="HY30" s="2"/>
      <c r="IA30" s="50">
        <v>46.6</v>
      </c>
      <c r="IV30" s="5"/>
      <c r="IW30" s="5"/>
      <c r="JF30" s="2"/>
      <c r="JG30" s="2"/>
      <c r="JI30" s="50">
        <v>46.6</v>
      </c>
      <c r="KD30" s="5"/>
      <c r="KE30" s="5"/>
      <c r="KN30" s="2"/>
      <c r="KO30" s="2"/>
      <c r="KQ30" s="50">
        <v>46.6</v>
      </c>
      <c r="LL30" s="5"/>
      <c r="LM30" s="5"/>
      <c r="LV30" s="2"/>
      <c r="LW30" s="2"/>
      <c r="LY30" s="50">
        <v>46.6</v>
      </c>
      <c r="MT30" s="5"/>
      <c r="MU30" s="5"/>
      <c r="ND30" s="2"/>
      <c r="NE30" s="2"/>
      <c r="NG30" s="50">
        <v>46.6</v>
      </c>
      <c r="OB30" s="5"/>
      <c r="OC30" s="5"/>
      <c r="OL30" s="2"/>
      <c r="OM30" s="2"/>
      <c r="OO30" s="50">
        <v>46.6</v>
      </c>
      <c r="PJ30" s="5"/>
      <c r="PK30" s="5"/>
      <c r="PT30" s="2"/>
      <c r="PU30" s="2"/>
      <c r="PW30" s="50">
        <v>46.6</v>
      </c>
      <c r="QR30" s="5"/>
      <c r="QS30" s="5"/>
      <c r="RB30" s="2"/>
      <c r="RC30" s="2"/>
      <c r="RE30" s="50">
        <v>46.6</v>
      </c>
      <c r="RZ30" s="5"/>
      <c r="SA30" s="5"/>
      <c r="SJ30" s="2"/>
      <c r="SK30" s="2"/>
      <c r="SM30" s="50">
        <v>46.6</v>
      </c>
      <c r="TH30" s="5"/>
      <c r="TI30" s="5"/>
      <c r="TR30" s="2"/>
      <c r="TS30" s="2"/>
      <c r="TU30" s="50">
        <v>46.6</v>
      </c>
      <c r="UP30" s="5"/>
      <c r="UQ30" s="5"/>
      <c r="UZ30" s="2"/>
      <c r="VA30" s="2"/>
      <c r="VC30" s="50">
        <v>46.6</v>
      </c>
      <c r="VX30" s="5"/>
      <c r="VY30" s="5"/>
      <c r="WH30" s="2"/>
      <c r="WI30" s="2"/>
      <c r="WK30" s="50">
        <v>46.6</v>
      </c>
    </row>
    <row r="31" spans="1:636" s="37" customFormat="1" x14ac:dyDescent="0.2">
      <c r="A31"/>
      <c r="B31" s="30" t="s">
        <v>57</v>
      </c>
      <c r="C31" s="2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636" s="37" customFormat="1" x14ac:dyDescent="0.2">
      <c r="A32" s="5"/>
      <c r="B32" s="5"/>
      <c r="C32" s="20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 s="5"/>
      <c r="B33" s="5"/>
      <c r="C33" s="20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3"/>
      <c r="AJ33" s="33"/>
      <c r="AK33" s="33"/>
      <c r="AL33" s="33"/>
      <c r="AM33" s="33"/>
      <c r="AP33" s="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3"/>
      <c r="CL33" s="33"/>
      <c r="CM33" s="33"/>
      <c r="CN33" s="33"/>
      <c r="CO33" s="33"/>
      <c r="CR33" s="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 s="5"/>
      <c r="B34" s="5"/>
      <c r="C34" s="20"/>
      <c r="D34"/>
      <c r="E34"/>
      <c r="F34"/>
      <c r="G34"/>
      <c r="H34"/>
      <c r="I34"/>
      <c r="J34"/>
      <c r="K34"/>
      <c r="L34"/>
      <c r="M34"/>
      <c r="N34" s="10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I34" s="33"/>
      <c r="AJ34" s="33"/>
      <c r="AK34" s="33"/>
      <c r="AL34" s="33"/>
      <c r="AM34" s="33"/>
      <c r="AP34" s="33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K34" s="33"/>
      <c r="CL34" s="33"/>
      <c r="CM34" s="33"/>
      <c r="CN34" s="33"/>
      <c r="CO34" s="33"/>
      <c r="CR34" s="33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I35" s="33"/>
      <c r="AJ35" s="33"/>
      <c r="AK35" s="33"/>
      <c r="AL35" s="33"/>
      <c r="AM35" s="33"/>
      <c r="AP35" s="33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K35" s="33"/>
      <c r="CL35" s="33"/>
      <c r="CM35" s="33"/>
      <c r="CN35" s="33"/>
      <c r="CO35" s="33"/>
      <c r="CR35" s="33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I36" s="33"/>
      <c r="AJ36" s="33"/>
      <c r="AK36" s="33"/>
      <c r="AL36" s="33"/>
      <c r="AM36" s="33"/>
      <c r="AP36" s="33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K36" s="33"/>
      <c r="CL36" s="33"/>
      <c r="CM36" s="33"/>
      <c r="CN36" s="33"/>
      <c r="CO36" s="33"/>
      <c r="CR36" s="33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I37" s="33"/>
      <c r="AJ37" s="33"/>
      <c r="AK37" s="33"/>
      <c r="AL37" s="33"/>
      <c r="AM37" s="33"/>
      <c r="AP37" s="33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K37" s="33"/>
      <c r="CL37" s="33"/>
      <c r="CM37" s="33"/>
      <c r="CN37" s="33"/>
      <c r="CO37" s="33"/>
      <c r="CR37" s="33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</row>
    <row r="42" spans="1:536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</row>
    <row r="43" spans="1:536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 s="10"/>
      <c r="O43" s="10"/>
      <c r="P43" s="10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</row>
    <row r="44" spans="1:536" s="37" customFormat="1" ht="17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 s="10"/>
      <c r="O44" s="10"/>
      <c r="P44" s="10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</row>
    <row r="45" spans="1:536" s="37" customFormat="1" ht="17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 s="10"/>
      <c r="O45" s="10"/>
      <c r="P45" s="10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</row>
    <row r="46" spans="1:536" s="37" customFormat="1" ht="17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 s="10"/>
      <c r="O46" s="10"/>
      <c r="P46" s="10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  <row r="49" spans="14:16" ht="17" x14ac:dyDescent="0.2">
      <c r="N49" s="10"/>
      <c r="O49" s="10"/>
      <c r="P49" s="10"/>
    </row>
    <row r="50" spans="14:16" ht="17" x14ac:dyDescent="0.2">
      <c r="N50" s="10"/>
      <c r="O50" s="10"/>
      <c r="P50" s="10"/>
    </row>
    <row r="51" spans="14:16" ht="17" x14ac:dyDescent="0.2">
      <c r="N51" s="10"/>
      <c r="O51" s="10"/>
      <c r="P51" s="10"/>
    </row>
    <row r="52" spans="14:16" ht="17" x14ac:dyDescent="0.2">
      <c r="N52" s="10"/>
      <c r="O52" s="10"/>
      <c r="P52" s="10"/>
    </row>
  </sheetData>
  <sheetProtection sheet="1" formatCells="0" formatColumns="0" formatRows="0"/>
  <autoFilter ref="A1:XL1" xr:uid="{79A460FC-9A04-AF46-8AD4-107EFB400784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filterColumn colId="558" showButton="0"/>
    <filterColumn colId="559" showButton="0"/>
    <filterColumn colId="560" showButton="0"/>
    <filterColumn colId="561" showButton="0"/>
    <filterColumn colId="562" showButton="0"/>
    <filterColumn colId="563" showButton="0"/>
    <filterColumn colId="564" showButton="0"/>
    <filterColumn colId="565" showButton="0"/>
    <filterColumn colId="566" showButton="0"/>
    <filterColumn colId="567" showButton="0"/>
    <filterColumn colId="568" showButton="0"/>
    <filterColumn colId="569" showButton="0"/>
    <filterColumn colId="570" showButton="0"/>
    <filterColumn colId="571" showButton="0"/>
    <filterColumn colId="572" showButton="0"/>
    <filterColumn colId="573" showButton="0"/>
    <filterColumn colId="575" showButton="0"/>
    <filterColumn colId="576" showButton="0"/>
    <filterColumn colId="577" showButton="0"/>
    <filterColumn colId="578" showButton="0"/>
    <filterColumn colId="579" showButton="0"/>
    <filterColumn colId="580" showButton="0"/>
    <filterColumn colId="581" showButton="0"/>
    <filterColumn colId="582" showButton="0"/>
    <filterColumn colId="583" showButton="0"/>
    <filterColumn colId="584" showButton="0"/>
    <filterColumn colId="585" showButton="0"/>
    <filterColumn colId="586" showButton="0"/>
    <filterColumn colId="587" showButton="0"/>
    <filterColumn colId="588" showButton="0"/>
    <filterColumn colId="589" showButton="0"/>
    <filterColumn colId="590" showButton="0"/>
    <filterColumn colId="591" showButton="0"/>
    <filterColumn colId="592" showButton="0"/>
    <filterColumn colId="593" showButton="0"/>
    <filterColumn colId="594" showButton="0"/>
    <filterColumn colId="595" showButton="0"/>
    <filterColumn colId="596" showButton="0"/>
    <filterColumn colId="597" showButton="0"/>
    <filterColumn colId="598" showButton="0"/>
    <filterColumn colId="599" showButton="0"/>
    <filterColumn colId="600" showButton="0"/>
    <filterColumn colId="601" showButton="0"/>
    <filterColumn colId="602" showButton="0"/>
    <filterColumn colId="603" showButton="0"/>
    <filterColumn colId="604" showButton="0"/>
    <filterColumn colId="605" showButton="0"/>
    <filterColumn colId="606" showButton="0"/>
    <filterColumn colId="607" showButton="0"/>
    <filterColumn colId="609" showButton="0"/>
    <filterColumn colId="610" showButton="0"/>
    <filterColumn colId="611" showButton="0"/>
    <filterColumn colId="612" showButton="0"/>
    <filterColumn colId="613" showButton="0"/>
    <filterColumn colId="614" showButton="0"/>
    <filterColumn colId="615" showButton="0"/>
    <filterColumn colId="616" showButton="0"/>
    <filterColumn colId="617" showButton="0"/>
    <filterColumn colId="618" showButton="0"/>
    <filterColumn colId="619" showButton="0"/>
    <filterColumn colId="620" showButton="0"/>
    <filterColumn colId="621" showButton="0"/>
    <filterColumn colId="622" showButton="0"/>
    <filterColumn colId="623" showButton="0"/>
    <filterColumn colId="624" showButton="0"/>
    <filterColumn colId="625" showButton="0"/>
    <filterColumn colId="626" showButton="0"/>
    <filterColumn colId="627" showButton="0"/>
    <filterColumn colId="628" showButton="0"/>
    <filterColumn colId="629" showButton="0"/>
    <filterColumn colId="630" showButton="0"/>
    <filterColumn colId="631" showButton="0"/>
    <filterColumn colId="632" showButton="0"/>
    <filterColumn colId="633" showButton="0"/>
    <filterColumn colId="634" showButton="0"/>
    <sortState xmlns:xlrd2="http://schemas.microsoft.com/office/spreadsheetml/2017/richdata2" ref="A4:XL20">
      <sortCondition descending="1" ref="F1:F21"/>
    </sortState>
  </autoFilter>
  <mergeCells count="108">
    <mergeCell ref="VD1:WK1"/>
    <mergeCell ref="VD2:VH2"/>
    <mergeCell ref="VI2:VM2"/>
    <mergeCell ref="VN2:VR2"/>
    <mergeCell ref="VS2:VW2"/>
    <mergeCell ref="TV1:VC1"/>
    <mergeCell ref="TV2:TZ2"/>
    <mergeCell ref="UA2:UE2"/>
    <mergeCell ref="UF2:UJ2"/>
    <mergeCell ref="UK2:UO2"/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WL1:XL1"/>
    <mergeCell ref="SN1:TU1"/>
    <mergeCell ref="SN2:SR2"/>
    <mergeCell ref="SS2:SW2"/>
    <mergeCell ref="SX2:TB2"/>
    <mergeCell ref="TC2:TG2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WV2:WZ2"/>
    <mergeCell ref="RF2:RJ2"/>
    <mergeCell ref="RK2:RO2"/>
    <mergeCell ref="RP2:RT2"/>
    <mergeCell ref="RU2:RY2"/>
    <mergeCell ref="WL2:WP2"/>
    <mergeCell ref="WQ2:WU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</mergeCells>
  <phoneticPr fontId="22" type="noConversion"/>
  <conditionalFormatting sqref="H1:H1048576">
    <cfRule type="containsText" dxfId="380" priority="70" operator="containsText" text="No DD">
      <formula>NOT(ISERROR(SEARCH("No DD",H1)))</formula>
    </cfRule>
    <cfRule type="containsText" dxfId="379" priority="71" operator="containsText" text="Merit">
      <formula>NOT(ISERROR(SEARCH("Merit",H1)))</formula>
    </cfRule>
    <cfRule type="containsText" dxfId="378" priority="72" operator="containsText" text="Excellence">
      <formula>NOT(ISERROR(SEARCH("Excellence",H1)))</formula>
    </cfRule>
    <cfRule type="containsText" dxfId="377" priority="73" operator="containsText" text="Worlds Team">
      <formula>NOT(ISERROR(SEARCH("Worlds Team",H1)))</formula>
    </cfRule>
    <cfRule type="containsText" dxfId="376" priority="74" operator="containsText" text="National Team">
      <formula>NOT(ISERROR(SEARCH("National Team",H1)))</formula>
    </cfRule>
  </conditionalFormatting>
  <conditionalFormatting sqref="A4:A1048576">
    <cfRule type="expression" dxfId="375" priority="31">
      <formula>AND(G4&lt;&gt;"",F4="")</formula>
    </cfRule>
    <cfRule type="expression" dxfId="374" priority="75">
      <formula>IF(A4&gt;4,1,0)</formula>
    </cfRule>
  </conditionalFormatting>
  <conditionalFormatting sqref="Q4:AQ20">
    <cfRule type="expression" dxfId="373" priority="76" stopIfTrue="1">
      <formula>IF($AF4&lt;&gt;"",1,0)</formula>
    </cfRule>
  </conditionalFormatting>
  <conditionalFormatting sqref="AR4:BR20">
    <cfRule type="expression" dxfId="372" priority="69" stopIfTrue="1">
      <formula>IF($BG4&lt;&gt;"",1,0)</formula>
    </cfRule>
  </conditionalFormatting>
  <conditionalFormatting sqref="BS4:CS20">
    <cfRule type="expression" dxfId="371" priority="68" stopIfTrue="1">
      <formula>IF($CH4&lt;&gt;"",1,0)</formula>
    </cfRule>
  </conditionalFormatting>
  <conditionalFormatting sqref="BO31:BO1048576 BH1:BH1048576 BK1:BK1048576 BO1:BO29">
    <cfRule type="cellIs" dxfId="370" priority="81" operator="between">
      <formula>$BR$26</formula>
      <formula>1000</formula>
    </cfRule>
    <cfRule type="cellIs" dxfId="369" priority="82" operator="between">
      <formula>$BR$25</formula>
      <formula>$BR$26</formula>
    </cfRule>
    <cfRule type="cellIs" dxfId="368" priority="83" operator="between">
      <formula>$BR$24</formula>
      <formula>$BR$25</formula>
    </cfRule>
    <cfRule type="cellIs" dxfId="367" priority="84" operator="between">
      <formula>$BR$23</formula>
      <formula>$BR$24</formula>
    </cfRule>
  </conditionalFormatting>
  <conditionalFormatting sqref="CP31:CP1048576 CI1:CI1048576 CL1:CL1048576 CP1:CP29">
    <cfRule type="cellIs" dxfId="366" priority="77" operator="between">
      <formula>$CS$26</formula>
      <formula>1000</formula>
    </cfRule>
    <cfRule type="cellIs" dxfId="365" priority="78" operator="between">
      <formula>$CS$25</formula>
      <formula>$CS$26</formula>
    </cfRule>
    <cfRule type="cellIs" dxfId="364" priority="79" operator="between">
      <formula>$CS$24</formula>
      <formula>$CS$25</formula>
    </cfRule>
    <cfRule type="cellIs" dxfId="363" priority="80" operator="between">
      <formula>$CS$23</formula>
      <formula>$CS$24</formula>
    </cfRule>
  </conditionalFormatting>
  <conditionalFormatting sqref="DZ31:DZ1048576 DP1:DP1048576 DS1:DS1048576 DW1:DW1048576 DZ1:DZ29">
    <cfRule type="cellIs" dxfId="362" priority="88" operator="between">
      <formula>$EC$26</formula>
      <formula>1000</formula>
    </cfRule>
    <cfRule type="cellIs" dxfId="361" priority="89" operator="between">
      <formula>$EC$25</formula>
      <formula>$EC$26</formula>
    </cfRule>
    <cfRule type="cellIs" dxfId="360" priority="90" operator="between">
      <formula>$EC$24</formula>
      <formula>$EC$25</formula>
    </cfRule>
    <cfRule type="cellIs" dxfId="359" priority="91" operator="between">
      <formula>$EC$23</formula>
      <formula>$EC$24</formula>
    </cfRule>
  </conditionalFormatting>
  <conditionalFormatting sqref="FH31:FH1048576 EX1:EX1048576 FA1:FA1048576 FE1:FE1048576 FH1:FH29">
    <cfRule type="cellIs" dxfId="358" priority="64" operator="between">
      <formula>$FK$26</formula>
      <formula>1000</formula>
    </cfRule>
    <cfRule type="cellIs" dxfId="357" priority="65" operator="between">
      <formula>$FK$25</formula>
      <formula>$FK$26</formula>
    </cfRule>
    <cfRule type="cellIs" dxfId="356" priority="66" operator="between">
      <formula>$FK$24</formula>
      <formula>$FK$25</formula>
    </cfRule>
    <cfRule type="cellIs" dxfId="355" priority="67" operator="between">
      <formula>$FK$23</formula>
      <formula>$FK$24</formula>
    </cfRule>
  </conditionalFormatting>
  <conditionalFormatting sqref="HX31:HX1048576 HN1:HN1048576 HQ1:HQ1048576 HU1:HU1048576 HX1:HX29">
    <cfRule type="cellIs" dxfId="354" priority="60" operator="between">
      <formula>$IA$26</formula>
      <formula>1000</formula>
    </cfRule>
    <cfRule type="cellIs" dxfId="353" priority="61" operator="between">
      <formula>$IA$25</formula>
      <formula>$IA$26</formula>
    </cfRule>
    <cfRule type="cellIs" dxfId="352" priority="62" operator="between">
      <formula>$IA$24</formula>
      <formula>$IA$25</formula>
    </cfRule>
    <cfRule type="cellIs" dxfId="351" priority="63" operator="between">
      <formula>$IA$23</formula>
      <formula>$IA$24</formula>
    </cfRule>
  </conditionalFormatting>
  <conditionalFormatting sqref="AO30 AG1:AG1048576 AJ1:AJ1048576 AN1:AN1048576">
    <cfRule type="cellIs" dxfId="350" priority="56" operator="between">
      <formula>$AQ$26</formula>
      <formula>1000</formula>
    </cfRule>
    <cfRule type="cellIs" dxfId="349" priority="57" operator="between">
      <formula>$AQ$25</formula>
      <formula>$AQ$26</formula>
    </cfRule>
    <cfRule type="cellIs" dxfId="348" priority="58" operator="between">
      <formula>$AQ$24</formula>
      <formula>$AQ$25</formula>
    </cfRule>
    <cfRule type="cellIs" dxfId="347" priority="59" operator="between">
      <formula>$AQ$23</formula>
      <formula>$AQ$24</formula>
    </cfRule>
  </conditionalFormatting>
  <conditionalFormatting sqref="BO30">
    <cfRule type="cellIs" dxfId="346" priority="52" operator="between">
      <formula>$AQ$26</formula>
      <formula>1000</formula>
    </cfRule>
    <cfRule type="cellIs" dxfId="345" priority="53" operator="between">
      <formula>$AQ$25</formula>
      <formula>$AQ$26</formula>
    </cfRule>
    <cfRule type="cellIs" dxfId="344" priority="54" operator="between">
      <formula>$AQ$24</formula>
      <formula>$AQ$25</formula>
    </cfRule>
    <cfRule type="cellIs" dxfId="343" priority="55" operator="between">
      <formula>$AQ$23</formula>
      <formula>$AQ$24</formula>
    </cfRule>
  </conditionalFormatting>
  <conditionalFormatting sqref="CP30">
    <cfRule type="cellIs" dxfId="342" priority="48" operator="between">
      <formula>$AQ$26</formula>
      <formula>1000</formula>
    </cfRule>
    <cfRule type="cellIs" dxfId="341" priority="49" operator="between">
      <formula>$AQ$25</formula>
      <formula>$AQ$26</formula>
    </cfRule>
    <cfRule type="cellIs" dxfId="340" priority="50" operator="between">
      <formula>$AQ$24</formula>
      <formula>$AQ$25</formula>
    </cfRule>
    <cfRule type="cellIs" dxfId="339" priority="51" operator="between">
      <formula>$AQ$23</formula>
      <formula>$AQ$24</formula>
    </cfRule>
  </conditionalFormatting>
  <conditionalFormatting sqref="DZ30">
    <cfRule type="cellIs" dxfId="338" priority="44" operator="between">
      <formula>$AQ$26</formula>
      <formula>1000</formula>
    </cfRule>
    <cfRule type="cellIs" dxfId="337" priority="45" operator="between">
      <formula>$AQ$25</formula>
      <formula>$AQ$26</formula>
    </cfRule>
    <cfRule type="cellIs" dxfId="336" priority="46" operator="between">
      <formula>$AQ$24</formula>
      <formula>$AQ$25</formula>
    </cfRule>
    <cfRule type="cellIs" dxfId="335" priority="47" operator="between">
      <formula>$AQ$23</formula>
      <formula>$AQ$24</formula>
    </cfRule>
  </conditionalFormatting>
  <conditionalFormatting sqref="FH30">
    <cfRule type="cellIs" dxfId="334" priority="40" operator="between">
      <formula>$AQ$26</formula>
      <formula>1000</formula>
    </cfRule>
    <cfRule type="cellIs" dxfId="333" priority="41" operator="between">
      <formula>$AQ$25</formula>
      <formula>$AQ$26</formula>
    </cfRule>
    <cfRule type="cellIs" dxfId="332" priority="42" operator="between">
      <formula>$AQ$24</formula>
      <formula>$AQ$25</formula>
    </cfRule>
    <cfRule type="cellIs" dxfId="331" priority="43" operator="between">
      <formula>$AQ$23</formula>
      <formula>$AQ$24</formula>
    </cfRule>
  </conditionalFormatting>
  <conditionalFormatting sqref="HX30">
    <cfRule type="cellIs" dxfId="330" priority="36" operator="between">
      <formula>$AQ$26</formula>
      <formula>1000</formula>
    </cfRule>
    <cfRule type="cellIs" dxfId="329" priority="37" operator="between">
      <formula>$AQ$25</formula>
      <formula>$AQ$26</formula>
    </cfRule>
    <cfRule type="cellIs" dxfId="328" priority="38" operator="between">
      <formula>$AQ$24</formula>
      <formula>$AQ$25</formula>
    </cfRule>
    <cfRule type="cellIs" dxfId="327" priority="39" operator="between">
      <formula>$AQ$23</formula>
      <formula>$AQ$24</formula>
    </cfRule>
  </conditionalFormatting>
  <conditionalFormatting sqref="GP31:GP1048576 GF1:GF1048576 GI1:GI1048576 GM1:GM1048576 GP1:GP29">
    <cfRule type="cellIs" dxfId="326" priority="119" operator="between">
      <formula>$GS$26</formula>
      <formula>1000</formula>
    </cfRule>
    <cfRule type="cellIs" dxfId="325" priority="120" operator="between">
      <formula>$GS$25</formula>
      <formula>$GS$26</formula>
    </cfRule>
    <cfRule type="cellIs" dxfId="324" priority="121" operator="between">
      <formula>$GS$24</formula>
      <formula>$GS$25</formula>
    </cfRule>
    <cfRule type="cellIs" dxfId="323" priority="122" operator="between">
      <formula>$GS$23</formula>
      <formula>$GS$24</formula>
    </cfRule>
  </conditionalFormatting>
  <conditionalFormatting sqref="GP30">
    <cfRule type="cellIs" dxfId="322" priority="32" operator="between">
      <formula>$AQ$26</formula>
      <formula>1000</formula>
    </cfRule>
    <cfRule type="cellIs" dxfId="321" priority="33" operator="between">
      <formula>$AQ$25</formula>
      <formula>$AQ$26</formula>
    </cfRule>
    <cfRule type="cellIs" dxfId="320" priority="34" operator="between">
      <formula>$AQ$24</formula>
      <formula>$AQ$25</formula>
    </cfRule>
    <cfRule type="cellIs" dxfId="319" priority="35" operator="between">
      <formula>$AQ$23</formula>
      <formula>$AQ$24</formula>
    </cfRule>
  </conditionalFormatting>
  <conditionalFormatting sqref="K1:K1048576 M1:M1048576">
    <cfRule type="expression" dxfId="318" priority="85" stopIfTrue="1">
      <formula>IF(K1=$BS$1,1,0)</formula>
    </cfRule>
    <cfRule type="expression" dxfId="317" priority="86">
      <formula>IF(K1=$AR$1,1,0)</formula>
    </cfRule>
    <cfRule type="expression" dxfId="316" priority="87">
      <formula>IF(K1=$Q$1,1,0)</formula>
    </cfRule>
  </conditionalFormatting>
  <conditionalFormatting sqref="CN1:CN1048576 AL1:AL1048576">
    <cfRule type="cellIs" dxfId="315" priority="105789" operator="between">
      <formula>AQ$30</formula>
      <formula>1000</formula>
    </cfRule>
    <cfRule type="cellIs" dxfId="314" priority="105790" operator="between">
      <formula>AQ$29</formula>
      <formula>AQ$30</formula>
    </cfRule>
  </conditionalFormatting>
  <conditionalFormatting sqref="DU1:DU1048576 FC1:FC1048576 GK1:GK1048576 HS1:HS1048576 JA1:JA1048576 KI1:KI1048576 LQ1:LQ1048576 MY1:MY1048576 OG1:OG1048576 PO1:PO1048576 QW1:QW1048576 SE1:SE1048576 TM1:TM30 UU1:UU30 WC1:WC30">
    <cfRule type="cellIs" dxfId="313" priority="105801" operator="between">
      <formula>EC$30</formula>
      <formula>1000</formula>
    </cfRule>
    <cfRule type="cellIs" dxfId="312" priority="105802" operator="between">
      <formula>EC$29</formula>
      <formula>EC$30</formula>
    </cfRule>
  </conditionalFormatting>
  <conditionalFormatting sqref="AI1:AI1048576 AL1:AL1048576 AP1:AP1048576">
    <cfRule type="cellIs" dxfId="311" priority="105873" operator="between">
      <formula>$AQ$30</formula>
      <formula>1000</formula>
    </cfRule>
    <cfRule type="cellIs" dxfId="310" priority="105874" operator="between">
      <formula>$AQ$29</formula>
      <formula>$AQ$30</formula>
    </cfRule>
    <cfRule type="cellIs" dxfId="309" priority="105875" operator="between">
      <formula>$AQ$28</formula>
      <formula>$AQ$29</formula>
    </cfRule>
    <cfRule type="cellIs" dxfId="308" priority="105876" operator="between">
      <formula>$AQ$27</formula>
      <formula>$AQ$28</formula>
    </cfRule>
  </conditionalFormatting>
  <conditionalFormatting sqref="BJ1:BJ1048576 BM1:BM1048576 BQ1:BQ1048576">
    <cfRule type="cellIs" dxfId="307" priority="105909" operator="between">
      <formula>$BR$30</formula>
      <formula>1000</formula>
    </cfRule>
    <cfRule type="cellIs" dxfId="306" priority="105910" operator="between">
      <formula>$BR$29</formula>
      <formula>$BR$30</formula>
    </cfRule>
    <cfRule type="cellIs" dxfId="305" priority="105911" operator="between">
      <formula>$BR$28</formula>
      <formula>$BR$29</formula>
    </cfRule>
    <cfRule type="cellIs" dxfId="304" priority="105912" operator="between">
      <formula>$BR$27</formula>
      <formula>$BR$28</formula>
    </cfRule>
  </conditionalFormatting>
  <conditionalFormatting sqref="CK1:CK1048576 CN1:CN1048576 CR1:CR1048576">
    <cfRule type="cellIs" dxfId="303" priority="105945" operator="between">
      <formula>$CS$30</formula>
      <formula>1000</formula>
    </cfRule>
    <cfRule type="cellIs" dxfId="302" priority="105946" operator="between">
      <formula>$CS$29</formula>
      <formula>$CS$30</formula>
    </cfRule>
    <cfRule type="cellIs" dxfId="301" priority="105947" operator="between">
      <formula>$CS$28</formula>
      <formula>$CS$29</formula>
    </cfRule>
    <cfRule type="cellIs" dxfId="300" priority="105948" operator="between">
      <formula>$CS$27</formula>
      <formula>$CS$28</formula>
    </cfRule>
  </conditionalFormatting>
  <conditionalFormatting sqref="MT1:MT1048576 MW1:MW1048576 NA1:NA1048576 ND1:ND1048576">
    <cfRule type="cellIs" dxfId="299" priority="105981" operator="between">
      <formula>$NG$23</formula>
      <formula>$NG$24</formula>
    </cfRule>
    <cfRule type="cellIs" dxfId="298" priority="105982" operator="between">
      <formula>$NG$24</formula>
      <formula>$NG$25</formula>
    </cfRule>
    <cfRule type="cellIs" dxfId="297" priority="105983" stopIfTrue="1" operator="between">
      <formula>$NG$25</formula>
      <formula>$NG$26</formula>
    </cfRule>
    <cfRule type="cellIs" dxfId="296" priority="105984" stopIfTrue="1" operator="between">
      <formula>$NG$26</formula>
      <formula>1000</formula>
    </cfRule>
  </conditionalFormatting>
  <conditionalFormatting sqref="DR1:DR1048576 DU1:DU1048576 DY1:DY1048576 EB1:EB1048576">
    <cfRule type="cellIs" dxfId="295" priority="106029" operator="between">
      <formula>$EC$30</formula>
      <formula>1000</formula>
    </cfRule>
    <cfRule type="cellIs" dxfId="294" priority="106030" operator="between">
      <formula>$EC$29</formula>
      <formula>$EC$30</formula>
    </cfRule>
    <cfRule type="cellIs" dxfId="293" priority="106031" operator="between">
      <formula>$EC$28</formula>
      <formula>$EC$29</formula>
    </cfRule>
    <cfRule type="cellIs" dxfId="292" priority="106032" operator="between">
      <formula>$EC$27</formula>
      <formula>$EC$28</formula>
    </cfRule>
  </conditionalFormatting>
  <conditionalFormatting sqref="EZ1:EZ1048576 FC1:FC1048576 FG1:FG1048576 FJ1:FJ1048576">
    <cfRule type="cellIs" dxfId="291" priority="106077" operator="between">
      <formula>$FK$30</formula>
      <formula>1000</formula>
    </cfRule>
    <cfRule type="cellIs" dxfId="290" priority="106078" operator="between">
      <formula>$FK$29</formula>
      <formula>$FK$30</formula>
    </cfRule>
    <cfRule type="cellIs" dxfId="289" priority="106079" operator="between">
      <formula>$FK$28</formula>
      <formula>$FK$29</formula>
    </cfRule>
    <cfRule type="cellIs" dxfId="288" priority="106080" operator="between">
      <formula>$FK$27</formula>
      <formula>$FK$28</formula>
    </cfRule>
  </conditionalFormatting>
  <conditionalFormatting sqref="GH1:GH1048576 GK1:GK1048576 GO1:GO1048576 GR1:GR1048576">
    <cfRule type="cellIs" dxfId="287" priority="106125" operator="between">
      <formula>$GS$30</formula>
      <formula>1000</formula>
    </cfRule>
    <cfRule type="cellIs" dxfId="286" priority="106126" operator="between">
      <formula>$GS$29</formula>
      <formula>$GS$30</formula>
    </cfRule>
    <cfRule type="cellIs" dxfId="285" priority="106127" operator="between">
      <formula>$GS$28</formula>
      <formula>$GS$29</formula>
    </cfRule>
    <cfRule type="cellIs" dxfId="284" priority="106128" operator="between">
      <formula>$GS$27</formula>
      <formula>$GS$28</formula>
    </cfRule>
  </conditionalFormatting>
  <conditionalFormatting sqref="HP1:HP1048576 HS1:HS1048576 HW1:HW1048576 HZ1:HZ1048576">
    <cfRule type="cellIs" dxfId="283" priority="106173" operator="between">
      <formula>$IA$30</formula>
      <formula>1000</formula>
    </cfRule>
    <cfRule type="cellIs" dxfId="282" priority="106174" operator="between">
      <formula>$IA$29</formula>
      <formula>$IA$30</formula>
    </cfRule>
    <cfRule type="cellIs" dxfId="281" priority="106175" operator="between">
      <formula>$IA$28</formula>
      <formula>$IA$29</formula>
    </cfRule>
    <cfRule type="cellIs" dxfId="280" priority="106176" operator="between">
      <formula>$IA$27</formula>
      <formula>$IA$28</formula>
    </cfRule>
  </conditionalFormatting>
  <conditionalFormatting sqref="IV1:IV1048576 IY1:IY1048576 JC1:JC1048576 JF1:JF1048576">
    <cfRule type="cellIs" dxfId="279" priority="106221" operator="between">
      <formula>$JI$26</formula>
      <formula>1000</formula>
    </cfRule>
    <cfRule type="cellIs" dxfId="278" priority="106222" operator="between">
      <formula>$JI$25</formula>
      <formula>$JI$26</formula>
    </cfRule>
    <cfRule type="cellIs" dxfId="277" priority="106223" operator="between">
      <formula>$JI$24</formula>
      <formula>$JI$25</formula>
    </cfRule>
    <cfRule type="cellIs" dxfId="276" priority="106224" operator="between">
      <formula>$JI$23</formula>
      <formula>$JI$24</formula>
    </cfRule>
  </conditionalFormatting>
  <conditionalFormatting sqref="IX1:IX1048576 JA1:JA1048576 JE1:JE1048576 JH1:JH1048576">
    <cfRule type="cellIs" dxfId="275" priority="106269" operator="between">
      <formula>$JI$30</formula>
      <formula>1000</formula>
    </cfRule>
    <cfRule type="cellIs" dxfId="274" priority="106270" operator="between">
      <formula>$JI$29</formula>
      <formula>$JI$30</formula>
    </cfRule>
    <cfRule type="cellIs" dxfId="273" priority="106271" operator="between">
      <formula>$JI$28</formula>
      <formula>$JI$29</formula>
    </cfRule>
    <cfRule type="cellIs" dxfId="272" priority="106272" operator="between">
      <formula>$JI$27</formula>
      <formula>$JI$28</formula>
    </cfRule>
  </conditionalFormatting>
  <conditionalFormatting sqref="KD1:KD1048576 KG1:KG1048576 KK1:KK1048576 KN1:KN1048576">
    <cfRule type="cellIs" dxfId="271" priority="106317" operator="between">
      <formula>$KQ$26</formula>
      <formula>1000</formula>
    </cfRule>
    <cfRule type="cellIs" dxfId="270" priority="106318" operator="between">
      <formula>$KQ$25</formula>
      <formula>$KQ$26</formula>
    </cfRule>
    <cfRule type="cellIs" dxfId="269" priority="106319" operator="between">
      <formula>$KQ$24</formula>
      <formula>$KQ$25</formula>
    </cfRule>
    <cfRule type="cellIs" dxfId="268" priority="106320" operator="between">
      <formula>$KQ$23</formula>
      <formula>$KQ$24</formula>
    </cfRule>
  </conditionalFormatting>
  <conditionalFormatting sqref="KF1:KF1048576 KI1:KI1048576 KM1:KM1048576 KP1:KP1048576">
    <cfRule type="cellIs" dxfId="267" priority="106365" operator="between">
      <formula>$KQ$30</formula>
      <formula>1000</formula>
    </cfRule>
    <cfRule type="cellIs" dxfId="266" priority="106366" operator="between">
      <formula>$KQ$29</formula>
      <formula>$KQ$30</formula>
    </cfRule>
    <cfRule type="cellIs" dxfId="265" priority="106367" operator="between">
      <formula>$KQ$28</formula>
      <formula>$KQ$29</formula>
    </cfRule>
    <cfRule type="cellIs" dxfId="264" priority="106368" operator="between">
      <formula>$KQ$27</formula>
      <formula>$KQ$28</formula>
    </cfRule>
  </conditionalFormatting>
  <conditionalFormatting sqref="LL1:LL1048576 LO1:LO1048576 LS1:LS1048576 LV1:LV1048576">
    <cfRule type="cellIs" dxfId="263" priority="106413" operator="between">
      <formula>$LY$26</formula>
      <formula>1000</formula>
    </cfRule>
    <cfRule type="cellIs" dxfId="262" priority="106414" operator="between">
      <formula>$LY$25</formula>
      <formula>$LY$26</formula>
    </cfRule>
    <cfRule type="cellIs" dxfId="261" priority="106415" operator="between">
      <formula>$LY$24</formula>
      <formula>$LY$25</formula>
    </cfRule>
    <cfRule type="cellIs" dxfId="260" priority="106416" operator="between">
      <formula>$LY$23</formula>
      <formula>$LY$24</formula>
    </cfRule>
  </conditionalFormatting>
  <conditionalFormatting sqref="LN1:LN1048576 LQ1:LQ1048576 LU1:LU1048576 LX1:LX1048576">
    <cfRule type="cellIs" dxfId="259" priority="106461" operator="between">
      <formula>$LY$30</formula>
      <formula>1000</formula>
    </cfRule>
    <cfRule type="cellIs" dxfId="258" priority="106462" operator="between">
      <formula>$LY$29</formula>
      <formula>$LY$30</formula>
    </cfRule>
    <cfRule type="cellIs" dxfId="257" priority="106463" operator="between">
      <formula>$LY$28</formula>
      <formula>$LY$29</formula>
    </cfRule>
    <cfRule type="cellIs" dxfId="256" priority="106464" operator="between">
      <formula>$LY$27</formula>
      <formula>$LY$28</formula>
    </cfRule>
  </conditionalFormatting>
  <conditionalFormatting sqref="MV1:MV1048576 MY1:MY1048576 NC1:NC1048576 NF1:NF1048576">
    <cfRule type="cellIs" dxfId="255" priority="106509" operator="between">
      <formula>$NG$30</formula>
      <formula>1000</formula>
    </cfRule>
    <cfRule type="cellIs" dxfId="254" priority="106510" operator="between">
      <formula>$NG$29</formula>
      <formula>$NG$30</formula>
    </cfRule>
    <cfRule type="cellIs" dxfId="253" priority="106511" operator="between">
      <formula>$NG$28</formula>
      <formula>$NG$29</formula>
    </cfRule>
    <cfRule type="cellIs" dxfId="252" priority="106512" operator="between">
      <formula>$NG$27</formula>
      <formula>$NG$28</formula>
    </cfRule>
  </conditionalFormatting>
  <conditionalFormatting sqref="OB1:OB1048576 OE1:OE1048576 OI1:OI1048576 OL1:OL1048576">
    <cfRule type="cellIs" dxfId="251" priority="106557" operator="between">
      <formula>$OO$26</formula>
      <formula>1000</formula>
    </cfRule>
    <cfRule type="cellIs" dxfId="250" priority="106558" operator="between">
      <formula>$OO$25</formula>
      <formula>$OO$26</formula>
    </cfRule>
    <cfRule type="cellIs" dxfId="249" priority="106559" operator="between">
      <formula>$OO$24</formula>
      <formula>$OO$25</formula>
    </cfRule>
    <cfRule type="cellIs" dxfId="248" priority="106560" operator="between">
      <formula>$OO$23</formula>
      <formula>$OO$24</formula>
    </cfRule>
  </conditionalFormatting>
  <conditionalFormatting sqref="OD1:OD1048576 OG1:OG1048576 OK1:OK1048576 ON1:ON1048576">
    <cfRule type="cellIs" dxfId="247" priority="106605" operator="between">
      <formula>$OO$30</formula>
      <formula>1000</formula>
    </cfRule>
    <cfRule type="cellIs" dxfId="246" priority="106606" operator="between">
      <formula>$OO$29</formula>
      <formula>$OO$30</formula>
    </cfRule>
    <cfRule type="cellIs" dxfId="245" priority="106607" operator="between">
      <formula>$OO$28</formula>
      <formula>$OO$29</formula>
    </cfRule>
    <cfRule type="cellIs" dxfId="244" priority="106608" operator="between">
      <formula>$OO$27</formula>
      <formula>$OO$28</formula>
    </cfRule>
  </conditionalFormatting>
  <conditionalFormatting sqref="PJ1:PJ1048576 PM1:PM1048576 PQ1:PQ1048576 PT1:PT1048576">
    <cfRule type="cellIs" dxfId="243" priority="106653" operator="between">
      <formula>$PW$26</formula>
      <formula>1000</formula>
    </cfRule>
    <cfRule type="cellIs" dxfId="242" priority="106654" operator="between">
      <formula>$PW$25</formula>
      <formula>$PW$26</formula>
    </cfRule>
    <cfRule type="cellIs" dxfId="241" priority="106655" operator="between">
      <formula>$PW$24</formula>
      <formula>$PW$25</formula>
    </cfRule>
    <cfRule type="cellIs" dxfId="240" priority="106656" operator="between">
      <formula>$PW$23</formula>
      <formula>$PW$24</formula>
    </cfRule>
  </conditionalFormatting>
  <conditionalFormatting sqref="PL1:PL1048576 PO1:PO1048576 PS1:PS1048576 PV1:PV1048576">
    <cfRule type="cellIs" dxfId="239" priority="106701" operator="between">
      <formula>$PW$30</formula>
      <formula>1000</formula>
    </cfRule>
    <cfRule type="cellIs" dxfId="238" priority="106702" operator="between">
      <formula>$PW$29</formula>
      <formula>$PW$30</formula>
    </cfRule>
    <cfRule type="cellIs" dxfId="237" priority="106703" operator="between">
      <formula>$PW$28</formula>
      <formula>$PW$29</formula>
    </cfRule>
    <cfRule type="cellIs" dxfId="236" priority="106704" operator="between">
      <formula>$PW$27</formula>
      <formula>$PW$28</formula>
    </cfRule>
  </conditionalFormatting>
  <conditionalFormatting sqref="QR1:QR1048576 QU1:QU1048576 QY1:QY1048576 RB1:RB1048576">
    <cfRule type="cellIs" dxfId="235" priority="106749" operator="between">
      <formula>$RE$26</formula>
      <formula>1000</formula>
    </cfRule>
    <cfRule type="cellIs" dxfId="234" priority="106750" operator="between">
      <formula>$RE$25</formula>
      <formula>$RE$26</formula>
    </cfRule>
    <cfRule type="cellIs" dxfId="233" priority="106751" operator="between">
      <formula>$RE$24</formula>
      <formula>$RE$25</formula>
    </cfRule>
    <cfRule type="cellIs" dxfId="232" priority="106752" operator="between">
      <formula>$RE$23</formula>
      <formula>$RE$24</formula>
    </cfRule>
  </conditionalFormatting>
  <conditionalFormatting sqref="QT1:QT1048576 QW1:QW1048576 RA1:RA1048576 RD1:RD1048576">
    <cfRule type="cellIs" dxfId="231" priority="106797" operator="between">
      <formula>$RE$30</formula>
      <formula>1000</formula>
    </cfRule>
    <cfRule type="cellIs" dxfId="230" priority="106798" operator="between">
      <formula>$RE$29</formula>
      <formula>$RE$30</formula>
    </cfRule>
    <cfRule type="cellIs" dxfId="229" priority="106799" operator="between">
      <formula>$RE$28</formula>
      <formula>$RE$29</formula>
    </cfRule>
    <cfRule type="cellIs" dxfId="228" priority="106800" operator="between">
      <formula>$RE$27</formula>
      <formula>$RE$28</formula>
    </cfRule>
  </conditionalFormatting>
  <conditionalFormatting sqref="RZ1:RZ1048576 SC1:SC1048576 SG1:SG1048576 SJ1:SJ1048576 TK1:TK30 TO1:TO30 TR1:TR30 US1:US30 UW1:UW30 UZ1:UZ30 WA1:WA30 WE1:WE30 WH1:WH30 TH1:TH30 UP1:UP30 VX1:VX30">
    <cfRule type="cellIs" dxfId="227" priority="106845" operator="between">
      <formula>$SM$26</formula>
      <formula>1000</formula>
    </cfRule>
    <cfRule type="cellIs" dxfId="226" priority="106846" operator="between">
      <formula>$SM$25</formula>
      <formula>$SM$26</formula>
    </cfRule>
    <cfRule type="cellIs" dxfId="225" priority="106847" operator="between">
      <formula>$SM$24</formula>
      <formula>$SM$25</formula>
    </cfRule>
    <cfRule type="cellIs" dxfId="224" priority="106848" operator="between">
      <formula>$SM$23</formula>
      <formula>$SM$24</formula>
    </cfRule>
  </conditionalFormatting>
  <conditionalFormatting sqref="SB1:SB1048576 SE1:SE1048576 SI1:SI1048576 SL1:SL1048576 TM1:TM30 TQ1:TQ30 TT1:TT30 UU1:UU30 UY1:UY30 VB1:VB30 WC1:WC30 WG1:WG30 WJ1:WJ30 TJ1:TJ30 UR1:UR30 VZ1:VZ30">
    <cfRule type="cellIs" dxfId="223" priority="106965" operator="between">
      <formula>$SM$30</formula>
      <formula>1000</formula>
    </cfRule>
    <cfRule type="cellIs" dxfId="222" priority="106966" operator="between">
      <formula>$SM$29</formula>
      <formula>$SM$30</formula>
    </cfRule>
    <cfRule type="cellIs" dxfId="221" priority="106967" operator="between">
      <formula>$SM$28</formula>
      <formula>$SM$29</formula>
    </cfRule>
    <cfRule type="cellIs" dxfId="220" priority="106968" operator="between">
      <formula>$SM$27</formula>
      <formula>$SM$28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UM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  <col min="476" max="559" width="10.83203125" hidden="1" customWidth="1"/>
  </cols>
  <sheetData>
    <row r="1" spans="1:559" ht="16" customHeight="1" x14ac:dyDescent="0.2">
      <c r="A1" s="68" t="s">
        <v>1</v>
      </c>
      <c r="B1" s="68" t="s">
        <v>29</v>
      </c>
      <c r="C1" s="68" t="s">
        <v>0</v>
      </c>
      <c r="D1" s="68" t="s">
        <v>58</v>
      </c>
      <c r="E1" s="68" t="s">
        <v>2</v>
      </c>
      <c r="F1" s="69" t="s">
        <v>64</v>
      </c>
      <c r="G1" s="69" t="s">
        <v>11</v>
      </c>
      <c r="H1" s="68" t="s">
        <v>12</v>
      </c>
      <c r="I1" s="69" t="s">
        <v>86</v>
      </c>
      <c r="J1" s="74" t="s">
        <v>117</v>
      </c>
      <c r="K1" s="70" t="s">
        <v>33</v>
      </c>
      <c r="L1" s="74" t="s">
        <v>118</v>
      </c>
      <c r="M1" s="70" t="s">
        <v>33</v>
      </c>
      <c r="N1" s="74" t="s">
        <v>119</v>
      </c>
      <c r="O1" s="70" t="s">
        <v>33</v>
      </c>
      <c r="P1" s="70" t="s">
        <v>13</v>
      </c>
      <c r="Q1" s="70" t="s">
        <v>33</v>
      </c>
      <c r="R1" s="73" t="s">
        <v>14</v>
      </c>
      <c r="S1" s="70" t="s">
        <v>34</v>
      </c>
      <c r="T1" s="70" t="s">
        <v>33</v>
      </c>
      <c r="U1" s="71" t="s">
        <v>205</v>
      </c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6" t="s">
        <v>234</v>
      </c>
      <c r="AY1" s="76"/>
      <c r="AZ1" s="76"/>
      <c r="BA1" s="76"/>
      <c r="BB1" s="76"/>
      <c r="BC1" s="76"/>
      <c r="BD1" s="76"/>
      <c r="BE1" s="76"/>
      <c r="BF1" s="76"/>
      <c r="BG1" s="76"/>
      <c r="BH1" s="76"/>
      <c r="BI1" s="76"/>
      <c r="BJ1" s="76"/>
      <c r="BK1" s="76"/>
      <c r="BL1" s="76"/>
      <c r="BM1" s="76"/>
      <c r="BN1" s="76"/>
      <c r="BO1" s="76"/>
      <c r="BP1" s="76"/>
      <c r="BQ1" s="76"/>
      <c r="BR1" s="76"/>
      <c r="BS1" s="76"/>
      <c r="BT1" s="76"/>
      <c r="BU1" s="76"/>
      <c r="BV1" s="76"/>
      <c r="BW1" s="76"/>
      <c r="BX1" s="76"/>
      <c r="BY1" s="76"/>
      <c r="BZ1" s="76"/>
      <c r="CA1" s="71" t="s">
        <v>275</v>
      </c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7" t="s">
        <v>63</v>
      </c>
      <c r="DE1" s="77"/>
      <c r="DF1" s="77"/>
      <c r="DG1" s="71" t="s">
        <v>200</v>
      </c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6" t="s">
        <v>216</v>
      </c>
      <c r="EJ1" s="76"/>
      <c r="EK1" s="76"/>
      <c r="EL1" s="76"/>
      <c r="EM1" s="76"/>
      <c r="EN1" s="76"/>
      <c r="EO1" s="76"/>
      <c r="EP1" s="76"/>
      <c r="EQ1" s="76"/>
      <c r="ER1" s="76"/>
      <c r="ES1" s="76"/>
      <c r="ET1" s="76"/>
      <c r="EU1" s="76"/>
      <c r="EV1" s="76"/>
      <c r="EW1" s="76"/>
      <c r="EX1" s="76"/>
      <c r="EY1" s="76"/>
      <c r="EZ1" s="76"/>
      <c r="FA1" s="76"/>
      <c r="FB1" s="76"/>
      <c r="FC1" s="76"/>
      <c r="FD1" s="76"/>
      <c r="FE1" s="76"/>
      <c r="FF1" s="76"/>
      <c r="FG1" s="76"/>
      <c r="FH1" s="76"/>
      <c r="FI1" s="76"/>
      <c r="FJ1" s="76"/>
      <c r="FK1" s="71" t="s">
        <v>224</v>
      </c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6" t="s">
        <v>289</v>
      </c>
      <c r="GN1" s="76"/>
      <c r="GO1" s="76"/>
      <c r="GP1" s="76"/>
      <c r="GQ1" s="76"/>
      <c r="GR1" s="76"/>
      <c r="GS1" s="76"/>
      <c r="GT1" s="76"/>
      <c r="GU1" s="76"/>
      <c r="GV1" s="76"/>
      <c r="GW1" s="76"/>
      <c r="GX1" s="76"/>
      <c r="GY1" s="76"/>
      <c r="GZ1" s="76"/>
      <c r="HA1" s="76"/>
      <c r="HB1" s="76"/>
      <c r="HC1" s="76"/>
      <c r="HD1" s="76"/>
      <c r="HE1" s="76"/>
      <c r="HF1" s="76"/>
      <c r="HG1" s="76"/>
      <c r="HH1" s="76"/>
      <c r="HI1" s="76"/>
      <c r="HJ1" s="76"/>
      <c r="HK1" s="76"/>
      <c r="HL1" s="76"/>
      <c r="HM1" s="76"/>
      <c r="HN1" s="76"/>
      <c r="HO1" s="71" t="s">
        <v>288</v>
      </c>
      <c r="HP1" s="71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6"/>
      <c r="IR1" s="76"/>
      <c r="IS1" s="76"/>
      <c r="IT1" s="76"/>
      <c r="IU1" s="76"/>
      <c r="IV1" s="76"/>
      <c r="IW1" s="76"/>
      <c r="IX1" s="76"/>
      <c r="IY1" s="76"/>
      <c r="IZ1" s="76"/>
      <c r="JA1" s="76"/>
      <c r="JB1" s="76"/>
      <c r="JC1" s="76"/>
      <c r="JD1" s="76"/>
      <c r="JE1" s="76"/>
      <c r="JF1" s="76"/>
      <c r="JG1" s="76"/>
      <c r="JH1" s="76"/>
      <c r="JI1" s="76"/>
      <c r="JJ1" s="76"/>
      <c r="JK1" s="76"/>
      <c r="JL1" s="76"/>
      <c r="JM1" s="76"/>
      <c r="JN1" s="76"/>
      <c r="JO1" s="76"/>
      <c r="JP1" s="76"/>
      <c r="JQ1" s="76"/>
      <c r="JR1" s="76"/>
      <c r="JS1" s="71"/>
      <c r="JT1" s="71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6"/>
      <c r="KV1" s="76"/>
      <c r="KW1" s="76"/>
      <c r="KX1" s="76"/>
      <c r="KY1" s="76"/>
      <c r="KZ1" s="76"/>
      <c r="LA1" s="76"/>
      <c r="LB1" s="76"/>
      <c r="LC1" s="76"/>
      <c r="LD1" s="76"/>
      <c r="LE1" s="76"/>
      <c r="LF1" s="76"/>
      <c r="LG1" s="76"/>
      <c r="LH1" s="76"/>
      <c r="LI1" s="76"/>
      <c r="LJ1" s="76"/>
      <c r="LK1" s="76"/>
      <c r="LL1" s="76"/>
      <c r="LM1" s="76"/>
      <c r="LN1" s="76"/>
      <c r="LO1" s="76"/>
      <c r="LP1" s="76"/>
      <c r="LQ1" s="76"/>
      <c r="LR1" s="76"/>
      <c r="LS1" s="76"/>
      <c r="LT1" s="76"/>
      <c r="LU1" s="76"/>
      <c r="LV1" s="76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6"/>
      <c r="MZ1" s="76"/>
      <c r="NA1" s="76"/>
      <c r="NB1" s="76"/>
      <c r="NC1" s="76"/>
      <c r="ND1" s="76"/>
      <c r="NE1" s="76"/>
      <c r="NF1" s="76"/>
      <c r="NG1" s="76"/>
      <c r="NH1" s="76"/>
      <c r="NI1" s="76"/>
      <c r="NJ1" s="76"/>
      <c r="NK1" s="76"/>
      <c r="NL1" s="76"/>
      <c r="NM1" s="76"/>
      <c r="NN1" s="76"/>
      <c r="NO1" s="76"/>
      <c r="NP1" s="76"/>
      <c r="NQ1" s="76"/>
      <c r="NR1" s="76"/>
      <c r="NS1" s="76"/>
      <c r="NT1" s="76"/>
      <c r="NU1" s="76"/>
      <c r="NV1" s="76"/>
      <c r="NW1" s="76"/>
      <c r="NX1" s="76"/>
      <c r="NY1" s="76"/>
      <c r="NZ1" s="76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6"/>
      <c r="PD1" s="76"/>
      <c r="PE1" s="76"/>
      <c r="PF1" s="76"/>
      <c r="PG1" s="76"/>
      <c r="PH1" s="76"/>
      <c r="PI1" s="76"/>
      <c r="PJ1" s="76"/>
      <c r="PK1" s="76"/>
      <c r="PL1" s="76"/>
      <c r="PM1" s="76"/>
      <c r="PN1" s="76"/>
      <c r="PO1" s="76"/>
      <c r="PP1" s="76"/>
      <c r="PQ1" s="76"/>
      <c r="PR1" s="76"/>
      <c r="PS1" s="76"/>
      <c r="PT1" s="76"/>
      <c r="PU1" s="76"/>
      <c r="PV1" s="76"/>
      <c r="PW1" s="76"/>
      <c r="PX1" s="76"/>
      <c r="PY1" s="76"/>
      <c r="PZ1" s="76"/>
      <c r="QA1" s="76"/>
      <c r="QB1" s="76"/>
      <c r="QC1" s="76"/>
      <c r="QD1" s="76"/>
      <c r="QE1" s="71"/>
      <c r="QF1" s="71"/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6"/>
      <c r="RH1" s="76"/>
      <c r="RI1" s="76"/>
      <c r="RJ1" s="76"/>
      <c r="RK1" s="76"/>
      <c r="RL1" s="76"/>
      <c r="RM1" s="76"/>
      <c r="RN1" s="76"/>
      <c r="RO1" s="76"/>
      <c r="RP1" s="76"/>
      <c r="RQ1" s="76"/>
      <c r="RR1" s="76"/>
      <c r="RS1" s="76"/>
      <c r="RT1" s="76"/>
      <c r="RU1" s="76"/>
      <c r="RV1" s="76"/>
      <c r="RW1" s="76"/>
      <c r="RX1" s="76"/>
      <c r="RY1" s="76"/>
      <c r="RZ1" s="76"/>
      <c r="SA1" s="76"/>
      <c r="SB1" s="76"/>
      <c r="SC1" s="76"/>
      <c r="SD1" s="76"/>
      <c r="SE1" s="76"/>
      <c r="SF1" s="76"/>
      <c r="SG1" s="76"/>
      <c r="SH1" s="76"/>
      <c r="SI1" s="71"/>
      <c r="SJ1" s="71"/>
      <c r="SK1" s="71"/>
      <c r="SL1" s="71"/>
      <c r="SM1" s="71"/>
      <c r="SN1" s="71"/>
      <c r="SO1" s="71"/>
      <c r="SP1" s="71"/>
      <c r="SQ1" s="71"/>
      <c r="SR1" s="71"/>
      <c r="SS1" s="71"/>
      <c r="ST1" s="71"/>
      <c r="SU1" s="71"/>
      <c r="SV1" s="71"/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6" t="s">
        <v>67</v>
      </c>
      <c r="TL1" s="76"/>
      <c r="TM1" s="76"/>
      <c r="TN1" s="76"/>
      <c r="TO1" s="76"/>
      <c r="TP1" s="76"/>
      <c r="TQ1" s="76"/>
      <c r="TR1" s="76"/>
      <c r="TS1" s="76"/>
      <c r="TT1" s="76"/>
      <c r="TU1" s="76"/>
      <c r="TV1" s="76"/>
      <c r="TW1" s="76"/>
      <c r="TX1" s="76"/>
      <c r="TY1" s="76"/>
      <c r="TZ1" s="76"/>
      <c r="UA1" s="76"/>
      <c r="UB1" s="76"/>
      <c r="UC1" s="76"/>
      <c r="UD1" s="76"/>
      <c r="UE1" s="76"/>
      <c r="UF1" s="76"/>
      <c r="UG1" s="76"/>
      <c r="UH1" s="76"/>
      <c r="UI1" s="76"/>
      <c r="UJ1" s="76"/>
      <c r="UK1" s="76"/>
      <c r="UL1" s="76"/>
      <c r="UM1" s="76"/>
    </row>
    <row r="2" spans="1:559" x14ac:dyDescent="0.2">
      <c r="A2" s="68"/>
      <c r="B2" s="68"/>
      <c r="C2" s="68"/>
      <c r="D2" s="68"/>
      <c r="E2" s="68"/>
      <c r="F2" s="69"/>
      <c r="G2" s="69"/>
      <c r="H2" s="68"/>
      <c r="I2" s="69"/>
      <c r="J2" s="74"/>
      <c r="K2" s="70"/>
      <c r="L2" s="74"/>
      <c r="M2" s="70"/>
      <c r="N2" s="74"/>
      <c r="O2" s="70"/>
      <c r="P2" s="70"/>
      <c r="Q2" s="70"/>
      <c r="R2" s="73"/>
      <c r="S2" s="70"/>
      <c r="T2" s="70"/>
      <c r="U2" s="72" t="s">
        <v>109</v>
      </c>
      <c r="V2" s="72"/>
      <c r="W2" s="72"/>
      <c r="X2" s="72"/>
      <c r="Y2" s="72" t="s">
        <v>110</v>
      </c>
      <c r="Z2" s="72"/>
      <c r="AA2" s="72"/>
      <c r="AB2" s="72"/>
      <c r="AC2" s="72" t="s">
        <v>111</v>
      </c>
      <c r="AD2" s="72"/>
      <c r="AE2" s="72"/>
      <c r="AF2" s="72"/>
      <c r="AG2" s="72" t="s">
        <v>112</v>
      </c>
      <c r="AH2" s="72"/>
      <c r="AI2" s="72"/>
      <c r="AJ2" s="72"/>
      <c r="AK2" s="79" t="s">
        <v>113</v>
      </c>
      <c r="AL2" s="79"/>
      <c r="AM2" s="79"/>
      <c r="AN2" s="79"/>
      <c r="AO2" s="14"/>
      <c r="AP2" s="14" t="s">
        <v>114</v>
      </c>
      <c r="AQ2" s="14" t="s">
        <v>115</v>
      </c>
      <c r="AR2" s="14" t="s">
        <v>111</v>
      </c>
      <c r="AS2" s="14" t="s">
        <v>120</v>
      </c>
      <c r="AT2" s="14" t="s">
        <v>24</v>
      </c>
      <c r="AU2" s="14" t="s">
        <v>69</v>
      </c>
      <c r="AV2" s="14" t="s">
        <v>116</v>
      </c>
      <c r="AW2" s="14" t="s">
        <v>18</v>
      </c>
      <c r="AX2" s="75" t="s">
        <v>109</v>
      </c>
      <c r="AY2" s="75"/>
      <c r="AZ2" s="75"/>
      <c r="BA2" s="75"/>
      <c r="BB2" s="75" t="s">
        <v>110</v>
      </c>
      <c r="BC2" s="75"/>
      <c r="BD2" s="75"/>
      <c r="BE2" s="75"/>
      <c r="BF2" s="75" t="s">
        <v>111</v>
      </c>
      <c r="BG2" s="75"/>
      <c r="BH2" s="75"/>
      <c r="BI2" s="75"/>
      <c r="BJ2" s="75" t="s">
        <v>112</v>
      </c>
      <c r="BK2" s="75"/>
      <c r="BL2" s="75"/>
      <c r="BM2" s="75"/>
      <c r="BN2" s="78" t="s">
        <v>113</v>
      </c>
      <c r="BO2" s="78"/>
      <c r="BP2" s="78"/>
      <c r="BQ2" s="78"/>
      <c r="BR2" s="13"/>
      <c r="BS2" s="13" t="s">
        <v>114</v>
      </c>
      <c r="BT2" s="13" t="s">
        <v>115</v>
      </c>
      <c r="BU2" s="13" t="s">
        <v>111</v>
      </c>
      <c r="BV2" s="13" t="s">
        <v>120</v>
      </c>
      <c r="BW2" s="13" t="s">
        <v>24</v>
      </c>
      <c r="BX2" s="13" t="s">
        <v>69</v>
      </c>
      <c r="BY2" s="13" t="s">
        <v>116</v>
      </c>
      <c r="BZ2" s="13" t="s">
        <v>18</v>
      </c>
      <c r="CA2" s="72" t="s">
        <v>109</v>
      </c>
      <c r="CB2" s="72"/>
      <c r="CC2" s="72"/>
      <c r="CD2" s="72"/>
      <c r="CE2" s="72" t="s">
        <v>110</v>
      </c>
      <c r="CF2" s="72"/>
      <c r="CG2" s="72"/>
      <c r="CH2" s="72"/>
      <c r="CI2" s="72" t="s">
        <v>111</v>
      </c>
      <c r="CJ2" s="72"/>
      <c r="CK2" s="72"/>
      <c r="CL2" s="72"/>
      <c r="CM2" s="72" t="s">
        <v>112</v>
      </c>
      <c r="CN2" s="72"/>
      <c r="CO2" s="72"/>
      <c r="CP2" s="72"/>
      <c r="CQ2" s="79" t="s">
        <v>113</v>
      </c>
      <c r="CR2" s="79"/>
      <c r="CS2" s="79"/>
      <c r="CT2" s="79"/>
      <c r="CU2" s="14"/>
      <c r="CV2" s="14" t="s">
        <v>114</v>
      </c>
      <c r="CW2" s="14" t="s">
        <v>115</v>
      </c>
      <c r="CX2" s="14" t="s">
        <v>111</v>
      </c>
      <c r="CY2" s="14" t="s">
        <v>120</v>
      </c>
      <c r="CZ2" s="14" t="s">
        <v>24</v>
      </c>
      <c r="DA2" s="14" t="s">
        <v>69</v>
      </c>
      <c r="DB2" s="14" t="s">
        <v>116</v>
      </c>
      <c r="DC2" s="14" t="s">
        <v>18</v>
      </c>
      <c r="DD2" s="51" t="s">
        <v>115</v>
      </c>
      <c r="DE2" s="51" t="s">
        <v>111</v>
      </c>
      <c r="DF2" s="51" t="s">
        <v>23</v>
      </c>
      <c r="DG2" s="72" t="s">
        <v>109</v>
      </c>
      <c r="DH2" s="72"/>
      <c r="DI2" s="72"/>
      <c r="DJ2" s="72"/>
      <c r="DK2" s="72" t="s">
        <v>110</v>
      </c>
      <c r="DL2" s="72"/>
      <c r="DM2" s="72"/>
      <c r="DN2" s="72"/>
      <c r="DO2" s="72" t="s">
        <v>111</v>
      </c>
      <c r="DP2" s="72"/>
      <c r="DQ2" s="72"/>
      <c r="DR2" s="72"/>
      <c r="DS2" s="72" t="s">
        <v>112</v>
      </c>
      <c r="DT2" s="72"/>
      <c r="DU2" s="72"/>
      <c r="DV2" s="72"/>
      <c r="DW2" s="80" t="s">
        <v>113</v>
      </c>
      <c r="DX2" s="80"/>
      <c r="DY2" s="80"/>
      <c r="DZ2" s="80"/>
      <c r="EA2" s="14" t="s">
        <v>114</v>
      </c>
      <c r="EB2" s="14" t="s">
        <v>115</v>
      </c>
      <c r="EC2" s="14" t="s">
        <v>111</v>
      </c>
      <c r="ED2" s="14" t="s">
        <v>120</v>
      </c>
      <c r="EE2" s="14" t="s">
        <v>24</v>
      </c>
      <c r="EF2" s="14" t="s">
        <v>69</v>
      </c>
      <c r="EG2" s="14" t="s">
        <v>116</v>
      </c>
      <c r="EH2" s="14" t="s">
        <v>18</v>
      </c>
      <c r="EI2" s="75" t="s">
        <v>109</v>
      </c>
      <c r="EJ2" s="75"/>
      <c r="EK2" s="75"/>
      <c r="EL2" s="75"/>
      <c r="EM2" s="75" t="s">
        <v>110</v>
      </c>
      <c r="EN2" s="75"/>
      <c r="EO2" s="75"/>
      <c r="EP2" s="75"/>
      <c r="EQ2" s="75" t="s">
        <v>111</v>
      </c>
      <c r="ER2" s="75"/>
      <c r="ES2" s="75"/>
      <c r="ET2" s="75"/>
      <c r="EU2" s="75" t="s">
        <v>112</v>
      </c>
      <c r="EV2" s="75"/>
      <c r="EW2" s="75"/>
      <c r="EX2" s="75"/>
      <c r="EY2" s="78" t="s">
        <v>113</v>
      </c>
      <c r="EZ2" s="78"/>
      <c r="FA2" s="78"/>
      <c r="FB2" s="78"/>
      <c r="FC2" s="13" t="s">
        <v>114</v>
      </c>
      <c r="FD2" s="13" t="s">
        <v>115</v>
      </c>
      <c r="FE2" s="13" t="s">
        <v>111</v>
      </c>
      <c r="FF2" s="13" t="s">
        <v>120</v>
      </c>
      <c r="FG2" s="13" t="s">
        <v>24</v>
      </c>
      <c r="FH2" s="13" t="s">
        <v>69</v>
      </c>
      <c r="FI2" s="13" t="s">
        <v>116</v>
      </c>
      <c r="FJ2" s="13" t="s">
        <v>18</v>
      </c>
      <c r="FK2" s="72" t="s">
        <v>109</v>
      </c>
      <c r="FL2" s="72"/>
      <c r="FM2" s="72"/>
      <c r="FN2" s="72"/>
      <c r="FO2" s="72" t="s">
        <v>110</v>
      </c>
      <c r="FP2" s="72"/>
      <c r="FQ2" s="72"/>
      <c r="FR2" s="72"/>
      <c r="FS2" s="72" t="s">
        <v>111</v>
      </c>
      <c r="FT2" s="72"/>
      <c r="FU2" s="72"/>
      <c r="FV2" s="72"/>
      <c r="FW2" s="72" t="s">
        <v>112</v>
      </c>
      <c r="FX2" s="72"/>
      <c r="FY2" s="72"/>
      <c r="FZ2" s="72"/>
      <c r="GA2" s="80" t="s">
        <v>113</v>
      </c>
      <c r="GB2" s="80"/>
      <c r="GC2" s="80"/>
      <c r="GD2" s="80"/>
      <c r="GE2" s="14" t="s">
        <v>114</v>
      </c>
      <c r="GF2" s="14" t="s">
        <v>115</v>
      </c>
      <c r="GG2" s="14" t="s">
        <v>111</v>
      </c>
      <c r="GH2" s="14" t="s">
        <v>120</v>
      </c>
      <c r="GI2" s="14" t="s">
        <v>24</v>
      </c>
      <c r="GJ2" s="14" t="s">
        <v>69</v>
      </c>
      <c r="GK2" s="14" t="s">
        <v>116</v>
      </c>
      <c r="GL2" s="14" t="s">
        <v>18</v>
      </c>
      <c r="GM2" s="75" t="s">
        <v>109</v>
      </c>
      <c r="GN2" s="75"/>
      <c r="GO2" s="75"/>
      <c r="GP2" s="75"/>
      <c r="GQ2" s="75" t="s">
        <v>110</v>
      </c>
      <c r="GR2" s="75"/>
      <c r="GS2" s="75"/>
      <c r="GT2" s="75"/>
      <c r="GU2" s="75" t="s">
        <v>111</v>
      </c>
      <c r="GV2" s="75"/>
      <c r="GW2" s="75"/>
      <c r="GX2" s="75"/>
      <c r="GY2" s="75" t="s">
        <v>112</v>
      </c>
      <c r="GZ2" s="75"/>
      <c r="HA2" s="75"/>
      <c r="HB2" s="75"/>
      <c r="HC2" s="78" t="s">
        <v>113</v>
      </c>
      <c r="HD2" s="78"/>
      <c r="HE2" s="78"/>
      <c r="HF2" s="78"/>
      <c r="HG2" s="13" t="s">
        <v>114</v>
      </c>
      <c r="HH2" s="13" t="s">
        <v>115</v>
      </c>
      <c r="HI2" s="13" t="s">
        <v>111</v>
      </c>
      <c r="HJ2" s="13" t="s">
        <v>120</v>
      </c>
      <c r="HK2" s="13" t="s">
        <v>24</v>
      </c>
      <c r="HL2" s="13" t="s">
        <v>69</v>
      </c>
      <c r="HM2" s="13" t="s">
        <v>116</v>
      </c>
      <c r="HN2" s="13" t="s">
        <v>18</v>
      </c>
      <c r="HO2" s="72" t="s">
        <v>109</v>
      </c>
      <c r="HP2" s="72"/>
      <c r="HQ2" s="72"/>
      <c r="HR2" s="72"/>
      <c r="HS2" s="72" t="s">
        <v>110</v>
      </c>
      <c r="HT2" s="72"/>
      <c r="HU2" s="72"/>
      <c r="HV2" s="72"/>
      <c r="HW2" s="72" t="s">
        <v>111</v>
      </c>
      <c r="HX2" s="72"/>
      <c r="HY2" s="72"/>
      <c r="HZ2" s="72"/>
      <c r="IA2" s="72" t="s">
        <v>112</v>
      </c>
      <c r="IB2" s="72"/>
      <c r="IC2" s="72"/>
      <c r="ID2" s="72"/>
      <c r="IE2" s="80" t="s">
        <v>113</v>
      </c>
      <c r="IF2" s="80"/>
      <c r="IG2" s="80"/>
      <c r="IH2" s="80"/>
      <c r="II2" s="14" t="s">
        <v>114</v>
      </c>
      <c r="IJ2" s="14" t="s">
        <v>115</v>
      </c>
      <c r="IK2" s="14" t="s">
        <v>111</v>
      </c>
      <c r="IL2" s="14" t="s">
        <v>120</v>
      </c>
      <c r="IM2" s="14" t="s">
        <v>24</v>
      </c>
      <c r="IN2" s="14" t="s">
        <v>69</v>
      </c>
      <c r="IO2" s="14" t="s">
        <v>116</v>
      </c>
      <c r="IP2" s="14" t="s">
        <v>18</v>
      </c>
      <c r="IQ2" s="75" t="s">
        <v>109</v>
      </c>
      <c r="IR2" s="75"/>
      <c r="IS2" s="75"/>
      <c r="IT2" s="75"/>
      <c r="IU2" s="75" t="s">
        <v>110</v>
      </c>
      <c r="IV2" s="75"/>
      <c r="IW2" s="75"/>
      <c r="IX2" s="75"/>
      <c r="IY2" s="75" t="s">
        <v>111</v>
      </c>
      <c r="IZ2" s="75"/>
      <c r="JA2" s="75"/>
      <c r="JB2" s="75"/>
      <c r="JC2" s="75" t="s">
        <v>112</v>
      </c>
      <c r="JD2" s="75"/>
      <c r="JE2" s="75"/>
      <c r="JF2" s="75"/>
      <c r="JG2" s="78" t="s">
        <v>113</v>
      </c>
      <c r="JH2" s="78"/>
      <c r="JI2" s="78"/>
      <c r="JJ2" s="78"/>
      <c r="JK2" s="13" t="s">
        <v>114</v>
      </c>
      <c r="JL2" s="13" t="s">
        <v>115</v>
      </c>
      <c r="JM2" s="13" t="s">
        <v>111</v>
      </c>
      <c r="JN2" s="13" t="s">
        <v>120</v>
      </c>
      <c r="JO2" s="13" t="s">
        <v>24</v>
      </c>
      <c r="JP2" s="13" t="s">
        <v>69</v>
      </c>
      <c r="JQ2" s="13" t="s">
        <v>116</v>
      </c>
      <c r="JR2" s="13" t="s">
        <v>18</v>
      </c>
      <c r="JS2" s="72" t="s">
        <v>109</v>
      </c>
      <c r="JT2" s="72"/>
      <c r="JU2" s="72"/>
      <c r="JV2" s="72"/>
      <c r="JW2" s="72" t="s">
        <v>110</v>
      </c>
      <c r="JX2" s="72"/>
      <c r="JY2" s="72"/>
      <c r="JZ2" s="72"/>
      <c r="KA2" s="72" t="s">
        <v>111</v>
      </c>
      <c r="KB2" s="72"/>
      <c r="KC2" s="72"/>
      <c r="KD2" s="72"/>
      <c r="KE2" s="72" t="s">
        <v>112</v>
      </c>
      <c r="KF2" s="72"/>
      <c r="KG2" s="72"/>
      <c r="KH2" s="72"/>
      <c r="KI2" s="80" t="s">
        <v>113</v>
      </c>
      <c r="KJ2" s="80"/>
      <c r="KK2" s="80"/>
      <c r="KL2" s="80"/>
      <c r="KM2" s="14" t="s">
        <v>114</v>
      </c>
      <c r="KN2" s="14" t="s">
        <v>115</v>
      </c>
      <c r="KO2" s="14" t="s">
        <v>111</v>
      </c>
      <c r="KP2" s="14" t="s">
        <v>120</v>
      </c>
      <c r="KQ2" s="14" t="s">
        <v>24</v>
      </c>
      <c r="KR2" s="14" t="s">
        <v>69</v>
      </c>
      <c r="KS2" s="14" t="s">
        <v>116</v>
      </c>
      <c r="KT2" s="14" t="s">
        <v>18</v>
      </c>
      <c r="KU2" s="75" t="s">
        <v>109</v>
      </c>
      <c r="KV2" s="75"/>
      <c r="KW2" s="75"/>
      <c r="KX2" s="75"/>
      <c r="KY2" s="75" t="s">
        <v>110</v>
      </c>
      <c r="KZ2" s="75"/>
      <c r="LA2" s="75"/>
      <c r="LB2" s="75"/>
      <c r="LC2" s="75" t="s">
        <v>111</v>
      </c>
      <c r="LD2" s="75"/>
      <c r="LE2" s="75"/>
      <c r="LF2" s="75"/>
      <c r="LG2" s="75" t="s">
        <v>112</v>
      </c>
      <c r="LH2" s="75"/>
      <c r="LI2" s="75"/>
      <c r="LJ2" s="75"/>
      <c r="LK2" s="78" t="s">
        <v>113</v>
      </c>
      <c r="LL2" s="78"/>
      <c r="LM2" s="78"/>
      <c r="LN2" s="78"/>
      <c r="LO2" s="13" t="s">
        <v>114</v>
      </c>
      <c r="LP2" s="13" t="s">
        <v>115</v>
      </c>
      <c r="LQ2" s="13" t="s">
        <v>111</v>
      </c>
      <c r="LR2" s="13" t="s">
        <v>120</v>
      </c>
      <c r="LS2" s="13" t="s">
        <v>24</v>
      </c>
      <c r="LT2" s="13" t="s">
        <v>69</v>
      </c>
      <c r="LU2" s="13" t="s">
        <v>116</v>
      </c>
      <c r="LV2" s="13" t="s">
        <v>18</v>
      </c>
      <c r="LW2" s="72" t="s">
        <v>109</v>
      </c>
      <c r="LX2" s="72"/>
      <c r="LY2" s="72"/>
      <c r="LZ2" s="72"/>
      <c r="MA2" s="72" t="s">
        <v>110</v>
      </c>
      <c r="MB2" s="72"/>
      <c r="MC2" s="72"/>
      <c r="MD2" s="72"/>
      <c r="ME2" s="72" t="s">
        <v>111</v>
      </c>
      <c r="MF2" s="72"/>
      <c r="MG2" s="72"/>
      <c r="MH2" s="72"/>
      <c r="MI2" s="72" t="s">
        <v>112</v>
      </c>
      <c r="MJ2" s="72"/>
      <c r="MK2" s="72"/>
      <c r="ML2" s="72"/>
      <c r="MM2" s="80" t="s">
        <v>113</v>
      </c>
      <c r="MN2" s="80"/>
      <c r="MO2" s="80"/>
      <c r="MP2" s="80"/>
      <c r="MQ2" s="14" t="s">
        <v>114</v>
      </c>
      <c r="MR2" s="14" t="s">
        <v>115</v>
      </c>
      <c r="MS2" s="14" t="s">
        <v>111</v>
      </c>
      <c r="MT2" s="14" t="s">
        <v>120</v>
      </c>
      <c r="MU2" s="14" t="s">
        <v>24</v>
      </c>
      <c r="MV2" s="14" t="s">
        <v>69</v>
      </c>
      <c r="MW2" s="14" t="s">
        <v>116</v>
      </c>
      <c r="MX2" s="14" t="s">
        <v>18</v>
      </c>
      <c r="MY2" s="75" t="s">
        <v>109</v>
      </c>
      <c r="MZ2" s="75"/>
      <c r="NA2" s="75"/>
      <c r="NB2" s="75"/>
      <c r="NC2" s="75" t="s">
        <v>110</v>
      </c>
      <c r="ND2" s="75"/>
      <c r="NE2" s="75"/>
      <c r="NF2" s="75"/>
      <c r="NG2" s="75" t="s">
        <v>111</v>
      </c>
      <c r="NH2" s="75"/>
      <c r="NI2" s="75"/>
      <c r="NJ2" s="75"/>
      <c r="NK2" s="75" t="s">
        <v>112</v>
      </c>
      <c r="NL2" s="75"/>
      <c r="NM2" s="75"/>
      <c r="NN2" s="75"/>
      <c r="NO2" s="78" t="s">
        <v>113</v>
      </c>
      <c r="NP2" s="78"/>
      <c r="NQ2" s="78"/>
      <c r="NR2" s="78"/>
      <c r="NS2" s="13" t="s">
        <v>114</v>
      </c>
      <c r="NT2" s="13" t="s">
        <v>115</v>
      </c>
      <c r="NU2" s="13" t="s">
        <v>111</v>
      </c>
      <c r="NV2" s="13" t="s">
        <v>120</v>
      </c>
      <c r="NW2" s="13" t="s">
        <v>24</v>
      </c>
      <c r="NX2" s="13" t="s">
        <v>69</v>
      </c>
      <c r="NY2" s="13" t="s">
        <v>116</v>
      </c>
      <c r="NZ2" s="13" t="s">
        <v>18</v>
      </c>
      <c r="OA2" s="72" t="s">
        <v>109</v>
      </c>
      <c r="OB2" s="72"/>
      <c r="OC2" s="72"/>
      <c r="OD2" s="72"/>
      <c r="OE2" s="72" t="s">
        <v>110</v>
      </c>
      <c r="OF2" s="72"/>
      <c r="OG2" s="72"/>
      <c r="OH2" s="72"/>
      <c r="OI2" s="72" t="s">
        <v>111</v>
      </c>
      <c r="OJ2" s="72"/>
      <c r="OK2" s="72"/>
      <c r="OL2" s="72"/>
      <c r="OM2" s="72" t="s">
        <v>112</v>
      </c>
      <c r="ON2" s="72"/>
      <c r="OO2" s="72"/>
      <c r="OP2" s="72"/>
      <c r="OQ2" s="80" t="s">
        <v>113</v>
      </c>
      <c r="OR2" s="80"/>
      <c r="OS2" s="80"/>
      <c r="OT2" s="80"/>
      <c r="OU2" s="14" t="s">
        <v>114</v>
      </c>
      <c r="OV2" s="14" t="s">
        <v>115</v>
      </c>
      <c r="OW2" s="14" t="s">
        <v>111</v>
      </c>
      <c r="OX2" s="14" t="s">
        <v>120</v>
      </c>
      <c r="OY2" s="14" t="s">
        <v>24</v>
      </c>
      <c r="OZ2" s="14" t="s">
        <v>69</v>
      </c>
      <c r="PA2" s="14" t="s">
        <v>116</v>
      </c>
      <c r="PB2" s="14" t="s">
        <v>18</v>
      </c>
      <c r="PC2" s="75" t="s">
        <v>109</v>
      </c>
      <c r="PD2" s="75"/>
      <c r="PE2" s="75"/>
      <c r="PF2" s="75"/>
      <c r="PG2" s="75" t="s">
        <v>110</v>
      </c>
      <c r="PH2" s="75"/>
      <c r="PI2" s="75"/>
      <c r="PJ2" s="75"/>
      <c r="PK2" s="75" t="s">
        <v>111</v>
      </c>
      <c r="PL2" s="75"/>
      <c r="PM2" s="75"/>
      <c r="PN2" s="75"/>
      <c r="PO2" s="75" t="s">
        <v>112</v>
      </c>
      <c r="PP2" s="75"/>
      <c r="PQ2" s="75"/>
      <c r="PR2" s="75"/>
      <c r="PS2" s="78" t="s">
        <v>113</v>
      </c>
      <c r="PT2" s="78"/>
      <c r="PU2" s="78"/>
      <c r="PV2" s="78"/>
      <c r="PW2" s="13" t="s">
        <v>114</v>
      </c>
      <c r="PX2" s="13" t="s">
        <v>115</v>
      </c>
      <c r="PY2" s="13" t="s">
        <v>111</v>
      </c>
      <c r="PZ2" s="13" t="s">
        <v>120</v>
      </c>
      <c r="QA2" s="13" t="s">
        <v>24</v>
      </c>
      <c r="QB2" s="13" t="s">
        <v>69</v>
      </c>
      <c r="QC2" s="13" t="s">
        <v>116</v>
      </c>
      <c r="QD2" s="13" t="s">
        <v>18</v>
      </c>
      <c r="QE2" s="72" t="s">
        <v>109</v>
      </c>
      <c r="QF2" s="72"/>
      <c r="QG2" s="72"/>
      <c r="QH2" s="72"/>
      <c r="QI2" s="72" t="s">
        <v>110</v>
      </c>
      <c r="QJ2" s="72"/>
      <c r="QK2" s="72"/>
      <c r="QL2" s="72"/>
      <c r="QM2" s="72" t="s">
        <v>111</v>
      </c>
      <c r="QN2" s="72"/>
      <c r="QO2" s="72"/>
      <c r="QP2" s="72"/>
      <c r="QQ2" s="72" t="s">
        <v>112</v>
      </c>
      <c r="QR2" s="72"/>
      <c r="QS2" s="72"/>
      <c r="QT2" s="72"/>
      <c r="QU2" s="80" t="s">
        <v>113</v>
      </c>
      <c r="QV2" s="80"/>
      <c r="QW2" s="80"/>
      <c r="QX2" s="80"/>
      <c r="QY2" s="14" t="s">
        <v>114</v>
      </c>
      <c r="QZ2" s="14" t="s">
        <v>115</v>
      </c>
      <c r="RA2" s="14" t="s">
        <v>111</v>
      </c>
      <c r="RB2" s="14" t="s">
        <v>120</v>
      </c>
      <c r="RC2" s="14" t="s">
        <v>24</v>
      </c>
      <c r="RD2" s="14" t="s">
        <v>69</v>
      </c>
      <c r="RE2" s="14" t="s">
        <v>116</v>
      </c>
      <c r="RF2" s="14" t="s">
        <v>18</v>
      </c>
      <c r="RG2" s="75" t="s">
        <v>109</v>
      </c>
      <c r="RH2" s="75"/>
      <c r="RI2" s="75"/>
      <c r="RJ2" s="75"/>
      <c r="RK2" s="75" t="s">
        <v>110</v>
      </c>
      <c r="RL2" s="75"/>
      <c r="RM2" s="75"/>
      <c r="RN2" s="75"/>
      <c r="RO2" s="75" t="s">
        <v>111</v>
      </c>
      <c r="RP2" s="75"/>
      <c r="RQ2" s="75"/>
      <c r="RR2" s="75"/>
      <c r="RS2" s="75" t="s">
        <v>112</v>
      </c>
      <c r="RT2" s="75"/>
      <c r="RU2" s="75"/>
      <c r="RV2" s="75"/>
      <c r="RW2" s="78" t="s">
        <v>113</v>
      </c>
      <c r="RX2" s="78"/>
      <c r="RY2" s="78"/>
      <c r="RZ2" s="78"/>
      <c r="SA2" s="13" t="s">
        <v>114</v>
      </c>
      <c r="SB2" s="13" t="s">
        <v>115</v>
      </c>
      <c r="SC2" s="13" t="s">
        <v>111</v>
      </c>
      <c r="SD2" s="13" t="s">
        <v>120</v>
      </c>
      <c r="SE2" s="13" t="s">
        <v>24</v>
      </c>
      <c r="SF2" s="13" t="s">
        <v>69</v>
      </c>
      <c r="SG2" s="13" t="s">
        <v>116</v>
      </c>
      <c r="SH2" s="13" t="s">
        <v>18</v>
      </c>
      <c r="SI2" s="72" t="s">
        <v>109</v>
      </c>
      <c r="SJ2" s="72"/>
      <c r="SK2" s="72"/>
      <c r="SL2" s="72"/>
      <c r="SM2" s="72" t="s">
        <v>110</v>
      </c>
      <c r="SN2" s="72"/>
      <c r="SO2" s="72"/>
      <c r="SP2" s="72"/>
      <c r="SQ2" s="72" t="s">
        <v>111</v>
      </c>
      <c r="SR2" s="72"/>
      <c r="SS2" s="72"/>
      <c r="ST2" s="72"/>
      <c r="SU2" s="72" t="s">
        <v>112</v>
      </c>
      <c r="SV2" s="72"/>
      <c r="SW2" s="72"/>
      <c r="SX2" s="72"/>
      <c r="SY2" s="80" t="s">
        <v>113</v>
      </c>
      <c r="SZ2" s="80"/>
      <c r="TA2" s="80"/>
      <c r="TB2" s="80"/>
      <c r="TC2" s="14" t="s">
        <v>114</v>
      </c>
      <c r="TD2" s="14" t="s">
        <v>115</v>
      </c>
      <c r="TE2" s="14" t="s">
        <v>111</v>
      </c>
      <c r="TF2" s="14" t="s">
        <v>120</v>
      </c>
      <c r="TG2" s="14" t="s">
        <v>24</v>
      </c>
      <c r="TH2" s="14" t="s">
        <v>69</v>
      </c>
      <c r="TI2" s="14" t="s">
        <v>116</v>
      </c>
      <c r="TJ2" s="14" t="s">
        <v>18</v>
      </c>
      <c r="TK2" s="75" t="s">
        <v>109</v>
      </c>
      <c r="TL2" s="75"/>
      <c r="TM2" s="75"/>
      <c r="TN2" s="75"/>
      <c r="TO2" s="75" t="s">
        <v>110</v>
      </c>
      <c r="TP2" s="75"/>
      <c r="TQ2" s="75"/>
      <c r="TR2" s="75"/>
      <c r="TS2" s="75" t="s">
        <v>111</v>
      </c>
      <c r="TT2" s="75"/>
      <c r="TU2" s="75"/>
      <c r="TV2" s="75"/>
      <c r="TW2" s="75" t="s">
        <v>112</v>
      </c>
      <c r="TX2" s="75"/>
      <c r="TY2" s="75"/>
      <c r="TZ2" s="75"/>
      <c r="UA2" s="81" t="s">
        <v>113</v>
      </c>
      <c r="UB2" s="81"/>
      <c r="UC2" s="81"/>
      <c r="UD2" s="81"/>
      <c r="UE2" s="13"/>
      <c r="UF2" s="13" t="s">
        <v>114</v>
      </c>
      <c r="UG2" s="13" t="s">
        <v>115</v>
      </c>
      <c r="UH2" s="13" t="s">
        <v>111</v>
      </c>
      <c r="UI2" s="13" t="s">
        <v>120</v>
      </c>
      <c r="UJ2" s="13" t="s">
        <v>24</v>
      </c>
      <c r="UK2" s="13" t="s">
        <v>69</v>
      </c>
      <c r="UL2" s="13" t="s">
        <v>116</v>
      </c>
      <c r="UM2" s="13" t="s">
        <v>18</v>
      </c>
    </row>
    <row r="3" spans="1:559" x14ac:dyDescent="0.2">
      <c r="A3" s="68"/>
      <c r="B3" s="68"/>
      <c r="C3" s="68"/>
      <c r="D3" s="68"/>
      <c r="E3" s="68"/>
      <c r="F3" s="69"/>
      <c r="G3" s="69"/>
      <c r="H3" s="68"/>
      <c r="I3" s="69"/>
      <c r="J3" s="74"/>
      <c r="K3" s="70"/>
      <c r="L3" s="74"/>
      <c r="M3" s="70"/>
      <c r="N3" s="74"/>
      <c r="O3" s="70"/>
      <c r="P3" s="70"/>
      <c r="Q3" s="70"/>
      <c r="R3" s="73"/>
      <c r="S3" s="70"/>
      <c r="T3" s="70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55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55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55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15" t="s">
        <v>15</v>
      </c>
      <c r="QV3" s="15" t="s">
        <v>10</v>
      </c>
      <c r="QW3" s="15" t="s">
        <v>30</v>
      </c>
      <c r="QX3" s="15" t="s">
        <v>31</v>
      </c>
      <c r="QY3" s="14"/>
      <c r="QZ3" s="14"/>
      <c r="RA3" s="14"/>
      <c r="RB3" s="14"/>
      <c r="RC3" s="14"/>
      <c r="RD3" s="14"/>
      <c r="RE3" s="14"/>
      <c r="RF3" s="14"/>
      <c r="RG3" s="13" t="s">
        <v>15</v>
      </c>
      <c r="RH3" s="13" t="s">
        <v>10</v>
      </c>
      <c r="RI3" s="13" t="s">
        <v>30</v>
      </c>
      <c r="RJ3" s="13" t="s">
        <v>31</v>
      </c>
      <c r="RK3" s="13" t="s">
        <v>15</v>
      </c>
      <c r="RL3" s="13" t="s">
        <v>10</v>
      </c>
      <c r="RM3" s="13" t="s">
        <v>30</v>
      </c>
      <c r="RN3" s="13" t="s">
        <v>31</v>
      </c>
      <c r="RO3" s="13" t="s">
        <v>15</v>
      </c>
      <c r="RP3" s="13" t="s">
        <v>10</v>
      </c>
      <c r="RQ3" s="13" t="s">
        <v>30</v>
      </c>
      <c r="RR3" s="13" t="s">
        <v>31</v>
      </c>
      <c r="RS3" s="13" t="s">
        <v>15</v>
      </c>
      <c r="RT3" s="13" t="s">
        <v>10</v>
      </c>
      <c r="RU3" s="13" t="s">
        <v>30</v>
      </c>
      <c r="RV3" s="13" t="s">
        <v>31</v>
      </c>
      <c r="RW3" s="16" t="s">
        <v>15</v>
      </c>
      <c r="RX3" s="16" t="s">
        <v>10</v>
      </c>
      <c r="RY3" s="16" t="s">
        <v>30</v>
      </c>
      <c r="RZ3" s="16" t="s">
        <v>31</v>
      </c>
      <c r="SA3" s="13"/>
      <c r="SB3" s="13"/>
      <c r="SC3" s="13"/>
      <c r="SD3" s="13"/>
      <c r="SE3" s="13"/>
      <c r="SF3" s="13"/>
      <c r="SG3" s="13"/>
      <c r="SH3" s="13"/>
      <c r="SI3" s="14" t="s">
        <v>15</v>
      </c>
      <c r="SJ3" s="14" t="s">
        <v>10</v>
      </c>
      <c r="SK3" s="14" t="s">
        <v>30</v>
      </c>
      <c r="SL3" s="14" t="s">
        <v>31</v>
      </c>
      <c r="SM3" s="14" t="s">
        <v>15</v>
      </c>
      <c r="SN3" s="14" t="s">
        <v>10</v>
      </c>
      <c r="SO3" s="14" t="s">
        <v>30</v>
      </c>
      <c r="SP3" s="14" t="s">
        <v>31</v>
      </c>
      <c r="SQ3" s="14" t="s">
        <v>15</v>
      </c>
      <c r="SR3" s="14" t="s">
        <v>10</v>
      </c>
      <c r="SS3" s="14" t="s">
        <v>30</v>
      </c>
      <c r="ST3" s="14" t="s">
        <v>31</v>
      </c>
      <c r="SU3" s="14" t="s">
        <v>15</v>
      </c>
      <c r="SV3" s="14" t="s">
        <v>10</v>
      </c>
      <c r="SW3" s="14" t="s">
        <v>30</v>
      </c>
      <c r="SX3" s="14" t="s">
        <v>31</v>
      </c>
      <c r="SY3" s="15" t="s">
        <v>15</v>
      </c>
      <c r="SZ3" s="15" t="s">
        <v>10</v>
      </c>
      <c r="TA3" s="15" t="s">
        <v>30</v>
      </c>
      <c r="TB3" s="15" t="s">
        <v>31</v>
      </c>
      <c r="TC3" s="14"/>
      <c r="TD3" s="14"/>
      <c r="TE3" s="14"/>
      <c r="TF3" s="14"/>
      <c r="TG3" s="14"/>
      <c r="TH3" s="14"/>
      <c r="TI3" s="14"/>
      <c r="TJ3" s="14"/>
      <c r="TK3" s="13" t="s">
        <v>15</v>
      </c>
      <c r="TL3" s="13" t="s">
        <v>10</v>
      </c>
      <c r="TM3" s="13" t="s">
        <v>30</v>
      </c>
      <c r="TN3" s="13" t="s">
        <v>31</v>
      </c>
      <c r="TO3" s="13" t="s">
        <v>15</v>
      </c>
      <c r="TP3" s="13" t="s">
        <v>10</v>
      </c>
      <c r="TQ3" s="13" t="s">
        <v>30</v>
      </c>
      <c r="TR3" s="13" t="s">
        <v>31</v>
      </c>
      <c r="TS3" s="13" t="s">
        <v>15</v>
      </c>
      <c r="TT3" s="13" t="s">
        <v>10</v>
      </c>
      <c r="TU3" s="13" t="s">
        <v>30</v>
      </c>
      <c r="TV3" s="13" t="s">
        <v>31</v>
      </c>
      <c r="TW3" s="13" t="s">
        <v>15</v>
      </c>
      <c r="TX3" s="13" t="s">
        <v>10</v>
      </c>
      <c r="TY3" s="13" t="s">
        <v>30</v>
      </c>
      <c r="TZ3" s="13" t="s">
        <v>31</v>
      </c>
      <c r="UA3" s="66" t="s">
        <v>15</v>
      </c>
      <c r="UB3" s="66" t="s">
        <v>10</v>
      </c>
      <c r="UC3" s="66" t="s">
        <v>30</v>
      </c>
      <c r="UD3" s="66" t="s">
        <v>31</v>
      </c>
      <c r="UE3" s="13" t="s">
        <v>55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166</v>
      </c>
      <c r="C4" s="4" t="s">
        <v>3</v>
      </c>
      <c r="D4" s="4">
        <v>2006</v>
      </c>
      <c r="E4" s="9">
        <f>SUM(J4:R4)+SUM(J4:N4)*0.0000001+SUM(J4)*0.0000000000001</f>
        <v>188.0000132200052</v>
      </c>
      <c r="F4" s="3" t="str">
        <f>IF(OR(AND(AP4&gt;=AW$14,AQ4&gt;=AW$18,AP4&lt;&gt;"",AO4=""),AND(AU4&gt;=AW$14,AV4&gt;=AW$18,AU4&lt;&gt;"",AO4=""),AND(BS4&gt;=BZ$14,BT4&gt;=BZ$18,BS4&lt;&gt;"",BR4=""),AND(BX4&gt;=BZ$14,BY4&gt;=BZ$18,BX4&lt;&gt;"",BR4=""),AND(CV4&gt;=DC$14,CW4&gt;=DC$18,CV4&lt;&gt;"",CU4=""),AND(DA4&gt;=DC$14,DB4&gt;=DC$18,DA4&lt;&gt;""),AND(EA4&gt;=EH$14,EB4&gt;=EH$18,EA4&lt;&gt;""),AND(EF4&gt;=EH$14,EG4&gt;=EH$18,EF4&lt;&gt;""),AND(FC4&gt;=FJ$14,FD4&gt;=FJ$18,FC4&lt;&gt;""),AND(FH4&gt;=FJ$14,FI4&gt;=FJ$18,FH4&lt;&gt;""),AND(GE4&gt;=GL$14,GF4&gt;=GL$18,GE4&lt;&gt;""),AND(GJ4&gt;=GL$14,GK4&gt;=GL$18,GJ4&lt;&gt;""),AND(HG4&gt;=HN$14,HH4&gt;=HN$18,HG4&lt;&gt;""),AND(HL4&gt;=HN$14,HM4&gt;=HN$18,HL4&lt;&gt;""),AND(II4&gt;=IP$14,IJ4&gt;=IP$18,II4&lt;&gt;""),AND(IN4&gt;=IP$14,IO4&gt;=IP$18,IN4&lt;&gt;""),AND(JK4&gt;=JR$14,JL4&gt;=JR$18,JK4&lt;&gt;""),AND(JP4&gt;=JR$14,JQ4&gt;=JR$18,JP4&lt;&gt;""),AND(KM4&gt;=KT$14,KN4&gt;=KT$18,KM4&lt;&gt;""),AND(KR4&gt;=KT$14,KS4&gt;=KT$18,KR4&lt;&gt;""),AND(LO4&gt;=LV$14,LP4&gt;=LV$18,LO4&lt;&gt;""),AND(LT4&gt;=LV$14,LU4&gt;=LV$18,LT4&lt;&gt;""),AND(MQ4&gt;=MX$14,MR4&gt;=MX$18,MQ4&lt;&gt;""),AND(MV4&gt;=MX$14,MW4&gt;=MX$18,MV4&lt;&gt;""),AND(NS4&gt;=NZ$14,NT4&gt;=NZ$18,NS4&lt;&gt;""),AND(NX4&gt;=NZ$14,NY4&gt;=NZ$18,NX4&lt;&gt;""),AND(OU4&gt;=PB$14,OV4&gt;=PB$18,OU4&lt;&gt;""),AND(OZ4&gt;=PB$14,PA4&gt;=PB$18,OZ4&lt;&gt;""),AND(PW4&gt;=QD$14,PX4&gt;=QD$18,PW4&lt;&gt;""),AND(QB4&gt;=QD$14,QC4&gt;=QD$18,QB4&lt;&gt;""),AND(QY4&gt;=RF$14,QZ4&gt;=RF$18,QY4&lt;&gt;""),AND(RD4&gt;=RF$14,RE4&gt;=RF$18,RD4&lt;&gt;""),AND(SA4&gt;=SH$14,SB4&gt;=SH$18,SA4&lt;&gt;""),AND(SF4&gt;=SH$14,SG4&gt;=SH$18,SF4&lt;&gt;""),AND(TC4&gt;=TJ$14,TD4&gt;=TJ$18,TC4&lt;&gt;""),AND(TI4&gt;=TJ$14,TJ4&gt;=TJ$18,TI4&lt;&gt;"")),"P","")</f>
        <v>P</v>
      </c>
      <c r="G4" s="3" t="str">
        <f>IF(OR(AND(AQ4&gt;=AW$18,AQ4&lt;&gt;"",AO4=""),AND(AV4&gt;=AW$18,AV4&lt;&gt;"",AO4=""),AND(BT4&gt;=BZ$18,BT4&lt;&gt;"",BR4=""),AND(BY4&gt;=BZ$18,BY4&lt;&gt;"",BR4=""),AND(CW4&gt;=DC$18,CW4&lt;&gt;"",CU4=""),AND(DB4&gt;=DC$18,DB4&lt;&gt;"",CU4=""),AND(EB4&gt;=EH$18,EB4&lt;&gt;""),AND(EG4&gt;=EH$18,EG4&lt;&gt;""),AND(FD4&gt;=FJ$18,FD4&lt;&gt;""),AND(FI4&gt;=FJ$18,FI4&lt;&gt;""),AND(GF4&gt;=GL$18,GF4&lt;&gt;""),AND(GK4&gt;=GL$18,GK4&lt;&gt;""),AND(HH4&gt;=HN$18,HH4&lt;&gt;""),AND(HM4&gt;=HN$18,HM4&lt;&gt;""),AND(IJ4&gt;=IP$18,IJ4&lt;&gt;""),AND(IO4&gt;=IP$18,IO4&lt;&gt;""),AND(JL4&gt;=JR$18,JL4&lt;&gt;""),AND(JQ4&gt;=JR$18,JQ4&lt;&gt;""),AND(KN4&gt;=KT$18,KN4&lt;&gt;""),AND(KS4&gt;=KT$18,KS4&lt;&gt;""),AND(LP4&gt;=LV$18,LP4&lt;&gt;""),AND(LU4&gt;=LV$18,LU4&lt;&gt;""),AND(MR4&gt;=MX$18,MR4&lt;&gt;""),AND(MW4&gt;=MX$18,MW4&lt;&gt;""),AND(NT4&gt;=NZ$18,NT4&lt;&gt;""),AND(NY4&gt;=NZ$18,NY4&lt;&gt;""),AND(OV4&gt;=PB$18,OV4&lt;&gt;""),AND(PA4&gt;=PB$18,PA4&lt;&gt;""),AND(PX4&gt;=QD$18,PX4&lt;&gt;""),AND(QC4&gt;=QD$18,QC4&lt;&gt;""),AND(QZ4&gt;=RF$18,QZ4&lt;&gt;""),AND(RE4&gt;=RF$18,RE4&lt;&gt;""),AND(SB4&gt;=SH$18,SB4&lt;&gt;""),AND(SG4&gt;=SH$18,SG4&lt;&gt;""),AND(TD4&gt;=TJ$18,TD4&lt;&gt;""),AND(TJ4&gt;=TJ$18,TJ4&lt;&gt;"")),"P","")</f>
        <v>P</v>
      </c>
      <c r="H4" s="37" t="str">
        <f>IF(AND(G4="P",F4=""),"No DD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,AND(RB4&gt;=RF$17,RC4&gt;=RF$21,RB4&lt;&gt;""),AND(SD4&gt;=SH$17,SE4&gt;=SH$21,SD4&lt;&gt;""),AND(TF4&gt;=TJ$17,TG4&gt;=TJ$21,TF4&lt;&gt;"")),"Merit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,AND(RB4&gt;=RF$16,RC4&gt;=RF$20,RB4&lt;&gt;""),AND(SD4&gt;=SH$16,SE4&gt;=SH$20,SD4&lt;&gt;""),AND(TF4&gt;=TJ$16,TG4&gt;=TJ$20,TF4&lt;&gt;"")),"Excellence",IF(I4="P","Worlds Team",IF(F4="P","National Team","")))))</f>
        <v>Merit</v>
      </c>
      <c r="I4" s="3" t="str">
        <f>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,AND(RB4&gt;=RF$15,RC4&gt;=RF$19,RB4&lt;&gt;""),AND(SD4&gt;=SH$15,SE4&gt;=SH$19,SD4&lt;&gt;""),AND(TF4&gt;=TJ$15,TG4&gt;=TJ$19,TF4&lt;&gt;"")),"P","")</f>
        <v>P</v>
      </c>
      <c r="J4" s="8">
        <f>IF(COUNT(AQ4,BT4,CW4)&gt;0,LARGE((AQ4,BT4,CW4),1),0)</f>
        <v>51.900000000000006</v>
      </c>
      <c r="K4" s="8" t="str">
        <f>IF(J4=0,"",IF(J4=CW4,$CA$1,IF(J4=BT4,$AX$1,IF(J4=AQ4,$U$1,""))))</f>
        <v>2023 Domestic 3rd Trial</v>
      </c>
      <c r="L4" s="8">
        <f>IF(COUNT(AQ4,BT4,CW4)&gt;1,LARGE((AQ4,BT4,CW4),2),0)</f>
        <v>51.8</v>
      </c>
      <c r="M4" s="8" t="str">
        <f>IF(K4=0,"",IF(AND(L4=J4,L4=AQ4,K4=BT4),$U$1,IF(AND(L4=J4,L4=AQ4,L4=CW4),$U$1,IF(AND(L4=J4,L4=CW4,L4=BT4),$AX$1,IF(L4=CW4,$CA$1,IF(L4=BT4,$AX$1,IF(L4=AQ4,$U$1,"")))))))</f>
        <v>2024 Nationals</v>
      </c>
      <c r="N4" s="8">
        <f>IF(COUNT(AR4,BU4,CX4)&gt;0,LARGE((AR4,BU4,CX4),1),0)</f>
        <v>28.5</v>
      </c>
      <c r="O4" s="8" t="str">
        <f>IF(N4=0,"",IF(N4=CX4,$CA$1,IF(N4=BU4,$AX$1,IF(N4=AR4,$U$1,""))))</f>
        <v>2024 Elite Canada</v>
      </c>
      <c r="P4" s="8">
        <f>IF(MAX(AV4,BY4,DB4)&gt;0,MAX(AV4,BY4,DB4),0)</f>
        <v>52.900000000000006</v>
      </c>
      <c r="Q4" s="8" t="str">
        <f>IF(P4=0,"",IF(P4=DB4,$CA$1,IF(P4=BY4,$AX$1,IF(P4=AV4,$U$1,""))))</f>
        <v>2024 Elite Canada</v>
      </c>
      <c r="R4" s="8">
        <f>IF(MAX(DD4:DF4)&gt;0,MAX(DD4:DF4),"")</f>
        <v>2.9000000000000057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>2023 World Championships (Nov 11)</v>
      </c>
      <c r="U4" s="19">
        <v>17.8</v>
      </c>
      <c r="V4" s="19">
        <v>8.1999999999999993</v>
      </c>
      <c r="W4" s="19">
        <v>0</v>
      </c>
      <c r="X4" s="19">
        <v>0</v>
      </c>
      <c r="Y4" s="19">
        <v>18.2</v>
      </c>
      <c r="Z4" s="19">
        <v>7.7</v>
      </c>
      <c r="AA4" s="19">
        <v>0</v>
      </c>
      <c r="AB4" s="19">
        <v>0</v>
      </c>
      <c r="AC4" s="19">
        <v>17.600000000000001</v>
      </c>
      <c r="AD4" s="19">
        <v>8.1999999999999993</v>
      </c>
      <c r="AE4" s="19">
        <v>0</v>
      </c>
      <c r="AF4" s="19">
        <v>0</v>
      </c>
      <c r="AG4" s="19">
        <v>18.100000000000001</v>
      </c>
      <c r="AH4" s="19">
        <v>8.1999999999999993</v>
      </c>
      <c r="AI4" s="19">
        <v>0</v>
      </c>
      <c r="AJ4" s="19">
        <v>0</v>
      </c>
      <c r="AK4" s="19">
        <v>18.2</v>
      </c>
      <c r="AL4" s="19">
        <v>7.7</v>
      </c>
      <c r="AM4" s="19">
        <v>0</v>
      </c>
      <c r="AN4" s="19">
        <v>0</v>
      </c>
      <c r="AO4" s="28"/>
      <c r="AP4" s="41">
        <f>IF(SUM(V4,Z4)&gt;0,SUM(V4,Z4),"")</f>
        <v>15.899999999999999</v>
      </c>
      <c r="AQ4" s="41">
        <f>IF(SUM(U4:V4,X4:Z4,AB4)-W4-AA4&gt;0,SUM(U4:V4,X4:Z4,AB4)-W4-AA4,"")</f>
        <v>51.900000000000006</v>
      </c>
      <c r="AR4" s="41">
        <f>IF(SUM(AC4:AD4,AF4)-AE4&gt;0,SUM(AC4:AD4,AF4)-AE4,"")</f>
        <v>25.8</v>
      </c>
      <c r="AS4" s="41">
        <f>IF(SUM(V4,Z4,AD4)&gt;0,SUM(V4,Z4,AD4),"")</f>
        <v>24.099999999999998</v>
      </c>
      <c r="AT4" s="41">
        <f>IF(SUM(AQ4,AR4)&gt;0,SUM(AQ4,AR4),"")</f>
        <v>77.7</v>
      </c>
      <c r="AU4" s="41">
        <f>IF(SUM(AH4,AL4)&gt;0,SUM(AH4,AL4),"")</f>
        <v>15.899999999999999</v>
      </c>
      <c r="AV4" s="41">
        <f>IF(SUM(AG4:AH4,AJ4:AL4,AN4)-SUM(AI4,AM4)&gt;0,SUM(AG4:AH4,AJ4:AL4,AN4)-SUM(AI4,AM4),"")</f>
        <v>52.2</v>
      </c>
      <c r="AW4" s="41">
        <f>IF(SUM(AQ4,AR4,AV4)&gt;0,SUM(AQ4,AR4,AV4),"")</f>
        <v>129.9</v>
      </c>
      <c r="AX4" s="18">
        <v>18.600000000000001</v>
      </c>
      <c r="AY4" s="18">
        <v>8.1999999999999993</v>
      </c>
      <c r="AZ4" s="18">
        <v>0</v>
      </c>
      <c r="BA4" s="18">
        <v>0</v>
      </c>
      <c r="BB4" s="18">
        <v>18.399999999999999</v>
      </c>
      <c r="BC4" s="18">
        <v>6.5</v>
      </c>
      <c r="BD4" s="18">
        <v>0</v>
      </c>
      <c r="BE4" s="18">
        <v>0</v>
      </c>
      <c r="BF4" s="18">
        <v>19.2</v>
      </c>
      <c r="BG4" s="18">
        <v>9.3000000000000007</v>
      </c>
      <c r="BH4" s="18">
        <v>0</v>
      </c>
      <c r="BI4" s="18">
        <v>0</v>
      </c>
      <c r="BJ4" s="18">
        <v>18.5</v>
      </c>
      <c r="BK4" s="18">
        <v>8.1999999999999993</v>
      </c>
      <c r="BL4" s="18">
        <v>0</v>
      </c>
      <c r="BM4" s="18">
        <v>0</v>
      </c>
      <c r="BN4" s="18">
        <v>18.5</v>
      </c>
      <c r="BO4" s="18">
        <v>7.7</v>
      </c>
      <c r="BP4" s="18">
        <v>0</v>
      </c>
      <c r="BQ4" s="18">
        <v>0</v>
      </c>
      <c r="BR4" s="29"/>
      <c r="BS4" s="11">
        <f>IF(SUM(AY4,BC4)&gt;0,SUM(AY4,BC4),"")</f>
        <v>14.7</v>
      </c>
      <c r="BT4" s="11">
        <f>IF(SUM(AX4:AY4,BA4:BC4,BE4)-AZ4-BD4&gt;0,SUM(AX4:AY4,BA4:BC4,BE4)-AZ4-BD4,"")</f>
        <v>51.7</v>
      </c>
      <c r="BU4" s="11">
        <f>IF(SUM(BF4:BG4,BI4)-BH4&gt;0,SUM(BF4:BG4,BI4)-BH4,"")</f>
        <v>28.5</v>
      </c>
      <c r="BV4" s="11">
        <f>IF(SUM(AY4,BC4,BG4)&gt;0,SUM(AY4,BC4,BG4),"")</f>
        <v>24</v>
      </c>
      <c r="BW4" s="11">
        <f>IF(SUM(BT4,BU4)&gt;0,SUM(BT4,BU4),"")</f>
        <v>80.2</v>
      </c>
      <c r="BX4" s="11">
        <f>IF(SUM(BK4,BO4)&gt;0,SUM(BK4,BO4),"")</f>
        <v>15.899999999999999</v>
      </c>
      <c r="BY4" s="11">
        <f>IF(SUM(BJ4:BK4,BM4:BO4,BQ4)-SUM(BL4,BP4)&gt;0,SUM(BJ4:BK4,BM4:BO4,BQ4)-SUM(BL4,BP4),"")</f>
        <v>52.900000000000006</v>
      </c>
      <c r="BZ4" s="11">
        <f>IF(SUM(BT4,BU4,BY4)&gt;0,SUM(BT4,BU4,BY4),"")</f>
        <v>133.10000000000002</v>
      </c>
      <c r="CA4" s="19">
        <v>18.600000000000001</v>
      </c>
      <c r="CB4" s="19">
        <v>8.5</v>
      </c>
      <c r="CC4" s="19">
        <v>0</v>
      </c>
      <c r="CD4" s="19">
        <v>0</v>
      </c>
      <c r="CE4" s="19">
        <v>18.2</v>
      </c>
      <c r="CF4" s="19">
        <v>6.5</v>
      </c>
      <c r="CG4" s="19">
        <v>0</v>
      </c>
      <c r="CH4" s="19">
        <v>0</v>
      </c>
      <c r="CI4" s="19">
        <v>18.399999999999999</v>
      </c>
      <c r="CJ4" s="19">
        <v>7.7</v>
      </c>
      <c r="CK4" s="19">
        <v>0</v>
      </c>
      <c r="CL4" s="19">
        <v>0</v>
      </c>
      <c r="CM4" s="19">
        <v>18.600000000000001</v>
      </c>
      <c r="CN4" s="19">
        <v>6.9</v>
      </c>
      <c r="CO4" s="19">
        <v>0</v>
      </c>
      <c r="CP4" s="19">
        <v>0</v>
      </c>
      <c r="CQ4" s="19">
        <v>18.600000000000001</v>
      </c>
      <c r="CR4" s="19">
        <v>6.9</v>
      </c>
      <c r="CS4" s="19">
        <v>0</v>
      </c>
      <c r="CT4" s="19">
        <v>0</v>
      </c>
      <c r="CU4" s="28"/>
      <c r="CV4" s="41">
        <f>IF(SUM(CB4,CF4)&gt;0,SUM(CB4,CF4),"")</f>
        <v>15</v>
      </c>
      <c r="CW4" s="41">
        <f>IF(SUM(CA4:CB4,CD4:CF4,CH4)-CC4-CG4&gt;0,SUM(CA4:CB4,CD4:CF4,CH4)-CC4-CG4,"")</f>
        <v>51.8</v>
      </c>
      <c r="CX4" s="41">
        <f>IF(SUM(CI4:CJ4,CL4)-CK4&gt;0,SUM(CI4:CJ4,CL4)-CK4,"")</f>
        <v>26.099999999999998</v>
      </c>
      <c r="CY4" s="41">
        <f>IF(SUM(CB4,CF4,CJ4)&gt;0,SUM(CB4,CF4,CJ4),"")</f>
        <v>22.7</v>
      </c>
      <c r="CZ4" s="41">
        <f>IF(SUM(CW4,CX4)&gt;0,SUM(CW4,CX4),"")</f>
        <v>77.899999999999991</v>
      </c>
      <c r="DA4" s="41">
        <f>IF(SUM(CN4,CR4)&gt;0,SUM(CN4,CR4),"")</f>
        <v>13.8</v>
      </c>
      <c r="DB4" s="41">
        <f>IF(SUM(CM4:CN4,CP4:CR4,CT4)-SUM(CO4,CS4)&gt;0,SUM(CM4:CN4,CP4:CR4,CT4)-SUM(CO4,CS4),"")</f>
        <v>51</v>
      </c>
      <c r="DC4" s="41">
        <f>IF(SUM(CW4,CX4,DB4)&gt;0,SUM(CW4,CX4,DB4),"")</f>
        <v>128.89999999999998</v>
      </c>
      <c r="DD4" s="52">
        <f>IF(MAX(EB4,FD4,GF4,HH4,IJ4,JL4,KN4,LP4,MR4,NT4,OV4,PX4,QZ4,SB4,TD4)-IF(L4="",0,L4)&gt;0.001,MAX(EB4,FD4,GF4,HH4,IJ4,JL4,KN4,LP4,MR4,NT4,OV4,PX4,QZ4,SB4,TD4)-IF(L4="",0,L4),"")</f>
        <v>2.9000000000000057</v>
      </c>
      <c r="DE4" s="52" t="str">
        <f>IF(MAX(EC4,FE4,GG4,HI4,IK4,JM4,KO4,LQ4,MS4,NU4,OW4,PY4,RA4,SC4,TE4)-IF(N4="",0,N4)&gt;0.001,MAX(EC4,FE4,GG4,HI4,IK4,JM4,KO4,LQ4,MS4,NU4,OW4,PY4,RA4,SC4,TE4)-IF(N4="",0,N4),"")</f>
        <v/>
      </c>
      <c r="DF4" s="52">
        <f>IF(MAX(EG4,FI4,GK4,HM4,IO4,JQ4,KS4,LU4,MW4,NY4,PA4,QC4,RE4,SG4,TI4)-IF(P4="",0,P4)&gt;0.001,MAX(EG4,FI4,GK4,HM4,IO4,JQ4,KS4,LU4,MW4,NY4,PA4,QC4,RE4,SG4,TI4)-IF(P4="",0,P4),"")</f>
        <v>0.60000000000000142</v>
      </c>
      <c r="DG4" s="17">
        <v>17.899999999999999</v>
      </c>
      <c r="DH4" s="17">
        <v>8.1999999999999993</v>
      </c>
      <c r="DI4" s="17">
        <v>0</v>
      </c>
      <c r="DJ4" s="17">
        <v>0</v>
      </c>
      <c r="DK4" s="17">
        <v>18.2</v>
      </c>
      <c r="DL4" s="17">
        <v>8.5</v>
      </c>
      <c r="DM4" s="17">
        <v>0</v>
      </c>
      <c r="DN4" s="17">
        <v>0</v>
      </c>
      <c r="DO4" s="17"/>
      <c r="DP4" s="17"/>
      <c r="DQ4" s="17"/>
      <c r="DR4" s="17"/>
      <c r="DS4" s="17">
        <v>18.3</v>
      </c>
      <c r="DT4" s="17">
        <v>9</v>
      </c>
      <c r="DU4" s="17">
        <v>0</v>
      </c>
      <c r="DV4" s="17">
        <v>0</v>
      </c>
      <c r="DW4" s="17">
        <v>18.100000000000001</v>
      </c>
      <c r="DX4" s="17">
        <v>8.1</v>
      </c>
      <c r="DY4" s="17">
        <v>0</v>
      </c>
      <c r="DZ4" s="17">
        <v>0</v>
      </c>
      <c r="EA4" s="41">
        <f>IF(SUM(DH4,DL4)&gt;0,SUM(DH4,DL4),"")</f>
        <v>16.7</v>
      </c>
      <c r="EB4" s="41">
        <f>IF(SUM(DG4:DH4,DJ4:DL4,DN4)-DI4-DM4&gt;0,SUM(DG4:DH4,DJ4:DL4,DN4)-DI4-DM4,"")</f>
        <v>52.8</v>
      </c>
      <c r="EC4" s="41" t="str">
        <f>IF(SUM(DO4:DP4,DR4)-DQ4&gt;0,SUM(DO4:DP4,DR4)-DQ4,"")</f>
        <v/>
      </c>
      <c r="ED4" s="41">
        <f>IF(SUM(DH4,DL4,DP4)&gt;0,SUM(DH4,DL4,DP4),"")</f>
        <v>16.7</v>
      </c>
      <c r="EE4" s="41">
        <f>IF(SUM(EB4,EC4)&gt;0,SUM(EB4,EC4),"")</f>
        <v>52.8</v>
      </c>
      <c r="EF4" s="41">
        <f>IF(SUM(DT4,DX4)&gt;0,SUM(DT4,DX4),"")</f>
        <v>17.100000000000001</v>
      </c>
      <c r="EG4" s="41">
        <f>IF(SUM(DS4:DT4,DV4:DX4,DZ4)-SUM(DU4,DY4)&gt;0,SUM(DS4:DT4,DV4:DX4,DZ4)-SUM(DU4,DY4),"")</f>
        <v>53.500000000000007</v>
      </c>
      <c r="EH4" s="41">
        <f>IF(SUM(EB4,EC4,EG4)&gt;0,SUM(EB4,EC4,EG4),"")</f>
        <v>106.30000000000001</v>
      </c>
      <c r="EI4" s="18">
        <v>18.600000000000001</v>
      </c>
      <c r="EJ4" s="18">
        <v>8.1999999999999993</v>
      </c>
      <c r="EK4" s="18">
        <v>0</v>
      </c>
      <c r="EL4" s="18">
        <v>0</v>
      </c>
      <c r="EM4" s="18">
        <v>18.600000000000001</v>
      </c>
      <c r="EN4" s="18">
        <v>9.3000000000000007</v>
      </c>
      <c r="EO4" s="18">
        <v>0</v>
      </c>
      <c r="EP4" s="18">
        <v>0</v>
      </c>
      <c r="EQ4" s="18">
        <v>17.399999999999999</v>
      </c>
      <c r="ER4" s="18">
        <v>7.7</v>
      </c>
      <c r="ES4" s="18">
        <v>0</v>
      </c>
      <c r="ET4" s="18">
        <v>0</v>
      </c>
      <c r="EU4" s="18"/>
      <c r="EV4" s="18"/>
      <c r="EW4" s="18"/>
      <c r="EX4" s="18"/>
      <c r="EY4" s="18"/>
      <c r="EZ4" s="18"/>
      <c r="FA4" s="18"/>
      <c r="FB4" s="18"/>
      <c r="FC4" s="11">
        <f>IF(SUM(EJ4,EN4)&gt;0,SUM(EJ4,EN4),"")</f>
        <v>17.5</v>
      </c>
      <c r="FD4" s="11">
        <f>IF(SUM(EI4:EJ4,EL4:EN4,EP4)-EK4-EO4&gt;0,SUM(EI4:EJ4,EL4:EN4,EP4)-EK4-EO4,"")</f>
        <v>54.7</v>
      </c>
      <c r="FE4" s="11">
        <f>IF(SUM(EQ4:ER4,ET4)-ES4&gt;0,SUM(EQ4:ER4,ET4)-ES4,"")</f>
        <v>25.099999999999998</v>
      </c>
      <c r="FF4" s="11">
        <f>IF(SUM(EJ4,EN4,ER4)&gt;0,SUM(EJ4,EN4,ER4),"")</f>
        <v>25.2</v>
      </c>
      <c r="FG4" s="11">
        <f>IF(SUM(FD4,FE4)&gt;0,SUM(FD4,FE4),"")</f>
        <v>79.8</v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>
        <f>IF(SUM(FD4,FE4,FI4)&gt;0,SUM(FD4,FE4,FI4),"")</f>
        <v>79.8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 t="str">
        <f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1" t="str">
        <f>IF(SUM(QF4,QJ4)&gt;0,SUM(QF4,QJ4),"")</f>
        <v/>
      </c>
      <c r="QZ4" s="41" t="str">
        <f>IF(SUM(QE4:QF4,QH4:QJ4,QL4)-QG4-QK4&gt;0,SUM(QE4:QF4,QH4:QJ4,QL4)-QG4-QK4,"")</f>
        <v/>
      </c>
      <c r="RA4" s="41" t="str">
        <f>IF(SUM(QM4:QN4,QP4)-QO4&gt;0,SUM(QM4:QN4,QP4)-QO4,"")</f>
        <v/>
      </c>
      <c r="RB4" s="41" t="str">
        <f>IF(SUM(QF4,QJ4,QN4)&gt;0,SUM(QF4,QJ4,QN4),"")</f>
        <v/>
      </c>
      <c r="RC4" s="41" t="str">
        <f>IF(SUM(QZ4,RA4)&gt;0,SUM(QZ4,RA4),"")</f>
        <v/>
      </c>
      <c r="RD4" s="41" t="str">
        <f>IF(SUM(QR4,QV4)&gt;0,SUM(QR4,QV4),"")</f>
        <v/>
      </c>
      <c r="RE4" s="41" t="str">
        <f>IF(SUM(QQ4:QR4,QT4:QV4,QX4)-SUM(QS4,QW4)&gt;0,SUM(QQ4:QR4,QT4:QV4,QX4)-SUM(QS4,QW4),"")</f>
        <v/>
      </c>
      <c r="RF4" s="41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1" t="str">
        <f>IF(SUM(SJ4,SN4)&gt;0,SUM(SJ4,SN4),"")</f>
        <v/>
      </c>
      <c r="TD4" s="41" t="str">
        <f>IF(SUM(SI4:SJ4,SL4:SN4,SP4)-SK4-SO4&gt;0,SUM(SI4:SJ4,SL4:SN4,SP4)-SK4-SO4,"")</f>
        <v/>
      </c>
      <c r="TE4" s="41" t="str">
        <f>IF(SUM(SQ4:SR4,ST4)-SS4&gt;0,SUM(SQ4:SR4,ST4)-SS4,"")</f>
        <v/>
      </c>
      <c r="TF4" s="41" t="str">
        <f>IF(SUM(SJ4,SN4,SR4)&gt;0,SUM(SJ4,SN4,SR4),"")</f>
        <v/>
      </c>
      <c r="TG4" s="41" t="str">
        <f>IF(SUM(TD4,TE4)&gt;0,SUM(TD4,TE4),"")</f>
        <v/>
      </c>
      <c r="TH4" s="41" t="str">
        <f>IF(SUM(SV4,SZ4)&gt;0,SUM(SV4,SZ4),"")</f>
        <v/>
      </c>
      <c r="TI4" s="41" t="str">
        <f>IF(SUM(SU4:SV4,SX4:SZ4,TB4)-SUM(SW4,TA4)&gt;0,SUM(SU4:SV4,SX4:SZ4,TB4)-SUM(SW4,TA4),"")</f>
        <v/>
      </c>
      <c r="TJ4" s="41" t="str">
        <f>IF(SUM(TD4,TE4,TI4)&gt;0,SUM(TD4,TE4,TI4),"")</f>
        <v/>
      </c>
      <c r="TK4" s="27">
        <f>IF($CU4="P",CA4,(CA4+AX4)/2)</f>
        <v>18.600000000000001</v>
      </c>
      <c r="TL4" s="27">
        <f>IF($CU4="P",CB4,(CB4+AY4)/2)</f>
        <v>8.35</v>
      </c>
      <c r="TM4" s="27">
        <f>IF($CU4="P",CC4,(CC4+AZ4)/2)</f>
        <v>0</v>
      </c>
      <c r="TN4" s="27">
        <f>IF($CU4="P",CD4,(CD4+BA4)/2)</f>
        <v>0</v>
      </c>
      <c r="TO4" s="27">
        <f>IF($CU4="P",CE4,(CE4+BB4)/2)</f>
        <v>18.299999999999997</v>
      </c>
      <c r="TP4" s="27">
        <f>IF($CU4="P",CF4,(CF4+BC4)/2)</f>
        <v>6.5</v>
      </c>
      <c r="TQ4" s="27">
        <f>IF($CU4="P",CG4,(CG4+BD4)/2)</f>
        <v>0</v>
      </c>
      <c r="TR4" s="27">
        <f>IF($CU4="P",CH4,(CH4+BE4)/2)</f>
        <v>0</v>
      </c>
      <c r="TS4" s="27">
        <f>IF($CU4="P",CI4,(CI4+BF4)/2)</f>
        <v>18.799999999999997</v>
      </c>
      <c r="TT4" s="27">
        <f>IF($CU4="P",CJ4,(CJ4+BG4)/2)</f>
        <v>8.5</v>
      </c>
      <c r="TU4" s="27">
        <f>IF($CU4="P",CK4,(CK4+BH4)/2)</f>
        <v>0</v>
      </c>
      <c r="TV4" s="27">
        <f>IF($CU4="P",CL4,(CL4+BI4)/2)</f>
        <v>0</v>
      </c>
      <c r="TW4" s="27">
        <f>IF($CU4="P",CM4,(CM4+BJ4)/2)</f>
        <v>18.55</v>
      </c>
      <c r="TX4" s="27">
        <f>IF($CU4="P",CN4,(CN4+BK4)/2)</f>
        <v>7.55</v>
      </c>
      <c r="TY4" s="27">
        <f>IF($CU4="P",CO4,(CO4+BL4)/2)</f>
        <v>0</v>
      </c>
      <c r="TZ4" s="27">
        <f>IF($CU4="P",CP4,(CP4+BM4)/2)</f>
        <v>0</v>
      </c>
      <c r="UA4" s="27">
        <f>IF($CU4="P",CQ4,(CQ4+BN4)/2)</f>
        <v>18.55</v>
      </c>
      <c r="UB4" s="27">
        <f>IF($CU4="P",CR4,(CR4+BO4)/2)</f>
        <v>7.3000000000000007</v>
      </c>
      <c r="UC4" s="27">
        <f>IF($CU4="P",CS4,(CS4+BP4)/2)</f>
        <v>0</v>
      </c>
      <c r="UD4" s="27">
        <f>IF($CU4="P",CT4,(CT4+BQ4)/2)</f>
        <v>0</v>
      </c>
      <c r="UE4" s="29" t="s">
        <v>56</v>
      </c>
      <c r="UF4" s="11">
        <f>IF(SUM(TL4,TP4)&gt;0,SUM(TL4,TP4),"")</f>
        <v>14.85</v>
      </c>
      <c r="UG4" s="11">
        <f>IF(SUM(TK4:TL4,TN4:TP4,TR4)-TM4-TQ4&gt;0,SUM(TK4:TL4,TN4:TP4,TR4)-TM4-TQ4,"")</f>
        <v>51.75</v>
      </c>
      <c r="UH4" s="11">
        <f>IF(SUM(TS4:TT4,TV4)-TU4&gt;0,SUM(TS4:TT4,TV4)-TU4,"")</f>
        <v>27.299999999999997</v>
      </c>
      <c r="UI4" s="11">
        <f>IF(SUM(TL4,TP4,TT4)&gt;0,SUM(TL4,TP4,TT4),"")</f>
        <v>23.35</v>
      </c>
      <c r="UJ4" s="11">
        <f>IF(SUM(UG4,UH4)&gt;0,SUM(UG4,UH4),"")</f>
        <v>79.05</v>
      </c>
      <c r="UK4" s="11">
        <f>IF(SUM(TX4,UB4)&gt;0,SUM(TX4,UB4),"")</f>
        <v>14.850000000000001</v>
      </c>
      <c r="UL4" s="11">
        <f>IF(SUM(TW4:TX4,TZ4:UB4,UD4)-SUM(TY4,UC4)&gt;0,SUM(TW4:TX4,TZ4:UB4,UD4)-SUM(TY4,UC4),"")</f>
        <v>51.95</v>
      </c>
      <c r="UM4" s="11">
        <f>IF(SUM(UG4,UH4,UL4)&gt;0,SUM(UG4,UH4,UL4),"")</f>
        <v>131</v>
      </c>
    </row>
    <row r="5" spans="1:559" x14ac:dyDescent="0.2">
      <c r="A5" s="4" cm="1">
        <f t="array" ref="A5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123</v>
      </c>
      <c r="C5" s="4" t="s">
        <v>3</v>
      </c>
      <c r="D5" s="4">
        <v>2003</v>
      </c>
      <c r="E5" s="9">
        <f>SUM(J5:R5)+SUM(J5:N5)*0.0000001+SUM(J5)*0.0000000000001</f>
        <v>184.25001253000511</v>
      </c>
      <c r="F5" s="3" t="str">
        <f>IF(OR(AND(AP5&gt;=AW$14,AQ5&gt;=AW$18,AP5&lt;&gt;"",AO5=""),AND(AU5&gt;=AW$14,AV5&gt;=AW$18,AU5&lt;&gt;"",AO5=""),AND(BS5&gt;=BZ$14,BT5&gt;=BZ$18,BS5&lt;&gt;"",BR5=""),AND(BX5&gt;=BZ$14,BY5&gt;=BZ$18,BX5&lt;&gt;"",BR5=""),AND(CV5&gt;=DC$14,CW5&gt;=DC$18,CV5&lt;&gt;"",CU5=""),AND(DA5&gt;=DC$14,DB5&gt;=DC$18,DA5&lt;&gt;""),AND(EA5&gt;=EH$14,EB5&gt;=EH$18,EA5&lt;&gt;""),AND(EF5&gt;=EH$14,EG5&gt;=EH$18,EF5&lt;&gt;""),AND(FC5&gt;=FJ$14,FD5&gt;=FJ$18,FC5&lt;&gt;""),AND(FH5&gt;=FJ$14,FI5&gt;=FJ$18,FH5&lt;&gt;""),AND(GE5&gt;=GL$14,GF5&gt;=GL$18,GE5&lt;&gt;""),AND(GJ5&gt;=GL$14,GK5&gt;=GL$18,GJ5&lt;&gt;""),AND(HG5&gt;=HN$14,HH5&gt;=HN$18,HG5&lt;&gt;""),AND(HL5&gt;=HN$14,HM5&gt;=HN$18,HL5&lt;&gt;""),AND(II5&gt;=IP$14,IJ5&gt;=IP$18,II5&lt;&gt;""),AND(IN5&gt;=IP$14,IO5&gt;=IP$18,IN5&lt;&gt;""),AND(JK5&gt;=JR$14,JL5&gt;=JR$18,JK5&lt;&gt;""),AND(JP5&gt;=JR$14,JQ5&gt;=JR$18,JP5&lt;&gt;""),AND(KM5&gt;=KT$14,KN5&gt;=KT$18,KM5&lt;&gt;""),AND(KR5&gt;=KT$14,KS5&gt;=KT$18,KR5&lt;&gt;""),AND(LO5&gt;=LV$14,LP5&gt;=LV$18,LO5&lt;&gt;""),AND(LT5&gt;=LV$14,LU5&gt;=LV$18,LT5&lt;&gt;""),AND(MQ5&gt;=MX$14,MR5&gt;=MX$18,MQ5&lt;&gt;""),AND(MV5&gt;=MX$14,MW5&gt;=MX$18,MV5&lt;&gt;""),AND(NS5&gt;=NZ$14,NT5&gt;=NZ$18,NS5&lt;&gt;""),AND(NX5&gt;=NZ$14,NY5&gt;=NZ$18,NX5&lt;&gt;""),AND(OU5&gt;=PB$14,OV5&gt;=PB$18,OU5&lt;&gt;""),AND(OZ5&gt;=PB$14,PA5&gt;=PB$18,OZ5&lt;&gt;""),AND(PW5&gt;=QD$14,PX5&gt;=QD$18,PW5&lt;&gt;""),AND(QB5&gt;=QD$14,QC5&gt;=QD$18,QB5&lt;&gt;""),AND(QY5&gt;=RF$14,QZ5&gt;=RF$18,QY5&lt;&gt;""),AND(RD5&gt;=RF$14,RE5&gt;=RF$18,RD5&lt;&gt;""),AND(SA5&gt;=SH$14,SB5&gt;=SH$18,SA5&lt;&gt;""),AND(SF5&gt;=SH$14,SG5&gt;=SH$18,SF5&lt;&gt;""),AND(TC5&gt;=TJ$14,TD5&gt;=TJ$18,TC5&lt;&gt;""),AND(TI5&gt;=TJ$14,TJ5&gt;=TJ$18,TI5&lt;&gt;"")),"P","")</f>
        <v>P</v>
      </c>
      <c r="G5" s="3" t="str">
        <f>IF(OR(AND(AQ5&gt;=AW$18,AQ5&lt;&gt;"",AO5=""),AND(AV5&gt;=AW$18,AV5&lt;&gt;"",AO5=""),AND(BT5&gt;=BZ$18,BT5&lt;&gt;"",BR5=""),AND(BY5&gt;=BZ$18,BY5&lt;&gt;"",BR5=""),AND(CW5&gt;=DC$18,CW5&lt;&gt;"",CU5=""),AND(DB5&gt;=DC$18,DB5&lt;&gt;"",CU5=""),AND(EB5&gt;=EH$18,EB5&lt;&gt;""),AND(EG5&gt;=EH$18,EG5&lt;&gt;""),AND(FD5&gt;=FJ$18,FD5&lt;&gt;""),AND(FI5&gt;=FJ$18,FI5&lt;&gt;""),AND(GF5&gt;=GL$18,GF5&lt;&gt;""),AND(GK5&gt;=GL$18,GK5&lt;&gt;""),AND(HH5&gt;=HN$18,HH5&lt;&gt;""),AND(HM5&gt;=HN$18,HM5&lt;&gt;""),AND(IJ5&gt;=IP$18,IJ5&lt;&gt;""),AND(IO5&gt;=IP$18,IO5&lt;&gt;""),AND(JL5&gt;=JR$18,JL5&lt;&gt;""),AND(JQ5&gt;=JR$18,JQ5&lt;&gt;""),AND(KN5&gt;=KT$18,KN5&lt;&gt;""),AND(KS5&gt;=KT$18,KS5&lt;&gt;""),AND(LP5&gt;=LV$18,LP5&lt;&gt;""),AND(LU5&gt;=LV$18,LU5&lt;&gt;""),AND(MR5&gt;=MX$18,MR5&lt;&gt;""),AND(MW5&gt;=MX$18,MW5&lt;&gt;""),AND(NT5&gt;=NZ$18,NT5&lt;&gt;""),AND(NY5&gt;=NZ$18,NY5&lt;&gt;""),AND(OV5&gt;=PB$18,OV5&lt;&gt;""),AND(PA5&gt;=PB$18,PA5&lt;&gt;""),AND(PX5&gt;=QD$18,PX5&lt;&gt;""),AND(QC5&gt;=QD$18,QC5&lt;&gt;""),AND(QZ5&gt;=RF$18,QZ5&lt;&gt;""),AND(RE5&gt;=RF$18,RE5&lt;&gt;""),AND(SB5&gt;=SH$18,SB5&lt;&gt;""),AND(SG5&gt;=SH$18,SG5&lt;&gt;""),AND(TD5&gt;=TJ$18,TD5&lt;&gt;""),AND(TJ5&gt;=TJ$18,TJ5&lt;&gt;"")),"P","")</f>
        <v>P</v>
      </c>
      <c r="H5" s="37" t="str">
        <f>IF(AND(G5="P",F5=""),"No DD",IF(OR(AND(AS5&gt;=AW$17,AT5&gt;=AW$21,AS5&lt;&gt;"",AO5=""),AND(BV5&gt;=BZ$17,BW5&gt;=BZ$21,BV5&lt;&gt;"",BR5=""),AND(CY5&gt;=DC$17,CZ5&gt;=DC$21,CY5&lt;&gt;"",CU5=""),AND(ED5&gt;=EH$17,EE5&gt;=EH$21,ED5&lt;&gt;""),AND(FF5&gt;=FJ$17,FG5&gt;=FJ$21,FF5&lt;&gt;""),AND(GH5&gt;=GL$17,GI5&gt;=GL$21,GH5&lt;&gt;""),AND(HJ5&gt;=HN$17,HK5&gt;=HN$21,HJ5&lt;&gt;""),AND(IL5&gt;=IP$17,IM5&gt;=IP$21,IL5&lt;&gt;""),AND(JN5&gt;=JR$17,JO5&gt;=JR$21,JN5&lt;&gt;""),AND(KP5&gt;=KT$17,KQ5&gt;=KT$21,KP5&lt;&gt;""),AND(LR5&gt;=LV$17,LS5&gt;=LV$21,LR5&lt;&gt;""),AND(MT5&gt;=MX$17,MU5&gt;=MX$21,MT5&lt;&gt;""),AND(NV5&gt;=NZ$17,NW5&gt;=NZ$21,NV5&lt;&gt;""),AND(OX5&gt;=PB$17,OY5&gt;=PB$21,OX5&lt;&gt;""),AND(PZ5&gt;=QD$17,QA5&gt;=QD$21,PZ5&lt;&gt;""),AND(RB5&gt;=RF$17,RC5&gt;=RF$21,RB5&lt;&gt;""),AND(SD5&gt;=SH$17,SE5&gt;=SH$21,SD5&lt;&gt;""),AND(TF5&gt;=TJ$17,TG5&gt;=TJ$21,TF5&lt;&gt;"")),"Merit",IF(OR(AND(AS5&gt;=AW$16,AT5&gt;=AW$20,AS5&lt;&gt;"",AO5=""),AND(BV5&gt;=BZ$16,BW5&gt;=BZ$20,BV5&lt;&gt;"",BR5=""),AND(CY5&gt;=DC$16,CZ5&gt;=DC$20,CY5&lt;&gt;"",CU5=""),AND(ED5&gt;=EH$16,EE5&gt;=EH$20,ED5&lt;&gt;""),AND(FF5&gt;=FJ$16,FG5&gt;=FJ$20,FF5&lt;&gt;""),AND(GH5&gt;=GL$16,GI5&gt;=GL$20,GH5&lt;&gt;""),AND(HJ5&gt;=HN$16,HK5&gt;=HN$20,HJ5&lt;&gt;""),AND(IL5&gt;=IP$16,IM5&gt;=IP$20,IL5&lt;&gt;""),AND(JN5&gt;=JR$16,JO5&gt;=JR$20,JN5&lt;&gt;""),AND(KP5&gt;=KT$16,KQ5&gt;=KT$20,KP5&lt;&gt;""),AND(LR5&gt;=LV$16,LS5&gt;=LV$20,LR5&lt;&gt;""),AND(MT5&gt;=MX$16,MU5&gt;=MX$20,MT5&lt;&gt;""),AND(NV5&gt;=NZ$16,NW5&gt;=NZ$20,NV5&lt;&gt;""),AND(OX5&gt;=PB$16,OY5&gt;=PB$20,OX5&lt;&gt;""),AND(PZ5&gt;=QD$16,QA5&gt;=QD$20,PZ5&lt;&gt;""),AND(RB5&gt;=RF$16,RC5&gt;=RF$20,RB5&lt;&gt;""),AND(SD5&gt;=SH$16,SE5&gt;=SH$20,SD5&lt;&gt;""),AND(TF5&gt;=TJ$16,TG5&gt;=TJ$20,TF5&lt;&gt;"")),"Excellence",IF(I5="P","Worlds Team",IF(F5="P","National Team","")))))</f>
        <v>Worlds Team</v>
      </c>
      <c r="I5" s="3" t="str">
        <f>IF(OR(AND(AS5&gt;=AW$15,AT5&gt;=AW$19,AS5&lt;&gt;"",AO5=""),AND(BV5&gt;=BZ$15,BW5&gt;=BZ$19,BV5&lt;&gt;"",BR5=""),AND(CY5&gt;=DC$15,CZ5&gt;=DC$19,CY5&lt;&gt;"",CU5=""),AND(ED5&gt;=EH$15,EE5&gt;=EH$19,ED5&lt;&gt;""),AND(FF5&gt;=FJ$15,FG5&gt;=FJ$19,FF5&lt;&gt;""),AND(GH5&gt;=GL$15,GI5&gt;=GL$19,GH5&lt;&gt;""),AND(HJ5&gt;=HN$15,HK5&gt;=HN$19,HJ5&lt;&gt;""),AND(IL5&gt;=IP$15,IM5&gt;=IP$19,IL5&lt;&gt;""),AND(JN5&gt;=JR$15,JO5&gt;=JR$19,JN5&lt;&gt;""),AND(KP5&gt;=KT$15,KQ5&gt;=KT$19,KP5&lt;&gt;""),AND(LR5&gt;=LV$15,LS5&gt;=LV$19,LR5&lt;&gt;""),AND(MT5&gt;=MX$15,MU5&gt;=MX$19,MT5&lt;&gt;""),AND(NV5&gt;=NZ$15,NW5&gt;=NZ$19,NV5&lt;&gt;""),AND(OX5&gt;=PB$15,OY5&gt;=PB$19,OX5&lt;&gt;""),AND(PZ5&gt;=QD$15,QA5&gt;=QD$19,PZ5&lt;&gt;""),AND(RB5&gt;=RF$15,RC5&gt;=RF$19,RB5&lt;&gt;""),AND(SD5&gt;=SH$15,SE5&gt;=SH$19,SD5&lt;&gt;""),AND(TF5&gt;=TJ$15,TG5&gt;=TJ$19,TF5&lt;&gt;"")),"P","")</f>
        <v>P</v>
      </c>
      <c r="J5" s="8">
        <f>IF(COUNT(AQ5,BT5,CW5)&gt;0,LARGE((AQ5,BT5,CW5),1),0)</f>
        <v>51.5</v>
      </c>
      <c r="K5" s="8" t="str">
        <f>IF(J5=0,"",IF(J5=CW5,$CA$1,IF(J5=BT5,$AX$1,IF(J5=AQ5,$U$1,""))))</f>
        <v>2023 Domestic 3rd Trial</v>
      </c>
      <c r="L5" s="8">
        <f>IF(COUNT(AQ5,BT5,CW5)&gt;1,LARGE((AQ5,BT5,CW5),2),0)</f>
        <v>46.8</v>
      </c>
      <c r="M5" s="8" t="str">
        <f>IF(K5=0,"",IF(AND(L5=J5,L5=AQ5,K5=BT5),$U$1,IF(AND(L5=J5,L5=AQ5,L5=CW5),$U$1,IF(AND(L5=J5,L5=CW5,L5=BT5),$AX$1,IF(L5=CW5,$CA$1,IF(L5=BT5,$AX$1,IF(L5=AQ5,$U$1,"")))))))</f>
        <v>2024 Nationals</v>
      </c>
      <c r="N5" s="8">
        <f>IF(COUNT(AR5,BU5,CX5)&gt;0,LARGE((AR5,BU5,CX5),1),0)</f>
        <v>27</v>
      </c>
      <c r="O5" s="8" t="str">
        <f>IF(N5=0,"",IF(N5=CX5,$CA$1,IF(N5=BU5,$AX$1,IF(N5=AR5,$U$1,""))))</f>
        <v>2024 Elite Canada</v>
      </c>
      <c r="P5" s="8">
        <f>IF(MAX(AV5,BY5,DB5)&gt;0,MAX(AV5,BY5,DB5),0)</f>
        <v>53.349999999999994</v>
      </c>
      <c r="Q5" s="8" t="str">
        <f>IF(P5=0,"",IF(P5=DB5,$CA$1,IF(P5=BY5,$AX$1,IF(P5=AV5,$U$1,""))))</f>
        <v>2023 Domestic 3rd Trial</v>
      </c>
      <c r="R5" s="8">
        <f>IF(MAX(DD5:DF5)&gt;0,MAX(DD5:DF5),"")</f>
        <v>5.6000000000000014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N5="",0,N5)=TE5,$SI$1,IF(R5+IF(N5="",0,N5)=SC5,$RG$1,IF(R5+IF(N5="",0,N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P5="",0,P5)=TI5,$SI$1,IF(R5+IF(P5="",0,P5)=SG5,$RG$1,IF(R5+IF(P5="",0,P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>2023 World Championships (Nov 11)</v>
      </c>
      <c r="U5" s="19">
        <v>18.100000000000001</v>
      </c>
      <c r="V5" s="19">
        <v>8.6999999999999993</v>
      </c>
      <c r="W5" s="19">
        <v>0</v>
      </c>
      <c r="X5" s="19">
        <v>0</v>
      </c>
      <c r="Y5" s="19">
        <v>18</v>
      </c>
      <c r="Z5" s="19">
        <v>6.7</v>
      </c>
      <c r="AA5" s="19">
        <v>0</v>
      </c>
      <c r="AB5" s="19">
        <v>0</v>
      </c>
      <c r="AC5" s="19">
        <v>18.399999999999999</v>
      </c>
      <c r="AD5" s="19">
        <v>8.3000000000000007</v>
      </c>
      <c r="AE5" s="19">
        <v>0</v>
      </c>
      <c r="AF5" s="19">
        <v>0</v>
      </c>
      <c r="AG5" s="19">
        <v>18.75</v>
      </c>
      <c r="AH5" s="19">
        <v>8.5</v>
      </c>
      <c r="AI5" s="19">
        <v>0</v>
      </c>
      <c r="AJ5" s="19">
        <v>0</v>
      </c>
      <c r="AK5" s="19">
        <v>18.8</v>
      </c>
      <c r="AL5" s="19">
        <v>7.3000000000000007</v>
      </c>
      <c r="AM5" s="19">
        <v>0</v>
      </c>
      <c r="AN5" s="19">
        <v>0</v>
      </c>
      <c r="AO5" s="28" t="s">
        <v>56</v>
      </c>
      <c r="AP5" s="41">
        <f>IF(SUM(V5,Z5)&gt;0,SUM(V5,Z5),"")</f>
        <v>15.399999999999999</v>
      </c>
      <c r="AQ5" s="41">
        <f>IF(SUM(U5:V5,X5:Z5,AB5)-W5-AA5&gt;0,SUM(U5:V5,X5:Z5,AB5)-W5-AA5,"")</f>
        <v>51.5</v>
      </c>
      <c r="AR5" s="41">
        <f>IF(SUM(AC5:AD5,AF5)-AE5&gt;0,SUM(AC5:AD5,AF5)-AE5,"")</f>
        <v>26.7</v>
      </c>
      <c r="AS5" s="41">
        <f>IF(SUM(V5,Z5,AD5)&gt;0,SUM(V5,Z5,AD5),"")</f>
        <v>23.7</v>
      </c>
      <c r="AT5" s="41">
        <f>IF(SUM(AQ5,AR5)&gt;0,SUM(AQ5,AR5),"")</f>
        <v>78.2</v>
      </c>
      <c r="AU5" s="41">
        <f>IF(SUM(AH5,AL5)&gt;0,SUM(AH5,AL5),"")</f>
        <v>15.8</v>
      </c>
      <c r="AV5" s="41">
        <f>IF(SUM(AG5:AH5,AJ5:AL5,AN5)-SUM(AI5,AM5)&gt;0,SUM(AG5:AH5,AJ5:AL5,AN5)-SUM(AI5,AM5),"")</f>
        <v>53.349999999999994</v>
      </c>
      <c r="AW5" s="41">
        <f>IF(SUM(AQ5,AR5,AV5)&gt;0,SUM(AQ5,AR5,AV5),"")</f>
        <v>131.55000000000001</v>
      </c>
      <c r="AX5" s="18">
        <v>17.2</v>
      </c>
      <c r="AY5" s="18">
        <v>3.7</v>
      </c>
      <c r="AZ5" s="18">
        <v>0</v>
      </c>
      <c r="BA5" s="18">
        <v>0</v>
      </c>
      <c r="BB5" s="18">
        <v>16.100000000000001</v>
      </c>
      <c r="BC5" s="18">
        <v>5.0999999999999996</v>
      </c>
      <c r="BD5" s="18">
        <v>0</v>
      </c>
      <c r="BE5" s="18">
        <v>0</v>
      </c>
      <c r="BF5" s="18">
        <v>18.3</v>
      </c>
      <c r="BG5" s="18">
        <v>8.6999999999999993</v>
      </c>
      <c r="BH5" s="18">
        <v>0</v>
      </c>
      <c r="BI5" s="18">
        <v>0</v>
      </c>
      <c r="BJ5" s="18">
        <v>17.3</v>
      </c>
      <c r="BK5" s="18">
        <v>8.3000000000000007</v>
      </c>
      <c r="BL5" s="18">
        <v>0</v>
      </c>
      <c r="BM5" s="18">
        <v>0</v>
      </c>
      <c r="BN5" s="18">
        <v>18.600000000000001</v>
      </c>
      <c r="BO5" s="18">
        <v>6.1</v>
      </c>
      <c r="BP5" s="18">
        <v>0</v>
      </c>
      <c r="BQ5" s="18">
        <v>0</v>
      </c>
      <c r="BR5" s="29"/>
      <c r="BS5" s="11">
        <f>IF(SUM(AY5,BC5)&gt;0,SUM(AY5,BC5),"")</f>
        <v>8.8000000000000007</v>
      </c>
      <c r="BT5" s="11">
        <f>IF(SUM(AX5:AY5,BA5:BC5,BE5)-AZ5-BD5&gt;0,SUM(AX5:AY5,BA5:BC5,BE5)-AZ5-BD5,"")</f>
        <v>42.1</v>
      </c>
      <c r="BU5" s="11">
        <f>IF(SUM(BF5:BG5,BI5)-BH5&gt;0,SUM(BF5:BG5,BI5)-BH5,"")</f>
        <v>27</v>
      </c>
      <c r="BV5" s="11">
        <f>IF(SUM(AY5,BC5,BG5)&gt;0,SUM(AY5,BC5,BG5),"")</f>
        <v>17.5</v>
      </c>
      <c r="BW5" s="11">
        <f>IF(SUM(BT5,BU5)&gt;0,SUM(BT5,BU5),"")</f>
        <v>69.099999999999994</v>
      </c>
      <c r="BX5" s="11">
        <f>IF(SUM(BK5,BO5)&gt;0,SUM(BK5,BO5),"")</f>
        <v>14.4</v>
      </c>
      <c r="BY5" s="11">
        <f>IF(SUM(BJ5:BK5,BM5:BO5,BQ5)-SUM(BL5,BP5)&gt;0,SUM(BJ5:BK5,BM5:BO5,BQ5)-SUM(BL5,BP5),"")</f>
        <v>50.300000000000004</v>
      </c>
      <c r="BZ5" s="11">
        <f>IF(SUM(BT5,BU5,BY5)&gt;0,SUM(BT5,BU5,BY5),"")</f>
        <v>119.4</v>
      </c>
      <c r="CA5" s="19">
        <v>17.649999999999999</v>
      </c>
      <c r="CB5" s="19">
        <v>6.1999999999999993</v>
      </c>
      <c r="CC5" s="19">
        <v>0</v>
      </c>
      <c r="CD5" s="19">
        <v>0</v>
      </c>
      <c r="CE5" s="19">
        <v>17.05</v>
      </c>
      <c r="CF5" s="19">
        <v>5.9</v>
      </c>
      <c r="CG5" s="19">
        <v>0</v>
      </c>
      <c r="CH5" s="19">
        <v>0</v>
      </c>
      <c r="CI5" s="19">
        <v>18.350000000000001</v>
      </c>
      <c r="CJ5" s="19">
        <v>8.5</v>
      </c>
      <c r="CK5" s="19">
        <v>0</v>
      </c>
      <c r="CL5" s="19">
        <v>0</v>
      </c>
      <c r="CM5" s="19">
        <v>18.024999999999999</v>
      </c>
      <c r="CN5" s="19">
        <v>8.4</v>
      </c>
      <c r="CO5" s="19">
        <v>0</v>
      </c>
      <c r="CP5" s="19">
        <v>0</v>
      </c>
      <c r="CQ5" s="19">
        <v>18.700000000000003</v>
      </c>
      <c r="CR5" s="19">
        <v>6.7</v>
      </c>
      <c r="CS5" s="19">
        <v>0</v>
      </c>
      <c r="CT5" s="19">
        <v>0</v>
      </c>
      <c r="CU5" s="28" t="s">
        <v>56</v>
      </c>
      <c r="CV5" s="41">
        <f>IF(SUM(CB5,CF5)&gt;0,SUM(CB5,CF5),"")</f>
        <v>12.1</v>
      </c>
      <c r="CW5" s="41">
        <f>IF(SUM(CA5:CB5,CD5:CF5,CH5)-CC5-CG5&gt;0,SUM(CA5:CB5,CD5:CF5,CH5)-CC5-CG5,"")</f>
        <v>46.8</v>
      </c>
      <c r="CX5" s="41">
        <f>IF(SUM(CI5:CJ5,CL5)-CK5&gt;0,SUM(CI5:CJ5,CL5)-CK5,"")</f>
        <v>26.85</v>
      </c>
      <c r="CY5" s="41">
        <f>IF(SUM(CB5,CF5,CJ5)&gt;0,SUM(CB5,CF5,CJ5),"")</f>
        <v>20.6</v>
      </c>
      <c r="CZ5" s="41">
        <f>IF(SUM(CW5,CX5)&gt;0,SUM(CW5,CX5),"")</f>
        <v>73.650000000000006</v>
      </c>
      <c r="DA5" s="41">
        <f>IF(SUM(CN5,CR5)&gt;0,SUM(CN5,CR5),"")</f>
        <v>15.100000000000001</v>
      </c>
      <c r="DB5" s="41">
        <f>IF(SUM(CM5:CN5,CP5:CR5,CT5)-SUM(CO5,CS5)&gt;0,SUM(CM5:CN5,CP5:CR5,CT5)-SUM(CO5,CS5),"")</f>
        <v>51.825000000000003</v>
      </c>
      <c r="DC5" s="41">
        <f>IF(SUM(CW5,CX5,DB5)&gt;0,SUM(CW5,CX5,DB5),"")</f>
        <v>125.47500000000001</v>
      </c>
      <c r="DD5" s="52">
        <f>IF(MAX(EB5,FD5,GF5,HH5,IJ5,JL5,KN5,LP5,MR5,NT5,OV5,PX5,QZ5,SB5,TD5)-IF(L5="",0,L5)&gt;0.001,MAX(EB5,FD5,GF5,HH5,IJ5,JL5,KN5,LP5,MR5,NT5,OV5,PX5,QZ5,SB5,TD5)-IF(L5="",0,L5),"")</f>
        <v>5.6000000000000014</v>
      </c>
      <c r="DE5" s="52" t="str">
        <f>IF(MAX(EC5,FE5,GG5,HI5,IK5,JM5,KO5,LQ5,MS5,NU5,OW5,PY5,RA5,SC5,TE5)-IF(N5="",0,N5)&gt;0.001,MAX(EC5,FE5,GG5,HI5,IK5,JM5,KO5,LQ5,MS5,NU5,OW5,PY5,RA5,SC5,TE5)-IF(N5="",0,N5),"")</f>
        <v/>
      </c>
      <c r="DF5" s="52" t="str">
        <f>IF(MAX(EG5,FI5,GK5,HM5,IO5,JQ5,KS5,LU5,MW5,NY5,PA5,QC5,RE5,SG5,TI5)-IF(P5="",0,P5)&gt;0.001,MAX(EG5,FI5,GK5,HM5,IO5,JQ5,KS5,LU5,MW5,NY5,PA5,QC5,RE5,SG5,TI5)-IF(P5="",0,P5),"")</f>
        <v/>
      </c>
      <c r="DG5" s="17">
        <v>18.100000000000001</v>
      </c>
      <c r="DH5" s="17">
        <v>8.9</v>
      </c>
      <c r="DI5" s="17">
        <v>0</v>
      </c>
      <c r="DJ5" s="17">
        <v>0</v>
      </c>
      <c r="DK5" s="17">
        <v>18.2</v>
      </c>
      <c r="DL5" s="17">
        <v>6.9</v>
      </c>
      <c r="DM5" s="17">
        <v>0</v>
      </c>
      <c r="DN5" s="17">
        <v>0</v>
      </c>
      <c r="DO5" s="17"/>
      <c r="DP5" s="17"/>
      <c r="DQ5" s="17"/>
      <c r="DR5" s="17"/>
      <c r="DS5" s="17">
        <v>17.7</v>
      </c>
      <c r="DT5" s="17">
        <v>8.9</v>
      </c>
      <c r="DU5" s="17">
        <v>0</v>
      </c>
      <c r="DV5" s="17">
        <v>0</v>
      </c>
      <c r="DW5" s="17"/>
      <c r="DX5" s="17"/>
      <c r="DY5" s="17"/>
      <c r="DZ5" s="17"/>
      <c r="EA5" s="41">
        <f>IF(SUM(DH5,DL5)&gt;0,SUM(DH5,DL5),"")</f>
        <v>15.8</v>
      </c>
      <c r="EB5" s="41">
        <f>IF(SUM(DG5:DH5,DJ5:DL5,DN5)-DI5-DM5&gt;0,SUM(DG5:DH5,DJ5:DL5,DN5)-DI5-DM5,"")</f>
        <v>52.1</v>
      </c>
      <c r="EC5" s="41" t="str">
        <f>IF(SUM(DO5:DP5,DR5)-DQ5&gt;0,SUM(DO5:DP5,DR5)-DQ5,"")</f>
        <v/>
      </c>
      <c r="ED5" s="41">
        <f>IF(SUM(DH5,DL5,DP5)&gt;0,SUM(DH5,DL5,DP5),"")</f>
        <v>15.8</v>
      </c>
      <c r="EE5" s="41">
        <f>IF(SUM(EB5,EC5)&gt;0,SUM(EB5,EC5),"")</f>
        <v>52.1</v>
      </c>
      <c r="EF5" s="41">
        <f>IF(SUM(DT5,DX5)&gt;0,SUM(DT5,DX5),"")</f>
        <v>8.9</v>
      </c>
      <c r="EG5" s="41">
        <f>IF(SUM(DS5:DT5,DV5:DX5,DZ5)-SUM(DU5,DY5)&gt;0,SUM(DS5:DT5,DV5:DX5,DZ5)-SUM(DU5,DY5),"")</f>
        <v>26.6</v>
      </c>
      <c r="EH5" s="41">
        <f>IF(SUM(EB5,EC5,EG5)&gt;0,SUM(EB5,EC5,EG5),"")</f>
        <v>78.7</v>
      </c>
      <c r="EI5" s="18">
        <v>18.8</v>
      </c>
      <c r="EJ5" s="18">
        <v>8.1</v>
      </c>
      <c r="EK5" s="18">
        <v>0</v>
      </c>
      <c r="EL5" s="18">
        <v>0</v>
      </c>
      <c r="EM5" s="18">
        <v>17.600000000000001</v>
      </c>
      <c r="EN5" s="18">
        <v>7.9</v>
      </c>
      <c r="EO5" s="18">
        <v>0</v>
      </c>
      <c r="EP5" s="18">
        <v>0</v>
      </c>
      <c r="EQ5" s="18">
        <v>17.399999999999999</v>
      </c>
      <c r="ER5" s="18">
        <v>3.7</v>
      </c>
      <c r="ES5" s="18">
        <v>0</v>
      </c>
      <c r="ET5" s="18">
        <v>0</v>
      </c>
      <c r="EU5" s="18"/>
      <c r="EV5" s="18"/>
      <c r="EW5" s="18"/>
      <c r="EX5" s="18"/>
      <c r="EY5" s="18"/>
      <c r="EZ5" s="18"/>
      <c r="FA5" s="18"/>
      <c r="FB5" s="18"/>
      <c r="FC5" s="11">
        <f>IF(SUM(EJ5,EN5)&gt;0,SUM(EJ5,EN5),"")</f>
        <v>16</v>
      </c>
      <c r="FD5" s="11">
        <f>IF(SUM(EI5:EJ5,EL5:EN5,EP5)-EK5-EO5&gt;0,SUM(EI5:EJ5,EL5:EN5,EP5)-EK5-EO5,"")</f>
        <v>52.4</v>
      </c>
      <c r="FE5" s="11">
        <f>IF(SUM(EQ5:ER5,ET5)-ES5&gt;0,SUM(EQ5:ER5,ET5)-ES5,"")</f>
        <v>21.099999999999998</v>
      </c>
      <c r="FF5" s="11">
        <f>IF(SUM(EJ5,EN5,ER5)&gt;0,SUM(EJ5,EN5,ER5),"")</f>
        <v>19.7</v>
      </c>
      <c r="FG5" s="11">
        <f>IF(SUM(FD5,FE5)&gt;0,SUM(FD5,FE5),"")</f>
        <v>73.5</v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>
        <f>IF(SUM(FD5,FE5,FI5)&gt;0,SUM(FD5,FE5,FI5),"")</f>
        <v>73.5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1" t="str">
        <f>IF(SUM(QF5,QJ5)&gt;0,SUM(QF5,QJ5),"")</f>
        <v/>
      </c>
      <c r="QZ5" s="41" t="str">
        <f>IF(SUM(QE5:QF5,QH5:QJ5,QL5)-QG5-QK5&gt;0,SUM(QE5:QF5,QH5:QJ5,QL5)-QG5-QK5,"")</f>
        <v/>
      </c>
      <c r="RA5" s="41" t="str">
        <f>IF(SUM(QM5:QN5,QP5)-QO5&gt;0,SUM(QM5:QN5,QP5)-QO5,"")</f>
        <v/>
      </c>
      <c r="RB5" s="41" t="str">
        <f>IF(SUM(QF5,QJ5,QN5)&gt;0,SUM(QF5,QJ5,QN5),"")</f>
        <v/>
      </c>
      <c r="RC5" s="41" t="str">
        <f>IF(SUM(QZ5,RA5)&gt;0,SUM(QZ5,RA5),"")</f>
        <v/>
      </c>
      <c r="RD5" s="41" t="str">
        <f>IF(SUM(QR5,QV5)&gt;0,SUM(QR5,QV5),"")</f>
        <v/>
      </c>
      <c r="RE5" s="41" t="str">
        <f>IF(SUM(QQ5:QR5,QT5:QV5,QX5)-SUM(QS5,QW5)&gt;0,SUM(QQ5:QR5,QT5:QV5,QX5)-SUM(QS5,QW5),"")</f>
        <v/>
      </c>
      <c r="RF5" s="41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1" t="str">
        <f>IF(SUM(SJ5,SN5)&gt;0,SUM(SJ5,SN5),"")</f>
        <v/>
      </c>
      <c r="TD5" s="41" t="str">
        <f>IF(SUM(SI5:SJ5,SL5:SN5,SP5)-SK5-SO5&gt;0,SUM(SI5:SJ5,SL5:SN5,SP5)-SK5-SO5,"")</f>
        <v/>
      </c>
      <c r="TE5" s="41" t="str">
        <f>IF(SUM(SQ5:SR5,ST5)-SS5&gt;0,SUM(SQ5:SR5,ST5)-SS5,"")</f>
        <v/>
      </c>
      <c r="TF5" s="41" t="str">
        <f>IF(SUM(SJ5,SN5,SR5)&gt;0,SUM(SJ5,SN5,SR5),"")</f>
        <v/>
      </c>
      <c r="TG5" s="41" t="str">
        <f>IF(SUM(TD5,TE5)&gt;0,SUM(TD5,TE5),"")</f>
        <v/>
      </c>
      <c r="TH5" s="41" t="str">
        <f>IF(SUM(SV5,SZ5)&gt;0,SUM(SV5,SZ5),"")</f>
        <v/>
      </c>
      <c r="TI5" s="41" t="str">
        <f>IF(SUM(SU5:SV5,SX5:SZ5,TB5)-SUM(SW5,TA5)&gt;0,SUM(SU5:SV5,SX5:SZ5,TB5)-SUM(SW5,TA5),"")</f>
        <v/>
      </c>
      <c r="TJ5" s="41" t="str">
        <f>IF(SUM(TD5,TE5,TI5)&gt;0,SUM(TD5,TE5,TI5),"")</f>
        <v/>
      </c>
      <c r="TK5" s="27">
        <f>IF($CU5="P",CA5,(CA5+AX5)/2)</f>
        <v>17.649999999999999</v>
      </c>
      <c r="TL5" s="27">
        <f>IF($CU5="P",CB5,(CB5+AY5)/2)</f>
        <v>6.1999999999999993</v>
      </c>
      <c r="TM5" s="27">
        <f>IF($CU5="P",CC5,(CC5+AZ5)/2)</f>
        <v>0</v>
      </c>
      <c r="TN5" s="27">
        <f>IF($CU5="P",CD5,(CD5+BA5)/2)</f>
        <v>0</v>
      </c>
      <c r="TO5" s="27">
        <f>IF($CU5="P",CE5,(CE5+BB5)/2)</f>
        <v>17.05</v>
      </c>
      <c r="TP5" s="27">
        <f>IF($CU5="P",CF5,(CF5+BC5)/2)</f>
        <v>5.9</v>
      </c>
      <c r="TQ5" s="27">
        <f>IF($CU5="P",CG5,(CG5+BD5)/2)</f>
        <v>0</v>
      </c>
      <c r="TR5" s="27">
        <f>IF($CU5="P",CH5,(CH5+BE5)/2)</f>
        <v>0</v>
      </c>
      <c r="TS5" s="27">
        <f>IF($CU5="P",CI5,(CI5+BF5)/2)</f>
        <v>18.350000000000001</v>
      </c>
      <c r="TT5" s="27">
        <f>IF($CU5="P",CJ5,(CJ5+BG5)/2)</f>
        <v>8.5</v>
      </c>
      <c r="TU5" s="27">
        <f>IF($CU5="P",CK5,(CK5+BH5)/2)</f>
        <v>0</v>
      </c>
      <c r="TV5" s="27">
        <f>IF($CU5="P",CL5,(CL5+BI5)/2)</f>
        <v>0</v>
      </c>
      <c r="TW5" s="27">
        <f>IF($CU5="P",CM5,(CM5+BJ5)/2)</f>
        <v>18.024999999999999</v>
      </c>
      <c r="TX5" s="27">
        <f>IF($CU5="P",CN5,(CN5+BK5)/2)</f>
        <v>8.4</v>
      </c>
      <c r="TY5" s="27">
        <f>IF($CU5="P",CO5,(CO5+BL5)/2)</f>
        <v>0</v>
      </c>
      <c r="TZ5" s="27">
        <f>IF($CU5="P",CP5,(CP5+BM5)/2)</f>
        <v>0</v>
      </c>
      <c r="UA5" s="27">
        <f>IF($CU5="P",CQ5,(CQ5+BN5)/2)</f>
        <v>18.700000000000003</v>
      </c>
      <c r="UB5" s="27">
        <f>IF($CU5="P",CR5,(CR5+BO5)/2)</f>
        <v>6.7</v>
      </c>
      <c r="UC5" s="27">
        <f>IF($CU5="P",CS5,(CS5+BP5)/2)</f>
        <v>0</v>
      </c>
      <c r="UD5" s="27">
        <f>IF($CU5="P",CT5,(CT5+BQ5)/2)</f>
        <v>0</v>
      </c>
      <c r="UE5" s="29" t="s">
        <v>56</v>
      </c>
      <c r="UF5" s="11">
        <f>IF(SUM(TL5,TP5)&gt;0,SUM(TL5,TP5),"")</f>
        <v>12.1</v>
      </c>
      <c r="UG5" s="11">
        <f>IF(SUM(TK5:TL5,TN5:TP5,TR5)-TM5-TQ5&gt;0,SUM(TK5:TL5,TN5:TP5,TR5)-TM5-TQ5,"")</f>
        <v>46.8</v>
      </c>
      <c r="UH5" s="11">
        <f>IF(SUM(TS5:TT5,TV5)-TU5&gt;0,SUM(TS5:TT5,TV5)-TU5,"")</f>
        <v>26.85</v>
      </c>
      <c r="UI5" s="11">
        <f>IF(SUM(TL5,TP5,TT5)&gt;0,SUM(TL5,TP5,TT5),"")</f>
        <v>20.6</v>
      </c>
      <c r="UJ5" s="11">
        <f>IF(SUM(UG5,UH5)&gt;0,SUM(UG5,UH5),"")</f>
        <v>73.650000000000006</v>
      </c>
      <c r="UK5" s="11">
        <f>IF(SUM(TX5,UB5)&gt;0,SUM(TX5,UB5),"")</f>
        <v>15.100000000000001</v>
      </c>
      <c r="UL5" s="11">
        <f>IF(SUM(TW5:TX5,TZ5:UB5,UD5)-SUM(TY5,UC5)&gt;0,SUM(TW5:TX5,TZ5:UB5,UD5)-SUM(TY5,UC5),"")</f>
        <v>51.825000000000003</v>
      </c>
      <c r="UM5" s="11">
        <f>IF(SUM(UG5,UH5,UL5)&gt;0,SUM(UG5,UH5,UL5),"")</f>
        <v>125.47500000000001</v>
      </c>
    </row>
    <row r="6" spans="1:559" x14ac:dyDescent="0.2">
      <c r="A6" s="4" cm="1">
        <f t="array" ref="A6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208</v>
      </c>
      <c r="C6" s="4" t="s">
        <v>8</v>
      </c>
      <c r="D6" s="4">
        <v>2006</v>
      </c>
      <c r="E6" s="9">
        <f>SUM(J6:R6)+SUM(J6:N6)*0.0000001+SUM(J6)*0.0000000000001</f>
        <v>174.90001197000495</v>
      </c>
      <c r="F6" s="3" t="str">
        <f>IF(OR(AND(AP6&gt;=AW$14,AQ6&gt;=AW$18,AP6&lt;&gt;"",AO6=""),AND(AU6&gt;=AW$14,AV6&gt;=AW$18,AU6&lt;&gt;"",AO6=""),AND(BS6&gt;=BZ$14,BT6&gt;=BZ$18,BS6&lt;&gt;"",BR6=""),AND(BX6&gt;=BZ$14,BY6&gt;=BZ$18,BX6&lt;&gt;"",BR6=""),AND(CV6&gt;=DC$14,CW6&gt;=DC$18,CV6&lt;&gt;"",CU6=""),AND(DA6&gt;=DC$14,DB6&gt;=DC$18,DA6&lt;&gt;""),AND(EA6&gt;=EH$14,EB6&gt;=EH$18,EA6&lt;&gt;""),AND(EF6&gt;=EH$14,EG6&gt;=EH$18,EF6&lt;&gt;""),AND(FC6&gt;=FJ$14,FD6&gt;=FJ$18,FC6&lt;&gt;""),AND(FH6&gt;=FJ$14,FI6&gt;=FJ$18,FH6&lt;&gt;""),AND(GE6&gt;=GL$14,GF6&gt;=GL$18,GE6&lt;&gt;""),AND(GJ6&gt;=GL$14,GK6&gt;=GL$18,GJ6&lt;&gt;""),AND(HG6&gt;=HN$14,HH6&gt;=HN$18,HG6&lt;&gt;""),AND(HL6&gt;=HN$14,HM6&gt;=HN$18,HL6&lt;&gt;""),AND(II6&gt;=IP$14,IJ6&gt;=IP$18,II6&lt;&gt;""),AND(IN6&gt;=IP$14,IO6&gt;=IP$18,IN6&lt;&gt;""),AND(JK6&gt;=JR$14,JL6&gt;=JR$18,JK6&lt;&gt;""),AND(JP6&gt;=JR$14,JQ6&gt;=JR$18,JP6&lt;&gt;""),AND(KM6&gt;=KT$14,KN6&gt;=KT$18,KM6&lt;&gt;""),AND(KR6&gt;=KT$14,KS6&gt;=KT$18,KR6&lt;&gt;""),AND(LO6&gt;=LV$14,LP6&gt;=LV$18,LO6&lt;&gt;""),AND(LT6&gt;=LV$14,LU6&gt;=LV$18,LT6&lt;&gt;""),AND(MQ6&gt;=MX$14,MR6&gt;=MX$18,MQ6&lt;&gt;""),AND(MV6&gt;=MX$14,MW6&gt;=MX$18,MV6&lt;&gt;""),AND(NS6&gt;=NZ$14,NT6&gt;=NZ$18,NS6&lt;&gt;""),AND(NX6&gt;=NZ$14,NY6&gt;=NZ$18,NX6&lt;&gt;""),AND(OU6&gt;=PB$14,OV6&gt;=PB$18,OU6&lt;&gt;""),AND(OZ6&gt;=PB$14,PA6&gt;=PB$18,OZ6&lt;&gt;""),AND(PW6&gt;=QD$14,PX6&gt;=QD$18,PW6&lt;&gt;""),AND(QB6&gt;=QD$14,QC6&gt;=QD$18,QB6&lt;&gt;""),AND(QY6&gt;=RF$14,QZ6&gt;=RF$18,QY6&lt;&gt;""),AND(RD6&gt;=RF$14,RE6&gt;=RF$18,RD6&lt;&gt;""),AND(SA6&gt;=SH$14,SB6&gt;=SH$18,SA6&lt;&gt;""),AND(SF6&gt;=SH$14,SG6&gt;=SH$18,SF6&lt;&gt;""),AND(TC6&gt;=TJ$14,TD6&gt;=TJ$18,TC6&lt;&gt;""),AND(TI6&gt;=TJ$14,TJ6&gt;=TJ$18,TI6&lt;&gt;"")),"P","")</f>
        <v>P</v>
      </c>
      <c r="G6" s="3" t="str">
        <f>IF(OR(AND(AQ6&gt;=AW$18,AQ6&lt;&gt;"",AO6=""),AND(AV6&gt;=AW$18,AV6&lt;&gt;"",AO6=""),AND(BT6&gt;=BZ$18,BT6&lt;&gt;"",BR6=""),AND(BY6&gt;=BZ$18,BY6&lt;&gt;"",BR6=""),AND(CW6&gt;=DC$18,CW6&lt;&gt;"",CU6=""),AND(DB6&gt;=DC$18,DB6&lt;&gt;"",CU6=""),AND(EB6&gt;=EH$18,EB6&lt;&gt;""),AND(EG6&gt;=EH$18,EG6&lt;&gt;""),AND(FD6&gt;=FJ$18,FD6&lt;&gt;""),AND(FI6&gt;=FJ$18,FI6&lt;&gt;""),AND(GF6&gt;=GL$18,GF6&lt;&gt;""),AND(GK6&gt;=GL$18,GK6&lt;&gt;""),AND(HH6&gt;=HN$18,HH6&lt;&gt;""),AND(HM6&gt;=HN$18,HM6&lt;&gt;""),AND(IJ6&gt;=IP$18,IJ6&lt;&gt;""),AND(IO6&gt;=IP$18,IO6&lt;&gt;""),AND(JL6&gt;=JR$18,JL6&lt;&gt;""),AND(JQ6&gt;=JR$18,JQ6&lt;&gt;""),AND(KN6&gt;=KT$18,KN6&lt;&gt;""),AND(KS6&gt;=KT$18,KS6&lt;&gt;""),AND(LP6&gt;=LV$18,LP6&lt;&gt;""),AND(LU6&gt;=LV$18,LU6&lt;&gt;""),AND(MR6&gt;=MX$18,MR6&lt;&gt;""),AND(MW6&gt;=MX$18,MW6&lt;&gt;""),AND(NT6&gt;=NZ$18,NT6&lt;&gt;""),AND(NY6&gt;=NZ$18,NY6&lt;&gt;""),AND(OV6&gt;=PB$18,OV6&lt;&gt;""),AND(PA6&gt;=PB$18,PA6&lt;&gt;""),AND(PX6&gt;=QD$18,PX6&lt;&gt;""),AND(QC6&gt;=QD$18,QC6&lt;&gt;""),AND(QZ6&gt;=RF$18,QZ6&lt;&gt;""),AND(RE6&gt;=RF$18,RE6&lt;&gt;""),AND(SB6&gt;=SH$18,SB6&lt;&gt;""),AND(SG6&gt;=SH$18,SG6&lt;&gt;""),AND(TD6&gt;=TJ$18,TD6&lt;&gt;""),AND(TJ6&gt;=TJ$18,TJ6&lt;&gt;"")),"P","")</f>
        <v>P</v>
      </c>
      <c r="H6" s="37" t="str">
        <f>IF(AND(G6="P",F6=""),"No DD",IF(OR(AND(AS6&gt;=AW$17,AT6&gt;=AW$21,AS6&lt;&gt;"",AO6=""),AND(BV6&gt;=BZ$17,BW6&gt;=BZ$21,BV6&lt;&gt;"",BR6=""),AND(CY6&gt;=DC$17,CZ6&gt;=DC$21,CY6&lt;&gt;"",CU6=""),AND(ED6&gt;=EH$17,EE6&gt;=EH$21,ED6&lt;&gt;""),AND(FF6&gt;=FJ$17,FG6&gt;=FJ$21,FF6&lt;&gt;""),AND(GH6&gt;=GL$17,GI6&gt;=GL$21,GH6&lt;&gt;""),AND(HJ6&gt;=HN$17,HK6&gt;=HN$21,HJ6&lt;&gt;""),AND(IL6&gt;=IP$17,IM6&gt;=IP$21,IL6&lt;&gt;""),AND(JN6&gt;=JR$17,JO6&gt;=JR$21,JN6&lt;&gt;""),AND(KP6&gt;=KT$17,KQ6&gt;=KT$21,KP6&lt;&gt;""),AND(LR6&gt;=LV$17,LS6&gt;=LV$21,LR6&lt;&gt;""),AND(MT6&gt;=MX$17,MU6&gt;=MX$21,MT6&lt;&gt;""),AND(NV6&gt;=NZ$17,NW6&gt;=NZ$21,NV6&lt;&gt;""),AND(OX6&gt;=PB$17,OY6&gt;=PB$21,OX6&lt;&gt;""),AND(PZ6&gt;=QD$17,QA6&gt;=QD$21,PZ6&lt;&gt;""),AND(RB6&gt;=RF$17,RC6&gt;=RF$21,RB6&lt;&gt;""),AND(SD6&gt;=SH$17,SE6&gt;=SH$21,SD6&lt;&gt;""),AND(TF6&gt;=TJ$17,TG6&gt;=TJ$21,TF6&lt;&gt;"")),"Merit",IF(OR(AND(AS6&gt;=AW$16,AT6&gt;=AW$20,AS6&lt;&gt;"",AO6=""),AND(BV6&gt;=BZ$16,BW6&gt;=BZ$20,BV6&lt;&gt;"",BR6=""),AND(CY6&gt;=DC$16,CZ6&gt;=DC$20,CY6&lt;&gt;"",CU6=""),AND(ED6&gt;=EH$16,EE6&gt;=EH$20,ED6&lt;&gt;""),AND(FF6&gt;=FJ$16,FG6&gt;=FJ$20,FF6&lt;&gt;""),AND(GH6&gt;=GL$16,GI6&gt;=GL$20,GH6&lt;&gt;""),AND(HJ6&gt;=HN$16,HK6&gt;=HN$20,HJ6&lt;&gt;""),AND(IL6&gt;=IP$16,IM6&gt;=IP$20,IL6&lt;&gt;""),AND(JN6&gt;=JR$16,JO6&gt;=JR$20,JN6&lt;&gt;""),AND(KP6&gt;=KT$16,KQ6&gt;=KT$20,KP6&lt;&gt;""),AND(LR6&gt;=LV$16,LS6&gt;=LV$20,LR6&lt;&gt;""),AND(MT6&gt;=MX$16,MU6&gt;=MX$20,MT6&lt;&gt;""),AND(NV6&gt;=NZ$16,NW6&gt;=NZ$20,NV6&lt;&gt;""),AND(OX6&gt;=PB$16,OY6&gt;=PB$20,OX6&lt;&gt;""),AND(PZ6&gt;=QD$16,QA6&gt;=QD$20,PZ6&lt;&gt;""),AND(RB6&gt;=RF$16,RC6&gt;=RF$20,RB6&lt;&gt;""),AND(SD6&gt;=SH$16,SE6&gt;=SH$20,SD6&lt;&gt;""),AND(TF6&gt;=TJ$16,TG6&gt;=TJ$20,TF6&lt;&gt;"")),"Excellence",IF(I6="P","Worlds Team",IF(F6="P","National Team","")))))</f>
        <v>Excellence</v>
      </c>
      <c r="I6" s="3" t="str">
        <f>IF(OR(AND(AS6&gt;=AW$15,AT6&gt;=AW$19,AS6&lt;&gt;"",AO6=""),AND(BV6&gt;=BZ$15,BW6&gt;=BZ$19,BV6&lt;&gt;"",BR6=""),AND(CY6&gt;=DC$15,CZ6&gt;=DC$19,CY6&lt;&gt;"",CU6=""),AND(ED6&gt;=EH$15,EE6&gt;=EH$19,ED6&lt;&gt;""),AND(FF6&gt;=FJ$15,FG6&gt;=FJ$19,FF6&lt;&gt;""),AND(GH6&gt;=GL$15,GI6&gt;=GL$19,GH6&lt;&gt;""),AND(HJ6&gt;=HN$15,HK6&gt;=HN$19,HJ6&lt;&gt;""),AND(IL6&gt;=IP$15,IM6&gt;=IP$19,IL6&lt;&gt;""),AND(JN6&gt;=JR$15,JO6&gt;=JR$19,JN6&lt;&gt;""),AND(KP6&gt;=KT$15,KQ6&gt;=KT$19,KP6&lt;&gt;""),AND(LR6&gt;=LV$15,LS6&gt;=LV$19,LR6&lt;&gt;""),AND(MT6&gt;=MX$15,MU6&gt;=MX$19,MT6&lt;&gt;""),AND(NV6&gt;=NZ$15,NW6&gt;=NZ$19,NV6&lt;&gt;""),AND(OX6&gt;=PB$15,OY6&gt;=PB$19,OX6&lt;&gt;""),AND(PZ6&gt;=QD$15,QA6&gt;=QD$19,PZ6&lt;&gt;""),AND(RB6&gt;=RF$15,RC6&gt;=RF$19,RB6&lt;&gt;""),AND(SD6&gt;=SH$15,SE6&gt;=SH$19,SD6&lt;&gt;""),AND(TF6&gt;=TJ$15,TG6&gt;=TJ$19,TF6&lt;&gt;"")),"P","")</f>
        <v>P</v>
      </c>
      <c r="J6" s="8">
        <f>IF(COUNT(AQ6,BT6,CW6)&gt;0,LARGE((AQ6,BT6,CW6),1),0)</f>
        <v>49.4</v>
      </c>
      <c r="K6" s="8" t="str">
        <f>IF(J6=0,"",IF(J6=CW6,$CA$1,IF(J6=BT6,$AX$1,IF(J6=AQ6,$U$1,""))))</f>
        <v>2024 Nationals</v>
      </c>
      <c r="L6" s="8">
        <f>IF(COUNT(AQ6,BT6,CW6)&gt;1,LARGE((AQ6,BT6,CW6),2),0)</f>
        <v>45.1</v>
      </c>
      <c r="M6" s="8" t="str">
        <f>IF(K6=0,"",IF(AND(L6=J6,L6=AQ6,K6=BT6),$U$1,IF(AND(L6=J6,L6=AQ6,L6=CW6),$U$1,IF(AND(L6=J6,L6=CW6,L6=BT6),$AX$1,IF(L6=CW6,$CA$1,IF(L6=BT6,$AX$1,IF(L6=AQ6,$U$1,"")))))))</f>
        <v>2024 Elite Canada</v>
      </c>
      <c r="N6" s="8">
        <f>IF(COUNT(AR6,BU6,CX6)&gt;0,LARGE((AR6,BU6,CX6),1),0)</f>
        <v>25.2</v>
      </c>
      <c r="O6" s="8" t="str">
        <f>IF(N6=0,"",IF(N6=CX6,$CA$1,IF(N6=BU6,$AX$1,IF(N6=AR6,$U$1,""))))</f>
        <v>2024 Nationals</v>
      </c>
      <c r="P6" s="8">
        <f>IF(MAX(AV6,BY6,DB6)&gt;0,MAX(AV6,BY6,DB6),0)</f>
        <v>50.4</v>
      </c>
      <c r="Q6" s="8" t="str">
        <f>IF(P6=0,"",IF(P6=DB6,$CA$1,IF(P6=BY6,$AX$1,IF(P6=AV6,$U$1,""))))</f>
        <v>2024 Nationals</v>
      </c>
      <c r="R6" s="8">
        <f>IF(MAX(DD6:DF6)&gt;0,MAX(DD6:DF6),"")</f>
        <v>4.8000000000000043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N6="",0,N6)=TE6,$SI$1,IF(R6+IF(N6="",0,N6)=SC6,$RG$1,IF(R6+IF(N6="",0,N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P6="",0,P6)=TI6,$SI$1,IF(R6+IF(P6="",0,P6)=SG6,$RG$1,IF(R6+IF(P6="",0,P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>2024 World Cup POR (July 7)</v>
      </c>
      <c r="U6" s="19">
        <v>16.899999999999999</v>
      </c>
      <c r="V6" s="19">
        <v>5.0999999999999996</v>
      </c>
      <c r="W6" s="19">
        <v>0.4</v>
      </c>
      <c r="X6" s="19">
        <v>0</v>
      </c>
      <c r="Y6" s="19">
        <v>17.8</v>
      </c>
      <c r="Z6" s="19">
        <v>5.5</v>
      </c>
      <c r="AA6" s="19">
        <v>0</v>
      </c>
      <c r="AB6" s="19">
        <v>0</v>
      </c>
      <c r="AC6" s="19">
        <v>18.399999999999999</v>
      </c>
      <c r="AD6" s="19">
        <v>5.5</v>
      </c>
      <c r="AE6" s="19">
        <v>0</v>
      </c>
      <c r="AF6" s="19">
        <v>0</v>
      </c>
      <c r="AG6" s="19">
        <v>17</v>
      </c>
      <c r="AH6" s="19">
        <v>6.5</v>
      </c>
      <c r="AI6" s="19">
        <v>0</v>
      </c>
      <c r="AJ6" s="19">
        <v>0</v>
      </c>
      <c r="AK6" s="19">
        <v>17.600000000000001</v>
      </c>
      <c r="AL6" s="19">
        <v>5.5</v>
      </c>
      <c r="AM6" s="19">
        <v>0</v>
      </c>
      <c r="AN6" s="19">
        <v>0</v>
      </c>
      <c r="AO6" s="28"/>
      <c r="AP6" s="41">
        <f>IF(SUM(V6,Z6)&gt;0,SUM(V6,Z6),"")</f>
        <v>10.6</v>
      </c>
      <c r="AQ6" s="41">
        <f>IF(SUM(U6:V6,X6:Z6,AB6)-W6-AA6&gt;0,SUM(U6:V6,X6:Z6,AB6)-W6-AA6,"")</f>
        <v>44.9</v>
      </c>
      <c r="AR6" s="41">
        <f>IF(SUM(AC6:AD6,AF6)-AE6&gt;0,SUM(AC6:AD6,AF6)-AE6,"")</f>
        <v>23.9</v>
      </c>
      <c r="AS6" s="41">
        <f>IF(SUM(V6,Z6,AD6)&gt;0,SUM(V6,Z6,AD6),"")</f>
        <v>16.100000000000001</v>
      </c>
      <c r="AT6" s="41">
        <f>IF(SUM(AQ6,AR6)&gt;0,SUM(AQ6,AR6),"")</f>
        <v>68.8</v>
      </c>
      <c r="AU6" s="41">
        <f>IF(SUM(AH6,AL6)&gt;0,SUM(AH6,AL6),"")</f>
        <v>12</v>
      </c>
      <c r="AV6" s="41">
        <f>IF(SUM(AG6:AH6,AJ6:AL6,AN6)-SUM(AI6,AM6)&gt;0,SUM(AG6:AH6,AJ6:AL6,AN6)-SUM(AI6,AM6),"")</f>
        <v>46.6</v>
      </c>
      <c r="AW6" s="41">
        <f>IF(SUM(AQ6,AR6,AV6)&gt;0,SUM(AQ6,AR6,AV6),"")</f>
        <v>115.4</v>
      </c>
      <c r="AX6" s="18">
        <v>17.2</v>
      </c>
      <c r="AY6" s="18">
        <v>5.3</v>
      </c>
      <c r="AZ6" s="18">
        <v>0.30000000000000004</v>
      </c>
      <c r="BA6" s="18">
        <v>0.15</v>
      </c>
      <c r="BB6" s="18">
        <v>17.3</v>
      </c>
      <c r="BC6" s="18">
        <v>5.3</v>
      </c>
      <c r="BD6" s="18">
        <v>0</v>
      </c>
      <c r="BE6" s="18">
        <v>0.15</v>
      </c>
      <c r="BF6" s="18">
        <v>17.7</v>
      </c>
      <c r="BG6" s="18">
        <v>5.5</v>
      </c>
      <c r="BH6" s="18">
        <v>0.1</v>
      </c>
      <c r="BI6" s="18">
        <v>0.15</v>
      </c>
      <c r="BJ6" s="18">
        <v>17.5</v>
      </c>
      <c r="BK6" s="18">
        <v>6</v>
      </c>
      <c r="BL6" s="18">
        <v>0</v>
      </c>
      <c r="BM6" s="18">
        <v>0.15</v>
      </c>
      <c r="BN6" s="18">
        <v>17.700000000000003</v>
      </c>
      <c r="BO6" s="18">
        <v>5.3</v>
      </c>
      <c r="BP6" s="18">
        <v>0</v>
      </c>
      <c r="BQ6" s="18">
        <v>0.15</v>
      </c>
      <c r="BR6" s="29" t="s">
        <v>56</v>
      </c>
      <c r="BS6" s="11">
        <f>IF(SUM(AY6,BC6)&gt;0,SUM(AY6,BC6),"")</f>
        <v>10.6</v>
      </c>
      <c r="BT6" s="11">
        <f>IF(SUM(AX6:AY6,BA6:BC6,BE6)-AZ6-BD6&gt;0,SUM(AX6:AY6,BA6:BC6,BE6)-AZ6-BD6,"")</f>
        <v>45.1</v>
      </c>
      <c r="BU6" s="11">
        <f>IF(SUM(BF6:BG6,BI6)-BH6&gt;0,SUM(BF6:BG6,BI6)-BH6,"")</f>
        <v>23.249999999999996</v>
      </c>
      <c r="BV6" s="11">
        <f>IF(SUM(AY6,BC6,BG6)&gt;0,SUM(AY6,BC6,BG6),"")</f>
        <v>16.100000000000001</v>
      </c>
      <c r="BW6" s="11">
        <f>IF(SUM(BT6,BU6)&gt;0,SUM(BT6,BU6),"")</f>
        <v>68.349999999999994</v>
      </c>
      <c r="BX6" s="11">
        <f>IF(SUM(BK6,BO6)&gt;0,SUM(BK6,BO6),"")</f>
        <v>11.3</v>
      </c>
      <c r="BY6" s="11">
        <f>IF(SUM(BJ6:BK6,BM6:BO6,BQ6)-SUM(BL6,BP6)&gt;0,SUM(BJ6:BK6,BM6:BO6,BQ6)-SUM(BL6,BP6),"")</f>
        <v>46.8</v>
      </c>
      <c r="BZ6" s="11">
        <f>IF(SUM(BT6,BU6,BY6)&gt;0,SUM(BT6,BU6,BY6),"")</f>
        <v>115.14999999999999</v>
      </c>
      <c r="CA6" s="19">
        <v>18.100000000000001</v>
      </c>
      <c r="CB6" s="19">
        <v>7.1</v>
      </c>
      <c r="CC6" s="19">
        <v>0.2</v>
      </c>
      <c r="CD6" s="19">
        <v>0</v>
      </c>
      <c r="CE6" s="19">
        <v>17.8</v>
      </c>
      <c r="CF6" s="19">
        <v>6.6</v>
      </c>
      <c r="CG6" s="19">
        <v>0</v>
      </c>
      <c r="CH6" s="19">
        <v>0</v>
      </c>
      <c r="CI6" s="19">
        <v>18.3</v>
      </c>
      <c r="CJ6" s="19">
        <v>7.1</v>
      </c>
      <c r="CK6" s="19">
        <v>0.2</v>
      </c>
      <c r="CL6" s="19">
        <v>0</v>
      </c>
      <c r="CM6" s="19">
        <v>18.399999999999999</v>
      </c>
      <c r="CN6" s="19">
        <v>7.2</v>
      </c>
      <c r="CO6" s="19">
        <v>0</v>
      </c>
      <c r="CP6" s="19">
        <v>0</v>
      </c>
      <c r="CQ6" s="19">
        <v>18.3</v>
      </c>
      <c r="CR6" s="19">
        <v>6.5</v>
      </c>
      <c r="CS6" s="19">
        <v>0</v>
      </c>
      <c r="CT6" s="19">
        <v>0</v>
      </c>
      <c r="CU6" s="28"/>
      <c r="CV6" s="41">
        <f>IF(SUM(CB6,CF6)&gt;0,SUM(CB6,CF6),"")</f>
        <v>13.7</v>
      </c>
      <c r="CW6" s="41">
        <f>IF(SUM(CA6:CB6,CD6:CF6,CH6)-CC6-CG6&gt;0,SUM(CA6:CB6,CD6:CF6,CH6)-CC6-CG6,"")</f>
        <v>49.4</v>
      </c>
      <c r="CX6" s="41">
        <f>IF(SUM(CI6:CJ6,CL6)-CK6&gt;0,SUM(CI6:CJ6,CL6)-CK6,"")</f>
        <v>25.2</v>
      </c>
      <c r="CY6" s="41">
        <f>IF(SUM(CB6,CF6,CJ6)&gt;0,SUM(CB6,CF6,CJ6),"")</f>
        <v>20.799999999999997</v>
      </c>
      <c r="CZ6" s="41">
        <f>IF(SUM(CW6,CX6)&gt;0,SUM(CW6,CX6),"")</f>
        <v>74.599999999999994</v>
      </c>
      <c r="DA6" s="41">
        <f>IF(SUM(CN6,CR6)&gt;0,SUM(CN6,CR6),"")</f>
        <v>13.7</v>
      </c>
      <c r="DB6" s="41">
        <f>IF(SUM(CM6:CN6,CP6:CR6,CT6)-SUM(CO6,CS6)&gt;0,SUM(CM6:CN6,CP6:CR6,CT6)-SUM(CO6,CS6),"")</f>
        <v>50.4</v>
      </c>
      <c r="DC6" s="41">
        <f>IF(SUM(CW6,CX6,DB6)&gt;0,SUM(CW6,CX6,DB6),"")</f>
        <v>125</v>
      </c>
      <c r="DD6" s="52">
        <f>IF(MAX(EB6,FD6,GF6,HH6,IJ6,JL6,KN6,LP6,MR6,NT6,OV6,PX6,QZ6,SB6,TD6)-IF(L6="",0,L6)&gt;0.001,MAX(EB6,FD6,GF6,HH6,IJ6,JL6,KN6,LP6,MR6,NT6,OV6,PX6,QZ6,SB6,TD6)-IF(L6="",0,L6),"")</f>
        <v>4.8000000000000043</v>
      </c>
      <c r="DE6" s="52" t="str">
        <f>IF(MAX(EC6,FE6,GG6,HI6,IK6,JM6,KO6,LQ6,MS6,NU6,OW6,PY6,RA6,SC6,TE6)-IF(N6="",0,N6)&gt;0.001,MAX(EC6,FE6,GG6,HI6,IK6,JM6,KO6,LQ6,MS6,NU6,OW6,PY6,RA6,SC6,TE6)-IF(N6="",0,N6),"")</f>
        <v/>
      </c>
      <c r="DF6" s="52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>
        <v>17.8</v>
      </c>
      <c r="FL6" s="17">
        <v>6.5</v>
      </c>
      <c r="FM6" s="17">
        <v>0</v>
      </c>
      <c r="FN6" s="17">
        <v>0</v>
      </c>
      <c r="FO6" s="17">
        <v>18.100000000000001</v>
      </c>
      <c r="FP6" s="17">
        <v>7.1</v>
      </c>
      <c r="FQ6" s="17">
        <v>0</v>
      </c>
      <c r="FR6" s="17">
        <v>0</v>
      </c>
      <c r="FS6" s="17"/>
      <c r="FT6" s="17"/>
      <c r="FU6" s="17"/>
      <c r="FV6" s="17"/>
      <c r="FW6" s="17">
        <v>18.100000000000001</v>
      </c>
      <c r="FX6" s="17">
        <v>7.3</v>
      </c>
      <c r="FY6" s="17">
        <v>0</v>
      </c>
      <c r="FZ6" s="17">
        <v>0</v>
      </c>
      <c r="GA6" s="17">
        <v>16</v>
      </c>
      <c r="GB6" s="17">
        <v>3.3</v>
      </c>
      <c r="GC6" s="17">
        <v>0</v>
      </c>
      <c r="GD6" s="17">
        <v>0</v>
      </c>
      <c r="GE6" s="41">
        <f>IF(SUM(FL6,FP6)&gt;0,SUM(FL6,FP6),"")</f>
        <v>13.6</v>
      </c>
      <c r="GF6" s="41">
        <f>IF(SUM(FK6:FL6,FN6:FP6,FR6)-FM6-FQ6&gt;0,SUM(FK6:FL6,FN6:FP6,FR6)-FM6-FQ6,"")</f>
        <v>49.500000000000007</v>
      </c>
      <c r="GG6" s="41" t="str">
        <f>IF(SUM(FS6:FT6,FV6)-FU6&gt;0,SUM(FS6:FT6,FV6)-FU6,"")</f>
        <v/>
      </c>
      <c r="GH6" s="41">
        <f>IF(SUM(FL6,FP6,FT6)&gt;0,SUM(FL6,FP6,FT6),"")</f>
        <v>13.6</v>
      </c>
      <c r="GI6" s="41">
        <f>IF(SUM(GF6,GG6)&gt;0,SUM(GF6,GG6),"")</f>
        <v>49.500000000000007</v>
      </c>
      <c r="GJ6" s="41">
        <f>IF(SUM(FX6,GB6)&gt;0,SUM(FX6,GB6),"")</f>
        <v>10.6</v>
      </c>
      <c r="GK6" s="41">
        <f>IF(SUM(FW6:FX6,FZ6:GB6,GD6)-SUM(FY6,GC6)&gt;0,SUM(FW6:FX6,FZ6:GB6,GD6)-SUM(FY6,GC6),"")</f>
        <v>44.7</v>
      </c>
      <c r="GL6" s="41">
        <f>IF(SUM(GF6,GG6,GK6)&gt;0,SUM(GF6,GG6,GK6),"")</f>
        <v>94.200000000000017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>
        <v>17.5</v>
      </c>
      <c r="HP6" s="17">
        <v>7.3</v>
      </c>
      <c r="HQ6" s="17">
        <v>0</v>
      </c>
      <c r="HR6" s="17">
        <v>0</v>
      </c>
      <c r="HS6" s="17">
        <v>17.600000000000001</v>
      </c>
      <c r="HT6" s="17">
        <v>7.5</v>
      </c>
      <c r="HU6" s="17">
        <v>0</v>
      </c>
      <c r="HV6" s="17">
        <v>0</v>
      </c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>
        <f>IF(SUM(HP6,HT6)&gt;0,SUM(HP6,HT6),"")</f>
        <v>14.8</v>
      </c>
      <c r="IJ6" s="41">
        <f>IF(SUM(HO6:HP6,HR6:HT6,HV6)-HQ6-HU6&gt;0,SUM(HO6:HP6,HR6:HT6,HV6)-HQ6-HU6,"")</f>
        <v>49.900000000000006</v>
      </c>
      <c r="IK6" s="41" t="str">
        <f>IF(SUM(HW6:HX6,HZ6)-HY6&gt;0,SUM(HW6:HX6,HZ6)-HY6,"")</f>
        <v/>
      </c>
      <c r="IL6" s="41">
        <f>IF(SUM(HP6,HT6,HX6)&gt;0,SUM(HP6,HT6,HX6),"")</f>
        <v>14.8</v>
      </c>
      <c r="IM6" s="41">
        <f>IF(SUM(IJ6,IK6)&gt;0,SUM(IJ6,IK6),"")</f>
        <v>49.900000000000006</v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>
        <f>IF(SUM(IJ6,IK6,IO6)&gt;0,SUM(IJ6,IK6,IO6),"")</f>
        <v>49.900000000000006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1" t="str">
        <f>IF(SUM(QF6,QJ6)&gt;0,SUM(QF6,QJ6),"")</f>
        <v/>
      </c>
      <c r="QZ6" s="41" t="str">
        <f>IF(SUM(QE6:QF6,QH6:QJ6,QL6)-QG6-QK6&gt;0,SUM(QE6:QF6,QH6:QJ6,QL6)-QG6-QK6,"")</f>
        <v/>
      </c>
      <c r="RA6" s="41" t="str">
        <f>IF(SUM(QM6:QN6,QP6)-QO6&gt;0,SUM(QM6:QN6,QP6)-QO6,"")</f>
        <v/>
      </c>
      <c r="RB6" s="41" t="str">
        <f>IF(SUM(QF6,QJ6,QN6)&gt;0,SUM(QF6,QJ6,QN6),"")</f>
        <v/>
      </c>
      <c r="RC6" s="41" t="str">
        <f>IF(SUM(QZ6,RA6)&gt;0,SUM(QZ6,RA6),"")</f>
        <v/>
      </c>
      <c r="RD6" s="41" t="str">
        <f>IF(SUM(QR6,QV6)&gt;0,SUM(QR6,QV6),"")</f>
        <v/>
      </c>
      <c r="RE6" s="41" t="str">
        <f>IF(SUM(QQ6:QR6,QT6:QV6,QX6)-SUM(QS6,QW6)&gt;0,SUM(QQ6:QR6,QT6:QV6,QX6)-SUM(QS6,QW6),"")</f>
        <v/>
      </c>
      <c r="RF6" s="41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1" t="str">
        <f>IF(SUM(SJ6,SN6)&gt;0,SUM(SJ6,SN6),"")</f>
        <v/>
      </c>
      <c r="TD6" s="41" t="str">
        <f>IF(SUM(SI6:SJ6,SL6:SN6,SP6)-SK6-SO6&gt;0,SUM(SI6:SJ6,SL6:SN6,SP6)-SK6-SO6,"")</f>
        <v/>
      </c>
      <c r="TE6" s="41" t="str">
        <f>IF(SUM(SQ6:SR6,ST6)-SS6&gt;0,SUM(SQ6:SR6,ST6)-SS6,"")</f>
        <v/>
      </c>
      <c r="TF6" s="41" t="str">
        <f>IF(SUM(SJ6,SN6,SR6)&gt;0,SUM(SJ6,SN6,SR6),"")</f>
        <v/>
      </c>
      <c r="TG6" s="41" t="str">
        <f>IF(SUM(TD6,TE6)&gt;0,SUM(TD6,TE6),"")</f>
        <v/>
      </c>
      <c r="TH6" s="41" t="str">
        <f>IF(SUM(SV6,SZ6)&gt;0,SUM(SV6,SZ6),"")</f>
        <v/>
      </c>
      <c r="TI6" s="41" t="str">
        <f>IF(SUM(SU6:SV6,SX6:SZ6,TB6)-SUM(SW6,TA6)&gt;0,SUM(SU6:SV6,SX6:SZ6,TB6)-SUM(SW6,TA6),"")</f>
        <v/>
      </c>
      <c r="TJ6" s="41" t="str">
        <f>IF(SUM(TD6,TE6,TI6)&gt;0,SUM(TD6,TE6,TI6),"")</f>
        <v/>
      </c>
      <c r="TK6" s="27">
        <f>IF($CU6="P",CA6,(CA6+AX6)/2)</f>
        <v>17.649999999999999</v>
      </c>
      <c r="TL6" s="27">
        <f>IF($CU6="P",CB6,(CB6+AY6)/2)</f>
        <v>6.1999999999999993</v>
      </c>
      <c r="TM6" s="27">
        <f>IF($CU6="P",CC6,(CC6+AZ6)/2)</f>
        <v>0.25</v>
      </c>
      <c r="TN6" s="27">
        <f>IF($CU6="P",CD6,(CD6+BA6)/2)</f>
        <v>7.4999999999999997E-2</v>
      </c>
      <c r="TO6" s="27">
        <f>IF($CU6="P",CE6,(CE6+BB6)/2)</f>
        <v>17.55</v>
      </c>
      <c r="TP6" s="27">
        <f>IF($CU6="P",CF6,(CF6+BC6)/2)</f>
        <v>5.9499999999999993</v>
      </c>
      <c r="TQ6" s="27">
        <f>IF($CU6="P",CG6,(CG6+BD6)/2)</f>
        <v>0</v>
      </c>
      <c r="TR6" s="27">
        <f>IF($CU6="P",CH6,(CH6+BE6)/2)</f>
        <v>7.4999999999999997E-2</v>
      </c>
      <c r="TS6" s="27">
        <f>IF($CU6="P",CI6,(CI6+BF6)/2)</f>
        <v>18</v>
      </c>
      <c r="TT6" s="27">
        <f>IF($CU6="P",CJ6,(CJ6+BG6)/2)</f>
        <v>6.3</v>
      </c>
      <c r="TU6" s="27">
        <f>IF($CU6="P",CK6,(CK6+BH6)/2)</f>
        <v>0.15000000000000002</v>
      </c>
      <c r="TV6" s="27">
        <f>IF($CU6="P",CL6,(CL6+BI6)/2)</f>
        <v>7.4999999999999997E-2</v>
      </c>
      <c r="TW6" s="27">
        <f>IF($CU6="P",CM6,(CM6+BJ6)/2)</f>
        <v>17.95</v>
      </c>
      <c r="TX6" s="27">
        <f>IF($CU6="P",CN6,(CN6+BK6)/2)</f>
        <v>6.6</v>
      </c>
      <c r="TY6" s="27">
        <f>IF($CU6="P",CO6,(CO6+BL6)/2)</f>
        <v>0</v>
      </c>
      <c r="TZ6" s="27">
        <f>IF($CU6="P",CP6,(CP6+BM6)/2)</f>
        <v>7.4999999999999997E-2</v>
      </c>
      <c r="UA6" s="27">
        <f>IF($CU6="P",CQ6,(CQ6+BN6)/2)</f>
        <v>18</v>
      </c>
      <c r="UB6" s="27">
        <f>IF($CU6="P",CR6,(CR6+BO6)/2)</f>
        <v>5.9</v>
      </c>
      <c r="UC6" s="27">
        <f>IF($CU6="P",CS6,(CS6+BP6)/2)</f>
        <v>0</v>
      </c>
      <c r="UD6" s="27">
        <f>IF($CU6="P",CT6,(CT6+BQ6)/2)</f>
        <v>7.4999999999999997E-2</v>
      </c>
      <c r="UE6" s="29" t="s">
        <v>56</v>
      </c>
      <c r="UF6" s="11">
        <f>IF(SUM(TL6,TP6)&gt;0,SUM(TL6,TP6),"")</f>
        <v>12.149999999999999</v>
      </c>
      <c r="UG6" s="11">
        <f>IF(SUM(TK6:TL6,TN6:TP6,TR6)-TM6-TQ6&gt;0,SUM(TK6:TL6,TN6:TP6,TR6)-TM6-TQ6,"")</f>
        <v>47.25</v>
      </c>
      <c r="UH6" s="11">
        <f>IF(SUM(TS6:TT6,TV6)-TU6&gt;0,SUM(TS6:TT6,TV6)-TU6,"")</f>
        <v>24.225000000000001</v>
      </c>
      <c r="UI6" s="11">
        <f>IF(SUM(TL6,TP6,TT6)&gt;0,SUM(TL6,TP6,TT6),"")</f>
        <v>18.45</v>
      </c>
      <c r="UJ6" s="11">
        <f>IF(SUM(UG6,UH6)&gt;0,SUM(UG6,UH6),"")</f>
        <v>71.474999999999994</v>
      </c>
      <c r="UK6" s="11">
        <f>IF(SUM(TX6,UB6)&gt;0,SUM(TX6,UB6),"")</f>
        <v>12.5</v>
      </c>
      <c r="UL6" s="11">
        <f>IF(SUM(TW6:TX6,TZ6:UB6,UD6)-SUM(TY6,UC6)&gt;0,SUM(TW6:TX6,TZ6:UB6,UD6)-SUM(TY6,UC6),"")</f>
        <v>48.6</v>
      </c>
      <c r="UM6" s="11">
        <f>IF(SUM(UG6,UH6,UL6)&gt;0,SUM(UG6,UH6,UL6),"")</f>
        <v>120.07499999999999</v>
      </c>
    </row>
    <row r="7" spans="1:559" x14ac:dyDescent="0.2">
      <c r="A7" s="4" cm="1">
        <f t="array" ref="A7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126</v>
      </c>
      <c r="C7" s="4" t="s">
        <v>5</v>
      </c>
      <c r="D7" s="4">
        <v>2004</v>
      </c>
      <c r="E7" s="9">
        <f>SUM(J7:R7)+SUM(J7:N7)*0.0000001+SUM(J7)*0.0000000000001</f>
        <v>169.70001141000481</v>
      </c>
      <c r="F7" s="3" t="str">
        <f>IF(OR(AND(AP7&gt;=AW$14,AQ7&gt;=AW$18,AP7&lt;&gt;"",AO7=""),AND(AU7&gt;=AW$14,AV7&gt;=AW$18,AU7&lt;&gt;"",AO7=""),AND(BS7&gt;=BZ$14,BT7&gt;=BZ$18,BS7&lt;&gt;"",BR7=""),AND(BX7&gt;=BZ$14,BY7&gt;=BZ$18,BX7&lt;&gt;"",BR7=""),AND(CV7&gt;=DC$14,CW7&gt;=DC$18,CV7&lt;&gt;"",CU7=""),AND(DA7&gt;=DC$14,DB7&gt;=DC$18,DA7&lt;&gt;""),AND(EA7&gt;=EH$14,EB7&gt;=EH$18,EA7&lt;&gt;""),AND(EF7&gt;=EH$14,EG7&gt;=EH$18,EF7&lt;&gt;""),AND(FC7&gt;=FJ$14,FD7&gt;=FJ$18,FC7&lt;&gt;""),AND(FH7&gt;=FJ$14,FI7&gt;=FJ$18,FH7&lt;&gt;""),AND(GE7&gt;=GL$14,GF7&gt;=GL$18,GE7&lt;&gt;""),AND(GJ7&gt;=GL$14,GK7&gt;=GL$18,GJ7&lt;&gt;""),AND(HG7&gt;=HN$14,HH7&gt;=HN$18,HG7&lt;&gt;""),AND(HL7&gt;=HN$14,HM7&gt;=HN$18,HL7&lt;&gt;""),AND(II7&gt;=IP$14,IJ7&gt;=IP$18,II7&lt;&gt;""),AND(IN7&gt;=IP$14,IO7&gt;=IP$18,IN7&lt;&gt;""),AND(JK7&gt;=JR$14,JL7&gt;=JR$18,JK7&lt;&gt;""),AND(JP7&gt;=JR$14,JQ7&gt;=JR$18,JP7&lt;&gt;""),AND(KM7&gt;=KT$14,KN7&gt;=KT$18,KM7&lt;&gt;""),AND(KR7&gt;=KT$14,KS7&gt;=KT$18,KR7&lt;&gt;""),AND(LO7&gt;=LV$14,LP7&gt;=LV$18,LO7&lt;&gt;""),AND(LT7&gt;=LV$14,LU7&gt;=LV$18,LT7&lt;&gt;""),AND(MQ7&gt;=MX$14,MR7&gt;=MX$18,MQ7&lt;&gt;""),AND(MV7&gt;=MX$14,MW7&gt;=MX$18,MV7&lt;&gt;""),AND(NS7&gt;=NZ$14,NT7&gt;=NZ$18,NS7&lt;&gt;""),AND(NX7&gt;=NZ$14,NY7&gt;=NZ$18,NX7&lt;&gt;""),AND(OU7&gt;=PB$14,OV7&gt;=PB$18,OU7&lt;&gt;""),AND(OZ7&gt;=PB$14,PA7&gt;=PB$18,OZ7&lt;&gt;""),AND(PW7&gt;=QD$14,PX7&gt;=QD$18,PW7&lt;&gt;""),AND(QB7&gt;=QD$14,QC7&gt;=QD$18,QB7&lt;&gt;""),AND(QY7&gt;=RF$14,QZ7&gt;=RF$18,QY7&lt;&gt;""),AND(RD7&gt;=RF$14,RE7&gt;=RF$18,RD7&lt;&gt;""),AND(SA7&gt;=SH$14,SB7&gt;=SH$18,SA7&lt;&gt;""),AND(SF7&gt;=SH$14,SG7&gt;=SH$18,SF7&lt;&gt;""),AND(TC7&gt;=TJ$14,TD7&gt;=TJ$18,TC7&lt;&gt;""),AND(TI7&gt;=TJ$14,TJ7&gt;=TJ$18,TI7&lt;&gt;"")),"P","")</f>
        <v>P</v>
      </c>
      <c r="G7" s="3" t="str">
        <f>IF(OR(AND(AQ7&gt;=AW$18,AQ7&lt;&gt;"",AO7=""),AND(AV7&gt;=AW$18,AV7&lt;&gt;"",AO7=""),AND(BT7&gt;=BZ$18,BT7&lt;&gt;"",BR7=""),AND(BY7&gt;=BZ$18,BY7&lt;&gt;"",BR7=""),AND(CW7&gt;=DC$18,CW7&lt;&gt;"",CU7=""),AND(DB7&gt;=DC$18,DB7&lt;&gt;"",CU7=""),AND(EB7&gt;=EH$18,EB7&lt;&gt;""),AND(EG7&gt;=EH$18,EG7&lt;&gt;""),AND(FD7&gt;=FJ$18,FD7&lt;&gt;""),AND(FI7&gt;=FJ$18,FI7&lt;&gt;""),AND(GF7&gt;=GL$18,GF7&lt;&gt;""),AND(GK7&gt;=GL$18,GK7&lt;&gt;""),AND(HH7&gt;=HN$18,HH7&lt;&gt;""),AND(HM7&gt;=HN$18,HM7&lt;&gt;""),AND(IJ7&gt;=IP$18,IJ7&lt;&gt;""),AND(IO7&gt;=IP$18,IO7&lt;&gt;""),AND(JL7&gt;=JR$18,JL7&lt;&gt;""),AND(JQ7&gt;=JR$18,JQ7&lt;&gt;""),AND(KN7&gt;=KT$18,KN7&lt;&gt;""),AND(KS7&gt;=KT$18,KS7&lt;&gt;""),AND(LP7&gt;=LV$18,LP7&lt;&gt;""),AND(LU7&gt;=LV$18,LU7&lt;&gt;""),AND(MR7&gt;=MX$18,MR7&lt;&gt;""),AND(MW7&gt;=MX$18,MW7&lt;&gt;""),AND(NT7&gt;=NZ$18,NT7&lt;&gt;""),AND(NY7&gt;=NZ$18,NY7&lt;&gt;""),AND(OV7&gt;=PB$18,OV7&lt;&gt;""),AND(PA7&gt;=PB$18,PA7&lt;&gt;""),AND(PX7&gt;=QD$18,PX7&lt;&gt;""),AND(QC7&gt;=QD$18,QC7&lt;&gt;""),AND(QZ7&gt;=RF$18,QZ7&lt;&gt;""),AND(RE7&gt;=RF$18,RE7&lt;&gt;""),AND(SB7&gt;=SH$18,SB7&lt;&gt;""),AND(SG7&gt;=SH$18,SG7&lt;&gt;""),AND(TD7&gt;=TJ$18,TD7&lt;&gt;""),AND(TJ7&gt;=TJ$18,TJ7&lt;&gt;"")),"P","")</f>
        <v>P</v>
      </c>
      <c r="H7" s="37" t="str">
        <f>IF(AND(G7="P",F7=""),"No DD",IF(OR(AND(AS7&gt;=AW$17,AT7&gt;=AW$21,AS7&lt;&gt;"",AO7=""),AND(BV7&gt;=BZ$17,BW7&gt;=BZ$21,BV7&lt;&gt;"",BR7=""),AND(CY7&gt;=DC$17,CZ7&gt;=DC$21,CY7&lt;&gt;"",CU7=""),AND(ED7&gt;=EH$17,EE7&gt;=EH$21,ED7&lt;&gt;""),AND(FF7&gt;=FJ$17,FG7&gt;=FJ$21,FF7&lt;&gt;""),AND(GH7&gt;=GL$17,GI7&gt;=GL$21,GH7&lt;&gt;""),AND(HJ7&gt;=HN$17,HK7&gt;=HN$21,HJ7&lt;&gt;""),AND(IL7&gt;=IP$17,IM7&gt;=IP$21,IL7&lt;&gt;""),AND(JN7&gt;=JR$17,JO7&gt;=JR$21,JN7&lt;&gt;""),AND(KP7&gt;=KT$17,KQ7&gt;=KT$21,KP7&lt;&gt;""),AND(LR7&gt;=LV$17,LS7&gt;=LV$21,LR7&lt;&gt;""),AND(MT7&gt;=MX$17,MU7&gt;=MX$21,MT7&lt;&gt;""),AND(NV7&gt;=NZ$17,NW7&gt;=NZ$21,NV7&lt;&gt;""),AND(OX7&gt;=PB$17,OY7&gt;=PB$21,OX7&lt;&gt;""),AND(PZ7&gt;=QD$17,QA7&gt;=QD$21,PZ7&lt;&gt;""),AND(RB7&gt;=RF$17,RC7&gt;=RF$21,RB7&lt;&gt;""),AND(SD7&gt;=SH$17,SE7&gt;=SH$21,SD7&lt;&gt;""),AND(TF7&gt;=TJ$17,TG7&gt;=TJ$21,TF7&lt;&gt;"")),"Merit",IF(OR(AND(AS7&gt;=AW$16,AT7&gt;=AW$20,AS7&lt;&gt;"",AO7=""),AND(BV7&gt;=BZ$16,BW7&gt;=BZ$20,BV7&lt;&gt;"",BR7=""),AND(CY7&gt;=DC$16,CZ7&gt;=DC$20,CY7&lt;&gt;"",CU7=""),AND(ED7&gt;=EH$16,EE7&gt;=EH$20,ED7&lt;&gt;""),AND(FF7&gt;=FJ$16,FG7&gt;=FJ$20,FF7&lt;&gt;""),AND(GH7&gt;=GL$16,GI7&gt;=GL$20,GH7&lt;&gt;""),AND(HJ7&gt;=HN$16,HK7&gt;=HN$20,HJ7&lt;&gt;""),AND(IL7&gt;=IP$16,IM7&gt;=IP$20,IL7&lt;&gt;""),AND(JN7&gt;=JR$16,JO7&gt;=JR$20,JN7&lt;&gt;""),AND(KP7&gt;=KT$16,KQ7&gt;=KT$20,KP7&lt;&gt;""),AND(LR7&gt;=LV$16,LS7&gt;=LV$20,LR7&lt;&gt;""),AND(MT7&gt;=MX$16,MU7&gt;=MX$20,MT7&lt;&gt;""),AND(NV7&gt;=NZ$16,NW7&gt;=NZ$20,NV7&lt;&gt;""),AND(OX7&gt;=PB$16,OY7&gt;=PB$20,OX7&lt;&gt;""),AND(PZ7&gt;=QD$16,QA7&gt;=QD$20,PZ7&lt;&gt;""),AND(RB7&gt;=RF$16,RC7&gt;=RF$20,RB7&lt;&gt;""),AND(SD7&gt;=SH$16,SE7&gt;=SH$20,SD7&lt;&gt;""),AND(TF7&gt;=TJ$16,TG7&gt;=TJ$20,TF7&lt;&gt;"")),"Excellence",IF(I7="P","Worlds Team",IF(F7="P","National Team","")))))</f>
        <v>Worlds Team</v>
      </c>
      <c r="I7" s="3" t="str">
        <f>IF(OR(AND(AS7&gt;=AW$15,AT7&gt;=AW$19,AS7&lt;&gt;"",AO7=""),AND(BV7&gt;=BZ$15,BW7&gt;=BZ$19,BV7&lt;&gt;"",BR7=""),AND(CY7&gt;=DC$15,CZ7&gt;=DC$19,CY7&lt;&gt;"",CU7=""),AND(ED7&gt;=EH$15,EE7&gt;=EH$19,ED7&lt;&gt;""),AND(FF7&gt;=FJ$15,FG7&gt;=FJ$19,FF7&lt;&gt;""),AND(GH7&gt;=GL$15,GI7&gt;=GL$19,GH7&lt;&gt;""),AND(HJ7&gt;=HN$15,HK7&gt;=HN$19,HJ7&lt;&gt;""),AND(IL7&gt;=IP$15,IM7&gt;=IP$19,IL7&lt;&gt;""),AND(JN7&gt;=JR$15,JO7&gt;=JR$19,JN7&lt;&gt;""),AND(KP7&gt;=KT$15,KQ7&gt;=KT$19,KP7&lt;&gt;""),AND(LR7&gt;=LV$15,LS7&gt;=LV$19,LR7&lt;&gt;""),AND(MT7&gt;=MX$15,MU7&gt;=MX$19,MT7&lt;&gt;""),AND(NV7&gt;=NZ$15,NW7&gt;=NZ$19,NV7&lt;&gt;""),AND(OX7&gt;=PB$15,OY7&gt;=PB$19,OX7&lt;&gt;""),AND(PZ7&gt;=QD$15,QA7&gt;=QD$19,PZ7&lt;&gt;""),AND(RB7&gt;=RF$15,RC7&gt;=RF$19,RB7&lt;&gt;""),AND(SD7&gt;=SH$15,SE7&gt;=SH$19,SD7&lt;&gt;""),AND(TF7&gt;=TJ$15,TG7&gt;=TJ$19,TF7&lt;&gt;"")),"P","")</f>
        <v>P</v>
      </c>
      <c r="J7" s="8">
        <f>IF(COUNT(AQ7,BT7,CW7)&gt;0,LARGE((AQ7,BT7,CW7),1),0)</f>
        <v>47.900000000000006</v>
      </c>
      <c r="K7" s="8" t="str">
        <f>IF(J7=0,"",IF(J7=CW7,$CA$1,IF(J7=BT7,$AX$1,IF(J7=AQ7,$U$1,""))))</f>
        <v>2024 Elite Canada</v>
      </c>
      <c r="L7" s="8">
        <f>IF(COUNT(AQ7,BT7,CW7)&gt;1,LARGE((AQ7,BT7,CW7),2),0)</f>
        <v>41.6</v>
      </c>
      <c r="M7" s="8" t="str">
        <f>IF(K7=0,"",IF(AND(L7=J7,L7=AQ7,K7=BT7),$U$1,IF(AND(L7=J7,L7=AQ7,L7=CW7),$U$1,IF(AND(L7=J7,L7=CW7,L7=BT7),$AX$1,IF(L7=CW7,$CA$1,IF(L7=BT7,$AX$1,IF(L7=AQ7,$U$1,"")))))))</f>
        <v>2023 Domestic 3rd Trial</v>
      </c>
      <c r="N7" s="8">
        <f>IF(COUNT(AR7,BU7,CX7)&gt;0,LARGE((AR7,BU7,CX7),1),0)</f>
        <v>24.6</v>
      </c>
      <c r="O7" s="8" t="str">
        <f>IF(N7=0,"",IF(N7=CX7,$CA$1,IF(N7=BU7,$AX$1,IF(N7=AR7,$U$1,""))))</f>
        <v>2024 Elite Canada</v>
      </c>
      <c r="P7" s="8">
        <f>IF(MAX(AV7,BY7,DB7)&gt;0,MAX(AV7,BY7,DB7),0)</f>
        <v>49</v>
      </c>
      <c r="Q7" s="8" t="str">
        <f>IF(P7=0,"",IF(P7=DB7,$CA$1,IF(P7=BY7,$AX$1,IF(P7=AV7,$U$1,""))))</f>
        <v>2024 Elite Canada</v>
      </c>
      <c r="R7" s="8">
        <f>IF(MAX(DD7:DF7)&gt;0,MAX(DD7:DF7),"")</f>
        <v>6.5999999999999943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N7="",0,N7)=TE7,$SI$1,IF(R7+IF(N7="",0,N7)=SC7,$RG$1,IF(R7+IF(N7="",0,N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P7="",0,P7)=TI7,$SI$1,IF(R7+IF(P7="",0,P7)=SG7,$RG$1,IF(R7+IF(P7="",0,P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>2024 World Cup POR (July 7)</v>
      </c>
      <c r="U7" s="19">
        <v>16.7</v>
      </c>
      <c r="V7" s="19">
        <v>7</v>
      </c>
      <c r="W7" s="19">
        <v>0</v>
      </c>
      <c r="X7" s="19">
        <v>0</v>
      </c>
      <c r="Y7" s="19">
        <v>15.3</v>
      </c>
      <c r="Z7" s="19">
        <v>2.6</v>
      </c>
      <c r="AA7" s="19">
        <v>0</v>
      </c>
      <c r="AB7" s="19">
        <v>0</v>
      </c>
      <c r="AC7" s="19">
        <v>17.100000000000001</v>
      </c>
      <c r="AD7" s="19">
        <v>6.2</v>
      </c>
      <c r="AE7" s="19">
        <v>0</v>
      </c>
      <c r="AF7" s="19">
        <v>0</v>
      </c>
      <c r="AG7" s="19">
        <v>12.9</v>
      </c>
      <c r="AH7" s="19">
        <v>3.6</v>
      </c>
      <c r="AI7" s="19">
        <v>0</v>
      </c>
      <c r="AJ7" s="19">
        <v>0</v>
      </c>
      <c r="AK7" s="19">
        <v>17.2</v>
      </c>
      <c r="AL7" s="19">
        <v>5.8</v>
      </c>
      <c r="AM7" s="19">
        <v>0</v>
      </c>
      <c r="AN7" s="19">
        <v>0</v>
      </c>
      <c r="AO7" s="28"/>
      <c r="AP7" s="41">
        <f>IF(SUM(V7,Z7)&gt;0,SUM(V7,Z7),"")</f>
        <v>9.6</v>
      </c>
      <c r="AQ7" s="41">
        <f>IF(SUM(U7:V7,X7:Z7,AB7)-W7-AA7&gt;0,SUM(U7:V7,X7:Z7,AB7)-W7-AA7,"")</f>
        <v>41.6</v>
      </c>
      <c r="AR7" s="41">
        <f>IF(SUM(AC7:AD7,AF7)-AE7&gt;0,SUM(AC7:AD7,AF7)-AE7,"")</f>
        <v>23.3</v>
      </c>
      <c r="AS7" s="41">
        <f>IF(SUM(V7,Z7,AD7)&gt;0,SUM(V7,Z7,AD7),"")</f>
        <v>15.8</v>
      </c>
      <c r="AT7" s="41">
        <f>IF(SUM(AQ7,AR7)&gt;0,SUM(AQ7,AR7),"")</f>
        <v>64.900000000000006</v>
      </c>
      <c r="AU7" s="41">
        <f>IF(SUM(AH7,AL7)&gt;0,SUM(AH7,AL7),"")</f>
        <v>9.4</v>
      </c>
      <c r="AV7" s="41">
        <f>IF(SUM(AG7:AH7,AJ7:AL7,AN7)-SUM(AI7,AM7)&gt;0,SUM(AG7:AH7,AJ7:AL7,AN7)-SUM(AI7,AM7),"")</f>
        <v>39.5</v>
      </c>
      <c r="AW7" s="41">
        <f>IF(SUM(AQ7,AR7,AV7)&gt;0,SUM(AQ7,AR7,AV7),"")</f>
        <v>104.4</v>
      </c>
      <c r="AX7" s="18">
        <v>18.3</v>
      </c>
      <c r="AY7" s="18">
        <v>6.9</v>
      </c>
      <c r="AZ7" s="18">
        <v>0</v>
      </c>
      <c r="BA7" s="18">
        <v>0</v>
      </c>
      <c r="BB7" s="18">
        <v>16.7</v>
      </c>
      <c r="BC7" s="18">
        <v>6</v>
      </c>
      <c r="BD7" s="18">
        <v>0</v>
      </c>
      <c r="BE7" s="18">
        <v>0</v>
      </c>
      <c r="BF7" s="18">
        <v>18.100000000000001</v>
      </c>
      <c r="BG7" s="18">
        <v>6.5</v>
      </c>
      <c r="BH7" s="18">
        <v>0</v>
      </c>
      <c r="BI7" s="18">
        <v>0</v>
      </c>
      <c r="BJ7" s="18">
        <v>17.7</v>
      </c>
      <c r="BK7" s="18">
        <v>6.9</v>
      </c>
      <c r="BL7" s="18">
        <v>0</v>
      </c>
      <c r="BM7" s="18">
        <v>0</v>
      </c>
      <c r="BN7" s="18">
        <v>17.5</v>
      </c>
      <c r="BO7" s="18">
        <v>6.9</v>
      </c>
      <c r="BP7" s="18">
        <v>0</v>
      </c>
      <c r="BQ7" s="18">
        <v>0</v>
      </c>
      <c r="BR7" s="29"/>
      <c r="BS7" s="11">
        <f>IF(SUM(AY7,BC7)&gt;0,SUM(AY7,BC7),"")</f>
        <v>12.9</v>
      </c>
      <c r="BT7" s="11">
        <f>IF(SUM(AX7:AY7,BA7:BC7,BE7)-AZ7-BD7&gt;0,SUM(AX7:AY7,BA7:BC7,BE7)-AZ7-BD7,"")</f>
        <v>47.900000000000006</v>
      </c>
      <c r="BU7" s="11">
        <f>IF(SUM(BF7:BG7,BI7)-BH7&gt;0,SUM(BF7:BG7,BI7)-BH7,"")</f>
        <v>24.6</v>
      </c>
      <c r="BV7" s="11">
        <f>IF(SUM(AY7,BC7,BG7)&gt;0,SUM(AY7,BC7,BG7),"")</f>
        <v>19.399999999999999</v>
      </c>
      <c r="BW7" s="11">
        <f>IF(SUM(BT7,BU7)&gt;0,SUM(BT7,BU7),"")</f>
        <v>72.5</v>
      </c>
      <c r="BX7" s="11">
        <f>IF(SUM(BK7,BO7)&gt;0,SUM(BK7,BO7),"")</f>
        <v>13.8</v>
      </c>
      <c r="BY7" s="11">
        <f>IF(SUM(BJ7:BK7,BM7:BO7,BQ7)-SUM(BL7,BP7)&gt;0,SUM(BJ7:BK7,BM7:BO7,BQ7)-SUM(BL7,BP7),"")</f>
        <v>49</v>
      </c>
      <c r="BZ7" s="11">
        <f>IF(SUM(BT7,BU7,BY7)&gt;0,SUM(BT7,BU7,BY7),"")</f>
        <v>121.5</v>
      </c>
      <c r="CA7" s="19">
        <v>15.2</v>
      </c>
      <c r="CB7" s="19">
        <v>3.4</v>
      </c>
      <c r="CC7" s="19">
        <v>0</v>
      </c>
      <c r="CD7" s="19">
        <v>0</v>
      </c>
      <c r="CE7" s="19">
        <v>15.2</v>
      </c>
      <c r="CF7" s="19">
        <v>2.7</v>
      </c>
      <c r="CG7" s="19">
        <v>0</v>
      </c>
      <c r="CH7" s="19">
        <v>0</v>
      </c>
      <c r="CI7" s="19">
        <v>17.399999999999999</v>
      </c>
      <c r="CJ7" s="19">
        <v>5.6</v>
      </c>
      <c r="CK7" s="19">
        <v>0.4</v>
      </c>
      <c r="CL7" s="19">
        <v>0</v>
      </c>
      <c r="CM7" s="19"/>
      <c r="CN7" s="19"/>
      <c r="CO7" s="19"/>
      <c r="CP7" s="19"/>
      <c r="CQ7" s="19"/>
      <c r="CR7" s="19"/>
      <c r="CS7" s="19"/>
      <c r="CT7" s="19"/>
      <c r="CU7" s="28"/>
      <c r="CV7" s="41">
        <f>IF(SUM(CB7,CF7)&gt;0,SUM(CB7,CF7),"")</f>
        <v>6.1</v>
      </c>
      <c r="CW7" s="41">
        <f>IF(SUM(CA7:CB7,CD7:CF7,CH7)-CC7-CG7&gt;0,SUM(CA7:CB7,CD7:CF7,CH7)-CC7-CG7,"")</f>
        <v>36.5</v>
      </c>
      <c r="CX7" s="41">
        <f>IF(SUM(CI7:CJ7,CL7)-CK7&gt;0,SUM(CI7:CJ7,CL7)-CK7,"")</f>
        <v>22.6</v>
      </c>
      <c r="CY7" s="41">
        <f>IF(SUM(CB7,CF7,CJ7)&gt;0,SUM(CB7,CF7,CJ7),"")</f>
        <v>11.7</v>
      </c>
      <c r="CZ7" s="41">
        <f>IF(SUM(CW7,CX7)&gt;0,SUM(CW7,CX7),"")</f>
        <v>59.1</v>
      </c>
      <c r="DA7" s="41" t="str">
        <f>IF(SUM(CN7,CR7)&gt;0,SUM(CN7,CR7),"")</f>
        <v/>
      </c>
      <c r="DB7" s="41" t="str">
        <f>IF(SUM(CM7:CN7,CP7:CR7,CT7)-SUM(CO7,CS7)&gt;0,SUM(CM7:CN7,CP7:CR7,CT7)-SUM(CO7,CS7),"")</f>
        <v/>
      </c>
      <c r="DC7" s="41">
        <f>IF(SUM(CW7,CX7,DB7)&gt;0,SUM(CW7,CX7,DB7),"")</f>
        <v>59.1</v>
      </c>
      <c r="DD7" s="52">
        <f>IF(MAX(EB7,FD7,GF7,HH7,IJ7,JL7,KN7,LP7,MR7,NT7,OV7,PX7,QZ7,SB7,TD7)-IF(L7="",0,L7)&gt;0.001,MAX(EB7,FD7,GF7,HH7,IJ7,JL7,KN7,LP7,MR7,NT7,OV7,PX7,QZ7,SB7,TD7)-IF(L7="",0,L7),"")</f>
        <v>6.5999999999999943</v>
      </c>
      <c r="DE7" s="52" t="str">
        <f>IF(MAX(EC7,FE7,GG7,HI7,IK7,JM7,KO7,LQ7,MS7,NU7,OW7,PY7,RA7,SC7,TE7)-IF(N7="",0,N7)&gt;0.001,MAX(EC7,FE7,GG7,HI7,IK7,JM7,KO7,LQ7,MS7,NU7,OW7,PY7,RA7,SC7,TE7)-IF(N7="",0,N7),"")</f>
        <v/>
      </c>
      <c r="DF7" s="52" t="str">
        <f>IF(MAX(EG7,FI7,GK7,HM7,IO7,JQ7,KS7,LU7,MW7,NY7,PA7,QC7,RE7,SG7,TI7)-IF(P7="",0,P7)&gt;0.001,MAX(EG7,FI7,GK7,HM7,IO7,JQ7,KS7,LU7,MW7,NY7,PA7,QC7,RE7,SG7,TI7)-IF(P7="",0,P7),"")</f>
        <v/>
      </c>
      <c r="DG7" s="17">
        <v>17.100000000000001</v>
      </c>
      <c r="DH7" s="17">
        <v>6.6</v>
      </c>
      <c r="DI7" s="17">
        <v>0</v>
      </c>
      <c r="DJ7" s="17">
        <v>0</v>
      </c>
      <c r="DK7" s="17">
        <v>17.7</v>
      </c>
      <c r="DL7" s="17">
        <v>6.2</v>
      </c>
      <c r="DM7" s="17">
        <v>0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>
        <f>IF(SUM(DH7,DL7)&gt;0,SUM(DH7,DL7),"")</f>
        <v>12.8</v>
      </c>
      <c r="EB7" s="41">
        <f>IF(SUM(DG7:DH7,DJ7:DL7,DN7)-DI7-DM7&gt;0,SUM(DG7:DH7,DJ7:DL7,DN7)-DI7-DM7,"")</f>
        <v>47.600000000000009</v>
      </c>
      <c r="EC7" s="41" t="str">
        <f>IF(SUM(DO7:DP7,DR7)-DQ7&gt;0,SUM(DO7:DP7,DR7)-DQ7,"")</f>
        <v/>
      </c>
      <c r="ED7" s="41">
        <f>IF(SUM(DH7,DL7,DP7)&gt;0,SUM(DH7,DL7,DP7),"")</f>
        <v>12.8</v>
      </c>
      <c r="EE7" s="41">
        <f>IF(SUM(EB7,EC7)&gt;0,SUM(EB7,EC7),"")</f>
        <v>47.600000000000009</v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>
        <f>IF(SUM(EB7,EC7,EG7)&gt;0,SUM(EB7,EC7,EG7),"")</f>
        <v>47.600000000000009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>
        <v>17.399999999999999</v>
      </c>
      <c r="FL7" s="17">
        <v>6.9</v>
      </c>
      <c r="FM7" s="17">
        <v>0</v>
      </c>
      <c r="FN7" s="17">
        <v>0</v>
      </c>
      <c r="FO7" s="17">
        <v>17</v>
      </c>
      <c r="FP7" s="17">
        <v>6.9</v>
      </c>
      <c r="FQ7" s="17">
        <v>0.2</v>
      </c>
      <c r="FR7" s="17">
        <v>0</v>
      </c>
      <c r="FS7" s="17"/>
      <c r="FT7" s="17"/>
      <c r="FU7" s="17"/>
      <c r="FV7" s="17"/>
      <c r="FW7" s="17">
        <v>17.5</v>
      </c>
      <c r="FX7" s="17">
        <v>7.3</v>
      </c>
      <c r="FY7" s="17">
        <v>0.2</v>
      </c>
      <c r="FZ7" s="17">
        <v>0</v>
      </c>
      <c r="GA7" s="17"/>
      <c r="GB7" s="17"/>
      <c r="GC7" s="17"/>
      <c r="GD7" s="17"/>
      <c r="GE7" s="41">
        <f>IF(SUM(FL7,FP7)&gt;0,SUM(FL7,FP7),"")</f>
        <v>13.8</v>
      </c>
      <c r="GF7" s="41">
        <f>IF(SUM(FK7:FL7,FN7:FP7,FR7)-FM7-FQ7&gt;0,SUM(FK7:FL7,FN7:FP7,FR7)-FM7-FQ7,"")</f>
        <v>47.999999999999993</v>
      </c>
      <c r="GG7" s="41" t="str">
        <f>IF(SUM(FS7:FT7,FV7)-FU7&gt;0,SUM(FS7:FT7,FV7)-FU7,"")</f>
        <v/>
      </c>
      <c r="GH7" s="41">
        <f>IF(SUM(FL7,FP7,FT7)&gt;0,SUM(FL7,FP7,FT7),"")</f>
        <v>13.8</v>
      </c>
      <c r="GI7" s="41">
        <f>IF(SUM(GF7,GG7)&gt;0,SUM(GF7,GG7),"")</f>
        <v>47.999999999999993</v>
      </c>
      <c r="GJ7" s="41">
        <f>IF(SUM(FX7,GB7)&gt;0,SUM(FX7,GB7),"")</f>
        <v>7.3</v>
      </c>
      <c r="GK7" s="41">
        <f>IF(SUM(FW7:FX7,FZ7:GB7,GD7)-SUM(FY7,GC7)&gt;0,SUM(FW7:FX7,FZ7:GB7,GD7)-SUM(FY7,GC7),"")</f>
        <v>24.6</v>
      </c>
      <c r="GL7" s="41">
        <f>IF(SUM(GF7,GG7,GK7)&gt;0,SUM(GF7,GG7,GK7),"")</f>
        <v>72.599999999999994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>
        <v>17.399999999999999</v>
      </c>
      <c r="HP7" s="17">
        <v>6.9</v>
      </c>
      <c r="HQ7" s="17">
        <v>0</v>
      </c>
      <c r="HR7" s="17">
        <v>0</v>
      </c>
      <c r="HS7" s="17">
        <v>17</v>
      </c>
      <c r="HT7" s="17">
        <v>6.9</v>
      </c>
      <c r="HU7" s="17">
        <v>0</v>
      </c>
      <c r="HV7" s="17">
        <v>0</v>
      </c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>
        <f>IF(SUM(HP7,HT7)&gt;0,SUM(HP7,HT7),"")</f>
        <v>13.8</v>
      </c>
      <c r="IJ7" s="41">
        <f>IF(SUM(HO7:HP7,HR7:HT7,HV7)-HQ7-HU7&gt;0,SUM(HO7:HP7,HR7:HT7,HV7)-HQ7-HU7,"")</f>
        <v>48.199999999999996</v>
      </c>
      <c r="IK7" s="41" t="str">
        <f>IF(SUM(HW7:HX7,HZ7)-HY7&gt;0,SUM(HW7:HX7,HZ7)-HY7,"")</f>
        <v/>
      </c>
      <c r="IL7" s="41">
        <f>IF(SUM(HP7,HT7,HX7)&gt;0,SUM(HP7,HT7,HX7),"")</f>
        <v>13.8</v>
      </c>
      <c r="IM7" s="41">
        <f>IF(SUM(IJ7,IK7)&gt;0,SUM(IJ7,IK7),"")</f>
        <v>48.199999999999996</v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>
        <f>IF(SUM(IJ7,IK7,IO7)&gt;0,SUM(IJ7,IK7,IO7),"")</f>
        <v>48.199999999999996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1" t="str">
        <f>IF(SUM(QF7,QJ7)&gt;0,SUM(QF7,QJ7),"")</f>
        <v/>
      </c>
      <c r="QZ7" s="41" t="str">
        <f>IF(SUM(QE7:QF7,QH7:QJ7,QL7)-QG7-QK7&gt;0,SUM(QE7:QF7,QH7:QJ7,QL7)-QG7-QK7,"")</f>
        <v/>
      </c>
      <c r="RA7" s="41" t="str">
        <f>IF(SUM(QM7:QN7,QP7)-QO7&gt;0,SUM(QM7:QN7,QP7)-QO7,"")</f>
        <v/>
      </c>
      <c r="RB7" s="41" t="str">
        <f>IF(SUM(QF7,QJ7,QN7)&gt;0,SUM(QF7,QJ7,QN7),"")</f>
        <v/>
      </c>
      <c r="RC7" s="41" t="str">
        <f>IF(SUM(QZ7,RA7)&gt;0,SUM(QZ7,RA7),"")</f>
        <v/>
      </c>
      <c r="RD7" s="41" t="str">
        <f>IF(SUM(QR7,QV7)&gt;0,SUM(QR7,QV7),"")</f>
        <v/>
      </c>
      <c r="RE7" s="41" t="str">
        <f>IF(SUM(QQ7:QR7,QT7:QV7,QX7)-SUM(QS7,QW7)&gt;0,SUM(QQ7:QR7,QT7:QV7,QX7)-SUM(QS7,QW7),"")</f>
        <v/>
      </c>
      <c r="RF7" s="41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1" t="str">
        <f>IF(SUM(SJ7,SN7)&gt;0,SUM(SJ7,SN7),"")</f>
        <v/>
      </c>
      <c r="TD7" s="41" t="str">
        <f>IF(SUM(SI7:SJ7,SL7:SN7,SP7)-SK7-SO7&gt;0,SUM(SI7:SJ7,SL7:SN7,SP7)-SK7-SO7,"")</f>
        <v/>
      </c>
      <c r="TE7" s="41" t="str">
        <f>IF(SUM(SQ7:SR7,ST7)-SS7&gt;0,SUM(SQ7:SR7,ST7)-SS7,"")</f>
        <v/>
      </c>
      <c r="TF7" s="41" t="str">
        <f>IF(SUM(SJ7,SN7,SR7)&gt;0,SUM(SJ7,SN7,SR7),"")</f>
        <v/>
      </c>
      <c r="TG7" s="41" t="str">
        <f>IF(SUM(TD7,TE7)&gt;0,SUM(TD7,TE7),"")</f>
        <v/>
      </c>
      <c r="TH7" s="41" t="str">
        <f>IF(SUM(SV7,SZ7)&gt;0,SUM(SV7,SZ7),"")</f>
        <v/>
      </c>
      <c r="TI7" s="41" t="str">
        <f>IF(SUM(SU7:SV7,SX7:SZ7,TB7)-SUM(SW7,TA7)&gt;0,SUM(SU7:SV7,SX7:SZ7,TB7)-SUM(SW7,TA7),"")</f>
        <v/>
      </c>
      <c r="TJ7" s="41" t="str">
        <f>IF(SUM(TD7,TE7,TI7)&gt;0,SUM(TD7,TE7,TI7),"")</f>
        <v/>
      </c>
      <c r="TK7" s="27">
        <f>IF($CU7="P",CA7,(CA7+AX7)/2)</f>
        <v>16.75</v>
      </c>
      <c r="TL7" s="27">
        <f>IF($CU7="P",CB7,(CB7+AY7)/2)</f>
        <v>5.15</v>
      </c>
      <c r="TM7" s="27">
        <f>IF($CU7="P",CC7,(CC7+AZ7)/2)</f>
        <v>0</v>
      </c>
      <c r="TN7" s="27">
        <f>IF($CU7="P",CD7,(CD7+BA7)/2)</f>
        <v>0</v>
      </c>
      <c r="TO7" s="27">
        <f>IF($CU7="P",CE7,(CE7+BB7)/2)</f>
        <v>15.95</v>
      </c>
      <c r="TP7" s="27">
        <f>IF($CU7="P",CF7,(CF7+BC7)/2)</f>
        <v>4.3499999999999996</v>
      </c>
      <c r="TQ7" s="27">
        <f>IF($CU7="P",CG7,(CG7+BD7)/2)</f>
        <v>0</v>
      </c>
      <c r="TR7" s="27">
        <f>IF($CU7="P",CH7,(CH7+BE7)/2)</f>
        <v>0</v>
      </c>
      <c r="TS7" s="27">
        <f>IF($CU7="P",CI7,(CI7+BF7)/2)</f>
        <v>17.75</v>
      </c>
      <c r="TT7" s="27">
        <f>IF($CU7="P",CJ7,(CJ7+BG7)/2)</f>
        <v>6.05</v>
      </c>
      <c r="TU7" s="27">
        <f>IF($CU7="P",CK7,(CK7+BH7)/2)</f>
        <v>0.2</v>
      </c>
      <c r="TV7" s="27">
        <f>IF($CU7="P",CL7,(CL7+BI7)/2)</f>
        <v>0</v>
      </c>
      <c r="TW7" s="27">
        <f>IF($CU7="P",CM7,(CM7+BJ7)/2)</f>
        <v>8.85</v>
      </c>
      <c r="TX7" s="27">
        <f>IF($CU7="P",CN7,(CN7+BK7)/2)</f>
        <v>3.45</v>
      </c>
      <c r="TY7" s="27">
        <f>IF($CU7="P",CO7,(CO7+BL7)/2)</f>
        <v>0</v>
      </c>
      <c r="TZ7" s="27">
        <f>IF($CU7="P",CP7,(CP7+BM7)/2)</f>
        <v>0</v>
      </c>
      <c r="UA7" s="27">
        <f>IF($CU7="P",CQ7,(CQ7+BN7)/2)</f>
        <v>8.75</v>
      </c>
      <c r="UB7" s="27">
        <f>IF($CU7="P",CR7,(CR7+BO7)/2)</f>
        <v>3.45</v>
      </c>
      <c r="UC7" s="27">
        <f>IF($CU7="P",CS7,(CS7+BP7)/2)</f>
        <v>0</v>
      </c>
      <c r="UD7" s="27">
        <f>IF($CU7="P",CT7,(CT7+BQ7)/2)</f>
        <v>0</v>
      </c>
      <c r="UE7" s="29" t="s">
        <v>56</v>
      </c>
      <c r="UF7" s="11">
        <f>IF(SUM(TL7,TP7)&gt;0,SUM(TL7,TP7),"")</f>
        <v>9.5</v>
      </c>
      <c r="UG7" s="11">
        <f>IF(SUM(TK7:TL7,TN7:TP7,TR7)-TM7-TQ7&gt;0,SUM(TK7:TL7,TN7:TP7,TR7)-TM7-TQ7,"")</f>
        <v>42.199999999999996</v>
      </c>
      <c r="UH7" s="11">
        <f>IF(SUM(TS7:TT7,TV7)-TU7&gt;0,SUM(TS7:TT7,TV7)-TU7,"")</f>
        <v>23.6</v>
      </c>
      <c r="UI7" s="11">
        <f>IF(SUM(TL7,TP7,TT7)&gt;0,SUM(TL7,TP7,TT7),"")</f>
        <v>15.55</v>
      </c>
      <c r="UJ7" s="11">
        <f>IF(SUM(UG7,UH7)&gt;0,SUM(UG7,UH7),"")</f>
        <v>65.8</v>
      </c>
      <c r="UK7" s="11">
        <f>IF(SUM(TX7,UB7)&gt;0,SUM(TX7,UB7),"")</f>
        <v>6.9</v>
      </c>
      <c r="UL7" s="11">
        <f>IF(SUM(TW7:TX7,TZ7:UB7,UD7)-SUM(TY7,UC7)&gt;0,SUM(TW7:TX7,TZ7:UB7,UD7)-SUM(TY7,UC7),"")</f>
        <v>24.5</v>
      </c>
      <c r="UM7" s="11">
        <f>IF(SUM(UG7,UH7,UL7)&gt;0,SUM(UG7,UH7,UL7),"")</f>
        <v>90.3</v>
      </c>
    </row>
    <row r="8" spans="1:559" x14ac:dyDescent="0.2">
      <c r="A8" s="4" cm="1">
        <f t="array" ref="A8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154</v>
      </c>
      <c r="C8" s="4" t="s">
        <v>5</v>
      </c>
      <c r="D8" s="4">
        <v>2003</v>
      </c>
      <c r="E8" s="9">
        <f>SUM(J8:R8)+SUM(J8:N8)*0.0000001+SUM(J8)*0.0000000000001</f>
        <v>168.3000119300047</v>
      </c>
      <c r="F8" s="3" t="str">
        <f>IF(OR(AND(AP8&gt;=AW$14,AQ8&gt;=AW$18,AP8&lt;&gt;"",AO8=""),AND(AU8&gt;=AW$14,AV8&gt;=AW$18,AU8&lt;&gt;"",AO8=""),AND(BS8&gt;=BZ$14,BT8&gt;=BZ$18,BS8&lt;&gt;"",BR8=""),AND(BX8&gt;=BZ$14,BY8&gt;=BZ$18,BX8&lt;&gt;"",BR8=""),AND(CV8&gt;=DC$14,CW8&gt;=DC$18,CV8&lt;&gt;"",CU8=""),AND(DA8&gt;=DC$14,DB8&gt;=DC$18,DA8&lt;&gt;""),AND(EA8&gt;=EH$14,EB8&gt;=EH$18,EA8&lt;&gt;""),AND(EF8&gt;=EH$14,EG8&gt;=EH$18,EF8&lt;&gt;""),AND(FC8&gt;=FJ$14,FD8&gt;=FJ$18,FC8&lt;&gt;""),AND(FH8&gt;=FJ$14,FI8&gt;=FJ$18,FH8&lt;&gt;""),AND(GE8&gt;=GL$14,GF8&gt;=GL$18,GE8&lt;&gt;""),AND(GJ8&gt;=GL$14,GK8&gt;=GL$18,GJ8&lt;&gt;""),AND(HG8&gt;=HN$14,HH8&gt;=HN$18,HG8&lt;&gt;""),AND(HL8&gt;=HN$14,HM8&gt;=HN$18,HL8&lt;&gt;""),AND(II8&gt;=IP$14,IJ8&gt;=IP$18,II8&lt;&gt;""),AND(IN8&gt;=IP$14,IO8&gt;=IP$18,IN8&lt;&gt;""),AND(JK8&gt;=JR$14,JL8&gt;=JR$18,JK8&lt;&gt;""),AND(JP8&gt;=JR$14,JQ8&gt;=JR$18,JP8&lt;&gt;""),AND(KM8&gt;=KT$14,KN8&gt;=KT$18,KM8&lt;&gt;""),AND(KR8&gt;=KT$14,KS8&gt;=KT$18,KR8&lt;&gt;""),AND(LO8&gt;=LV$14,LP8&gt;=LV$18,LO8&lt;&gt;""),AND(LT8&gt;=LV$14,LU8&gt;=LV$18,LT8&lt;&gt;""),AND(MQ8&gt;=MX$14,MR8&gt;=MX$18,MQ8&lt;&gt;""),AND(MV8&gt;=MX$14,MW8&gt;=MX$18,MV8&lt;&gt;""),AND(NS8&gt;=NZ$14,NT8&gt;=NZ$18,NS8&lt;&gt;""),AND(NX8&gt;=NZ$14,NY8&gt;=NZ$18,NX8&lt;&gt;""),AND(OU8&gt;=PB$14,OV8&gt;=PB$18,OU8&lt;&gt;""),AND(OZ8&gt;=PB$14,PA8&gt;=PB$18,OZ8&lt;&gt;""),AND(PW8&gt;=QD$14,PX8&gt;=QD$18,PW8&lt;&gt;""),AND(QB8&gt;=QD$14,QC8&gt;=QD$18,QB8&lt;&gt;""),AND(QY8&gt;=RF$14,QZ8&gt;=RF$18,QY8&lt;&gt;""),AND(RD8&gt;=RF$14,RE8&gt;=RF$18,RD8&lt;&gt;""),AND(SA8&gt;=SH$14,SB8&gt;=SH$18,SA8&lt;&gt;""),AND(SF8&gt;=SH$14,SG8&gt;=SH$18,SF8&lt;&gt;""),AND(TC8&gt;=TJ$14,TD8&gt;=TJ$18,TC8&lt;&gt;""),AND(TI8&gt;=TJ$14,TJ8&gt;=TJ$18,TI8&lt;&gt;"")),"P","")</f>
        <v>P</v>
      </c>
      <c r="G8" s="3" t="str">
        <f>IF(OR(AND(AQ8&gt;=AW$18,AQ8&lt;&gt;"",AO8=""),AND(AV8&gt;=AW$18,AV8&lt;&gt;"",AO8=""),AND(BT8&gt;=BZ$18,BT8&lt;&gt;"",BR8=""),AND(BY8&gt;=BZ$18,BY8&lt;&gt;"",BR8=""),AND(CW8&gt;=DC$18,CW8&lt;&gt;"",CU8=""),AND(DB8&gt;=DC$18,DB8&lt;&gt;"",CU8=""),AND(EB8&gt;=EH$18,EB8&lt;&gt;""),AND(EG8&gt;=EH$18,EG8&lt;&gt;""),AND(FD8&gt;=FJ$18,FD8&lt;&gt;""),AND(FI8&gt;=FJ$18,FI8&lt;&gt;""),AND(GF8&gt;=GL$18,GF8&lt;&gt;""),AND(GK8&gt;=GL$18,GK8&lt;&gt;""),AND(HH8&gt;=HN$18,HH8&lt;&gt;""),AND(HM8&gt;=HN$18,HM8&lt;&gt;""),AND(IJ8&gt;=IP$18,IJ8&lt;&gt;""),AND(IO8&gt;=IP$18,IO8&lt;&gt;""),AND(JL8&gt;=JR$18,JL8&lt;&gt;""),AND(JQ8&gt;=JR$18,JQ8&lt;&gt;""),AND(KN8&gt;=KT$18,KN8&lt;&gt;""),AND(KS8&gt;=KT$18,KS8&lt;&gt;""),AND(LP8&gt;=LV$18,LP8&lt;&gt;""),AND(LU8&gt;=LV$18,LU8&lt;&gt;""),AND(MR8&gt;=MX$18,MR8&lt;&gt;""),AND(MW8&gt;=MX$18,MW8&lt;&gt;""),AND(NT8&gt;=NZ$18,NT8&lt;&gt;""),AND(NY8&gt;=NZ$18,NY8&lt;&gt;""),AND(OV8&gt;=PB$18,OV8&lt;&gt;""),AND(PA8&gt;=PB$18,PA8&lt;&gt;""),AND(PX8&gt;=QD$18,PX8&lt;&gt;""),AND(QC8&gt;=QD$18,QC8&lt;&gt;""),AND(QZ8&gt;=RF$18,QZ8&lt;&gt;""),AND(RE8&gt;=RF$18,RE8&lt;&gt;""),AND(SB8&gt;=SH$18,SB8&lt;&gt;""),AND(SG8&gt;=SH$18,SG8&lt;&gt;""),AND(TD8&gt;=TJ$18,TD8&lt;&gt;""),AND(TJ8&gt;=TJ$18,TJ8&lt;&gt;"")),"P","")</f>
        <v>P</v>
      </c>
      <c r="H8" s="37" t="str">
        <f>IF(AND(G8="P",F8=""),"No DD",IF(OR(AND(AS8&gt;=AW$17,AT8&gt;=AW$21,AS8&lt;&gt;"",AO8=""),AND(BV8&gt;=BZ$17,BW8&gt;=BZ$21,BV8&lt;&gt;"",BR8=""),AND(CY8&gt;=DC$17,CZ8&gt;=DC$21,CY8&lt;&gt;"",CU8=""),AND(ED8&gt;=EH$17,EE8&gt;=EH$21,ED8&lt;&gt;""),AND(FF8&gt;=FJ$17,FG8&gt;=FJ$21,FF8&lt;&gt;""),AND(GH8&gt;=GL$17,GI8&gt;=GL$21,GH8&lt;&gt;""),AND(HJ8&gt;=HN$17,HK8&gt;=HN$21,HJ8&lt;&gt;""),AND(IL8&gt;=IP$17,IM8&gt;=IP$21,IL8&lt;&gt;""),AND(JN8&gt;=JR$17,JO8&gt;=JR$21,JN8&lt;&gt;""),AND(KP8&gt;=KT$17,KQ8&gt;=KT$21,KP8&lt;&gt;""),AND(LR8&gt;=LV$17,LS8&gt;=LV$21,LR8&lt;&gt;""),AND(MT8&gt;=MX$17,MU8&gt;=MX$21,MT8&lt;&gt;""),AND(NV8&gt;=NZ$17,NW8&gt;=NZ$21,NV8&lt;&gt;""),AND(OX8&gt;=PB$17,OY8&gt;=PB$21,OX8&lt;&gt;""),AND(PZ8&gt;=QD$17,QA8&gt;=QD$21,PZ8&lt;&gt;""),AND(RB8&gt;=RF$17,RC8&gt;=RF$21,RB8&lt;&gt;""),AND(SD8&gt;=SH$17,SE8&gt;=SH$21,SD8&lt;&gt;""),AND(TF8&gt;=TJ$17,TG8&gt;=TJ$21,TF8&lt;&gt;"")),"Merit",IF(OR(AND(AS8&gt;=AW$16,AT8&gt;=AW$20,AS8&lt;&gt;"",AO8=""),AND(BV8&gt;=BZ$16,BW8&gt;=BZ$20,BV8&lt;&gt;"",BR8=""),AND(CY8&gt;=DC$16,CZ8&gt;=DC$20,CY8&lt;&gt;"",CU8=""),AND(ED8&gt;=EH$16,EE8&gt;=EH$20,ED8&lt;&gt;""),AND(FF8&gt;=FJ$16,FG8&gt;=FJ$20,FF8&lt;&gt;""),AND(GH8&gt;=GL$16,GI8&gt;=GL$20,GH8&lt;&gt;""),AND(HJ8&gt;=HN$16,HK8&gt;=HN$20,HJ8&lt;&gt;""),AND(IL8&gt;=IP$16,IM8&gt;=IP$20,IL8&lt;&gt;""),AND(JN8&gt;=JR$16,JO8&gt;=JR$20,JN8&lt;&gt;""),AND(KP8&gt;=KT$16,KQ8&gt;=KT$20,KP8&lt;&gt;""),AND(LR8&gt;=LV$16,LS8&gt;=LV$20,LR8&lt;&gt;""),AND(MT8&gt;=MX$16,MU8&gt;=MX$20,MT8&lt;&gt;""),AND(NV8&gt;=NZ$16,NW8&gt;=NZ$20,NV8&lt;&gt;""),AND(OX8&gt;=PB$16,OY8&gt;=PB$20,OX8&lt;&gt;""),AND(PZ8&gt;=QD$16,QA8&gt;=QD$20,PZ8&lt;&gt;""),AND(RB8&gt;=RF$16,RC8&gt;=RF$20,RB8&lt;&gt;""),AND(SD8&gt;=SH$16,SE8&gt;=SH$20,SD8&lt;&gt;""),AND(TF8&gt;=TJ$16,TG8&gt;=TJ$20,TF8&lt;&gt;"")),"Excellence",IF(I8="P","Worlds Team",IF(F8="P","National Team","")))))</f>
        <v>Worlds Team</v>
      </c>
      <c r="I8" s="3" t="str">
        <f>IF(OR(AND(AS8&gt;=AW$15,AT8&gt;=AW$19,AS8&lt;&gt;"",AO8=""),AND(BV8&gt;=BZ$15,BW8&gt;=BZ$19,BV8&lt;&gt;"",BR8=""),AND(CY8&gt;=DC$15,CZ8&gt;=DC$19,CY8&lt;&gt;"",CU8=""),AND(ED8&gt;=EH$15,EE8&gt;=EH$19,ED8&lt;&gt;""),AND(FF8&gt;=FJ$15,FG8&gt;=FJ$19,FF8&lt;&gt;""),AND(GH8&gt;=GL$15,GI8&gt;=GL$19,GH8&lt;&gt;""),AND(HJ8&gt;=HN$15,HK8&gt;=HN$19,HJ8&lt;&gt;""),AND(IL8&gt;=IP$15,IM8&gt;=IP$19,IL8&lt;&gt;""),AND(JN8&gt;=JR$15,JO8&gt;=JR$19,JN8&lt;&gt;""),AND(KP8&gt;=KT$15,KQ8&gt;=KT$19,KP8&lt;&gt;""),AND(LR8&gt;=LV$15,LS8&gt;=LV$19,LR8&lt;&gt;""),AND(MT8&gt;=MX$15,MU8&gt;=MX$19,MT8&lt;&gt;""),AND(NV8&gt;=NZ$15,NW8&gt;=NZ$19,NV8&lt;&gt;""),AND(OX8&gt;=PB$15,OY8&gt;=PB$19,OX8&lt;&gt;""),AND(PZ8&gt;=QD$15,QA8&gt;=QD$19,PZ8&lt;&gt;""),AND(RB8&gt;=RF$15,RC8&gt;=RF$19,RB8&lt;&gt;""),AND(SD8&gt;=SH$15,SE8&gt;=SH$19,SD8&lt;&gt;""),AND(TF8&gt;=TJ$15,TG8&gt;=TJ$19,TF8&lt;&gt;"")),"P","")</f>
        <v>P</v>
      </c>
      <c r="J8" s="8">
        <f>IF(COUNT(AQ8,BT8,CW8)&gt;0,LARGE((AQ8,BT8,CW8),1),0)</f>
        <v>47.4</v>
      </c>
      <c r="K8" s="8" t="str">
        <f>IF(J8=0,"",IF(J8=CW8,$CA$1,IF(J8=BT8,$AX$1,IF(J8=AQ8,$U$1,""))))</f>
        <v>2024 Elite Canada</v>
      </c>
      <c r="L8" s="8">
        <f>IF(COUNT(AQ8,BT8,CW8)&gt;1,LARGE((AQ8,BT8,CW8),2),0)</f>
        <v>46.8</v>
      </c>
      <c r="M8" s="8" t="str">
        <f>IF(K8=0,"",IF(AND(L8=J8,L8=AQ8,K8=BT8),$U$1,IF(AND(L8=J8,L8=AQ8,L8=CW8),$U$1,IF(AND(L8=J8,L8=CW8,L8=BT8),$AX$1,IF(L8=CW8,$CA$1,IF(L8=BT8,$AX$1,IF(L8=AQ8,$U$1,"")))))))</f>
        <v>2023 Domestic 3rd Trial</v>
      </c>
      <c r="N8" s="8">
        <f>IF(COUNT(AR8,BU8,CX8)&gt;0,LARGE((AR8,BU8,CX8),1),0)</f>
        <v>25.1</v>
      </c>
      <c r="O8" s="8" t="str">
        <f>IF(N8=0,"",IF(N8=CX8,$CA$1,IF(N8=BU8,$AX$1,IF(N8=AR8,$U$1,""))))</f>
        <v>2024 Elite Canada</v>
      </c>
      <c r="P8" s="8">
        <f>IF(MAX(AV8,BY8,DB8)&gt;0,MAX(AV8,BY8,DB8),0)</f>
        <v>47.8</v>
      </c>
      <c r="Q8" s="8" t="str">
        <f>IF(P8=0,"",IF(P8=DB8,$CA$1,IF(P8=BY8,$AX$1,IF(P8=AV8,$U$1,""))))</f>
        <v>2024 Elite Canada</v>
      </c>
      <c r="R8" s="8">
        <f>IF(MAX(DD8:DF8)&gt;0,MAX(DD8:DF8),"")</f>
        <v>1.2000000000000028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N8="",0,N8)=TE8,$SI$1,IF(R8+IF(N8="",0,N8)=SC8,$RG$1,IF(R8+IF(N8="",0,N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P8="",0,P8)=TI8,$SI$1,IF(R8+IF(P8="",0,P8)=SG8,$RG$1,IF(R8+IF(P8="",0,P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>2023 World Championships (Nov 11)</v>
      </c>
      <c r="U8" s="19">
        <v>17.3</v>
      </c>
      <c r="V8" s="19">
        <v>6.1</v>
      </c>
      <c r="W8" s="19">
        <v>0</v>
      </c>
      <c r="X8" s="19">
        <v>0</v>
      </c>
      <c r="Y8" s="19">
        <v>17.899999999999999</v>
      </c>
      <c r="Z8" s="19">
        <v>5.5</v>
      </c>
      <c r="AA8" s="19">
        <v>0</v>
      </c>
      <c r="AB8" s="19">
        <v>0</v>
      </c>
      <c r="AC8" s="19">
        <v>17.600000000000001</v>
      </c>
      <c r="AD8" s="19">
        <v>6.9</v>
      </c>
      <c r="AE8" s="19">
        <v>0</v>
      </c>
      <c r="AF8" s="19">
        <v>0</v>
      </c>
      <c r="AG8" s="19">
        <v>17.5</v>
      </c>
      <c r="AH8" s="19">
        <v>6.1</v>
      </c>
      <c r="AI8" s="19">
        <v>0</v>
      </c>
      <c r="AJ8" s="19">
        <v>0</v>
      </c>
      <c r="AK8" s="19">
        <v>17.899999999999999</v>
      </c>
      <c r="AL8" s="19">
        <v>5.5</v>
      </c>
      <c r="AM8" s="19">
        <v>0</v>
      </c>
      <c r="AN8" s="19">
        <v>0</v>
      </c>
      <c r="AO8" s="28"/>
      <c r="AP8" s="41">
        <f>IF(SUM(V8,Z8)&gt;0,SUM(V8,Z8),"")</f>
        <v>11.6</v>
      </c>
      <c r="AQ8" s="41">
        <f>IF(SUM(U8:V8,X8:Z8,AB8)-W8-AA8&gt;0,SUM(U8:V8,X8:Z8,AB8)-W8-AA8,"")</f>
        <v>46.8</v>
      </c>
      <c r="AR8" s="41">
        <f>IF(SUM(AC8:AD8,AF8)-AE8&gt;0,SUM(AC8:AD8,AF8)-AE8,"")</f>
        <v>24.5</v>
      </c>
      <c r="AS8" s="41">
        <f>IF(SUM(V8,Z8,AD8)&gt;0,SUM(V8,Z8,AD8),"")</f>
        <v>18.5</v>
      </c>
      <c r="AT8" s="41">
        <f>IF(SUM(AQ8,AR8)&gt;0,SUM(AQ8,AR8),"")</f>
        <v>71.3</v>
      </c>
      <c r="AU8" s="41">
        <f>IF(SUM(AH8,AL8)&gt;0,SUM(AH8,AL8),"")</f>
        <v>11.6</v>
      </c>
      <c r="AV8" s="41">
        <f>IF(SUM(AG8:AH8,AJ8:AL8,AN8)-SUM(AI8,AM8)&gt;0,SUM(AG8:AH8,AJ8:AL8,AN8)-SUM(AI8,AM8),"")</f>
        <v>47</v>
      </c>
      <c r="AW8" s="41">
        <f>IF(SUM(AQ8,AR8,AV8)&gt;0,SUM(AQ8,AR8,AV8),"")</f>
        <v>118.3</v>
      </c>
      <c r="AX8" s="18">
        <v>18</v>
      </c>
      <c r="AY8" s="18">
        <v>5.5</v>
      </c>
      <c r="AZ8" s="18">
        <v>0</v>
      </c>
      <c r="BA8" s="18">
        <v>0</v>
      </c>
      <c r="BB8" s="18">
        <v>17.2</v>
      </c>
      <c r="BC8" s="18">
        <v>6.9</v>
      </c>
      <c r="BD8" s="18">
        <v>0.2</v>
      </c>
      <c r="BE8" s="18">
        <v>0</v>
      </c>
      <c r="BF8" s="18">
        <v>18.2</v>
      </c>
      <c r="BG8" s="18">
        <v>6.9</v>
      </c>
      <c r="BH8" s="18">
        <v>0</v>
      </c>
      <c r="BI8" s="18">
        <v>0</v>
      </c>
      <c r="BJ8" s="18">
        <v>18</v>
      </c>
      <c r="BK8" s="18">
        <v>5.5</v>
      </c>
      <c r="BL8" s="18">
        <v>0</v>
      </c>
      <c r="BM8" s="18">
        <v>0</v>
      </c>
      <c r="BN8" s="18">
        <v>17.399999999999999</v>
      </c>
      <c r="BO8" s="18">
        <v>6.9</v>
      </c>
      <c r="BP8" s="18">
        <v>0</v>
      </c>
      <c r="BQ8" s="18">
        <v>0</v>
      </c>
      <c r="BR8" s="29"/>
      <c r="BS8" s="11">
        <f>IF(SUM(AY8,BC8)&gt;0,SUM(AY8,BC8),"")</f>
        <v>12.4</v>
      </c>
      <c r="BT8" s="11">
        <f>IF(SUM(AX8:AY8,BA8:BC8,BE8)-AZ8-BD8&gt;0,SUM(AX8:AY8,BA8:BC8,BE8)-AZ8-BD8,"")</f>
        <v>47.4</v>
      </c>
      <c r="BU8" s="11">
        <f>IF(SUM(BF8:BG8,BI8)-BH8&gt;0,SUM(BF8:BG8,BI8)-BH8,"")</f>
        <v>25.1</v>
      </c>
      <c r="BV8" s="11">
        <f>IF(SUM(AY8,BC8,BG8)&gt;0,SUM(AY8,BC8,BG8),"")</f>
        <v>19.3</v>
      </c>
      <c r="BW8" s="11">
        <f>IF(SUM(BT8,BU8)&gt;0,SUM(BT8,BU8),"")</f>
        <v>72.5</v>
      </c>
      <c r="BX8" s="11">
        <f>IF(SUM(BK8,BO8)&gt;0,SUM(BK8,BO8),"")</f>
        <v>12.4</v>
      </c>
      <c r="BY8" s="11">
        <f>IF(SUM(BJ8:BK8,BM8:BO8,BQ8)-SUM(BL8,BP8)&gt;0,SUM(BJ8:BK8,BM8:BO8,BQ8)-SUM(BL8,BP8),"")</f>
        <v>47.8</v>
      </c>
      <c r="BZ8" s="11">
        <f>IF(SUM(BT8,BU8,BY8)&gt;0,SUM(BT8,BU8,BY8),"")</f>
        <v>120.3</v>
      </c>
      <c r="CA8" s="19">
        <v>15.2</v>
      </c>
      <c r="CB8" s="19">
        <v>5.7</v>
      </c>
      <c r="CC8" s="19">
        <v>0.2</v>
      </c>
      <c r="CD8" s="19">
        <v>0</v>
      </c>
      <c r="CE8" s="19">
        <v>11.3</v>
      </c>
      <c r="CF8" s="19">
        <v>3.6</v>
      </c>
      <c r="CG8" s="19">
        <v>0</v>
      </c>
      <c r="CH8" s="19">
        <v>0</v>
      </c>
      <c r="CI8" s="19">
        <v>16.5</v>
      </c>
      <c r="CJ8" s="19">
        <v>3.3</v>
      </c>
      <c r="CK8" s="19">
        <v>0</v>
      </c>
      <c r="CL8" s="19">
        <v>0</v>
      </c>
      <c r="CM8" s="19"/>
      <c r="CN8" s="19"/>
      <c r="CO8" s="19"/>
      <c r="CP8" s="19"/>
      <c r="CQ8" s="19"/>
      <c r="CR8" s="19"/>
      <c r="CS8" s="19"/>
      <c r="CT8" s="19"/>
      <c r="CU8" s="28"/>
      <c r="CV8" s="41">
        <f>IF(SUM(CB8,CF8)&gt;0,SUM(CB8,CF8),"")</f>
        <v>9.3000000000000007</v>
      </c>
      <c r="CW8" s="41">
        <f>IF(SUM(CA8:CB8,CD8:CF8,CH8)-CC8-CG8&gt;0,SUM(CA8:CB8,CD8:CF8,CH8)-CC8-CG8,"")</f>
        <v>35.6</v>
      </c>
      <c r="CX8" s="41">
        <f>IF(SUM(CI8:CJ8,CL8)-CK8&gt;0,SUM(CI8:CJ8,CL8)-CK8,"")</f>
        <v>19.8</v>
      </c>
      <c r="CY8" s="41">
        <f>IF(SUM(CB8,CF8,CJ8)&gt;0,SUM(CB8,CF8,CJ8),"")</f>
        <v>12.600000000000001</v>
      </c>
      <c r="CZ8" s="41">
        <f>IF(SUM(CW8,CX8)&gt;0,SUM(CW8,CX8),"")</f>
        <v>55.400000000000006</v>
      </c>
      <c r="DA8" s="41" t="str">
        <f>IF(SUM(CN8,CR8)&gt;0,SUM(CN8,CR8),"")</f>
        <v/>
      </c>
      <c r="DB8" s="41" t="str">
        <f>IF(SUM(CM8:CN8,CP8:CR8,CT8)-SUM(CO8,CS8)&gt;0,SUM(CM8:CN8,CP8:CR8,CT8)-SUM(CO8,CS8),"")</f>
        <v/>
      </c>
      <c r="DC8" s="41">
        <f>IF(SUM(CW8,CX8,DB8)&gt;0,SUM(CW8,CX8,DB8),"")</f>
        <v>55.400000000000006</v>
      </c>
      <c r="DD8" s="52">
        <f>IF(MAX(EB8,FD8,GF8,HH8,IJ8,JL8,KN8,LP8,MR8,NT8,OV8,PX8,QZ8,SB8,TD8)-IF(L8="",0,L8)&gt;0.001,MAX(EB8,FD8,GF8,HH8,IJ8,JL8,KN8,LP8,MR8,NT8,OV8,PX8,QZ8,SB8,TD8)-IF(L8="",0,L8),"")</f>
        <v>1.2000000000000028</v>
      </c>
      <c r="DE8" s="52" t="str">
        <f>IF(MAX(EC8,FE8,GG8,HI8,IK8,JM8,KO8,LQ8,MS8,NU8,OW8,PY8,RA8,SC8,TE8)-IF(N8="",0,N8)&gt;0.001,MAX(EC8,FE8,GG8,HI8,IK8,JM8,KO8,LQ8,MS8,NU8,OW8,PY8,RA8,SC8,TE8)-IF(N8="",0,N8),"")</f>
        <v/>
      </c>
      <c r="DF8" s="52" t="str">
        <f>IF(MAX(EG8,FI8,GK8,HM8,IO8,JQ8,KS8,LU8,MW8,NY8,PA8,QC8,RE8,SG8,TI8)-IF(P8="",0,P8)&gt;0.001,MAX(EG8,FI8,GK8,HM8,IO8,JQ8,KS8,LU8,MW8,NY8,PA8,QC8,RE8,SG8,TI8)-IF(P8="",0,P8),"")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>
        <v>18.600000000000001</v>
      </c>
      <c r="EJ8" s="18">
        <v>6.1</v>
      </c>
      <c r="EK8" s="18">
        <v>0</v>
      </c>
      <c r="EL8" s="18">
        <v>0</v>
      </c>
      <c r="EM8" s="18">
        <v>17.8</v>
      </c>
      <c r="EN8" s="18">
        <v>5.5</v>
      </c>
      <c r="EO8" s="18">
        <v>0</v>
      </c>
      <c r="EP8" s="18">
        <v>0</v>
      </c>
      <c r="EQ8" s="18">
        <v>17.8</v>
      </c>
      <c r="ER8" s="18">
        <v>4.2</v>
      </c>
      <c r="ES8" s="18">
        <v>0</v>
      </c>
      <c r="ET8" s="18">
        <v>0</v>
      </c>
      <c r="EU8" s="18"/>
      <c r="EV8" s="18"/>
      <c r="EW8" s="18"/>
      <c r="EX8" s="18"/>
      <c r="EY8" s="18"/>
      <c r="EZ8" s="18"/>
      <c r="FA8" s="18"/>
      <c r="FB8" s="18"/>
      <c r="FC8" s="11">
        <f>IF(SUM(EJ8,EN8)&gt;0,SUM(EJ8,EN8),"")</f>
        <v>11.6</v>
      </c>
      <c r="FD8" s="11">
        <f>IF(SUM(EI8:EJ8,EL8:EN8,EP8)-EK8-EO8&gt;0,SUM(EI8:EJ8,EL8:EN8,EP8)-EK8-EO8,"")</f>
        <v>48</v>
      </c>
      <c r="FE8" s="11">
        <f>IF(SUM(EQ8:ER8,ET8)-ES8&gt;0,SUM(EQ8:ER8,ET8)-ES8,"")</f>
        <v>22</v>
      </c>
      <c r="FF8" s="11">
        <f>IF(SUM(EJ8,EN8,ER8)&gt;0,SUM(EJ8,EN8,ER8),"")</f>
        <v>15.8</v>
      </c>
      <c r="FG8" s="11">
        <f>IF(SUM(FD8,FE8)&gt;0,SUM(FD8,FE8),"")</f>
        <v>70</v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>
        <f>IF(SUM(FD8,FE8,FI8)&gt;0,SUM(FD8,FE8,FI8),"")</f>
        <v>70</v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1" t="str">
        <f>IF(SUM(QF8,QJ8)&gt;0,SUM(QF8,QJ8),"")</f>
        <v/>
      </c>
      <c r="QZ8" s="41" t="str">
        <f>IF(SUM(QE8:QF8,QH8:QJ8,QL8)-QG8-QK8&gt;0,SUM(QE8:QF8,QH8:QJ8,QL8)-QG8-QK8,"")</f>
        <v/>
      </c>
      <c r="RA8" s="41" t="str">
        <f>IF(SUM(QM8:QN8,QP8)-QO8&gt;0,SUM(QM8:QN8,QP8)-QO8,"")</f>
        <v/>
      </c>
      <c r="RB8" s="41" t="str">
        <f>IF(SUM(QF8,QJ8,QN8)&gt;0,SUM(QF8,QJ8,QN8),"")</f>
        <v/>
      </c>
      <c r="RC8" s="41" t="str">
        <f>IF(SUM(QZ8,RA8)&gt;0,SUM(QZ8,RA8),"")</f>
        <v/>
      </c>
      <c r="RD8" s="41" t="str">
        <f>IF(SUM(QR8,QV8)&gt;0,SUM(QR8,QV8),"")</f>
        <v/>
      </c>
      <c r="RE8" s="41" t="str">
        <f>IF(SUM(QQ8:QR8,QT8:QV8,QX8)-SUM(QS8,QW8)&gt;0,SUM(QQ8:QR8,QT8:QV8,QX8)-SUM(QS8,QW8),"")</f>
        <v/>
      </c>
      <c r="RF8" s="41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1" t="str">
        <f>IF(SUM(SJ8,SN8)&gt;0,SUM(SJ8,SN8),"")</f>
        <v/>
      </c>
      <c r="TD8" s="41" t="str">
        <f>IF(SUM(SI8:SJ8,SL8:SN8,SP8)-SK8-SO8&gt;0,SUM(SI8:SJ8,SL8:SN8,SP8)-SK8-SO8,"")</f>
        <v/>
      </c>
      <c r="TE8" s="41" t="str">
        <f>IF(SUM(SQ8:SR8,ST8)-SS8&gt;0,SUM(SQ8:SR8,ST8)-SS8,"")</f>
        <v/>
      </c>
      <c r="TF8" s="41" t="str">
        <f>IF(SUM(SJ8,SN8,SR8)&gt;0,SUM(SJ8,SN8,SR8),"")</f>
        <v/>
      </c>
      <c r="TG8" s="41" t="str">
        <f>IF(SUM(TD8,TE8)&gt;0,SUM(TD8,TE8),"")</f>
        <v/>
      </c>
      <c r="TH8" s="41" t="str">
        <f>IF(SUM(SV8,SZ8)&gt;0,SUM(SV8,SZ8),"")</f>
        <v/>
      </c>
      <c r="TI8" s="41" t="str">
        <f>IF(SUM(SU8:SV8,SX8:SZ8,TB8)-SUM(SW8,TA8)&gt;0,SUM(SU8:SV8,SX8:SZ8,TB8)-SUM(SW8,TA8),"")</f>
        <v/>
      </c>
      <c r="TJ8" s="41" t="str">
        <f>IF(SUM(TD8,TE8,TI8)&gt;0,SUM(TD8,TE8,TI8),"")</f>
        <v/>
      </c>
      <c r="TK8" s="27">
        <f>IF($CU8="P",CA8,(CA8+AX8)/2)</f>
        <v>16.600000000000001</v>
      </c>
      <c r="TL8" s="27">
        <f>IF($CU8="P",CB8,(CB8+AY8)/2)</f>
        <v>5.6</v>
      </c>
      <c r="TM8" s="27">
        <f>IF($CU8="P",CC8,(CC8+AZ8)/2)</f>
        <v>0.1</v>
      </c>
      <c r="TN8" s="27">
        <f>IF($CU8="P",CD8,(CD8+BA8)/2)</f>
        <v>0</v>
      </c>
      <c r="TO8" s="27">
        <f>IF($CU8="P",CE8,(CE8+BB8)/2)</f>
        <v>14.25</v>
      </c>
      <c r="TP8" s="27">
        <f>IF($CU8="P",CF8,(CF8+BC8)/2)</f>
        <v>5.25</v>
      </c>
      <c r="TQ8" s="27">
        <f>IF($CU8="P",CG8,(CG8+BD8)/2)</f>
        <v>0.1</v>
      </c>
      <c r="TR8" s="27">
        <f>IF($CU8="P",CH8,(CH8+BE8)/2)</f>
        <v>0</v>
      </c>
      <c r="TS8" s="27">
        <f>IF($CU8="P",CI8,(CI8+BF8)/2)</f>
        <v>17.350000000000001</v>
      </c>
      <c r="TT8" s="27">
        <f>IF($CU8="P",CJ8,(CJ8+BG8)/2)</f>
        <v>5.0999999999999996</v>
      </c>
      <c r="TU8" s="27">
        <f>IF($CU8="P",CK8,(CK8+BH8)/2)</f>
        <v>0</v>
      </c>
      <c r="TV8" s="27">
        <f>IF($CU8="P",CL8,(CL8+BI8)/2)</f>
        <v>0</v>
      </c>
      <c r="TW8" s="27">
        <f>IF($CU8="P",CM8,(CM8+BJ8)/2)</f>
        <v>9</v>
      </c>
      <c r="TX8" s="27">
        <f>IF($CU8="P",CN8,(CN8+BK8)/2)</f>
        <v>2.75</v>
      </c>
      <c r="TY8" s="27">
        <f>IF($CU8="P",CO8,(CO8+BL8)/2)</f>
        <v>0</v>
      </c>
      <c r="TZ8" s="27">
        <f>IF($CU8="P",CP8,(CP8+BM8)/2)</f>
        <v>0</v>
      </c>
      <c r="UA8" s="27">
        <f>IF($CU8="P",CQ8,(CQ8+BN8)/2)</f>
        <v>8.6999999999999993</v>
      </c>
      <c r="UB8" s="27">
        <f>IF($CU8="P",CR8,(CR8+BO8)/2)</f>
        <v>3.45</v>
      </c>
      <c r="UC8" s="27">
        <f>IF($CU8="P",CS8,(CS8+BP8)/2)</f>
        <v>0</v>
      </c>
      <c r="UD8" s="27">
        <f>IF($CU8="P",CT8,(CT8+BQ8)/2)</f>
        <v>0</v>
      </c>
      <c r="UE8" s="29" t="s">
        <v>56</v>
      </c>
      <c r="UF8" s="11">
        <f>IF(SUM(TL8,TP8)&gt;0,SUM(TL8,TP8),"")</f>
        <v>10.85</v>
      </c>
      <c r="UG8" s="11">
        <f>IF(SUM(TK8:TL8,TN8:TP8,TR8)-TM8-TQ8&gt;0,SUM(TK8:TL8,TN8:TP8,TR8)-TM8-TQ8,"")</f>
        <v>41.5</v>
      </c>
      <c r="UH8" s="11">
        <f>IF(SUM(TS8:TT8,TV8)-TU8&gt;0,SUM(TS8:TT8,TV8)-TU8,"")</f>
        <v>22.450000000000003</v>
      </c>
      <c r="UI8" s="11">
        <f>IF(SUM(TL8,TP8,TT8)&gt;0,SUM(TL8,TP8,TT8),"")</f>
        <v>15.95</v>
      </c>
      <c r="UJ8" s="11">
        <f>IF(SUM(UG8,UH8)&gt;0,SUM(UG8,UH8),"")</f>
        <v>63.95</v>
      </c>
      <c r="UK8" s="11">
        <f>IF(SUM(TX8,UB8)&gt;0,SUM(TX8,UB8),"")</f>
        <v>6.2</v>
      </c>
      <c r="UL8" s="11">
        <f>IF(SUM(TW8:TX8,TZ8:UB8,UD8)-SUM(TY8,UC8)&gt;0,SUM(TW8:TX8,TZ8:UB8,UD8)-SUM(TY8,UC8),"")</f>
        <v>23.9</v>
      </c>
      <c r="UM8" s="11">
        <f>IF(SUM(UG8,UH8,UL8)&gt;0,SUM(UG8,UH8,UL8),"")</f>
        <v>87.85</v>
      </c>
    </row>
    <row r="9" spans="1:559" x14ac:dyDescent="0.2">
      <c r="A9" s="4" cm="1">
        <f t="array" ref="A9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82</v>
      </c>
      <c r="C9" s="4" t="s">
        <v>5</v>
      </c>
      <c r="D9" s="4">
        <v>2002</v>
      </c>
      <c r="E9" s="9">
        <f>SUM(J9:R9)+SUM(J9:N9)*0.0000001+SUM(J9)*0.0000000000001</f>
        <v>165.10001189000474</v>
      </c>
      <c r="F9" s="3" t="str">
        <f>IF(OR(AND(AP9&gt;=AW$14,AQ9&gt;=AW$18,AP9&lt;&gt;"",AO9=""),AND(AU9&gt;=AW$14,AV9&gt;=AW$18,AU9&lt;&gt;"",AO9=""),AND(BS9&gt;=BZ$14,BT9&gt;=BZ$18,BS9&lt;&gt;"",BR9=""),AND(BX9&gt;=BZ$14,BY9&gt;=BZ$18,BX9&lt;&gt;"",BR9=""),AND(CV9&gt;=DC$14,CW9&gt;=DC$18,CV9&lt;&gt;"",CU9=""),AND(DA9&gt;=DC$14,DB9&gt;=DC$18,DA9&lt;&gt;""),AND(EA9&gt;=EH$14,EB9&gt;=EH$18,EA9&lt;&gt;""),AND(EF9&gt;=EH$14,EG9&gt;=EH$18,EF9&lt;&gt;""),AND(FC9&gt;=FJ$14,FD9&gt;=FJ$18,FC9&lt;&gt;""),AND(FH9&gt;=FJ$14,FI9&gt;=FJ$18,FH9&lt;&gt;""),AND(GE9&gt;=GL$14,GF9&gt;=GL$18,GE9&lt;&gt;""),AND(GJ9&gt;=GL$14,GK9&gt;=GL$18,GJ9&lt;&gt;""),AND(HG9&gt;=HN$14,HH9&gt;=HN$18,HG9&lt;&gt;""),AND(HL9&gt;=HN$14,HM9&gt;=HN$18,HL9&lt;&gt;""),AND(II9&gt;=IP$14,IJ9&gt;=IP$18,II9&lt;&gt;""),AND(IN9&gt;=IP$14,IO9&gt;=IP$18,IN9&lt;&gt;""),AND(JK9&gt;=JR$14,JL9&gt;=JR$18,JK9&lt;&gt;""),AND(JP9&gt;=JR$14,JQ9&gt;=JR$18,JP9&lt;&gt;""),AND(KM9&gt;=KT$14,KN9&gt;=KT$18,KM9&lt;&gt;""),AND(KR9&gt;=KT$14,KS9&gt;=KT$18,KR9&lt;&gt;""),AND(LO9&gt;=LV$14,LP9&gt;=LV$18,LO9&lt;&gt;""),AND(LT9&gt;=LV$14,LU9&gt;=LV$18,LT9&lt;&gt;""),AND(MQ9&gt;=MX$14,MR9&gt;=MX$18,MQ9&lt;&gt;""),AND(MV9&gt;=MX$14,MW9&gt;=MX$18,MV9&lt;&gt;""),AND(NS9&gt;=NZ$14,NT9&gt;=NZ$18,NS9&lt;&gt;""),AND(NX9&gt;=NZ$14,NY9&gt;=NZ$18,NX9&lt;&gt;""),AND(OU9&gt;=PB$14,OV9&gt;=PB$18,OU9&lt;&gt;""),AND(OZ9&gt;=PB$14,PA9&gt;=PB$18,OZ9&lt;&gt;""),AND(PW9&gt;=QD$14,PX9&gt;=QD$18,PW9&lt;&gt;""),AND(QB9&gt;=QD$14,QC9&gt;=QD$18,QB9&lt;&gt;""),AND(QY9&gt;=RF$14,QZ9&gt;=RF$18,QY9&lt;&gt;""),AND(RD9&gt;=RF$14,RE9&gt;=RF$18,RD9&lt;&gt;""),AND(SA9&gt;=SH$14,SB9&gt;=SH$18,SA9&lt;&gt;""),AND(SF9&gt;=SH$14,SG9&gt;=SH$18,SF9&lt;&gt;""),AND(TC9&gt;=TJ$14,TD9&gt;=TJ$18,TC9&lt;&gt;""),AND(TI9&gt;=TJ$14,TJ9&gt;=TJ$18,TI9&lt;&gt;"")),"P","")</f>
        <v>P</v>
      </c>
      <c r="G9" s="3" t="str">
        <f>IF(OR(AND(AQ9&gt;=AW$18,AQ9&lt;&gt;"",AO9=""),AND(AV9&gt;=AW$18,AV9&lt;&gt;"",AO9=""),AND(BT9&gt;=BZ$18,BT9&lt;&gt;"",BR9=""),AND(BY9&gt;=BZ$18,BY9&lt;&gt;"",BR9=""),AND(CW9&gt;=DC$18,CW9&lt;&gt;"",CU9=""),AND(DB9&gt;=DC$18,DB9&lt;&gt;"",CU9=""),AND(EB9&gt;=EH$18,EB9&lt;&gt;""),AND(EG9&gt;=EH$18,EG9&lt;&gt;""),AND(FD9&gt;=FJ$18,FD9&lt;&gt;""),AND(FI9&gt;=FJ$18,FI9&lt;&gt;""),AND(GF9&gt;=GL$18,GF9&lt;&gt;""),AND(GK9&gt;=GL$18,GK9&lt;&gt;""),AND(HH9&gt;=HN$18,HH9&lt;&gt;""),AND(HM9&gt;=HN$18,HM9&lt;&gt;""),AND(IJ9&gt;=IP$18,IJ9&lt;&gt;""),AND(IO9&gt;=IP$18,IO9&lt;&gt;""),AND(JL9&gt;=JR$18,JL9&lt;&gt;""),AND(JQ9&gt;=JR$18,JQ9&lt;&gt;""),AND(KN9&gt;=KT$18,KN9&lt;&gt;""),AND(KS9&gt;=KT$18,KS9&lt;&gt;""),AND(LP9&gt;=LV$18,LP9&lt;&gt;""),AND(LU9&gt;=LV$18,LU9&lt;&gt;""),AND(MR9&gt;=MX$18,MR9&lt;&gt;""),AND(MW9&gt;=MX$18,MW9&lt;&gt;""),AND(NT9&gt;=NZ$18,NT9&lt;&gt;""),AND(NY9&gt;=NZ$18,NY9&lt;&gt;""),AND(OV9&gt;=PB$18,OV9&lt;&gt;""),AND(PA9&gt;=PB$18,PA9&lt;&gt;""),AND(PX9&gt;=QD$18,PX9&lt;&gt;""),AND(QC9&gt;=QD$18,QC9&lt;&gt;""),AND(QZ9&gt;=RF$18,QZ9&lt;&gt;""),AND(RE9&gt;=RF$18,RE9&lt;&gt;""),AND(SB9&gt;=SH$18,SB9&lt;&gt;""),AND(SG9&gt;=SH$18,SG9&lt;&gt;""),AND(TD9&gt;=TJ$18,TD9&lt;&gt;""),AND(TJ9&gt;=TJ$18,TJ9&lt;&gt;"")),"P","")</f>
        <v>P</v>
      </c>
      <c r="H9" s="37" t="str">
        <f>IF(AND(G9="P",F9=""),"No DD",IF(OR(AND(AS9&gt;=AW$17,AT9&gt;=AW$21,AS9&lt;&gt;"",AO9=""),AND(BV9&gt;=BZ$17,BW9&gt;=BZ$21,BV9&lt;&gt;"",BR9=""),AND(CY9&gt;=DC$17,CZ9&gt;=DC$21,CY9&lt;&gt;"",CU9=""),AND(ED9&gt;=EH$17,EE9&gt;=EH$21,ED9&lt;&gt;""),AND(FF9&gt;=FJ$17,FG9&gt;=FJ$21,FF9&lt;&gt;""),AND(GH9&gt;=GL$17,GI9&gt;=GL$21,GH9&lt;&gt;""),AND(HJ9&gt;=HN$17,HK9&gt;=HN$21,HJ9&lt;&gt;""),AND(IL9&gt;=IP$17,IM9&gt;=IP$21,IL9&lt;&gt;""),AND(JN9&gt;=JR$17,JO9&gt;=JR$21,JN9&lt;&gt;""),AND(KP9&gt;=KT$17,KQ9&gt;=KT$21,KP9&lt;&gt;""),AND(LR9&gt;=LV$17,LS9&gt;=LV$21,LR9&lt;&gt;""),AND(MT9&gt;=MX$17,MU9&gt;=MX$21,MT9&lt;&gt;""),AND(NV9&gt;=NZ$17,NW9&gt;=NZ$21,NV9&lt;&gt;""),AND(OX9&gt;=PB$17,OY9&gt;=PB$21,OX9&lt;&gt;""),AND(PZ9&gt;=QD$17,QA9&gt;=QD$21,PZ9&lt;&gt;""),AND(RB9&gt;=RF$17,RC9&gt;=RF$21,RB9&lt;&gt;""),AND(SD9&gt;=SH$17,SE9&gt;=SH$21,SD9&lt;&gt;""),AND(TF9&gt;=TJ$17,TG9&gt;=TJ$21,TF9&lt;&gt;"")),"Merit",IF(OR(AND(AS9&gt;=AW$16,AT9&gt;=AW$20,AS9&lt;&gt;"",AO9=""),AND(BV9&gt;=BZ$16,BW9&gt;=BZ$20,BV9&lt;&gt;"",BR9=""),AND(CY9&gt;=DC$16,CZ9&gt;=DC$20,CY9&lt;&gt;"",CU9=""),AND(ED9&gt;=EH$16,EE9&gt;=EH$20,ED9&lt;&gt;""),AND(FF9&gt;=FJ$16,FG9&gt;=FJ$20,FF9&lt;&gt;""),AND(GH9&gt;=GL$16,GI9&gt;=GL$20,GH9&lt;&gt;""),AND(HJ9&gt;=HN$16,HK9&gt;=HN$20,HJ9&lt;&gt;""),AND(IL9&gt;=IP$16,IM9&gt;=IP$20,IL9&lt;&gt;""),AND(JN9&gt;=JR$16,JO9&gt;=JR$20,JN9&lt;&gt;""),AND(KP9&gt;=KT$16,KQ9&gt;=KT$20,KP9&lt;&gt;""),AND(LR9&gt;=LV$16,LS9&gt;=LV$20,LR9&lt;&gt;""),AND(MT9&gt;=MX$16,MU9&gt;=MX$20,MT9&lt;&gt;""),AND(NV9&gt;=NZ$16,NW9&gt;=NZ$20,NV9&lt;&gt;""),AND(OX9&gt;=PB$16,OY9&gt;=PB$20,OX9&lt;&gt;""),AND(PZ9&gt;=QD$16,QA9&gt;=QD$20,PZ9&lt;&gt;""),AND(RB9&gt;=RF$16,RC9&gt;=RF$20,RB9&lt;&gt;""),AND(SD9&gt;=SH$16,SE9&gt;=SH$20,SD9&lt;&gt;""),AND(TF9&gt;=TJ$16,TG9&gt;=TJ$20,TF9&lt;&gt;"")),"Excellence",IF(I9="P","Worlds Team",IF(F9="P","National Team","")))))</f>
        <v>National Team</v>
      </c>
      <c r="I9" s="3" t="str">
        <f>IF(OR(AND(AS9&gt;=AW$15,AT9&gt;=AW$19,AS9&lt;&gt;"",AO9=""),AND(BV9&gt;=BZ$15,BW9&gt;=BZ$19,BV9&lt;&gt;"",BR9=""),AND(CY9&gt;=DC$15,CZ9&gt;=DC$19,CY9&lt;&gt;"",CU9=""),AND(ED9&gt;=EH$15,EE9&gt;=EH$19,ED9&lt;&gt;""),AND(FF9&gt;=FJ$15,FG9&gt;=FJ$19,FF9&lt;&gt;""),AND(GH9&gt;=GL$15,GI9&gt;=GL$19,GH9&lt;&gt;""),AND(HJ9&gt;=HN$15,HK9&gt;=HN$19,HJ9&lt;&gt;""),AND(IL9&gt;=IP$15,IM9&gt;=IP$19,IL9&lt;&gt;""),AND(JN9&gt;=JR$15,JO9&gt;=JR$19,JN9&lt;&gt;""),AND(KP9&gt;=KT$15,KQ9&gt;=KT$19,KP9&lt;&gt;""),AND(LR9&gt;=LV$15,LS9&gt;=LV$19,LR9&lt;&gt;""),AND(MT9&gt;=MX$15,MU9&gt;=MX$19,MT9&lt;&gt;""),AND(NV9&gt;=NZ$15,NW9&gt;=NZ$19,NV9&lt;&gt;""),AND(OX9&gt;=PB$15,OY9&gt;=PB$19,OX9&lt;&gt;""),AND(PZ9&gt;=QD$15,QA9&gt;=QD$19,PZ9&lt;&gt;""),AND(RB9&gt;=RF$15,RC9&gt;=RF$19,RB9&lt;&gt;""),AND(SD9&gt;=SH$15,SE9&gt;=SH$19,SD9&lt;&gt;""),AND(TF9&gt;=TJ$15,TG9&gt;=TJ$19,TF9&lt;&gt;"")),"P","")</f>
        <v/>
      </c>
      <c r="J9" s="8">
        <f>IF(COUNT(AQ9,BT9,CW9)&gt;0,LARGE((AQ9,BT9,CW9),1),0)</f>
        <v>47.1</v>
      </c>
      <c r="K9" s="8" t="str">
        <f>IF(J9=0,"",IF(J9=CW9,$CA$1,IF(J9=BT9,$AX$1,IF(J9=AQ9,$U$1,""))))</f>
        <v>2024 Nationals</v>
      </c>
      <c r="L9" s="8">
        <f>IF(COUNT(AQ9,BT9,CW9)&gt;1,LARGE((AQ9,BT9,CW9),2),0)</f>
        <v>46.9</v>
      </c>
      <c r="M9" s="8" t="str">
        <f>IF(K9=0,"",IF(AND(L9=J9,L9=AQ9,K9=BT9),$U$1,IF(AND(L9=J9,L9=AQ9,L9=CW9),$U$1,IF(AND(L9=J9,L9=CW9,L9=BT9),$AX$1,IF(L9=CW9,$CA$1,IF(L9=BT9,$AX$1,IF(L9=AQ9,$U$1,"")))))))</f>
        <v>2023 Domestic 3rd Trial</v>
      </c>
      <c r="N9" s="8">
        <f>IF(COUNT(AR9,BU9,CX9)&gt;0,LARGE((AR9,BU9,CX9),1),0)</f>
        <v>24.900000000000002</v>
      </c>
      <c r="O9" s="8" t="str">
        <f>IF(N9=0,"",IF(N9=CX9,$CA$1,IF(N9=BU9,$AX$1,IF(N9=AR9,$U$1,""))))</f>
        <v>2024 Elite Canada</v>
      </c>
      <c r="P9" s="8">
        <f>IF(MAX(AV9,BY9,DB9)&gt;0,MAX(AV9,BY9,DB9),0)</f>
        <v>46</v>
      </c>
      <c r="Q9" s="8" t="str">
        <f>IF(P9=0,"",IF(P9=DB9,$CA$1,IF(P9=BY9,$AX$1,IF(P9=AV9,$U$1,""))))</f>
        <v>2024 Nationals</v>
      </c>
      <c r="R9" s="8">
        <f>IF(MAX(DD9:DF9)&gt;0,MAX(DD9:DF9),"")</f>
        <v>0.20000000000000284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N9="",0,N9)=TE9,$SI$1,IF(R9+IF(N9="",0,N9)=SC9,$RG$1,IF(R9+IF(N9="",0,N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P9="",0,P9)=TI9,$SI$1,IF(R9+IF(P9="",0,P9)=SG9,$RG$1,IF(R9+IF(P9="",0,P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>2023 World Championships (Nov 11)</v>
      </c>
      <c r="U9" s="19">
        <v>17.7</v>
      </c>
      <c r="V9" s="19">
        <v>5.6</v>
      </c>
      <c r="W9" s="19">
        <v>0</v>
      </c>
      <c r="X9" s="19">
        <v>0</v>
      </c>
      <c r="Y9" s="19">
        <v>17.5</v>
      </c>
      <c r="Z9" s="19">
        <v>6.1</v>
      </c>
      <c r="AA9" s="19">
        <v>0</v>
      </c>
      <c r="AB9" s="19">
        <v>0</v>
      </c>
      <c r="AC9" s="19">
        <v>17.899999999999999</v>
      </c>
      <c r="AD9" s="19">
        <v>5.9</v>
      </c>
      <c r="AE9" s="19">
        <v>0</v>
      </c>
      <c r="AF9" s="19">
        <v>0</v>
      </c>
      <c r="AG9" s="19">
        <v>17.399999999999999</v>
      </c>
      <c r="AH9" s="19">
        <v>6.1</v>
      </c>
      <c r="AI9" s="19">
        <v>0</v>
      </c>
      <c r="AJ9" s="19">
        <v>0</v>
      </c>
      <c r="AK9" s="19">
        <v>15.6</v>
      </c>
      <c r="AL9" s="19">
        <v>3.7</v>
      </c>
      <c r="AM9" s="19">
        <v>0</v>
      </c>
      <c r="AN9" s="19">
        <v>0</v>
      </c>
      <c r="AO9" s="28"/>
      <c r="AP9" s="41">
        <f>IF(SUM(V9,Z9)&gt;0,SUM(V9,Z9),"")</f>
        <v>11.7</v>
      </c>
      <c r="AQ9" s="41">
        <f>IF(SUM(U9:V9,X9:Z9,AB9)-W9-AA9&gt;0,SUM(U9:V9,X9:Z9,AB9)-W9-AA9,"")</f>
        <v>46.9</v>
      </c>
      <c r="AR9" s="41">
        <f>IF(SUM(AC9:AD9,AF9)-AE9&gt;0,SUM(AC9:AD9,AF9)-AE9,"")</f>
        <v>23.799999999999997</v>
      </c>
      <c r="AS9" s="41">
        <f>IF(SUM(V9,Z9,AD9)&gt;0,SUM(V9,Z9,AD9),"")</f>
        <v>17.600000000000001</v>
      </c>
      <c r="AT9" s="41">
        <f>IF(SUM(AQ9,AR9)&gt;0,SUM(AQ9,AR9),"")</f>
        <v>70.699999999999989</v>
      </c>
      <c r="AU9" s="41">
        <f>IF(SUM(AH9,AL9)&gt;0,SUM(AH9,AL9),"")</f>
        <v>9.8000000000000007</v>
      </c>
      <c r="AV9" s="41">
        <f>IF(SUM(AG9:AH9,AJ9:AL9,AN9)-SUM(AI9,AM9)&gt;0,SUM(AG9:AH9,AJ9:AL9,AN9)-SUM(AI9,AM9),"")</f>
        <v>42.800000000000004</v>
      </c>
      <c r="AW9" s="41">
        <f>IF(SUM(AQ9,AR9,AV9)&gt;0,SUM(AQ9,AR9,AV9),"")</f>
        <v>113.5</v>
      </c>
      <c r="AX9" s="18">
        <v>18.399999999999999</v>
      </c>
      <c r="AY9" s="18">
        <v>6</v>
      </c>
      <c r="AZ9" s="18">
        <v>0</v>
      </c>
      <c r="BA9" s="18">
        <v>0</v>
      </c>
      <c r="BB9" s="18">
        <v>16.8</v>
      </c>
      <c r="BC9" s="18">
        <v>3.9</v>
      </c>
      <c r="BD9" s="18">
        <v>2.9</v>
      </c>
      <c r="BE9" s="18">
        <v>0</v>
      </c>
      <c r="BF9" s="18">
        <v>18.600000000000001</v>
      </c>
      <c r="BG9" s="18">
        <v>6.5</v>
      </c>
      <c r="BH9" s="18">
        <v>0.2</v>
      </c>
      <c r="BI9" s="18">
        <v>0</v>
      </c>
      <c r="BJ9" s="18">
        <v>17.8</v>
      </c>
      <c r="BK9" s="18">
        <v>5.9</v>
      </c>
      <c r="BL9" s="18">
        <v>0</v>
      </c>
      <c r="BM9" s="18">
        <v>0</v>
      </c>
      <c r="BN9" s="18">
        <v>17.899999999999999</v>
      </c>
      <c r="BO9" s="18">
        <v>3.3</v>
      </c>
      <c r="BP9" s="18">
        <v>1.2</v>
      </c>
      <c r="BQ9" s="18">
        <v>0</v>
      </c>
      <c r="BR9" s="29"/>
      <c r="BS9" s="11">
        <f>IF(SUM(AY9,BC9)&gt;0,SUM(AY9,BC9),"")</f>
        <v>9.9</v>
      </c>
      <c r="BT9" s="11">
        <f>IF(SUM(AX9:AY9,BA9:BC9,BE9)-AZ9-BD9&gt;0,SUM(AX9:AY9,BA9:BC9,BE9)-AZ9-BD9,"")</f>
        <v>42.2</v>
      </c>
      <c r="BU9" s="11">
        <f>IF(SUM(BF9:BG9,BI9)-BH9&gt;0,SUM(BF9:BG9,BI9)-BH9,"")</f>
        <v>24.900000000000002</v>
      </c>
      <c r="BV9" s="11">
        <f>IF(SUM(AY9,BC9,BG9)&gt;0,SUM(AY9,BC9,BG9),"")</f>
        <v>16.399999999999999</v>
      </c>
      <c r="BW9" s="11">
        <f>IF(SUM(BT9,BU9)&gt;0,SUM(BT9,BU9),"")</f>
        <v>67.100000000000009</v>
      </c>
      <c r="BX9" s="11">
        <f>IF(SUM(BK9,BO9)&gt;0,SUM(BK9,BO9),"")</f>
        <v>9.1999999999999993</v>
      </c>
      <c r="BY9" s="11">
        <f>IF(SUM(BJ9:BK9,BM9:BO9,BQ9)-SUM(BL9,BP9)&gt;0,SUM(BJ9:BK9,BM9:BO9,BQ9)-SUM(BL9,BP9),"")</f>
        <v>43.699999999999996</v>
      </c>
      <c r="BZ9" s="11">
        <f>IF(SUM(BT9,BU9,BY9)&gt;0,SUM(BT9,BU9,BY9),"")</f>
        <v>110.80000000000001</v>
      </c>
      <c r="CA9" s="19">
        <v>17.600000000000001</v>
      </c>
      <c r="CB9" s="19">
        <v>6.1</v>
      </c>
      <c r="CC9" s="19">
        <v>0</v>
      </c>
      <c r="CD9" s="19">
        <v>0</v>
      </c>
      <c r="CE9" s="19">
        <v>17.899999999999999</v>
      </c>
      <c r="CF9" s="19">
        <v>5.5</v>
      </c>
      <c r="CG9" s="19">
        <v>0</v>
      </c>
      <c r="CH9" s="19">
        <v>0</v>
      </c>
      <c r="CI9" s="19">
        <v>18.3</v>
      </c>
      <c r="CJ9" s="19">
        <v>5.9</v>
      </c>
      <c r="CK9" s="19">
        <v>0</v>
      </c>
      <c r="CL9" s="19">
        <v>0</v>
      </c>
      <c r="CM9" s="19">
        <v>16</v>
      </c>
      <c r="CN9" s="19">
        <v>5.7</v>
      </c>
      <c r="CO9" s="19">
        <v>0</v>
      </c>
      <c r="CP9" s="19">
        <v>0</v>
      </c>
      <c r="CQ9" s="19">
        <v>18.2</v>
      </c>
      <c r="CR9" s="19">
        <v>6.1</v>
      </c>
      <c r="CS9" s="19">
        <v>0</v>
      </c>
      <c r="CT9" s="19">
        <v>0</v>
      </c>
      <c r="CU9" s="28"/>
      <c r="CV9" s="41">
        <f>IF(SUM(CB9,CF9)&gt;0,SUM(CB9,CF9),"")</f>
        <v>11.6</v>
      </c>
      <c r="CW9" s="41">
        <f>IF(SUM(CA9:CB9,CD9:CF9,CH9)-CC9-CG9&gt;0,SUM(CA9:CB9,CD9:CF9,CH9)-CC9-CG9,"")</f>
        <v>47.1</v>
      </c>
      <c r="CX9" s="41">
        <f>IF(SUM(CI9:CJ9,CL9)-CK9&gt;0,SUM(CI9:CJ9,CL9)-CK9,"")</f>
        <v>24.200000000000003</v>
      </c>
      <c r="CY9" s="41">
        <f>IF(SUM(CB9,CF9,CJ9)&gt;0,SUM(CB9,CF9,CJ9),"")</f>
        <v>17.5</v>
      </c>
      <c r="CZ9" s="41">
        <f>IF(SUM(CW9,CX9)&gt;0,SUM(CW9,CX9),"")</f>
        <v>71.300000000000011</v>
      </c>
      <c r="DA9" s="41">
        <f>IF(SUM(CN9,CR9)&gt;0,SUM(CN9,CR9),"")</f>
        <v>11.8</v>
      </c>
      <c r="DB9" s="41">
        <f>IF(SUM(CM9:CN9,CP9:CR9,CT9)-SUM(CO9,CS9)&gt;0,SUM(CM9:CN9,CP9:CR9,CT9)-SUM(CO9,CS9),"")</f>
        <v>46</v>
      </c>
      <c r="DC9" s="41">
        <f>IF(SUM(CW9,CX9,DB9)&gt;0,SUM(CW9,CX9,DB9),"")</f>
        <v>117.30000000000001</v>
      </c>
      <c r="DD9" s="52">
        <f>IF(MAX(EB9,FD9,GF9,HH9,IJ9,JL9,KN9,LP9,MR9,NT9,OV9,PX9,QZ9,SB9,TD9)-IF(L9="",0,L9)&gt;0.001,MAX(EB9,FD9,GF9,HH9,IJ9,JL9,KN9,LP9,MR9,NT9,OV9,PX9,QZ9,SB9,TD9)-IF(L9="",0,L9),"")</f>
        <v>0.20000000000000284</v>
      </c>
      <c r="DE9" s="52" t="str">
        <f>IF(MAX(EC9,FE9,GG9,HI9,IK9,JM9,KO9,LQ9,MS9,NU9,OW9,PY9,RA9,SC9,TE9)-IF(N9="",0,N9)&gt;0.001,MAX(EC9,FE9,GG9,HI9,IK9,JM9,KO9,LQ9,MS9,NU9,OW9,PY9,RA9,SC9,TE9)-IF(N9="",0,N9),"")</f>
        <v/>
      </c>
      <c r="DF9" s="52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>
        <v>17.5</v>
      </c>
      <c r="EJ9" s="18">
        <v>5.9</v>
      </c>
      <c r="EK9" s="18">
        <v>0</v>
      </c>
      <c r="EL9" s="18">
        <v>0</v>
      </c>
      <c r="EM9" s="18">
        <v>17.600000000000001</v>
      </c>
      <c r="EN9" s="18">
        <v>6.1</v>
      </c>
      <c r="EO9" s="18">
        <v>0</v>
      </c>
      <c r="EP9" s="18">
        <v>0</v>
      </c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>
        <f>IF(SUM(EJ9,EN9)&gt;0,SUM(EJ9,EN9),"")</f>
        <v>12</v>
      </c>
      <c r="FD9" s="11">
        <f>IF(SUM(EI9:EJ9,EL9:EN9,EP9)-EK9-EO9&gt;0,SUM(EI9:EJ9,EL9:EN9,EP9)-EK9-EO9,"")</f>
        <v>47.1</v>
      </c>
      <c r="FE9" s="11" t="str">
        <f>IF(SUM(EQ9:ER9,ET9)-ES9&gt;0,SUM(EQ9:ER9,ET9)-ES9,"")</f>
        <v/>
      </c>
      <c r="FF9" s="11">
        <f>IF(SUM(EJ9,EN9,ER9)&gt;0,SUM(EJ9,EN9,ER9),"")</f>
        <v>12</v>
      </c>
      <c r="FG9" s="11">
        <f>IF(SUM(FD9,FE9)&gt;0,SUM(FD9,FE9),"")</f>
        <v>47.1</v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>
        <f>IF(SUM(FD9,FE9,FI9)&gt;0,SUM(FD9,FE9,FI9),"")</f>
        <v>47.1</v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1" t="str">
        <f>IF(SUM(QF9,QJ9)&gt;0,SUM(QF9,QJ9),"")</f>
        <v/>
      </c>
      <c r="QZ9" s="41" t="str">
        <f>IF(SUM(QE9:QF9,QH9:QJ9,QL9)-QG9-QK9&gt;0,SUM(QE9:QF9,QH9:QJ9,QL9)-QG9-QK9,"")</f>
        <v/>
      </c>
      <c r="RA9" s="41" t="str">
        <f>IF(SUM(QM9:QN9,QP9)-QO9&gt;0,SUM(QM9:QN9,QP9)-QO9,"")</f>
        <v/>
      </c>
      <c r="RB9" s="41" t="str">
        <f>IF(SUM(QF9,QJ9,QN9)&gt;0,SUM(QF9,QJ9,QN9),"")</f>
        <v/>
      </c>
      <c r="RC9" s="41" t="str">
        <f>IF(SUM(QZ9,RA9)&gt;0,SUM(QZ9,RA9),"")</f>
        <v/>
      </c>
      <c r="RD9" s="41" t="str">
        <f>IF(SUM(QR9,QV9)&gt;0,SUM(QR9,QV9),"")</f>
        <v/>
      </c>
      <c r="RE9" s="41" t="str">
        <f>IF(SUM(QQ9:QR9,QT9:QV9,QX9)-SUM(QS9,QW9)&gt;0,SUM(QQ9:QR9,QT9:QV9,QX9)-SUM(QS9,QW9),"")</f>
        <v/>
      </c>
      <c r="RF9" s="41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1" t="str">
        <f>IF(SUM(SJ9,SN9)&gt;0,SUM(SJ9,SN9),"")</f>
        <v/>
      </c>
      <c r="TD9" s="41" t="str">
        <f>IF(SUM(SI9:SJ9,SL9:SN9,SP9)-SK9-SO9&gt;0,SUM(SI9:SJ9,SL9:SN9,SP9)-SK9-SO9,"")</f>
        <v/>
      </c>
      <c r="TE9" s="41" t="str">
        <f>IF(SUM(SQ9:SR9,ST9)-SS9&gt;0,SUM(SQ9:SR9,ST9)-SS9,"")</f>
        <v/>
      </c>
      <c r="TF9" s="41" t="str">
        <f>IF(SUM(SJ9,SN9,SR9)&gt;0,SUM(SJ9,SN9,SR9),"")</f>
        <v/>
      </c>
      <c r="TG9" s="41" t="str">
        <f>IF(SUM(TD9,TE9)&gt;0,SUM(TD9,TE9),"")</f>
        <v/>
      </c>
      <c r="TH9" s="41" t="str">
        <f>IF(SUM(SV9,SZ9)&gt;0,SUM(SV9,SZ9),"")</f>
        <v/>
      </c>
      <c r="TI9" s="41" t="str">
        <f>IF(SUM(SU9:SV9,SX9:SZ9,TB9)-SUM(SW9,TA9)&gt;0,SUM(SU9:SV9,SX9:SZ9,TB9)-SUM(SW9,TA9),"")</f>
        <v/>
      </c>
      <c r="TJ9" s="41" t="str">
        <f>IF(SUM(TD9,TE9,TI9)&gt;0,SUM(TD9,TE9,TI9),"")</f>
        <v/>
      </c>
      <c r="TK9" s="27">
        <f>IF($CU9="P",CA9,(CA9+AX9)/2)</f>
        <v>18</v>
      </c>
      <c r="TL9" s="27">
        <f>IF($CU9="P",CB9,(CB9+AY9)/2)</f>
        <v>6.05</v>
      </c>
      <c r="TM9" s="27">
        <f>IF($CU9="P",CC9,(CC9+AZ9)/2)</f>
        <v>0</v>
      </c>
      <c r="TN9" s="27">
        <f>IF($CU9="P",CD9,(CD9+BA9)/2)</f>
        <v>0</v>
      </c>
      <c r="TO9" s="27">
        <f>IF($CU9="P",CE9,(CE9+BB9)/2)</f>
        <v>17.350000000000001</v>
      </c>
      <c r="TP9" s="27">
        <f>IF($CU9="P",CF9,(CF9+BC9)/2)</f>
        <v>4.7</v>
      </c>
      <c r="TQ9" s="27">
        <f>IF($CU9="P",CG9,(CG9+BD9)/2)</f>
        <v>1.45</v>
      </c>
      <c r="TR9" s="27">
        <f>IF($CU9="P",CH9,(CH9+BE9)/2)</f>
        <v>0</v>
      </c>
      <c r="TS9" s="27">
        <f>IF($CU9="P",CI9,(CI9+BF9)/2)</f>
        <v>18.450000000000003</v>
      </c>
      <c r="TT9" s="27">
        <f>IF($CU9="P",CJ9,(CJ9+BG9)/2)</f>
        <v>6.2</v>
      </c>
      <c r="TU9" s="27">
        <f>IF($CU9="P",CK9,(CK9+BH9)/2)</f>
        <v>0.1</v>
      </c>
      <c r="TV9" s="27">
        <f>IF($CU9="P",CL9,(CL9+BI9)/2)</f>
        <v>0</v>
      </c>
      <c r="TW9" s="27">
        <f>IF($CU9="P",CM9,(CM9+BJ9)/2)</f>
        <v>16.899999999999999</v>
      </c>
      <c r="TX9" s="27">
        <f>IF($CU9="P",CN9,(CN9+BK9)/2)</f>
        <v>5.8000000000000007</v>
      </c>
      <c r="TY9" s="27">
        <f>IF($CU9="P",CO9,(CO9+BL9)/2)</f>
        <v>0</v>
      </c>
      <c r="TZ9" s="27">
        <f>IF($CU9="P",CP9,(CP9+BM9)/2)</f>
        <v>0</v>
      </c>
      <c r="UA9" s="27">
        <f>IF($CU9="P",CQ9,(CQ9+BN9)/2)</f>
        <v>18.049999999999997</v>
      </c>
      <c r="UB9" s="27">
        <f>IF($CU9="P",CR9,(CR9+BO9)/2)</f>
        <v>4.6999999999999993</v>
      </c>
      <c r="UC9" s="27">
        <f>IF($CU9="P",CS9,(CS9+BP9)/2)</f>
        <v>0.6</v>
      </c>
      <c r="UD9" s="27">
        <f>IF($CU9="P",CT9,(CT9+BQ9)/2)</f>
        <v>0</v>
      </c>
      <c r="UE9" s="29" t="s">
        <v>56</v>
      </c>
      <c r="UF9" s="11">
        <f>IF(SUM(TL9,TP9)&gt;0,SUM(TL9,TP9),"")</f>
        <v>10.75</v>
      </c>
      <c r="UG9" s="11">
        <f>IF(SUM(TK9:TL9,TN9:TP9,TR9)-TM9-TQ9&gt;0,SUM(TK9:TL9,TN9:TP9,TR9)-TM9-TQ9,"")</f>
        <v>44.650000000000006</v>
      </c>
      <c r="UH9" s="11">
        <f>IF(SUM(TS9:TT9,TV9)-TU9&gt;0,SUM(TS9:TT9,TV9)-TU9,"")</f>
        <v>24.55</v>
      </c>
      <c r="UI9" s="11">
        <f>IF(SUM(TL9,TP9,TT9)&gt;0,SUM(TL9,TP9,TT9),"")</f>
        <v>16.95</v>
      </c>
      <c r="UJ9" s="11">
        <f>IF(SUM(UG9,UH9)&gt;0,SUM(UG9,UH9),"")</f>
        <v>69.2</v>
      </c>
      <c r="UK9" s="11">
        <f>IF(SUM(TX9,UB9)&gt;0,SUM(TX9,UB9),"")</f>
        <v>10.5</v>
      </c>
      <c r="UL9" s="11">
        <f>IF(SUM(TW9:TX9,TZ9:UB9,UD9)-SUM(TY9,UC9)&gt;0,SUM(TW9:TX9,TZ9:UB9,UD9)-SUM(TY9,UC9),"")</f>
        <v>44.85</v>
      </c>
      <c r="UM9" s="11">
        <f>IF(SUM(UG9,UH9,UL9)&gt;0,SUM(UG9,UH9,UL9),"")</f>
        <v>114.05000000000001</v>
      </c>
    </row>
    <row r="10" spans="1:559" x14ac:dyDescent="0.2">
      <c r="A10" s="4" t="str" cm="1">
        <f t="array" ref="A10">IF(AND(H10&lt;&gt;"",H10&lt;&gt;"No DD"),SUMPRODUCT((H$4:H$12&lt;&gt;"")*(H$4:H$12&lt;&gt;"No DD")*(E$4:E$12&gt;E10))+1,IF(H10="No DD",SUMPRODUCT((H$4:H$12="No DD")*(E$4:E$12&gt;E10))+1+SUMPRODUCT((H$4:H$12&lt;&gt;"")*(H$4:H$12&lt;&gt;"No DD")),""))</f>
        <v/>
      </c>
      <c r="B10" s="5" t="s">
        <v>85</v>
      </c>
      <c r="C10" s="4" t="s">
        <v>5</v>
      </c>
      <c r="D10" s="4">
        <v>2003</v>
      </c>
      <c r="E10" s="9">
        <f>SUM(J10:R10)+SUM(J10:N10)*0.0000001+SUM(J10)*0.0000000000001</f>
        <v>153.80001078000444</v>
      </c>
      <c r="F10" s="3" t="str">
        <f>IF(OR(AND(AP10&gt;=AW$14,AQ10&gt;=AW$18,AP10&lt;&gt;"",AO10=""),AND(AU10&gt;=AW$14,AV10&gt;=AW$18,AU10&lt;&gt;"",AO10=""),AND(BS10&gt;=BZ$14,BT10&gt;=BZ$18,BS10&lt;&gt;"",BR10=""),AND(BX10&gt;=BZ$14,BY10&gt;=BZ$18,BX10&lt;&gt;"",BR10=""),AND(CV10&gt;=DC$14,CW10&gt;=DC$18,CV10&lt;&gt;"",CU10=""),AND(DA10&gt;=DC$14,DB10&gt;=DC$18,DA10&lt;&gt;""),AND(EA10&gt;=EH$14,EB10&gt;=EH$18,EA10&lt;&gt;""),AND(EF10&gt;=EH$14,EG10&gt;=EH$18,EF10&lt;&gt;""),AND(FC10&gt;=FJ$14,FD10&gt;=FJ$18,FC10&lt;&gt;""),AND(FH10&gt;=FJ$14,FI10&gt;=FJ$18,FH10&lt;&gt;""),AND(GE10&gt;=GL$14,GF10&gt;=GL$18,GE10&lt;&gt;""),AND(GJ10&gt;=GL$14,GK10&gt;=GL$18,GJ10&lt;&gt;""),AND(HG10&gt;=HN$14,HH10&gt;=HN$18,HG10&lt;&gt;""),AND(HL10&gt;=HN$14,HM10&gt;=HN$18,HL10&lt;&gt;""),AND(II10&gt;=IP$14,IJ10&gt;=IP$18,II10&lt;&gt;""),AND(IN10&gt;=IP$14,IO10&gt;=IP$18,IN10&lt;&gt;""),AND(JK10&gt;=JR$14,JL10&gt;=JR$18,JK10&lt;&gt;""),AND(JP10&gt;=JR$14,JQ10&gt;=JR$18,JP10&lt;&gt;""),AND(KM10&gt;=KT$14,KN10&gt;=KT$18,KM10&lt;&gt;""),AND(KR10&gt;=KT$14,KS10&gt;=KT$18,KR10&lt;&gt;""),AND(LO10&gt;=LV$14,LP10&gt;=LV$18,LO10&lt;&gt;""),AND(LT10&gt;=LV$14,LU10&gt;=LV$18,LT10&lt;&gt;""),AND(MQ10&gt;=MX$14,MR10&gt;=MX$18,MQ10&lt;&gt;""),AND(MV10&gt;=MX$14,MW10&gt;=MX$18,MV10&lt;&gt;""),AND(NS10&gt;=NZ$14,NT10&gt;=NZ$18,NS10&lt;&gt;""),AND(NX10&gt;=NZ$14,NY10&gt;=NZ$18,NX10&lt;&gt;""),AND(OU10&gt;=PB$14,OV10&gt;=PB$18,OU10&lt;&gt;""),AND(OZ10&gt;=PB$14,PA10&gt;=PB$18,OZ10&lt;&gt;""),AND(PW10&gt;=QD$14,PX10&gt;=QD$18,PW10&lt;&gt;""),AND(QB10&gt;=QD$14,QC10&gt;=QD$18,QB10&lt;&gt;""),AND(QY10&gt;=RF$14,QZ10&gt;=RF$18,QY10&lt;&gt;""),AND(RD10&gt;=RF$14,RE10&gt;=RF$18,RD10&lt;&gt;""),AND(SA10&gt;=SH$14,SB10&gt;=SH$18,SA10&lt;&gt;""),AND(SF10&gt;=SH$14,SG10&gt;=SH$18,SF10&lt;&gt;""),AND(TC10&gt;=TJ$14,TD10&gt;=TJ$18,TC10&lt;&gt;""),AND(TI10&gt;=TJ$14,TJ10&gt;=TJ$18,TI10&lt;&gt;"")),"P","")</f>
        <v/>
      </c>
      <c r="G10" s="3" t="str">
        <f>IF(OR(AND(AQ10&gt;=AW$18,AQ10&lt;&gt;"",AO10=""),AND(AV10&gt;=AW$18,AV10&lt;&gt;"",AO10=""),AND(BT10&gt;=BZ$18,BT10&lt;&gt;"",BR10=""),AND(BY10&gt;=BZ$18,BY10&lt;&gt;"",BR10=""),AND(CW10&gt;=DC$18,CW10&lt;&gt;"",CU10=""),AND(DB10&gt;=DC$18,DB10&lt;&gt;"",CU10=""),AND(EB10&gt;=EH$18,EB10&lt;&gt;""),AND(EG10&gt;=EH$18,EG10&lt;&gt;""),AND(FD10&gt;=FJ$18,FD10&lt;&gt;""),AND(FI10&gt;=FJ$18,FI10&lt;&gt;""),AND(GF10&gt;=GL$18,GF10&lt;&gt;""),AND(GK10&gt;=GL$18,GK10&lt;&gt;""),AND(HH10&gt;=HN$18,HH10&lt;&gt;""),AND(HM10&gt;=HN$18,HM10&lt;&gt;""),AND(IJ10&gt;=IP$18,IJ10&lt;&gt;""),AND(IO10&gt;=IP$18,IO10&lt;&gt;""),AND(JL10&gt;=JR$18,JL10&lt;&gt;""),AND(JQ10&gt;=JR$18,JQ10&lt;&gt;""),AND(KN10&gt;=KT$18,KN10&lt;&gt;""),AND(KS10&gt;=KT$18,KS10&lt;&gt;""),AND(LP10&gt;=LV$18,LP10&lt;&gt;""),AND(LU10&gt;=LV$18,LU10&lt;&gt;""),AND(MR10&gt;=MX$18,MR10&lt;&gt;""),AND(MW10&gt;=MX$18,MW10&lt;&gt;""),AND(NT10&gt;=NZ$18,NT10&lt;&gt;""),AND(NY10&gt;=NZ$18,NY10&lt;&gt;""),AND(OV10&gt;=PB$18,OV10&lt;&gt;""),AND(PA10&gt;=PB$18,PA10&lt;&gt;""),AND(PX10&gt;=QD$18,PX10&lt;&gt;""),AND(QC10&gt;=QD$18,QC10&lt;&gt;""),AND(QZ10&gt;=RF$18,QZ10&lt;&gt;""),AND(RE10&gt;=RF$18,RE10&lt;&gt;""),AND(SB10&gt;=SH$18,SB10&lt;&gt;""),AND(SG10&gt;=SH$18,SG10&lt;&gt;""),AND(TD10&gt;=TJ$18,TD10&lt;&gt;""),AND(TJ10&gt;=TJ$18,TJ10&lt;&gt;"")),"P","")</f>
        <v/>
      </c>
      <c r="H10" s="37" t="str">
        <f>IF(AND(G10="P",F10=""),"No DD",IF(OR(AND(AS10&gt;=AW$17,AT10&gt;=AW$21,AS10&lt;&gt;"",AO10=""),AND(BV10&gt;=BZ$17,BW10&gt;=BZ$21,BV10&lt;&gt;"",BR10=""),AND(CY10&gt;=DC$17,CZ10&gt;=DC$21,CY10&lt;&gt;"",CU10=""),AND(ED10&gt;=EH$17,EE10&gt;=EH$21,ED10&lt;&gt;""),AND(FF10&gt;=FJ$17,FG10&gt;=FJ$21,FF10&lt;&gt;""),AND(GH10&gt;=GL$17,GI10&gt;=GL$21,GH10&lt;&gt;""),AND(HJ10&gt;=HN$17,HK10&gt;=HN$21,HJ10&lt;&gt;""),AND(IL10&gt;=IP$17,IM10&gt;=IP$21,IL10&lt;&gt;""),AND(JN10&gt;=JR$17,JO10&gt;=JR$21,JN10&lt;&gt;""),AND(KP10&gt;=KT$17,KQ10&gt;=KT$21,KP10&lt;&gt;""),AND(LR10&gt;=LV$17,LS10&gt;=LV$21,LR10&lt;&gt;""),AND(MT10&gt;=MX$17,MU10&gt;=MX$21,MT10&lt;&gt;""),AND(NV10&gt;=NZ$17,NW10&gt;=NZ$21,NV10&lt;&gt;""),AND(OX10&gt;=PB$17,OY10&gt;=PB$21,OX10&lt;&gt;""),AND(PZ10&gt;=QD$17,QA10&gt;=QD$21,PZ10&lt;&gt;""),AND(RB10&gt;=RF$17,RC10&gt;=RF$21,RB10&lt;&gt;""),AND(SD10&gt;=SH$17,SE10&gt;=SH$21,SD10&lt;&gt;""),AND(TF10&gt;=TJ$17,TG10&gt;=TJ$21,TF10&lt;&gt;"")),"Merit",IF(OR(AND(AS10&gt;=AW$16,AT10&gt;=AW$20,AS10&lt;&gt;"",AO10=""),AND(BV10&gt;=BZ$16,BW10&gt;=BZ$20,BV10&lt;&gt;"",BR10=""),AND(CY10&gt;=DC$16,CZ10&gt;=DC$20,CY10&lt;&gt;"",CU10=""),AND(ED10&gt;=EH$16,EE10&gt;=EH$20,ED10&lt;&gt;""),AND(FF10&gt;=FJ$16,FG10&gt;=FJ$20,FF10&lt;&gt;""),AND(GH10&gt;=GL$16,GI10&gt;=GL$20,GH10&lt;&gt;""),AND(HJ10&gt;=HN$16,HK10&gt;=HN$20,HJ10&lt;&gt;""),AND(IL10&gt;=IP$16,IM10&gt;=IP$20,IL10&lt;&gt;""),AND(JN10&gt;=JR$16,JO10&gt;=JR$20,JN10&lt;&gt;""),AND(KP10&gt;=KT$16,KQ10&gt;=KT$20,KP10&lt;&gt;""),AND(LR10&gt;=LV$16,LS10&gt;=LV$20,LR10&lt;&gt;""),AND(MT10&gt;=MX$16,MU10&gt;=MX$20,MT10&lt;&gt;""),AND(NV10&gt;=NZ$16,NW10&gt;=NZ$20,NV10&lt;&gt;""),AND(OX10&gt;=PB$16,OY10&gt;=PB$20,OX10&lt;&gt;""),AND(PZ10&gt;=QD$16,QA10&gt;=QD$20,PZ10&lt;&gt;""),AND(RB10&gt;=RF$16,RC10&gt;=RF$20,RB10&lt;&gt;""),AND(SD10&gt;=SH$16,SE10&gt;=SH$20,SD10&lt;&gt;""),AND(TF10&gt;=TJ$16,TG10&gt;=TJ$20,TF10&lt;&gt;"")),"Excellence",IF(I10="P","Worlds Team",IF(F10="P","National Team","")))))</f>
        <v/>
      </c>
      <c r="I10" s="3" t="str">
        <f>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,AND(RB10&gt;=RF$15,RC10&gt;=RF$19,RB10&lt;&gt;""),AND(SD10&gt;=SH$15,SE10&gt;=SH$19,SD10&lt;&gt;""),AND(TF10&gt;=TJ$15,TG10&gt;=TJ$19,TF10&lt;&gt;"")),"P","")</f>
        <v/>
      </c>
      <c r="J10" s="8">
        <f>IF(COUNT(AQ10,BT10,CW10)&gt;0,LARGE((AQ10,BT10,CW10),1),0)</f>
        <v>44.2</v>
      </c>
      <c r="K10" s="8" t="str">
        <f>IF(J10=0,"",IF(J10=CW10,$CA$1,IF(J10=BT10,$AX$1,IF(J10=AQ10,$U$1,""))))</f>
        <v>2024 Elite Canada</v>
      </c>
      <c r="L10" s="8">
        <f>IF(COUNT(AQ10,BT10,CW10)&gt;1,LARGE((AQ10,BT10,CW10),2),0)</f>
        <v>41.4</v>
      </c>
      <c r="M10" s="8" t="str">
        <f>IF(K10=0,"",IF(AND(L10=J10,L10=AQ10,K10=BT10),$U$1,IF(AND(L10=J10,L10=AQ10,L10=CW10),$U$1,IF(AND(L10=J10,L10=CW10,L10=BT10),$AX$1,IF(L10=CW10,$CA$1,IF(L10=BT10,$AX$1,IF(L10=AQ10,$U$1,"")))))))</f>
        <v>2023 Domestic 3rd Trial</v>
      </c>
      <c r="N10" s="8">
        <f>IF(COUNT(AR10,BU10,CX10)&gt;0,LARGE((AR10,BU10,CX10),1),0)</f>
        <v>22.2</v>
      </c>
      <c r="O10" s="8" t="str">
        <f>IF(N10=0,"",IF(N10=CX10,$CA$1,IF(N10=BU10,$AX$1,IF(N10=AR10,$U$1,""))))</f>
        <v>2023 Domestic 3rd Trial</v>
      </c>
      <c r="P10" s="8">
        <f>IF(MAX(AV10,BY10,DB10)&gt;0,MAX(AV10,BY10,DB10),0)</f>
        <v>42.8</v>
      </c>
      <c r="Q10" s="8" t="str">
        <f>IF(P10=0,"",IF(P10=DB10,$CA$1,IF(P10=BY10,$AX$1,IF(P10=AV10,$U$1,""))))</f>
        <v>2024 Elite Canada</v>
      </c>
      <c r="R10" s="8">
        <f>IF(MAX(DD10:DF10)&gt;0,MAX(DD10:DF10),"")</f>
        <v>3.2000000000000028</v>
      </c>
      <c r="S10" s="11" t="str">
        <f>IF(R10="","",IF(R10=DD10,"("&amp;DD$2&amp;")",IF(R10=DE10,"("&amp;DE$2&amp;")",IF(R10=DF10,"("&amp;DF$2&amp;")"))))</f>
        <v>(Final)</v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N10="",0,N10)=TE10,$SI$1,IF(R10+IF(N10="",0,N10)=SC10,$RG$1,IF(R10+IF(N10="",0,N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P10="",0,P10)=TI10,$SI$1,IF(R10+IF(P10="",0,P10)=SG10,$RG$1,IF(R10+IF(P10="",0,P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>2024 Coimbra Gym Fest (July 7)</v>
      </c>
      <c r="U10" s="19">
        <v>16.2</v>
      </c>
      <c r="V10" s="19">
        <v>6</v>
      </c>
      <c r="W10" s="19">
        <v>2</v>
      </c>
      <c r="X10" s="19">
        <v>0</v>
      </c>
      <c r="Y10" s="19">
        <v>16.3</v>
      </c>
      <c r="Z10" s="19">
        <v>4.9000000000000004</v>
      </c>
      <c r="AA10" s="19">
        <v>0</v>
      </c>
      <c r="AB10" s="19">
        <v>0</v>
      </c>
      <c r="AC10" s="19">
        <v>16.5</v>
      </c>
      <c r="AD10" s="19">
        <v>5.7</v>
      </c>
      <c r="AE10" s="19">
        <v>0</v>
      </c>
      <c r="AF10" s="19">
        <v>0</v>
      </c>
      <c r="AG10" s="19">
        <v>15.3</v>
      </c>
      <c r="AH10" s="19">
        <v>6</v>
      </c>
      <c r="AI10" s="19">
        <v>0</v>
      </c>
      <c r="AJ10" s="19">
        <v>0</v>
      </c>
      <c r="AK10" s="19">
        <v>14.8</v>
      </c>
      <c r="AL10" s="19">
        <v>3.7</v>
      </c>
      <c r="AM10" s="19">
        <v>0</v>
      </c>
      <c r="AN10" s="19">
        <v>0</v>
      </c>
      <c r="AO10" s="28"/>
      <c r="AP10" s="41">
        <f>IF(SUM(V10,Z10)&gt;0,SUM(V10,Z10),"")</f>
        <v>10.9</v>
      </c>
      <c r="AQ10" s="41">
        <f>IF(SUM(U10:V10,X10:Z10,AB10)-W10-AA10&gt;0,SUM(U10:V10,X10:Z10,AB10)-W10-AA10,"")</f>
        <v>41.4</v>
      </c>
      <c r="AR10" s="41">
        <f>IF(SUM(AC10:AD10,AF10)-AE10&gt;0,SUM(AC10:AD10,AF10)-AE10,"")</f>
        <v>22.2</v>
      </c>
      <c r="AS10" s="41">
        <f>IF(SUM(V10,Z10,AD10)&gt;0,SUM(V10,Z10,AD10),"")</f>
        <v>16.600000000000001</v>
      </c>
      <c r="AT10" s="41">
        <f>IF(SUM(AQ10,AR10)&gt;0,SUM(AQ10,AR10),"")</f>
        <v>63.599999999999994</v>
      </c>
      <c r="AU10" s="41">
        <f>IF(SUM(AH10,AL10)&gt;0,SUM(AH10,AL10),"")</f>
        <v>9.6999999999999993</v>
      </c>
      <c r="AV10" s="41">
        <f>IF(SUM(AG10:AH10,AJ10:AL10,AN10)-SUM(AI10,AM10)&gt;0,SUM(AG10:AH10,AJ10:AL10,AN10)-SUM(AI10,AM10),"")</f>
        <v>39.800000000000004</v>
      </c>
      <c r="AW10" s="41">
        <f>IF(SUM(AQ10,AR10,AV10)&gt;0,SUM(AQ10,AR10,AV10),"")</f>
        <v>103.4</v>
      </c>
      <c r="AX10" s="18">
        <v>16.8</v>
      </c>
      <c r="AY10" s="18">
        <v>5.3</v>
      </c>
      <c r="AZ10" s="18">
        <v>0.2</v>
      </c>
      <c r="BA10" s="18">
        <v>0</v>
      </c>
      <c r="BB10" s="18">
        <v>17.3</v>
      </c>
      <c r="BC10" s="18">
        <v>5</v>
      </c>
      <c r="BD10" s="18">
        <v>0</v>
      </c>
      <c r="BE10" s="18">
        <v>0</v>
      </c>
      <c r="BF10" s="18">
        <v>15.8</v>
      </c>
      <c r="BG10" s="18">
        <v>5.3</v>
      </c>
      <c r="BH10" s="18">
        <v>0.4</v>
      </c>
      <c r="BI10" s="18">
        <v>0</v>
      </c>
      <c r="BJ10" s="18">
        <v>14.8</v>
      </c>
      <c r="BK10" s="18">
        <v>6.1</v>
      </c>
      <c r="BL10" s="18">
        <v>0.4</v>
      </c>
      <c r="BM10" s="18">
        <v>0</v>
      </c>
      <c r="BN10" s="18">
        <v>16.5</v>
      </c>
      <c r="BO10" s="18">
        <v>5.8</v>
      </c>
      <c r="BP10" s="18">
        <v>0</v>
      </c>
      <c r="BQ10" s="18">
        <v>0</v>
      </c>
      <c r="BR10" s="29"/>
      <c r="BS10" s="11">
        <f>IF(SUM(AY10,BC10)&gt;0,SUM(AY10,BC10),"")</f>
        <v>10.3</v>
      </c>
      <c r="BT10" s="11">
        <f>IF(SUM(AX10:AY10,BA10:BC10,BE10)-AZ10-BD10&gt;0,SUM(AX10:AY10,BA10:BC10,BE10)-AZ10-BD10,"")</f>
        <v>44.2</v>
      </c>
      <c r="BU10" s="11">
        <f>IF(SUM(BF10:BG10,BI10)-BH10&gt;0,SUM(BF10:BG10,BI10)-BH10,"")</f>
        <v>20.700000000000003</v>
      </c>
      <c r="BV10" s="11">
        <f>IF(SUM(AY10,BC10,BG10)&gt;0,SUM(AY10,BC10,BG10),"")</f>
        <v>15.600000000000001</v>
      </c>
      <c r="BW10" s="11">
        <f>IF(SUM(BT10,BU10)&gt;0,SUM(BT10,BU10),"")</f>
        <v>64.900000000000006</v>
      </c>
      <c r="BX10" s="11">
        <f>IF(SUM(BK10,BO10)&gt;0,SUM(BK10,BO10),"")</f>
        <v>11.899999999999999</v>
      </c>
      <c r="BY10" s="11">
        <f>IF(SUM(BJ10:BK10,BM10:BO10,BQ10)-SUM(BL10,BP10)&gt;0,SUM(BJ10:BK10,BM10:BO10,BQ10)-SUM(BL10,BP10),"")</f>
        <v>42.8</v>
      </c>
      <c r="BZ10" s="11">
        <f>IF(SUM(BT10,BU10,BY10)&gt;0,SUM(BT10,BU10,BY10),"")</f>
        <v>107.7</v>
      </c>
      <c r="CA10" s="19">
        <v>15.8</v>
      </c>
      <c r="CB10" s="19">
        <v>4.9000000000000004</v>
      </c>
      <c r="CC10" s="19">
        <v>4.5999999999999996</v>
      </c>
      <c r="CD10" s="19">
        <v>0</v>
      </c>
      <c r="CE10" s="19">
        <v>14.4</v>
      </c>
      <c r="CF10" s="19">
        <v>8.1</v>
      </c>
      <c r="CG10" s="19">
        <v>4.4000000000000004</v>
      </c>
      <c r="CH10" s="19">
        <v>0</v>
      </c>
      <c r="CI10" s="19">
        <v>16.7</v>
      </c>
      <c r="CJ10" s="19">
        <v>5</v>
      </c>
      <c r="CK10" s="19">
        <v>0</v>
      </c>
      <c r="CL10" s="19">
        <v>0</v>
      </c>
      <c r="CM10" s="19"/>
      <c r="CN10" s="19"/>
      <c r="CO10" s="19"/>
      <c r="CP10" s="19"/>
      <c r="CQ10" s="19"/>
      <c r="CR10" s="19"/>
      <c r="CS10" s="19"/>
      <c r="CT10" s="19"/>
      <c r="CU10" s="28"/>
      <c r="CV10" s="41">
        <f>IF(SUM(CB10,CF10)&gt;0,SUM(CB10,CF10),"")</f>
        <v>13</v>
      </c>
      <c r="CW10" s="41">
        <f>IF(SUM(CA10:CB10,CD10:CF10,CH10)-CC10-CG10&gt;0,SUM(CA10:CB10,CD10:CF10,CH10)-CC10-CG10,"")</f>
        <v>34.200000000000003</v>
      </c>
      <c r="CX10" s="41">
        <f>IF(SUM(CI10:CJ10,CL10)-CK10&gt;0,SUM(CI10:CJ10,CL10)-CK10,"")</f>
        <v>21.7</v>
      </c>
      <c r="CY10" s="41">
        <f>IF(SUM(CB10,CF10,CJ10)&gt;0,SUM(CB10,CF10,CJ10),"")</f>
        <v>18</v>
      </c>
      <c r="CZ10" s="41">
        <f>IF(SUM(CW10,CX10)&gt;0,SUM(CW10,CX10),"")</f>
        <v>55.900000000000006</v>
      </c>
      <c r="DA10" s="41" t="str">
        <f>IF(SUM(CN10,CR10)&gt;0,SUM(CN10,CR10),"")</f>
        <v/>
      </c>
      <c r="DB10" s="41" t="str">
        <f>IF(SUM(CM10:CN10,CP10:CR10,CT10)-SUM(CO10,CS10)&gt;0,SUM(CM10:CN10,CP10:CR10,CT10)-SUM(CO10,CS10),"")</f>
        <v/>
      </c>
      <c r="DC10" s="41">
        <f>IF(SUM(CW10,CX10,DB10)&gt;0,SUM(CW10,CX10,DB10),"")</f>
        <v>55.900000000000006</v>
      </c>
      <c r="DD10" s="52">
        <f>IF(MAX(EB10,FD10,GF10,HH10,IJ10,JL10,KN10,LP10,MR10,NT10,OV10,PX10,QZ10,SB10,TD10)-IF(L10="",0,L10)&gt;0.001,MAX(EB10,FD10,GF10,HH10,IJ10,JL10,KN10,LP10,MR10,NT10,OV10,PX10,QZ10,SB10,TD10)-IF(L10="",0,L10),"")</f>
        <v>2.7000000000000028</v>
      </c>
      <c r="DE10" s="52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2">
        <f>IF(MAX(EG10,FI10,GK10,HM10,IO10,JQ10,KS10,LU10,MW10,NY10,PA10,QC10,RE10,SG10,TI10)-IF(P10="",0,P10)&gt;0.001,MAX(EG10,FI10,GK10,HM10,IO10,JQ10,KS10,LU10,MW10,NY10,PA10,QC10,RE10,SG10,TI10)-IF(P10="",0,P10),"")</f>
        <v>3.2000000000000028</v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>
        <v>17.399999999999999</v>
      </c>
      <c r="FL10" s="17">
        <v>4.2</v>
      </c>
      <c r="FM10" s="17">
        <v>0</v>
      </c>
      <c r="FN10" s="17">
        <v>0</v>
      </c>
      <c r="FO10" s="17">
        <v>16.8</v>
      </c>
      <c r="FP10" s="17">
        <v>5.7</v>
      </c>
      <c r="FQ10" s="17">
        <v>0</v>
      </c>
      <c r="FR10" s="17">
        <v>0</v>
      </c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>
        <f>IF(SUM(FL10,FP10)&gt;0,SUM(FL10,FP10),"")</f>
        <v>9.9</v>
      </c>
      <c r="GF10" s="41">
        <f>IF(SUM(FK10:FL10,FN10:FP10,FR10)-FM10-FQ10&gt;0,SUM(FK10:FL10,FN10:FP10,FR10)-FM10-FQ10,"")</f>
        <v>44.1</v>
      </c>
      <c r="GG10" s="41" t="str">
        <f>IF(SUM(FS10:FT10,FV10)-FU10&gt;0,SUM(FS10:FT10,FV10)-FU10,"")</f>
        <v/>
      </c>
      <c r="GH10" s="41">
        <f>IF(SUM(FL10,FP10,FT10)&gt;0,SUM(FL10,FP10,FT10),"")</f>
        <v>9.9</v>
      </c>
      <c r="GI10" s="41">
        <f>IF(SUM(GF10,GG10)&gt;0,SUM(GF10,GG10),"")</f>
        <v>44.1</v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>
        <f>IF(SUM(GF10,GG10,GK10)&gt;0,SUM(GF10,GG10,GK10),"")</f>
        <v>44.1</v>
      </c>
      <c r="GM10" s="18">
        <v>15.6</v>
      </c>
      <c r="GN10" s="18">
        <v>5.5</v>
      </c>
      <c r="GO10" s="18">
        <v>0</v>
      </c>
      <c r="GP10" s="18">
        <v>0</v>
      </c>
      <c r="GQ10" s="18">
        <v>14.5</v>
      </c>
      <c r="GR10" s="18">
        <v>7.3</v>
      </c>
      <c r="GS10" s="18">
        <v>0</v>
      </c>
      <c r="GT10" s="18">
        <v>0</v>
      </c>
      <c r="GU10" s="18"/>
      <c r="GV10" s="18"/>
      <c r="GW10" s="18"/>
      <c r="GX10" s="18"/>
      <c r="GY10" s="18">
        <v>14.9</v>
      </c>
      <c r="GZ10" s="18">
        <v>7.7</v>
      </c>
      <c r="HA10" s="18">
        <v>0</v>
      </c>
      <c r="HB10" s="18">
        <v>0</v>
      </c>
      <c r="HC10" s="18">
        <v>17</v>
      </c>
      <c r="HD10" s="18">
        <v>6.4</v>
      </c>
      <c r="HE10" s="18">
        <v>0</v>
      </c>
      <c r="HF10" s="18">
        <v>0</v>
      </c>
      <c r="HG10" s="11">
        <f>IF(SUM(GN10,GR10)&gt;0,SUM(GN10,GR10),"")</f>
        <v>12.8</v>
      </c>
      <c r="HH10" s="11">
        <f>IF(SUM(GM10:GN10,GP10:GR10,GT10)-GO10-GS10&gt;0,SUM(GM10:GN10,GP10:GR10,GT10)-GO10-GS10,"")</f>
        <v>42.9</v>
      </c>
      <c r="HI10" s="11" t="str">
        <f>IF(SUM(GU10:GV10,GX10)-GW10&gt;0,SUM(GU10:GV10,GX10)-GW10,"")</f>
        <v/>
      </c>
      <c r="HJ10" s="11">
        <f>IF(SUM(GN10,GR10,GV10)&gt;0,SUM(GN10,GR10,GV10),"")</f>
        <v>12.8</v>
      </c>
      <c r="HK10" s="11">
        <f>IF(SUM(HH10,HI10)&gt;0,SUM(HH10,HI10),"")</f>
        <v>42.9</v>
      </c>
      <c r="HL10" s="11">
        <f>IF(SUM(GZ10,HD10)&gt;0,SUM(GZ10,HD10),"")</f>
        <v>14.100000000000001</v>
      </c>
      <c r="HM10" s="11">
        <f>IF(SUM(GY10:GZ10,HB10:HD10,HF10)-SUM(HA10,HE10)&gt;0,SUM(GY10:GZ10,HB10:HD10,HF10)-SUM(HA10,HE10),"")</f>
        <v>46</v>
      </c>
      <c r="HN10" s="11">
        <f>IF(SUM(HH10,HI10,HM10)&gt;0,SUM(HH10,HI10,HM10),"")</f>
        <v>88.9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1" t="str">
        <f>IF(SUM(QF10,QJ10)&gt;0,SUM(QF10,QJ10),"")</f>
        <v/>
      </c>
      <c r="QZ10" s="41" t="str">
        <f>IF(SUM(QE10:QF10,QH10:QJ10,QL10)-QG10-QK10&gt;0,SUM(QE10:QF10,QH10:QJ10,QL10)-QG10-QK10,"")</f>
        <v/>
      </c>
      <c r="RA10" s="41" t="str">
        <f>IF(SUM(QM10:QN10,QP10)-QO10&gt;0,SUM(QM10:QN10,QP10)-QO10,"")</f>
        <v/>
      </c>
      <c r="RB10" s="41" t="str">
        <f>IF(SUM(QF10,QJ10,QN10)&gt;0,SUM(QF10,QJ10,QN10),"")</f>
        <v/>
      </c>
      <c r="RC10" s="41" t="str">
        <f>IF(SUM(QZ10,RA10)&gt;0,SUM(QZ10,RA10),"")</f>
        <v/>
      </c>
      <c r="RD10" s="41" t="str">
        <f>IF(SUM(QR10,QV10)&gt;0,SUM(QR10,QV10),"")</f>
        <v/>
      </c>
      <c r="RE10" s="41" t="str">
        <f>IF(SUM(QQ10:QR10,QT10:QV10,QX10)-SUM(QS10,QW10)&gt;0,SUM(QQ10:QR10,QT10:QV10,QX10)-SUM(QS10,QW10),"")</f>
        <v/>
      </c>
      <c r="RF10" s="41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1" t="str">
        <f>IF(SUM(SJ10,SN10)&gt;0,SUM(SJ10,SN10),"")</f>
        <v/>
      </c>
      <c r="TD10" s="41" t="str">
        <f>IF(SUM(SI10:SJ10,SL10:SN10,SP10)-SK10-SO10&gt;0,SUM(SI10:SJ10,SL10:SN10,SP10)-SK10-SO10,"")</f>
        <v/>
      </c>
      <c r="TE10" s="41" t="str">
        <f>IF(SUM(SQ10:SR10,ST10)-SS10&gt;0,SUM(SQ10:SR10,ST10)-SS10,"")</f>
        <v/>
      </c>
      <c r="TF10" s="41" t="str">
        <f>IF(SUM(SJ10,SN10,SR10)&gt;0,SUM(SJ10,SN10,SR10),"")</f>
        <v/>
      </c>
      <c r="TG10" s="41" t="str">
        <f>IF(SUM(TD10,TE10)&gt;0,SUM(TD10,TE10),"")</f>
        <v/>
      </c>
      <c r="TH10" s="41" t="str">
        <f>IF(SUM(SV10,SZ10)&gt;0,SUM(SV10,SZ10),"")</f>
        <v/>
      </c>
      <c r="TI10" s="41" t="str">
        <f>IF(SUM(SU10:SV10,SX10:SZ10,TB10)-SUM(SW10,TA10)&gt;0,SUM(SU10:SV10,SX10:SZ10,TB10)-SUM(SW10,TA10),"")</f>
        <v/>
      </c>
      <c r="TJ10" s="41" t="str">
        <f>IF(SUM(TD10,TE10,TI10)&gt;0,SUM(TD10,TE10,TI10),"")</f>
        <v/>
      </c>
      <c r="TK10" s="27">
        <f>IF($CU10="P",CA10,(CA10+AX10)/2)</f>
        <v>16.3</v>
      </c>
      <c r="TL10" s="27">
        <f>IF($CU10="P",CB10,(CB10+AY10)/2)</f>
        <v>5.0999999999999996</v>
      </c>
      <c r="TM10" s="27">
        <f>IF($CU10="P",CC10,(CC10+AZ10)/2)</f>
        <v>2.4</v>
      </c>
      <c r="TN10" s="27">
        <f>IF($CU10="P",CD10,(CD10+BA10)/2)</f>
        <v>0</v>
      </c>
      <c r="TO10" s="27">
        <f>IF($CU10="P",CE10,(CE10+BB10)/2)</f>
        <v>15.850000000000001</v>
      </c>
      <c r="TP10" s="27">
        <f>IF($CU10="P",CF10,(CF10+BC10)/2)</f>
        <v>6.55</v>
      </c>
      <c r="TQ10" s="27">
        <f>IF($CU10="P",CG10,(CG10+BD10)/2)</f>
        <v>2.2000000000000002</v>
      </c>
      <c r="TR10" s="27">
        <f>IF($CU10="P",CH10,(CH10+BE10)/2)</f>
        <v>0</v>
      </c>
      <c r="TS10" s="27">
        <f>IF($CU10="P",CI10,(CI10+BF10)/2)</f>
        <v>16.25</v>
      </c>
      <c r="TT10" s="27">
        <f>IF($CU10="P",CJ10,(CJ10+BG10)/2)</f>
        <v>5.15</v>
      </c>
      <c r="TU10" s="27">
        <f>IF($CU10="P",CK10,(CK10+BH10)/2)</f>
        <v>0.2</v>
      </c>
      <c r="TV10" s="27">
        <f>IF($CU10="P",CL10,(CL10+BI10)/2)</f>
        <v>0</v>
      </c>
      <c r="TW10" s="27">
        <f>IF($CU10="P",CM10,(CM10+BJ10)/2)</f>
        <v>7.4</v>
      </c>
      <c r="TX10" s="27">
        <f>IF($CU10="P",CN10,(CN10+BK10)/2)</f>
        <v>3.05</v>
      </c>
      <c r="TY10" s="27">
        <f>IF($CU10="P",CO10,(CO10+BL10)/2)</f>
        <v>0.2</v>
      </c>
      <c r="TZ10" s="27">
        <f>IF($CU10="P",CP10,(CP10+BM10)/2)</f>
        <v>0</v>
      </c>
      <c r="UA10" s="27">
        <f>IF($CU10="P",CQ10,(CQ10+BN10)/2)</f>
        <v>8.25</v>
      </c>
      <c r="UB10" s="27">
        <f>IF($CU10="P",CR10,(CR10+BO10)/2)</f>
        <v>2.9</v>
      </c>
      <c r="UC10" s="27">
        <f>IF($CU10="P",CS10,(CS10+BP10)/2)</f>
        <v>0</v>
      </c>
      <c r="UD10" s="27">
        <f>IF($CU10="P",CT10,(CT10+BQ10)/2)</f>
        <v>0</v>
      </c>
      <c r="UE10" s="29" t="s">
        <v>56</v>
      </c>
      <c r="UF10" s="11">
        <f>IF(SUM(TL10,TP10)&gt;0,SUM(TL10,TP10),"")</f>
        <v>11.649999999999999</v>
      </c>
      <c r="UG10" s="11">
        <f>IF(SUM(TK10:TL10,TN10:TP10,TR10)-TM10-TQ10&gt;0,SUM(TK10:TL10,TN10:TP10,TR10)-TM10-TQ10,"")</f>
        <v>39.199999999999996</v>
      </c>
      <c r="UH10" s="11">
        <f>IF(SUM(TS10:TT10,TV10)-TU10&gt;0,SUM(TS10:TT10,TV10)-TU10,"")</f>
        <v>21.2</v>
      </c>
      <c r="UI10" s="11">
        <f>IF(SUM(TL10,TP10,TT10)&gt;0,SUM(TL10,TP10,TT10),"")</f>
        <v>16.799999999999997</v>
      </c>
      <c r="UJ10" s="11">
        <f>IF(SUM(UG10,UH10)&gt;0,SUM(UG10,UH10),"")</f>
        <v>60.399999999999991</v>
      </c>
      <c r="UK10" s="11">
        <f>IF(SUM(TX10,UB10)&gt;0,SUM(TX10,UB10),"")</f>
        <v>5.9499999999999993</v>
      </c>
      <c r="UL10" s="11">
        <f>IF(SUM(TW10:TX10,TZ10:UB10,UD10)-SUM(TY10,UC10)&gt;0,SUM(TW10:TX10,TZ10:UB10,UD10)-SUM(TY10,UC10),"")</f>
        <v>21.4</v>
      </c>
      <c r="UM10" s="11">
        <f>IF(SUM(UG10,UH10,UL10)&gt;0,SUM(UG10,UH10,UL10),"")</f>
        <v>81.799999999999983</v>
      </c>
    </row>
    <row r="11" spans="1:559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155</v>
      </c>
      <c r="C11" s="4" t="s">
        <v>3</v>
      </c>
      <c r="D11" s="4">
        <v>2003</v>
      </c>
      <c r="E11" s="9">
        <f>SUM(J11:R11)+SUM(J11:N11)*0.0000001+SUM(J11)*0.0000000000001</f>
        <v>38.099999999999994</v>
      </c>
      <c r="F11" s="3" t="str">
        <f>IF(OR(AND(AP11&gt;=AW$14,AQ11&gt;=AW$18,AP11&lt;&gt;"",AO11=""),AND(AU11&gt;=AW$14,AV11&gt;=AW$18,AU11&lt;&gt;"",AO11=""),AND(BS11&gt;=BZ$14,BT11&gt;=BZ$18,BS11&lt;&gt;"",BR11=""),AND(BX11&gt;=BZ$14,BY11&gt;=BZ$18,BX11&lt;&gt;"",BR11=""),AND(CV11&gt;=DC$14,CW11&gt;=DC$18,CV11&lt;&gt;"",CU11=""),AND(DA11&gt;=DC$14,DB11&gt;=DC$18,DA11&lt;&gt;""),AND(EA11&gt;=EH$14,EB11&gt;=EH$18,EA11&lt;&gt;""),AND(EF11&gt;=EH$14,EG11&gt;=EH$18,EF11&lt;&gt;""),AND(FC11&gt;=FJ$14,FD11&gt;=FJ$18,FC11&lt;&gt;""),AND(FH11&gt;=FJ$14,FI11&gt;=FJ$18,FH11&lt;&gt;""),AND(GE11&gt;=GL$14,GF11&gt;=GL$18,GE11&lt;&gt;""),AND(GJ11&gt;=GL$14,GK11&gt;=GL$18,GJ11&lt;&gt;""),AND(HG11&gt;=HN$14,HH11&gt;=HN$18,HG11&lt;&gt;""),AND(HL11&gt;=HN$14,HM11&gt;=HN$18,HL11&lt;&gt;""),AND(II11&gt;=IP$14,IJ11&gt;=IP$18,II11&lt;&gt;""),AND(IN11&gt;=IP$14,IO11&gt;=IP$18,IN11&lt;&gt;""),AND(JK11&gt;=JR$14,JL11&gt;=JR$18,JK11&lt;&gt;""),AND(JP11&gt;=JR$14,JQ11&gt;=JR$18,JP11&lt;&gt;""),AND(KM11&gt;=KT$14,KN11&gt;=KT$18,KM11&lt;&gt;""),AND(KR11&gt;=KT$14,KS11&gt;=KT$18,KR11&lt;&gt;""),AND(LO11&gt;=LV$14,LP11&gt;=LV$18,LO11&lt;&gt;""),AND(LT11&gt;=LV$14,LU11&gt;=LV$18,LT11&lt;&gt;""),AND(MQ11&gt;=MX$14,MR11&gt;=MX$18,MQ11&lt;&gt;""),AND(MV11&gt;=MX$14,MW11&gt;=MX$18,MV11&lt;&gt;""),AND(NS11&gt;=NZ$14,NT11&gt;=NZ$18,NS11&lt;&gt;""),AND(NX11&gt;=NZ$14,NY11&gt;=NZ$18,NX11&lt;&gt;""),AND(OU11&gt;=PB$14,OV11&gt;=PB$18,OU11&lt;&gt;""),AND(OZ11&gt;=PB$14,PA11&gt;=PB$18,OZ11&lt;&gt;""),AND(PW11&gt;=QD$14,PX11&gt;=QD$18,PW11&lt;&gt;""),AND(QB11&gt;=QD$14,QC11&gt;=QD$18,QB11&lt;&gt;""),AND(QY11&gt;=RF$14,QZ11&gt;=RF$18,QY11&lt;&gt;""),AND(RD11&gt;=RF$14,RE11&gt;=RF$18,RD11&lt;&gt;""),AND(SA11&gt;=SH$14,SB11&gt;=SH$18,SA11&lt;&gt;""),AND(SF11&gt;=SH$14,SG11&gt;=SH$18,SF11&lt;&gt;""),AND(TC11&gt;=TJ$14,TD11&gt;=TJ$18,TC11&lt;&gt;""),AND(TI11&gt;=TJ$14,TJ11&gt;=TJ$18,TI11&lt;&gt;"")),"P","")</f>
        <v/>
      </c>
      <c r="G11" s="3" t="str">
        <f>IF(OR(AND(AQ11&gt;=AW$18,AQ11&lt;&gt;"",AO11=""),AND(AV11&gt;=AW$18,AV11&lt;&gt;"",AO11=""),AND(BT11&gt;=BZ$18,BT11&lt;&gt;"",BR11=""),AND(BY11&gt;=BZ$18,BY11&lt;&gt;"",BR11=""),AND(CW11&gt;=DC$18,CW11&lt;&gt;"",CU11=""),AND(DB11&gt;=DC$18,DB11&lt;&gt;"",CU11=""),AND(EB11&gt;=EH$18,EB11&lt;&gt;""),AND(EG11&gt;=EH$18,EG11&lt;&gt;""),AND(FD11&gt;=FJ$18,FD11&lt;&gt;""),AND(FI11&gt;=FJ$18,FI11&lt;&gt;""),AND(GF11&gt;=GL$18,GF11&lt;&gt;""),AND(GK11&gt;=GL$18,GK11&lt;&gt;""),AND(HH11&gt;=HN$18,HH11&lt;&gt;""),AND(HM11&gt;=HN$18,HM11&lt;&gt;""),AND(IJ11&gt;=IP$18,IJ11&lt;&gt;""),AND(IO11&gt;=IP$18,IO11&lt;&gt;""),AND(JL11&gt;=JR$18,JL11&lt;&gt;""),AND(JQ11&gt;=JR$18,JQ11&lt;&gt;""),AND(KN11&gt;=KT$18,KN11&lt;&gt;""),AND(KS11&gt;=KT$18,KS11&lt;&gt;""),AND(LP11&gt;=LV$18,LP11&lt;&gt;""),AND(LU11&gt;=LV$18,LU11&lt;&gt;""),AND(MR11&gt;=MX$18,MR11&lt;&gt;""),AND(MW11&gt;=MX$18,MW11&lt;&gt;""),AND(NT11&gt;=NZ$18,NT11&lt;&gt;""),AND(NY11&gt;=NZ$18,NY11&lt;&gt;""),AND(OV11&gt;=PB$18,OV11&lt;&gt;""),AND(PA11&gt;=PB$18,PA11&lt;&gt;""),AND(PX11&gt;=QD$18,PX11&lt;&gt;""),AND(QC11&gt;=QD$18,QC11&lt;&gt;""),AND(QZ11&gt;=RF$18,QZ11&lt;&gt;""),AND(RE11&gt;=RF$18,RE11&lt;&gt;""),AND(SB11&gt;=SH$18,SB11&lt;&gt;""),AND(SG11&gt;=SH$18,SG11&lt;&gt;""),AND(TD11&gt;=TJ$18,TD11&lt;&gt;""),AND(TJ11&gt;=TJ$18,TJ11&lt;&gt;"")),"P","")</f>
        <v/>
      </c>
      <c r="H11" s="37" t="str">
        <f>IF(AND(G11="P",F11=""),"No DD",IF(OR(AND(AS11&gt;=AW$17,AT11&gt;=AW$21,AS11&lt;&gt;"",AO11=""),AND(BV11&gt;=BZ$17,BW11&gt;=BZ$21,BV11&lt;&gt;"",BR11=""),AND(CY11&gt;=DC$17,CZ11&gt;=DC$21,CY11&lt;&gt;"",CU11=""),AND(ED11&gt;=EH$17,EE11&gt;=EH$21,ED11&lt;&gt;""),AND(FF11&gt;=FJ$17,FG11&gt;=FJ$21,FF11&lt;&gt;""),AND(GH11&gt;=GL$17,GI11&gt;=GL$21,GH11&lt;&gt;""),AND(HJ11&gt;=HN$17,HK11&gt;=HN$21,HJ11&lt;&gt;""),AND(IL11&gt;=IP$17,IM11&gt;=IP$21,IL11&lt;&gt;""),AND(JN11&gt;=JR$17,JO11&gt;=JR$21,JN11&lt;&gt;""),AND(KP11&gt;=KT$17,KQ11&gt;=KT$21,KP11&lt;&gt;""),AND(LR11&gt;=LV$17,LS11&gt;=LV$21,LR11&lt;&gt;""),AND(MT11&gt;=MX$17,MU11&gt;=MX$21,MT11&lt;&gt;""),AND(NV11&gt;=NZ$17,NW11&gt;=NZ$21,NV11&lt;&gt;""),AND(OX11&gt;=PB$17,OY11&gt;=PB$21,OX11&lt;&gt;""),AND(PZ11&gt;=QD$17,QA11&gt;=QD$21,PZ11&lt;&gt;""),AND(RB11&gt;=RF$17,RC11&gt;=RF$21,RB11&lt;&gt;""),AND(SD11&gt;=SH$17,SE11&gt;=SH$21,SD11&lt;&gt;""),AND(TF11&gt;=TJ$17,TG11&gt;=TJ$21,TF11&lt;&gt;"")),"Merit",IF(OR(AND(AS11&gt;=AW$16,AT11&gt;=AW$20,AS11&lt;&gt;"",AO11=""),AND(BV11&gt;=BZ$16,BW11&gt;=BZ$20,BV11&lt;&gt;"",BR11=""),AND(CY11&gt;=DC$16,CZ11&gt;=DC$20,CY11&lt;&gt;"",CU11=""),AND(ED11&gt;=EH$16,EE11&gt;=EH$20,ED11&lt;&gt;""),AND(FF11&gt;=FJ$16,FG11&gt;=FJ$20,FF11&lt;&gt;""),AND(GH11&gt;=GL$16,GI11&gt;=GL$20,GH11&lt;&gt;""),AND(HJ11&gt;=HN$16,HK11&gt;=HN$20,HJ11&lt;&gt;""),AND(IL11&gt;=IP$16,IM11&gt;=IP$20,IL11&lt;&gt;""),AND(JN11&gt;=JR$16,JO11&gt;=JR$20,JN11&lt;&gt;""),AND(KP11&gt;=KT$16,KQ11&gt;=KT$20,KP11&lt;&gt;""),AND(LR11&gt;=LV$16,LS11&gt;=LV$20,LR11&lt;&gt;""),AND(MT11&gt;=MX$16,MU11&gt;=MX$20,MT11&lt;&gt;""),AND(NV11&gt;=NZ$16,NW11&gt;=NZ$20,NV11&lt;&gt;""),AND(OX11&gt;=PB$16,OY11&gt;=PB$20,OX11&lt;&gt;""),AND(PZ11&gt;=QD$16,QA11&gt;=QD$20,PZ11&lt;&gt;""),AND(RB11&gt;=RF$16,RC11&gt;=RF$20,RB11&lt;&gt;""),AND(SD11&gt;=SH$16,SE11&gt;=SH$20,SD11&lt;&gt;""),AND(TF11&gt;=TJ$16,TG11&gt;=TJ$20,TF11&lt;&gt;"")),"Excellence",IF(I11="P","Worlds Team",IF(F11="P","National Team","")))))</f>
        <v/>
      </c>
      <c r="I11" s="3" t="str">
        <f>IF(OR(AND(AS11&gt;=AW$15,AT11&gt;=AW$19,AS11&lt;&gt;"",AO11=""),AND(BV11&gt;=BZ$15,BW11&gt;=BZ$19,BV11&lt;&gt;"",BR11=""),AND(CY11&gt;=DC$15,CZ11&gt;=DC$19,CY11&lt;&gt;"",CU11=""),AND(ED11&gt;=EH$15,EE11&gt;=EH$19,ED11&lt;&gt;""),AND(FF11&gt;=FJ$15,FG11&gt;=FJ$19,FF11&lt;&gt;""),AND(GH11&gt;=GL$15,GI11&gt;=GL$19,GH11&lt;&gt;""),AND(HJ11&gt;=HN$15,HK11&gt;=HN$19,HJ11&lt;&gt;""),AND(IL11&gt;=IP$15,IM11&gt;=IP$19,IL11&lt;&gt;""),AND(JN11&gt;=JR$15,JO11&gt;=JR$19,JN11&lt;&gt;""),AND(KP11&gt;=KT$15,KQ11&gt;=KT$19,KP11&lt;&gt;""),AND(LR11&gt;=LV$15,LS11&gt;=LV$19,LR11&lt;&gt;""),AND(MT11&gt;=MX$15,MU11&gt;=MX$19,MT11&lt;&gt;""),AND(NV11&gt;=NZ$15,NW11&gt;=NZ$19,NV11&lt;&gt;""),AND(OX11&gt;=PB$15,OY11&gt;=PB$19,OX11&lt;&gt;""),AND(PZ11&gt;=QD$15,QA11&gt;=QD$19,PZ11&lt;&gt;""),AND(RB11&gt;=RF$15,RC11&gt;=RF$19,RB11&lt;&gt;""),AND(SD11&gt;=SH$15,SE11&gt;=SH$19,SD11&lt;&gt;""),AND(TF11&gt;=TJ$15,TG11&gt;=TJ$19,TF11&lt;&gt;"")),"P","")</f>
        <v/>
      </c>
      <c r="J11" s="8">
        <f>IF(COUNT(AQ11,BT11,CW11)&gt;0,LARGE((AQ11,BT11,CW11),1),0)</f>
        <v>0</v>
      </c>
      <c r="K11" s="8" t="str">
        <f>IF(J11=0,"",IF(J11=CW11,$CA$1,IF(J11=BT11,$AX$1,IF(J11=AQ11,$U$1,""))))</f>
        <v/>
      </c>
      <c r="L11" s="8">
        <f>IF(COUNT(AQ11,BT11,CW11)&gt;1,LARGE((AQ11,BT11,CW11),2),0)</f>
        <v>0</v>
      </c>
      <c r="M11" s="8" t="str">
        <f>IF(K11=0,"",IF(AND(L11=J11,L11=AQ11,K11=BT11),$U$1,IF(AND(L11=J11,L11=AQ11,L11=CW11),$U$1,IF(AND(L11=J11,L11=CW11,L11=BT11),$AX$1,IF(L11=CW11,$CA$1,IF(L11=BT11,$AX$1,IF(L11=AQ11,$U$1,"")))))))</f>
        <v/>
      </c>
      <c r="N11" s="8">
        <f>IF(COUNT(AR11,BU11,CX11)&gt;0,LARGE((AR11,BU11,CX11),1),0)</f>
        <v>0</v>
      </c>
      <c r="O11" s="8" t="str">
        <f>IF(N11=0,"",IF(N11=CX11,$CA$1,IF(N11=BU11,$AX$1,IF(N11=AR11,$U$1,""))))</f>
        <v/>
      </c>
      <c r="P11" s="8">
        <f>IF(MAX(AV11,BY11,DB11)&gt;0,MAX(AV11,BY11,DB11),0)</f>
        <v>0</v>
      </c>
      <c r="Q11" s="8" t="str">
        <f>IF(P11=0,"",IF(P11=DB11,$CA$1,IF(P11=BY11,$AX$1,IF(P11=AV11,$U$1,""))))</f>
        <v/>
      </c>
      <c r="R11" s="8">
        <f>IF(MAX(DD11:DF11)&gt;0,MAX(DD11:DF11),"")</f>
        <v>38.099999999999994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N11="",0,N11)=TE11,$SI$1,IF(R11+IF(N11="",0,N11)=SC11,$RG$1,IF(R11+IF(N11="",0,N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P11="",0,P11)=TI11,$SI$1,IF(R11+IF(P11="",0,P11)=SG11,$RG$1,IF(R11+IF(P11="",0,P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>2023 World Cup USA (Aug 5)</v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8"/>
      <c r="AP11" s="41" t="str">
        <f>IF(SUM(V11,Z11)&gt;0,SUM(V11,Z11),"")</f>
        <v/>
      </c>
      <c r="AQ11" s="41" t="str">
        <f>IF(SUM(U11:V11,X11:Z11,AB11)-W11-AA11&gt;0,SUM(U11:V11,X11:Z11,AB11)-W11-AA11,"")</f>
        <v/>
      </c>
      <c r="AR11" s="41" t="str">
        <f>IF(SUM(AC11:AD11,AF11)-AE11&gt;0,SUM(AC11:AD11,AF11)-AE11,"")</f>
        <v/>
      </c>
      <c r="AS11" s="41" t="str">
        <f>IF(SUM(V11,Z11,AD11)&gt;0,SUM(V11,Z11,AD11),"")</f>
        <v/>
      </c>
      <c r="AT11" s="41" t="str">
        <f>IF(SUM(AQ11,AR11)&gt;0,SUM(AQ11,AR11),"")</f>
        <v/>
      </c>
      <c r="AU11" s="41" t="str">
        <f>IF(SUM(AH11,AL11)&gt;0,SUM(AH11,AL11),"")</f>
        <v/>
      </c>
      <c r="AV11" s="41" t="str">
        <f>IF(SUM(AG11:AH11,AJ11:AL11,AN11)-SUM(AI11,AM11)&gt;0,SUM(AG11:AH11,AJ11:AL11,AN11)-SUM(AI11,AM11),"")</f>
        <v/>
      </c>
      <c r="AW11" s="41" t="str">
        <f>IF(SUM(AQ11,AR11,AV11)&gt;0,SUM(AQ11,AR11,AV11),"")</f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IF(SUM(BT11,BU11,BY11)&gt;0,SUM(BT11,BU11,BY11),"")</f>
        <v/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8"/>
      <c r="CV11" s="41" t="str">
        <f>IF(SUM(CB11,CF11)&gt;0,SUM(CB11,CF11),"")</f>
        <v/>
      </c>
      <c r="CW11" s="41" t="str">
        <f>IF(SUM(CA11:CB11,CD11:CF11,CH11)-CC11-CG11&gt;0,SUM(CA11:CB11,CD11:CF11,CH11)-CC11-CG11,"")</f>
        <v/>
      </c>
      <c r="CX11" s="41" t="str">
        <f>IF(SUM(CI11:CJ11,CL11)-CK11&gt;0,SUM(CI11:CJ11,CL11)-CK11,"")</f>
        <v/>
      </c>
      <c r="CY11" s="41" t="str">
        <f>IF(SUM(CB11,CF11,CJ11)&gt;0,SUM(CB11,CF11,CJ11),"")</f>
        <v/>
      </c>
      <c r="CZ11" s="41" t="str">
        <f>IF(SUM(CW11,CX11)&gt;0,SUM(CW11,CX11),"")</f>
        <v/>
      </c>
      <c r="DA11" s="41" t="str">
        <f>IF(SUM(CN11,CR11)&gt;0,SUM(CN11,CR11),"")</f>
        <v/>
      </c>
      <c r="DB11" s="41" t="str">
        <f>IF(SUM(CM11:CN11,CP11:CR11,CT11)-SUM(CO11,CS11)&gt;0,SUM(CM11:CN11,CP11:CR11,CT11)-SUM(CO11,CS11),"")</f>
        <v/>
      </c>
      <c r="DC11" s="41" t="str">
        <f>IF(SUM(CW11,CX11,DB11)&gt;0,SUM(CW11,CX11,DB11),"")</f>
        <v/>
      </c>
      <c r="DD11" s="52">
        <f>IF(MAX(EB11,FD11,GF11,HH11,IJ11,JL11,KN11,LP11,MR11,NT11,OV11,PX11,QZ11,SB11,TD11)-IF(L11="",0,L11)&gt;0.001,MAX(EB11,FD11,GF11,HH11,IJ11,JL11,KN11,LP11,MR11,NT11,OV11,PX11,QZ11,SB11,TD11)-IF(L11="",0,L11),"")</f>
        <v>38.099999999999994</v>
      </c>
      <c r="DE11" s="52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2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>
        <v>16</v>
      </c>
      <c r="DH11" s="17">
        <v>3.3</v>
      </c>
      <c r="DI11" s="17">
        <v>0</v>
      </c>
      <c r="DJ11" s="17">
        <v>0</v>
      </c>
      <c r="DK11" s="17">
        <v>15.5</v>
      </c>
      <c r="DL11" s="17">
        <v>3.3</v>
      </c>
      <c r="DM11" s="17">
        <v>0</v>
      </c>
      <c r="DN11" s="17">
        <v>0</v>
      </c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>
        <f>IF(SUM(DH11,DL11)&gt;0,SUM(DH11,DL11),"")</f>
        <v>6.6</v>
      </c>
      <c r="EB11" s="41">
        <f>IF(SUM(DG11:DH11,DJ11:DL11,DN11)-DI11-DM11&gt;0,SUM(DG11:DH11,DJ11:DL11,DN11)-DI11-DM11,"")</f>
        <v>38.099999999999994</v>
      </c>
      <c r="EC11" s="41" t="str">
        <f>IF(SUM(DO11:DP11,DR11)-DQ11&gt;0,SUM(DO11:DP11,DR11)-DQ11,"")</f>
        <v/>
      </c>
      <c r="ED11" s="41">
        <f>IF(SUM(DH11,DL11,DP11)&gt;0,SUM(DH11,DL11,DP11),"")</f>
        <v>6.6</v>
      </c>
      <c r="EE11" s="41">
        <f>IF(SUM(EB11,EC11)&gt;0,SUM(EB11,EC11),"")</f>
        <v>38.099999999999994</v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>
        <f>IF(SUM(EB11,EC11,EG11)&gt;0,SUM(EB11,EC11,EG11),"")</f>
        <v>38.099999999999994</v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1" t="str">
        <f>IF(SUM(QF11,QJ11)&gt;0,SUM(QF11,QJ11),"")</f>
        <v/>
      </c>
      <c r="QZ11" s="41" t="str">
        <f>IF(SUM(QE11:QF11,QH11:QJ11,QL11)-QG11-QK11&gt;0,SUM(QE11:QF11,QH11:QJ11,QL11)-QG11-QK11,"")</f>
        <v/>
      </c>
      <c r="RA11" s="41" t="str">
        <f>IF(SUM(QM11:QN11,QP11)-QO11&gt;0,SUM(QM11:QN11,QP11)-QO11,"")</f>
        <v/>
      </c>
      <c r="RB11" s="41" t="str">
        <f>IF(SUM(QF11,QJ11,QN11)&gt;0,SUM(QF11,QJ11,QN11),"")</f>
        <v/>
      </c>
      <c r="RC11" s="41" t="str">
        <f>IF(SUM(QZ11,RA11)&gt;0,SUM(QZ11,RA11),"")</f>
        <v/>
      </c>
      <c r="RD11" s="41" t="str">
        <f>IF(SUM(QR11,QV11)&gt;0,SUM(QR11,QV11),"")</f>
        <v/>
      </c>
      <c r="RE11" s="41" t="str">
        <f>IF(SUM(QQ11:QR11,QT11:QV11,QX11)-SUM(QS11,QW11)&gt;0,SUM(QQ11:QR11,QT11:QV11,QX11)-SUM(QS11,QW11),"")</f>
        <v/>
      </c>
      <c r="RF11" s="41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1" t="str">
        <f>IF(SUM(SJ11,SN11)&gt;0,SUM(SJ11,SN11),"")</f>
        <v/>
      </c>
      <c r="TD11" s="41" t="str">
        <f>IF(SUM(SI11:SJ11,SL11:SN11,SP11)-SK11-SO11&gt;0,SUM(SI11:SJ11,SL11:SN11,SP11)-SK11-SO11,"")</f>
        <v/>
      </c>
      <c r="TE11" s="41" t="str">
        <f>IF(SUM(SQ11:SR11,ST11)-SS11&gt;0,SUM(SQ11:SR11,ST11)-SS11,"")</f>
        <v/>
      </c>
      <c r="TF11" s="41" t="str">
        <f>IF(SUM(SJ11,SN11,SR11)&gt;0,SUM(SJ11,SN11,SR11),"")</f>
        <v/>
      </c>
      <c r="TG11" s="41" t="str">
        <f>IF(SUM(TD11,TE11)&gt;0,SUM(TD11,TE11),"")</f>
        <v/>
      </c>
      <c r="TH11" s="41" t="str">
        <f>IF(SUM(SV11,SZ11)&gt;0,SUM(SV11,SZ11),"")</f>
        <v/>
      </c>
      <c r="TI11" s="41" t="str">
        <f>IF(SUM(SU11:SV11,SX11:SZ11,TB11)-SUM(SW11,TA11)&gt;0,SUM(SU11:SV11,SX11:SZ11,TB11)-SUM(SW11,TA11),"")</f>
        <v/>
      </c>
      <c r="TJ11" s="41" t="str">
        <f>IF(SUM(TD11,TE11,TI11)&gt;0,SUM(TD11,TE11,TI11),"")</f>
        <v/>
      </c>
      <c r="TK11" s="27">
        <f>IF($CU11="P",CA11,(CA11+AX11)/2)</f>
        <v>0</v>
      </c>
      <c r="TL11" s="27">
        <f>IF($CU11="P",CB11,(CB11+AY11)/2)</f>
        <v>0</v>
      </c>
      <c r="TM11" s="27">
        <f>IF($CU11="P",CC11,(CC11+AZ11)/2)</f>
        <v>0</v>
      </c>
      <c r="TN11" s="27">
        <f>IF($CU11="P",CD11,(CD11+BA11)/2)</f>
        <v>0</v>
      </c>
      <c r="TO11" s="27">
        <f>IF($CU11="P",CE11,(CE11+BB11)/2)</f>
        <v>0</v>
      </c>
      <c r="TP11" s="27">
        <f>IF($CU11="P",CF11,(CF11+BC11)/2)</f>
        <v>0</v>
      </c>
      <c r="TQ11" s="27">
        <f>IF($CU11="P",CG11,(CG11+BD11)/2)</f>
        <v>0</v>
      </c>
      <c r="TR11" s="27">
        <f>IF($CU11="P",CH11,(CH11+BE11)/2)</f>
        <v>0</v>
      </c>
      <c r="TS11" s="27">
        <f>IF($CU11="P",CI11,(CI11+BF11)/2)</f>
        <v>0</v>
      </c>
      <c r="TT11" s="27">
        <f>IF($CU11="P",CJ11,(CJ11+BG11)/2)</f>
        <v>0</v>
      </c>
      <c r="TU11" s="27">
        <f>IF($CU11="P",CK11,(CK11+BH11)/2)</f>
        <v>0</v>
      </c>
      <c r="TV11" s="27">
        <f>IF($CU11="P",CL11,(CL11+BI11)/2)</f>
        <v>0</v>
      </c>
      <c r="TW11" s="27">
        <f>IF($CU11="P",CM11,(CM11+BJ11)/2)</f>
        <v>0</v>
      </c>
      <c r="TX11" s="27">
        <f>IF($CU11="P",CN11,(CN11+BK11)/2)</f>
        <v>0</v>
      </c>
      <c r="TY11" s="27">
        <f>IF($CU11="P",CO11,(CO11+BL11)/2)</f>
        <v>0</v>
      </c>
      <c r="TZ11" s="27">
        <f>IF($CU11="P",CP11,(CP11+BM11)/2)</f>
        <v>0</v>
      </c>
      <c r="UA11" s="27">
        <f>IF($CU11="P",CQ11,(CQ11+BN11)/2)</f>
        <v>0</v>
      </c>
      <c r="UB11" s="27">
        <f>IF($CU11="P",CR11,(CR11+BO11)/2)</f>
        <v>0</v>
      </c>
      <c r="UC11" s="27">
        <f>IF($CU11="P",CS11,(CS11+BP11)/2)</f>
        <v>0</v>
      </c>
      <c r="UD11" s="27">
        <f>IF($CU11="P",CT11,(CT11+BQ11)/2)</f>
        <v>0</v>
      </c>
      <c r="UE11" s="29" t="s">
        <v>56</v>
      </c>
      <c r="UF11" s="11" t="str">
        <f>IF(SUM(TL11,TP11)&gt;0,SUM(TL11,TP11),"")</f>
        <v/>
      </c>
      <c r="UG11" s="11" t="str">
        <f>IF(SUM(TK11:TL11,TN11:TP11,TR11)-TM11-TQ11&gt;0,SUM(TK11:TL11,TN11:TP11,TR11)-TM11-TQ11,"")</f>
        <v/>
      </c>
      <c r="UH11" s="11" t="str">
        <f>IF(SUM(TS11:TT11,TV11)-TU11&gt;0,SUM(TS11:TT11,TV11)-TU11,"")</f>
        <v/>
      </c>
      <c r="UI11" s="11" t="str">
        <f>IF(SUM(TL11,TP11,TT11)&gt;0,SUM(TL11,TP11,TT11),"")</f>
        <v/>
      </c>
      <c r="UJ11" s="11" t="str">
        <f>IF(SUM(UG11,UH11)&gt;0,SUM(UG11,UH11),"")</f>
        <v/>
      </c>
      <c r="UK11" s="11" t="str">
        <f>IF(SUM(TX11,UB11)&gt;0,SUM(TX11,UB11),"")</f>
        <v/>
      </c>
      <c r="UL11" s="11" t="str">
        <f>IF(SUM(TW11:TX11,TZ11:UB11,UD11)-SUM(TY11,UC11)&gt;0,SUM(TW11:TX11,TZ11:UB11,UD11)-SUM(TY11,UC11),"")</f>
        <v/>
      </c>
      <c r="UM11" s="11" t="str">
        <f>IF(SUM(UG11,UH11,UL11)&gt;0,SUM(UG11,UH11,UL11),"")</f>
        <v/>
      </c>
    </row>
    <row r="12" spans="1:559" ht="17" x14ac:dyDescent="0.2">
      <c r="R12" s="10"/>
      <c r="S12" s="10"/>
      <c r="T12" s="10"/>
      <c r="QY12" s="37"/>
      <c r="RG12"/>
      <c r="SA12" s="37"/>
      <c r="SB12" s="37"/>
      <c r="SC12" s="37"/>
      <c r="SD12" s="37"/>
      <c r="SE12" s="37"/>
      <c r="SF12" s="37"/>
      <c r="SG12" s="37"/>
      <c r="SH12" s="37"/>
      <c r="TC12" s="37"/>
      <c r="TD12" s="37"/>
      <c r="TE12" s="37"/>
      <c r="TF12" s="37"/>
      <c r="TG12" s="37"/>
      <c r="TH12" s="37"/>
      <c r="TI12" s="37"/>
      <c r="TJ12" s="37"/>
    </row>
    <row r="13" spans="1:559" ht="17" x14ac:dyDescent="0.2">
      <c r="R13" s="10"/>
      <c r="S13" s="10"/>
      <c r="T13" s="10"/>
      <c r="QY13" s="37"/>
      <c r="RG13"/>
      <c r="SA13" s="37"/>
      <c r="SB13" s="37"/>
      <c r="SC13" s="37"/>
      <c r="SD13" s="37"/>
      <c r="SE13" s="37"/>
      <c r="SF13" s="37"/>
      <c r="SG13" s="37"/>
      <c r="SH13" s="37"/>
      <c r="TC13" s="37"/>
      <c r="TD13" s="37"/>
      <c r="TE13" s="37"/>
      <c r="TF13" s="37"/>
      <c r="TG13" s="37"/>
      <c r="TH13" s="37"/>
      <c r="TI13" s="37"/>
      <c r="TJ13" s="37"/>
    </row>
    <row r="14" spans="1:559" ht="17" x14ac:dyDescent="0.2">
      <c r="B14" s="24" t="s">
        <v>54</v>
      </c>
      <c r="R14" s="10"/>
      <c r="S14" s="10"/>
      <c r="T14" s="10"/>
      <c r="AP14" s="4"/>
      <c r="AW14" s="43">
        <v>11.4</v>
      </c>
      <c r="BS14" s="4"/>
      <c r="BZ14" s="43">
        <v>11.4</v>
      </c>
      <c r="CV14" s="4"/>
      <c r="DC14" s="43">
        <v>11.4</v>
      </c>
      <c r="EA14" s="4"/>
      <c r="EH14" s="43">
        <v>11.4</v>
      </c>
      <c r="FC14" s="4"/>
      <c r="FJ14" s="43">
        <v>11.4</v>
      </c>
      <c r="GE14" s="4"/>
      <c r="GL14" s="43">
        <v>11.4</v>
      </c>
      <c r="HG14" s="4"/>
      <c r="HN14" s="43">
        <v>11.4</v>
      </c>
      <c r="II14" s="4"/>
      <c r="IP14" s="43">
        <v>11.4</v>
      </c>
      <c r="JK14" s="4"/>
      <c r="JR14" s="43">
        <v>11.4</v>
      </c>
      <c r="KM14" s="4"/>
      <c r="KT14" s="43">
        <v>11.4</v>
      </c>
      <c r="LO14" s="4"/>
      <c r="LV14" s="43">
        <v>11.4</v>
      </c>
      <c r="MQ14" s="4"/>
      <c r="MX14" s="43">
        <v>11.4</v>
      </c>
      <c r="NS14" s="4"/>
      <c r="NZ14" s="43">
        <v>11.4</v>
      </c>
      <c r="OU14" s="4"/>
      <c r="PB14" s="43">
        <v>11.4</v>
      </c>
      <c r="PW14" s="4"/>
      <c r="QD14" s="43">
        <v>11.4</v>
      </c>
      <c r="QY14" s="4"/>
      <c r="RF14" s="43">
        <v>11.4</v>
      </c>
      <c r="RG14"/>
      <c r="SA14" s="4"/>
      <c r="SB14" s="37"/>
      <c r="SC14" s="37"/>
      <c r="SD14" s="37"/>
      <c r="SE14" s="37"/>
      <c r="SF14" s="37"/>
      <c r="SG14" s="37"/>
      <c r="SH14" s="43">
        <v>11.4</v>
      </c>
      <c r="TC14" s="4"/>
      <c r="TD14" s="37"/>
      <c r="TE14" s="37"/>
      <c r="TF14" s="37"/>
      <c r="TG14" s="37"/>
      <c r="TH14" s="37"/>
      <c r="TI14" s="37"/>
      <c r="TJ14" s="43">
        <v>11.4</v>
      </c>
    </row>
    <row r="15" spans="1:559" ht="17" x14ac:dyDescent="0.2">
      <c r="B15" s="31" t="s">
        <v>53</v>
      </c>
      <c r="R15" s="10"/>
      <c r="S15" s="10"/>
      <c r="T15" s="10"/>
      <c r="AP15" s="4"/>
      <c r="AW15" s="53">
        <v>17.7</v>
      </c>
      <c r="BS15" s="4"/>
      <c r="BZ15" s="53">
        <v>17.7</v>
      </c>
      <c r="CV15" s="4"/>
      <c r="DC15" s="53">
        <v>17.7</v>
      </c>
      <c r="EA15" s="4"/>
      <c r="EH15" s="53">
        <v>17.7</v>
      </c>
      <c r="FC15" s="4"/>
      <c r="FJ15" s="53">
        <v>17.7</v>
      </c>
      <c r="GE15" s="4"/>
      <c r="GL15" s="53">
        <v>17.7</v>
      </c>
      <c r="HG15" s="4"/>
      <c r="HN15" s="53">
        <v>17.7</v>
      </c>
      <c r="II15" s="4"/>
      <c r="IP15" s="53">
        <v>17.7</v>
      </c>
      <c r="JK15" s="4"/>
      <c r="JR15" s="53">
        <v>17.7</v>
      </c>
      <c r="KM15" s="4"/>
      <c r="KT15" s="53">
        <v>17.7</v>
      </c>
      <c r="LO15" s="4"/>
      <c r="LV15" s="53">
        <v>17.7</v>
      </c>
      <c r="MQ15" s="4"/>
      <c r="MX15" s="53">
        <v>17.7</v>
      </c>
      <c r="NS15" s="4"/>
      <c r="NZ15" s="53">
        <v>17.7</v>
      </c>
      <c r="OU15" s="4"/>
      <c r="PB15" s="53">
        <v>17.7</v>
      </c>
      <c r="PW15" s="4"/>
      <c r="QD15" s="53">
        <v>17.7</v>
      </c>
      <c r="QY15" s="4"/>
      <c r="RF15" s="53">
        <v>17.7</v>
      </c>
      <c r="RG15"/>
      <c r="SA15" s="4"/>
      <c r="SB15" s="37"/>
      <c r="SC15" s="37"/>
      <c r="SD15" s="37"/>
      <c r="SE15" s="37"/>
      <c r="SF15" s="37"/>
      <c r="SG15" s="37"/>
      <c r="SH15" s="53">
        <v>17.7</v>
      </c>
      <c r="TC15" s="4"/>
      <c r="TD15" s="37"/>
      <c r="TE15" s="37"/>
      <c r="TF15" s="37"/>
      <c r="TG15" s="37"/>
      <c r="TH15" s="37"/>
      <c r="TI15" s="37"/>
      <c r="TJ15" s="53">
        <v>17.7</v>
      </c>
    </row>
    <row r="16" spans="1:559" ht="17" x14ac:dyDescent="0.2">
      <c r="A16" s="5"/>
      <c r="B16" s="32" t="s">
        <v>66</v>
      </c>
      <c r="C16" s="20"/>
      <c r="R16" s="10"/>
      <c r="S16" s="10"/>
      <c r="T16" s="10"/>
      <c r="AP16" s="4"/>
      <c r="AW16" s="45">
        <v>20.7</v>
      </c>
      <c r="BS16" s="4"/>
      <c r="BZ16" s="45">
        <v>20.7</v>
      </c>
      <c r="CV16" s="4"/>
      <c r="DC16" s="45">
        <v>20.7</v>
      </c>
      <c r="EA16" s="4"/>
      <c r="EH16" s="45">
        <v>20.7</v>
      </c>
      <c r="FC16" s="4"/>
      <c r="FJ16" s="45">
        <v>20.7</v>
      </c>
      <c r="GE16" s="4"/>
      <c r="GL16" s="45">
        <v>20.7</v>
      </c>
      <c r="HG16" s="4"/>
      <c r="HN16" s="45">
        <v>20.7</v>
      </c>
      <c r="II16" s="4"/>
      <c r="IP16" s="45">
        <v>20.7</v>
      </c>
      <c r="JK16" s="4"/>
      <c r="JR16" s="45">
        <v>20.7</v>
      </c>
      <c r="KM16" s="4"/>
      <c r="KT16" s="45">
        <v>20.7</v>
      </c>
      <c r="LO16" s="4"/>
      <c r="LV16" s="45">
        <v>20.7</v>
      </c>
      <c r="MQ16" s="4"/>
      <c r="MX16" s="45">
        <v>20.7</v>
      </c>
      <c r="NS16" s="4"/>
      <c r="NZ16" s="45">
        <v>20.7</v>
      </c>
      <c r="OU16" s="4"/>
      <c r="PB16" s="45">
        <v>20.7</v>
      </c>
      <c r="PW16" s="4"/>
      <c r="QD16" s="45">
        <v>20.7</v>
      </c>
      <c r="QY16" s="4"/>
      <c r="RF16" s="45">
        <v>20.7</v>
      </c>
      <c r="RG16"/>
      <c r="SA16" s="4"/>
      <c r="SB16" s="37"/>
      <c r="SC16" s="37"/>
      <c r="SD16" s="37"/>
      <c r="SE16" s="37"/>
      <c r="SF16" s="37"/>
      <c r="SG16" s="37"/>
      <c r="SH16" s="45">
        <v>20.7</v>
      </c>
      <c r="TC16" s="4"/>
      <c r="TD16" s="37"/>
      <c r="TE16" s="37"/>
      <c r="TF16" s="37"/>
      <c r="TG16" s="37"/>
      <c r="TH16" s="37"/>
      <c r="TI16" s="37"/>
      <c r="TJ16" s="45">
        <v>20.7</v>
      </c>
    </row>
    <row r="17" spans="1:530" ht="17" x14ac:dyDescent="0.2">
      <c r="A17" s="5"/>
      <c r="B17" s="36" t="s">
        <v>79</v>
      </c>
      <c r="C17" s="20"/>
      <c r="R17" s="10"/>
      <c r="S17" s="10"/>
      <c r="T17" s="10"/>
      <c r="AP17" s="4"/>
      <c r="AW17" s="46">
        <v>20.7</v>
      </c>
      <c r="BS17" s="4"/>
      <c r="BZ17" s="46">
        <v>20.7</v>
      </c>
      <c r="CV17" s="4"/>
      <c r="DC17" s="46">
        <v>20.7</v>
      </c>
      <c r="EA17" s="4"/>
      <c r="EH17" s="46">
        <v>20.7</v>
      </c>
      <c r="FC17" s="4"/>
      <c r="FJ17" s="46">
        <v>20.7</v>
      </c>
      <c r="GE17" s="4"/>
      <c r="GL17" s="46">
        <v>20.7</v>
      </c>
      <c r="HG17" s="4"/>
      <c r="HN17" s="46">
        <v>20.7</v>
      </c>
      <c r="II17" s="4"/>
      <c r="IP17" s="46">
        <v>20.7</v>
      </c>
      <c r="JK17" s="4"/>
      <c r="JR17" s="46">
        <v>20.7</v>
      </c>
      <c r="KM17" s="4"/>
      <c r="KT17" s="46">
        <v>20.7</v>
      </c>
      <c r="LO17" s="4"/>
      <c r="LV17" s="46">
        <v>20.7</v>
      </c>
      <c r="MQ17" s="4"/>
      <c r="MX17" s="46">
        <v>20.7</v>
      </c>
      <c r="NS17" s="4"/>
      <c r="NZ17" s="46">
        <v>20.7</v>
      </c>
      <c r="OU17" s="4"/>
      <c r="PB17" s="46">
        <v>20.7</v>
      </c>
      <c r="PW17" s="4"/>
      <c r="QD17" s="46">
        <v>20.7</v>
      </c>
      <c r="QY17" s="4"/>
      <c r="RF17" s="46">
        <v>20.7</v>
      </c>
      <c r="RG17"/>
      <c r="SA17" s="4"/>
      <c r="SB17" s="37"/>
      <c r="SC17" s="37"/>
      <c r="SD17" s="37"/>
      <c r="SE17" s="37"/>
      <c r="SF17" s="37"/>
      <c r="SG17" s="37"/>
      <c r="SH17" s="46">
        <v>20.7</v>
      </c>
      <c r="TC17" s="4"/>
      <c r="TD17" s="37"/>
      <c r="TE17" s="37"/>
      <c r="TF17" s="37"/>
      <c r="TG17" s="37"/>
      <c r="TH17" s="37"/>
      <c r="TI17" s="37"/>
      <c r="TJ17" s="46">
        <v>20.7</v>
      </c>
    </row>
    <row r="18" spans="1:530" ht="17" x14ac:dyDescent="0.2">
      <c r="A18" s="5"/>
      <c r="B18" s="35" t="s">
        <v>51</v>
      </c>
      <c r="C18" s="20"/>
      <c r="R18" s="10"/>
      <c r="S18" s="10"/>
      <c r="T18" s="10"/>
      <c r="AP18" s="4"/>
      <c r="AW18" s="47">
        <v>46.2</v>
      </c>
      <c r="BS18" s="4"/>
      <c r="BZ18" s="47">
        <v>46.2</v>
      </c>
      <c r="CV18" s="4"/>
      <c r="DC18" s="47">
        <v>46.2</v>
      </c>
      <c r="EA18" s="4"/>
      <c r="EH18" s="47">
        <v>46.2</v>
      </c>
      <c r="FC18" s="4"/>
      <c r="FJ18" s="47">
        <v>46.2</v>
      </c>
      <c r="GE18" s="4"/>
      <c r="GL18" s="47">
        <v>46.2</v>
      </c>
      <c r="HG18" s="4"/>
      <c r="HN18" s="47">
        <v>46.2</v>
      </c>
      <c r="II18" s="4"/>
      <c r="IP18" s="47">
        <v>46.2</v>
      </c>
      <c r="JK18" s="4"/>
      <c r="JR18" s="47">
        <v>46.2</v>
      </c>
      <c r="KM18" s="4"/>
      <c r="KT18" s="47">
        <v>46.2</v>
      </c>
      <c r="LO18" s="4"/>
      <c r="LV18" s="47">
        <v>46.2</v>
      </c>
      <c r="MQ18" s="4"/>
      <c r="MX18" s="47">
        <v>46.2</v>
      </c>
      <c r="NS18" s="4"/>
      <c r="NZ18" s="47">
        <v>46.2</v>
      </c>
      <c r="OU18" s="4"/>
      <c r="PB18" s="47">
        <v>46.2</v>
      </c>
      <c r="PW18" s="4"/>
      <c r="QD18" s="47">
        <v>46.2</v>
      </c>
      <c r="QY18" s="4"/>
      <c r="RF18" s="47">
        <v>46.2</v>
      </c>
      <c r="RG18"/>
      <c r="SA18" s="4"/>
      <c r="SB18" s="37"/>
      <c r="SC18" s="37"/>
      <c r="SD18" s="37"/>
      <c r="SE18" s="37"/>
      <c r="SF18" s="37"/>
      <c r="SG18" s="37"/>
      <c r="SH18" s="47">
        <v>46.2</v>
      </c>
      <c r="TC18" s="4"/>
      <c r="TD18" s="37"/>
      <c r="TE18" s="37"/>
      <c r="TF18" s="37"/>
      <c r="TG18" s="37"/>
      <c r="TH18" s="37"/>
      <c r="TI18" s="37"/>
      <c r="TJ18" s="47">
        <v>46.2</v>
      </c>
    </row>
    <row r="19" spans="1:530" ht="17" x14ac:dyDescent="0.2">
      <c r="A19" s="5"/>
      <c r="B19" s="25" t="s">
        <v>52</v>
      </c>
      <c r="C19" s="20"/>
      <c r="R19" s="10"/>
      <c r="S19" s="10"/>
      <c r="T19" s="10"/>
      <c r="AP19" s="4"/>
      <c r="AW19" s="48">
        <v>70.5</v>
      </c>
      <c r="BS19" s="4"/>
      <c r="BZ19" s="48">
        <v>70.5</v>
      </c>
      <c r="CV19" s="4"/>
      <c r="DC19" s="48">
        <v>70.5</v>
      </c>
      <c r="EA19" s="4"/>
      <c r="EH19" s="48">
        <v>70.5</v>
      </c>
      <c r="FC19" s="4"/>
      <c r="FJ19" s="48">
        <v>70.5</v>
      </c>
      <c r="GE19" s="4"/>
      <c r="GL19" s="48">
        <v>70.5</v>
      </c>
      <c r="HG19" s="4"/>
      <c r="HN19" s="48">
        <v>70.5</v>
      </c>
      <c r="II19" s="4"/>
      <c r="IP19" s="48">
        <v>70.5</v>
      </c>
      <c r="JK19" s="4"/>
      <c r="JR19" s="48">
        <v>70.5</v>
      </c>
      <c r="KM19" s="4"/>
      <c r="KT19" s="48">
        <v>70.5</v>
      </c>
      <c r="LO19" s="4"/>
      <c r="LV19" s="48">
        <v>70.5</v>
      </c>
      <c r="MQ19" s="4"/>
      <c r="MX19" s="48">
        <v>70.5</v>
      </c>
      <c r="NS19" s="4"/>
      <c r="NZ19" s="48">
        <v>70.5</v>
      </c>
      <c r="OU19" s="4"/>
      <c r="PB19" s="48">
        <v>70.5</v>
      </c>
      <c r="PW19" s="4"/>
      <c r="QD19" s="48">
        <v>70.5</v>
      </c>
      <c r="QY19" s="4"/>
      <c r="RF19" s="48">
        <v>70.5</v>
      </c>
      <c r="RG19"/>
      <c r="SA19" s="4"/>
      <c r="SB19" s="37"/>
      <c r="SC19" s="37"/>
      <c r="SD19" s="37"/>
      <c r="SE19" s="37"/>
      <c r="SF19" s="37"/>
      <c r="SG19" s="37"/>
      <c r="SH19" s="48">
        <v>70.5</v>
      </c>
      <c r="TC19" s="4"/>
      <c r="TD19" s="37"/>
      <c r="TE19" s="37"/>
      <c r="TF19" s="37"/>
      <c r="TG19" s="37"/>
      <c r="TH19" s="37"/>
      <c r="TI19" s="37"/>
      <c r="TJ19" s="48">
        <v>70.5</v>
      </c>
    </row>
    <row r="20" spans="1:530" ht="17" x14ac:dyDescent="0.2">
      <c r="A20" s="5"/>
      <c r="B20" s="34" t="s">
        <v>65</v>
      </c>
      <c r="C20" s="20"/>
      <c r="R20" s="10"/>
      <c r="S20" s="10"/>
      <c r="T20" s="10"/>
      <c r="AP20" s="4"/>
      <c r="AW20" s="49">
        <v>74.400000000000006</v>
      </c>
      <c r="BS20" s="4"/>
      <c r="BZ20" s="49">
        <v>74.400000000000006</v>
      </c>
      <c r="CV20" s="4"/>
      <c r="DC20" s="49">
        <v>74.400000000000006</v>
      </c>
      <c r="EA20" s="4"/>
      <c r="EH20" s="49">
        <v>74.400000000000006</v>
      </c>
      <c r="FC20" s="4"/>
      <c r="FJ20" s="49">
        <v>74.400000000000006</v>
      </c>
      <c r="GE20" s="4"/>
      <c r="GL20" s="49">
        <v>74.400000000000006</v>
      </c>
      <c r="HG20" s="4"/>
      <c r="HN20" s="49">
        <v>74.400000000000006</v>
      </c>
      <c r="II20" s="4"/>
      <c r="IP20" s="49">
        <v>74.400000000000006</v>
      </c>
      <c r="JK20" s="4"/>
      <c r="JR20" s="49">
        <v>74.400000000000006</v>
      </c>
      <c r="KM20" s="4"/>
      <c r="KT20" s="49">
        <v>74.400000000000006</v>
      </c>
      <c r="LO20" s="4"/>
      <c r="LV20" s="49">
        <v>74.400000000000006</v>
      </c>
      <c r="MQ20" s="4"/>
      <c r="MX20" s="49">
        <v>74.400000000000006</v>
      </c>
      <c r="NS20" s="4"/>
      <c r="NZ20" s="49">
        <v>74.400000000000006</v>
      </c>
      <c r="OU20" s="4"/>
      <c r="PB20" s="49">
        <v>74.400000000000006</v>
      </c>
      <c r="PW20" s="4"/>
      <c r="QD20" s="49">
        <v>74.400000000000006</v>
      </c>
      <c r="QY20" s="4"/>
      <c r="RF20" s="49">
        <v>74.400000000000006</v>
      </c>
      <c r="RG20"/>
      <c r="SA20" s="4"/>
      <c r="SB20" s="37"/>
      <c r="SC20" s="37"/>
      <c r="SD20" s="37"/>
      <c r="SE20" s="37"/>
      <c r="SF20" s="37"/>
      <c r="SG20" s="37"/>
      <c r="SH20" s="49">
        <v>74.400000000000006</v>
      </c>
      <c r="TC20" s="4"/>
      <c r="TD20" s="37"/>
      <c r="TE20" s="37"/>
      <c r="TF20" s="37"/>
      <c r="TG20" s="37"/>
      <c r="TH20" s="37"/>
      <c r="TI20" s="37"/>
      <c r="TJ20" s="49">
        <v>74.400000000000006</v>
      </c>
    </row>
    <row r="21" spans="1:530" ht="17" x14ac:dyDescent="0.2">
      <c r="A21" s="5"/>
      <c r="B21" s="26" t="s">
        <v>35</v>
      </c>
      <c r="C21" s="20"/>
      <c r="R21" s="10"/>
      <c r="S21" s="10"/>
      <c r="T21" s="10"/>
      <c r="AP21" s="4"/>
      <c r="AW21" s="50">
        <v>76.7</v>
      </c>
      <c r="BS21" s="4"/>
      <c r="BZ21" s="50">
        <v>76.7</v>
      </c>
      <c r="CV21" s="4"/>
      <c r="DC21" s="50">
        <v>76.7</v>
      </c>
      <c r="EA21" s="4"/>
      <c r="EH21" s="50">
        <v>76.7</v>
      </c>
      <c r="FC21" s="4"/>
      <c r="FJ21" s="50">
        <v>76.7</v>
      </c>
      <c r="GE21" s="4"/>
      <c r="GL21" s="50">
        <v>76.7</v>
      </c>
      <c r="HG21" s="4"/>
      <c r="HN21" s="50">
        <v>76.7</v>
      </c>
      <c r="II21" s="4"/>
      <c r="IP21" s="50">
        <v>76.7</v>
      </c>
      <c r="JK21" s="4"/>
      <c r="JR21" s="50">
        <v>76.7</v>
      </c>
      <c r="KM21" s="4"/>
      <c r="KT21" s="50">
        <v>76.7</v>
      </c>
      <c r="LO21" s="4"/>
      <c r="LV21" s="50">
        <v>76.7</v>
      </c>
      <c r="MQ21" s="4"/>
      <c r="MX21" s="50">
        <v>76.7</v>
      </c>
      <c r="NS21" s="4"/>
      <c r="NZ21" s="50">
        <v>76.7</v>
      </c>
      <c r="OU21" s="4"/>
      <c r="PB21" s="50">
        <v>76.7</v>
      </c>
      <c r="PW21" s="4"/>
      <c r="QD21" s="50">
        <v>76.7</v>
      </c>
      <c r="QY21" s="4"/>
      <c r="RF21" s="50">
        <v>76.7</v>
      </c>
      <c r="RG21"/>
      <c r="SA21" s="4"/>
      <c r="SB21" s="37"/>
      <c r="SC21" s="37"/>
      <c r="SD21" s="37"/>
      <c r="SE21" s="37"/>
      <c r="SF21" s="37"/>
      <c r="SG21" s="37"/>
      <c r="SH21" s="50">
        <v>76.7</v>
      </c>
      <c r="TC21" s="4"/>
      <c r="TD21" s="37"/>
      <c r="TE21" s="37"/>
      <c r="TF21" s="37"/>
      <c r="TG21" s="37"/>
      <c r="TH21" s="37"/>
      <c r="TI21" s="37"/>
      <c r="TJ21" s="50">
        <v>76.7</v>
      </c>
    </row>
    <row r="22" spans="1:530" x14ac:dyDescent="0.2">
      <c r="B22" s="30" t="s">
        <v>57</v>
      </c>
      <c r="C22" s="2"/>
    </row>
    <row r="23" spans="1:530" x14ac:dyDescent="0.2">
      <c r="A23" s="5"/>
      <c r="B23" s="5"/>
      <c r="C23" s="20"/>
      <c r="QF23" s="2"/>
      <c r="QG23" s="2"/>
      <c r="QH23" s="2"/>
      <c r="QI23" s="2"/>
      <c r="QJ23" s="2"/>
      <c r="QK23" s="2"/>
      <c r="QL23" s="2"/>
      <c r="QM23" s="2"/>
      <c r="QN23" s="2"/>
    </row>
    <row r="24" spans="1:530" x14ac:dyDescent="0.2">
      <c r="A24" s="5"/>
      <c r="B24" s="5"/>
      <c r="C24" s="20"/>
    </row>
    <row r="25" spans="1:530" x14ac:dyDescent="0.2">
      <c r="A25" s="5"/>
      <c r="B25" s="5"/>
      <c r="C25" s="20"/>
    </row>
    <row r="26" spans="1:530" x14ac:dyDescent="0.2">
      <c r="A26" s="5"/>
      <c r="B26" s="5"/>
      <c r="C26" s="5"/>
    </row>
    <row r="29" spans="1:530" x14ac:dyDescent="0.2">
      <c r="B29" s="61"/>
    </row>
  </sheetData>
  <sheetProtection sheet="1" formatCells="0" formatColumns="0" formatRows="0"/>
  <autoFilter ref="A1:UM1" xr:uid="{562C6DCA-CC42-3044-B5F7-4065DAFFC028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11">
      <sortCondition descending="1" ref="F1:F12"/>
    </sortState>
  </autoFilter>
  <mergeCells count="135"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  <mergeCell ref="UA2:UD2"/>
    <mergeCell ref="PO2:PR2"/>
    <mergeCell ref="PS2:PV2"/>
    <mergeCell ref="TK2:TN2"/>
    <mergeCell ref="TO2:TR2"/>
    <mergeCell ref="TS2:TV2"/>
    <mergeCell ref="TW2:TZ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TK1:UM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1">
    <cfRule type="expression" dxfId="219" priority="61" stopIfTrue="1">
      <formula>IF($AO4&lt;&gt;"",1,0)</formula>
    </cfRule>
  </conditionalFormatting>
  <conditionalFormatting sqref="AX4:BZ11">
    <cfRule type="expression" dxfId="218" priority="60" stopIfTrue="1">
      <formula>IF($BR4&lt;&gt;"",1,0)</formula>
    </cfRule>
  </conditionalFormatting>
  <conditionalFormatting sqref="M1:M3 O1:O3 K1:K1048576 Q1:Q1048576 M4:O1048576">
    <cfRule type="expression" dxfId="217" priority="57">
      <formula>IF(K1=$CA$1,1,0)</formula>
    </cfRule>
    <cfRule type="expression" dxfId="216" priority="58">
      <formula>IF(K1=$AX$1,1,0)</formula>
    </cfRule>
    <cfRule type="expression" dxfId="215" priority="59">
      <formula>IF(K1=$U$1,1,0)</formula>
    </cfRule>
  </conditionalFormatting>
  <conditionalFormatting sqref="CA4:DC11">
    <cfRule type="expression" dxfId="214" priority="47" stopIfTrue="1">
      <formula>IF($CU4&lt;&gt;"",1,0)</formula>
    </cfRule>
  </conditionalFormatting>
  <conditionalFormatting sqref="A4:A1048576">
    <cfRule type="expression" dxfId="213" priority="33">
      <formula>AND(G4="P",F4="")</formula>
    </cfRule>
    <cfRule type="expression" dxfId="212" priority="55" stopIfTrue="1">
      <formula>IF(A4&gt;8,1,0)</formula>
    </cfRule>
  </conditionalFormatting>
  <conditionalFormatting sqref="H1:H1048576">
    <cfRule type="containsText" dxfId="211" priority="50" operator="containsText" text="No DD">
      <formula>NOT(ISERROR(SEARCH("No DD",H1)))</formula>
    </cfRule>
    <cfRule type="containsText" dxfId="210" priority="51" operator="containsText" text="Merit">
      <formula>NOT(ISERROR(SEARCH("Merit",H1)))</formula>
    </cfRule>
    <cfRule type="containsText" dxfId="209" priority="52" operator="containsText" text="Excellence">
      <formula>NOT(ISERROR(SEARCH("Excellence",H1)))</formula>
    </cfRule>
    <cfRule type="containsText" dxfId="208" priority="53" operator="containsText" text="Worlds Team">
      <formula>NOT(ISERROR(SEARCH("Worlds Team",H1)))</formula>
    </cfRule>
    <cfRule type="containsText" dxfId="207" priority="54" operator="containsText" text="National Team">
      <formula>NOT(ISERROR(SEARCH("National Team",H1)))</formula>
    </cfRule>
  </conditionalFormatting>
  <conditionalFormatting sqref="AT22:AT1048576 BW22:BW1048576 EE22:EE1048576 BW1:BW20 CZ1:CZ1048576 EE1:EE20 FG1:FG1048576 GI1:GI1048576 HK1:HK1048576 IM1:IM1048576 JO1:JO1048576 KQ1:KQ1048576 LS1:LS1048576 MU1:MU1048576 NW1:NW1048576 OY1:OY1048576 QA1:QA1048576 AT1:AT20 SE1:SE21 RC1:RC21 TG1:TG21">
    <cfRule type="cellIs" dxfId="206" priority="48" operator="between">
      <formula>AW$21</formula>
      <formula>1000</formula>
    </cfRule>
    <cfRule type="cellIs" dxfId="205" priority="49" operator="between">
      <formula>AW$20</formula>
      <formula>AW$21</formula>
    </cfRule>
    <cfRule type="cellIs" dxfId="204" priority="56" operator="between">
      <formula>AW$19</formula>
      <formula>AW$20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 QY1:QY21 SA1:SA21 TC1:TC21">
    <cfRule type="cellIs" dxfId="203" priority="107838" operator="between">
      <formula>AW$14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 QZ1:QZ21 SB1:SB21 TD1:TD21">
    <cfRule type="cellIs" dxfId="202" priority="107889" operator="between">
      <formula>AW$18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 SF1:SF21 RD1:RD21 TH1:TH21">
    <cfRule type="cellIs" dxfId="201" priority="107940" operator="between">
      <formula>AW$14</formula>
      <formula>AW$15</formula>
    </cfRule>
    <cfRule type="cellIs" dxfId="200" priority="107941" operator="between">
      <formula>AW$15</formula>
      <formula>AW$16</formula>
    </cfRule>
    <cfRule type="cellIs" dxfId="199" priority="107942" operator="between">
      <formula>AW$16</formula>
      <formula>AW$17</formula>
    </cfRule>
    <cfRule type="cellIs" dxfId="198" priority="107943" operator="between">
      <formula>AW$17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 SG1:SG21 RE1:RE21 TI1:TI21">
    <cfRule type="cellIs" dxfId="197" priority="108144" operator="between">
      <formula>AW$18</formula>
      <formula>AW$19</formula>
    </cfRule>
    <cfRule type="cellIs" dxfId="196" priority="108145" operator="between">
      <formula>AW$19</formula>
      <formula>AW$20</formula>
    </cfRule>
    <cfRule type="cellIs" dxfId="195" priority="108146" operator="between">
      <formula>AW$20</formula>
      <formula>AW$21</formula>
    </cfRule>
    <cfRule type="cellIs" dxfId="194" priority="108147" operator="between">
      <formula>AW$21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 SD1:SD21 RB1:RB21 TF1:TF21">
    <cfRule type="cellIs" dxfId="193" priority="108348" operator="between">
      <formula>AW$17</formula>
      <formula>1000</formula>
    </cfRule>
    <cfRule type="cellIs" dxfId="192" priority="108349" operator="between">
      <formula>AW$16</formula>
      <formula>AW$17</formula>
    </cfRule>
    <cfRule type="cellIs" dxfId="191" priority="108350" operator="between">
      <formula>AW$15</formula>
      <formula>AW$16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UM3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  <col min="476" max="559" width="10.83203125" hidden="1" customWidth="1"/>
  </cols>
  <sheetData>
    <row r="1" spans="1:559" ht="16" customHeight="1" x14ac:dyDescent="0.2">
      <c r="A1" s="68" t="s">
        <v>1</v>
      </c>
      <c r="B1" s="68" t="s">
        <v>29</v>
      </c>
      <c r="C1" s="68" t="s">
        <v>0</v>
      </c>
      <c r="D1" s="68" t="s">
        <v>58</v>
      </c>
      <c r="E1" s="68" t="s">
        <v>2</v>
      </c>
      <c r="F1" s="69" t="s">
        <v>64</v>
      </c>
      <c r="G1" s="69" t="s">
        <v>11</v>
      </c>
      <c r="H1" s="68" t="s">
        <v>12</v>
      </c>
      <c r="I1" s="69" t="s">
        <v>86</v>
      </c>
      <c r="J1" s="74" t="s">
        <v>117</v>
      </c>
      <c r="K1" s="70" t="s">
        <v>33</v>
      </c>
      <c r="L1" s="74" t="s">
        <v>118</v>
      </c>
      <c r="M1" s="70" t="s">
        <v>33</v>
      </c>
      <c r="N1" s="74" t="s">
        <v>119</v>
      </c>
      <c r="O1" s="70" t="s">
        <v>33</v>
      </c>
      <c r="P1" s="70" t="s">
        <v>13</v>
      </c>
      <c r="Q1" s="70" t="s">
        <v>33</v>
      </c>
      <c r="R1" s="73" t="s">
        <v>14</v>
      </c>
      <c r="S1" s="70" t="s">
        <v>34</v>
      </c>
      <c r="T1" s="70" t="s">
        <v>33</v>
      </c>
      <c r="U1" s="71" t="s">
        <v>205</v>
      </c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6" t="s">
        <v>234</v>
      </c>
      <c r="AY1" s="76"/>
      <c r="AZ1" s="76"/>
      <c r="BA1" s="76"/>
      <c r="BB1" s="76"/>
      <c r="BC1" s="76"/>
      <c r="BD1" s="76"/>
      <c r="BE1" s="76"/>
      <c r="BF1" s="76"/>
      <c r="BG1" s="76"/>
      <c r="BH1" s="76"/>
      <c r="BI1" s="76"/>
      <c r="BJ1" s="76"/>
      <c r="BK1" s="76"/>
      <c r="BL1" s="76"/>
      <c r="BM1" s="76"/>
      <c r="BN1" s="76"/>
      <c r="BO1" s="76"/>
      <c r="BP1" s="76"/>
      <c r="BQ1" s="76"/>
      <c r="BR1" s="76"/>
      <c r="BS1" s="76"/>
      <c r="BT1" s="76"/>
      <c r="BU1" s="76"/>
      <c r="BV1" s="76"/>
      <c r="BW1" s="76"/>
      <c r="BX1" s="76"/>
      <c r="BY1" s="76"/>
      <c r="BZ1" s="76"/>
      <c r="CA1" s="71" t="s">
        <v>275</v>
      </c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7" t="s">
        <v>63</v>
      </c>
      <c r="DE1" s="77"/>
      <c r="DF1" s="77"/>
      <c r="DG1" s="71" t="s">
        <v>200</v>
      </c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6" t="s">
        <v>216</v>
      </c>
      <c r="EJ1" s="76"/>
      <c r="EK1" s="76"/>
      <c r="EL1" s="76"/>
      <c r="EM1" s="76"/>
      <c r="EN1" s="76"/>
      <c r="EO1" s="76"/>
      <c r="EP1" s="76"/>
      <c r="EQ1" s="76"/>
      <c r="ER1" s="76"/>
      <c r="ES1" s="76"/>
      <c r="ET1" s="76"/>
      <c r="EU1" s="76"/>
      <c r="EV1" s="76"/>
      <c r="EW1" s="76"/>
      <c r="EX1" s="76"/>
      <c r="EY1" s="76"/>
      <c r="EZ1" s="76"/>
      <c r="FA1" s="76"/>
      <c r="FB1" s="76"/>
      <c r="FC1" s="76"/>
      <c r="FD1" s="76"/>
      <c r="FE1" s="76"/>
      <c r="FF1" s="76"/>
      <c r="FG1" s="76"/>
      <c r="FH1" s="76"/>
      <c r="FI1" s="76"/>
      <c r="FJ1" s="76"/>
      <c r="FK1" s="71" t="s">
        <v>224</v>
      </c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6" t="s">
        <v>289</v>
      </c>
      <c r="GN1" s="76"/>
      <c r="GO1" s="76"/>
      <c r="GP1" s="76"/>
      <c r="GQ1" s="76"/>
      <c r="GR1" s="76"/>
      <c r="GS1" s="76"/>
      <c r="GT1" s="76"/>
      <c r="GU1" s="76"/>
      <c r="GV1" s="76"/>
      <c r="GW1" s="76"/>
      <c r="GX1" s="76"/>
      <c r="GY1" s="76"/>
      <c r="GZ1" s="76"/>
      <c r="HA1" s="76"/>
      <c r="HB1" s="76"/>
      <c r="HC1" s="76"/>
      <c r="HD1" s="76"/>
      <c r="HE1" s="76"/>
      <c r="HF1" s="76"/>
      <c r="HG1" s="76"/>
      <c r="HH1" s="76"/>
      <c r="HI1" s="76"/>
      <c r="HJ1" s="76"/>
      <c r="HK1" s="76"/>
      <c r="HL1" s="76"/>
      <c r="HM1" s="76"/>
      <c r="HN1" s="76"/>
      <c r="HO1" s="71" t="s">
        <v>288</v>
      </c>
      <c r="HP1" s="71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6"/>
      <c r="IR1" s="76"/>
      <c r="IS1" s="76"/>
      <c r="IT1" s="76"/>
      <c r="IU1" s="76"/>
      <c r="IV1" s="76"/>
      <c r="IW1" s="76"/>
      <c r="IX1" s="76"/>
      <c r="IY1" s="76"/>
      <c r="IZ1" s="76"/>
      <c r="JA1" s="76"/>
      <c r="JB1" s="76"/>
      <c r="JC1" s="76"/>
      <c r="JD1" s="76"/>
      <c r="JE1" s="76"/>
      <c r="JF1" s="76"/>
      <c r="JG1" s="76"/>
      <c r="JH1" s="76"/>
      <c r="JI1" s="76"/>
      <c r="JJ1" s="76"/>
      <c r="JK1" s="76"/>
      <c r="JL1" s="76"/>
      <c r="JM1" s="76"/>
      <c r="JN1" s="76"/>
      <c r="JO1" s="76"/>
      <c r="JP1" s="76"/>
      <c r="JQ1" s="76"/>
      <c r="JR1" s="76"/>
      <c r="JS1" s="71"/>
      <c r="JT1" s="71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6"/>
      <c r="KV1" s="76"/>
      <c r="KW1" s="76"/>
      <c r="KX1" s="76"/>
      <c r="KY1" s="76"/>
      <c r="KZ1" s="76"/>
      <c r="LA1" s="76"/>
      <c r="LB1" s="76"/>
      <c r="LC1" s="76"/>
      <c r="LD1" s="76"/>
      <c r="LE1" s="76"/>
      <c r="LF1" s="76"/>
      <c r="LG1" s="76"/>
      <c r="LH1" s="76"/>
      <c r="LI1" s="76"/>
      <c r="LJ1" s="76"/>
      <c r="LK1" s="76"/>
      <c r="LL1" s="76"/>
      <c r="LM1" s="76"/>
      <c r="LN1" s="76"/>
      <c r="LO1" s="76"/>
      <c r="LP1" s="76"/>
      <c r="LQ1" s="76"/>
      <c r="LR1" s="76"/>
      <c r="LS1" s="76"/>
      <c r="LT1" s="76"/>
      <c r="LU1" s="76"/>
      <c r="LV1" s="76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6"/>
      <c r="MZ1" s="76"/>
      <c r="NA1" s="76"/>
      <c r="NB1" s="76"/>
      <c r="NC1" s="76"/>
      <c r="ND1" s="76"/>
      <c r="NE1" s="76"/>
      <c r="NF1" s="76"/>
      <c r="NG1" s="76"/>
      <c r="NH1" s="76"/>
      <c r="NI1" s="76"/>
      <c r="NJ1" s="76"/>
      <c r="NK1" s="76"/>
      <c r="NL1" s="76"/>
      <c r="NM1" s="76"/>
      <c r="NN1" s="76"/>
      <c r="NO1" s="76"/>
      <c r="NP1" s="76"/>
      <c r="NQ1" s="76"/>
      <c r="NR1" s="76"/>
      <c r="NS1" s="76"/>
      <c r="NT1" s="76"/>
      <c r="NU1" s="76"/>
      <c r="NV1" s="76"/>
      <c r="NW1" s="76"/>
      <c r="NX1" s="76"/>
      <c r="NY1" s="76"/>
      <c r="NZ1" s="76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6"/>
      <c r="PD1" s="76"/>
      <c r="PE1" s="76"/>
      <c r="PF1" s="76"/>
      <c r="PG1" s="76"/>
      <c r="PH1" s="76"/>
      <c r="PI1" s="76"/>
      <c r="PJ1" s="76"/>
      <c r="PK1" s="76"/>
      <c r="PL1" s="76"/>
      <c r="PM1" s="76"/>
      <c r="PN1" s="76"/>
      <c r="PO1" s="76"/>
      <c r="PP1" s="76"/>
      <c r="PQ1" s="76"/>
      <c r="PR1" s="76"/>
      <c r="PS1" s="76"/>
      <c r="PT1" s="76"/>
      <c r="PU1" s="76"/>
      <c r="PV1" s="76"/>
      <c r="PW1" s="76"/>
      <c r="PX1" s="76"/>
      <c r="PY1" s="76"/>
      <c r="PZ1" s="76"/>
      <c r="QA1" s="76"/>
      <c r="QB1" s="76"/>
      <c r="QC1" s="76"/>
      <c r="QD1" s="76"/>
      <c r="QE1" s="71"/>
      <c r="QF1" s="71"/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6"/>
      <c r="RH1" s="76"/>
      <c r="RI1" s="76"/>
      <c r="RJ1" s="76"/>
      <c r="RK1" s="76"/>
      <c r="RL1" s="76"/>
      <c r="RM1" s="76"/>
      <c r="RN1" s="76"/>
      <c r="RO1" s="76"/>
      <c r="RP1" s="76"/>
      <c r="RQ1" s="76"/>
      <c r="RR1" s="76"/>
      <c r="RS1" s="76"/>
      <c r="RT1" s="76"/>
      <c r="RU1" s="76"/>
      <c r="RV1" s="76"/>
      <c r="RW1" s="76"/>
      <c r="RX1" s="76"/>
      <c r="RY1" s="76"/>
      <c r="RZ1" s="76"/>
      <c r="SA1" s="76"/>
      <c r="SB1" s="76"/>
      <c r="SC1" s="76"/>
      <c r="SD1" s="76"/>
      <c r="SE1" s="76"/>
      <c r="SF1" s="76"/>
      <c r="SG1" s="76"/>
      <c r="SH1" s="76"/>
      <c r="SI1" s="71"/>
      <c r="SJ1" s="71"/>
      <c r="SK1" s="71"/>
      <c r="SL1" s="71"/>
      <c r="SM1" s="71"/>
      <c r="SN1" s="71"/>
      <c r="SO1" s="71"/>
      <c r="SP1" s="71"/>
      <c r="SQ1" s="71"/>
      <c r="SR1" s="71"/>
      <c r="SS1" s="71"/>
      <c r="ST1" s="71"/>
      <c r="SU1" s="71"/>
      <c r="SV1" s="71"/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6" t="s">
        <v>67</v>
      </c>
      <c r="TL1" s="76"/>
      <c r="TM1" s="76"/>
      <c r="TN1" s="76"/>
      <c r="TO1" s="76"/>
      <c r="TP1" s="76"/>
      <c r="TQ1" s="76"/>
      <c r="TR1" s="76"/>
      <c r="TS1" s="76"/>
      <c r="TT1" s="76"/>
      <c r="TU1" s="76"/>
      <c r="TV1" s="76"/>
      <c r="TW1" s="76"/>
      <c r="TX1" s="76"/>
      <c r="TY1" s="76"/>
      <c r="TZ1" s="76"/>
      <c r="UA1" s="76"/>
      <c r="UB1" s="76"/>
      <c r="UC1" s="76"/>
      <c r="UD1" s="76"/>
      <c r="UE1" s="76"/>
      <c r="UF1" s="76"/>
      <c r="UG1" s="76"/>
      <c r="UH1" s="76"/>
      <c r="UI1" s="76"/>
      <c r="UJ1" s="76"/>
      <c r="UK1" s="76"/>
      <c r="UL1" s="76"/>
      <c r="UM1" s="76"/>
    </row>
    <row r="2" spans="1:559" x14ac:dyDescent="0.2">
      <c r="A2" s="68"/>
      <c r="B2" s="68"/>
      <c r="C2" s="68"/>
      <c r="D2" s="68"/>
      <c r="E2" s="68"/>
      <c r="F2" s="69"/>
      <c r="G2" s="69"/>
      <c r="H2" s="68"/>
      <c r="I2" s="69"/>
      <c r="J2" s="74"/>
      <c r="K2" s="70"/>
      <c r="L2" s="74"/>
      <c r="M2" s="70"/>
      <c r="N2" s="74"/>
      <c r="O2" s="70"/>
      <c r="P2" s="70"/>
      <c r="Q2" s="70"/>
      <c r="R2" s="73"/>
      <c r="S2" s="70"/>
      <c r="T2" s="70"/>
      <c r="U2" s="72" t="s">
        <v>109</v>
      </c>
      <c r="V2" s="72"/>
      <c r="W2" s="72"/>
      <c r="X2" s="72"/>
      <c r="Y2" s="72" t="s">
        <v>110</v>
      </c>
      <c r="Z2" s="72"/>
      <c r="AA2" s="72"/>
      <c r="AB2" s="72"/>
      <c r="AC2" s="72" t="s">
        <v>111</v>
      </c>
      <c r="AD2" s="72"/>
      <c r="AE2" s="72"/>
      <c r="AF2" s="72"/>
      <c r="AG2" s="72" t="s">
        <v>112</v>
      </c>
      <c r="AH2" s="72"/>
      <c r="AI2" s="72"/>
      <c r="AJ2" s="72"/>
      <c r="AK2" s="79" t="s">
        <v>113</v>
      </c>
      <c r="AL2" s="79"/>
      <c r="AM2" s="79"/>
      <c r="AN2" s="79"/>
      <c r="AO2" s="14"/>
      <c r="AP2" s="14" t="s">
        <v>114</v>
      </c>
      <c r="AQ2" s="14" t="s">
        <v>115</v>
      </c>
      <c r="AR2" s="14" t="s">
        <v>111</v>
      </c>
      <c r="AS2" s="14" t="s">
        <v>120</v>
      </c>
      <c r="AT2" s="14" t="s">
        <v>24</v>
      </c>
      <c r="AU2" s="14" t="s">
        <v>69</v>
      </c>
      <c r="AV2" s="14" t="s">
        <v>116</v>
      </c>
      <c r="AW2" s="14" t="s">
        <v>18</v>
      </c>
      <c r="AX2" s="75" t="s">
        <v>109</v>
      </c>
      <c r="AY2" s="75"/>
      <c r="AZ2" s="75"/>
      <c r="BA2" s="75"/>
      <c r="BB2" s="75" t="s">
        <v>110</v>
      </c>
      <c r="BC2" s="75"/>
      <c r="BD2" s="75"/>
      <c r="BE2" s="75"/>
      <c r="BF2" s="75" t="s">
        <v>111</v>
      </c>
      <c r="BG2" s="75"/>
      <c r="BH2" s="75"/>
      <c r="BI2" s="75"/>
      <c r="BJ2" s="75" t="s">
        <v>112</v>
      </c>
      <c r="BK2" s="75"/>
      <c r="BL2" s="75"/>
      <c r="BM2" s="75"/>
      <c r="BN2" s="78" t="s">
        <v>113</v>
      </c>
      <c r="BO2" s="78"/>
      <c r="BP2" s="78"/>
      <c r="BQ2" s="78"/>
      <c r="BR2" s="13"/>
      <c r="BS2" s="13" t="s">
        <v>114</v>
      </c>
      <c r="BT2" s="13" t="s">
        <v>115</v>
      </c>
      <c r="BU2" s="13" t="s">
        <v>111</v>
      </c>
      <c r="BV2" s="13" t="s">
        <v>120</v>
      </c>
      <c r="BW2" s="13" t="s">
        <v>24</v>
      </c>
      <c r="BX2" s="13" t="s">
        <v>69</v>
      </c>
      <c r="BY2" s="13" t="s">
        <v>116</v>
      </c>
      <c r="BZ2" s="13" t="s">
        <v>18</v>
      </c>
      <c r="CA2" s="72" t="s">
        <v>109</v>
      </c>
      <c r="CB2" s="72"/>
      <c r="CC2" s="72"/>
      <c r="CD2" s="72"/>
      <c r="CE2" s="72" t="s">
        <v>110</v>
      </c>
      <c r="CF2" s="72"/>
      <c r="CG2" s="72"/>
      <c r="CH2" s="72"/>
      <c r="CI2" s="72" t="s">
        <v>111</v>
      </c>
      <c r="CJ2" s="72"/>
      <c r="CK2" s="72"/>
      <c r="CL2" s="72"/>
      <c r="CM2" s="72" t="s">
        <v>112</v>
      </c>
      <c r="CN2" s="72"/>
      <c r="CO2" s="72"/>
      <c r="CP2" s="72"/>
      <c r="CQ2" s="79" t="s">
        <v>113</v>
      </c>
      <c r="CR2" s="79"/>
      <c r="CS2" s="79"/>
      <c r="CT2" s="79"/>
      <c r="CU2" s="14"/>
      <c r="CV2" s="14" t="s">
        <v>114</v>
      </c>
      <c r="CW2" s="14" t="s">
        <v>115</v>
      </c>
      <c r="CX2" s="14" t="s">
        <v>111</v>
      </c>
      <c r="CY2" s="14" t="s">
        <v>120</v>
      </c>
      <c r="CZ2" s="14" t="s">
        <v>24</v>
      </c>
      <c r="DA2" s="14" t="s">
        <v>69</v>
      </c>
      <c r="DB2" s="14" t="s">
        <v>116</v>
      </c>
      <c r="DC2" s="14" t="s">
        <v>18</v>
      </c>
      <c r="DD2" s="51" t="s">
        <v>115</v>
      </c>
      <c r="DE2" s="51" t="s">
        <v>111</v>
      </c>
      <c r="DF2" s="51" t="s">
        <v>23</v>
      </c>
      <c r="DG2" s="72" t="s">
        <v>109</v>
      </c>
      <c r="DH2" s="72"/>
      <c r="DI2" s="72"/>
      <c r="DJ2" s="72"/>
      <c r="DK2" s="72" t="s">
        <v>110</v>
      </c>
      <c r="DL2" s="72"/>
      <c r="DM2" s="72"/>
      <c r="DN2" s="72"/>
      <c r="DO2" s="72" t="s">
        <v>111</v>
      </c>
      <c r="DP2" s="72"/>
      <c r="DQ2" s="72"/>
      <c r="DR2" s="72"/>
      <c r="DS2" s="72" t="s">
        <v>112</v>
      </c>
      <c r="DT2" s="72"/>
      <c r="DU2" s="72"/>
      <c r="DV2" s="72"/>
      <c r="DW2" s="80" t="s">
        <v>113</v>
      </c>
      <c r="DX2" s="80"/>
      <c r="DY2" s="80"/>
      <c r="DZ2" s="80"/>
      <c r="EA2" s="14" t="s">
        <v>114</v>
      </c>
      <c r="EB2" s="14" t="s">
        <v>115</v>
      </c>
      <c r="EC2" s="14" t="s">
        <v>111</v>
      </c>
      <c r="ED2" s="14" t="s">
        <v>120</v>
      </c>
      <c r="EE2" s="14" t="s">
        <v>24</v>
      </c>
      <c r="EF2" s="14" t="s">
        <v>69</v>
      </c>
      <c r="EG2" s="14" t="s">
        <v>116</v>
      </c>
      <c r="EH2" s="14" t="s">
        <v>18</v>
      </c>
      <c r="EI2" s="75" t="s">
        <v>109</v>
      </c>
      <c r="EJ2" s="75"/>
      <c r="EK2" s="75"/>
      <c r="EL2" s="75"/>
      <c r="EM2" s="75" t="s">
        <v>110</v>
      </c>
      <c r="EN2" s="75"/>
      <c r="EO2" s="75"/>
      <c r="EP2" s="75"/>
      <c r="EQ2" s="75" t="s">
        <v>111</v>
      </c>
      <c r="ER2" s="75"/>
      <c r="ES2" s="75"/>
      <c r="ET2" s="75"/>
      <c r="EU2" s="75" t="s">
        <v>112</v>
      </c>
      <c r="EV2" s="75"/>
      <c r="EW2" s="75"/>
      <c r="EX2" s="75"/>
      <c r="EY2" s="78" t="s">
        <v>113</v>
      </c>
      <c r="EZ2" s="78"/>
      <c r="FA2" s="78"/>
      <c r="FB2" s="78"/>
      <c r="FC2" s="13" t="s">
        <v>114</v>
      </c>
      <c r="FD2" s="13" t="s">
        <v>115</v>
      </c>
      <c r="FE2" s="13" t="s">
        <v>111</v>
      </c>
      <c r="FF2" s="13" t="s">
        <v>120</v>
      </c>
      <c r="FG2" s="13" t="s">
        <v>24</v>
      </c>
      <c r="FH2" s="13" t="s">
        <v>69</v>
      </c>
      <c r="FI2" s="13" t="s">
        <v>116</v>
      </c>
      <c r="FJ2" s="13" t="s">
        <v>18</v>
      </c>
      <c r="FK2" s="72" t="s">
        <v>109</v>
      </c>
      <c r="FL2" s="72"/>
      <c r="FM2" s="72"/>
      <c r="FN2" s="72"/>
      <c r="FO2" s="72" t="s">
        <v>110</v>
      </c>
      <c r="FP2" s="72"/>
      <c r="FQ2" s="72"/>
      <c r="FR2" s="72"/>
      <c r="FS2" s="72" t="s">
        <v>111</v>
      </c>
      <c r="FT2" s="72"/>
      <c r="FU2" s="72"/>
      <c r="FV2" s="72"/>
      <c r="FW2" s="72" t="s">
        <v>112</v>
      </c>
      <c r="FX2" s="72"/>
      <c r="FY2" s="72"/>
      <c r="FZ2" s="72"/>
      <c r="GA2" s="80" t="s">
        <v>113</v>
      </c>
      <c r="GB2" s="80"/>
      <c r="GC2" s="80"/>
      <c r="GD2" s="80"/>
      <c r="GE2" s="14" t="s">
        <v>114</v>
      </c>
      <c r="GF2" s="14" t="s">
        <v>115</v>
      </c>
      <c r="GG2" s="14" t="s">
        <v>111</v>
      </c>
      <c r="GH2" s="14" t="s">
        <v>120</v>
      </c>
      <c r="GI2" s="14" t="s">
        <v>24</v>
      </c>
      <c r="GJ2" s="14" t="s">
        <v>69</v>
      </c>
      <c r="GK2" s="14" t="s">
        <v>116</v>
      </c>
      <c r="GL2" s="14" t="s">
        <v>18</v>
      </c>
      <c r="GM2" s="75" t="s">
        <v>109</v>
      </c>
      <c r="GN2" s="75"/>
      <c r="GO2" s="75"/>
      <c r="GP2" s="75"/>
      <c r="GQ2" s="75" t="s">
        <v>110</v>
      </c>
      <c r="GR2" s="75"/>
      <c r="GS2" s="75"/>
      <c r="GT2" s="75"/>
      <c r="GU2" s="75" t="s">
        <v>111</v>
      </c>
      <c r="GV2" s="75"/>
      <c r="GW2" s="75"/>
      <c r="GX2" s="75"/>
      <c r="GY2" s="75" t="s">
        <v>112</v>
      </c>
      <c r="GZ2" s="75"/>
      <c r="HA2" s="75"/>
      <c r="HB2" s="75"/>
      <c r="HC2" s="78" t="s">
        <v>113</v>
      </c>
      <c r="HD2" s="78"/>
      <c r="HE2" s="78"/>
      <c r="HF2" s="78"/>
      <c r="HG2" s="13" t="s">
        <v>114</v>
      </c>
      <c r="HH2" s="13" t="s">
        <v>115</v>
      </c>
      <c r="HI2" s="13" t="s">
        <v>111</v>
      </c>
      <c r="HJ2" s="13" t="s">
        <v>120</v>
      </c>
      <c r="HK2" s="13" t="s">
        <v>24</v>
      </c>
      <c r="HL2" s="13" t="s">
        <v>69</v>
      </c>
      <c r="HM2" s="13" t="s">
        <v>116</v>
      </c>
      <c r="HN2" s="13" t="s">
        <v>18</v>
      </c>
      <c r="HO2" s="72" t="s">
        <v>109</v>
      </c>
      <c r="HP2" s="72"/>
      <c r="HQ2" s="72"/>
      <c r="HR2" s="72"/>
      <c r="HS2" s="72" t="s">
        <v>110</v>
      </c>
      <c r="HT2" s="72"/>
      <c r="HU2" s="72"/>
      <c r="HV2" s="72"/>
      <c r="HW2" s="72" t="s">
        <v>111</v>
      </c>
      <c r="HX2" s="72"/>
      <c r="HY2" s="72"/>
      <c r="HZ2" s="72"/>
      <c r="IA2" s="72" t="s">
        <v>112</v>
      </c>
      <c r="IB2" s="72"/>
      <c r="IC2" s="72"/>
      <c r="ID2" s="72"/>
      <c r="IE2" s="80" t="s">
        <v>113</v>
      </c>
      <c r="IF2" s="80"/>
      <c r="IG2" s="80"/>
      <c r="IH2" s="80"/>
      <c r="II2" s="14" t="s">
        <v>114</v>
      </c>
      <c r="IJ2" s="14" t="s">
        <v>115</v>
      </c>
      <c r="IK2" s="14" t="s">
        <v>111</v>
      </c>
      <c r="IL2" s="14" t="s">
        <v>120</v>
      </c>
      <c r="IM2" s="14" t="s">
        <v>24</v>
      </c>
      <c r="IN2" s="14" t="s">
        <v>69</v>
      </c>
      <c r="IO2" s="14" t="s">
        <v>116</v>
      </c>
      <c r="IP2" s="14" t="s">
        <v>18</v>
      </c>
      <c r="IQ2" s="75" t="s">
        <v>109</v>
      </c>
      <c r="IR2" s="75"/>
      <c r="IS2" s="75"/>
      <c r="IT2" s="75"/>
      <c r="IU2" s="75" t="s">
        <v>110</v>
      </c>
      <c r="IV2" s="75"/>
      <c r="IW2" s="75"/>
      <c r="IX2" s="75"/>
      <c r="IY2" s="75" t="s">
        <v>111</v>
      </c>
      <c r="IZ2" s="75"/>
      <c r="JA2" s="75"/>
      <c r="JB2" s="75"/>
      <c r="JC2" s="75" t="s">
        <v>112</v>
      </c>
      <c r="JD2" s="75"/>
      <c r="JE2" s="75"/>
      <c r="JF2" s="75"/>
      <c r="JG2" s="78" t="s">
        <v>113</v>
      </c>
      <c r="JH2" s="78"/>
      <c r="JI2" s="78"/>
      <c r="JJ2" s="78"/>
      <c r="JK2" s="13" t="s">
        <v>114</v>
      </c>
      <c r="JL2" s="13" t="s">
        <v>115</v>
      </c>
      <c r="JM2" s="13" t="s">
        <v>111</v>
      </c>
      <c r="JN2" s="13" t="s">
        <v>120</v>
      </c>
      <c r="JO2" s="13" t="s">
        <v>24</v>
      </c>
      <c r="JP2" s="13" t="s">
        <v>69</v>
      </c>
      <c r="JQ2" s="13" t="s">
        <v>116</v>
      </c>
      <c r="JR2" s="13" t="s">
        <v>18</v>
      </c>
      <c r="JS2" s="72" t="s">
        <v>109</v>
      </c>
      <c r="JT2" s="72"/>
      <c r="JU2" s="72"/>
      <c r="JV2" s="72"/>
      <c r="JW2" s="72" t="s">
        <v>110</v>
      </c>
      <c r="JX2" s="72"/>
      <c r="JY2" s="72"/>
      <c r="JZ2" s="72"/>
      <c r="KA2" s="72" t="s">
        <v>111</v>
      </c>
      <c r="KB2" s="72"/>
      <c r="KC2" s="72"/>
      <c r="KD2" s="72"/>
      <c r="KE2" s="72" t="s">
        <v>112</v>
      </c>
      <c r="KF2" s="72"/>
      <c r="KG2" s="72"/>
      <c r="KH2" s="72"/>
      <c r="KI2" s="80" t="s">
        <v>113</v>
      </c>
      <c r="KJ2" s="80"/>
      <c r="KK2" s="80"/>
      <c r="KL2" s="80"/>
      <c r="KM2" s="14" t="s">
        <v>114</v>
      </c>
      <c r="KN2" s="14" t="s">
        <v>115</v>
      </c>
      <c r="KO2" s="14" t="s">
        <v>111</v>
      </c>
      <c r="KP2" s="14" t="s">
        <v>120</v>
      </c>
      <c r="KQ2" s="14" t="s">
        <v>24</v>
      </c>
      <c r="KR2" s="14" t="s">
        <v>69</v>
      </c>
      <c r="KS2" s="14" t="s">
        <v>116</v>
      </c>
      <c r="KT2" s="14" t="s">
        <v>18</v>
      </c>
      <c r="KU2" s="75" t="s">
        <v>109</v>
      </c>
      <c r="KV2" s="75"/>
      <c r="KW2" s="75"/>
      <c r="KX2" s="75"/>
      <c r="KY2" s="75" t="s">
        <v>110</v>
      </c>
      <c r="KZ2" s="75"/>
      <c r="LA2" s="75"/>
      <c r="LB2" s="75"/>
      <c r="LC2" s="75" t="s">
        <v>111</v>
      </c>
      <c r="LD2" s="75"/>
      <c r="LE2" s="75"/>
      <c r="LF2" s="75"/>
      <c r="LG2" s="75" t="s">
        <v>112</v>
      </c>
      <c r="LH2" s="75"/>
      <c r="LI2" s="75"/>
      <c r="LJ2" s="75"/>
      <c r="LK2" s="78" t="s">
        <v>113</v>
      </c>
      <c r="LL2" s="78"/>
      <c r="LM2" s="78"/>
      <c r="LN2" s="78"/>
      <c r="LO2" s="13" t="s">
        <v>114</v>
      </c>
      <c r="LP2" s="13" t="s">
        <v>115</v>
      </c>
      <c r="LQ2" s="13" t="s">
        <v>111</v>
      </c>
      <c r="LR2" s="13" t="s">
        <v>120</v>
      </c>
      <c r="LS2" s="13" t="s">
        <v>24</v>
      </c>
      <c r="LT2" s="13" t="s">
        <v>69</v>
      </c>
      <c r="LU2" s="13" t="s">
        <v>116</v>
      </c>
      <c r="LV2" s="13" t="s">
        <v>18</v>
      </c>
      <c r="LW2" s="72" t="s">
        <v>109</v>
      </c>
      <c r="LX2" s="72"/>
      <c r="LY2" s="72"/>
      <c r="LZ2" s="72"/>
      <c r="MA2" s="72" t="s">
        <v>110</v>
      </c>
      <c r="MB2" s="72"/>
      <c r="MC2" s="72"/>
      <c r="MD2" s="72"/>
      <c r="ME2" s="72" t="s">
        <v>111</v>
      </c>
      <c r="MF2" s="72"/>
      <c r="MG2" s="72"/>
      <c r="MH2" s="72"/>
      <c r="MI2" s="72" t="s">
        <v>112</v>
      </c>
      <c r="MJ2" s="72"/>
      <c r="MK2" s="72"/>
      <c r="ML2" s="72"/>
      <c r="MM2" s="80" t="s">
        <v>113</v>
      </c>
      <c r="MN2" s="80"/>
      <c r="MO2" s="80"/>
      <c r="MP2" s="80"/>
      <c r="MQ2" s="14" t="s">
        <v>114</v>
      </c>
      <c r="MR2" s="14" t="s">
        <v>115</v>
      </c>
      <c r="MS2" s="14" t="s">
        <v>111</v>
      </c>
      <c r="MT2" s="14" t="s">
        <v>120</v>
      </c>
      <c r="MU2" s="14" t="s">
        <v>24</v>
      </c>
      <c r="MV2" s="14" t="s">
        <v>69</v>
      </c>
      <c r="MW2" s="14" t="s">
        <v>116</v>
      </c>
      <c r="MX2" s="14" t="s">
        <v>18</v>
      </c>
      <c r="MY2" s="75" t="s">
        <v>109</v>
      </c>
      <c r="MZ2" s="75"/>
      <c r="NA2" s="75"/>
      <c r="NB2" s="75"/>
      <c r="NC2" s="75" t="s">
        <v>110</v>
      </c>
      <c r="ND2" s="75"/>
      <c r="NE2" s="75"/>
      <c r="NF2" s="75"/>
      <c r="NG2" s="75" t="s">
        <v>111</v>
      </c>
      <c r="NH2" s="75"/>
      <c r="NI2" s="75"/>
      <c r="NJ2" s="75"/>
      <c r="NK2" s="75" t="s">
        <v>112</v>
      </c>
      <c r="NL2" s="75"/>
      <c r="NM2" s="75"/>
      <c r="NN2" s="75"/>
      <c r="NO2" s="78" t="s">
        <v>113</v>
      </c>
      <c r="NP2" s="78"/>
      <c r="NQ2" s="78"/>
      <c r="NR2" s="78"/>
      <c r="NS2" s="13" t="s">
        <v>114</v>
      </c>
      <c r="NT2" s="13" t="s">
        <v>115</v>
      </c>
      <c r="NU2" s="13" t="s">
        <v>111</v>
      </c>
      <c r="NV2" s="13" t="s">
        <v>120</v>
      </c>
      <c r="NW2" s="13" t="s">
        <v>24</v>
      </c>
      <c r="NX2" s="13" t="s">
        <v>69</v>
      </c>
      <c r="NY2" s="13" t="s">
        <v>116</v>
      </c>
      <c r="NZ2" s="13" t="s">
        <v>18</v>
      </c>
      <c r="OA2" s="72" t="s">
        <v>109</v>
      </c>
      <c r="OB2" s="72"/>
      <c r="OC2" s="72"/>
      <c r="OD2" s="72"/>
      <c r="OE2" s="72" t="s">
        <v>110</v>
      </c>
      <c r="OF2" s="72"/>
      <c r="OG2" s="72"/>
      <c r="OH2" s="72"/>
      <c r="OI2" s="72" t="s">
        <v>111</v>
      </c>
      <c r="OJ2" s="72"/>
      <c r="OK2" s="72"/>
      <c r="OL2" s="72"/>
      <c r="OM2" s="72" t="s">
        <v>112</v>
      </c>
      <c r="ON2" s="72"/>
      <c r="OO2" s="72"/>
      <c r="OP2" s="72"/>
      <c r="OQ2" s="80" t="s">
        <v>113</v>
      </c>
      <c r="OR2" s="80"/>
      <c r="OS2" s="80"/>
      <c r="OT2" s="80"/>
      <c r="OU2" s="14" t="s">
        <v>114</v>
      </c>
      <c r="OV2" s="14" t="s">
        <v>115</v>
      </c>
      <c r="OW2" s="14" t="s">
        <v>111</v>
      </c>
      <c r="OX2" s="14" t="s">
        <v>120</v>
      </c>
      <c r="OY2" s="14" t="s">
        <v>24</v>
      </c>
      <c r="OZ2" s="14" t="s">
        <v>69</v>
      </c>
      <c r="PA2" s="14" t="s">
        <v>116</v>
      </c>
      <c r="PB2" s="14" t="s">
        <v>18</v>
      </c>
      <c r="PC2" s="75" t="s">
        <v>109</v>
      </c>
      <c r="PD2" s="75"/>
      <c r="PE2" s="75"/>
      <c r="PF2" s="75"/>
      <c r="PG2" s="75" t="s">
        <v>110</v>
      </c>
      <c r="PH2" s="75"/>
      <c r="PI2" s="75"/>
      <c r="PJ2" s="75"/>
      <c r="PK2" s="75" t="s">
        <v>111</v>
      </c>
      <c r="PL2" s="75"/>
      <c r="PM2" s="75"/>
      <c r="PN2" s="75"/>
      <c r="PO2" s="75" t="s">
        <v>112</v>
      </c>
      <c r="PP2" s="75"/>
      <c r="PQ2" s="75"/>
      <c r="PR2" s="75"/>
      <c r="PS2" s="78" t="s">
        <v>113</v>
      </c>
      <c r="PT2" s="78"/>
      <c r="PU2" s="78"/>
      <c r="PV2" s="78"/>
      <c r="PW2" s="13" t="s">
        <v>114</v>
      </c>
      <c r="PX2" s="13" t="s">
        <v>115</v>
      </c>
      <c r="PY2" s="13" t="s">
        <v>111</v>
      </c>
      <c r="PZ2" s="13" t="s">
        <v>120</v>
      </c>
      <c r="QA2" s="13" t="s">
        <v>24</v>
      </c>
      <c r="QB2" s="13" t="s">
        <v>69</v>
      </c>
      <c r="QC2" s="13" t="s">
        <v>116</v>
      </c>
      <c r="QD2" s="13" t="s">
        <v>18</v>
      </c>
      <c r="QE2" s="72" t="s">
        <v>109</v>
      </c>
      <c r="QF2" s="72"/>
      <c r="QG2" s="72"/>
      <c r="QH2" s="72"/>
      <c r="QI2" s="72" t="s">
        <v>110</v>
      </c>
      <c r="QJ2" s="72"/>
      <c r="QK2" s="72"/>
      <c r="QL2" s="72"/>
      <c r="QM2" s="72" t="s">
        <v>111</v>
      </c>
      <c r="QN2" s="72"/>
      <c r="QO2" s="72"/>
      <c r="QP2" s="72"/>
      <c r="QQ2" s="72" t="s">
        <v>112</v>
      </c>
      <c r="QR2" s="72"/>
      <c r="QS2" s="72"/>
      <c r="QT2" s="72"/>
      <c r="QU2" s="80" t="s">
        <v>113</v>
      </c>
      <c r="QV2" s="80"/>
      <c r="QW2" s="80"/>
      <c r="QX2" s="80"/>
      <c r="QY2" s="14" t="s">
        <v>114</v>
      </c>
      <c r="QZ2" s="14" t="s">
        <v>115</v>
      </c>
      <c r="RA2" s="14" t="s">
        <v>111</v>
      </c>
      <c r="RB2" s="14" t="s">
        <v>120</v>
      </c>
      <c r="RC2" s="14" t="s">
        <v>24</v>
      </c>
      <c r="RD2" s="14" t="s">
        <v>69</v>
      </c>
      <c r="RE2" s="14" t="s">
        <v>116</v>
      </c>
      <c r="RF2" s="14" t="s">
        <v>18</v>
      </c>
      <c r="RG2" s="75" t="s">
        <v>109</v>
      </c>
      <c r="RH2" s="75"/>
      <c r="RI2" s="75"/>
      <c r="RJ2" s="75"/>
      <c r="RK2" s="75" t="s">
        <v>110</v>
      </c>
      <c r="RL2" s="75"/>
      <c r="RM2" s="75"/>
      <c r="RN2" s="75"/>
      <c r="RO2" s="75" t="s">
        <v>111</v>
      </c>
      <c r="RP2" s="75"/>
      <c r="RQ2" s="75"/>
      <c r="RR2" s="75"/>
      <c r="RS2" s="75" t="s">
        <v>112</v>
      </c>
      <c r="RT2" s="75"/>
      <c r="RU2" s="75"/>
      <c r="RV2" s="75"/>
      <c r="RW2" s="78" t="s">
        <v>113</v>
      </c>
      <c r="RX2" s="78"/>
      <c r="RY2" s="78"/>
      <c r="RZ2" s="78"/>
      <c r="SA2" s="13" t="s">
        <v>114</v>
      </c>
      <c r="SB2" s="13" t="s">
        <v>115</v>
      </c>
      <c r="SC2" s="13" t="s">
        <v>111</v>
      </c>
      <c r="SD2" s="13" t="s">
        <v>120</v>
      </c>
      <c r="SE2" s="13" t="s">
        <v>24</v>
      </c>
      <c r="SF2" s="13" t="s">
        <v>69</v>
      </c>
      <c r="SG2" s="13" t="s">
        <v>116</v>
      </c>
      <c r="SH2" s="13" t="s">
        <v>18</v>
      </c>
      <c r="SI2" s="72" t="s">
        <v>109</v>
      </c>
      <c r="SJ2" s="72"/>
      <c r="SK2" s="72"/>
      <c r="SL2" s="72"/>
      <c r="SM2" s="72" t="s">
        <v>110</v>
      </c>
      <c r="SN2" s="72"/>
      <c r="SO2" s="72"/>
      <c r="SP2" s="72"/>
      <c r="SQ2" s="72" t="s">
        <v>111</v>
      </c>
      <c r="SR2" s="72"/>
      <c r="SS2" s="72"/>
      <c r="ST2" s="72"/>
      <c r="SU2" s="72" t="s">
        <v>112</v>
      </c>
      <c r="SV2" s="72"/>
      <c r="SW2" s="72"/>
      <c r="SX2" s="72"/>
      <c r="SY2" s="80" t="s">
        <v>113</v>
      </c>
      <c r="SZ2" s="80"/>
      <c r="TA2" s="80"/>
      <c r="TB2" s="80"/>
      <c r="TC2" s="14" t="s">
        <v>114</v>
      </c>
      <c r="TD2" s="14" t="s">
        <v>115</v>
      </c>
      <c r="TE2" s="14" t="s">
        <v>111</v>
      </c>
      <c r="TF2" s="14" t="s">
        <v>120</v>
      </c>
      <c r="TG2" s="14" t="s">
        <v>24</v>
      </c>
      <c r="TH2" s="14" t="s">
        <v>69</v>
      </c>
      <c r="TI2" s="14" t="s">
        <v>116</v>
      </c>
      <c r="TJ2" s="14" t="s">
        <v>18</v>
      </c>
      <c r="TK2" s="75" t="s">
        <v>109</v>
      </c>
      <c r="TL2" s="75"/>
      <c r="TM2" s="75"/>
      <c r="TN2" s="75"/>
      <c r="TO2" s="75" t="s">
        <v>110</v>
      </c>
      <c r="TP2" s="75"/>
      <c r="TQ2" s="75"/>
      <c r="TR2" s="75"/>
      <c r="TS2" s="75" t="s">
        <v>111</v>
      </c>
      <c r="TT2" s="75"/>
      <c r="TU2" s="75"/>
      <c r="TV2" s="75"/>
      <c r="TW2" s="75" t="s">
        <v>112</v>
      </c>
      <c r="TX2" s="75"/>
      <c r="TY2" s="75"/>
      <c r="TZ2" s="75"/>
      <c r="UA2" s="81" t="s">
        <v>113</v>
      </c>
      <c r="UB2" s="81"/>
      <c r="UC2" s="81"/>
      <c r="UD2" s="81"/>
      <c r="UE2" s="13"/>
      <c r="UF2" s="13" t="s">
        <v>114</v>
      </c>
      <c r="UG2" s="13" t="s">
        <v>115</v>
      </c>
      <c r="UH2" s="13" t="s">
        <v>111</v>
      </c>
      <c r="UI2" s="13" t="s">
        <v>120</v>
      </c>
      <c r="UJ2" s="13" t="s">
        <v>24</v>
      </c>
      <c r="UK2" s="13" t="s">
        <v>69</v>
      </c>
      <c r="UL2" s="13" t="s">
        <v>116</v>
      </c>
      <c r="UM2" s="13" t="s">
        <v>18</v>
      </c>
    </row>
    <row r="3" spans="1:559" x14ac:dyDescent="0.2">
      <c r="A3" s="68"/>
      <c r="B3" s="68"/>
      <c r="C3" s="68"/>
      <c r="D3" s="68"/>
      <c r="E3" s="68"/>
      <c r="F3" s="69"/>
      <c r="G3" s="69"/>
      <c r="H3" s="68"/>
      <c r="I3" s="69"/>
      <c r="J3" s="74"/>
      <c r="K3" s="70"/>
      <c r="L3" s="74"/>
      <c r="M3" s="70"/>
      <c r="N3" s="74"/>
      <c r="O3" s="70"/>
      <c r="P3" s="70"/>
      <c r="Q3" s="70"/>
      <c r="R3" s="73"/>
      <c r="S3" s="70"/>
      <c r="T3" s="70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55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55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55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15" t="s">
        <v>15</v>
      </c>
      <c r="QV3" s="15" t="s">
        <v>10</v>
      </c>
      <c r="QW3" s="15" t="s">
        <v>30</v>
      </c>
      <c r="QX3" s="15" t="s">
        <v>31</v>
      </c>
      <c r="QY3" s="14"/>
      <c r="QZ3" s="14"/>
      <c r="RA3" s="14"/>
      <c r="RB3" s="14"/>
      <c r="RC3" s="14"/>
      <c r="RD3" s="14"/>
      <c r="RE3" s="14"/>
      <c r="RF3" s="14"/>
      <c r="RG3" s="13" t="s">
        <v>15</v>
      </c>
      <c r="RH3" s="13" t="s">
        <v>10</v>
      </c>
      <c r="RI3" s="13" t="s">
        <v>30</v>
      </c>
      <c r="RJ3" s="13" t="s">
        <v>31</v>
      </c>
      <c r="RK3" s="13" t="s">
        <v>15</v>
      </c>
      <c r="RL3" s="13" t="s">
        <v>10</v>
      </c>
      <c r="RM3" s="13" t="s">
        <v>30</v>
      </c>
      <c r="RN3" s="13" t="s">
        <v>31</v>
      </c>
      <c r="RO3" s="13" t="s">
        <v>15</v>
      </c>
      <c r="RP3" s="13" t="s">
        <v>10</v>
      </c>
      <c r="RQ3" s="13" t="s">
        <v>30</v>
      </c>
      <c r="RR3" s="13" t="s">
        <v>31</v>
      </c>
      <c r="RS3" s="13" t="s">
        <v>15</v>
      </c>
      <c r="RT3" s="13" t="s">
        <v>10</v>
      </c>
      <c r="RU3" s="13" t="s">
        <v>30</v>
      </c>
      <c r="RV3" s="13" t="s">
        <v>31</v>
      </c>
      <c r="RW3" s="16" t="s">
        <v>15</v>
      </c>
      <c r="RX3" s="16" t="s">
        <v>10</v>
      </c>
      <c r="RY3" s="16" t="s">
        <v>30</v>
      </c>
      <c r="RZ3" s="16" t="s">
        <v>31</v>
      </c>
      <c r="SA3" s="13"/>
      <c r="SB3" s="13"/>
      <c r="SC3" s="13"/>
      <c r="SD3" s="13"/>
      <c r="SE3" s="13"/>
      <c r="SF3" s="13"/>
      <c r="SG3" s="13"/>
      <c r="SH3" s="13"/>
      <c r="SI3" s="14" t="s">
        <v>15</v>
      </c>
      <c r="SJ3" s="14" t="s">
        <v>10</v>
      </c>
      <c r="SK3" s="14" t="s">
        <v>30</v>
      </c>
      <c r="SL3" s="14" t="s">
        <v>31</v>
      </c>
      <c r="SM3" s="14" t="s">
        <v>15</v>
      </c>
      <c r="SN3" s="14" t="s">
        <v>10</v>
      </c>
      <c r="SO3" s="14" t="s">
        <v>30</v>
      </c>
      <c r="SP3" s="14" t="s">
        <v>31</v>
      </c>
      <c r="SQ3" s="14" t="s">
        <v>15</v>
      </c>
      <c r="SR3" s="14" t="s">
        <v>10</v>
      </c>
      <c r="SS3" s="14" t="s">
        <v>30</v>
      </c>
      <c r="ST3" s="14" t="s">
        <v>31</v>
      </c>
      <c r="SU3" s="14" t="s">
        <v>15</v>
      </c>
      <c r="SV3" s="14" t="s">
        <v>10</v>
      </c>
      <c r="SW3" s="14" t="s">
        <v>30</v>
      </c>
      <c r="SX3" s="14" t="s">
        <v>31</v>
      </c>
      <c r="SY3" s="15" t="s">
        <v>15</v>
      </c>
      <c r="SZ3" s="15" t="s">
        <v>10</v>
      </c>
      <c r="TA3" s="15" t="s">
        <v>30</v>
      </c>
      <c r="TB3" s="15" t="s">
        <v>31</v>
      </c>
      <c r="TC3" s="14"/>
      <c r="TD3" s="14"/>
      <c r="TE3" s="14"/>
      <c r="TF3" s="14"/>
      <c r="TG3" s="14"/>
      <c r="TH3" s="14"/>
      <c r="TI3" s="14"/>
      <c r="TJ3" s="14"/>
      <c r="TK3" s="13" t="s">
        <v>15</v>
      </c>
      <c r="TL3" s="13" t="s">
        <v>10</v>
      </c>
      <c r="TM3" s="13" t="s">
        <v>30</v>
      </c>
      <c r="TN3" s="13" t="s">
        <v>31</v>
      </c>
      <c r="TO3" s="13" t="s">
        <v>15</v>
      </c>
      <c r="TP3" s="13" t="s">
        <v>10</v>
      </c>
      <c r="TQ3" s="13" t="s">
        <v>30</v>
      </c>
      <c r="TR3" s="13" t="s">
        <v>31</v>
      </c>
      <c r="TS3" s="13" t="s">
        <v>15</v>
      </c>
      <c r="TT3" s="13" t="s">
        <v>10</v>
      </c>
      <c r="TU3" s="13" t="s">
        <v>30</v>
      </c>
      <c r="TV3" s="13" t="s">
        <v>31</v>
      </c>
      <c r="TW3" s="13" t="s">
        <v>15</v>
      </c>
      <c r="TX3" s="13" t="s">
        <v>10</v>
      </c>
      <c r="TY3" s="13" t="s">
        <v>30</v>
      </c>
      <c r="TZ3" s="13" t="s">
        <v>31</v>
      </c>
      <c r="UA3" s="66" t="s">
        <v>15</v>
      </c>
      <c r="UB3" s="66" t="s">
        <v>10</v>
      </c>
      <c r="UC3" s="66" t="s">
        <v>30</v>
      </c>
      <c r="UD3" s="66" t="s">
        <v>31</v>
      </c>
      <c r="UE3" s="13" t="s">
        <v>55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DD"),SUMPRODUCT((H$4:H$17&lt;&gt;"")*(H$4:H$17&lt;&gt;"No DD")*(E$4:E$17&gt;E4))+1,IF(H4="No DD",SUMPRODUCT((H$4:H$17="No DD")*(E$4:E$17&gt;E4))+1+SUMPRODUCT((H$4:H$17&lt;&gt;"")*(H$4:H$17&lt;&gt;"No DD")),""))</f>
        <v>1</v>
      </c>
      <c r="B4" s="5" t="s">
        <v>197</v>
      </c>
      <c r="C4" s="4" t="s">
        <v>5</v>
      </c>
      <c r="D4" s="4">
        <v>2006</v>
      </c>
      <c r="E4" s="9">
        <f>SUM(J4:R4)+SUM(J4:N4)*0.0000001+SUM(J4)*0.0000000000001</f>
        <v>157.50001108500453</v>
      </c>
      <c r="F4" s="3" t="str">
        <f>IF(OR(AND(AP4&gt;=AW$19,AQ4&gt;=AW$23,AP4&lt;&gt;"",AO4=""),AND(AU4&gt;=AW$19,AV4&gt;=AW$23,AU4&lt;&gt;"",AO4=""),AND(BS4&gt;=BZ$19,BT4&gt;=BZ$23,BS4&lt;&gt;"",BR4=""),AND(BX4&gt;=BZ$19,BY4&gt;=BZ$23,BX4&lt;&gt;"",BR4=""),AND(CV4&gt;=DC$19,CW4&gt;=DC$23,CV4&lt;&gt;"",CU4=""),AND(DA4&gt;=DC$19,DB4&gt;=DC$23,DA4&lt;&gt;""),AND(EA4&gt;=EH$19,EB4&gt;=EH$23,EA4&lt;&gt;""),AND(EF4&gt;=EH$19,EG4&gt;=EH$23,EF4&lt;&gt;""),AND(FC4&gt;=FJ$19,FD4&gt;=FJ$23,FC4&lt;&gt;""),AND(FH4&gt;=FJ$19,FI4&gt;=FJ$23,FH4&lt;&gt;""),AND(GE4&gt;=GL$19,GF4&gt;=GL$23,GE4&lt;&gt;""),AND(GJ4&gt;=GL$19,GK4&gt;=GL$23,GJ4&lt;&gt;""),AND(HG4&gt;=HN$19,HH4&gt;=HN$23,HG4&lt;&gt;""),AND(HL4&gt;=HN$19,HM4&gt;=HN$23,HL4&lt;&gt;""),AND(II4&gt;=IP$19,IJ4&gt;=IP$23,II4&lt;&gt;""),AND(IN4&gt;=IP$19,IO4&gt;=IP$23,IN4&lt;&gt;""),AND(JK4&gt;=JR$19,JL4&gt;=JR$23,JK4&lt;&gt;""),AND(JP4&gt;=JR$19,JQ4&gt;=JR$23,JP4&lt;&gt;""),AND(KM4&gt;=KT$19,KN4&gt;=KT$23,KM4&lt;&gt;""),AND(KR4&gt;=KT$19,KS4&gt;=KT$23,KR4&lt;&gt;""),AND(LO4&gt;=LV$19,LP4&gt;=LV$23,LO4&lt;&gt;""),AND(LT4&gt;=LV$19,LU4&gt;=LV$23,LT4&lt;&gt;""),AND(MQ4&gt;=MX$19,MR4&gt;=MX$23,MQ4&lt;&gt;""),AND(MV4&gt;=MX$19,MW4&gt;=MX$23,MV4&lt;&gt;""),AND(NS4&gt;=NZ$19,NT4&gt;=NZ$23,NS4&lt;&gt;""),AND(NX4&gt;=NZ$19,NY4&gt;=NZ$23,NX4&lt;&gt;""),AND(OU4&gt;=PB$19,OV4&gt;=PB$23,OU4&lt;&gt;""),AND(OZ4&gt;=PB$19,PA4&gt;=PB$23,OZ4&lt;&gt;""),AND(PW4&gt;=QD$19,PX4&gt;=QD$23,PW4&lt;&gt;""),AND(QB4&gt;=QD$19,QC4&gt;=QD$23,QB4&lt;&gt;""),AND(QY4&gt;=RF$19,QZ4&gt;=RF$23,QY4&lt;&gt;""),AND(RD4&gt;=RF$19,RE4&gt;=RF$23,RD4&lt;&gt;""),AND(SA4&gt;=SH$19,SB4&gt;=SH$23,SA4&lt;&gt;""),AND(SF4&gt;=SH$19,SG4&gt;=SH$23,SF4&lt;&gt;""),AND(TC4&gt;=TJ$19,TD4&gt;=TJ$23,TC4&lt;&gt;""),AND(TI4&gt;=TJ$19,TJ4&gt;=TJ$23,TI4&lt;&gt;"")),"P","")</f>
        <v>P</v>
      </c>
      <c r="G4" s="3" t="str">
        <f>IF(OR(AND(AQ4&gt;=AW$23,AQ4&lt;&gt;"",AO4=""),AND(AV4&gt;=AW$23,AV4&lt;&gt;"",AO4=""),AND(BT4&gt;=BZ$23,BT4&lt;&gt;"",BR4=""),AND(BY4&gt;=BZ$23,BY4&lt;&gt;"",BR4=""),AND(CW4&gt;=DC$23,CW4&lt;&gt;"",CU4=""),AND(DB4&gt;=DC$23,DB4&lt;&gt;"",CU4=""),AND(EB4&gt;=EH$23,EB4&lt;&gt;""),AND(EG4&gt;=EH$23,EG4&lt;&gt;""),AND(FD4&gt;=FJ$23,FD4&lt;&gt;""),AND(FI4&gt;=FJ$23,FI4&lt;&gt;""),AND(GF4&gt;=GL$23,GF4&lt;&gt;""),AND(GK4&gt;=GL$23,GK4&lt;&gt;""),AND(HH4&gt;=HN$23,HH4&lt;&gt;""),AND(HM4&gt;=HN$23,HM4&lt;&gt;""),AND(IJ4&gt;=IP$23,IJ4&lt;&gt;""),AND(IO4&gt;=IP$23,IO4&lt;&gt;""),AND(JL4&gt;=JR$23,JL4&lt;&gt;""),AND(JQ4&gt;=JR$23,JQ4&lt;&gt;""),AND(KN4&gt;=KT$23,KN4&lt;&gt;""),AND(KS4&gt;=KT$23,KS4&lt;&gt;""),AND(LP4&gt;=LV$23,LP4&lt;&gt;""),AND(LU4&gt;=LV$23,LU4&lt;&gt;""),AND(MR4&gt;=MX$23,MR4&lt;&gt;""),AND(MW4&gt;=MX$23,MW4&lt;&gt;""),AND(NT4&gt;=NZ$23,NT4&lt;&gt;""),AND(NY4&gt;=NZ$23,NY4&lt;&gt;""),AND(OV4&gt;=PB$23,OV4&lt;&gt;""),AND(PA4&gt;=PB$23,PA4&lt;&gt;""),AND(PX4&gt;=QD$23,PX4&lt;&gt;""),AND(QC4&gt;=QD$23,QC4&lt;&gt;""),AND(QZ4&gt;=RF$23,QZ4&lt;&gt;""),AND(RE4&gt;=RF$23,RE4&lt;&gt;""),AND(SB4&gt;=SH$23,SB4&lt;&gt;""),AND(SG4&gt;=SH$23,SG4&lt;&gt;""),AND(TD4&gt;=TJ$23,TD4&lt;&gt;""),AND(TJ4&gt;=TJ$23,TJ4&lt;&gt;"")),"P","")</f>
        <v>P</v>
      </c>
      <c r="H4" s="37" t="str">
        <f>IF(AND(G4="P",F4=""),"No DD",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,AND(RB4&gt;=RF$22,RC4&gt;=RF$26,RB4&lt;&gt;""),AND(SD4&gt;=SH$22,SE4&gt;=SH$26,SD4&lt;&gt;""),AND(TF4&gt;=TJ$22,TG4&gt;=TJ$26,TF4&lt;&gt;"")),"Merit",IF(OR(AND(AS4&gt;=AW$21,AT4&gt;=AW$25,AS4&lt;&gt;"",AO4=""),AND(BV4&gt;=BZ$21,BW4&gt;=BZ$25,BV4&lt;&gt;"",BR4=""),AND(CY4&gt;=DC$21,CZ4&gt;=DC$25,CY4&lt;&gt;"",CU4=""),AND(ED4&gt;=EH$21,EE4&gt;=EH$25,ED4&lt;&gt;""),AND(FF4&gt;=FJ$21,FG4&gt;=FJ$25,FF4&lt;&gt;""),AND(GH4&gt;=GL$21,GI4&gt;=GL$25,GH4&lt;&gt;""),AND(HJ4&gt;=HN$21,HK4&gt;=HN$25,HJ4&lt;&gt;""),AND(IL4&gt;=IP$21,IM4&gt;=IP$25,IL4&lt;&gt;""),AND(JN4&gt;=JR$21,JO4&gt;=JR$25,JN4&lt;&gt;""),AND(KP4&gt;=KT$21,KQ4&gt;=KT$25,KP4&lt;&gt;""),AND(LR4&gt;=LV$21,LS4&gt;=LV$25,LR4&lt;&gt;""),AND(MT4&gt;=MX$21,MU4&gt;=MX$25,MT4&lt;&gt;""),AND(NV4&gt;=NZ$21,NW4&gt;=NZ$25,NV4&lt;&gt;""),AND(OX4&gt;=PB$21,OY4&gt;=PB$25,OX4&lt;&gt;""),AND(PZ4&gt;=QD$21,QA4&gt;=QD$25,PZ4&lt;&gt;""),AND(RB4&gt;=RF$21,RC4&gt;=RF$25,RB4&lt;&gt;""),AND(SD4&gt;=SH$21,SE4&gt;=SH$25,SD4&lt;&gt;""),AND(TF4&gt;=TJ$21,TG4&gt;=TJ$25,TF4&lt;&gt;"")),"Excellence",IF(I4="P","Worlds Team",IF(F4="P","National Team","")))))</f>
        <v>Worlds Team</v>
      </c>
      <c r="I4" s="3" t="str">
        <f>IF(OR(AND(AS4&gt;=AW$20,AT4&gt;=AW$24,AS4&lt;&gt;"",AO4=""),AND(BV4&gt;=BZ$20,BW4&gt;=BZ$24,BV4&lt;&gt;"",BR4=""),AND(CY4&gt;=DC$20,CZ4&gt;=DC$24,CY4&lt;&gt;"",CU4=""),AND(ED4&gt;=EH$20,EE4&gt;=EH$24,ED4&lt;&gt;""),AND(FF4&gt;=FJ$20,FG4&gt;=FJ$24,FF4&lt;&gt;""),AND(GH4&gt;=GL$20,GI4&gt;=GL$24,GH4&lt;&gt;""),AND(HJ4&gt;=HN$20,HK4&gt;=HN$24,HJ4&lt;&gt;""),AND(IL4&gt;=IP$20,IM4&gt;=IP$24,IL4&lt;&gt;""),AND(JN4&gt;=JR$20,JO4&gt;=JR$24,JN4&lt;&gt;""),AND(KP4&gt;=KT$20,KQ4&gt;=KT$24,KP4&lt;&gt;""),AND(LR4&gt;=LV$20,LS4&gt;=LV$24,LR4&lt;&gt;""),AND(MT4&gt;=MX$20,MU4&gt;=MX$24,MT4&lt;&gt;""),AND(NV4&gt;=NZ$20,NW4&gt;=NZ$24,NV4&lt;&gt;""),AND(OX4&gt;=PB$20,OY4&gt;=PB$24,OX4&lt;&gt;""),AND(PZ4&gt;=QD$20,QA4&gt;=QD$24,PZ4&lt;&gt;""),AND(RB4&gt;=RF$20,RC4&gt;=RF$24,RB4&lt;&gt;""),AND(SD4&gt;=SH$20,SE4&gt;=SH$24,SD4&lt;&gt;""),AND(TF4&gt;=TJ$20,TG4&gt;=TJ$24,TF4&lt;&gt;"")),"P","")</f>
        <v>P</v>
      </c>
      <c r="J4" s="8">
        <f>IF(COUNT(AQ4,BT4,CW4)&gt;0,LARGE((AQ4,BT4,CW4),1),0)</f>
        <v>45.199999999999996</v>
      </c>
      <c r="K4" s="8" t="str">
        <f>IF(J4=0,"",IF(J4=CW4,$CA$1,IF(J4=BT4,$AX$1,IF(J4=AQ4,$U$1,""))))</f>
        <v>2024 Nationals</v>
      </c>
      <c r="L4" s="8">
        <f>IF(COUNT(AQ4,BT4,CW4)&gt;1,LARGE((AQ4,BT4,CW4),2),0)</f>
        <v>43.250000000000007</v>
      </c>
      <c r="M4" s="8" t="str">
        <f>IF(K4=0,"",IF(AND(L4=J4,L4=AQ4,K4=BT4),$U$1,IF(AND(L4=J4,L4=AQ4,L4=CW4),$U$1,IF(AND(L4=J4,L4=CW4,L4=BT4),$AX$1,IF(L4=CW4,$CA$1,IF(L4=BT4,$AX$1,IF(L4=AQ4,$U$1,"")))))))</f>
        <v>2024 Elite Canada</v>
      </c>
      <c r="N4" s="8">
        <f>IF(COUNT(AR4,BU4,CX4)&gt;0,LARGE((AR4,BU4,CX4),1),0)</f>
        <v>22.400000000000002</v>
      </c>
      <c r="O4" s="8" t="str">
        <f>IF(N4=0,"",IF(N4=CX4,$CA$1,IF(N4=BU4,$AX$1,IF(N4=AR4,$U$1,""))))</f>
        <v>2023 Domestic 3rd Trial</v>
      </c>
      <c r="P4" s="8">
        <f>IF(MAX(AV4,BY4,DB4)&gt;0,MAX(AV4,BY4,DB4),0)</f>
        <v>44.4</v>
      </c>
      <c r="Q4" s="8" t="str">
        <f>IF(P4=0,"",IF(P4=DB4,$CA$1,IF(P4=BY4,$AX$1,IF(P4=AV4,$U$1,""))))</f>
        <v>2024 Nationals</v>
      </c>
      <c r="R4" s="8">
        <f>IF(MAX(DD4:DF4)&gt;0,MAX(DD4:DF4),"")</f>
        <v>2.2499999999999929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>2023 World Championships (Nov 11)</v>
      </c>
      <c r="U4" s="19">
        <v>16.8</v>
      </c>
      <c r="V4" s="19">
        <v>5</v>
      </c>
      <c r="W4" s="19">
        <v>0</v>
      </c>
      <c r="X4" s="19">
        <v>0.6</v>
      </c>
      <c r="Y4" s="19">
        <v>15.5</v>
      </c>
      <c r="Z4" s="19">
        <v>4.5999999999999996</v>
      </c>
      <c r="AA4" s="19">
        <v>0</v>
      </c>
      <c r="AB4" s="19">
        <v>0.6</v>
      </c>
      <c r="AC4" s="19">
        <v>16.8</v>
      </c>
      <c r="AD4" s="19">
        <v>5</v>
      </c>
      <c r="AE4" s="19">
        <v>0</v>
      </c>
      <c r="AF4" s="19">
        <v>0.6</v>
      </c>
      <c r="AG4" s="19">
        <v>16.5</v>
      </c>
      <c r="AH4" s="19">
        <v>4.8</v>
      </c>
      <c r="AI4" s="19">
        <v>0</v>
      </c>
      <c r="AJ4" s="19">
        <v>0.6</v>
      </c>
      <c r="AK4" s="19">
        <v>16.5</v>
      </c>
      <c r="AL4" s="19">
        <v>4.5999999999999996</v>
      </c>
      <c r="AM4" s="19">
        <v>0</v>
      </c>
      <c r="AN4" s="19">
        <v>0.6</v>
      </c>
      <c r="AO4" s="28"/>
      <c r="AP4" s="41">
        <f>IF(SUM(V4,Z4)&gt;0,SUM(V4,Z4),"")</f>
        <v>9.6</v>
      </c>
      <c r="AQ4" s="41">
        <f>IF(SUM(U4:V4,X4:Z4,AB4)-W4-AA4&gt;0,SUM(U4:V4,X4:Z4,AB4)-W4-AA4,"")</f>
        <v>43.100000000000009</v>
      </c>
      <c r="AR4" s="41">
        <f>IF(SUM(AC4:AD4,AF4)-AE4&gt;0,SUM(AC4:AD4,AF4)-AE4,"")</f>
        <v>22.400000000000002</v>
      </c>
      <c r="AS4" s="41">
        <f>IF(SUM(V4,Z4,AD4)&gt;0,SUM(V4,Z4,AD4),"")</f>
        <v>14.6</v>
      </c>
      <c r="AT4" s="41">
        <f>IF(SUM(AQ4,AR4)&gt;0,SUM(AQ4,AR4),"")</f>
        <v>65.500000000000014</v>
      </c>
      <c r="AU4" s="41">
        <f>IF(SUM(AH4,AL4)&gt;0,SUM(AH4,AL4),"")</f>
        <v>9.3999999999999986</v>
      </c>
      <c r="AV4" s="41">
        <f>IF(SUM(AG4:AH4,AJ4:AL4,AN4)-SUM(AI4,AM4)&gt;0,SUM(AG4:AH4,AJ4:AL4,AN4)-SUM(AI4,AM4),"")</f>
        <v>43.600000000000009</v>
      </c>
      <c r="AW4" s="41">
        <f>IF(SUM(AQ4,AR4,AV4)&gt;0,SUM(AQ4,AR4,AV4),"")</f>
        <v>109.10000000000002</v>
      </c>
      <c r="AX4" s="18">
        <v>16.850000000000001</v>
      </c>
      <c r="AY4" s="18">
        <v>4.6500000000000004</v>
      </c>
      <c r="AZ4" s="18">
        <v>0</v>
      </c>
      <c r="BA4" s="18">
        <v>0.44999999999999996</v>
      </c>
      <c r="BB4" s="18">
        <v>16</v>
      </c>
      <c r="BC4" s="18">
        <v>4.6999999999999993</v>
      </c>
      <c r="BD4" s="18">
        <v>0</v>
      </c>
      <c r="BE4" s="18">
        <v>0.6</v>
      </c>
      <c r="BF4" s="18">
        <v>16.25</v>
      </c>
      <c r="BG4" s="18">
        <v>4.4000000000000004</v>
      </c>
      <c r="BH4" s="18">
        <v>0</v>
      </c>
      <c r="BI4" s="18">
        <v>0.44999999999999996</v>
      </c>
      <c r="BJ4" s="18">
        <v>16.899999999999999</v>
      </c>
      <c r="BK4" s="18">
        <v>4.9000000000000004</v>
      </c>
      <c r="BL4" s="18">
        <v>0</v>
      </c>
      <c r="BM4" s="18">
        <v>0.6</v>
      </c>
      <c r="BN4" s="18">
        <v>16.3</v>
      </c>
      <c r="BO4" s="18">
        <v>3.5999999999999996</v>
      </c>
      <c r="BP4" s="18">
        <v>0</v>
      </c>
      <c r="BQ4" s="18">
        <v>0.6</v>
      </c>
      <c r="BR4" s="29" t="s">
        <v>56</v>
      </c>
      <c r="BS4" s="11">
        <f>IF(SUM(AY4,BC4)&gt;0,SUM(AY4,BC4),"")</f>
        <v>9.35</v>
      </c>
      <c r="BT4" s="11">
        <f>IF(SUM(AX4:AY4,BA4:BC4,BE4)-AZ4-BD4&gt;0,SUM(AX4:AY4,BA4:BC4,BE4)-AZ4-BD4,"")</f>
        <v>43.250000000000007</v>
      </c>
      <c r="BU4" s="11">
        <f>IF(SUM(BF4:BG4,BI4)-BH4&gt;0,SUM(BF4:BG4,BI4)-BH4,"")</f>
        <v>21.099999999999998</v>
      </c>
      <c r="BV4" s="11">
        <f>IF(SUM(AY4,BC4,BG4)&gt;0,SUM(AY4,BC4,BG4),"")</f>
        <v>13.75</v>
      </c>
      <c r="BW4" s="11">
        <f>IF(SUM(BT4,BU4)&gt;0,SUM(BT4,BU4),"")</f>
        <v>64.350000000000009</v>
      </c>
      <c r="BX4" s="11">
        <f>IF(SUM(BK4,BO4)&gt;0,SUM(BK4,BO4),"")</f>
        <v>8.5</v>
      </c>
      <c r="BY4" s="11">
        <f>IF(SUM(BJ4:BK4,BM4:BO4,BQ4)-SUM(BL4,BP4)&gt;0,SUM(BJ4:BK4,BM4:BO4,BQ4)-SUM(BL4,BP4),"")</f>
        <v>42.900000000000006</v>
      </c>
      <c r="BZ4" s="11">
        <f>IF(SUM(BT4,BU4,BY4)&gt;0,SUM(BT4,BU4,BY4),"")</f>
        <v>107.25000000000001</v>
      </c>
      <c r="CA4" s="19">
        <v>17.2</v>
      </c>
      <c r="CB4" s="19">
        <v>5</v>
      </c>
      <c r="CC4" s="19">
        <v>0</v>
      </c>
      <c r="CD4" s="19">
        <v>0.6</v>
      </c>
      <c r="CE4" s="19">
        <v>17</v>
      </c>
      <c r="CF4" s="19">
        <v>4.8</v>
      </c>
      <c r="CG4" s="19">
        <v>0</v>
      </c>
      <c r="CH4" s="19">
        <v>0.6</v>
      </c>
      <c r="CI4" s="19">
        <v>16.5</v>
      </c>
      <c r="CJ4" s="19">
        <v>4.8</v>
      </c>
      <c r="CK4" s="19">
        <v>0</v>
      </c>
      <c r="CL4" s="19">
        <v>0.6</v>
      </c>
      <c r="CM4" s="19">
        <v>16.7</v>
      </c>
      <c r="CN4" s="19">
        <v>4.8</v>
      </c>
      <c r="CO4" s="19">
        <v>0</v>
      </c>
      <c r="CP4" s="19">
        <v>0.6</v>
      </c>
      <c r="CQ4" s="19">
        <v>16.899999999999999</v>
      </c>
      <c r="CR4" s="19">
        <v>5</v>
      </c>
      <c r="CS4" s="19">
        <v>0.2</v>
      </c>
      <c r="CT4" s="19">
        <v>0.6</v>
      </c>
      <c r="CU4" s="28"/>
      <c r="CV4" s="41">
        <f>IF(SUM(CB4,CF4)&gt;0,SUM(CB4,CF4),"")</f>
        <v>9.8000000000000007</v>
      </c>
      <c r="CW4" s="41">
        <f>IF(SUM(CA4:CB4,CD4:CF4,CH4)-CC4-CG4&gt;0,SUM(CA4:CB4,CD4:CF4,CH4)-CC4-CG4,"")</f>
        <v>45.199999999999996</v>
      </c>
      <c r="CX4" s="41">
        <f>IF(SUM(CI4:CJ4,CL4)-CK4&gt;0,SUM(CI4:CJ4,CL4)-CK4,"")</f>
        <v>21.900000000000002</v>
      </c>
      <c r="CY4" s="41">
        <f>IF(SUM(CB4,CF4,CJ4)&gt;0,SUM(CB4,CF4,CJ4),"")</f>
        <v>14.600000000000001</v>
      </c>
      <c r="CZ4" s="41">
        <f>IF(SUM(CW4,CX4)&gt;0,SUM(CW4,CX4),"")</f>
        <v>67.099999999999994</v>
      </c>
      <c r="DA4" s="41">
        <f>IF(SUM(CN4,CR4)&gt;0,SUM(CN4,CR4),"")</f>
        <v>9.8000000000000007</v>
      </c>
      <c r="DB4" s="41">
        <f>IF(SUM(CM4:CN4,CP4:CR4,CT4)-SUM(CO4,CS4)&gt;0,SUM(CM4:CN4,CP4:CR4,CT4)-SUM(CO4,CS4),"")</f>
        <v>44.4</v>
      </c>
      <c r="DC4" s="41">
        <f>IF(SUM(CW4,CX4,DB4)&gt;0,SUM(CW4,CX4,DB4),"")</f>
        <v>111.5</v>
      </c>
      <c r="DD4" s="52">
        <f>IF(MAX(EB4,FD4,GF4,HH4,IJ4,JL4,KN4,LP4,MR4,NT4,OV4,PX4,QZ4,SB4,TD4)-IF(L4="",0,L4)&gt;0.001,MAX(EB4,FD4,GF4,HH4,IJ4,JL4,KN4,LP4,MR4,NT4,OV4,PX4,QZ4,SB4,TD4)-IF(L4="",0,L4),"")</f>
        <v>2.2499999999999929</v>
      </c>
      <c r="DE4" s="52" t="str">
        <f>IF(MAX(EC4,FE4,GG4,HI4,IK4,JM4,KO4,LQ4,MS4,NU4,OW4,PY4,RA4,SC4,TE4)-IF(N4="",0,N4)&gt;0.001,MAX(EC4,FE4,GG4,HI4,IK4,JM4,KO4,LQ4,MS4,NU4,OW4,PY4,RA4,SC4,TE4)-IF(N4="",0,N4),"")</f>
        <v/>
      </c>
      <c r="DF4" s="52" t="str">
        <f>IF(MAX(EG4,FI4,GK4,HM4,IO4,JQ4,KS4,LU4,MW4,NY4,PA4,QC4,RE4,SG4,TI4)-IF(P4="",0,P4)&gt;0.001,MAX(EG4,FI4,GK4,HM4,IO4,JQ4,KS4,LU4,MW4,NY4,PA4,QC4,RE4,SG4,TI4)-IF(P4="",0,P4),"")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>IF(SUM(DH4,DL4)&gt;0,SUM(DH4,DL4),"")</f>
        <v/>
      </c>
      <c r="EB4" s="41" t="str">
        <f>IF(SUM(DG4:DH4,DJ4:DL4,DN4)-DI4-DM4&gt;0,SUM(DG4:DH4,DJ4:DL4,DN4)-DI4-DM4,"")</f>
        <v/>
      </c>
      <c r="EC4" s="41" t="str">
        <f>IF(SUM(DO4:DP4,DR4)-DQ4&gt;0,SUM(DO4:DP4,DR4)-DQ4,"")</f>
        <v/>
      </c>
      <c r="ED4" s="41" t="str">
        <f>IF(SUM(DH4,DL4,DP4)&gt;0,SUM(DH4,DL4,DP4),"")</f>
        <v/>
      </c>
      <c r="EE4" s="41" t="str">
        <f>IF(SUM(EB4,EC4)&gt;0,SUM(EB4,EC4),"")</f>
        <v/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 t="str">
        <f>IF(SUM(EB4,EC4,EG4)&gt;0,SUM(EB4,EC4,EG4),"")</f>
        <v/>
      </c>
      <c r="EI4" s="18">
        <v>17.2</v>
      </c>
      <c r="EJ4" s="18">
        <v>6.1</v>
      </c>
      <c r="EK4" s="18">
        <v>0</v>
      </c>
      <c r="EL4" s="18">
        <v>0</v>
      </c>
      <c r="EM4" s="18">
        <v>17.2</v>
      </c>
      <c r="EN4" s="18">
        <v>5</v>
      </c>
      <c r="EO4" s="18">
        <v>0</v>
      </c>
      <c r="EP4" s="18">
        <v>0</v>
      </c>
      <c r="EQ4" s="18">
        <v>16.600000000000001</v>
      </c>
      <c r="ER4" s="18">
        <v>6.1</v>
      </c>
      <c r="ES4" s="18">
        <v>0.4</v>
      </c>
      <c r="ET4" s="18">
        <v>0</v>
      </c>
      <c r="EU4" s="18"/>
      <c r="EV4" s="18"/>
      <c r="EW4" s="18"/>
      <c r="EX4" s="18"/>
      <c r="EY4" s="18"/>
      <c r="EZ4" s="18"/>
      <c r="FA4" s="18"/>
      <c r="FB4" s="18"/>
      <c r="FC4" s="11">
        <f>IF(SUM(EJ4,EN4)&gt;0,SUM(EJ4,EN4),"")</f>
        <v>11.1</v>
      </c>
      <c r="FD4" s="11">
        <f>IF(SUM(EI4:EJ4,EL4:EN4,EP4)-EK4-EO4&gt;0,SUM(EI4:EJ4,EL4:EN4,EP4)-EK4-EO4,"")</f>
        <v>45.5</v>
      </c>
      <c r="FE4" s="11">
        <f>IF(SUM(EQ4:ER4,ET4)-ES4&gt;0,SUM(EQ4:ER4,ET4)-ES4,"")</f>
        <v>22.300000000000004</v>
      </c>
      <c r="FF4" s="11">
        <f>IF(SUM(EJ4,EN4,ER4)&gt;0,SUM(EJ4,EN4,ER4),"")</f>
        <v>17.2</v>
      </c>
      <c r="FG4" s="11">
        <f>IF(SUM(FD4,FE4)&gt;0,SUM(FD4,FE4),"")</f>
        <v>67.800000000000011</v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>
        <f>IF(SUM(FD4,FE4,FI4)&gt;0,SUM(FD4,FE4,FI4),"")</f>
        <v>67.800000000000011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 t="str">
        <f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>
        <v>16.600000000000001</v>
      </c>
      <c r="HP4" s="17">
        <v>3.8</v>
      </c>
      <c r="HQ4" s="17">
        <v>0</v>
      </c>
      <c r="HR4" s="17">
        <v>0</v>
      </c>
      <c r="HS4" s="17">
        <v>17</v>
      </c>
      <c r="HT4" s="17">
        <v>4.8</v>
      </c>
      <c r="HU4" s="17">
        <v>0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>
        <f>IF(SUM(HP4,HT4)&gt;0,SUM(HP4,HT4),"")</f>
        <v>8.6</v>
      </c>
      <c r="IJ4" s="41">
        <f>IF(SUM(HO4:HP4,HR4:HT4,HV4)-HQ4-HU4&gt;0,SUM(HO4:HP4,HR4:HT4,HV4)-HQ4-HU4,"")</f>
        <v>42.2</v>
      </c>
      <c r="IK4" s="41" t="str">
        <f>IF(SUM(HW4:HX4,HZ4)-HY4&gt;0,SUM(HW4:HX4,HZ4)-HY4,"")</f>
        <v/>
      </c>
      <c r="IL4" s="41">
        <f>IF(SUM(HP4,HT4,HX4)&gt;0,SUM(HP4,HT4,HX4),"")</f>
        <v>8.6</v>
      </c>
      <c r="IM4" s="41">
        <f>IF(SUM(IJ4,IK4)&gt;0,SUM(IJ4,IK4),"")</f>
        <v>42.2</v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>
        <f>IF(SUM(IJ4,IK4,IO4)&gt;0,SUM(IJ4,IK4,IO4),"")</f>
        <v>42.2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1" t="str">
        <f>IF(SUM(QF4,QJ4)&gt;0,SUM(QF4,QJ4),"")</f>
        <v/>
      </c>
      <c r="QZ4" s="41" t="str">
        <f>IF(SUM(QE4:QF4,QH4:QJ4,QL4)-QG4-QK4&gt;0,SUM(QE4:QF4,QH4:QJ4,QL4)-QG4-QK4,"")</f>
        <v/>
      </c>
      <c r="RA4" s="41" t="str">
        <f>IF(SUM(QM4:QN4,QP4)-QO4&gt;0,SUM(QM4:QN4,QP4)-QO4,"")</f>
        <v/>
      </c>
      <c r="RB4" s="41" t="str">
        <f>IF(SUM(QF4,QJ4,QN4)&gt;0,SUM(QF4,QJ4,QN4),"")</f>
        <v/>
      </c>
      <c r="RC4" s="41" t="str">
        <f>IF(SUM(QZ4,RA4)&gt;0,SUM(QZ4,RA4),"")</f>
        <v/>
      </c>
      <c r="RD4" s="41" t="str">
        <f>IF(SUM(QR4,QV4)&gt;0,SUM(QR4,QV4),"")</f>
        <v/>
      </c>
      <c r="RE4" s="41" t="str">
        <f>IF(SUM(QQ4:QR4,QT4:QV4,QX4)-SUM(QS4,QW4)&gt;0,SUM(QQ4:QR4,QT4:QV4,QX4)-SUM(QS4,QW4),"")</f>
        <v/>
      </c>
      <c r="RF4" s="41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1" t="str">
        <f>IF(SUM(SJ4,SN4)&gt;0,SUM(SJ4,SN4),"")</f>
        <v/>
      </c>
      <c r="TD4" s="41" t="str">
        <f>IF(SUM(SI4:SJ4,SL4:SN4,SP4)-SK4-SO4&gt;0,SUM(SI4:SJ4,SL4:SN4,SP4)-SK4-SO4,"")</f>
        <v/>
      </c>
      <c r="TE4" s="41" t="str">
        <f>IF(SUM(SQ4:SR4,ST4)-SS4&gt;0,SUM(SQ4:SR4,ST4)-SS4,"")</f>
        <v/>
      </c>
      <c r="TF4" s="41" t="str">
        <f>IF(SUM(SJ4,SN4,SR4)&gt;0,SUM(SJ4,SN4,SR4),"")</f>
        <v/>
      </c>
      <c r="TG4" s="41" t="str">
        <f>IF(SUM(TD4,TE4)&gt;0,SUM(TD4,TE4),"")</f>
        <v/>
      </c>
      <c r="TH4" s="41" t="str">
        <f>IF(SUM(SV4,SZ4)&gt;0,SUM(SV4,SZ4),"")</f>
        <v/>
      </c>
      <c r="TI4" s="41" t="str">
        <f>IF(SUM(SU4:SV4,SX4:SZ4,TB4)-SUM(SW4,TA4)&gt;0,SUM(SU4:SV4,SX4:SZ4,TB4)-SUM(SW4,TA4),"")</f>
        <v/>
      </c>
      <c r="TJ4" s="41" t="str">
        <f>IF(SUM(TD4,TE4,TI4)&gt;0,SUM(TD4,TE4,TI4),"")</f>
        <v/>
      </c>
      <c r="TK4" s="27">
        <f>IF($CU4="P",CA4,(CA4+AX4)/2)</f>
        <v>17.024999999999999</v>
      </c>
      <c r="TL4" s="27">
        <f>IF($CU4="P",CB4,(CB4+AY4)/2)</f>
        <v>4.8250000000000002</v>
      </c>
      <c r="TM4" s="27">
        <f>IF($CU4="P",CC4,(CC4+AZ4)/2)</f>
        <v>0</v>
      </c>
      <c r="TN4" s="27">
        <f>IF($CU4="P",CD4,(CD4+BA4)/2)</f>
        <v>0.52499999999999991</v>
      </c>
      <c r="TO4" s="27">
        <f>IF($CU4="P",CE4,(CE4+BB4)/2)</f>
        <v>16.5</v>
      </c>
      <c r="TP4" s="27">
        <f>IF($CU4="P",CF4,(CF4+BC4)/2)</f>
        <v>4.75</v>
      </c>
      <c r="TQ4" s="27">
        <f>IF($CU4="P",CG4,(CG4+BD4)/2)</f>
        <v>0</v>
      </c>
      <c r="TR4" s="27">
        <f>IF($CU4="P",CH4,(CH4+BE4)/2)</f>
        <v>0.6</v>
      </c>
      <c r="TS4" s="27">
        <f>IF($CU4="P",CI4,(CI4+BF4)/2)</f>
        <v>16.375</v>
      </c>
      <c r="TT4" s="27">
        <f>IF($CU4="P",CJ4,(CJ4+BG4)/2)</f>
        <v>4.5999999999999996</v>
      </c>
      <c r="TU4" s="27">
        <f>IF($CU4="P",CK4,(CK4+BH4)/2)</f>
        <v>0</v>
      </c>
      <c r="TV4" s="27">
        <f>IF($CU4="P",CL4,(CL4+BI4)/2)</f>
        <v>0.52499999999999991</v>
      </c>
      <c r="TW4" s="27">
        <f>IF($CU4="P",CM4,(CM4+BJ4)/2)</f>
        <v>16.799999999999997</v>
      </c>
      <c r="TX4" s="27">
        <f>IF($CU4="P",CN4,(CN4+BK4)/2)</f>
        <v>4.8499999999999996</v>
      </c>
      <c r="TY4" s="27">
        <f>IF($CU4="P",CO4,(CO4+BL4)/2)</f>
        <v>0</v>
      </c>
      <c r="TZ4" s="27">
        <f>IF($CU4="P",CP4,(CP4+BM4)/2)</f>
        <v>0.6</v>
      </c>
      <c r="UA4" s="27">
        <f>IF($CU4="P",CQ4,(CQ4+BN4)/2)</f>
        <v>16.600000000000001</v>
      </c>
      <c r="UB4" s="27">
        <f>IF($CU4="P",CR4,(CR4+BO4)/2)</f>
        <v>4.3</v>
      </c>
      <c r="UC4" s="27">
        <f>IF($CU4="P",CS4,(CS4+BP4)/2)</f>
        <v>0.1</v>
      </c>
      <c r="UD4" s="27">
        <f>IF($CU4="P",CT4,(CT4+BQ4)/2)</f>
        <v>0.6</v>
      </c>
      <c r="UE4" s="29" t="s">
        <v>56</v>
      </c>
      <c r="UF4" s="11">
        <f>IF(SUM(TL4,TP4)&gt;0,SUM(TL4,TP4),"")</f>
        <v>9.5749999999999993</v>
      </c>
      <c r="UG4" s="11">
        <f>IF(SUM(TK4:TL4,TN4:TP4,TR4)-TM4-TQ4&gt;0,SUM(TK4:TL4,TN4:TP4,TR4)-TM4-TQ4,"")</f>
        <v>44.225000000000001</v>
      </c>
      <c r="UH4" s="11">
        <f>IF(SUM(TS4:TT4,TV4)-TU4&gt;0,SUM(TS4:TT4,TV4)-TU4,"")</f>
        <v>21.5</v>
      </c>
      <c r="UI4" s="11">
        <f>IF(SUM(TL4,TP4,TT4)&gt;0,SUM(TL4,TP4,TT4),"")</f>
        <v>14.174999999999999</v>
      </c>
      <c r="UJ4" s="11">
        <f>IF(SUM(UG4,UH4)&gt;0,SUM(UG4,UH4),"")</f>
        <v>65.724999999999994</v>
      </c>
      <c r="UK4" s="11">
        <f>IF(SUM(TX4,UB4)&gt;0,SUM(TX4,UB4),"")</f>
        <v>9.1499999999999986</v>
      </c>
      <c r="UL4" s="11">
        <f>IF(SUM(TW4:TX4,TZ4:UB4,UD4)-SUM(TY4,UC4)&gt;0,SUM(TW4:TX4,TZ4:UB4,UD4)-SUM(TY4,UC4),"")</f>
        <v>43.65</v>
      </c>
      <c r="UM4" s="11">
        <f>IF(SUM(UG4,UH4,UL4)&gt;0,SUM(UG4,UH4,UL4),"")</f>
        <v>109.375</v>
      </c>
    </row>
    <row r="5" spans="1:559" x14ac:dyDescent="0.2">
      <c r="A5" s="4" cm="1">
        <f t="array" ref="A5">IF(AND(H5&lt;&gt;"",H5&lt;&gt;"No DD"),SUMPRODUCT((H$4:H$17&lt;&gt;"")*(H$4:H$17&lt;&gt;"No DD")*(E$4:E$17&gt;E5))+1,IF(H5="No DD",SUMPRODUCT((H$4:H$17="No DD")*(E$4:E$17&gt;E5))+1+SUMPRODUCT((H$4:H$17&lt;&gt;"")*(H$4:H$17&lt;&gt;"No DD")),""))</f>
        <v>2</v>
      </c>
      <c r="B5" s="5" t="s">
        <v>77</v>
      </c>
      <c r="C5" s="4" t="s">
        <v>6</v>
      </c>
      <c r="D5" s="4">
        <v>2003</v>
      </c>
      <c r="E5" s="9">
        <f>SUM(J5:R5)+SUM(J5:N5)*0.0000001+SUM(J5)*0.0000000000001</f>
        <v>155.20001091000449</v>
      </c>
      <c r="F5" s="3" t="str">
        <f>IF(OR(AND(AP5&gt;=AW$19,AQ5&gt;=AW$23,AP5&lt;&gt;"",AO5=""),AND(AU5&gt;=AW$19,AV5&gt;=AW$23,AU5&lt;&gt;"",AO5=""),AND(BS5&gt;=BZ$19,BT5&gt;=BZ$23,BS5&lt;&gt;"",BR5=""),AND(BX5&gt;=BZ$19,BY5&gt;=BZ$23,BX5&lt;&gt;"",BR5=""),AND(CV5&gt;=DC$19,CW5&gt;=DC$23,CV5&lt;&gt;"",CU5=""),AND(DA5&gt;=DC$19,DB5&gt;=DC$23,DA5&lt;&gt;""),AND(EA5&gt;=EH$19,EB5&gt;=EH$23,EA5&lt;&gt;""),AND(EF5&gt;=EH$19,EG5&gt;=EH$23,EF5&lt;&gt;""),AND(FC5&gt;=FJ$19,FD5&gt;=FJ$23,FC5&lt;&gt;""),AND(FH5&gt;=FJ$19,FI5&gt;=FJ$23,FH5&lt;&gt;""),AND(GE5&gt;=GL$19,GF5&gt;=GL$23,GE5&lt;&gt;""),AND(GJ5&gt;=GL$19,GK5&gt;=GL$23,GJ5&lt;&gt;""),AND(HG5&gt;=HN$19,HH5&gt;=HN$23,HG5&lt;&gt;""),AND(HL5&gt;=HN$19,HM5&gt;=HN$23,HL5&lt;&gt;""),AND(II5&gt;=IP$19,IJ5&gt;=IP$23,II5&lt;&gt;""),AND(IN5&gt;=IP$19,IO5&gt;=IP$23,IN5&lt;&gt;""),AND(JK5&gt;=JR$19,JL5&gt;=JR$23,JK5&lt;&gt;""),AND(JP5&gt;=JR$19,JQ5&gt;=JR$23,JP5&lt;&gt;""),AND(KM5&gt;=KT$19,KN5&gt;=KT$23,KM5&lt;&gt;""),AND(KR5&gt;=KT$19,KS5&gt;=KT$23,KR5&lt;&gt;""),AND(LO5&gt;=LV$19,LP5&gt;=LV$23,LO5&lt;&gt;""),AND(LT5&gt;=LV$19,LU5&gt;=LV$23,LT5&lt;&gt;""),AND(MQ5&gt;=MX$19,MR5&gt;=MX$23,MQ5&lt;&gt;""),AND(MV5&gt;=MX$19,MW5&gt;=MX$23,MV5&lt;&gt;""),AND(NS5&gt;=NZ$19,NT5&gt;=NZ$23,NS5&lt;&gt;""),AND(NX5&gt;=NZ$19,NY5&gt;=NZ$23,NX5&lt;&gt;""),AND(OU5&gt;=PB$19,OV5&gt;=PB$23,OU5&lt;&gt;""),AND(OZ5&gt;=PB$19,PA5&gt;=PB$23,OZ5&lt;&gt;""),AND(PW5&gt;=QD$19,PX5&gt;=QD$23,PW5&lt;&gt;""),AND(QB5&gt;=QD$19,QC5&gt;=QD$23,QB5&lt;&gt;""),AND(QY5&gt;=RF$19,QZ5&gt;=RF$23,QY5&lt;&gt;""),AND(RD5&gt;=RF$19,RE5&gt;=RF$23,RD5&lt;&gt;""),AND(SA5&gt;=SH$19,SB5&gt;=SH$23,SA5&lt;&gt;""),AND(SF5&gt;=SH$19,SG5&gt;=SH$23,SF5&lt;&gt;""),AND(TC5&gt;=TJ$19,TD5&gt;=TJ$23,TC5&lt;&gt;""),AND(TI5&gt;=TJ$19,TJ5&gt;=TJ$23,TI5&lt;&gt;"")),"P","")</f>
        <v>P</v>
      </c>
      <c r="G5" s="3" t="str">
        <f>IF(OR(AND(AQ5&gt;=AW$23,AQ5&lt;&gt;"",AO5=""),AND(AV5&gt;=AW$23,AV5&lt;&gt;"",AO5=""),AND(BT5&gt;=BZ$23,BT5&lt;&gt;"",BR5=""),AND(BY5&gt;=BZ$23,BY5&lt;&gt;"",BR5=""),AND(CW5&gt;=DC$23,CW5&lt;&gt;"",CU5=""),AND(DB5&gt;=DC$23,DB5&lt;&gt;"",CU5=""),AND(EB5&gt;=EH$23,EB5&lt;&gt;""),AND(EG5&gt;=EH$23,EG5&lt;&gt;""),AND(FD5&gt;=FJ$23,FD5&lt;&gt;""),AND(FI5&gt;=FJ$23,FI5&lt;&gt;""),AND(GF5&gt;=GL$23,GF5&lt;&gt;""),AND(GK5&gt;=GL$23,GK5&lt;&gt;""),AND(HH5&gt;=HN$23,HH5&lt;&gt;""),AND(HM5&gt;=HN$23,HM5&lt;&gt;""),AND(IJ5&gt;=IP$23,IJ5&lt;&gt;""),AND(IO5&gt;=IP$23,IO5&lt;&gt;""),AND(JL5&gt;=JR$23,JL5&lt;&gt;""),AND(JQ5&gt;=JR$23,JQ5&lt;&gt;""),AND(KN5&gt;=KT$23,KN5&lt;&gt;""),AND(KS5&gt;=KT$23,KS5&lt;&gt;""),AND(LP5&gt;=LV$23,LP5&lt;&gt;""),AND(LU5&gt;=LV$23,LU5&lt;&gt;""),AND(MR5&gt;=MX$23,MR5&lt;&gt;""),AND(MW5&gt;=MX$23,MW5&lt;&gt;""),AND(NT5&gt;=NZ$23,NT5&lt;&gt;""),AND(NY5&gt;=NZ$23,NY5&lt;&gt;""),AND(OV5&gt;=PB$23,OV5&lt;&gt;""),AND(PA5&gt;=PB$23,PA5&lt;&gt;""),AND(PX5&gt;=QD$23,PX5&lt;&gt;""),AND(QC5&gt;=QD$23,QC5&lt;&gt;""),AND(QZ5&gt;=RF$23,QZ5&lt;&gt;""),AND(RE5&gt;=RF$23,RE5&lt;&gt;""),AND(SB5&gt;=SH$23,SB5&lt;&gt;""),AND(SG5&gt;=SH$23,SG5&lt;&gt;""),AND(TD5&gt;=TJ$23,TD5&lt;&gt;""),AND(TJ5&gt;=TJ$23,TJ5&lt;&gt;"")),"P","")</f>
        <v>P</v>
      </c>
      <c r="H5" s="37" t="str">
        <f>IF(AND(G5="P",F5=""),"No DD",IF(OR(AND(AS5&gt;=AW$22,AT5&gt;=AW$26,AS5&lt;&gt;"",AO5=""),AND(BV5&gt;=BZ$22,BW5&gt;=BZ$26,BV5&lt;&gt;"",BR5=""),AND(CY5&gt;=DC$22,CZ5&gt;=DC$26,CY5&lt;&gt;"",CU5=""),AND(ED5&gt;=EH$22,EE5&gt;=EH$26,ED5&lt;&gt;""),AND(FF5&gt;=FJ$22,FG5&gt;=FJ$26,FF5&lt;&gt;""),AND(GH5&gt;=GL$22,GI5&gt;=GL$26,GH5&lt;&gt;""),AND(HJ5&gt;=HN$22,HK5&gt;=HN$26,HJ5&lt;&gt;""),AND(IL5&gt;=IP$22,IM5&gt;=IP$26,IL5&lt;&gt;""),AND(JN5&gt;=JR$22,JO5&gt;=JR$26,JN5&lt;&gt;""),AND(KP5&gt;=KT$22,KQ5&gt;=KT$26,KP5&lt;&gt;""),AND(LR5&gt;=LV$22,LS5&gt;=LV$26,LR5&lt;&gt;""),AND(MT5&gt;=MX$22,MU5&gt;=MX$26,MT5&lt;&gt;""),AND(NV5&gt;=NZ$22,NW5&gt;=NZ$26,NV5&lt;&gt;""),AND(OX5&gt;=PB$22,OY5&gt;=PB$26,OX5&lt;&gt;""),AND(PZ5&gt;=QD$22,QA5&gt;=QD$26,PZ5&lt;&gt;""),AND(RB5&gt;=RF$22,RC5&gt;=RF$26,RB5&lt;&gt;""),AND(SD5&gt;=SH$22,SE5&gt;=SH$26,SD5&lt;&gt;""),AND(TF5&gt;=TJ$22,TG5&gt;=TJ$26,TF5&lt;&gt;"")),"Merit",IF(OR(AND(AS5&gt;=AW$21,AT5&gt;=AW$25,AS5&lt;&gt;"",AO5=""),AND(BV5&gt;=BZ$21,BW5&gt;=BZ$25,BV5&lt;&gt;"",BR5=""),AND(CY5&gt;=DC$21,CZ5&gt;=DC$25,CY5&lt;&gt;"",CU5=""),AND(ED5&gt;=EH$21,EE5&gt;=EH$25,ED5&lt;&gt;""),AND(FF5&gt;=FJ$21,FG5&gt;=FJ$25,FF5&lt;&gt;""),AND(GH5&gt;=GL$21,GI5&gt;=GL$25,GH5&lt;&gt;""),AND(HJ5&gt;=HN$21,HK5&gt;=HN$25,HJ5&lt;&gt;""),AND(IL5&gt;=IP$21,IM5&gt;=IP$25,IL5&lt;&gt;""),AND(JN5&gt;=JR$21,JO5&gt;=JR$25,JN5&lt;&gt;""),AND(KP5&gt;=KT$21,KQ5&gt;=KT$25,KP5&lt;&gt;""),AND(LR5&gt;=LV$21,LS5&gt;=LV$25,LR5&lt;&gt;""),AND(MT5&gt;=MX$21,MU5&gt;=MX$25,MT5&lt;&gt;""),AND(NV5&gt;=NZ$21,NW5&gt;=NZ$25,NV5&lt;&gt;""),AND(OX5&gt;=PB$21,OY5&gt;=PB$25,OX5&lt;&gt;""),AND(PZ5&gt;=QD$21,QA5&gt;=QD$25,PZ5&lt;&gt;""),AND(RB5&gt;=RF$21,RC5&gt;=RF$25,RB5&lt;&gt;""),AND(SD5&gt;=SH$21,SE5&gt;=SH$25,SD5&lt;&gt;""),AND(TF5&gt;=TJ$21,TG5&gt;=TJ$25,TF5&lt;&gt;"")),"Excellence",IF(I5="P","Worlds Team",IF(F5="P","National Team","")))))</f>
        <v>Worlds Team</v>
      </c>
      <c r="I5" s="3" t="str">
        <f>IF(OR(AND(AS5&gt;=AW$20,AT5&gt;=AW$24,AS5&lt;&gt;"",AO5=""),AND(BV5&gt;=BZ$20,BW5&gt;=BZ$24,BV5&lt;&gt;"",BR5=""),AND(CY5&gt;=DC$20,CZ5&gt;=DC$24,CY5&lt;&gt;"",CU5=""),AND(ED5&gt;=EH$20,EE5&gt;=EH$24,ED5&lt;&gt;""),AND(FF5&gt;=FJ$20,FG5&gt;=FJ$24,FF5&lt;&gt;""),AND(GH5&gt;=GL$20,GI5&gt;=GL$24,GH5&lt;&gt;""),AND(HJ5&gt;=HN$20,HK5&gt;=HN$24,HJ5&lt;&gt;""),AND(IL5&gt;=IP$20,IM5&gt;=IP$24,IL5&lt;&gt;""),AND(JN5&gt;=JR$20,JO5&gt;=JR$24,JN5&lt;&gt;""),AND(KP5&gt;=KT$20,KQ5&gt;=KT$24,KP5&lt;&gt;""),AND(LR5&gt;=LV$20,LS5&gt;=LV$24,LR5&lt;&gt;""),AND(MT5&gt;=MX$20,MU5&gt;=MX$24,MT5&lt;&gt;""),AND(NV5&gt;=NZ$20,NW5&gt;=NZ$24,NV5&lt;&gt;""),AND(OX5&gt;=PB$20,OY5&gt;=PB$24,OX5&lt;&gt;""),AND(PZ5&gt;=QD$20,QA5&gt;=QD$24,PZ5&lt;&gt;""),AND(RB5&gt;=RF$20,RC5&gt;=RF$24,RB5&lt;&gt;""),AND(SD5&gt;=SH$20,SE5&gt;=SH$24,SD5&lt;&gt;""),AND(TF5&gt;=TJ$20,TG5&gt;=TJ$24,TF5&lt;&gt;"")),"P","")</f>
        <v>P</v>
      </c>
      <c r="J5" s="8">
        <f>IF(COUNT(AQ5,BT5,CW5)&gt;0,LARGE((AQ5,BT5,CW5),1),0)</f>
        <v>45</v>
      </c>
      <c r="K5" s="8" t="str">
        <f>IF(J5=0,"",IF(J5=CW5,$CA$1,IF(J5=BT5,$AX$1,IF(J5=AQ5,$U$1,""))))</f>
        <v>2024 Elite Canada</v>
      </c>
      <c r="L5" s="8">
        <f>IF(COUNT(AQ5,BT5,CW5)&gt;1,LARGE((AQ5,BT5,CW5),2),0)</f>
        <v>43.2</v>
      </c>
      <c r="M5" s="8" t="str">
        <f>IF(K5=0,"",IF(AND(L5=J5,L5=AQ5,K5=BT5),$U$1,IF(AND(L5=J5,L5=AQ5,L5=CW5),$U$1,IF(AND(L5=J5,L5=CW5,L5=BT5),$AX$1,IF(L5=CW5,$CA$1,IF(L5=BT5,$AX$1,IF(L5=AQ5,$U$1,"")))))))</f>
        <v>2023 Domestic 3rd Trial</v>
      </c>
      <c r="N5" s="8">
        <f>IF(COUNT(AR5,BU5,CX5)&gt;0,LARGE((AR5,BU5,CX5),1),0)</f>
        <v>20.900000000000002</v>
      </c>
      <c r="O5" s="8" t="str">
        <f>IF(N5=0,"",IF(N5=CX5,$CA$1,IF(N5=BU5,$AX$1,IF(N5=AR5,$U$1,""))))</f>
        <v>2024 Elite Canada</v>
      </c>
      <c r="P5" s="8">
        <f>IF(MAX(AV5,BY5,DB5)&gt;0,MAX(AV5,BY5,DB5),0)</f>
        <v>44.500000000000007</v>
      </c>
      <c r="Q5" s="8" t="str">
        <f>IF(P5=0,"",IF(P5=DB5,$CA$1,IF(P5=BY5,$AX$1,IF(P5=AV5,$U$1,""))))</f>
        <v>2024 Elite Canada</v>
      </c>
      <c r="R5" s="8">
        <f>IF(MAX(DD5:DF5)&gt;0,MAX(DD5:DF5),"")</f>
        <v>1.6000000000000014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N5="",0,N5)=TE5,$SI$1,IF(R5+IF(N5="",0,N5)=SC5,$RG$1,IF(R5+IF(N5="",0,N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P5="",0,P5)=TI5,$SI$1,IF(R5+IF(P5="",0,P5)=SG5,$RG$1,IF(R5+IF(P5="",0,P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>2023 World Cup USA (Aug 5)</v>
      </c>
      <c r="U5" s="19">
        <v>15.4</v>
      </c>
      <c r="V5" s="19">
        <v>5</v>
      </c>
      <c r="W5" s="19">
        <v>0</v>
      </c>
      <c r="X5" s="19">
        <v>0.6</v>
      </c>
      <c r="Y5" s="19">
        <v>17</v>
      </c>
      <c r="Z5" s="19">
        <v>4.5999999999999996</v>
      </c>
      <c r="AA5" s="19">
        <v>0</v>
      </c>
      <c r="AB5" s="19">
        <v>0.6</v>
      </c>
      <c r="AC5" s="19">
        <v>15.9</v>
      </c>
      <c r="AD5" s="19">
        <v>2.6</v>
      </c>
      <c r="AE5" s="19">
        <v>0</v>
      </c>
      <c r="AF5" s="19">
        <v>0.6</v>
      </c>
      <c r="AG5" s="19">
        <v>16.3</v>
      </c>
      <c r="AH5" s="19">
        <v>4.5999999999999996</v>
      </c>
      <c r="AI5" s="19">
        <v>0</v>
      </c>
      <c r="AJ5" s="19">
        <v>0.6</v>
      </c>
      <c r="AK5" s="19">
        <v>16.5</v>
      </c>
      <c r="AL5" s="19">
        <v>4.8</v>
      </c>
      <c r="AM5" s="19">
        <v>0</v>
      </c>
      <c r="AN5" s="19">
        <v>0.6</v>
      </c>
      <c r="AO5" s="28"/>
      <c r="AP5" s="41">
        <f>IF(SUM(V5,Z5)&gt;0,SUM(V5,Z5),"")</f>
        <v>9.6</v>
      </c>
      <c r="AQ5" s="41">
        <f>IF(SUM(U5:V5,X5:Z5,AB5)-W5-AA5&gt;0,SUM(U5:V5,X5:Z5,AB5)-W5-AA5,"")</f>
        <v>43.2</v>
      </c>
      <c r="AR5" s="41">
        <f>IF(SUM(AC5:AD5,AF5)-AE5&gt;0,SUM(AC5:AD5,AF5)-AE5,"")</f>
        <v>19.100000000000001</v>
      </c>
      <c r="AS5" s="41">
        <f>IF(SUM(V5,Z5,AD5)&gt;0,SUM(V5,Z5,AD5),"")</f>
        <v>12.2</v>
      </c>
      <c r="AT5" s="41">
        <f>IF(SUM(AQ5,AR5)&gt;0,SUM(AQ5,AR5),"")</f>
        <v>62.300000000000004</v>
      </c>
      <c r="AU5" s="41">
        <f>IF(SUM(AH5,AL5)&gt;0,SUM(AH5,AL5),"")</f>
        <v>9.3999999999999986</v>
      </c>
      <c r="AV5" s="41">
        <f>IF(SUM(AG5:AH5,AJ5:AL5,AN5)-SUM(AI5,AM5)&gt;0,SUM(AG5:AH5,AJ5:AL5,AN5)-SUM(AI5,AM5),"")</f>
        <v>43.4</v>
      </c>
      <c r="AW5" s="41">
        <f>IF(SUM(AQ5,AR5,AV5)&gt;0,SUM(AQ5,AR5,AV5),"")</f>
        <v>105.7</v>
      </c>
      <c r="AX5" s="18">
        <v>17.100000000000001</v>
      </c>
      <c r="AY5" s="18">
        <v>5</v>
      </c>
      <c r="AZ5" s="18">
        <v>0.2</v>
      </c>
      <c r="BA5" s="18">
        <v>0.6</v>
      </c>
      <c r="BB5" s="18">
        <v>16.899999999999999</v>
      </c>
      <c r="BC5" s="18">
        <v>5.2</v>
      </c>
      <c r="BD5" s="18">
        <v>0.2</v>
      </c>
      <c r="BE5" s="18">
        <v>0.6</v>
      </c>
      <c r="BF5" s="18">
        <v>15.5</v>
      </c>
      <c r="BG5" s="18">
        <v>5</v>
      </c>
      <c r="BH5" s="18">
        <v>0.2</v>
      </c>
      <c r="BI5" s="18">
        <v>0.6</v>
      </c>
      <c r="BJ5" s="18">
        <v>16.399999999999999</v>
      </c>
      <c r="BK5" s="18">
        <v>5</v>
      </c>
      <c r="BL5" s="18">
        <v>0</v>
      </c>
      <c r="BM5" s="18">
        <v>0.6</v>
      </c>
      <c r="BN5" s="18">
        <v>16.7</v>
      </c>
      <c r="BO5" s="18">
        <v>5.2</v>
      </c>
      <c r="BP5" s="18">
        <v>0</v>
      </c>
      <c r="BQ5" s="18">
        <v>0.6</v>
      </c>
      <c r="BR5" s="29"/>
      <c r="BS5" s="11">
        <f>IF(SUM(AY5,BC5)&gt;0,SUM(AY5,BC5),"")</f>
        <v>10.199999999999999</v>
      </c>
      <c r="BT5" s="11">
        <f>IF(SUM(AX5:AY5,BA5:BC5,BE5)-AZ5-BD5&gt;0,SUM(AX5:AY5,BA5:BC5,BE5)-AZ5-BD5,"")</f>
        <v>45</v>
      </c>
      <c r="BU5" s="11">
        <f>IF(SUM(BF5:BG5,BI5)-BH5&gt;0,SUM(BF5:BG5,BI5)-BH5,"")</f>
        <v>20.900000000000002</v>
      </c>
      <c r="BV5" s="11">
        <f>IF(SUM(AY5,BC5,BG5)&gt;0,SUM(AY5,BC5,BG5),"")</f>
        <v>15.2</v>
      </c>
      <c r="BW5" s="11">
        <f>IF(SUM(BT5,BU5)&gt;0,SUM(BT5,BU5),"")</f>
        <v>65.900000000000006</v>
      </c>
      <c r="BX5" s="11">
        <f>IF(SUM(BK5,BO5)&gt;0,SUM(BK5,BO5),"")</f>
        <v>10.199999999999999</v>
      </c>
      <c r="BY5" s="11">
        <f>IF(SUM(BJ5:BK5,BM5:BO5,BQ5)-SUM(BL5,BP5)&gt;0,SUM(BJ5:BK5,BM5:BO5,BQ5)-SUM(BL5,BP5),"")</f>
        <v>44.500000000000007</v>
      </c>
      <c r="BZ5" s="11">
        <f>IF(SUM(BT5,BU5,BY5)&gt;0,SUM(BT5,BU5,BY5),"")</f>
        <v>110.4</v>
      </c>
      <c r="CA5" s="19">
        <v>16.7</v>
      </c>
      <c r="CB5" s="19">
        <v>5</v>
      </c>
      <c r="CC5" s="19">
        <v>0</v>
      </c>
      <c r="CD5" s="19">
        <v>0.6</v>
      </c>
      <c r="CE5" s="19">
        <v>16.100000000000001</v>
      </c>
      <c r="CF5" s="19">
        <v>2.6</v>
      </c>
      <c r="CG5" s="19">
        <v>0</v>
      </c>
      <c r="CH5" s="19">
        <v>0.6</v>
      </c>
      <c r="CI5" s="19">
        <v>15.6</v>
      </c>
      <c r="CJ5" s="19">
        <v>2.6</v>
      </c>
      <c r="CK5" s="19">
        <v>0</v>
      </c>
      <c r="CL5" s="19">
        <v>0.6</v>
      </c>
      <c r="CM5" s="19">
        <v>15.9</v>
      </c>
      <c r="CN5" s="19">
        <v>5.3</v>
      </c>
      <c r="CO5" s="19">
        <v>0</v>
      </c>
      <c r="CP5" s="19">
        <v>0.6</v>
      </c>
      <c r="CQ5" s="19">
        <v>16.100000000000001</v>
      </c>
      <c r="CR5" s="19">
        <v>5.5</v>
      </c>
      <c r="CS5" s="19">
        <v>0</v>
      </c>
      <c r="CT5" s="19">
        <v>0.6</v>
      </c>
      <c r="CU5" s="28"/>
      <c r="CV5" s="41">
        <f>IF(SUM(CB5,CF5)&gt;0,SUM(CB5,CF5),"")</f>
        <v>7.6</v>
      </c>
      <c r="CW5" s="41">
        <f>IF(SUM(CA5:CB5,CD5:CF5,CH5)-CC5-CG5&gt;0,SUM(CA5:CB5,CD5:CF5,CH5)-CC5-CG5,"")</f>
        <v>41.600000000000009</v>
      </c>
      <c r="CX5" s="41">
        <f>IF(SUM(CI5:CJ5,CL5)-CK5&gt;0,SUM(CI5:CJ5,CL5)-CK5,"")</f>
        <v>18.8</v>
      </c>
      <c r="CY5" s="41">
        <f>IF(SUM(CB5,CF5,CJ5)&gt;0,SUM(CB5,CF5,CJ5),"")</f>
        <v>10.199999999999999</v>
      </c>
      <c r="CZ5" s="41">
        <f>IF(SUM(CW5,CX5)&gt;0,SUM(CW5,CX5),"")</f>
        <v>60.400000000000006</v>
      </c>
      <c r="DA5" s="41">
        <f>IF(SUM(CN5,CR5)&gt;0,SUM(CN5,CR5),"")</f>
        <v>10.8</v>
      </c>
      <c r="DB5" s="41">
        <f>IF(SUM(CM5:CN5,CP5:CR5,CT5)-SUM(CO5,CS5)&gt;0,SUM(CM5:CN5,CP5:CR5,CT5)-SUM(CO5,CS5),"")</f>
        <v>44.000000000000007</v>
      </c>
      <c r="DC5" s="41">
        <f>IF(SUM(CW5,CX5,DB5)&gt;0,SUM(CW5,CX5,DB5),"")</f>
        <v>104.4</v>
      </c>
      <c r="DD5" s="52">
        <f>IF(MAX(EB5,FD5,GF5,HH5,IJ5,JL5,KN5,LP5,MR5,NT5,OV5,PX5,QZ5,SB5,TD5)-IF(L5="",0,L5)&gt;0.001,MAX(EB5,FD5,GF5,HH5,IJ5,JL5,KN5,LP5,MR5,NT5,OV5,PX5,QZ5,SB5,TD5)-IF(L5="",0,L5),"")</f>
        <v>1.6000000000000014</v>
      </c>
      <c r="DE5" s="52" t="str">
        <f>IF(MAX(EC5,FE5,GG5,HI5,IK5,JM5,KO5,LQ5,MS5,NU5,OW5,PY5,RA5,SC5,TE5)-IF(N5="",0,N5)&gt;0.001,MAX(EC5,FE5,GG5,HI5,IK5,JM5,KO5,LQ5,MS5,NU5,OW5,PY5,RA5,SC5,TE5)-IF(N5="",0,N5),"")</f>
        <v/>
      </c>
      <c r="DF5" s="52" t="str">
        <f>IF(MAX(EG5,FI5,GK5,HM5,IO5,JQ5,KS5,LU5,MW5,NY5,PA5,QC5,RE5,SG5,TI5)-IF(P5="",0,P5)&gt;0.001,MAX(EG5,FI5,GK5,HM5,IO5,JQ5,KS5,LU5,MW5,NY5,PA5,QC5,RE5,SG5,TI5)-IF(P5="",0,P5),"")</f>
        <v/>
      </c>
      <c r="DG5" s="17">
        <v>17.100000000000001</v>
      </c>
      <c r="DH5" s="17">
        <v>5</v>
      </c>
      <c r="DI5" s="17">
        <v>0</v>
      </c>
      <c r="DJ5" s="17">
        <v>0</v>
      </c>
      <c r="DK5" s="17">
        <v>17.5</v>
      </c>
      <c r="DL5" s="17">
        <v>5.2</v>
      </c>
      <c r="DM5" s="17">
        <v>0</v>
      </c>
      <c r="DN5" s="17">
        <v>0</v>
      </c>
      <c r="DO5" s="17"/>
      <c r="DP5" s="17"/>
      <c r="DQ5" s="17"/>
      <c r="DR5" s="17"/>
      <c r="DS5" s="17">
        <v>16.899999999999999</v>
      </c>
      <c r="DT5" s="17">
        <v>5</v>
      </c>
      <c r="DU5" s="17">
        <v>0</v>
      </c>
      <c r="DV5" s="17">
        <v>0</v>
      </c>
      <c r="DW5" s="17"/>
      <c r="DX5" s="17"/>
      <c r="DY5" s="17"/>
      <c r="DZ5" s="17"/>
      <c r="EA5" s="41">
        <f>IF(SUM(DH5,DL5)&gt;0,SUM(DH5,DL5),"")</f>
        <v>10.199999999999999</v>
      </c>
      <c r="EB5" s="41">
        <f>IF(SUM(DG5:DH5,DJ5:DL5,DN5)-DI5-DM5&gt;0,SUM(DG5:DH5,DJ5:DL5,DN5)-DI5-DM5,"")</f>
        <v>44.800000000000004</v>
      </c>
      <c r="EC5" s="41" t="str">
        <f>IF(SUM(DO5:DP5,DR5)-DQ5&gt;0,SUM(DO5:DP5,DR5)-DQ5,"")</f>
        <v/>
      </c>
      <c r="ED5" s="41">
        <f>IF(SUM(DH5,DL5,DP5)&gt;0,SUM(DH5,DL5,DP5),"")</f>
        <v>10.199999999999999</v>
      </c>
      <c r="EE5" s="41">
        <f>IF(SUM(EB5,EC5)&gt;0,SUM(EB5,EC5),"")</f>
        <v>44.800000000000004</v>
      </c>
      <c r="EF5" s="41">
        <f>IF(SUM(DT5,DX5)&gt;0,SUM(DT5,DX5),"")</f>
        <v>5</v>
      </c>
      <c r="EG5" s="41">
        <f>IF(SUM(DS5:DT5,DV5:DX5,DZ5)-SUM(DU5,DY5)&gt;0,SUM(DS5:DT5,DV5:DX5,DZ5)-SUM(DU5,DY5),"")</f>
        <v>21.9</v>
      </c>
      <c r="EH5" s="41">
        <f>IF(SUM(EB5,EC5,EG5)&gt;0,SUM(EB5,EC5,EG5),"")</f>
        <v>66.7</v>
      </c>
      <c r="EI5" s="18">
        <v>16.5</v>
      </c>
      <c r="EJ5" s="18">
        <v>5</v>
      </c>
      <c r="EK5" s="18">
        <v>0.2</v>
      </c>
      <c r="EL5" s="18">
        <v>0</v>
      </c>
      <c r="EM5" s="18">
        <v>17.2</v>
      </c>
      <c r="EN5" s="18">
        <v>5</v>
      </c>
      <c r="EO5" s="18">
        <v>0.2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>IF(SUM(EJ5,EN5)&gt;0,SUM(EJ5,EN5),"")</f>
        <v>10</v>
      </c>
      <c r="FD5" s="11">
        <f>IF(SUM(EI5:EJ5,EL5:EN5,EP5)-EK5-EO5&gt;0,SUM(EI5:EJ5,EL5:EN5,EP5)-EK5-EO5,"")</f>
        <v>43.3</v>
      </c>
      <c r="FE5" s="11" t="str">
        <f>IF(SUM(EQ5:ER5,ET5)-ES5&gt;0,SUM(EQ5:ER5,ET5)-ES5,"")</f>
        <v/>
      </c>
      <c r="FF5" s="11">
        <f>IF(SUM(EJ5,EN5,ER5)&gt;0,SUM(EJ5,EN5,ER5),"")</f>
        <v>10</v>
      </c>
      <c r="FG5" s="11">
        <f>IF(SUM(FD5,FE5)&gt;0,SUM(FD5,FE5),"")</f>
        <v>43.3</v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>
        <f>IF(SUM(FD5,FE5,FI5)&gt;0,SUM(FD5,FE5,FI5),"")</f>
        <v>43.3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>IF(SUM(HP5,HT5)&gt;0,SUM(HP5,HT5),"")</f>
        <v/>
      </c>
      <c r="IJ5" s="41" t="str">
        <f>IF(SUM(HO5:HP5,HR5:HT5,HV5)-HQ5-HU5&gt;0,SUM(HO5:HP5,HR5:HT5,HV5)-HQ5-HU5,"")</f>
        <v/>
      </c>
      <c r="IK5" s="41" t="str">
        <f>IF(SUM(HW5:HX5,HZ5)-HY5&gt;0,SUM(HW5:HX5,HZ5)-HY5,"")</f>
        <v/>
      </c>
      <c r="IL5" s="41" t="str">
        <f>IF(SUM(HP5,HT5,HX5)&gt;0,SUM(HP5,HT5,HX5),"")</f>
        <v/>
      </c>
      <c r="IM5" s="41" t="str">
        <f>IF(SUM(IJ5,IK5)&gt;0,SUM(IJ5,IK5),"")</f>
        <v/>
      </c>
      <c r="IN5" s="41" t="str">
        <f>IF(SUM(IB5,IF5)&gt;0,SUM(IB5,IF5),"")</f>
        <v/>
      </c>
      <c r="IO5" s="41" t="str">
        <f>IF(SUM(IA5:IB5,ID5:IF5,IH5)-SUM(IC5,IG5)&gt;0,SUM(IA5:IB5,ID5:IF5,IH5)-SUM(IC5,IG5),"")</f>
        <v/>
      </c>
      <c r="IP5" s="41" t="str">
        <f>IF(SUM(IJ5,IK5,IO5)&gt;0,SUM(IJ5,IK5,IO5),"")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IF(SUM(LP5,LQ5,LU5)&gt;0,SUM(LP5,LQ5,LU5),"")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1" t="str">
        <f>IF(SUM(QF5,QJ5)&gt;0,SUM(QF5,QJ5),"")</f>
        <v/>
      </c>
      <c r="QZ5" s="41" t="str">
        <f>IF(SUM(QE5:QF5,QH5:QJ5,QL5)-QG5-QK5&gt;0,SUM(QE5:QF5,QH5:QJ5,QL5)-QG5-QK5,"")</f>
        <v/>
      </c>
      <c r="RA5" s="41" t="str">
        <f>IF(SUM(QM5:QN5,QP5)-QO5&gt;0,SUM(QM5:QN5,QP5)-QO5,"")</f>
        <v/>
      </c>
      <c r="RB5" s="41" t="str">
        <f>IF(SUM(QF5,QJ5,QN5)&gt;0,SUM(QF5,QJ5,QN5),"")</f>
        <v/>
      </c>
      <c r="RC5" s="41" t="str">
        <f>IF(SUM(QZ5,RA5)&gt;0,SUM(QZ5,RA5),"")</f>
        <v/>
      </c>
      <c r="RD5" s="41" t="str">
        <f>IF(SUM(QR5,QV5)&gt;0,SUM(QR5,QV5),"")</f>
        <v/>
      </c>
      <c r="RE5" s="41" t="str">
        <f>IF(SUM(QQ5:QR5,QT5:QV5,QX5)-SUM(QS5,QW5)&gt;0,SUM(QQ5:QR5,QT5:QV5,QX5)-SUM(QS5,QW5),"")</f>
        <v/>
      </c>
      <c r="RF5" s="41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1" t="str">
        <f>IF(SUM(SJ5,SN5)&gt;0,SUM(SJ5,SN5),"")</f>
        <v/>
      </c>
      <c r="TD5" s="41" t="str">
        <f>IF(SUM(SI5:SJ5,SL5:SN5,SP5)-SK5-SO5&gt;0,SUM(SI5:SJ5,SL5:SN5,SP5)-SK5-SO5,"")</f>
        <v/>
      </c>
      <c r="TE5" s="41" t="str">
        <f>IF(SUM(SQ5:SR5,ST5)-SS5&gt;0,SUM(SQ5:SR5,ST5)-SS5,"")</f>
        <v/>
      </c>
      <c r="TF5" s="41" t="str">
        <f>IF(SUM(SJ5,SN5,SR5)&gt;0,SUM(SJ5,SN5,SR5),"")</f>
        <v/>
      </c>
      <c r="TG5" s="41" t="str">
        <f>IF(SUM(TD5,TE5)&gt;0,SUM(TD5,TE5),"")</f>
        <v/>
      </c>
      <c r="TH5" s="41" t="str">
        <f>IF(SUM(SV5,SZ5)&gt;0,SUM(SV5,SZ5),"")</f>
        <v/>
      </c>
      <c r="TI5" s="41" t="str">
        <f>IF(SUM(SU5:SV5,SX5:SZ5,TB5)-SUM(SW5,TA5)&gt;0,SUM(SU5:SV5,SX5:SZ5,TB5)-SUM(SW5,TA5),"")</f>
        <v/>
      </c>
      <c r="TJ5" s="41" t="str">
        <f>IF(SUM(TD5,TE5,TI5)&gt;0,SUM(TD5,TE5,TI5),"")</f>
        <v/>
      </c>
      <c r="TK5" s="27">
        <f>IF($CU5="P",CA5,(CA5+AX5)/2)</f>
        <v>16.899999999999999</v>
      </c>
      <c r="TL5" s="27">
        <f>IF($CU5="P",CB5,(CB5+AY5)/2)</f>
        <v>5</v>
      </c>
      <c r="TM5" s="27">
        <f>IF($CU5="P",CC5,(CC5+AZ5)/2)</f>
        <v>0.1</v>
      </c>
      <c r="TN5" s="27">
        <f>IF($CU5="P",CD5,(CD5+BA5)/2)</f>
        <v>0.6</v>
      </c>
      <c r="TO5" s="27">
        <f>IF($CU5="P",CE5,(CE5+BB5)/2)</f>
        <v>16.5</v>
      </c>
      <c r="TP5" s="27">
        <f>IF($CU5="P",CF5,(CF5+BC5)/2)</f>
        <v>3.9000000000000004</v>
      </c>
      <c r="TQ5" s="27">
        <f>IF($CU5="P",CG5,(CG5+BD5)/2)</f>
        <v>0.1</v>
      </c>
      <c r="TR5" s="27">
        <f>IF($CU5="P",CH5,(CH5+BE5)/2)</f>
        <v>0.6</v>
      </c>
      <c r="TS5" s="27">
        <f>IF($CU5="P",CI5,(CI5+BF5)/2)</f>
        <v>15.55</v>
      </c>
      <c r="TT5" s="27">
        <f>IF($CU5="P",CJ5,(CJ5+BG5)/2)</f>
        <v>3.8</v>
      </c>
      <c r="TU5" s="27">
        <f>IF($CU5="P",CK5,(CK5+BH5)/2)</f>
        <v>0.1</v>
      </c>
      <c r="TV5" s="27">
        <f>IF($CU5="P",CL5,(CL5+BI5)/2)</f>
        <v>0.6</v>
      </c>
      <c r="TW5" s="27">
        <f>IF($CU5="P",CM5,(CM5+BJ5)/2)</f>
        <v>16.149999999999999</v>
      </c>
      <c r="TX5" s="27">
        <f>IF($CU5="P",CN5,(CN5+BK5)/2)</f>
        <v>5.15</v>
      </c>
      <c r="TY5" s="27">
        <f>IF($CU5="P",CO5,(CO5+BL5)/2)</f>
        <v>0</v>
      </c>
      <c r="TZ5" s="27">
        <f>IF($CU5="P",CP5,(CP5+BM5)/2)</f>
        <v>0.6</v>
      </c>
      <c r="UA5" s="27">
        <f>IF($CU5="P",CQ5,(CQ5+BN5)/2)</f>
        <v>16.399999999999999</v>
      </c>
      <c r="UB5" s="27">
        <f>IF($CU5="P",CR5,(CR5+BO5)/2)</f>
        <v>5.35</v>
      </c>
      <c r="UC5" s="27">
        <f>IF($CU5="P",CS5,(CS5+BP5)/2)</f>
        <v>0</v>
      </c>
      <c r="UD5" s="27">
        <f>IF($CU5="P",CT5,(CT5+BQ5)/2)</f>
        <v>0.6</v>
      </c>
      <c r="UE5" s="29" t="s">
        <v>56</v>
      </c>
      <c r="UF5" s="11">
        <f>IF(SUM(TL5,TP5)&gt;0,SUM(TL5,TP5),"")</f>
        <v>8.9</v>
      </c>
      <c r="UG5" s="11">
        <f>IF(SUM(TK5:TL5,TN5:TP5,TR5)-TM5-TQ5&gt;0,SUM(TK5:TL5,TN5:TP5,TR5)-TM5-TQ5,"")</f>
        <v>43.3</v>
      </c>
      <c r="UH5" s="11">
        <f>IF(SUM(TS5:TT5,TV5)-TU5&gt;0,SUM(TS5:TT5,TV5)-TU5,"")</f>
        <v>19.850000000000001</v>
      </c>
      <c r="UI5" s="11">
        <f>IF(SUM(TL5,TP5,TT5)&gt;0,SUM(TL5,TP5,TT5),"")</f>
        <v>12.7</v>
      </c>
      <c r="UJ5" s="11">
        <f>IF(SUM(UG5,UH5)&gt;0,SUM(UG5,UH5),"")</f>
        <v>63.15</v>
      </c>
      <c r="UK5" s="11">
        <f>IF(SUM(TX5,UB5)&gt;0,SUM(TX5,UB5),"")</f>
        <v>10.5</v>
      </c>
      <c r="UL5" s="11">
        <f>IF(SUM(TW5:TX5,TZ5:UB5,UD5)-SUM(TY5,UC5)&gt;0,SUM(TW5:TX5,TZ5:UB5,UD5)-SUM(TY5,UC5),"")</f>
        <v>44.25</v>
      </c>
      <c r="UM5" s="11">
        <f>IF(SUM(UG5,UH5,UL5)&gt;0,SUM(UG5,UH5,UL5),"")</f>
        <v>107.4</v>
      </c>
    </row>
    <row r="6" spans="1:559" x14ac:dyDescent="0.2">
      <c r="A6" s="4" cm="1">
        <f t="array" ref="A6">IF(AND(H6&lt;&gt;"",H6&lt;&gt;"No DD"),SUMPRODUCT((H$4:H$17&lt;&gt;"")*(H$4:H$17&lt;&gt;"No DD")*(E$4:E$17&gt;E6))+1,IF(H6="No DD",SUMPRODUCT((H$4:H$17="No DD")*(E$4:E$17&gt;E6))+1+SUMPRODUCT((H$4:H$17&lt;&gt;"")*(H$4:H$17&lt;&gt;"No DD")),""))</f>
        <v>3</v>
      </c>
      <c r="B6" s="5" t="s">
        <v>280</v>
      </c>
      <c r="C6" s="4" t="s">
        <v>8</v>
      </c>
      <c r="D6" s="4">
        <v>2003</v>
      </c>
      <c r="E6" s="9">
        <f>SUM(J6:R6)+SUM(J6:N6)*0.0000001+SUM(J6)*0.0000000000001</f>
        <v>152.90001092000441</v>
      </c>
      <c r="F6" s="3" t="str">
        <f>IF(OR(AND(AP6&gt;=AW$19,AQ6&gt;=AW$23,AP6&lt;&gt;"",AO6=""),AND(AU6&gt;=AW$19,AV6&gt;=AW$23,AU6&lt;&gt;"",AO6=""),AND(BS6&gt;=BZ$19,BT6&gt;=BZ$23,BS6&lt;&gt;"",BR6=""),AND(BX6&gt;=BZ$19,BY6&gt;=BZ$23,BX6&lt;&gt;"",BR6=""),AND(CV6&gt;=DC$19,CW6&gt;=DC$23,CV6&lt;&gt;"",CU6=""),AND(DA6&gt;=DC$19,DB6&gt;=DC$23,DA6&lt;&gt;""),AND(EA6&gt;=EH$19,EB6&gt;=EH$23,EA6&lt;&gt;""),AND(EF6&gt;=EH$19,EG6&gt;=EH$23,EF6&lt;&gt;""),AND(FC6&gt;=FJ$19,FD6&gt;=FJ$23,FC6&lt;&gt;""),AND(FH6&gt;=FJ$19,FI6&gt;=FJ$23,FH6&lt;&gt;""),AND(GE6&gt;=GL$19,GF6&gt;=GL$23,GE6&lt;&gt;""),AND(GJ6&gt;=GL$19,GK6&gt;=GL$23,GJ6&lt;&gt;""),AND(HG6&gt;=HN$19,HH6&gt;=HN$23,HG6&lt;&gt;""),AND(HL6&gt;=HN$19,HM6&gt;=HN$23,HL6&lt;&gt;""),AND(II6&gt;=IP$19,IJ6&gt;=IP$23,II6&lt;&gt;""),AND(IN6&gt;=IP$19,IO6&gt;=IP$23,IN6&lt;&gt;""),AND(JK6&gt;=JR$19,JL6&gt;=JR$23,JK6&lt;&gt;""),AND(JP6&gt;=JR$19,JQ6&gt;=JR$23,JP6&lt;&gt;""),AND(KM6&gt;=KT$19,KN6&gt;=KT$23,KM6&lt;&gt;""),AND(KR6&gt;=KT$19,KS6&gt;=KT$23,KR6&lt;&gt;""),AND(LO6&gt;=LV$19,LP6&gt;=LV$23,LO6&lt;&gt;""),AND(LT6&gt;=LV$19,LU6&gt;=LV$23,LT6&lt;&gt;""),AND(MQ6&gt;=MX$19,MR6&gt;=MX$23,MQ6&lt;&gt;""),AND(MV6&gt;=MX$19,MW6&gt;=MX$23,MV6&lt;&gt;""),AND(NS6&gt;=NZ$19,NT6&gt;=NZ$23,NS6&lt;&gt;""),AND(NX6&gt;=NZ$19,NY6&gt;=NZ$23,NX6&lt;&gt;""),AND(OU6&gt;=PB$19,OV6&gt;=PB$23,OU6&lt;&gt;""),AND(OZ6&gt;=PB$19,PA6&gt;=PB$23,OZ6&lt;&gt;""),AND(PW6&gt;=QD$19,PX6&gt;=QD$23,PW6&lt;&gt;""),AND(QB6&gt;=QD$19,QC6&gt;=QD$23,QB6&lt;&gt;""),AND(QY6&gt;=RF$19,QZ6&gt;=RF$23,QY6&lt;&gt;""),AND(RD6&gt;=RF$19,RE6&gt;=RF$23,RD6&lt;&gt;""),AND(SA6&gt;=SH$19,SB6&gt;=SH$23,SA6&lt;&gt;""),AND(SF6&gt;=SH$19,SG6&gt;=SH$23,SF6&lt;&gt;""),AND(TC6&gt;=TJ$19,TD6&gt;=TJ$23,TC6&lt;&gt;""),AND(TI6&gt;=TJ$19,TJ6&gt;=TJ$23,TI6&lt;&gt;"")),"P","")</f>
        <v>P</v>
      </c>
      <c r="G6" s="3" t="str">
        <f>IF(OR(AND(AQ6&gt;=AW$23,AQ6&lt;&gt;"",AO6=""),AND(AV6&gt;=AW$23,AV6&lt;&gt;"",AO6=""),AND(BT6&gt;=BZ$23,BT6&lt;&gt;"",BR6=""),AND(BY6&gt;=BZ$23,BY6&lt;&gt;"",BR6=""),AND(CW6&gt;=DC$23,CW6&lt;&gt;"",CU6=""),AND(DB6&gt;=DC$23,DB6&lt;&gt;"",CU6=""),AND(EB6&gt;=EH$23,EB6&lt;&gt;""),AND(EG6&gt;=EH$23,EG6&lt;&gt;""),AND(FD6&gt;=FJ$23,FD6&lt;&gt;""),AND(FI6&gt;=FJ$23,FI6&lt;&gt;""),AND(GF6&gt;=GL$23,GF6&lt;&gt;""),AND(GK6&gt;=GL$23,GK6&lt;&gt;""),AND(HH6&gt;=HN$23,HH6&lt;&gt;""),AND(HM6&gt;=HN$23,HM6&lt;&gt;""),AND(IJ6&gt;=IP$23,IJ6&lt;&gt;""),AND(IO6&gt;=IP$23,IO6&lt;&gt;""),AND(JL6&gt;=JR$23,JL6&lt;&gt;""),AND(JQ6&gt;=JR$23,JQ6&lt;&gt;""),AND(KN6&gt;=KT$23,KN6&lt;&gt;""),AND(KS6&gt;=KT$23,KS6&lt;&gt;""),AND(LP6&gt;=LV$23,LP6&lt;&gt;""),AND(LU6&gt;=LV$23,LU6&lt;&gt;""),AND(MR6&gt;=MX$23,MR6&lt;&gt;""),AND(MW6&gt;=MX$23,MW6&lt;&gt;""),AND(NT6&gt;=NZ$23,NT6&lt;&gt;""),AND(NY6&gt;=NZ$23,NY6&lt;&gt;""),AND(OV6&gt;=PB$23,OV6&lt;&gt;""),AND(PA6&gt;=PB$23,PA6&lt;&gt;""),AND(PX6&gt;=QD$23,PX6&lt;&gt;""),AND(QC6&gt;=QD$23,QC6&lt;&gt;""),AND(QZ6&gt;=RF$23,QZ6&lt;&gt;""),AND(RE6&gt;=RF$23,RE6&lt;&gt;""),AND(SB6&gt;=SH$23,SB6&lt;&gt;""),AND(SG6&gt;=SH$23,SG6&lt;&gt;""),AND(TD6&gt;=TJ$23,TD6&lt;&gt;""),AND(TJ6&gt;=TJ$23,TJ6&lt;&gt;"")),"P","")</f>
        <v>P</v>
      </c>
      <c r="H6" s="37" t="str">
        <f>IF(AND(G6="P",F6=""),"No DD",IF(OR(AND(AS6&gt;=AW$22,AT6&gt;=AW$26,AS6&lt;&gt;"",AO6=""),AND(BV6&gt;=BZ$22,BW6&gt;=BZ$26,BV6&lt;&gt;"",BR6=""),AND(CY6&gt;=DC$22,CZ6&gt;=DC$26,CY6&lt;&gt;"",CU6=""),AND(ED6&gt;=EH$22,EE6&gt;=EH$26,ED6&lt;&gt;""),AND(FF6&gt;=FJ$22,FG6&gt;=FJ$26,FF6&lt;&gt;""),AND(GH6&gt;=GL$22,GI6&gt;=GL$26,GH6&lt;&gt;""),AND(HJ6&gt;=HN$22,HK6&gt;=HN$26,HJ6&lt;&gt;""),AND(IL6&gt;=IP$22,IM6&gt;=IP$26,IL6&lt;&gt;""),AND(JN6&gt;=JR$22,JO6&gt;=JR$26,JN6&lt;&gt;""),AND(KP6&gt;=KT$22,KQ6&gt;=KT$26,KP6&lt;&gt;""),AND(LR6&gt;=LV$22,LS6&gt;=LV$26,LR6&lt;&gt;""),AND(MT6&gt;=MX$22,MU6&gt;=MX$26,MT6&lt;&gt;""),AND(NV6&gt;=NZ$22,NW6&gt;=NZ$26,NV6&lt;&gt;""),AND(OX6&gt;=PB$22,OY6&gt;=PB$26,OX6&lt;&gt;""),AND(PZ6&gt;=QD$22,QA6&gt;=QD$26,PZ6&lt;&gt;""),AND(RB6&gt;=RF$22,RC6&gt;=RF$26,RB6&lt;&gt;""),AND(SD6&gt;=SH$22,SE6&gt;=SH$26,SD6&lt;&gt;""),AND(TF6&gt;=TJ$22,TG6&gt;=TJ$26,TF6&lt;&gt;"")),"Merit",IF(OR(AND(AS6&gt;=AW$21,AT6&gt;=AW$25,AS6&lt;&gt;"",AO6=""),AND(BV6&gt;=BZ$21,BW6&gt;=BZ$25,BV6&lt;&gt;"",BR6=""),AND(CY6&gt;=DC$21,CZ6&gt;=DC$25,CY6&lt;&gt;"",CU6=""),AND(ED6&gt;=EH$21,EE6&gt;=EH$25,ED6&lt;&gt;""),AND(FF6&gt;=FJ$21,FG6&gt;=FJ$25,FF6&lt;&gt;""),AND(GH6&gt;=GL$21,GI6&gt;=GL$25,GH6&lt;&gt;""),AND(HJ6&gt;=HN$21,HK6&gt;=HN$25,HJ6&lt;&gt;""),AND(IL6&gt;=IP$21,IM6&gt;=IP$25,IL6&lt;&gt;""),AND(JN6&gt;=JR$21,JO6&gt;=JR$25,JN6&lt;&gt;""),AND(KP6&gt;=KT$21,KQ6&gt;=KT$25,KP6&lt;&gt;""),AND(LR6&gt;=LV$21,LS6&gt;=LV$25,LR6&lt;&gt;""),AND(MT6&gt;=MX$21,MU6&gt;=MX$25,MT6&lt;&gt;""),AND(NV6&gt;=NZ$21,NW6&gt;=NZ$25,NV6&lt;&gt;""),AND(OX6&gt;=PB$21,OY6&gt;=PB$25,OX6&lt;&gt;""),AND(PZ6&gt;=QD$21,QA6&gt;=QD$25,PZ6&lt;&gt;""),AND(RB6&gt;=RF$21,RC6&gt;=RF$25,RB6&lt;&gt;""),AND(SD6&gt;=SH$21,SE6&gt;=SH$25,SD6&lt;&gt;""),AND(TF6&gt;=TJ$21,TG6&gt;=TJ$25,TF6&lt;&gt;"")),"Excellence",IF(I6="P","Worlds Team",IF(F6="P","National Team","")))))</f>
        <v>Worlds Team</v>
      </c>
      <c r="I6" s="3" t="str">
        <f>IF(OR(AND(AS6&gt;=AW$20,AT6&gt;=AW$24,AS6&lt;&gt;"",AO6=""),AND(BV6&gt;=BZ$20,BW6&gt;=BZ$24,BV6&lt;&gt;"",BR6=""),AND(CY6&gt;=DC$20,CZ6&gt;=DC$24,CY6&lt;&gt;"",CU6=""),AND(ED6&gt;=EH$20,EE6&gt;=EH$24,ED6&lt;&gt;""),AND(FF6&gt;=FJ$20,FG6&gt;=FJ$24,FF6&lt;&gt;""),AND(GH6&gt;=GL$20,GI6&gt;=GL$24,GH6&lt;&gt;""),AND(HJ6&gt;=HN$20,HK6&gt;=HN$24,HJ6&lt;&gt;""),AND(IL6&gt;=IP$20,IM6&gt;=IP$24,IL6&lt;&gt;""),AND(JN6&gt;=JR$20,JO6&gt;=JR$24,JN6&lt;&gt;""),AND(KP6&gt;=KT$20,KQ6&gt;=KT$24,KP6&lt;&gt;""),AND(LR6&gt;=LV$20,LS6&gt;=LV$24,LR6&lt;&gt;""),AND(MT6&gt;=MX$20,MU6&gt;=MX$24,MT6&lt;&gt;""),AND(NV6&gt;=NZ$20,NW6&gt;=NZ$24,NV6&lt;&gt;""),AND(OX6&gt;=PB$20,OY6&gt;=PB$24,OX6&lt;&gt;""),AND(PZ6&gt;=QD$20,QA6&gt;=QD$24,PZ6&lt;&gt;""),AND(RB6&gt;=RF$20,RC6&gt;=RF$24,RB6&lt;&gt;""),AND(SD6&gt;=SH$20,SE6&gt;=SH$24,SD6&lt;&gt;""),AND(TF6&gt;=TJ$20,TG6&gt;=TJ$24,TF6&lt;&gt;"")),"P","")</f>
        <v>P</v>
      </c>
      <c r="J6" s="8">
        <f>IF(COUNT(AQ6,BT6,CW6)&gt;0,LARGE((AQ6,BT6,CW6),1),0)</f>
        <v>44.399999999999991</v>
      </c>
      <c r="K6" s="8" t="str">
        <f>IF(J6=0,"",IF(J6=CW6,$CA$1,IF(J6=BT6,$AX$1,IF(J6=AQ6,$U$1,""))))</f>
        <v>2024 Nationals</v>
      </c>
      <c r="L6" s="8">
        <f>IF(COUNT(AQ6,BT6,CW6)&gt;1,LARGE((AQ6,BT6,CW6),2),0)</f>
        <v>42.79999999999999</v>
      </c>
      <c r="M6" s="8" t="str">
        <f>IF(K6=0,"",IF(AND(L6=J6,L6=AQ6,K6=BT6),$U$1,IF(AND(L6=J6,L6=AQ6,L6=CW6),$U$1,IF(AND(L6=J6,L6=CW6,L6=BT6),$AX$1,IF(L6=CW6,$CA$1,IF(L6=BT6,$AX$1,IF(L6=AQ6,$U$1,"")))))))</f>
        <v>2024 Elite Canada</v>
      </c>
      <c r="N6" s="8">
        <f>IF(COUNT(AR6,BU6,CX6)&gt;0,LARGE((AR6,BU6,CX6),1),0)</f>
        <v>22</v>
      </c>
      <c r="O6" s="8" t="str">
        <f>IF(N6=0,"",IF(N6=CX6,$CA$1,IF(N6=BU6,$AX$1,IF(N6=AR6,$U$1,""))))</f>
        <v>2024 Elite Canada</v>
      </c>
      <c r="P6" s="8">
        <f>IF(MAX(AV6,BY6,DB6)&gt;0,MAX(AV6,BY6,DB6),0)</f>
        <v>43.699999999999996</v>
      </c>
      <c r="Q6" s="8" t="str">
        <f>IF(P6=0,"",IF(P6=DB6,$CA$1,IF(P6=BY6,$AX$1,IF(P6=AV6,$U$1,""))))</f>
        <v>2024 Nationals</v>
      </c>
      <c r="R6" s="8" t="str">
        <f>IF(MAX(DD6:DF6)&gt;0,MAX(DD6:DF6),"")</f>
        <v/>
      </c>
      <c r="S6" s="11" t="str">
        <f>IF(R6="","",IF(R6=DD6,"("&amp;DD$2&amp;")",IF(R6=DE6,"("&amp;DE$2&amp;")",IF(R6=DF6,"("&amp;DF$2&amp;")"))))</f>
        <v/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N6="",0,N6)=TE6,$SI$1,IF(R6+IF(N6="",0,N6)=SC6,$RG$1,IF(R6+IF(N6="",0,N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P6="",0,P6)=TI6,$SI$1,IF(R6+IF(P6="",0,P6)=SG6,$RG$1,IF(R6+IF(P6="",0,P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/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8"/>
      <c r="AP6" s="41" t="str">
        <f>IF(SUM(V6,Z6)&gt;0,SUM(V6,Z6),"")</f>
        <v/>
      </c>
      <c r="AQ6" s="41" t="str">
        <f>IF(SUM(U6:V6,X6:Z6,AB6)-W6-AA6&gt;0,SUM(U6:V6,X6:Z6,AB6)-W6-AA6,"")</f>
        <v/>
      </c>
      <c r="AR6" s="41" t="str">
        <f>IF(SUM(AC6:AD6,AF6)-AE6&gt;0,SUM(AC6:AD6,AF6)-AE6,"")</f>
        <v/>
      </c>
      <c r="AS6" s="41" t="str">
        <f>IF(SUM(V6,Z6,AD6)&gt;0,SUM(V6,Z6,AD6),"")</f>
        <v/>
      </c>
      <c r="AT6" s="41" t="str">
        <f>IF(SUM(AQ6,AR6)&gt;0,SUM(AQ6,AR6),"")</f>
        <v/>
      </c>
      <c r="AU6" s="41" t="str">
        <f>IF(SUM(AH6,AL6)&gt;0,SUM(AH6,AL6),"")</f>
        <v/>
      </c>
      <c r="AV6" s="41" t="str">
        <f>IF(SUM(AG6:AH6,AJ6:AL6,AN6)-SUM(AI6,AM6)&gt;0,SUM(AG6:AH6,AJ6:AL6,AN6)-SUM(AI6,AM6),"")</f>
        <v/>
      </c>
      <c r="AW6" s="41" t="str">
        <f>IF(SUM(AQ6,AR6,AV6)&gt;0,SUM(AQ6,AR6,AV6),"")</f>
        <v/>
      </c>
      <c r="AX6" s="18">
        <v>16.7</v>
      </c>
      <c r="AY6" s="18">
        <v>4.0999999999999996</v>
      </c>
      <c r="AZ6" s="18">
        <v>0</v>
      </c>
      <c r="BA6" s="18">
        <v>0.3</v>
      </c>
      <c r="BB6" s="18">
        <v>17.5</v>
      </c>
      <c r="BC6" s="18">
        <v>3.9</v>
      </c>
      <c r="BD6" s="18">
        <v>0</v>
      </c>
      <c r="BE6" s="18">
        <v>0.3</v>
      </c>
      <c r="BF6" s="18">
        <v>17.8</v>
      </c>
      <c r="BG6" s="18">
        <v>3.9</v>
      </c>
      <c r="BH6" s="18">
        <v>0</v>
      </c>
      <c r="BI6" s="18">
        <v>0.3</v>
      </c>
      <c r="BJ6" s="18">
        <v>17</v>
      </c>
      <c r="BK6" s="18">
        <v>3.9</v>
      </c>
      <c r="BL6" s="18">
        <v>0</v>
      </c>
      <c r="BM6" s="18">
        <v>0.3</v>
      </c>
      <c r="BN6" s="18">
        <v>17.3</v>
      </c>
      <c r="BO6" s="18">
        <v>4.0999999999999996</v>
      </c>
      <c r="BP6" s="18">
        <v>0</v>
      </c>
      <c r="BQ6" s="18">
        <v>0.3</v>
      </c>
      <c r="BR6" s="29"/>
      <c r="BS6" s="11">
        <f>IF(SUM(AY6,BC6)&gt;0,SUM(AY6,BC6),"")</f>
        <v>8</v>
      </c>
      <c r="BT6" s="11">
        <f>IF(SUM(AX6:AY6,BA6:BC6,BE6)-AZ6-BD6&gt;0,SUM(AX6:AY6,BA6:BC6,BE6)-AZ6-BD6,"")</f>
        <v>42.79999999999999</v>
      </c>
      <c r="BU6" s="11">
        <f>IF(SUM(BF6:BG6,BI6)-BH6&gt;0,SUM(BF6:BG6,BI6)-BH6,"")</f>
        <v>22</v>
      </c>
      <c r="BV6" s="11">
        <f>IF(SUM(AY6,BC6,BG6)&gt;0,SUM(AY6,BC6,BG6),"")</f>
        <v>11.9</v>
      </c>
      <c r="BW6" s="11">
        <f>IF(SUM(BT6,BU6)&gt;0,SUM(BT6,BU6),"")</f>
        <v>64.799999999999983</v>
      </c>
      <c r="BX6" s="11">
        <f>IF(SUM(BK6,BO6)&gt;0,SUM(BK6,BO6),"")</f>
        <v>8</v>
      </c>
      <c r="BY6" s="11">
        <f>IF(SUM(BJ6:BK6,BM6:BO6,BQ6)-SUM(BL6,BP6)&gt;0,SUM(BJ6:BK6,BM6:BO6,BQ6)-SUM(BL6,BP6),"")</f>
        <v>42.9</v>
      </c>
      <c r="BZ6" s="11">
        <f>IF(SUM(BT6,BU6,BY6)&gt;0,SUM(BT6,BU6,BY6),"")</f>
        <v>107.69999999999999</v>
      </c>
      <c r="CA6" s="19">
        <v>16.7</v>
      </c>
      <c r="CB6" s="19">
        <v>4.5999999999999996</v>
      </c>
      <c r="CC6" s="19">
        <v>0</v>
      </c>
      <c r="CD6" s="19">
        <v>0.6</v>
      </c>
      <c r="CE6" s="19">
        <v>17.899999999999999</v>
      </c>
      <c r="CF6" s="19">
        <v>4.3</v>
      </c>
      <c r="CG6" s="19">
        <v>0</v>
      </c>
      <c r="CH6" s="19">
        <v>0.3</v>
      </c>
      <c r="CI6" s="19">
        <v>17.5</v>
      </c>
      <c r="CJ6" s="19">
        <v>4.0999999999999996</v>
      </c>
      <c r="CK6" s="19">
        <v>0</v>
      </c>
      <c r="CL6" s="19">
        <v>0.3</v>
      </c>
      <c r="CM6" s="19">
        <v>17.7</v>
      </c>
      <c r="CN6" s="19">
        <v>3.9</v>
      </c>
      <c r="CO6" s="19">
        <v>0</v>
      </c>
      <c r="CP6" s="19">
        <v>0.3</v>
      </c>
      <c r="CQ6" s="19">
        <v>17.399999999999999</v>
      </c>
      <c r="CR6" s="19">
        <v>4.0999999999999996</v>
      </c>
      <c r="CS6" s="19">
        <v>0</v>
      </c>
      <c r="CT6" s="19">
        <v>0.3</v>
      </c>
      <c r="CU6" s="28"/>
      <c r="CV6" s="41">
        <f>IF(SUM(CB6,CF6)&gt;0,SUM(CB6,CF6),"")</f>
        <v>8.8999999999999986</v>
      </c>
      <c r="CW6" s="41">
        <f>IF(SUM(CA6:CB6,CD6:CF6,CH6)-CC6-CG6&gt;0,SUM(CA6:CB6,CD6:CF6,CH6)-CC6-CG6,"")</f>
        <v>44.399999999999991</v>
      </c>
      <c r="CX6" s="41">
        <f>IF(SUM(CI6:CJ6,CL6)-CK6&gt;0,SUM(CI6:CJ6,CL6)-CK6,"")</f>
        <v>21.900000000000002</v>
      </c>
      <c r="CY6" s="41">
        <f>IF(SUM(CB6,CF6,CJ6)&gt;0,SUM(CB6,CF6,CJ6),"")</f>
        <v>12.999999999999998</v>
      </c>
      <c r="CZ6" s="41">
        <f>IF(SUM(CW6,CX6)&gt;0,SUM(CW6,CX6),"")</f>
        <v>66.3</v>
      </c>
      <c r="DA6" s="41">
        <f>IF(SUM(CN6,CR6)&gt;0,SUM(CN6,CR6),"")</f>
        <v>8</v>
      </c>
      <c r="DB6" s="41">
        <f>IF(SUM(CM6:CN6,CP6:CR6,CT6)-SUM(CO6,CS6)&gt;0,SUM(CM6:CN6,CP6:CR6,CT6)-SUM(CO6,CS6),"")</f>
        <v>43.699999999999996</v>
      </c>
      <c r="DC6" s="41">
        <f>IF(SUM(CW6,CX6,DB6)&gt;0,SUM(CW6,CX6,DB6),"")</f>
        <v>110</v>
      </c>
      <c r="DD6" s="52" t="str">
        <f>IF(MAX(EB6,FD6,GF6,HH6,IJ6,JL6,KN6,LP6,MR6,NT6,OV6,PX6,QZ6,SB6,TD6)-IF(L6="",0,L6)&gt;0.001,MAX(EB6,FD6,GF6,HH6,IJ6,JL6,KN6,LP6,MR6,NT6,OV6,PX6,QZ6,SB6,TD6)-IF(L6="",0,L6),"")</f>
        <v/>
      </c>
      <c r="DE6" s="52" t="str">
        <f>IF(MAX(EC6,FE6,GG6,HI6,IK6,JM6,KO6,LQ6,MS6,NU6,OW6,PY6,RA6,SC6,TE6)-IF(N6="",0,N6)&gt;0.001,MAX(EC6,FE6,GG6,HI6,IK6,JM6,KO6,LQ6,MS6,NU6,OW6,PY6,RA6,SC6,TE6)-IF(N6="",0,N6),"")</f>
        <v/>
      </c>
      <c r="DF6" s="52" t="str">
        <f>IF(MAX(EG6,FI6,GK6,HM6,IO6,JQ6,KS6,LU6,MW6,NY6,PA6,QC6,RE6,SG6,TI6)-IF(P6="",0,P6)&gt;0.001,MAX(EG6,FI6,GK6,HM6,IO6,JQ6,KS6,LU6,MW6,NY6,PA6,QC6,RE6,SG6,TI6)-IF(P6="",0,P6),"")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>IF(SUM(DH6,DL6)&gt;0,SUM(DH6,DL6),"")</f>
        <v/>
      </c>
      <c r="EB6" s="41" t="str">
        <f>IF(SUM(DG6:DH6,DJ6:DL6,DN6)-DI6-DM6&gt;0,SUM(DG6:DH6,DJ6:DL6,DN6)-DI6-DM6,"")</f>
        <v/>
      </c>
      <c r="EC6" s="41" t="str">
        <f>IF(SUM(DO6:DP6,DR6)-DQ6&gt;0,SUM(DO6:DP6,DR6)-DQ6,"")</f>
        <v/>
      </c>
      <c r="ED6" s="41" t="str">
        <f>IF(SUM(DH6,DL6,DP6)&gt;0,SUM(DH6,DL6,DP6),"")</f>
        <v/>
      </c>
      <c r="EE6" s="41" t="str">
        <f>IF(SUM(EB6,EC6)&gt;0,SUM(EB6,EC6),"")</f>
        <v/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 t="str">
        <f>IF(SUM(EB6,EC6,EG6)&gt;0,SUM(EB6,EC6,EG6),"")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>IF(SUM(FL6,FP6)&gt;0,SUM(FL6,FP6),"")</f>
        <v/>
      </c>
      <c r="GF6" s="41" t="str">
        <f>IF(SUM(FK6:FL6,FN6:FP6,FR6)-FM6-FQ6&gt;0,SUM(FK6:FL6,FN6:FP6,FR6)-FM6-FQ6,"")</f>
        <v/>
      </c>
      <c r="GG6" s="41" t="str">
        <f>IF(SUM(FS6:FT6,FV6)-FU6&gt;0,SUM(FS6:FT6,FV6)-FU6,"")</f>
        <v/>
      </c>
      <c r="GH6" s="41" t="str">
        <f>IF(SUM(FL6,FP6,FT6)&gt;0,SUM(FL6,FP6,FT6),"")</f>
        <v/>
      </c>
      <c r="GI6" s="41" t="str">
        <f>IF(SUM(GF6,GG6)&gt;0,SUM(GF6,GG6),"")</f>
        <v/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 t="str">
        <f>IF(SUM(GF6,GG6,GK6)&gt;0,SUM(GF6,GG6,GK6),"")</f>
        <v/>
      </c>
      <c r="GM6" s="18">
        <v>16.7</v>
      </c>
      <c r="GN6" s="18">
        <v>4.3</v>
      </c>
      <c r="GO6" s="18">
        <v>0</v>
      </c>
      <c r="GP6" s="18">
        <v>0</v>
      </c>
      <c r="GQ6" s="18">
        <v>16.600000000000001</v>
      </c>
      <c r="GR6" s="18">
        <v>4.0999999999999996</v>
      </c>
      <c r="GS6" s="18">
        <v>0.2</v>
      </c>
      <c r="GT6" s="18">
        <v>0</v>
      </c>
      <c r="GU6" s="18"/>
      <c r="GV6" s="18"/>
      <c r="GW6" s="18"/>
      <c r="GX6" s="18"/>
      <c r="GY6" s="18">
        <v>16.899999999999999</v>
      </c>
      <c r="GZ6" s="18">
        <v>3.9</v>
      </c>
      <c r="HA6" s="18">
        <v>0</v>
      </c>
      <c r="HB6" s="18">
        <v>0</v>
      </c>
      <c r="HC6" s="18"/>
      <c r="HD6" s="18"/>
      <c r="HE6" s="18"/>
      <c r="HF6" s="18"/>
      <c r="HG6" s="11">
        <f>IF(SUM(GN6,GR6)&gt;0,SUM(GN6,GR6),"")</f>
        <v>8.3999999999999986</v>
      </c>
      <c r="HH6" s="11">
        <f>IF(SUM(GM6:GN6,GP6:GR6,GT6)-GO6-GS6&gt;0,SUM(GM6:GN6,GP6:GR6,GT6)-GO6-GS6,"")</f>
        <v>41.5</v>
      </c>
      <c r="HI6" s="11" t="str">
        <f>IF(SUM(GU6:GV6,GX6)-GW6&gt;0,SUM(GU6:GV6,GX6)-GW6,"")</f>
        <v/>
      </c>
      <c r="HJ6" s="11">
        <f>IF(SUM(GN6,GR6,GV6)&gt;0,SUM(GN6,GR6,GV6),"")</f>
        <v>8.3999999999999986</v>
      </c>
      <c r="HK6" s="11">
        <f>IF(SUM(HH6,HI6)&gt;0,SUM(HH6,HI6),"")</f>
        <v>41.5</v>
      </c>
      <c r="HL6" s="11">
        <f>IF(SUM(GZ6,HD6)&gt;0,SUM(GZ6,HD6),"")</f>
        <v>3.9</v>
      </c>
      <c r="HM6" s="11">
        <f>IF(SUM(GY6:GZ6,HB6:HD6,HF6)-SUM(HA6,HE6)&gt;0,SUM(GY6:GZ6,HB6:HD6,HF6)-SUM(HA6,HE6),"")</f>
        <v>20.799999999999997</v>
      </c>
      <c r="HN6" s="11">
        <f>IF(SUM(HH6,HI6,HM6)&gt;0,SUM(HH6,HI6,HM6),"")</f>
        <v>62.3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IF(SUM(LP6,LQ6,LU6)&gt;0,SUM(LP6,LQ6,LU6),"")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1" t="str">
        <f>IF(SUM(QF6,QJ6)&gt;0,SUM(QF6,QJ6),"")</f>
        <v/>
      </c>
      <c r="QZ6" s="41" t="str">
        <f>IF(SUM(QE6:QF6,QH6:QJ6,QL6)-QG6-QK6&gt;0,SUM(QE6:QF6,QH6:QJ6,QL6)-QG6-QK6,"")</f>
        <v/>
      </c>
      <c r="RA6" s="41" t="str">
        <f>IF(SUM(QM6:QN6,QP6)-QO6&gt;0,SUM(QM6:QN6,QP6)-QO6,"")</f>
        <v/>
      </c>
      <c r="RB6" s="41" t="str">
        <f>IF(SUM(QF6,QJ6,QN6)&gt;0,SUM(QF6,QJ6,QN6),"")</f>
        <v/>
      </c>
      <c r="RC6" s="41" t="str">
        <f>IF(SUM(QZ6,RA6)&gt;0,SUM(QZ6,RA6),"")</f>
        <v/>
      </c>
      <c r="RD6" s="41" t="str">
        <f>IF(SUM(QR6,QV6)&gt;0,SUM(QR6,QV6),"")</f>
        <v/>
      </c>
      <c r="RE6" s="41" t="str">
        <f>IF(SUM(QQ6:QR6,QT6:QV6,QX6)-SUM(QS6,QW6)&gt;0,SUM(QQ6:QR6,QT6:QV6,QX6)-SUM(QS6,QW6),"")</f>
        <v/>
      </c>
      <c r="RF6" s="41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1" t="str">
        <f>IF(SUM(SJ6,SN6)&gt;0,SUM(SJ6,SN6),"")</f>
        <v/>
      </c>
      <c r="TD6" s="41" t="str">
        <f>IF(SUM(SI6:SJ6,SL6:SN6,SP6)-SK6-SO6&gt;0,SUM(SI6:SJ6,SL6:SN6,SP6)-SK6-SO6,"")</f>
        <v/>
      </c>
      <c r="TE6" s="41" t="str">
        <f>IF(SUM(SQ6:SR6,ST6)-SS6&gt;0,SUM(SQ6:SR6,ST6)-SS6,"")</f>
        <v/>
      </c>
      <c r="TF6" s="41" t="str">
        <f>IF(SUM(SJ6,SN6,SR6)&gt;0,SUM(SJ6,SN6,SR6),"")</f>
        <v/>
      </c>
      <c r="TG6" s="41" t="str">
        <f>IF(SUM(TD6,TE6)&gt;0,SUM(TD6,TE6),"")</f>
        <v/>
      </c>
      <c r="TH6" s="41" t="str">
        <f>IF(SUM(SV6,SZ6)&gt;0,SUM(SV6,SZ6),"")</f>
        <v/>
      </c>
      <c r="TI6" s="41" t="str">
        <f>IF(SUM(SU6:SV6,SX6:SZ6,TB6)-SUM(SW6,TA6)&gt;0,SUM(SU6:SV6,SX6:SZ6,TB6)-SUM(SW6,TA6),"")</f>
        <v/>
      </c>
      <c r="TJ6" s="41" t="str">
        <f>IF(SUM(TD6,TE6,TI6)&gt;0,SUM(TD6,TE6,TI6),"")</f>
        <v/>
      </c>
      <c r="TK6" s="27">
        <f>IF($CU6="P",CA6,(CA6+AX6)/2)</f>
        <v>16.7</v>
      </c>
      <c r="TL6" s="27">
        <f>IF($CU6="P",CB6,(CB6+AY6)/2)</f>
        <v>4.3499999999999996</v>
      </c>
      <c r="TM6" s="27">
        <f>IF($CU6="P",CC6,(CC6+AZ6)/2)</f>
        <v>0</v>
      </c>
      <c r="TN6" s="27">
        <f>IF($CU6="P",CD6,(CD6+BA6)/2)</f>
        <v>0.44999999999999996</v>
      </c>
      <c r="TO6" s="27">
        <f>IF($CU6="P",CE6,(CE6+BB6)/2)</f>
        <v>17.7</v>
      </c>
      <c r="TP6" s="27">
        <f>IF($CU6="P",CF6,(CF6+BC6)/2)</f>
        <v>4.0999999999999996</v>
      </c>
      <c r="TQ6" s="27">
        <f>IF($CU6="P",CG6,(CG6+BD6)/2)</f>
        <v>0</v>
      </c>
      <c r="TR6" s="27">
        <f>IF($CU6="P",CH6,(CH6+BE6)/2)</f>
        <v>0.3</v>
      </c>
      <c r="TS6" s="27">
        <f>IF($CU6="P",CI6,(CI6+BF6)/2)</f>
        <v>17.649999999999999</v>
      </c>
      <c r="TT6" s="27">
        <f>IF($CU6="P",CJ6,(CJ6+BG6)/2)</f>
        <v>4</v>
      </c>
      <c r="TU6" s="27">
        <f>IF($CU6="P",CK6,(CK6+BH6)/2)</f>
        <v>0</v>
      </c>
      <c r="TV6" s="27">
        <f>IF($CU6="P",CL6,(CL6+BI6)/2)</f>
        <v>0.3</v>
      </c>
      <c r="TW6" s="27">
        <f>IF($CU6="P",CM6,(CM6+BJ6)/2)</f>
        <v>17.350000000000001</v>
      </c>
      <c r="TX6" s="27">
        <f>IF($CU6="P",CN6,(CN6+BK6)/2)</f>
        <v>3.9</v>
      </c>
      <c r="TY6" s="27">
        <f>IF($CU6="P",CO6,(CO6+BL6)/2)</f>
        <v>0</v>
      </c>
      <c r="TZ6" s="27">
        <f>IF($CU6="P",CP6,(CP6+BM6)/2)</f>
        <v>0.3</v>
      </c>
      <c r="UA6" s="27">
        <f>IF($CU6="P",CQ6,(CQ6+BN6)/2)</f>
        <v>17.350000000000001</v>
      </c>
      <c r="UB6" s="27">
        <f>IF($CU6="P",CR6,(CR6+BO6)/2)</f>
        <v>4.0999999999999996</v>
      </c>
      <c r="UC6" s="27">
        <f>IF($CU6="P",CS6,(CS6+BP6)/2)</f>
        <v>0</v>
      </c>
      <c r="UD6" s="27">
        <f>IF($CU6="P",CT6,(CT6+BQ6)/2)</f>
        <v>0.3</v>
      </c>
      <c r="UE6" s="29" t="s">
        <v>56</v>
      </c>
      <c r="UF6" s="11">
        <f>IF(SUM(TL6,TP6)&gt;0,SUM(TL6,TP6),"")</f>
        <v>8.4499999999999993</v>
      </c>
      <c r="UG6" s="11">
        <f>IF(SUM(TK6:TL6,TN6:TP6,TR6)-TM6-TQ6&gt;0,SUM(TK6:TL6,TN6:TP6,TR6)-TM6-TQ6,"")</f>
        <v>43.599999999999994</v>
      </c>
      <c r="UH6" s="11">
        <f>IF(SUM(TS6:TT6,TV6)-TU6&gt;0,SUM(TS6:TT6,TV6)-TU6,"")</f>
        <v>21.95</v>
      </c>
      <c r="UI6" s="11">
        <f>IF(SUM(TL6,TP6,TT6)&gt;0,SUM(TL6,TP6,TT6),"")</f>
        <v>12.45</v>
      </c>
      <c r="UJ6" s="11">
        <f>IF(SUM(UG6,UH6)&gt;0,SUM(UG6,UH6),"")</f>
        <v>65.55</v>
      </c>
      <c r="UK6" s="11">
        <f>IF(SUM(TX6,UB6)&gt;0,SUM(TX6,UB6),"")</f>
        <v>8</v>
      </c>
      <c r="UL6" s="11">
        <f>IF(SUM(TW6:TX6,TZ6:UB6,UD6)-SUM(TY6,UC6)&gt;0,SUM(TW6:TX6,TZ6:UB6,UD6)-SUM(TY6,UC6),"")</f>
        <v>43.300000000000004</v>
      </c>
      <c r="UM6" s="11">
        <f>IF(SUM(UG6,UH6,UL6)&gt;0,SUM(UG6,UH6,UL6),"")</f>
        <v>108.85</v>
      </c>
    </row>
    <row r="7" spans="1:559" x14ac:dyDescent="0.2">
      <c r="A7" s="4" cm="1">
        <f t="array" ref="A7">IF(AND(H7&lt;&gt;"",H7&lt;&gt;"No DD"),SUMPRODUCT((H$4:H$17&lt;&gt;"")*(H$4:H$17&lt;&gt;"No DD")*(E$4:E$17&gt;E7))+1,IF(H7="No DD",SUMPRODUCT((H$4:H$17="No DD")*(E$4:E$17&gt;E7))+1+SUMPRODUCT((H$4:H$17&lt;&gt;"")*(H$4:H$17&lt;&gt;"No DD")),""))</f>
        <v>4</v>
      </c>
      <c r="B7" s="5" t="s">
        <v>162</v>
      </c>
      <c r="C7" s="4" t="s">
        <v>5</v>
      </c>
      <c r="D7" s="4">
        <v>2003</v>
      </c>
      <c r="E7" s="9">
        <f>SUM(J7:R7)+SUM(J7:N7)*0.0000001+SUM(J7)*0.0000000000001</f>
        <v>149.30001016000443</v>
      </c>
      <c r="F7" s="3" t="str">
        <f>IF(OR(AND(AP7&gt;=AW$19,AQ7&gt;=AW$23,AP7&lt;&gt;"",AO7=""),AND(AU7&gt;=AW$19,AV7&gt;=AW$23,AU7&lt;&gt;"",AO7=""),AND(BS7&gt;=BZ$19,BT7&gt;=BZ$23,BS7&lt;&gt;"",BR7=""),AND(BX7&gt;=BZ$19,BY7&gt;=BZ$23,BX7&lt;&gt;"",BR7=""),AND(CV7&gt;=DC$19,CW7&gt;=DC$23,CV7&lt;&gt;"",CU7=""),AND(DA7&gt;=DC$19,DB7&gt;=DC$23,DA7&lt;&gt;""),AND(EA7&gt;=EH$19,EB7&gt;=EH$23,EA7&lt;&gt;""),AND(EF7&gt;=EH$19,EG7&gt;=EH$23,EF7&lt;&gt;""),AND(FC7&gt;=FJ$19,FD7&gt;=FJ$23,FC7&lt;&gt;""),AND(FH7&gt;=FJ$19,FI7&gt;=FJ$23,FH7&lt;&gt;""),AND(GE7&gt;=GL$19,GF7&gt;=GL$23,GE7&lt;&gt;""),AND(GJ7&gt;=GL$19,GK7&gt;=GL$23,GJ7&lt;&gt;""),AND(HG7&gt;=HN$19,HH7&gt;=HN$23,HG7&lt;&gt;""),AND(HL7&gt;=HN$19,HM7&gt;=HN$23,HL7&lt;&gt;""),AND(II7&gt;=IP$19,IJ7&gt;=IP$23,II7&lt;&gt;""),AND(IN7&gt;=IP$19,IO7&gt;=IP$23,IN7&lt;&gt;""),AND(JK7&gt;=JR$19,JL7&gt;=JR$23,JK7&lt;&gt;""),AND(JP7&gt;=JR$19,JQ7&gt;=JR$23,JP7&lt;&gt;""),AND(KM7&gt;=KT$19,KN7&gt;=KT$23,KM7&lt;&gt;""),AND(KR7&gt;=KT$19,KS7&gt;=KT$23,KR7&lt;&gt;""),AND(LO7&gt;=LV$19,LP7&gt;=LV$23,LO7&lt;&gt;""),AND(LT7&gt;=LV$19,LU7&gt;=LV$23,LT7&lt;&gt;""),AND(MQ7&gt;=MX$19,MR7&gt;=MX$23,MQ7&lt;&gt;""),AND(MV7&gt;=MX$19,MW7&gt;=MX$23,MV7&lt;&gt;""),AND(NS7&gt;=NZ$19,NT7&gt;=NZ$23,NS7&lt;&gt;""),AND(NX7&gt;=NZ$19,NY7&gt;=NZ$23,NX7&lt;&gt;""),AND(OU7&gt;=PB$19,OV7&gt;=PB$23,OU7&lt;&gt;""),AND(OZ7&gt;=PB$19,PA7&gt;=PB$23,OZ7&lt;&gt;""),AND(PW7&gt;=QD$19,PX7&gt;=QD$23,PW7&lt;&gt;""),AND(QB7&gt;=QD$19,QC7&gt;=QD$23,QB7&lt;&gt;""),AND(QY7&gt;=RF$19,QZ7&gt;=RF$23,QY7&lt;&gt;""),AND(RD7&gt;=RF$19,RE7&gt;=RF$23,RD7&lt;&gt;""),AND(SA7&gt;=SH$19,SB7&gt;=SH$23,SA7&lt;&gt;""),AND(SF7&gt;=SH$19,SG7&gt;=SH$23,SF7&lt;&gt;""),AND(TC7&gt;=TJ$19,TD7&gt;=TJ$23,TC7&lt;&gt;""),AND(TI7&gt;=TJ$19,TJ7&gt;=TJ$23,TI7&lt;&gt;"")),"P","")</f>
        <v>P</v>
      </c>
      <c r="G7" s="3" t="str">
        <f>IF(OR(AND(AQ7&gt;=AW$23,AQ7&lt;&gt;"",AO7=""),AND(AV7&gt;=AW$23,AV7&lt;&gt;"",AO7=""),AND(BT7&gt;=BZ$23,BT7&lt;&gt;"",BR7=""),AND(BY7&gt;=BZ$23,BY7&lt;&gt;"",BR7=""),AND(CW7&gt;=DC$23,CW7&lt;&gt;"",CU7=""),AND(DB7&gt;=DC$23,DB7&lt;&gt;"",CU7=""),AND(EB7&gt;=EH$23,EB7&lt;&gt;""),AND(EG7&gt;=EH$23,EG7&lt;&gt;""),AND(FD7&gt;=FJ$23,FD7&lt;&gt;""),AND(FI7&gt;=FJ$23,FI7&lt;&gt;""),AND(GF7&gt;=GL$23,GF7&lt;&gt;""),AND(GK7&gt;=GL$23,GK7&lt;&gt;""),AND(HH7&gt;=HN$23,HH7&lt;&gt;""),AND(HM7&gt;=HN$23,HM7&lt;&gt;""),AND(IJ7&gt;=IP$23,IJ7&lt;&gt;""),AND(IO7&gt;=IP$23,IO7&lt;&gt;""),AND(JL7&gt;=JR$23,JL7&lt;&gt;""),AND(JQ7&gt;=JR$23,JQ7&lt;&gt;""),AND(KN7&gt;=KT$23,KN7&lt;&gt;""),AND(KS7&gt;=KT$23,KS7&lt;&gt;""),AND(LP7&gt;=LV$23,LP7&lt;&gt;""),AND(LU7&gt;=LV$23,LU7&lt;&gt;""),AND(MR7&gt;=MX$23,MR7&lt;&gt;""),AND(MW7&gt;=MX$23,MW7&lt;&gt;""),AND(NT7&gt;=NZ$23,NT7&lt;&gt;""),AND(NY7&gt;=NZ$23,NY7&lt;&gt;""),AND(OV7&gt;=PB$23,OV7&lt;&gt;""),AND(PA7&gt;=PB$23,PA7&lt;&gt;""),AND(PX7&gt;=QD$23,PX7&lt;&gt;""),AND(QC7&gt;=QD$23,QC7&lt;&gt;""),AND(QZ7&gt;=RF$23,QZ7&lt;&gt;""),AND(RE7&gt;=RF$23,RE7&lt;&gt;""),AND(SB7&gt;=SH$23,SB7&lt;&gt;""),AND(SG7&gt;=SH$23,SG7&lt;&gt;""),AND(TD7&gt;=TJ$23,TD7&lt;&gt;""),AND(TJ7&gt;=TJ$23,TJ7&lt;&gt;"")),"P","")</f>
        <v>P</v>
      </c>
      <c r="H7" s="37" t="str">
        <f>IF(AND(G7="P",F7=""),"No DD",IF(OR(AND(AS7&gt;=AW$22,AT7&gt;=AW$26,AS7&lt;&gt;"",AO7=""),AND(BV7&gt;=BZ$22,BW7&gt;=BZ$26,BV7&lt;&gt;"",BR7=""),AND(CY7&gt;=DC$22,CZ7&gt;=DC$26,CY7&lt;&gt;"",CU7=""),AND(ED7&gt;=EH$22,EE7&gt;=EH$26,ED7&lt;&gt;""),AND(FF7&gt;=FJ$22,FG7&gt;=FJ$26,FF7&lt;&gt;""),AND(GH7&gt;=GL$22,GI7&gt;=GL$26,GH7&lt;&gt;""),AND(HJ7&gt;=HN$22,HK7&gt;=HN$26,HJ7&lt;&gt;""),AND(IL7&gt;=IP$22,IM7&gt;=IP$26,IL7&lt;&gt;""),AND(JN7&gt;=JR$22,JO7&gt;=JR$26,JN7&lt;&gt;""),AND(KP7&gt;=KT$22,KQ7&gt;=KT$26,KP7&lt;&gt;""),AND(LR7&gt;=LV$22,LS7&gt;=LV$26,LR7&lt;&gt;""),AND(MT7&gt;=MX$22,MU7&gt;=MX$26,MT7&lt;&gt;""),AND(NV7&gt;=NZ$22,NW7&gt;=NZ$26,NV7&lt;&gt;""),AND(OX7&gt;=PB$22,OY7&gt;=PB$26,OX7&lt;&gt;""),AND(PZ7&gt;=QD$22,QA7&gt;=QD$26,PZ7&lt;&gt;""),AND(RB7&gt;=RF$22,RC7&gt;=RF$26,RB7&lt;&gt;""),AND(SD7&gt;=SH$22,SE7&gt;=SH$26,SD7&lt;&gt;""),AND(TF7&gt;=TJ$22,TG7&gt;=TJ$26,TF7&lt;&gt;"")),"Merit",IF(OR(AND(AS7&gt;=AW$21,AT7&gt;=AW$25,AS7&lt;&gt;"",AO7=""),AND(BV7&gt;=BZ$21,BW7&gt;=BZ$25,BV7&lt;&gt;"",BR7=""),AND(CY7&gt;=DC$21,CZ7&gt;=DC$25,CY7&lt;&gt;"",CU7=""),AND(ED7&gt;=EH$21,EE7&gt;=EH$25,ED7&lt;&gt;""),AND(FF7&gt;=FJ$21,FG7&gt;=FJ$25,FF7&lt;&gt;""),AND(GH7&gt;=GL$21,GI7&gt;=GL$25,GH7&lt;&gt;""),AND(HJ7&gt;=HN$21,HK7&gt;=HN$25,HJ7&lt;&gt;""),AND(IL7&gt;=IP$21,IM7&gt;=IP$25,IL7&lt;&gt;""),AND(JN7&gt;=JR$21,JO7&gt;=JR$25,JN7&lt;&gt;""),AND(KP7&gt;=KT$21,KQ7&gt;=KT$25,KP7&lt;&gt;""),AND(LR7&gt;=LV$21,LS7&gt;=LV$25,LR7&lt;&gt;""),AND(MT7&gt;=MX$21,MU7&gt;=MX$25,MT7&lt;&gt;""),AND(NV7&gt;=NZ$21,NW7&gt;=NZ$25,NV7&lt;&gt;""),AND(OX7&gt;=PB$21,OY7&gt;=PB$25,OX7&lt;&gt;""),AND(PZ7&gt;=QD$21,QA7&gt;=QD$25,PZ7&lt;&gt;""),AND(RB7&gt;=RF$21,RC7&gt;=RF$25,RB7&lt;&gt;""),AND(SD7&gt;=SH$21,SE7&gt;=SH$25,SD7&lt;&gt;""),AND(TF7&gt;=TJ$21,TG7&gt;=TJ$25,TF7&lt;&gt;"")),"Excellence",IF(I7="P","Worlds Team",IF(F7="P","National Team","")))))</f>
        <v>National Team</v>
      </c>
      <c r="I7" s="3" t="str">
        <f>IF(OR(AND(AS7&gt;=AW$20,AT7&gt;=AW$24,AS7&lt;&gt;"",AO7=""),AND(BV7&gt;=BZ$20,BW7&gt;=BZ$24,BV7&lt;&gt;"",BR7=""),AND(CY7&gt;=DC$20,CZ7&gt;=DC$24,CY7&lt;&gt;"",CU7=""),AND(ED7&gt;=EH$20,EE7&gt;=EH$24,ED7&lt;&gt;""),AND(FF7&gt;=FJ$20,FG7&gt;=FJ$24,FF7&lt;&gt;""),AND(GH7&gt;=GL$20,GI7&gt;=GL$24,GH7&lt;&gt;""),AND(HJ7&gt;=HN$20,HK7&gt;=HN$24,HJ7&lt;&gt;""),AND(IL7&gt;=IP$20,IM7&gt;=IP$24,IL7&lt;&gt;""),AND(JN7&gt;=JR$20,JO7&gt;=JR$24,JN7&lt;&gt;""),AND(KP7&gt;=KT$20,KQ7&gt;=KT$24,KP7&lt;&gt;""),AND(LR7&gt;=LV$20,LS7&gt;=LV$24,LR7&lt;&gt;""),AND(MT7&gt;=MX$20,MU7&gt;=MX$24,MT7&lt;&gt;""),AND(NV7&gt;=NZ$20,NW7&gt;=NZ$24,NV7&lt;&gt;""),AND(OX7&gt;=PB$20,OY7&gt;=PB$24,OX7&lt;&gt;""),AND(PZ7&gt;=QD$20,QA7&gt;=QD$24,PZ7&lt;&gt;""),AND(RB7&gt;=RF$20,RC7&gt;=RF$24,RB7&lt;&gt;""),AND(SD7&gt;=SH$20,SE7&gt;=SH$24,SD7&lt;&gt;""),AND(TF7&gt;=TJ$20,TG7&gt;=TJ$24,TF7&lt;&gt;"")),"P","")</f>
        <v/>
      </c>
      <c r="J7" s="8">
        <f>IF(COUNT(AQ7,BT7,CW7)&gt;0,LARGE((AQ7,BT7,CW7),1),0)</f>
        <v>44.300000000000004</v>
      </c>
      <c r="K7" s="8" t="str">
        <f>IF(J7=0,"",IF(J7=CW7,$CA$1,IF(J7=BT7,$AX$1,IF(J7=AQ7,$U$1,""))))</f>
        <v>2023 Domestic 3rd Trial</v>
      </c>
      <c r="L7" s="8">
        <f>IF(COUNT(AQ7,BT7,CW7)&gt;1,LARGE((AQ7,BT7,CW7),2),0)</f>
        <v>37.099999999999987</v>
      </c>
      <c r="M7" s="8" t="str">
        <f>IF(K7=0,"",IF(AND(L7=J7,L7=AQ7,K7=BT7),$U$1,IF(AND(L7=J7,L7=AQ7,L7=CW7),$U$1,IF(AND(L7=J7,L7=CW7,L7=BT7),$AX$1,IF(L7=CW7,$CA$1,IF(L7=BT7,$AX$1,IF(L7=AQ7,$U$1,"")))))))</f>
        <v>2024 Elite Canada</v>
      </c>
      <c r="N7" s="8">
        <f>IF(COUNT(AR7,BU7,CX7)&gt;0,LARGE((AR7,BU7,CX7),1),0)</f>
        <v>20.200000000000003</v>
      </c>
      <c r="O7" s="8" t="str">
        <f>IF(N7=0,"",IF(N7=CX7,$CA$1,IF(N7=BU7,$AX$1,IF(N7=AR7,$U$1,""))))</f>
        <v>2023 Domestic 3rd Trial</v>
      </c>
      <c r="P7" s="8">
        <f>IF(MAX(AV7,BY7,DB7)&gt;0,MAX(AV7,BY7,DB7),0)</f>
        <v>41.4</v>
      </c>
      <c r="Q7" s="8" t="str">
        <f>IF(P7=0,"",IF(P7=DB7,$CA$1,IF(P7=BY7,$AX$1,IF(P7=AV7,$U$1,""))))</f>
        <v>2024 Elite Canada</v>
      </c>
      <c r="R7" s="8">
        <f>IF(MAX(DD7:DF7)&gt;0,MAX(DD7:DF7),"")</f>
        <v>6.3000000000000114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N7="",0,N7)=TE7,$SI$1,IF(R7+IF(N7="",0,N7)=SC7,$RG$1,IF(R7+IF(N7="",0,N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P7="",0,P7)=TI7,$SI$1,IF(R7+IF(P7="",0,P7)=SG7,$RG$1,IF(R7+IF(P7="",0,P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>2023 World Cup USA (Aug 5)</v>
      </c>
      <c r="U7" s="19">
        <v>17.5</v>
      </c>
      <c r="V7" s="19">
        <v>4.3</v>
      </c>
      <c r="W7" s="19">
        <v>0</v>
      </c>
      <c r="X7" s="19">
        <v>0.3</v>
      </c>
      <c r="Y7" s="19">
        <v>17</v>
      </c>
      <c r="Z7" s="19">
        <v>4.5999999999999996</v>
      </c>
      <c r="AA7" s="19">
        <v>0</v>
      </c>
      <c r="AB7" s="19">
        <v>0.6</v>
      </c>
      <c r="AC7" s="19">
        <v>15</v>
      </c>
      <c r="AD7" s="19">
        <v>4.5999999999999996</v>
      </c>
      <c r="AE7" s="19">
        <v>0</v>
      </c>
      <c r="AF7" s="19">
        <v>0.6</v>
      </c>
      <c r="AG7" s="19">
        <v>15.1</v>
      </c>
      <c r="AH7" s="19">
        <v>3.9</v>
      </c>
      <c r="AI7" s="19">
        <v>0.2</v>
      </c>
      <c r="AJ7" s="19">
        <v>0.3</v>
      </c>
      <c r="AK7" s="19">
        <v>16.899999999999999</v>
      </c>
      <c r="AL7" s="19">
        <v>4.8</v>
      </c>
      <c r="AM7" s="19">
        <v>0</v>
      </c>
      <c r="AN7" s="19">
        <v>0.6</v>
      </c>
      <c r="AO7" s="28"/>
      <c r="AP7" s="41">
        <f>IF(SUM(V7,Z7)&gt;0,SUM(V7,Z7),"")</f>
        <v>8.8999999999999986</v>
      </c>
      <c r="AQ7" s="41">
        <f>IF(SUM(U7:V7,X7:Z7,AB7)-W7-AA7&gt;0,SUM(U7:V7,X7:Z7,AB7)-W7-AA7,"")</f>
        <v>44.300000000000004</v>
      </c>
      <c r="AR7" s="41">
        <f>IF(SUM(AC7:AD7,AF7)-AE7&gt;0,SUM(AC7:AD7,AF7)-AE7,"")</f>
        <v>20.200000000000003</v>
      </c>
      <c r="AS7" s="41">
        <f>IF(SUM(V7,Z7,AD7)&gt;0,SUM(V7,Z7,AD7),"")</f>
        <v>13.499999999999998</v>
      </c>
      <c r="AT7" s="41">
        <f>IF(SUM(AQ7,AR7)&gt;0,SUM(AQ7,AR7),"")</f>
        <v>64.5</v>
      </c>
      <c r="AU7" s="41">
        <f>IF(SUM(AH7,AL7)&gt;0,SUM(AH7,AL7),"")</f>
        <v>8.6999999999999993</v>
      </c>
      <c r="AV7" s="41">
        <f>IF(SUM(AG7:AH7,AJ7:AL7,AN7)-SUM(AI7,AM7)&gt;0,SUM(AG7:AH7,AJ7:AL7,AN7)-SUM(AI7,AM7),"")</f>
        <v>41.4</v>
      </c>
      <c r="AW7" s="41">
        <f>IF(SUM(AQ7,AR7,AV7)&gt;0,SUM(AQ7,AR7,AV7),"")</f>
        <v>105.9</v>
      </c>
      <c r="AX7" s="18">
        <v>16.5</v>
      </c>
      <c r="AY7" s="18">
        <v>3.4</v>
      </c>
      <c r="AZ7" s="18">
        <v>0.2</v>
      </c>
      <c r="BA7" s="18">
        <v>0.3</v>
      </c>
      <c r="BB7" s="18">
        <v>17.899999999999999</v>
      </c>
      <c r="BC7" s="18">
        <v>1.9</v>
      </c>
      <c r="BD7" s="18">
        <v>3</v>
      </c>
      <c r="BE7" s="18">
        <v>0.3</v>
      </c>
      <c r="BF7" s="18">
        <v>15.8</v>
      </c>
      <c r="BG7" s="18">
        <v>2.9</v>
      </c>
      <c r="BH7" s="18">
        <v>0</v>
      </c>
      <c r="BI7" s="18">
        <v>0.3</v>
      </c>
      <c r="BJ7" s="18">
        <v>16.5</v>
      </c>
      <c r="BK7" s="18">
        <v>6.1</v>
      </c>
      <c r="BL7" s="18">
        <v>0</v>
      </c>
      <c r="BM7" s="18">
        <v>0.3</v>
      </c>
      <c r="BN7" s="18">
        <v>17.3</v>
      </c>
      <c r="BO7" s="18">
        <v>1.9</v>
      </c>
      <c r="BP7" s="18">
        <v>1</v>
      </c>
      <c r="BQ7" s="18">
        <v>0.3</v>
      </c>
      <c r="BR7" s="29"/>
      <c r="BS7" s="11">
        <f>IF(SUM(AY7,BC7)&gt;0,SUM(AY7,BC7),"")</f>
        <v>5.3</v>
      </c>
      <c r="BT7" s="11">
        <f>IF(SUM(AX7:AY7,BA7:BC7,BE7)-AZ7-BD7&gt;0,SUM(AX7:AY7,BA7:BC7,BE7)-AZ7-BD7,"")</f>
        <v>37.099999999999987</v>
      </c>
      <c r="BU7" s="11">
        <f>IF(SUM(BF7:BG7,BI7)-BH7&gt;0,SUM(BF7:BG7,BI7)-BH7,"")</f>
        <v>19</v>
      </c>
      <c r="BV7" s="11">
        <f>IF(SUM(AY7,BC7,BG7)&gt;0,SUM(AY7,BC7,BG7),"")</f>
        <v>8.1999999999999993</v>
      </c>
      <c r="BW7" s="11">
        <f>IF(SUM(BT7,BU7)&gt;0,SUM(BT7,BU7),"")</f>
        <v>56.099999999999987</v>
      </c>
      <c r="BX7" s="11">
        <f>IF(SUM(BK7,BO7)&gt;0,SUM(BK7,BO7),"")</f>
        <v>8</v>
      </c>
      <c r="BY7" s="11">
        <f>IF(SUM(BJ7:BK7,BM7:BO7,BQ7)-SUM(BL7,BP7)&gt;0,SUM(BJ7:BK7,BM7:BO7,BQ7)-SUM(BL7,BP7),"")</f>
        <v>41.4</v>
      </c>
      <c r="BZ7" s="11">
        <f>IF(SUM(BT7,BU7,BY7)&gt;0,SUM(BT7,BU7,BY7),"")</f>
        <v>97.499999999999986</v>
      </c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63"/>
      <c r="CU7" s="28"/>
      <c r="CV7" s="41" t="str">
        <f>IF(SUM(CB7,CF7)&gt;0,SUM(CB7,CF7),"")</f>
        <v/>
      </c>
      <c r="CW7" s="41" t="str">
        <f>IF(SUM(CA7:CB7,CD7:CF7,CH7)-CC7-CG7&gt;0,SUM(CA7:CB7,CD7:CF7,CH7)-CC7-CG7,"")</f>
        <v/>
      </c>
      <c r="CX7" s="41" t="str">
        <f>IF(SUM(CI7:CJ7,CL7)-CK7&gt;0,SUM(CI7:CJ7,CL7)-CK7,"")</f>
        <v/>
      </c>
      <c r="CY7" s="41" t="str">
        <f>IF(SUM(CB7,CF7,CJ7)&gt;0,SUM(CB7,CF7,CJ7),"")</f>
        <v/>
      </c>
      <c r="CZ7" s="41" t="str">
        <f>IF(SUM(CW7,CX7)&gt;0,SUM(CW7,CX7),"")</f>
        <v/>
      </c>
      <c r="DA7" s="41" t="str">
        <f>IF(SUM(CN7,CR7)&gt;0,SUM(CN7,CR7),"")</f>
        <v/>
      </c>
      <c r="DB7" s="41" t="str">
        <f>IF(SUM(CM7:CN7,CP7:CR7,CT7)-SUM(CO7,CS7)&gt;0,SUM(CM7:CN7,CP7:CR7,CT7)-SUM(CO7,CS7),"")</f>
        <v/>
      </c>
      <c r="DC7" s="41" t="str">
        <f>IF(SUM(CW7,CX7,DB7)&gt;0,SUM(CW7,CX7,DB7),"")</f>
        <v/>
      </c>
      <c r="DD7" s="52">
        <f>IF(MAX(EB7,FD7,GF7,HH7,IJ7,JL7,KN7,LP7,MR7,NT7,OV7,PX7,QZ7,SB7,TD7)-IF(L7="",0,L7)&gt;0.001,MAX(EB7,FD7,GF7,HH7,IJ7,JL7,KN7,LP7,MR7,NT7,OV7,PX7,QZ7,SB7,TD7)-IF(L7="",0,L7),"")</f>
        <v>6.3000000000000114</v>
      </c>
      <c r="DE7" s="52" t="str">
        <f>IF(MAX(EC7,FE7,GG7,HI7,IK7,JM7,KO7,LQ7,MS7,NU7,OW7,PY7,RA7,SC7,TE7)-IF(N7="",0,N7)&gt;0.001,MAX(EC7,FE7,GG7,HI7,IK7,JM7,KO7,LQ7,MS7,NU7,OW7,PY7,RA7,SC7,TE7)-IF(N7="",0,N7),"")</f>
        <v/>
      </c>
      <c r="DF7" s="52" t="str">
        <f>IF(MAX(EG7,FI7,GK7,HM7,IO7,JQ7,KS7,LU7,MW7,NY7,PA7,QC7,RE7,SG7,TI7)-IF(P7="",0,P7)&gt;0.001,MAX(EG7,FI7,GK7,HM7,IO7,JQ7,KS7,LU7,MW7,NY7,PA7,QC7,RE7,SG7,TI7)-IF(P7="",0,P7),"")</f>
        <v/>
      </c>
      <c r="DG7" s="17">
        <v>17.3</v>
      </c>
      <c r="DH7" s="17">
        <v>3.9</v>
      </c>
      <c r="DI7" s="17">
        <v>0</v>
      </c>
      <c r="DJ7" s="17">
        <v>0</v>
      </c>
      <c r="DK7" s="17">
        <v>18.100000000000001</v>
      </c>
      <c r="DL7" s="17">
        <v>4.0999999999999996</v>
      </c>
      <c r="DM7" s="17">
        <v>0</v>
      </c>
      <c r="DN7" s="17">
        <v>0</v>
      </c>
      <c r="DO7" s="17"/>
      <c r="DP7" s="17"/>
      <c r="DQ7" s="17"/>
      <c r="DR7" s="17"/>
      <c r="DS7" s="17">
        <v>17.7</v>
      </c>
      <c r="DT7" s="17">
        <v>5</v>
      </c>
      <c r="DU7" s="17">
        <v>0</v>
      </c>
      <c r="DV7" s="17">
        <v>0</v>
      </c>
      <c r="DW7" s="17"/>
      <c r="DX7" s="17"/>
      <c r="DY7" s="17"/>
      <c r="DZ7" s="17"/>
      <c r="EA7" s="41">
        <f>IF(SUM(DH7,DL7)&gt;0,SUM(DH7,DL7),"")</f>
        <v>8</v>
      </c>
      <c r="EB7" s="41">
        <f>IF(SUM(DG7:DH7,DJ7:DL7,DN7)-DI7-DM7&gt;0,SUM(DG7:DH7,DJ7:DL7,DN7)-DI7-DM7,"")</f>
        <v>43.4</v>
      </c>
      <c r="EC7" s="41" t="str">
        <f>IF(SUM(DO7:DP7,DR7)-DQ7&gt;0,SUM(DO7:DP7,DR7)-DQ7,"")</f>
        <v/>
      </c>
      <c r="ED7" s="41">
        <f>IF(SUM(DH7,DL7,DP7)&gt;0,SUM(DH7,DL7,DP7),"")</f>
        <v>8</v>
      </c>
      <c r="EE7" s="41">
        <f>IF(SUM(EB7,EC7)&gt;0,SUM(EB7,EC7),"")</f>
        <v>43.4</v>
      </c>
      <c r="EF7" s="41">
        <f>IF(SUM(DT7,DX7)&gt;0,SUM(DT7,DX7),"")</f>
        <v>5</v>
      </c>
      <c r="EG7" s="41">
        <f>IF(SUM(DS7:DT7,DV7:DX7,DZ7)-SUM(DU7,DY7)&gt;0,SUM(DS7:DT7,DV7:DX7,DZ7)-SUM(DU7,DY7),"")</f>
        <v>22.7</v>
      </c>
      <c r="EH7" s="41">
        <f>IF(SUM(EB7,EC7,EG7)&gt;0,SUM(EB7,EC7,EG7),"")</f>
        <v>66.099999999999994</v>
      </c>
      <c r="EI7" s="18">
        <v>16.8</v>
      </c>
      <c r="EJ7" s="18">
        <v>4.5999999999999996</v>
      </c>
      <c r="EK7" s="18">
        <v>0.2</v>
      </c>
      <c r="EL7" s="18">
        <v>0</v>
      </c>
      <c r="EM7" s="18">
        <v>16.899999999999999</v>
      </c>
      <c r="EN7" s="18">
        <v>3.2</v>
      </c>
      <c r="EO7" s="18">
        <v>0.4</v>
      </c>
      <c r="EP7" s="18">
        <v>0</v>
      </c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>
        <f>IF(SUM(EJ7,EN7)&gt;0,SUM(EJ7,EN7),"")</f>
        <v>7.8</v>
      </c>
      <c r="FD7" s="11">
        <f>IF(SUM(EI7:EJ7,EL7:EN7,EP7)-EK7-EO7&gt;0,SUM(EI7:EJ7,EL7:EN7,EP7)-EK7-EO7,"")</f>
        <v>40.9</v>
      </c>
      <c r="FE7" s="11" t="str">
        <f>IF(SUM(EQ7:ER7,ET7)-ES7&gt;0,SUM(EQ7:ER7,ET7)-ES7,"")</f>
        <v/>
      </c>
      <c r="FF7" s="11">
        <f>IF(SUM(EJ7,EN7,ER7)&gt;0,SUM(EJ7,EN7,ER7),"")</f>
        <v>7.8</v>
      </c>
      <c r="FG7" s="11">
        <f>IF(SUM(FD7,FE7)&gt;0,SUM(FD7,FE7),"")</f>
        <v>40.9</v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>
        <f>IF(SUM(FD7,FE7,FI7)&gt;0,SUM(FD7,FE7,FI7),"")</f>
        <v>40.9</v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1" t="str">
        <f>IF(SUM(QF7,QJ7)&gt;0,SUM(QF7,QJ7),"")</f>
        <v/>
      </c>
      <c r="QZ7" s="41" t="str">
        <f>IF(SUM(QE7:QF7,QH7:QJ7,QL7)-QG7-QK7&gt;0,SUM(QE7:QF7,QH7:QJ7,QL7)-QG7-QK7,"")</f>
        <v/>
      </c>
      <c r="RA7" s="41" t="str">
        <f>IF(SUM(QM7:QN7,QP7)-QO7&gt;0,SUM(QM7:QN7,QP7)-QO7,"")</f>
        <v/>
      </c>
      <c r="RB7" s="41" t="str">
        <f>IF(SUM(QF7,QJ7,QN7)&gt;0,SUM(QF7,QJ7,QN7),"")</f>
        <v/>
      </c>
      <c r="RC7" s="41" t="str">
        <f>IF(SUM(QZ7,RA7)&gt;0,SUM(QZ7,RA7),"")</f>
        <v/>
      </c>
      <c r="RD7" s="41" t="str">
        <f>IF(SUM(QR7,QV7)&gt;0,SUM(QR7,QV7),"")</f>
        <v/>
      </c>
      <c r="RE7" s="41" t="str">
        <f>IF(SUM(QQ7:QR7,QT7:QV7,QX7)-SUM(QS7,QW7)&gt;0,SUM(QQ7:QR7,QT7:QV7,QX7)-SUM(QS7,QW7),"")</f>
        <v/>
      </c>
      <c r="RF7" s="41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1" t="str">
        <f>IF(SUM(SJ7,SN7)&gt;0,SUM(SJ7,SN7),"")</f>
        <v/>
      </c>
      <c r="TD7" s="41" t="str">
        <f>IF(SUM(SI7:SJ7,SL7:SN7,SP7)-SK7-SO7&gt;0,SUM(SI7:SJ7,SL7:SN7,SP7)-SK7-SO7,"")</f>
        <v/>
      </c>
      <c r="TE7" s="41" t="str">
        <f>IF(SUM(SQ7:SR7,ST7)-SS7&gt;0,SUM(SQ7:SR7,ST7)-SS7,"")</f>
        <v/>
      </c>
      <c r="TF7" s="41" t="str">
        <f>IF(SUM(SJ7,SN7,SR7)&gt;0,SUM(SJ7,SN7,SR7),"")</f>
        <v/>
      </c>
      <c r="TG7" s="41" t="str">
        <f>IF(SUM(TD7,TE7)&gt;0,SUM(TD7,TE7),"")</f>
        <v/>
      </c>
      <c r="TH7" s="41" t="str">
        <f>IF(SUM(SV7,SZ7)&gt;0,SUM(SV7,SZ7),"")</f>
        <v/>
      </c>
      <c r="TI7" s="41" t="str">
        <f>IF(SUM(SU7:SV7,SX7:SZ7,TB7)-SUM(SW7,TA7)&gt;0,SUM(SU7:SV7,SX7:SZ7,TB7)-SUM(SW7,TA7),"")</f>
        <v/>
      </c>
      <c r="TJ7" s="41" t="str">
        <f>IF(SUM(TD7,TE7,TI7)&gt;0,SUM(TD7,TE7,TI7),"")</f>
        <v/>
      </c>
      <c r="TK7" s="27">
        <f>IF($CU7="P",CA7,(CA7+AX7)/2)</f>
        <v>8.25</v>
      </c>
      <c r="TL7" s="27">
        <f>IF($CU7="P",CB7,(CB7+AY7)/2)</f>
        <v>1.7</v>
      </c>
      <c r="TM7" s="27">
        <f>IF($CU7="P",CC7,(CC7+AZ7)/2)</f>
        <v>0.1</v>
      </c>
      <c r="TN7" s="27">
        <f>IF($CU7="P",CD7,(CD7+BA7)/2)</f>
        <v>0.15</v>
      </c>
      <c r="TO7" s="27">
        <f>IF($CU7="P",CE7,(CE7+BB7)/2)</f>
        <v>8.9499999999999993</v>
      </c>
      <c r="TP7" s="27">
        <f>IF($CU7="P",CF7,(CF7+BC7)/2)</f>
        <v>0.95</v>
      </c>
      <c r="TQ7" s="27">
        <f>IF($CU7="P",CG7,(CG7+BD7)/2)</f>
        <v>1.5</v>
      </c>
      <c r="TR7" s="27">
        <f>IF($CU7="P",CH7,(CH7+BE7)/2)</f>
        <v>0.15</v>
      </c>
      <c r="TS7" s="27">
        <f>IF($CU7="P",CI7,(CI7+BF7)/2)</f>
        <v>7.9</v>
      </c>
      <c r="TT7" s="27">
        <f>IF($CU7="P",CJ7,(CJ7+BG7)/2)</f>
        <v>1.45</v>
      </c>
      <c r="TU7" s="27">
        <f>IF($CU7="P",CK7,(CK7+BH7)/2)</f>
        <v>0</v>
      </c>
      <c r="TV7" s="27">
        <f>IF($CU7="P",CL7,(CL7+BI7)/2)</f>
        <v>0.15</v>
      </c>
      <c r="TW7" s="27">
        <f>IF($CU7="P",CM7,(CM7+BJ7)/2)</f>
        <v>8.25</v>
      </c>
      <c r="TX7" s="27">
        <f>IF($CU7="P",CN7,(CN7+BK7)/2)</f>
        <v>3.05</v>
      </c>
      <c r="TY7" s="27">
        <f>IF($CU7="P",CO7,(CO7+BL7)/2)</f>
        <v>0</v>
      </c>
      <c r="TZ7" s="27">
        <f>IF($CU7="P",CP7,(CP7+BM7)/2)</f>
        <v>0.15</v>
      </c>
      <c r="UA7" s="27">
        <f>IF($CU7="P",CQ7,(CQ7+BN7)/2)</f>
        <v>8.65</v>
      </c>
      <c r="UB7" s="27">
        <f>IF($CU7="P",CR7,(CR7+BO7)/2)</f>
        <v>0.95</v>
      </c>
      <c r="UC7" s="27">
        <f>IF($CU7="P",CS7,(CS7+BP7)/2)</f>
        <v>0.5</v>
      </c>
      <c r="UD7" s="27">
        <f>IF($CU7="P",CT7,(CT7+BQ7)/2)</f>
        <v>0.15</v>
      </c>
      <c r="UE7" s="29" t="s">
        <v>56</v>
      </c>
      <c r="UF7" s="11">
        <f>IF(SUM(TL7,TP7)&gt;0,SUM(TL7,TP7),"")</f>
        <v>2.65</v>
      </c>
      <c r="UG7" s="11">
        <f>IF(SUM(TK7:TL7,TN7:TP7,TR7)-TM7-TQ7&gt;0,SUM(TK7:TL7,TN7:TP7,TR7)-TM7-TQ7,"")</f>
        <v>18.549999999999994</v>
      </c>
      <c r="UH7" s="11">
        <f>IF(SUM(TS7:TT7,TV7)-TU7&gt;0,SUM(TS7:TT7,TV7)-TU7,"")</f>
        <v>9.5</v>
      </c>
      <c r="UI7" s="11">
        <f>IF(SUM(TL7,TP7,TT7)&gt;0,SUM(TL7,TP7,TT7),"")</f>
        <v>4.0999999999999996</v>
      </c>
      <c r="UJ7" s="11">
        <f>IF(SUM(UG7,UH7)&gt;0,SUM(UG7,UH7),"")</f>
        <v>28.049999999999994</v>
      </c>
      <c r="UK7" s="11">
        <f>IF(SUM(TX7,UB7)&gt;0,SUM(TX7,UB7),"")</f>
        <v>4</v>
      </c>
      <c r="UL7" s="11">
        <f>IF(SUM(TW7:TX7,TZ7:UB7,UD7)-SUM(TY7,UC7)&gt;0,SUM(TW7:TX7,TZ7:UB7,UD7)-SUM(TY7,UC7),"")</f>
        <v>20.7</v>
      </c>
      <c r="UM7" s="11">
        <f>IF(SUM(UG7,UH7,UL7)&gt;0,SUM(UG7,UH7,UL7),"")</f>
        <v>48.749999999999993</v>
      </c>
    </row>
    <row r="8" spans="1:559" x14ac:dyDescent="0.2">
      <c r="A8" s="4" cm="1">
        <f t="array" ref="A8">IF(AND(H8&lt;&gt;"",H8&lt;&gt;"No DD"),SUMPRODUCT((H$4:H$17&lt;&gt;"")*(H$4:H$17&lt;&gt;"No DD")*(E$4:E$17&gt;E8))+1,IF(H8="No DD",SUMPRODUCT((H$4:H$17="No DD")*(E$4:E$17&gt;E8))+1+SUMPRODUCT((H$4:H$17&lt;&gt;"")*(H$4:H$17&lt;&gt;"No DD")),""))</f>
        <v>5</v>
      </c>
      <c r="B8" s="5" t="s">
        <v>252</v>
      </c>
      <c r="C8" s="4" t="s">
        <v>3</v>
      </c>
      <c r="D8" s="4">
        <v>2007</v>
      </c>
      <c r="E8" s="9">
        <f>SUM(J8:R8)+SUM(J8:N8)*0.0000001+SUM(J8)*0.0000000000001</f>
        <v>149.20001045000424</v>
      </c>
      <c r="F8" s="3" t="str">
        <f>IF(OR(AND(AP8&gt;=AW$19,AQ8&gt;=AW$23,AP8&lt;&gt;"",AO8=""),AND(AU8&gt;=AW$19,AV8&gt;=AW$23,AU8&lt;&gt;"",AO8=""),AND(BS8&gt;=BZ$19,BT8&gt;=BZ$23,BS8&lt;&gt;"",BR8=""),AND(BX8&gt;=BZ$19,BY8&gt;=BZ$23,BX8&lt;&gt;"",BR8=""),AND(CV8&gt;=DC$19,CW8&gt;=DC$23,CV8&lt;&gt;"",CU8=""),AND(DA8&gt;=DC$19,DB8&gt;=DC$23,DA8&lt;&gt;""),AND(EA8&gt;=EH$19,EB8&gt;=EH$23,EA8&lt;&gt;""),AND(EF8&gt;=EH$19,EG8&gt;=EH$23,EF8&lt;&gt;""),AND(FC8&gt;=FJ$19,FD8&gt;=FJ$23,FC8&lt;&gt;""),AND(FH8&gt;=FJ$19,FI8&gt;=FJ$23,FH8&lt;&gt;""),AND(GE8&gt;=GL$19,GF8&gt;=GL$23,GE8&lt;&gt;""),AND(GJ8&gt;=GL$19,GK8&gt;=GL$23,GJ8&lt;&gt;""),AND(HG8&gt;=HN$19,HH8&gt;=HN$23,HG8&lt;&gt;""),AND(HL8&gt;=HN$19,HM8&gt;=HN$23,HL8&lt;&gt;""),AND(II8&gt;=IP$19,IJ8&gt;=IP$23,II8&lt;&gt;""),AND(IN8&gt;=IP$19,IO8&gt;=IP$23,IN8&lt;&gt;""),AND(JK8&gt;=JR$19,JL8&gt;=JR$23,JK8&lt;&gt;""),AND(JP8&gt;=JR$19,JQ8&gt;=JR$23,JP8&lt;&gt;""),AND(KM8&gt;=KT$19,KN8&gt;=KT$23,KM8&lt;&gt;""),AND(KR8&gt;=KT$19,KS8&gt;=KT$23,KR8&lt;&gt;""),AND(LO8&gt;=LV$19,LP8&gt;=LV$23,LO8&lt;&gt;""),AND(LT8&gt;=LV$19,LU8&gt;=LV$23,LT8&lt;&gt;""),AND(MQ8&gt;=MX$19,MR8&gt;=MX$23,MQ8&lt;&gt;""),AND(MV8&gt;=MX$19,MW8&gt;=MX$23,MV8&lt;&gt;""),AND(NS8&gt;=NZ$19,NT8&gt;=NZ$23,NS8&lt;&gt;""),AND(NX8&gt;=NZ$19,NY8&gt;=NZ$23,NX8&lt;&gt;""),AND(OU8&gt;=PB$19,OV8&gt;=PB$23,OU8&lt;&gt;""),AND(OZ8&gt;=PB$19,PA8&gt;=PB$23,OZ8&lt;&gt;""),AND(PW8&gt;=QD$19,PX8&gt;=QD$23,PW8&lt;&gt;""),AND(QB8&gt;=QD$19,QC8&gt;=QD$23,QB8&lt;&gt;""),AND(QY8&gt;=RF$19,QZ8&gt;=RF$23,QY8&lt;&gt;""),AND(RD8&gt;=RF$19,RE8&gt;=RF$23,RD8&lt;&gt;""),AND(SA8&gt;=SH$19,SB8&gt;=SH$23,SA8&lt;&gt;""),AND(SF8&gt;=SH$19,SG8&gt;=SH$23,SF8&lt;&gt;""),AND(TC8&gt;=TJ$19,TD8&gt;=TJ$23,TC8&lt;&gt;""),AND(TI8&gt;=TJ$19,TJ8&gt;=TJ$23,TI8&lt;&gt;"")),"P","")</f>
        <v>P</v>
      </c>
      <c r="G8" s="3" t="str">
        <f>IF(OR(AND(AQ8&gt;=AW$23,AQ8&lt;&gt;"",AO8=""),AND(AV8&gt;=AW$23,AV8&lt;&gt;"",AO8=""),AND(BT8&gt;=BZ$23,BT8&lt;&gt;"",BR8=""),AND(BY8&gt;=BZ$23,BY8&lt;&gt;"",BR8=""),AND(CW8&gt;=DC$23,CW8&lt;&gt;"",CU8=""),AND(DB8&gt;=DC$23,DB8&lt;&gt;"",CU8=""),AND(EB8&gt;=EH$23,EB8&lt;&gt;""),AND(EG8&gt;=EH$23,EG8&lt;&gt;""),AND(FD8&gt;=FJ$23,FD8&lt;&gt;""),AND(FI8&gt;=FJ$23,FI8&lt;&gt;""),AND(GF8&gt;=GL$23,GF8&lt;&gt;""),AND(GK8&gt;=GL$23,GK8&lt;&gt;""),AND(HH8&gt;=HN$23,HH8&lt;&gt;""),AND(HM8&gt;=HN$23,HM8&lt;&gt;""),AND(IJ8&gt;=IP$23,IJ8&lt;&gt;""),AND(IO8&gt;=IP$23,IO8&lt;&gt;""),AND(JL8&gt;=JR$23,JL8&lt;&gt;""),AND(JQ8&gt;=JR$23,JQ8&lt;&gt;""),AND(KN8&gt;=KT$23,KN8&lt;&gt;""),AND(KS8&gt;=KT$23,KS8&lt;&gt;""),AND(LP8&gt;=LV$23,LP8&lt;&gt;""),AND(LU8&gt;=LV$23,LU8&lt;&gt;""),AND(MR8&gt;=MX$23,MR8&lt;&gt;""),AND(MW8&gt;=MX$23,MW8&lt;&gt;""),AND(NT8&gt;=NZ$23,NT8&lt;&gt;""),AND(NY8&gt;=NZ$23,NY8&lt;&gt;""),AND(OV8&gt;=PB$23,OV8&lt;&gt;""),AND(PA8&gt;=PB$23,PA8&lt;&gt;""),AND(PX8&gt;=QD$23,PX8&lt;&gt;""),AND(QC8&gt;=QD$23,QC8&lt;&gt;""),AND(QZ8&gt;=RF$23,QZ8&lt;&gt;""),AND(RE8&gt;=RF$23,RE8&lt;&gt;""),AND(SB8&gt;=SH$23,SB8&lt;&gt;""),AND(SG8&gt;=SH$23,SG8&lt;&gt;""),AND(TD8&gt;=TJ$23,TD8&lt;&gt;""),AND(TJ8&gt;=TJ$23,TJ8&lt;&gt;"")),"P","")</f>
        <v>P</v>
      </c>
      <c r="H8" s="37" t="str">
        <f>IF(AND(G8="P",F8=""),"No DD",IF(OR(AND(AS8&gt;=AW$22,AT8&gt;=AW$26,AS8&lt;&gt;"",AO8=""),AND(BV8&gt;=BZ$22,BW8&gt;=BZ$26,BV8&lt;&gt;"",BR8=""),AND(CY8&gt;=DC$22,CZ8&gt;=DC$26,CY8&lt;&gt;"",CU8=""),AND(ED8&gt;=EH$22,EE8&gt;=EH$26,ED8&lt;&gt;""),AND(FF8&gt;=FJ$22,FG8&gt;=FJ$26,FF8&lt;&gt;""),AND(GH8&gt;=GL$22,GI8&gt;=GL$26,GH8&lt;&gt;""),AND(HJ8&gt;=HN$22,HK8&gt;=HN$26,HJ8&lt;&gt;""),AND(IL8&gt;=IP$22,IM8&gt;=IP$26,IL8&lt;&gt;""),AND(JN8&gt;=JR$22,JO8&gt;=JR$26,JN8&lt;&gt;""),AND(KP8&gt;=KT$22,KQ8&gt;=KT$26,KP8&lt;&gt;""),AND(LR8&gt;=LV$22,LS8&gt;=LV$26,LR8&lt;&gt;""),AND(MT8&gt;=MX$22,MU8&gt;=MX$26,MT8&lt;&gt;""),AND(NV8&gt;=NZ$22,NW8&gt;=NZ$26,NV8&lt;&gt;""),AND(OX8&gt;=PB$22,OY8&gt;=PB$26,OX8&lt;&gt;""),AND(PZ8&gt;=QD$22,QA8&gt;=QD$26,PZ8&lt;&gt;""),AND(RB8&gt;=RF$22,RC8&gt;=RF$26,RB8&lt;&gt;""),AND(SD8&gt;=SH$22,SE8&gt;=SH$26,SD8&lt;&gt;""),AND(TF8&gt;=TJ$22,TG8&gt;=TJ$26,TF8&lt;&gt;"")),"Merit",IF(OR(AND(AS8&gt;=AW$21,AT8&gt;=AW$25,AS8&lt;&gt;"",AO8=""),AND(BV8&gt;=BZ$21,BW8&gt;=BZ$25,BV8&lt;&gt;"",BR8=""),AND(CY8&gt;=DC$21,CZ8&gt;=DC$25,CY8&lt;&gt;"",CU8=""),AND(ED8&gt;=EH$21,EE8&gt;=EH$25,ED8&lt;&gt;""),AND(FF8&gt;=FJ$21,FG8&gt;=FJ$25,FF8&lt;&gt;""),AND(GH8&gt;=GL$21,GI8&gt;=GL$25,GH8&lt;&gt;""),AND(HJ8&gt;=HN$21,HK8&gt;=HN$25,HJ8&lt;&gt;""),AND(IL8&gt;=IP$21,IM8&gt;=IP$25,IL8&lt;&gt;""),AND(JN8&gt;=JR$21,JO8&gt;=JR$25,JN8&lt;&gt;""),AND(KP8&gt;=KT$21,KQ8&gt;=KT$25,KP8&lt;&gt;""),AND(LR8&gt;=LV$21,LS8&gt;=LV$25,LR8&lt;&gt;""),AND(MT8&gt;=MX$21,MU8&gt;=MX$25,MT8&lt;&gt;""),AND(NV8&gt;=NZ$21,NW8&gt;=NZ$25,NV8&lt;&gt;""),AND(OX8&gt;=PB$21,OY8&gt;=PB$25,OX8&lt;&gt;""),AND(PZ8&gt;=QD$21,QA8&gt;=QD$25,PZ8&lt;&gt;""),AND(RB8&gt;=RF$21,RC8&gt;=RF$25,RB8&lt;&gt;""),AND(SD8&gt;=SH$21,SE8&gt;=SH$25,SD8&lt;&gt;""),AND(TF8&gt;=TJ$21,TG8&gt;=TJ$25,TF8&lt;&gt;"")),"Excellence",IF(I8="P","Worlds Team",IF(F8="P","National Team","")))))</f>
        <v>National Team</v>
      </c>
      <c r="I8" s="3" t="str">
        <f>IF(OR(AND(AS8&gt;=AW$20,AT8&gt;=AW$24,AS8&lt;&gt;"",AO8=""),AND(BV8&gt;=BZ$20,BW8&gt;=BZ$24,BV8&lt;&gt;"",BR8=""),AND(CY8&gt;=DC$20,CZ8&gt;=DC$24,CY8&lt;&gt;"",CU8=""),AND(ED8&gt;=EH$20,EE8&gt;=EH$24,ED8&lt;&gt;""),AND(FF8&gt;=FJ$20,FG8&gt;=FJ$24,FF8&lt;&gt;""),AND(GH8&gt;=GL$20,GI8&gt;=GL$24,GH8&lt;&gt;""),AND(HJ8&gt;=HN$20,HK8&gt;=HN$24,HJ8&lt;&gt;""),AND(IL8&gt;=IP$20,IM8&gt;=IP$24,IL8&lt;&gt;""),AND(JN8&gt;=JR$20,JO8&gt;=JR$24,JN8&lt;&gt;""),AND(KP8&gt;=KT$20,KQ8&gt;=KT$24,KP8&lt;&gt;""),AND(LR8&gt;=LV$20,LS8&gt;=LV$24,LR8&lt;&gt;""),AND(MT8&gt;=MX$20,MU8&gt;=MX$24,MT8&lt;&gt;""),AND(NV8&gt;=NZ$20,NW8&gt;=NZ$24,NV8&lt;&gt;""),AND(OX8&gt;=PB$20,OY8&gt;=PB$24,OX8&lt;&gt;""),AND(PZ8&gt;=QD$20,QA8&gt;=QD$24,PZ8&lt;&gt;""),AND(RB8&gt;=RF$20,RC8&gt;=RF$24,RB8&lt;&gt;""),AND(SD8&gt;=SH$20,SE8&gt;=SH$24,SD8&lt;&gt;""),AND(TF8&gt;=TJ$20,TG8&gt;=TJ$24,TF8&lt;&gt;"")),"P","")</f>
        <v/>
      </c>
      <c r="J8" s="8">
        <f>IF(COUNT(AQ8,BT8,CW8)&gt;0,LARGE((AQ8,BT8,CW8),1),0)</f>
        <v>42.6</v>
      </c>
      <c r="K8" s="8" t="str">
        <f>IF(J8=0,"",IF(J8=CW8,$CA$1,IF(J8=BT8,$AX$1,IF(J8=AQ8,$U$1,""))))</f>
        <v>2024 Nationals</v>
      </c>
      <c r="L8" s="8">
        <f>IF(COUNT(AQ8,BT8,CW8)&gt;1,LARGE((AQ8,BT8,CW8),2),0)</f>
        <v>39.599999999999994</v>
      </c>
      <c r="M8" s="8" t="str">
        <f>IF(K8=0,"",IF(AND(L8=J8,L8=AQ8,K8=BT8),$U$1,IF(AND(L8=J8,L8=AQ8,L8=CW8),$U$1,IF(AND(L8=J8,L8=CW8,L8=BT8),$AX$1,IF(L8=CW8,$CA$1,IF(L8=BT8,$AX$1,IF(L8=AQ8,$U$1,"")))))))</f>
        <v>2024 Elite Canada</v>
      </c>
      <c r="N8" s="8">
        <f>IF(COUNT(AR8,BU8,CX8)&gt;0,LARGE((AR8,BU8,CX8),1),0)</f>
        <v>22.300000000000004</v>
      </c>
      <c r="O8" s="8" t="str">
        <f>IF(N8=0,"",IF(N8=CX8,$CA$1,IF(N8=BU8,$AX$1,IF(N8=AR8,$U$1,""))))</f>
        <v>2024 Elite Canada</v>
      </c>
      <c r="P8" s="8">
        <f>IF(MAX(AV8,BY8,DB8)&gt;0,MAX(AV8,BY8,DB8),0)</f>
        <v>42.1</v>
      </c>
      <c r="Q8" s="8" t="str">
        <f>IF(P8=0,"",IF(P8=DB8,$CA$1,IF(P8=BY8,$AX$1,IF(P8=AV8,$U$1,""))))</f>
        <v>2024 Nationals</v>
      </c>
      <c r="R8" s="8">
        <f>IF(MAX(DD8:DF8)&gt;0,MAX(DD8:DF8),"")</f>
        <v>2.6000000000000085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N8="",0,N8)=TE8,$SI$1,IF(R8+IF(N8="",0,N8)=SC8,$RG$1,IF(R8+IF(N8="",0,N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P8="",0,P8)=TI8,$SI$1,IF(R8+IF(P8="",0,P8)=SG8,$RG$1,IF(R8+IF(P8="",0,P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>2024 Coimbra Gym Fest (July 7)</v>
      </c>
      <c r="U8" s="19">
        <v>16.100000000000001</v>
      </c>
      <c r="V8" s="19">
        <v>1.9</v>
      </c>
      <c r="W8" s="19">
        <v>0</v>
      </c>
      <c r="X8" s="19">
        <v>0.3</v>
      </c>
      <c r="Y8" s="19">
        <v>15.7</v>
      </c>
      <c r="Z8" s="19">
        <v>1.9</v>
      </c>
      <c r="AA8" s="19">
        <v>0</v>
      </c>
      <c r="AB8" s="19">
        <v>0.3</v>
      </c>
      <c r="AC8" s="19">
        <v>16.100000000000001</v>
      </c>
      <c r="AD8" s="19">
        <v>1.9</v>
      </c>
      <c r="AE8" s="19">
        <v>0</v>
      </c>
      <c r="AF8" s="19">
        <v>0.3</v>
      </c>
      <c r="AG8" s="19">
        <v>16.5</v>
      </c>
      <c r="AH8" s="19">
        <v>3.9</v>
      </c>
      <c r="AI8" s="19">
        <v>0</v>
      </c>
      <c r="AJ8" s="19">
        <v>0.3</v>
      </c>
      <c r="AK8" s="19">
        <v>16.399999999999999</v>
      </c>
      <c r="AL8" s="19">
        <v>4.0999999999999996</v>
      </c>
      <c r="AM8" s="19">
        <v>0</v>
      </c>
      <c r="AN8" s="19">
        <v>0.3</v>
      </c>
      <c r="AO8" s="28"/>
      <c r="AP8" s="41">
        <f>IF(SUM(V8,Z8)&gt;0,SUM(V8,Z8),"")</f>
        <v>3.8</v>
      </c>
      <c r="AQ8" s="41">
        <f>IF(SUM(U8:V8,X8:Z8,AB8)-W8-AA8&gt;0,SUM(U8:V8,X8:Z8,AB8)-W8-AA8,"")</f>
        <v>36.199999999999996</v>
      </c>
      <c r="AR8" s="41">
        <f>IF(SUM(AC8:AD8,AF8)-AE8&gt;0,SUM(AC8:AD8,AF8)-AE8,"")</f>
        <v>18.3</v>
      </c>
      <c r="AS8" s="41">
        <f>IF(SUM(V8,Z8,AD8)&gt;0,SUM(V8,Z8,AD8),"")</f>
        <v>5.6999999999999993</v>
      </c>
      <c r="AT8" s="41">
        <f>IF(SUM(AQ8,AR8)&gt;0,SUM(AQ8,AR8),"")</f>
        <v>54.5</v>
      </c>
      <c r="AU8" s="41">
        <f>IF(SUM(AH8,AL8)&gt;0,SUM(AH8,AL8),"")</f>
        <v>8</v>
      </c>
      <c r="AV8" s="41">
        <f>IF(SUM(AG8:AH8,AJ8:AL8,AN8)-SUM(AI8,AM8)&gt;0,SUM(AG8:AH8,AJ8:AL8,AN8)-SUM(AI8,AM8),"")</f>
        <v>41.499999999999993</v>
      </c>
      <c r="AW8" s="41">
        <f>IF(SUM(AQ8,AR8,AV8)&gt;0,SUM(AQ8,AR8,AV8),"")</f>
        <v>96</v>
      </c>
      <c r="AX8" s="18">
        <v>16.899999999999999</v>
      </c>
      <c r="AY8" s="18">
        <v>3.9</v>
      </c>
      <c r="AZ8" s="18">
        <v>0</v>
      </c>
      <c r="BA8" s="18">
        <v>0.3</v>
      </c>
      <c r="BB8" s="18">
        <v>16.3</v>
      </c>
      <c r="BC8" s="18">
        <v>1.9</v>
      </c>
      <c r="BD8" s="18">
        <v>0</v>
      </c>
      <c r="BE8" s="18">
        <v>0.3</v>
      </c>
      <c r="BF8" s="18">
        <v>17.100000000000001</v>
      </c>
      <c r="BG8" s="18">
        <v>4.5999999999999996</v>
      </c>
      <c r="BH8" s="18">
        <v>0</v>
      </c>
      <c r="BI8" s="18">
        <v>0.6</v>
      </c>
      <c r="BJ8" s="18">
        <v>16.7</v>
      </c>
      <c r="BK8" s="18">
        <v>4.5999999999999996</v>
      </c>
      <c r="BL8" s="18">
        <v>0</v>
      </c>
      <c r="BM8" s="18">
        <v>0.6</v>
      </c>
      <c r="BN8" s="18">
        <v>15.6</v>
      </c>
      <c r="BO8" s="18">
        <v>2.6</v>
      </c>
      <c r="BP8" s="18">
        <v>0</v>
      </c>
      <c r="BQ8" s="18">
        <v>0.6</v>
      </c>
      <c r="BR8" s="29"/>
      <c r="BS8" s="11">
        <f>IF(SUM(AY8,BC8)&gt;0,SUM(AY8,BC8),"")</f>
        <v>5.8</v>
      </c>
      <c r="BT8" s="11">
        <f>IF(SUM(AX8:AY8,BA8:BC8,BE8)-AZ8-BD8&gt;0,SUM(AX8:AY8,BA8:BC8,BE8)-AZ8-BD8,"")</f>
        <v>39.599999999999994</v>
      </c>
      <c r="BU8" s="11">
        <f>IF(SUM(BF8:BG8,BI8)-BH8&gt;0,SUM(BF8:BG8,BI8)-BH8,"")</f>
        <v>22.300000000000004</v>
      </c>
      <c r="BV8" s="11">
        <f>IF(SUM(AY8,BC8,BG8)&gt;0,SUM(AY8,BC8,BG8),"")</f>
        <v>10.399999999999999</v>
      </c>
      <c r="BW8" s="11">
        <f>IF(SUM(BT8,BU8)&gt;0,SUM(BT8,BU8),"")</f>
        <v>61.9</v>
      </c>
      <c r="BX8" s="11">
        <f>IF(SUM(BK8,BO8)&gt;0,SUM(BK8,BO8),"")</f>
        <v>7.1999999999999993</v>
      </c>
      <c r="BY8" s="11">
        <f>IF(SUM(BJ8:BK8,BM8:BO8,BQ8)-SUM(BL8,BP8)&gt;0,SUM(BJ8:BK8,BM8:BO8,BQ8)-SUM(BL8,BP8),"")</f>
        <v>40.700000000000003</v>
      </c>
      <c r="BZ8" s="11">
        <f>IF(SUM(BT8,BU8,BY8)&gt;0,SUM(BT8,BU8,BY8),"")</f>
        <v>102.6</v>
      </c>
      <c r="CA8" s="19">
        <v>16.8</v>
      </c>
      <c r="CB8" s="19">
        <v>4.2</v>
      </c>
      <c r="CC8" s="19">
        <v>0.2</v>
      </c>
      <c r="CD8" s="19">
        <v>0.3</v>
      </c>
      <c r="CE8" s="19">
        <v>16.3</v>
      </c>
      <c r="CF8" s="19">
        <v>4.5999999999999996</v>
      </c>
      <c r="CG8" s="19">
        <v>0</v>
      </c>
      <c r="CH8" s="19">
        <v>0.6</v>
      </c>
      <c r="CI8" s="19">
        <v>16.5</v>
      </c>
      <c r="CJ8" s="19">
        <v>4.5999999999999996</v>
      </c>
      <c r="CK8" s="19">
        <v>0</v>
      </c>
      <c r="CL8" s="19">
        <v>0.6</v>
      </c>
      <c r="CM8" s="19">
        <v>15.9</v>
      </c>
      <c r="CN8" s="19">
        <v>4.2</v>
      </c>
      <c r="CO8" s="19">
        <v>0.4</v>
      </c>
      <c r="CP8" s="19">
        <v>0.3</v>
      </c>
      <c r="CQ8" s="19">
        <v>16.899999999999999</v>
      </c>
      <c r="CR8" s="19">
        <v>4.5999999999999996</v>
      </c>
      <c r="CS8" s="19">
        <v>0</v>
      </c>
      <c r="CT8" s="19">
        <v>0.6</v>
      </c>
      <c r="CU8" s="28"/>
      <c r="CV8" s="41">
        <f>IF(SUM(CB8,CF8)&gt;0,SUM(CB8,CF8),"")</f>
        <v>8.8000000000000007</v>
      </c>
      <c r="CW8" s="41">
        <f>IF(SUM(CA8:CB8,CD8:CF8,CH8)-CC8-CG8&gt;0,SUM(CA8:CB8,CD8:CF8,CH8)-CC8-CG8,"")</f>
        <v>42.6</v>
      </c>
      <c r="CX8" s="41">
        <f>IF(SUM(CI8:CJ8,CL8)-CK8&gt;0,SUM(CI8:CJ8,CL8)-CK8,"")</f>
        <v>21.700000000000003</v>
      </c>
      <c r="CY8" s="41">
        <f>IF(SUM(CB8,CF8,CJ8)&gt;0,SUM(CB8,CF8,CJ8),"")</f>
        <v>13.4</v>
      </c>
      <c r="CZ8" s="41">
        <f>IF(SUM(CW8,CX8)&gt;0,SUM(CW8,CX8),"")</f>
        <v>64.300000000000011</v>
      </c>
      <c r="DA8" s="41">
        <f>IF(SUM(CN8,CR8)&gt;0,SUM(CN8,CR8),"")</f>
        <v>8.8000000000000007</v>
      </c>
      <c r="DB8" s="41">
        <f>IF(SUM(CM8:CN8,CP8:CR8,CT8)-SUM(CO8,CS8)&gt;0,SUM(CM8:CN8,CP8:CR8,CT8)-SUM(CO8,CS8),"")</f>
        <v>42.1</v>
      </c>
      <c r="DC8" s="41">
        <f>IF(SUM(CW8,CX8,DB8)&gt;0,SUM(CW8,CX8,DB8),"")</f>
        <v>106.4</v>
      </c>
      <c r="DD8" s="52">
        <f>IF(MAX(EB8,FD8,GF8,HH8,IJ8,JL8,KN8,LP8,MR8,NT8,OV8,PX8,QZ8,SB8,TD8)-IF(L8="",0,L8)&gt;0.001,MAX(EB8,FD8,GF8,HH8,IJ8,JL8,KN8,LP8,MR8,NT8,OV8,PX8,QZ8,SB8,TD8)-IF(L8="",0,L8),"")</f>
        <v>2.6000000000000085</v>
      </c>
      <c r="DE8" s="52" t="str">
        <f>IF(MAX(EC8,FE8,GG8,HI8,IK8,JM8,KO8,LQ8,MS8,NU8,OW8,PY8,RA8,SC8,TE8)-IF(N8="",0,N8)&gt;0.001,MAX(EC8,FE8,GG8,HI8,IK8,JM8,KO8,LQ8,MS8,NU8,OW8,PY8,RA8,SC8,TE8)-IF(N8="",0,N8),"")</f>
        <v/>
      </c>
      <c r="DF8" s="52">
        <f>IF(MAX(EG8,FI8,GK8,HM8,IO8,JQ8,KS8,LU8,MW8,NY8,PA8,QC8,RE8,SG8,TI8)-IF(P8="",0,P8)&gt;0.001,MAX(EG8,FI8,GK8,HM8,IO8,JQ8,KS8,LU8,MW8,NY8,PA8,QC8,RE8,SG8,TI8)-IF(P8="",0,P8),"")</f>
        <v>1.7999999999999972</v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>
        <v>16</v>
      </c>
      <c r="GN8" s="18">
        <v>5.3</v>
      </c>
      <c r="GO8" s="18">
        <v>0</v>
      </c>
      <c r="GP8" s="18">
        <v>1</v>
      </c>
      <c r="GQ8" s="18">
        <v>16.399999999999999</v>
      </c>
      <c r="GR8" s="18">
        <v>3.5</v>
      </c>
      <c r="GS8" s="18">
        <v>0</v>
      </c>
      <c r="GT8" s="18">
        <v>0</v>
      </c>
      <c r="GU8" s="18"/>
      <c r="GV8" s="18"/>
      <c r="GW8" s="18"/>
      <c r="GX8" s="18"/>
      <c r="GY8" s="18">
        <v>16.899999999999999</v>
      </c>
      <c r="GZ8" s="18">
        <v>4.5999999999999996</v>
      </c>
      <c r="HA8" s="18">
        <v>0</v>
      </c>
      <c r="HB8" s="18">
        <v>0</v>
      </c>
      <c r="HC8" s="18">
        <v>17.600000000000001</v>
      </c>
      <c r="HD8" s="18">
        <v>4.8</v>
      </c>
      <c r="HE8" s="18">
        <v>0</v>
      </c>
      <c r="HF8" s="18">
        <v>0</v>
      </c>
      <c r="HG8" s="11">
        <f>IF(SUM(GN8,GR8)&gt;0,SUM(GN8,GR8),"")</f>
        <v>8.8000000000000007</v>
      </c>
      <c r="HH8" s="11">
        <f>IF(SUM(GM8:GN8,GP8:GR8,GT8)-GO8-GS8&gt;0,SUM(GM8:GN8,GP8:GR8,GT8)-GO8-GS8,"")</f>
        <v>42.2</v>
      </c>
      <c r="HI8" s="11" t="str">
        <f>IF(SUM(GU8:GV8,GX8)-GW8&gt;0,SUM(GU8:GV8,GX8)-GW8,"")</f>
        <v/>
      </c>
      <c r="HJ8" s="11">
        <f>IF(SUM(GN8,GR8,GV8)&gt;0,SUM(GN8,GR8,GV8),"")</f>
        <v>8.8000000000000007</v>
      </c>
      <c r="HK8" s="11">
        <f>IF(SUM(HH8,HI8)&gt;0,SUM(HH8,HI8),"")</f>
        <v>42.2</v>
      </c>
      <c r="HL8" s="11">
        <f>IF(SUM(GZ8,HD8)&gt;0,SUM(GZ8,HD8),"")</f>
        <v>9.3999999999999986</v>
      </c>
      <c r="HM8" s="11">
        <f>IF(SUM(GY8:GZ8,HB8:HD8,HF8)-SUM(HA8,HE8)&gt;0,SUM(GY8:GZ8,HB8:HD8,HF8)-SUM(HA8,HE8),"")</f>
        <v>43.9</v>
      </c>
      <c r="HN8" s="11">
        <f>IF(SUM(HH8,HI8,HM8)&gt;0,SUM(HH8,HI8,HM8),"")</f>
        <v>86.1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IF(SUM(LP8,LQ8,LU8)&gt;0,SUM(LP8,LQ8,LU8),"")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1" t="str">
        <f>IF(SUM(QF8,QJ8)&gt;0,SUM(QF8,QJ8),"")</f>
        <v/>
      </c>
      <c r="QZ8" s="41" t="str">
        <f>IF(SUM(QE8:QF8,QH8:QJ8,QL8)-QG8-QK8&gt;0,SUM(QE8:QF8,QH8:QJ8,QL8)-QG8-QK8,"")</f>
        <v/>
      </c>
      <c r="RA8" s="41" t="str">
        <f>IF(SUM(QM8:QN8,QP8)-QO8&gt;0,SUM(QM8:QN8,QP8)-QO8,"")</f>
        <v/>
      </c>
      <c r="RB8" s="41" t="str">
        <f>IF(SUM(QF8,QJ8,QN8)&gt;0,SUM(QF8,QJ8,QN8),"")</f>
        <v/>
      </c>
      <c r="RC8" s="41" t="str">
        <f>IF(SUM(QZ8,RA8)&gt;0,SUM(QZ8,RA8),"")</f>
        <v/>
      </c>
      <c r="RD8" s="41" t="str">
        <f>IF(SUM(QR8,QV8)&gt;0,SUM(QR8,QV8),"")</f>
        <v/>
      </c>
      <c r="RE8" s="41" t="str">
        <f>IF(SUM(QQ8:QR8,QT8:QV8,QX8)-SUM(QS8,QW8)&gt;0,SUM(QQ8:QR8,QT8:QV8,QX8)-SUM(QS8,QW8),"")</f>
        <v/>
      </c>
      <c r="RF8" s="41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1" t="str">
        <f>IF(SUM(SJ8,SN8)&gt;0,SUM(SJ8,SN8),"")</f>
        <v/>
      </c>
      <c r="TD8" s="41" t="str">
        <f>IF(SUM(SI8:SJ8,SL8:SN8,SP8)-SK8-SO8&gt;0,SUM(SI8:SJ8,SL8:SN8,SP8)-SK8-SO8,"")</f>
        <v/>
      </c>
      <c r="TE8" s="41" t="str">
        <f>IF(SUM(SQ8:SR8,ST8)-SS8&gt;0,SUM(SQ8:SR8,ST8)-SS8,"")</f>
        <v/>
      </c>
      <c r="TF8" s="41" t="str">
        <f>IF(SUM(SJ8,SN8,SR8)&gt;0,SUM(SJ8,SN8,SR8),"")</f>
        <v/>
      </c>
      <c r="TG8" s="41" t="str">
        <f>IF(SUM(TD8,TE8)&gt;0,SUM(TD8,TE8),"")</f>
        <v/>
      </c>
      <c r="TH8" s="41" t="str">
        <f>IF(SUM(SV8,SZ8)&gt;0,SUM(SV8,SZ8),"")</f>
        <v/>
      </c>
      <c r="TI8" s="41" t="str">
        <f>IF(SUM(SU8:SV8,SX8:SZ8,TB8)-SUM(SW8,TA8)&gt;0,SUM(SU8:SV8,SX8:SZ8,TB8)-SUM(SW8,TA8),"")</f>
        <v/>
      </c>
      <c r="TJ8" s="41" t="str">
        <f>IF(SUM(TD8,TE8,TI8)&gt;0,SUM(TD8,TE8,TI8),"")</f>
        <v/>
      </c>
      <c r="TK8" s="27">
        <f>IF($CU8="P",CA8,(CA8+AX8)/2)</f>
        <v>16.850000000000001</v>
      </c>
      <c r="TL8" s="27">
        <f>IF($CU8="P",CB8,(CB8+AY8)/2)</f>
        <v>4.05</v>
      </c>
      <c r="TM8" s="27">
        <f>IF($CU8="P",CC8,(CC8+AZ8)/2)</f>
        <v>0.1</v>
      </c>
      <c r="TN8" s="27">
        <f>IF($CU8="P",CD8,(CD8+BA8)/2)</f>
        <v>0.3</v>
      </c>
      <c r="TO8" s="27">
        <f>IF($CU8="P",CE8,(CE8+BB8)/2)</f>
        <v>16.3</v>
      </c>
      <c r="TP8" s="27">
        <f>IF($CU8="P",CF8,(CF8+BC8)/2)</f>
        <v>3.25</v>
      </c>
      <c r="TQ8" s="27">
        <f>IF($CU8="P",CG8,(CG8+BD8)/2)</f>
        <v>0</v>
      </c>
      <c r="TR8" s="27">
        <f>IF($CU8="P",CH8,(CH8+BE8)/2)</f>
        <v>0.44999999999999996</v>
      </c>
      <c r="TS8" s="27">
        <f>IF($CU8="P",CI8,(CI8+BF8)/2)</f>
        <v>16.8</v>
      </c>
      <c r="TT8" s="27">
        <f>IF($CU8="P",CJ8,(CJ8+BG8)/2)</f>
        <v>4.5999999999999996</v>
      </c>
      <c r="TU8" s="27">
        <f>IF($CU8="P",CK8,(CK8+BH8)/2)</f>
        <v>0</v>
      </c>
      <c r="TV8" s="27">
        <f>IF($CU8="P",CL8,(CL8+BI8)/2)</f>
        <v>0.6</v>
      </c>
      <c r="TW8" s="27">
        <f>IF($CU8="P",CM8,(CM8+BJ8)/2)</f>
        <v>16.3</v>
      </c>
      <c r="TX8" s="27">
        <f>IF($CU8="P",CN8,(CN8+BK8)/2)</f>
        <v>4.4000000000000004</v>
      </c>
      <c r="TY8" s="27">
        <f>IF($CU8="P",CO8,(CO8+BL8)/2)</f>
        <v>0.2</v>
      </c>
      <c r="TZ8" s="27">
        <f>IF($CU8="P",CP8,(CP8+BM8)/2)</f>
        <v>0.44999999999999996</v>
      </c>
      <c r="UA8" s="27">
        <f>IF($CU8="P",CQ8,(CQ8+BN8)/2)</f>
        <v>16.25</v>
      </c>
      <c r="UB8" s="27">
        <f>IF($CU8="P",CR8,(CR8+BO8)/2)</f>
        <v>3.5999999999999996</v>
      </c>
      <c r="UC8" s="27">
        <f>IF($CU8="P",CS8,(CS8+BP8)/2)</f>
        <v>0</v>
      </c>
      <c r="UD8" s="27">
        <f>IF($CU8="P",CT8,(CT8+BQ8)/2)</f>
        <v>0.6</v>
      </c>
      <c r="UE8" s="29" t="s">
        <v>56</v>
      </c>
      <c r="UF8" s="11">
        <f>IF(SUM(TL8,TP8)&gt;0,SUM(TL8,TP8),"")</f>
        <v>7.3</v>
      </c>
      <c r="UG8" s="11">
        <f>IF(SUM(TK8:TL8,TN8:TP8,TR8)-TM8-TQ8&gt;0,SUM(TK8:TL8,TN8:TP8,TR8)-TM8-TQ8,"")</f>
        <v>41.1</v>
      </c>
      <c r="UH8" s="11">
        <f>IF(SUM(TS8:TT8,TV8)-TU8&gt;0,SUM(TS8:TT8,TV8)-TU8,"")</f>
        <v>22</v>
      </c>
      <c r="UI8" s="11">
        <f>IF(SUM(TL8,TP8,TT8)&gt;0,SUM(TL8,TP8,TT8),"")</f>
        <v>11.899999999999999</v>
      </c>
      <c r="UJ8" s="11">
        <f>IF(SUM(UG8,UH8)&gt;0,SUM(UG8,UH8),"")</f>
        <v>63.1</v>
      </c>
      <c r="UK8" s="11">
        <f>IF(SUM(TX8,UB8)&gt;0,SUM(TX8,UB8),"")</f>
        <v>8</v>
      </c>
      <c r="UL8" s="11">
        <f>IF(SUM(TW8:TX8,TZ8:UB8,UD8)-SUM(TY8,UC8)&gt;0,SUM(TW8:TX8,TZ8:UB8,UD8)-SUM(TY8,UC8),"")</f>
        <v>41.400000000000006</v>
      </c>
      <c r="UM8" s="11">
        <f>IF(SUM(UG8,UH8,UL8)&gt;0,SUM(UG8,UH8,UL8),"")</f>
        <v>104.5</v>
      </c>
    </row>
    <row r="9" spans="1:559" x14ac:dyDescent="0.2">
      <c r="A9" s="4" cm="1">
        <f t="array" ref="A9">IF(AND(H9&lt;&gt;"",H9&lt;&gt;"No DD"),SUMPRODUCT((H$4:H$17&lt;&gt;"")*(H$4:H$17&lt;&gt;"No DD")*(E$4:E$17&gt;E9))+1,IF(H9="No DD",SUMPRODUCT((H$4:H$17="No DD")*(E$4:E$17&gt;E9))+1+SUMPRODUCT((H$4:H$17&lt;&gt;"")*(H$4:H$17&lt;&gt;"No DD")),""))</f>
        <v>6</v>
      </c>
      <c r="B9" s="5" t="s">
        <v>92</v>
      </c>
      <c r="C9" s="4" t="s">
        <v>6</v>
      </c>
      <c r="D9" s="4">
        <v>2004</v>
      </c>
      <c r="E9" s="9">
        <f>SUM(J9:R9)+SUM(J9:N9)*0.0000001+SUM(J9)*0.0000000000001</f>
        <v>148.20001012000415</v>
      </c>
      <c r="F9" s="3" t="str">
        <f>IF(OR(AND(AP9&gt;=AW$19,AQ9&gt;=AW$23,AP9&lt;&gt;"",AO9=""),AND(AU9&gt;=AW$19,AV9&gt;=AW$23,AU9&lt;&gt;"",AO9=""),AND(BS9&gt;=BZ$19,BT9&gt;=BZ$23,BS9&lt;&gt;"",BR9=""),AND(BX9&gt;=BZ$19,BY9&gt;=BZ$23,BX9&lt;&gt;"",BR9=""),AND(CV9&gt;=DC$19,CW9&gt;=DC$23,CV9&lt;&gt;"",CU9=""),AND(DA9&gt;=DC$19,DB9&gt;=DC$23,DA9&lt;&gt;""),AND(EA9&gt;=EH$19,EB9&gt;=EH$23,EA9&lt;&gt;""),AND(EF9&gt;=EH$19,EG9&gt;=EH$23,EF9&lt;&gt;""),AND(FC9&gt;=FJ$19,FD9&gt;=FJ$23,FC9&lt;&gt;""),AND(FH9&gt;=FJ$19,FI9&gt;=FJ$23,FH9&lt;&gt;""),AND(GE9&gt;=GL$19,GF9&gt;=GL$23,GE9&lt;&gt;""),AND(GJ9&gt;=GL$19,GK9&gt;=GL$23,GJ9&lt;&gt;""),AND(HG9&gt;=HN$19,HH9&gt;=HN$23,HG9&lt;&gt;""),AND(HL9&gt;=HN$19,HM9&gt;=HN$23,HL9&lt;&gt;""),AND(II9&gt;=IP$19,IJ9&gt;=IP$23,II9&lt;&gt;""),AND(IN9&gt;=IP$19,IO9&gt;=IP$23,IN9&lt;&gt;""),AND(JK9&gt;=JR$19,JL9&gt;=JR$23,JK9&lt;&gt;""),AND(JP9&gt;=JR$19,JQ9&gt;=JR$23,JP9&lt;&gt;""),AND(KM9&gt;=KT$19,KN9&gt;=KT$23,KM9&lt;&gt;""),AND(KR9&gt;=KT$19,KS9&gt;=KT$23,KR9&lt;&gt;""),AND(LO9&gt;=LV$19,LP9&gt;=LV$23,LO9&lt;&gt;""),AND(LT9&gt;=LV$19,LU9&gt;=LV$23,LT9&lt;&gt;""),AND(MQ9&gt;=MX$19,MR9&gt;=MX$23,MQ9&lt;&gt;""),AND(MV9&gt;=MX$19,MW9&gt;=MX$23,MV9&lt;&gt;""),AND(NS9&gt;=NZ$19,NT9&gt;=NZ$23,NS9&lt;&gt;""),AND(NX9&gt;=NZ$19,NY9&gt;=NZ$23,NX9&lt;&gt;""),AND(OU9&gt;=PB$19,OV9&gt;=PB$23,OU9&lt;&gt;""),AND(OZ9&gt;=PB$19,PA9&gt;=PB$23,OZ9&lt;&gt;""),AND(PW9&gt;=QD$19,PX9&gt;=QD$23,PW9&lt;&gt;""),AND(QB9&gt;=QD$19,QC9&gt;=QD$23,QB9&lt;&gt;""),AND(QY9&gt;=RF$19,QZ9&gt;=RF$23,QY9&lt;&gt;""),AND(RD9&gt;=RF$19,RE9&gt;=RF$23,RD9&lt;&gt;""),AND(SA9&gt;=SH$19,SB9&gt;=SH$23,SA9&lt;&gt;""),AND(SF9&gt;=SH$19,SG9&gt;=SH$23,SF9&lt;&gt;""),AND(TC9&gt;=TJ$19,TD9&gt;=TJ$23,TC9&lt;&gt;""),AND(TI9&gt;=TJ$19,TJ9&gt;=TJ$23,TI9&lt;&gt;"")),"P","")</f>
        <v>P</v>
      </c>
      <c r="G9" s="3" t="str">
        <f>IF(OR(AND(AQ9&gt;=AW$23,AQ9&lt;&gt;"",AO9=""),AND(AV9&gt;=AW$23,AV9&lt;&gt;"",AO9=""),AND(BT9&gt;=BZ$23,BT9&lt;&gt;"",BR9=""),AND(BY9&gt;=BZ$23,BY9&lt;&gt;"",BR9=""),AND(CW9&gt;=DC$23,CW9&lt;&gt;"",CU9=""),AND(DB9&gt;=DC$23,DB9&lt;&gt;"",CU9=""),AND(EB9&gt;=EH$23,EB9&lt;&gt;""),AND(EG9&gt;=EH$23,EG9&lt;&gt;""),AND(FD9&gt;=FJ$23,FD9&lt;&gt;""),AND(FI9&gt;=FJ$23,FI9&lt;&gt;""),AND(GF9&gt;=GL$23,GF9&lt;&gt;""),AND(GK9&gt;=GL$23,GK9&lt;&gt;""),AND(HH9&gt;=HN$23,HH9&lt;&gt;""),AND(HM9&gt;=HN$23,HM9&lt;&gt;""),AND(IJ9&gt;=IP$23,IJ9&lt;&gt;""),AND(IO9&gt;=IP$23,IO9&lt;&gt;""),AND(JL9&gt;=JR$23,JL9&lt;&gt;""),AND(JQ9&gt;=JR$23,JQ9&lt;&gt;""),AND(KN9&gt;=KT$23,KN9&lt;&gt;""),AND(KS9&gt;=KT$23,KS9&lt;&gt;""),AND(LP9&gt;=LV$23,LP9&lt;&gt;""),AND(LU9&gt;=LV$23,LU9&lt;&gt;""),AND(MR9&gt;=MX$23,MR9&lt;&gt;""),AND(MW9&gt;=MX$23,MW9&lt;&gt;""),AND(NT9&gt;=NZ$23,NT9&lt;&gt;""),AND(NY9&gt;=NZ$23,NY9&lt;&gt;""),AND(OV9&gt;=PB$23,OV9&lt;&gt;""),AND(PA9&gt;=PB$23,PA9&lt;&gt;""),AND(PX9&gt;=QD$23,PX9&lt;&gt;""),AND(QC9&gt;=QD$23,QC9&lt;&gt;""),AND(QZ9&gt;=RF$23,QZ9&lt;&gt;""),AND(RE9&gt;=RF$23,RE9&lt;&gt;""),AND(SB9&gt;=SH$23,SB9&lt;&gt;""),AND(SG9&gt;=SH$23,SG9&lt;&gt;""),AND(TD9&gt;=TJ$23,TD9&lt;&gt;""),AND(TJ9&gt;=TJ$23,TJ9&lt;&gt;"")),"P","")</f>
        <v>P</v>
      </c>
      <c r="H9" s="37" t="str">
        <f>IF(AND(G9="P",F9=""),"No DD",IF(OR(AND(AS9&gt;=AW$22,AT9&gt;=AW$26,AS9&lt;&gt;"",AO9=""),AND(BV9&gt;=BZ$22,BW9&gt;=BZ$26,BV9&lt;&gt;"",BR9=""),AND(CY9&gt;=DC$22,CZ9&gt;=DC$26,CY9&lt;&gt;"",CU9=""),AND(ED9&gt;=EH$22,EE9&gt;=EH$26,ED9&lt;&gt;""),AND(FF9&gt;=FJ$22,FG9&gt;=FJ$26,FF9&lt;&gt;""),AND(GH9&gt;=GL$22,GI9&gt;=GL$26,GH9&lt;&gt;""),AND(HJ9&gt;=HN$22,HK9&gt;=HN$26,HJ9&lt;&gt;""),AND(IL9&gt;=IP$22,IM9&gt;=IP$26,IL9&lt;&gt;""),AND(JN9&gt;=JR$22,JO9&gt;=JR$26,JN9&lt;&gt;""),AND(KP9&gt;=KT$22,KQ9&gt;=KT$26,KP9&lt;&gt;""),AND(LR9&gt;=LV$22,LS9&gt;=LV$26,LR9&lt;&gt;""),AND(MT9&gt;=MX$22,MU9&gt;=MX$26,MT9&lt;&gt;""),AND(NV9&gt;=NZ$22,NW9&gt;=NZ$26,NV9&lt;&gt;""),AND(OX9&gt;=PB$22,OY9&gt;=PB$26,OX9&lt;&gt;""),AND(PZ9&gt;=QD$22,QA9&gt;=QD$26,PZ9&lt;&gt;""),AND(RB9&gt;=RF$22,RC9&gt;=RF$26,RB9&lt;&gt;""),AND(SD9&gt;=SH$22,SE9&gt;=SH$26,SD9&lt;&gt;""),AND(TF9&gt;=TJ$22,TG9&gt;=TJ$26,TF9&lt;&gt;"")),"Merit",IF(OR(AND(AS9&gt;=AW$21,AT9&gt;=AW$25,AS9&lt;&gt;"",AO9=""),AND(BV9&gt;=BZ$21,BW9&gt;=BZ$25,BV9&lt;&gt;"",BR9=""),AND(CY9&gt;=DC$21,CZ9&gt;=DC$25,CY9&lt;&gt;"",CU9=""),AND(ED9&gt;=EH$21,EE9&gt;=EH$25,ED9&lt;&gt;""),AND(FF9&gt;=FJ$21,FG9&gt;=FJ$25,FF9&lt;&gt;""),AND(GH9&gt;=GL$21,GI9&gt;=GL$25,GH9&lt;&gt;""),AND(HJ9&gt;=HN$21,HK9&gt;=HN$25,HJ9&lt;&gt;""),AND(IL9&gt;=IP$21,IM9&gt;=IP$25,IL9&lt;&gt;""),AND(JN9&gt;=JR$21,JO9&gt;=JR$25,JN9&lt;&gt;""),AND(KP9&gt;=KT$21,KQ9&gt;=KT$25,KP9&lt;&gt;""),AND(LR9&gt;=LV$21,LS9&gt;=LV$25,LR9&lt;&gt;""),AND(MT9&gt;=MX$21,MU9&gt;=MX$25,MT9&lt;&gt;""),AND(NV9&gt;=NZ$21,NW9&gt;=NZ$25,NV9&lt;&gt;""),AND(OX9&gt;=PB$21,OY9&gt;=PB$25,OX9&lt;&gt;""),AND(PZ9&gt;=QD$21,QA9&gt;=QD$25,PZ9&lt;&gt;""),AND(RB9&gt;=RF$21,RC9&gt;=RF$25,RB9&lt;&gt;""),AND(SD9&gt;=SH$21,SE9&gt;=SH$25,SD9&lt;&gt;""),AND(TF9&gt;=TJ$21,TG9&gt;=TJ$25,TF9&lt;&gt;"")),"Excellence",IF(I9="P","Worlds Team",IF(F9="P","National Team","")))))</f>
        <v>National Team</v>
      </c>
      <c r="I9" s="3" t="str">
        <f>IF(OR(AND(AS9&gt;=AW$20,AT9&gt;=AW$24,AS9&lt;&gt;"",AO9=""),AND(BV9&gt;=BZ$20,BW9&gt;=BZ$24,BV9&lt;&gt;"",BR9=""),AND(CY9&gt;=DC$20,CZ9&gt;=DC$24,CY9&lt;&gt;"",CU9=""),AND(ED9&gt;=EH$20,EE9&gt;=EH$24,ED9&lt;&gt;""),AND(FF9&gt;=FJ$20,FG9&gt;=FJ$24,FF9&lt;&gt;""),AND(GH9&gt;=GL$20,GI9&gt;=GL$24,GH9&lt;&gt;""),AND(HJ9&gt;=HN$20,HK9&gt;=HN$24,HJ9&lt;&gt;""),AND(IL9&gt;=IP$20,IM9&gt;=IP$24,IL9&lt;&gt;""),AND(JN9&gt;=JR$20,JO9&gt;=JR$24,JN9&lt;&gt;""),AND(KP9&gt;=KT$20,KQ9&gt;=KT$24,KP9&lt;&gt;""),AND(LR9&gt;=LV$20,LS9&gt;=LV$24,LR9&lt;&gt;""),AND(MT9&gt;=MX$20,MU9&gt;=MX$24,MT9&lt;&gt;""),AND(NV9&gt;=NZ$20,NW9&gt;=NZ$24,NV9&lt;&gt;""),AND(OX9&gt;=PB$20,OY9&gt;=PB$24,OX9&lt;&gt;""),AND(PZ9&gt;=QD$20,QA9&gt;=QD$24,PZ9&lt;&gt;""),AND(RB9&gt;=RF$20,RC9&gt;=RF$24,RB9&lt;&gt;""),AND(SD9&gt;=SH$20,SE9&gt;=SH$24,SD9&lt;&gt;""),AND(TF9&gt;=TJ$20,TG9&gt;=TJ$24,TF9&lt;&gt;"")),"P","")</f>
        <v/>
      </c>
      <c r="J9" s="8">
        <f>IF(COUNT(AQ9,BT9,CW9)&gt;0,LARGE((AQ9,BT9,CW9),1),0)</f>
        <v>41.499999999999993</v>
      </c>
      <c r="K9" s="8" t="str">
        <f>IF(J9=0,"",IF(J9=CW9,$CA$1,IF(J9=BT9,$AX$1,IF(J9=AQ9,$U$1,""))))</f>
        <v>2024 Elite Canada</v>
      </c>
      <c r="L9" s="8">
        <f>IF(COUNT(AQ9,BT9,CW9)&gt;1,LARGE((AQ9,BT9,CW9),2),0)</f>
        <v>37.9</v>
      </c>
      <c r="M9" s="8" t="str">
        <f>IF(K9=0,"",IF(AND(L9=J9,L9=AQ9,K9=BT9),$U$1,IF(AND(L9=J9,L9=AQ9,L9=CW9),$U$1,IF(AND(L9=J9,L9=CW9,L9=BT9),$AX$1,IF(L9=CW9,$CA$1,IF(L9=BT9,$AX$1,IF(L9=AQ9,$U$1,"")))))))</f>
        <v>2024 Nationals</v>
      </c>
      <c r="N9" s="8">
        <f>IF(COUNT(AR9,BU9,CX9)&gt;0,LARGE((AR9,BU9,CX9),1),0)</f>
        <v>21.800000000000004</v>
      </c>
      <c r="O9" s="8" t="str">
        <f>IF(N9=0,"",IF(N9=CX9,$CA$1,IF(N9=BU9,$AX$1,IF(N9=AR9,$U$1,""))))</f>
        <v>2024 Elite Canada</v>
      </c>
      <c r="P9" s="8">
        <f>IF(MAX(AV9,BY9,DB9)&gt;0,MAX(AV9,BY9,DB9),0)</f>
        <v>41.4</v>
      </c>
      <c r="Q9" s="8" t="str">
        <f>IF(P9=0,"",IF(P9=DB9,$CA$1,IF(P9=BY9,$AX$1,IF(P9=AV9,$U$1,""))))</f>
        <v>2023 Domestic 3rd Trial</v>
      </c>
      <c r="R9" s="8">
        <f>IF(MAX(DD9:DF9)&gt;0,MAX(DD9:DF9),"")</f>
        <v>5.6000000000000014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N9="",0,N9)=TE9,$SI$1,IF(R9+IF(N9="",0,N9)=SC9,$RG$1,IF(R9+IF(N9="",0,N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P9="",0,P9)=TI9,$SI$1,IF(R9+IF(P9="",0,P9)=SG9,$RG$1,IF(R9+IF(P9="",0,P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>2023 WAGC (Nov 17)</v>
      </c>
      <c r="U9" s="19">
        <v>15.8</v>
      </c>
      <c r="V9" s="19">
        <v>1.2</v>
      </c>
      <c r="W9" s="19">
        <v>0</v>
      </c>
      <c r="X9" s="19">
        <v>0</v>
      </c>
      <c r="Y9" s="19">
        <v>16</v>
      </c>
      <c r="Z9" s="19">
        <v>3.5</v>
      </c>
      <c r="AA9" s="19">
        <v>0.4</v>
      </c>
      <c r="AB9" s="19">
        <v>0.6</v>
      </c>
      <c r="AC9" s="19">
        <v>16.3</v>
      </c>
      <c r="AD9" s="19">
        <v>4.5999999999999996</v>
      </c>
      <c r="AE9" s="19">
        <v>0</v>
      </c>
      <c r="AF9" s="19">
        <v>0.6</v>
      </c>
      <c r="AG9" s="19">
        <v>16</v>
      </c>
      <c r="AH9" s="19">
        <v>4.8</v>
      </c>
      <c r="AI9" s="19">
        <v>0</v>
      </c>
      <c r="AJ9" s="19">
        <v>0.6</v>
      </c>
      <c r="AK9" s="19">
        <v>16</v>
      </c>
      <c r="AL9" s="19">
        <v>3.9</v>
      </c>
      <c r="AM9" s="19">
        <v>0.2</v>
      </c>
      <c r="AN9" s="19">
        <v>0.3</v>
      </c>
      <c r="AO9" s="28"/>
      <c r="AP9" s="41">
        <f>IF(SUM(V9,Z9)&gt;0,SUM(V9,Z9),"")</f>
        <v>4.7</v>
      </c>
      <c r="AQ9" s="41">
        <f>IF(SUM(U9:V9,X9:Z9,AB9)-W9-AA9&gt;0,SUM(U9:V9,X9:Z9,AB9)-W9-AA9,"")</f>
        <v>36.700000000000003</v>
      </c>
      <c r="AR9" s="41">
        <f>IF(SUM(AC9:AD9,AF9)-AE9&gt;0,SUM(AC9:AD9,AF9)-AE9,"")</f>
        <v>21.5</v>
      </c>
      <c r="AS9" s="41">
        <f>IF(SUM(V9,Z9,AD9)&gt;0,SUM(V9,Z9,AD9),"")</f>
        <v>9.3000000000000007</v>
      </c>
      <c r="AT9" s="41">
        <f>IF(SUM(AQ9,AR9)&gt;0,SUM(AQ9,AR9),"")</f>
        <v>58.2</v>
      </c>
      <c r="AU9" s="41">
        <f>IF(SUM(AH9,AL9)&gt;0,SUM(AH9,AL9),"")</f>
        <v>8.6999999999999993</v>
      </c>
      <c r="AV9" s="41">
        <f>IF(SUM(AG9:AH9,AJ9:AL9,AN9)-SUM(AI9,AM9)&gt;0,SUM(AG9:AH9,AJ9:AL9,AN9)-SUM(AI9,AM9),"")</f>
        <v>41.4</v>
      </c>
      <c r="AW9" s="41">
        <f>IF(SUM(AQ9,AR9,AV9)&gt;0,SUM(AQ9,AR9,AV9),"")</f>
        <v>99.6</v>
      </c>
      <c r="AX9" s="18">
        <v>15.8</v>
      </c>
      <c r="AY9" s="18">
        <v>4.5</v>
      </c>
      <c r="AZ9" s="18">
        <v>0.2</v>
      </c>
      <c r="BA9" s="18">
        <v>0.3</v>
      </c>
      <c r="BB9" s="18">
        <v>16.899999999999999</v>
      </c>
      <c r="BC9" s="18">
        <v>3.9</v>
      </c>
      <c r="BD9" s="18">
        <v>0</v>
      </c>
      <c r="BE9" s="18">
        <v>0.3</v>
      </c>
      <c r="BF9" s="18">
        <v>17.600000000000001</v>
      </c>
      <c r="BG9" s="18">
        <v>4.0999999999999996</v>
      </c>
      <c r="BH9" s="18">
        <v>0.2</v>
      </c>
      <c r="BI9" s="18">
        <v>0.3</v>
      </c>
      <c r="BJ9" s="18"/>
      <c r="BK9" s="18"/>
      <c r="BL9" s="18"/>
      <c r="BM9" s="18"/>
      <c r="BN9" s="18"/>
      <c r="BO9" s="18"/>
      <c r="BP9" s="18"/>
      <c r="BQ9" s="18"/>
      <c r="BR9" s="29"/>
      <c r="BS9" s="11">
        <f>IF(SUM(AY9,BC9)&gt;0,SUM(AY9,BC9),"")</f>
        <v>8.4</v>
      </c>
      <c r="BT9" s="11">
        <f>IF(SUM(AX9:AY9,BA9:BC9,BE9)-AZ9-BD9&gt;0,SUM(AX9:AY9,BA9:BC9,BE9)-AZ9-BD9,"")</f>
        <v>41.499999999999993</v>
      </c>
      <c r="BU9" s="11">
        <f>IF(SUM(BF9:BG9,BI9)-BH9&gt;0,SUM(BF9:BG9,BI9)-BH9,"")</f>
        <v>21.800000000000004</v>
      </c>
      <c r="BV9" s="11">
        <f>IF(SUM(AY9,BC9,BG9)&gt;0,SUM(AY9,BC9,BG9),"")</f>
        <v>12.5</v>
      </c>
      <c r="BW9" s="11">
        <f>IF(SUM(BT9,BU9)&gt;0,SUM(BT9,BU9),"")</f>
        <v>63.3</v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>
        <f>IF(SUM(BT9,BU9,BY9)&gt;0,SUM(BT9,BU9,BY9),"")</f>
        <v>63.3</v>
      </c>
      <c r="CA9" s="19">
        <v>16.5</v>
      </c>
      <c r="CB9" s="19">
        <v>3.4</v>
      </c>
      <c r="CC9" s="19">
        <v>0.2</v>
      </c>
      <c r="CD9" s="19">
        <v>0</v>
      </c>
      <c r="CE9" s="19">
        <v>17.399999999999999</v>
      </c>
      <c r="CF9" s="19">
        <v>3.2</v>
      </c>
      <c r="CG9" s="19">
        <v>2.4</v>
      </c>
      <c r="CH9" s="19">
        <v>0</v>
      </c>
      <c r="CI9" s="19">
        <v>17.600000000000001</v>
      </c>
      <c r="CJ9" s="19">
        <v>3.4</v>
      </c>
      <c r="CK9" s="19">
        <v>0.2</v>
      </c>
      <c r="CL9" s="19">
        <v>0</v>
      </c>
      <c r="CM9" s="19">
        <v>15.8</v>
      </c>
      <c r="CN9" s="19">
        <v>3.4</v>
      </c>
      <c r="CO9" s="19">
        <v>0.2</v>
      </c>
      <c r="CP9" s="19">
        <v>0</v>
      </c>
      <c r="CQ9" s="19">
        <v>17.7</v>
      </c>
      <c r="CR9" s="19">
        <v>3.2</v>
      </c>
      <c r="CS9" s="19">
        <v>0.4</v>
      </c>
      <c r="CT9" s="19">
        <v>0</v>
      </c>
      <c r="CU9" s="28"/>
      <c r="CV9" s="41">
        <f>IF(SUM(CB9,CF9)&gt;0,SUM(CB9,CF9),"")</f>
        <v>6.6</v>
      </c>
      <c r="CW9" s="41">
        <f>IF(SUM(CA9:CB9,CD9:CF9,CH9)-CC9-CG9&gt;0,SUM(CA9:CB9,CD9:CF9,CH9)-CC9-CG9,"")</f>
        <v>37.9</v>
      </c>
      <c r="CX9" s="41">
        <f>IF(SUM(CI9:CJ9,CL9)-CK9&gt;0,SUM(CI9:CJ9,CL9)-CK9,"")</f>
        <v>20.8</v>
      </c>
      <c r="CY9" s="41">
        <f>IF(SUM(CB9,CF9,CJ9)&gt;0,SUM(CB9,CF9,CJ9),"")</f>
        <v>10</v>
      </c>
      <c r="CZ9" s="41">
        <f>IF(SUM(CW9,CX9)&gt;0,SUM(CW9,CX9),"")</f>
        <v>58.7</v>
      </c>
      <c r="DA9" s="41">
        <f>IF(SUM(CN9,CR9)&gt;0,SUM(CN9,CR9),"")</f>
        <v>6.6</v>
      </c>
      <c r="DB9" s="41">
        <f>IF(SUM(CM9:CN9,CP9:CR9,CT9)-SUM(CO9,CS9)&gt;0,SUM(CM9:CN9,CP9:CR9,CT9)-SUM(CO9,CS9),"")</f>
        <v>39.5</v>
      </c>
      <c r="DC9" s="41">
        <f>IF(SUM(CW9,CX9,DB9)&gt;0,SUM(CW9,CX9,DB9),"")</f>
        <v>98.2</v>
      </c>
      <c r="DD9" s="52">
        <f>IF(MAX(EB9,FD9,GF9,HH9,IJ9,JL9,KN9,LP9,MR9,NT9,OV9,PX9,QZ9,SB9,TD9)-IF(L9="",0,L9)&gt;0.001,MAX(EB9,FD9,GF9,HH9,IJ9,JL9,KN9,LP9,MR9,NT9,OV9,PX9,QZ9,SB9,TD9)-IF(L9="",0,L9),"")</f>
        <v>5.6000000000000014</v>
      </c>
      <c r="DE9" s="52" t="str">
        <f>IF(MAX(EC9,FE9,GG9,HI9,IK9,JM9,KO9,LQ9,MS9,NU9,OW9,PY9,RA9,SC9,TE9)-IF(N9="",0,N9)&gt;0.001,MAX(EC9,FE9,GG9,HI9,IK9,JM9,KO9,LQ9,MS9,NU9,OW9,PY9,RA9,SC9,TE9)-IF(N9="",0,N9),"")</f>
        <v/>
      </c>
      <c r="DF9" s="52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>
        <v>16.600000000000001</v>
      </c>
      <c r="FL9" s="17">
        <v>5.3</v>
      </c>
      <c r="FM9" s="17">
        <v>0</v>
      </c>
      <c r="FN9" s="17">
        <v>0</v>
      </c>
      <c r="FO9" s="17">
        <v>16.100000000000001</v>
      </c>
      <c r="FP9" s="17">
        <v>5.5</v>
      </c>
      <c r="FQ9" s="17">
        <v>0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>
        <f>IF(SUM(FL9,FP9)&gt;0,SUM(FL9,FP9),"")</f>
        <v>10.8</v>
      </c>
      <c r="GF9" s="41">
        <f>IF(SUM(FK9:FL9,FN9:FP9,FR9)-FM9-FQ9&gt;0,SUM(FK9:FL9,FN9:FP9,FR9)-FM9-FQ9,"")</f>
        <v>43.5</v>
      </c>
      <c r="GG9" s="41" t="str">
        <f>IF(SUM(FS9:FT9,FV9)-FU9&gt;0,SUM(FS9:FT9,FV9)-FU9,"")</f>
        <v/>
      </c>
      <c r="GH9" s="41">
        <f>IF(SUM(FL9,FP9,FT9)&gt;0,SUM(FL9,FP9,FT9),"")</f>
        <v>10.8</v>
      </c>
      <c r="GI9" s="41">
        <f>IF(SUM(GF9,GG9)&gt;0,SUM(GF9,GG9),"")</f>
        <v>43.5</v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>
        <f>IF(SUM(GF9,GG9,GK9)&gt;0,SUM(GF9,GG9,GK9),"")</f>
        <v>43.5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>
        <v>16.899999999999999</v>
      </c>
      <c r="HP9" s="17">
        <v>3.5</v>
      </c>
      <c r="HQ9" s="17">
        <v>0.4</v>
      </c>
      <c r="HR9" s="17">
        <v>0</v>
      </c>
      <c r="HS9" s="17">
        <v>17.3</v>
      </c>
      <c r="HT9" s="17">
        <v>3.8</v>
      </c>
      <c r="HU9" s="17">
        <v>0</v>
      </c>
      <c r="HV9" s="17">
        <v>0</v>
      </c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>
        <f>IF(SUM(HP9,HT9)&gt;0,SUM(HP9,HT9),"")</f>
        <v>7.3</v>
      </c>
      <c r="IJ9" s="41">
        <f>IF(SUM(HO9:HP9,HR9:HT9,HV9)-HQ9-HU9&gt;0,SUM(HO9:HP9,HR9:HT9,HV9)-HQ9-HU9,"")</f>
        <v>41.1</v>
      </c>
      <c r="IK9" s="41" t="str">
        <f>IF(SUM(HW9:HX9,HZ9)-HY9&gt;0,SUM(HW9:HX9,HZ9)-HY9,"")</f>
        <v/>
      </c>
      <c r="IL9" s="41">
        <f>IF(SUM(HP9,HT9,HX9)&gt;0,SUM(HP9,HT9,HX9),"")</f>
        <v>7.3</v>
      </c>
      <c r="IM9" s="41">
        <f>IF(SUM(IJ9,IK9)&gt;0,SUM(IJ9,IK9),"")</f>
        <v>41.1</v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>
        <f>IF(SUM(IJ9,IK9,IO9)&gt;0,SUM(IJ9,IK9,IO9),"")</f>
        <v>41.1</v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1" t="str">
        <f>IF(SUM(QF9,QJ9)&gt;0,SUM(QF9,QJ9),"")</f>
        <v/>
      </c>
      <c r="QZ9" s="41" t="str">
        <f>IF(SUM(QE9:QF9,QH9:QJ9,QL9)-QG9-QK9&gt;0,SUM(QE9:QF9,QH9:QJ9,QL9)-QG9-QK9,"")</f>
        <v/>
      </c>
      <c r="RA9" s="41" t="str">
        <f>IF(SUM(QM9:QN9,QP9)-QO9&gt;0,SUM(QM9:QN9,QP9)-QO9,"")</f>
        <v/>
      </c>
      <c r="RB9" s="41" t="str">
        <f>IF(SUM(QF9,QJ9,QN9)&gt;0,SUM(QF9,QJ9,QN9),"")</f>
        <v/>
      </c>
      <c r="RC9" s="41" t="str">
        <f>IF(SUM(QZ9,RA9)&gt;0,SUM(QZ9,RA9),"")</f>
        <v/>
      </c>
      <c r="RD9" s="41" t="str">
        <f>IF(SUM(QR9,QV9)&gt;0,SUM(QR9,QV9),"")</f>
        <v/>
      </c>
      <c r="RE9" s="41" t="str">
        <f>IF(SUM(QQ9:QR9,QT9:QV9,QX9)-SUM(QS9,QW9)&gt;0,SUM(QQ9:QR9,QT9:QV9,QX9)-SUM(QS9,QW9),"")</f>
        <v/>
      </c>
      <c r="RF9" s="41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1" t="str">
        <f>IF(SUM(SJ9,SN9)&gt;0,SUM(SJ9,SN9),"")</f>
        <v/>
      </c>
      <c r="TD9" s="41" t="str">
        <f>IF(SUM(SI9:SJ9,SL9:SN9,SP9)-SK9-SO9&gt;0,SUM(SI9:SJ9,SL9:SN9,SP9)-SK9-SO9,"")</f>
        <v/>
      </c>
      <c r="TE9" s="41" t="str">
        <f>IF(SUM(SQ9:SR9,ST9)-SS9&gt;0,SUM(SQ9:SR9,ST9)-SS9,"")</f>
        <v/>
      </c>
      <c r="TF9" s="41" t="str">
        <f>IF(SUM(SJ9,SN9,SR9)&gt;0,SUM(SJ9,SN9,SR9),"")</f>
        <v/>
      </c>
      <c r="TG9" s="41" t="str">
        <f>IF(SUM(TD9,TE9)&gt;0,SUM(TD9,TE9),"")</f>
        <v/>
      </c>
      <c r="TH9" s="41" t="str">
        <f>IF(SUM(SV9,SZ9)&gt;0,SUM(SV9,SZ9),"")</f>
        <v/>
      </c>
      <c r="TI9" s="41" t="str">
        <f>IF(SUM(SU9:SV9,SX9:SZ9,TB9)-SUM(SW9,TA9)&gt;0,SUM(SU9:SV9,SX9:SZ9,TB9)-SUM(SW9,TA9),"")</f>
        <v/>
      </c>
      <c r="TJ9" s="41" t="str">
        <f>IF(SUM(TD9,TE9,TI9)&gt;0,SUM(TD9,TE9,TI9),"")</f>
        <v/>
      </c>
      <c r="TK9" s="27">
        <f>IF($CU9="P",CA9,(CA9+AX9)/2)</f>
        <v>16.149999999999999</v>
      </c>
      <c r="TL9" s="27">
        <f>IF($CU9="P",CB9,(CB9+AY9)/2)</f>
        <v>3.95</v>
      </c>
      <c r="TM9" s="27">
        <f>IF($CU9="P",CC9,(CC9+AZ9)/2)</f>
        <v>0.2</v>
      </c>
      <c r="TN9" s="27">
        <f>IF($CU9="P",CD9,(CD9+BA9)/2)</f>
        <v>0.15</v>
      </c>
      <c r="TO9" s="27">
        <f>IF($CU9="P",CE9,(CE9+BB9)/2)</f>
        <v>17.149999999999999</v>
      </c>
      <c r="TP9" s="27">
        <f>IF($CU9="P",CF9,(CF9+BC9)/2)</f>
        <v>3.55</v>
      </c>
      <c r="TQ9" s="27">
        <f>IF($CU9="P",CG9,(CG9+BD9)/2)</f>
        <v>1.2</v>
      </c>
      <c r="TR9" s="27">
        <f>IF($CU9="P",CH9,(CH9+BE9)/2)</f>
        <v>0.15</v>
      </c>
      <c r="TS9" s="27">
        <f>IF($CU9="P",CI9,(CI9+BF9)/2)</f>
        <v>17.600000000000001</v>
      </c>
      <c r="TT9" s="27">
        <f>IF($CU9="P",CJ9,(CJ9+BG9)/2)</f>
        <v>3.75</v>
      </c>
      <c r="TU9" s="27">
        <f>IF($CU9="P",CK9,(CK9+BH9)/2)</f>
        <v>0.2</v>
      </c>
      <c r="TV9" s="27">
        <f>IF($CU9="P",CL9,(CL9+BI9)/2)</f>
        <v>0.15</v>
      </c>
      <c r="TW9" s="27">
        <f>IF($CU9="P",CM9,(CM9+BJ9)/2)</f>
        <v>7.9</v>
      </c>
      <c r="TX9" s="27">
        <f>IF($CU9="P",CN9,(CN9+BK9)/2)</f>
        <v>1.7</v>
      </c>
      <c r="TY9" s="27">
        <f>IF($CU9="P",CO9,(CO9+BL9)/2)</f>
        <v>0.1</v>
      </c>
      <c r="TZ9" s="27">
        <f>IF($CU9="P",CP9,(CP9+BM9)/2)</f>
        <v>0</v>
      </c>
      <c r="UA9" s="27">
        <f>IF($CU9="P",CQ9,(CQ9+BN9)/2)</f>
        <v>8.85</v>
      </c>
      <c r="UB9" s="27">
        <f>IF($CU9="P",CR9,(CR9+BO9)/2)</f>
        <v>1.6</v>
      </c>
      <c r="UC9" s="27">
        <f>IF($CU9="P",CS9,(CS9+BP9)/2)</f>
        <v>0.2</v>
      </c>
      <c r="UD9" s="27">
        <f>IF($CU9="P",CT9,(CT9+BQ9)/2)</f>
        <v>0</v>
      </c>
      <c r="UE9" s="29" t="s">
        <v>56</v>
      </c>
      <c r="UF9" s="11">
        <f>IF(SUM(TL9,TP9)&gt;0,SUM(TL9,TP9),"")</f>
        <v>7.5</v>
      </c>
      <c r="UG9" s="11">
        <f>IF(SUM(TK9:TL9,TN9:TP9,TR9)-TM9-TQ9&gt;0,SUM(TK9:TL9,TN9:TP9,TR9)-TM9-TQ9,"")</f>
        <v>39.699999999999982</v>
      </c>
      <c r="UH9" s="11">
        <f>IF(SUM(TS9:TT9,TV9)-TU9&gt;0,SUM(TS9:TT9,TV9)-TU9,"")</f>
        <v>21.3</v>
      </c>
      <c r="UI9" s="11">
        <f>IF(SUM(TL9,TP9,TT9)&gt;0,SUM(TL9,TP9,TT9),"")</f>
        <v>11.25</v>
      </c>
      <c r="UJ9" s="11">
        <f>IF(SUM(UG9,UH9)&gt;0,SUM(UG9,UH9),"")</f>
        <v>60.999999999999986</v>
      </c>
      <c r="UK9" s="11">
        <f>IF(SUM(TX9,UB9)&gt;0,SUM(TX9,UB9),"")</f>
        <v>3.3</v>
      </c>
      <c r="UL9" s="11">
        <f>IF(SUM(TW9:TX9,TZ9:UB9,UD9)-SUM(TY9,UC9)&gt;0,SUM(TW9:TX9,TZ9:UB9,UD9)-SUM(TY9,UC9),"")</f>
        <v>19.75</v>
      </c>
      <c r="UM9" s="11">
        <f>IF(SUM(UG9,UH9,UL9)&gt;0,SUM(UG9,UH9,UL9),"")</f>
        <v>80.749999999999986</v>
      </c>
    </row>
    <row r="10" spans="1:559" x14ac:dyDescent="0.2">
      <c r="A10" s="4" cm="1">
        <f t="array" ref="A10">IF(AND(H10&lt;&gt;"",H10&lt;&gt;"No DD"),SUMPRODUCT((H$4:H$17&lt;&gt;"")*(H$4:H$17&lt;&gt;"No DD")*(E$4:E$17&gt;E10))+1,IF(H10="No DD",SUMPRODUCT((H$4:H$17="No DD")*(E$4:E$17&gt;E10))+1+SUMPRODUCT((H$4:H$17&lt;&gt;"")*(H$4:H$17&lt;&gt;"No DD")),""))</f>
        <v>7</v>
      </c>
      <c r="B10" s="5" t="s">
        <v>138</v>
      </c>
      <c r="C10" s="4" t="s">
        <v>5</v>
      </c>
      <c r="D10" s="4">
        <v>2003</v>
      </c>
      <c r="E10" s="9">
        <f>SUM(J10:R10)+SUM(J10:N10)*0.0000001+SUM(J10)*0.0000000000001</f>
        <v>147.75000617000435</v>
      </c>
      <c r="F10" s="3" t="str">
        <f>IF(OR(AND(AP10&gt;=AW$19,AQ10&gt;=AW$23,AP10&lt;&gt;"",AO10=""),AND(AU10&gt;=AW$19,AV10&gt;=AW$23,AU10&lt;&gt;"",AO10=""),AND(BS10&gt;=BZ$19,BT10&gt;=BZ$23,BS10&lt;&gt;"",BR10=""),AND(BX10&gt;=BZ$19,BY10&gt;=BZ$23,BX10&lt;&gt;"",BR10=""),AND(CV10&gt;=DC$19,CW10&gt;=DC$23,CV10&lt;&gt;"",CU10=""),AND(DA10&gt;=DC$19,DB10&gt;=DC$23,DA10&lt;&gt;""),AND(EA10&gt;=EH$19,EB10&gt;=EH$23,EA10&lt;&gt;""),AND(EF10&gt;=EH$19,EG10&gt;=EH$23,EF10&lt;&gt;""),AND(FC10&gt;=FJ$19,FD10&gt;=FJ$23,FC10&lt;&gt;""),AND(FH10&gt;=FJ$19,FI10&gt;=FJ$23,FH10&lt;&gt;""),AND(GE10&gt;=GL$19,GF10&gt;=GL$23,GE10&lt;&gt;""),AND(GJ10&gt;=GL$19,GK10&gt;=GL$23,GJ10&lt;&gt;""),AND(HG10&gt;=HN$19,HH10&gt;=HN$23,HG10&lt;&gt;""),AND(HL10&gt;=HN$19,HM10&gt;=HN$23,HL10&lt;&gt;""),AND(II10&gt;=IP$19,IJ10&gt;=IP$23,II10&lt;&gt;""),AND(IN10&gt;=IP$19,IO10&gt;=IP$23,IN10&lt;&gt;""),AND(JK10&gt;=JR$19,JL10&gt;=JR$23,JK10&lt;&gt;""),AND(JP10&gt;=JR$19,JQ10&gt;=JR$23,JP10&lt;&gt;""),AND(KM10&gt;=KT$19,KN10&gt;=KT$23,KM10&lt;&gt;""),AND(KR10&gt;=KT$19,KS10&gt;=KT$23,KR10&lt;&gt;""),AND(LO10&gt;=LV$19,LP10&gt;=LV$23,LO10&lt;&gt;""),AND(LT10&gt;=LV$19,LU10&gt;=LV$23,LT10&lt;&gt;""),AND(MQ10&gt;=MX$19,MR10&gt;=MX$23,MQ10&lt;&gt;""),AND(MV10&gt;=MX$19,MW10&gt;=MX$23,MV10&lt;&gt;""),AND(NS10&gt;=NZ$19,NT10&gt;=NZ$23,NS10&lt;&gt;""),AND(NX10&gt;=NZ$19,NY10&gt;=NZ$23,NX10&lt;&gt;""),AND(OU10&gt;=PB$19,OV10&gt;=PB$23,OU10&lt;&gt;""),AND(OZ10&gt;=PB$19,PA10&gt;=PB$23,OZ10&lt;&gt;""),AND(PW10&gt;=QD$19,PX10&gt;=QD$23,PW10&lt;&gt;""),AND(QB10&gt;=QD$19,QC10&gt;=QD$23,QB10&lt;&gt;""),AND(QY10&gt;=RF$19,QZ10&gt;=RF$23,QY10&lt;&gt;""),AND(RD10&gt;=RF$19,RE10&gt;=RF$23,RD10&lt;&gt;""),AND(SA10&gt;=SH$19,SB10&gt;=SH$23,SA10&lt;&gt;""),AND(SF10&gt;=SH$19,SG10&gt;=SH$23,SF10&lt;&gt;""),AND(TC10&gt;=TJ$19,TD10&gt;=TJ$23,TC10&lt;&gt;""),AND(TI10&gt;=TJ$19,TJ10&gt;=TJ$23,TI10&lt;&gt;"")),"P","")</f>
        <v>P</v>
      </c>
      <c r="G10" s="3" t="str">
        <f>IF(OR(AND(AQ10&gt;=AW$23,AQ10&lt;&gt;"",AO10=""),AND(AV10&gt;=AW$23,AV10&lt;&gt;"",AO10=""),AND(BT10&gt;=BZ$23,BT10&lt;&gt;"",BR10=""),AND(BY10&gt;=BZ$23,BY10&lt;&gt;"",BR10=""),AND(CW10&gt;=DC$23,CW10&lt;&gt;"",CU10=""),AND(DB10&gt;=DC$23,DB10&lt;&gt;"",CU10=""),AND(EB10&gt;=EH$23,EB10&lt;&gt;""),AND(EG10&gt;=EH$23,EG10&lt;&gt;""),AND(FD10&gt;=FJ$23,FD10&lt;&gt;""),AND(FI10&gt;=FJ$23,FI10&lt;&gt;""),AND(GF10&gt;=GL$23,GF10&lt;&gt;""),AND(GK10&gt;=GL$23,GK10&lt;&gt;""),AND(HH10&gt;=HN$23,HH10&lt;&gt;""),AND(HM10&gt;=HN$23,HM10&lt;&gt;""),AND(IJ10&gt;=IP$23,IJ10&lt;&gt;""),AND(IO10&gt;=IP$23,IO10&lt;&gt;""),AND(JL10&gt;=JR$23,JL10&lt;&gt;""),AND(JQ10&gt;=JR$23,JQ10&lt;&gt;""),AND(KN10&gt;=KT$23,KN10&lt;&gt;""),AND(KS10&gt;=KT$23,KS10&lt;&gt;""),AND(LP10&gt;=LV$23,LP10&lt;&gt;""),AND(LU10&gt;=LV$23,LU10&lt;&gt;""),AND(MR10&gt;=MX$23,MR10&lt;&gt;""),AND(MW10&gt;=MX$23,MW10&lt;&gt;""),AND(NT10&gt;=NZ$23,NT10&lt;&gt;""),AND(NY10&gt;=NZ$23,NY10&lt;&gt;""),AND(OV10&gt;=PB$23,OV10&lt;&gt;""),AND(PA10&gt;=PB$23,PA10&lt;&gt;""),AND(PX10&gt;=QD$23,PX10&lt;&gt;""),AND(QC10&gt;=QD$23,QC10&lt;&gt;""),AND(QZ10&gt;=RF$23,QZ10&lt;&gt;""),AND(RE10&gt;=RF$23,RE10&lt;&gt;""),AND(SB10&gt;=SH$23,SB10&lt;&gt;""),AND(SG10&gt;=SH$23,SG10&lt;&gt;""),AND(TD10&gt;=TJ$23,TD10&lt;&gt;""),AND(TJ10&gt;=TJ$23,TJ10&lt;&gt;"")),"P","")</f>
        <v>P</v>
      </c>
      <c r="H10" s="37" t="str">
        <f>IF(AND(G10="P",F10=""),"No DD",IF(OR(AND(AS10&gt;=AW$22,AT10&gt;=AW$26,AS10&lt;&gt;"",AO10=""),AND(BV10&gt;=BZ$22,BW10&gt;=BZ$26,BV10&lt;&gt;"",BR10=""),AND(CY10&gt;=DC$22,CZ10&gt;=DC$26,CY10&lt;&gt;"",CU10=""),AND(ED10&gt;=EH$22,EE10&gt;=EH$26,ED10&lt;&gt;""),AND(FF10&gt;=FJ$22,FG10&gt;=FJ$26,FF10&lt;&gt;""),AND(GH10&gt;=GL$22,GI10&gt;=GL$26,GH10&lt;&gt;""),AND(HJ10&gt;=HN$22,HK10&gt;=HN$26,HJ10&lt;&gt;""),AND(IL10&gt;=IP$22,IM10&gt;=IP$26,IL10&lt;&gt;""),AND(JN10&gt;=JR$22,JO10&gt;=JR$26,JN10&lt;&gt;""),AND(KP10&gt;=KT$22,KQ10&gt;=KT$26,KP10&lt;&gt;""),AND(LR10&gt;=LV$22,LS10&gt;=LV$26,LR10&lt;&gt;""),AND(MT10&gt;=MX$22,MU10&gt;=MX$26,MT10&lt;&gt;""),AND(NV10&gt;=NZ$22,NW10&gt;=NZ$26,NV10&lt;&gt;""),AND(OX10&gt;=PB$22,OY10&gt;=PB$26,OX10&lt;&gt;""),AND(PZ10&gt;=QD$22,QA10&gt;=QD$26,PZ10&lt;&gt;""),AND(RB10&gt;=RF$22,RC10&gt;=RF$26,RB10&lt;&gt;""),AND(SD10&gt;=SH$22,SE10&gt;=SH$26,SD10&lt;&gt;""),AND(TF10&gt;=TJ$22,TG10&gt;=TJ$26,TF10&lt;&gt;"")),"Merit",IF(OR(AND(AS10&gt;=AW$21,AT10&gt;=AW$25,AS10&lt;&gt;"",AO10=""),AND(BV10&gt;=BZ$21,BW10&gt;=BZ$25,BV10&lt;&gt;"",BR10=""),AND(CY10&gt;=DC$21,CZ10&gt;=DC$25,CY10&lt;&gt;"",CU10=""),AND(ED10&gt;=EH$21,EE10&gt;=EH$25,ED10&lt;&gt;""),AND(FF10&gt;=FJ$21,FG10&gt;=FJ$25,FF10&lt;&gt;""),AND(GH10&gt;=GL$21,GI10&gt;=GL$25,GH10&lt;&gt;""),AND(HJ10&gt;=HN$21,HK10&gt;=HN$25,HJ10&lt;&gt;""),AND(IL10&gt;=IP$21,IM10&gt;=IP$25,IL10&lt;&gt;""),AND(JN10&gt;=JR$21,JO10&gt;=JR$25,JN10&lt;&gt;""),AND(KP10&gt;=KT$21,KQ10&gt;=KT$25,KP10&lt;&gt;""),AND(LR10&gt;=LV$21,LS10&gt;=LV$25,LR10&lt;&gt;""),AND(MT10&gt;=MX$21,MU10&gt;=MX$25,MT10&lt;&gt;""),AND(NV10&gt;=NZ$21,NW10&gt;=NZ$25,NV10&lt;&gt;""),AND(OX10&gt;=PB$21,OY10&gt;=PB$25,OX10&lt;&gt;""),AND(PZ10&gt;=QD$21,QA10&gt;=QD$25,PZ10&lt;&gt;""),AND(RB10&gt;=RF$21,RC10&gt;=RF$25,RB10&lt;&gt;""),AND(SD10&gt;=SH$21,SE10&gt;=SH$25,SD10&lt;&gt;""),AND(TF10&gt;=TJ$21,TG10&gt;=TJ$25,TF10&lt;&gt;"")),"Excellence",IF(I10="P","Worlds Team",IF(F10="P","National Team","")))))</f>
        <v>National Team</v>
      </c>
      <c r="I10" s="3" t="str">
        <f>IF(OR(AND(AS10&gt;=AW$20,AT10&gt;=AW$24,AS10&lt;&gt;"",AO10=""),AND(BV10&gt;=BZ$20,BW10&gt;=BZ$24,BV10&lt;&gt;"",BR10=""),AND(CY10&gt;=DC$20,CZ10&gt;=DC$24,CY10&lt;&gt;"",CU10=""),AND(ED10&gt;=EH$20,EE10&gt;=EH$24,ED10&lt;&gt;""),AND(FF10&gt;=FJ$20,FG10&gt;=FJ$24,FF10&lt;&gt;""),AND(GH10&gt;=GL$20,GI10&gt;=GL$24,GH10&lt;&gt;""),AND(HJ10&gt;=HN$20,HK10&gt;=HN$24,HJ10&lt;&gt;""),AND(IL10&gt;=IP$20,IM10&gt;=IP$24,IL10&lt;&gt;""),AND(JN10&gt;=JR$20,JO10&gt;=JR$24,JN10&lt;&gt;""),AND(KP10&gt;=KT$20,KQ10&gt;=KT$24,KP10&lt;&gt;""),AND(LR10&gt;=LV$20,LS10&gt;=LV$24,LR10&lt;&gt;""),AND(MT10&gt;=MX$20,MU10&gt;=MX$24,MT10&lt;&gt;""),AND(NV10&gt;=NZ$20,NW10&gt;=NZ$24,NV10&lt;&gt;""),AND(OX10&gt;=PB$20,OY10&gt;=PB$24,OX10&lt;&gt;""),AND(PZ10&gt;=QD$20,QA10&gt;=QD$24,PZ10&lt;&gt;""),AND(RB10&gt;=RF$20,RC10&gt;=RF$24,RB10&lt;&gt;""),AND(SD10&gt;=SH$20,SE10&gt;=SH$24,SD10&lt;&gt;""),AND(TF10&gt;=TJ$20,TG10&gt;=TJ$24,TF10&lt;&gt;"")),"P","")</f>
        <v/>
      </c>
      <c r="J10" s="8">
        <f>IF(COUNT(AQ10,BT10,CW10)&gt;0,LARGE((AQ10,BT10,CW10),1),0)</f>
        <v>43.500000000000007</v>
      </c>
      <c r="K10" s="8" t="str">
        <f>IF(J10=0,"",IF(J10=CW10,$CA$1,IF(J10=BT10,$AX$1,IF(J10=AQ10,$U$1,""))))</f>
        <v>2023 Domestic 3rd Trial</v>
      </c>
      <c r="L10" s="8">
        <f>IF(COUNT(AQ10,BT10,CW10)&gt;1,LARGE((AQ10,BT10,CW10),2),0)</f>
        <v>0</v>
      </c>
      <c r="M10" s="8" t="str">
        <f>IF(K10=0,"",IF(AND(L10=J10,L10=AQ10,K10=BT10),$U$1,IF(AND(L10=J10,L10=AQ10,L10=CW10),$U$1,IF(AND(L10=J10,L10=CW10,L10=BT10),$AX$1,IF(L10=CW10,$CA$1,IF(L10=BT10,$AX$1,IF(L10=AQ10,$U$1,"")))))))</f>
        <v/>
      </c>
      <c r="N10" s="8">
        <f>IF(COUNT(AR10,BU10,CX10)&gt;0,LARGE((AR10,BU10,CX10),1),0)</f>
        <v>18.2</v>
      </c>
      <c r="O10" s="8" t="str">
        <f>IF(N10=0,"",IF(N10=CX10,$CA$1,IF(N10=BU10,$AX$1,IF(N10=AR10,$U$1,""))))</f>
        <v>2023 Domestic 3rd Trial</v>
      </c>
      <c r="P10" s="8">
        <f>IF(MAX(AV10,BY10,DB10)&gt;0,MAX(AV10,BY10,DB10),0)</f>
        <v>42.449999999999996</v>
      </c>
      <c r="Q10" s="8" t="str">
        <f>IF(P10=0,"",IF(P10=DB10,$CA$1,IF(P10=BY10,$AX$1,IF(P10=AV10,$U$1,""))))</f>
        <v>2023 Domestic 3rd Trial</v>
      </c>
      <c r="R10" s="8">
        <f>IF(MAX(DD10:DF10)&gt;0,MAX(DD10:DF10),"")</f>
        <v>43.599999999999994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N10="",0,N10)=TE10,$SI$1,IF(R10+IF(N10="",0,N10)=SC10,$RG$1,IF(R10+IF(N10="",0,N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P10="",0,P10)=TI10,$SI$1,IF(R10+IF(P10="",0,P10)=SG10,$RG$1,IF(R10+IF(P10="",0,P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>2023 World Championships (Nov 11)</v>
      </c>
      <c r="U10" s="19">
        <v>17.5</v>
      </c>
      <c r="V10" s="19">
        <v>4.3</v>
      </c>
      <c r="W10" s="19">
        <v>0</v>
      </c>
      <c r="X10" s="19">
        <v>0.3</v>
      </c>
      <c r="Y10" s="19">
        <v>16.600000000000001</v>
      </c>
      <c r="Z10" s="19">
        <v>4.5999999999999996</v>
      </c>
      <c r="AA10" s="19">
        <v>0.4</v>
      </c>
      <c r="AB10" s="19">
        <v>0.6</v>
      </c>
      <c r="AC10" s="19">
        <v>16</v>
      </c>
      <c r="AD10" s="19">
        <v>1.9</v>
      </c>
      <c r="AE10" s="19">
        <v>0</v>
      </c>
      <c r="AF10" s="19">
        <v>0.3</v>
      </c>
      <c r="AG10" s="19">
        <v>17.2</v>
      </c>
      <c r="AH10" s="19">
        <v>4.3499999999999996</v>
      </c>
      <c r="AI10" s="19">
        <v>0.1</v>
      </c>
      <c r="AJ10" s="19">
        <v>0.44999999999999996</v>
      </c>
      <c r="AK10" s="19">
        <v>16.850000000000001</v>
      </c>
      <c r="AL10" s="19">
        <v>3.25</v>
      </c>
      <c r="AM10" s="19">
        <v>0</v>
      </c>
      <c r="AN10" s="19">
        <v>0.44999999999999996</v>
      </c>
      <c r="AO10" s="28"/>
      <c r="AP10" s="41">
        <f>IF(SUM(V10,Z10)&gt;0,SUM(V10,Z10),"")</f>
        <v>8.8999999999999986</v>
      </c>
      <c r="AQ10" s="41">
        <f>IF(SUM(U10:V10,X10:Z10,AB10)-W10-AA10&gt;0,SUM(U10:V10,X10:Z10,AB10)-W10-AA10,"")</f>
        <v>43.500000000000007</v>
      </c>
      <c r="AR10" s="41">
        <f>IF(SUM(AC10:AD10,AF10)-AE10&gt;0,SUM(AC10:AD10,AF10)-AE10,"")</f>
        <v>18.2</v>
      </c>
      <c r="AS10" s="41">
        <f>IF(SUM(V10,Z10,AD10)&gt;0,SUM(V10,Z10,AD10),"")</f>
        <v>10.799999999999999</v>
      </c>
      <c r="AT10" s="41">
        <f>IF(SUM(AQ10,AR10)&gt;0,SUM(AQ10,AR10),"")</f>
        <v>61.7</v>
      </c>
      <c r="AU10" s="41">
        <f>IF(SUM(AH10,AL10)&gt;0,SUM(AH10,AL10),"")</f>
        <v>7.6</v>
      </c>
      <c r="AV10" s="41">
        <f>IF(SUM(AG10:AH10,AJ10:AL10,AN10)-SUM(AI10,AM10)&gt;0,SUM(AG10:AH10,AJ10:AL10,AN10)-SUM(AI10,AM10),"")</f>
        <v>42.449999999999996</v>
      </c>
      <c r="AW10" s="41">
        <f>IF(SUM(AQ10,AR10,AV10)&gt;0,SUM(AQ10,AR10,AV10),"")</f>
        <v>104.15</v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9"/>
      <c r="BS10" s="11" t="str">
        <f>IF(SUM(AY10,BC10)&gt;0,SUM(AY10,BC10),"")</f>
        <v/>
      </c>
      <c r="BT10" s="11" t="str">
        <f>IF(SUM(AX10:AY10,BA10:BC10,BE10)-AZ10-BD10&gt;0,SUM(AX10:AY10,BA10:BC10,BE10)-AZ10-BD10,"")</f>
        <v/>
      </c>
      <c r="BU10" s="11" t="str">
        <f>IF(SUM(BF10:BG10,BI10)-BH10&gt;0,SUM(BF10:BG10,BI10)-BH10,"")</f>
        <v/>
      </c>
      <c r="BV10" s="11" t="str">
        <f>IF(SUM(AY10,BC10,BG10)&gt;0,SUM(AY10,BC10,BG10),"")</f>
        <v/>
      </c>
      <c r="BW10" s="11" t="str">
        <f>IF(SUM(BT10,BU10)&gt;0,SUM(BT10,BU10),"")</f>
        <v/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 t="str">
        <f>IF(SUM(BT10,BU10,BY10)&gt;0,SUM(BT10,BU10,BY10),"")</f>
        <v/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62"/>
      <c r="CN10" s="62"/>
      <c r="CO10" s="62"/>
      <c r="CP10" s="62"/>
      <c r="CQ10" s="62"/>
      <c r="CR10" s="62"/>
      <c r="CS10" s="62"/>
      <c r="CT10" s="62"/>
      <c r="CU10" s="28"/>
      <c r="CV10" s="41" t="str">
        <f>IF(SUM(CB10,CF10)&gt;0,SUM(CB10,CF10),"")</f>
        <v/>
      </c>
      <c r="CW10" s="41" t="str">
        <f>IF(SUM(CA10:CB10,CD10:CF10,CH10)-CC10-CG10&gt;0,SUM(CA10:CB10,CD10:CF10,CH10)-CC10-CG10,"")</f>
        <v/>
      </c>
      <c r="CX10" s="41" t="str">
        <f>IF(SUM(CI10:CJ10,CL10)-CK10&gt;0,SUM(CI10:CJ10,CL10)-CK10,"")</f>
        <v/>
      </c>
      <c r="CY10" s="41" t="str">
        <f>IF(SUM(CB10,CF10,CJ10)&gt;0,SUM(CB10,CF10,CJ10),"")</f>
        <v/>
      </c>
      <c r="CZ10" s="41" t="str">
        <f>IF(SUM(CW10,CX10)&gt;0,SUM(CW10,CX10),"")</f>
        <v/>
      </c>
      <c r="DA10" s="64" t="str">
        <f>IF(SUM(CN10,CR10)&gt;0,SUM(CN10,CR10),"")</f>
        <v/>
      </c>
      <c r="DB10" s="64" t="str">
        <f>IF(SUM(CM10:CN10,CP10:CR10,CT10)-SUM(CO10,CS10)&gt;0,SUM(CM10:CN10,CP10:CR10,CT10)-SUM(CO10,CS10),"")</f>
        <v/>
      </c>
      <c r="DC10" s="41" t="str">
        <f>IF(SUM(CW10,CX10,DB10)&gt;0,SUM(CW10,CX10,DB10),"")</f>
        <v/>
      </c>
      <c r="DD10" s="52">
        <f>IF(MAX(EB10,FD10,GF10,HH10,IJ10,JL10,KN10,LP10,MR10,NT10,OV10,PX10,QZ10,SB10,TD10)-IF(L10="",0,L10)&gt;0.001,MAX(EB10,FD10,GF10,HH10,IJ10,JL10,KN10,LP10,MR10,NT10,OV10,PX10,QZ10,SB10,TD10)-IF(L10="",0,L10),"")</f>
        <v>43.599999999999994</v>
      </c>
      <c r="DE10" s="52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2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>
        <v>16.8</v>
      </c>
      <c r="DH10" s="17">
        <v>1.9</v>
      </c>
      <c r="DI10" s="17">
        <v>0</v>
      </c>
      <c r="DJ10" s="17">
        <v>0</v>
      </c>
      <c r="DK10" s="17">
        <v>16.600000000000001</v>
      </c>
      <c r="DL10" s="17">
        <v>3.5</v>
      </c>
      <c r="DM10" s="17">
        <v>0.4</v>
      </c>
      <c r="DN10" s="17">
        <v>0</v>
      </c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>
        <f>IF(SUM(DH10,DL10)&gt;0,SUM(DH10,DL10),"")</f>
        <v>5.4</v>
      </c>
      <c r="EB10" s="41">
        <f>IF(SUM(DG10:DH10,DJ10:DL10,DN10)-DI10-DM10&gt;0,SUM(DG10:DH10,DJ10:DL10,DN10)-DI10-DM10,"")</f>
        <v>38.4</v>
      </c>
      <c r="EC10" s="41" t="str">
        <f>IF(SUM(DO10:DP10,DR10)-DQ10&gt;0,SUM(DO10:DP10,DR10)-DQ10,"")</f>
        <v/>
      </c>
      <c r="ED10" s="41">
        <f>IF(SUM(DH10,DL10,DP10)&gt;0,SUM(DH10,DL10,DP10),"")</f>
        <v>5.4</v>
      </c>
      <c r="EE10" s="41">
        <f>IF(SUM(EB10,EC10)&gt;0,SUM(EB10,EC10),"")</f>
        <v>38.4</v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>
        <f>IF(SUM(EB10,EC10,EG10)&gt;0,SUM(EB10,EC10,EG10),"")</f>
        <v>38.4</v>
      </c>
      <c r="EI10" s="18">
        <v>17.600000000000001</v>
      </c>
      <c r="EJ10" s="18">
        <v>3.9</v>
      </c>
      <c r="EK10" s="18">
        <v>0.2</v>
      </c>
      <c r="EL10" s="18">
        <v>0</v>
      </c>
      <c r="EM10" s="18">
        <v>18</v>
      </c>
      <c r="EN10" s="18">
        <v>4.3</v>
      </c>
      <c r="EO10" s="18">
        <v>0</v>
      </c>
      <c r="EP10" s="18">
        <v>0</v>
      </c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>
        <f>IF(SUM(EJ10,EN10)&gt;0,SUM(EJ10,EN10),"")</f>
        <v>8.1999999999999993</v>
      </c>
      <c r="FD10" s="11">
        <f>IF(SUM(EI10:EJ10,EL10:EN10,EP10)-EK10-EO10&gt;0,SUM(EI10:EJ10,EL10:EN10,EP10)-EK10-EO10,"")</f>
        <v>43.599999999999994</v>
      </c>
      <c r="FE10" s="11" t="str">
        <f>IF(SUM(EQ10:ER10,ET10)-ES10&gt;0,SUM(EQ10:ER10,ET10)-ES10,"")</f>
        <v/>
      </c>
      <c r="FF10" s="11">
        <f>IF(SUM(EJ10,EN10,ER10)&gt;0,SUM(EJ10,EN10,ER10),"")</f>
        <v>8.1999999999999993</v>
      </c>
      <c r="FG10" s="11">
        <f>IF(SUM(FD10,FE10)&gt;0,SUM(FD10,FE10),"")</f>
        <v>43.599999999999994</v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>
        <f>IF(SUM(FD10,FE10,FI10)&gt;0,SUM(FD10,FE10,FI10),"")</f>
        <v>43.599999999999994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1" t="str">
        <f>IF(SUM(QF10,QJ10)&gt;0,SUM(QF10,QJ10),"")</f>
        <v/>
      </c>
      <c r="QZ10" s="41" t="str">
        <f>IF(SUM(QE10:QF10,QH10:QJ10,QL10)-QG10-QK10&gt;0,SUM(QE10:QF10,QH10:QJ10,QL10)-QG10-QK10,"")</f>
        <v/>
      </c>
      <c r="RA10" s="41" t="str">
        <f>IF(SUM(QM10:QN10,QP10)-QO10&gt;0,SUM(QM10:QN10,QP10)-QO10,"")</f>
        <v/>
      </c>
      <c r="RB10" s="41" t="str">
        <f>IF(SUM(QF10,QJ10,QN10)&gt;0,SUM(QF10,QJ10,QN10),"")</f>
        <v/>
      </c>
      <c r="RC10" s="41" t="str">
        <f>IF(SUM(QZ10,RA10)&gt;0,SUM(QZ10,RA10),"")</f>
        <v/>
      </c>
      <c r="RD10" s="41" t="str">
        <f>IF(SUM(QR10,QV10)&gt;0,SUM(QR10,QV10),"")</f>
        <v/>
      </c>
      <c r="RE10" s="41" t="str">
        <f>IF(SUM(QQ10:QR10,QT10:QV10,QX10)-SUM(QS10,QW10)&gt;0,SUM(QQ10:QR10,QT10:QV10,QX10)-SUM(QS10,QW10),"")</f>
        <v/>
      </c>
      <c r="RF10" s="41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1" t="str">
        <f>IF(SUM(SJ10,SN10)&gt;0,SUM(SJ10,SN10),"")</f>
        <v/>
      </c>
      <c r="TD10" s="41" t="str">
        <f>IF(SUM(SI10:SJ10,SL10:SN10,SP10)-SK10-SO10&gt;0,SUM(SI10:SJ10,SL10:SN10,SP10)-SK10-SO10,"")</f>
        <v/>
      </c>
      <c r="TE10" s="41" t="str">
        <f>IF(SUM(SQ10:SR10,ST10)-SS10&gt;0,SUM(SQ10:SR10,ST10)-SS10,"")</f>
        <v/>
      </c>
      <c r="TF10" s="41" t="str">
        <f>IF(SUM(SJ10,SN10,SR10)&gt;0,SUM(SJ10,SN10,SR10),"")</f>
        <v/>
      </c>
      <c r="TG10" s="41" t="str">
        <f>IF(SUM(TD10,TE10)&gt;0,SUM(TD10,TE10),"")</f>
        <v/>
      </c>
      <c r="TH10" s="41" t="str">
        <f>IF(SUM(SV10,SZ10)&gt;0,SUM(SV10,SZ10),"")</f>
        <v/>
      </c>
      <c r="TI10" s="41" t="str">
        <f>IF(SUM(SU10:SV10,SX10:SZ10,TB10)-SUM(SW10,TA10)&gt;0,SUM(SU10:SV10,SX10:SZ10,TB10)-SUM(SW10,TA10),"")</f>
        <v/>
      </c>
      <c r="TJ10" s="41" t="str">
        <f>IF(SUM(TD10,TE10,TI10)&gt;0,SUM(TD10,TE10,TI10),"")</f>
        <v/>
      </c>
      <c r="TK10" s="27">
        <f>IF($CU10="P",CA10,(CA10+AX10)/2)</f>
        <v>0</v>
      </c>
      <c r="TL10" s="27">
        <f>IF($CU10="P",CB10,(CB10+AY10)/2)</f>
        <v>0</v>
      </c>
      <c r="TM10" s="27">
        <f>IF($CU10="P",CC10,(CC10+AZ10)/2)</f>
        <v>0</v>
      </c>
      <c r="TN10" s="27">
        <f>IF($CU10="P",CD10,(CD10+BA10)/2)</f>
        <v>0</v>
      </c>
      <c r="TO10" s="27">
        <f>IF($CU10="P",CE10,(CE10+BB10)/2)</f>
        <v>0</v>
      </c>
      <c r="TP10" s="27">
        <f>IF($CU10="P",CF10,(CF10+BC10)/2)</f>
        <v>0</v>
      </c>
      <c r="TQ10" s="27">
        <f>IF($CU10="P",CG10,(CG10+BD10)/2)</f>
        <v>0</v>
      </c>
      <c r="TR10" s="27">
        <f>IF($CU10="P",CH10,(CH10+BE10)/2)</f>
        <v>0</v>
      </c>
      <c r="TS10" s="27">
        <f>IF($CU10="P",CI10,(CI10+BF10)/2)</f>
        <v>0</v>
      </c>
      <c r="TT10" s="27">
        <f>IF($CU10="P",CJ10,(CJ10+BG10)/2)</f>
        <v>0</v>
      </c>
      <c r="TU10" s="27">
        <f>IF($CU10="P",CK10,(CK10+BH10)/2)</f>
        <v>0</v>
      </c>
      <c r="TV10" s="27">
        <f>IF($CU10="P",CL10,(CL10+BI10)/2)</f>
        <v>0</v>
      </c>
      <c r="TW10" s="27">
        <f>IF($CU10="P",CM10,(CM10+BJ10)/2)</f>
        <v>0</v>
      </c>
      <c r="TX10" s="27">
        <f>IF($CU10="P",CN10,(CN10+BK10)/2)</f>
        <v>0</v>
      </c>
      <c r="TY10" s="27">
        <f>IF($CU10="P",CO10,(CO10+BL10)/2)</f>
        <v>0</v>
      </c>
      <c r="TZ10" s="27">
        <f>IF($CU10="P",CP10,(CP10+BM10)/2)</f>
        <v>0</v>
      </c>
      <c r="UA10" s="27">
        <f>IF($CU10="P",CQ10,(CQ10+BN10)/2)</f>
        <v>0</v>
      </c>
      <c r="UB10" s="27">
        <f>IF($CU10="P",CR10,(CR10+BO10)/2)</f>
        <v>0</v>
      </c>
      <c r="UC10" s="27">
        <f>IF($CU10="P",CS10,(CS10+BP10)/2)</f>
        <v>0</v>
      </c>
      <c r="UD10" s="27">
        <f>IF($CU10="P",CT10,(CT10+BQ10)/2)</f>
        <v>0</v>
      </c>
      <c r="UE10" s="29" t="s">
        <v>56</v>
      </c>
      <c r="UF10" s="11" t="str">
        <f>IF(SUM(TL10,TP10)&gt;0,SUM(TL10,TP10),"")</f>
        <v/>
      </c>
      <c r="UG10" s="11" t="str">
        <f>IF(SUM(TK10:TL10,TN10:TP10,TR10)-TM10-TQ10&gt;0,SUM(TK10:TL10,TN10:TP10,TR10)-TM10-TQ10,"")</f>
        <v/>
      </c>
      <c r="UH10" s="11" t="str">
        <f>IF(SUM(TS10:TT10,TV10)-TU10&gt;0,SUM(TS10:TT10,TV10)-TU10,"")</f>
        <v/>
      </c>
      <c r="UI10" s="11" t="str">
        <f>IF(SUM(TL10,TP10,TT10)&gt;0,SUM(TL10,TP10,TT10),"")</f>
        <v/>
      </c>
      <c r="UJ10" s="11" t="str">
        <f>IF(SUM(UG10,UH10)&gt;0,SUM(UG10,UH10),"")</f>
        <v/>
      </c>
      <c r="UK10" s="11" t="str">
        <f>IF(SUM(TX10,UB10)&gt;0,SUM(TX10,UB10),"")</f>
        <v/>
      </c>
      <c r="UL10" s="11" t="str">
        <f>IF(SUM(TW10:TX10,TZ10:UB10,UD10)-SUM(TY10,UC10)&gt;0,SUM(TW10:TX10,TZ10:UB10,UD10)-SUM(TY10,UC10),"")</f>
        <v/>
      </c>
      <c r="UM10" s="11" t="str">
        <f>IF(SUM(UG10,UH10,UL10)&gt;0,SUM(UG10,UH10,UL10),"")</f>
        <v/>
      </c>
    </row>
    <row r="11" spans="1:559" x14ac:dyDescent="0.2">
      <c r="A11" s="4" t="str" cm="1">
        <f t="array" ref="A11">IF(AND(H11&lt;&gt;"",H11&lt;&gt;"No DD"),SUMPRODUCT((H$4:H$17&lt;&gt;"")*(H$4:H$17&lt;&gt;"No DD")*(E$4:E$17&gt;E11))+1,IF(H11="No DD",SUMPRODUCT((H$4:H$17="No DD")*(E$4:E$17&gt;E11))+1+SUMPRODUCT((H$4:H$17&lt;&gt;"")*(H$4:H$17&lt;&gt;"No DD")),""))</f>
        <v/>
      </c>
      <c r="B11" s="5" t="s">
        <v>156</v>
      </c>
      <c r="C11" s="4" t="s">
        <v>3</v>
      </c>
      <c r="D11" s="4">
        <v>2004</v>
      </c>
      <c r="E11" s="9">
        <f>SUM(J11:R11)+SUM(J11:N11)*0.0000001+SUM(J11)*0.0000000000001</f>
        <v>148.12001043700417</v>
      </c>
      <c r="F11" s="3" t="str">
        <f>IF(OR(AND(AP11&gt;=AW$19,AQ11&gt;=AW$23,AP11&lt;&gt;"",AO11=""),AND(AU11&gt;=AW$19,AV11&gt;=AW$23,AU11&lt;&gt;"",AO11=""),AND(BS11&gt;=BZ$19,BT11&gt;=BZ$23,BS11&lt;&gt;"",BR11=""),AND(BX11&gt;=BZ$19,BY11&gt;=BZ$23,BX11&lt;&gt;"",BR11=""),AND(CV11&gt;=DC$19,CW11&gt;=DC$23,CV11&lt;&gt;"",CU11=""),AND(DA11&gt;=DC$19,DB11&gt;=DC$23,DA11&lt;&gt;""),AND(EA11&gt;=EH$19,EB11&gt;=EH$23,EA11&lt;&gt;""),AND(EF11&gt;=EH$19,EG11&gt;=EH$23,EF11&lt;&gt;""),AND(FC11&gt;=FJ$19,FD11&gt;=FJ$23,FC11&lt;&gt;""),AND(FH11&gt;=FJ$19,FI11&gt;=FJ$23,FH11&lt;&gt;""),AND(GE11&gt;=GL$19,GF11&gt;=GL$23,GE11&lt;&gt;""),AND(GJ11&gt;=GL$19,GK11&gt;=GL$23,GJ11&lt;&gt;""),AND(HG11&gt;=HN$19,HH11&gt;=HN$23,HG11&lt;&gt;""),AND(HL11&gt;=HN$19,HM11&gt;=HN$23,HL11&lt;&gt;""),AND(II11&gt;=IP$19,IJ11&gt;=IP$23,II11&lt;&gt;""),AND(IN11&gt;=IP$19,IO11&gt;=IP$23,IN11&lt;&gt;""),AND(JK11&gt;=JR$19,JL11&gt;=JR$23,JK11&lt;&gt;""),AND(JP11&gt;=JR$19,JQ11&gt;=JR$23,JP11&lt;&gt;""),AND(KM11&gt;=KT$19,KN11&gt;=KT$23,KM11&lt;&gt;""),AND(KR11&gt;=KT$19,KS11&gt;=KT$23,KR11&lt;&gt;""),AND(LO11&gt;=LV$19,LP11&gt;=LV$23,LO11&lt;&gt;""),AND(LT11&gt;=LV$19,LU11&gt;=LV$23,LT11&lt;&gt;""),AND(MQ11&gt;=MX$19,MR11&gt;=MX$23,MQ11&lt;&gt;""),AND(MV11&gt;=MX$19,MW11&gt;=MX$23,MV11&lt;&gt;""),AND(NS11&gt;=NZ$19,NT11&gt;=NZ$23,NS11&lt;&gt;""),AND(NX11&gt;=NZ$19,NY11&gt;=NZ$23,NX11&lt;&gt;""),AND(OU11&gt;=PB$19,OV11&gt;=PB$23,OU11&lt;&gt;""),AND(OZ11&gt;=PB$19,PA11&gt;=PB$23,OZ11&lt;&gt;""),AND(PW11&gt;=QD$19,PX11&gt;=QD$23,PW11&lt;&gt;""),AND(QB11&gt;=QD$19,QC11&gt;=QD$23,QB11&lt;&gt;""),AND(QY11&gt;=RF$19,QZ11&gt;=RF$23,QY11&lt;&gt;""),AND(RD11&gt;=RF$19,RE11&gt;=RF$23,RD11&lt;&gt;""),AND(SA11&gt;=SH$19,SB11&gt;=SH$23,SA11&lt;&gt;""),AND(SF11&gt;=SH$19,SG11&gt;=SH$23,SF11&lt;&gt;""),AND(TC11&gt;=TJ$19,TD11&gt;=TJ$23,TC11&lt;&gt;""),AND(TI11&gt;=TJ$19,TJ11&gt;=TJ$23,TI11&lt;&gt;"")),"P","")</f>
        <v/>
      </c>
      <c r="G11" s="3" t="str">
        <f>IF(OR(AND(AQ11&gt;=AW$23,AQ11&lt;&gt;"",AO11=""),AND(AV11&gt;=AW$23,AV11&lt;&gt;"",AO11=""),AND(BT11&gt;=BZ$23,BT11&lt;&gt;"",BR11=""),AND(BY11&gt;=BZ$23,BY11&lt;&gt;"",BR11=""),AND(CW11&gt;=DC$23,CW11&lt;&gt;"",CU11=""),AND(DB11&gt;=DC$23,DB11&lt;&gt;"",CU11=""),AND(EB11&gt;=EH$23,EB11&lt;&gt;""),AND(EG11&gt;=EH$23,EG11&lt;&gt;""),AND(FD11&gt;=FJ$23,FD11&lt;&gt;""),AND(FI11&gt;=FJ$23,FI11&lt;&gt;""),AND(GF11&gt;=GL$23,GF11&lt;&gt;""),AND(GK11&gt;=GL$23,GK11&lt;&gt;""),AND(HH11&gt;=HN$23,HH11&lt;&gt;""),AND(HM11&gt;=HN$23,HM11&lt;&gt;""),AND(IJ11&gt;=IP$23,IJ11&lt;&gt;""),AND(IO11&gt;=IP$23,IO11&lt;&gt;""),AND(JL11&gt;=JR$23,JL11&lt;&gt;""),AND(JQ11&gt;=JR$23,JQ11&lt;&gt;""),AND(KN11&gt;=KT$23,KN11&lt;&gt;""),AND(KS11&gt;=KT$23,KS11&lt;&gt;""),AND(LP11&gt;=LV$23,LP11&lt;&gt;""),AND(LU11&gt;=LV$23,LU11&lt;&gt;""),AND(MR11&gt;=MX$23,MR11&lt;&gt;""),AND(MW11&gt;=MX$23,MW11&lt;&gt;""),AND(NT11&gt;=NZ$23,NT11&lt;&gt;""),AND(NY11&gt;=NZ$23,NY11&lt;&gt;""),AND(OV11&gt;=PB$23,OV11&lt;&gt;""),AND(PA11&gt;=PB$23,PA11&lt;&gt;""),AND(PX11&gt;=QD$23,PX11&lt;&gt;""),AND(QC11&gt;=QD$23,QC11&lt;&gt;""),AND(QZ11&gt;=RF$23,QZ11&lt;&gt;""),AND(RE11&gt;=RF$23,RE11&lt;&gt;""),AND(SB11&gt;=SH$23,SB11&lt;&gt;""),AND(SG11&gt;=SH$23,SG11&lt;&gt;""),AND(TD11&gt;=TJ$23,TD11&lt;&gt;""),AND(TJ11&gt;=TJ$23,TJ11&lt;&gt;"")),"P","")</f>
        <v/>
      </c>
      <c r="H11" s="37" t="str">
        <f>IF(AND(G11="P",F11=""),"No DD",IF(OR(AND(AS11&gt;=AW$22,AT11&gt;=AW$26,AS11&lt;&gt;"",AO11=""),AND(BV11&gt;=BZ$22,BW11&gt;=BZ$26,BV11&lt;&gt;"",BR11=""),AND(CY11&gt;=DC$22,CZ11&gt;=DC$26,CY11&lt;&gt;"",CU11=""),AND(ED11&gt;=EH$22,EE11&gt;=EH$26,ED11&lt;&gt;""),AND(FF11&gt;=FJ$22,FG11&gt;=FJ$26,FF11&lt;&gt;""),AND(GH11&gt;=GL$22,GI11&gt;=GL$26,GH11&lt;&gt;""),AND(HJ11&gt;=HN$22,HK11&gt;=HN$26,HJ11&lt;&gt;""),AND(IL11&gt;=IP$22,IM11&gt;=IP$26,IL11&lt;&gt;""),AND(JN11&gt;=JR$22,JO11&gt;=JR$26,JN11&lt;&gt;""),AND(KP11&gt;=KT$22,KQ11&gt;=KT$26,KP11&lt;&gt;""),AND(LR11&gt;=LV$22,LS11&gt;=LV$26,LR11&lt;&gt;""),AND(MT11&gt;=MX$22,MU11&gt;=MX$26,MT11&lt;&gt;""),AND(NV11&gt;=NZ$22,NW11&gt;=NZ$26,NV11&lt;&gt;""),AND(OX11&gt;=PB$22,OY11&gt;=PB$26,OX11&lt;&gt;""),AND(PZ11&gt;=QD$22,QA11&gt;=QD$26,PZ11&lt;&gt;""),AND(RB11&gt;=RF$22,RC11&gt;=RF$26,RB11&lt;&gt;""),AND(SD11&gt;=SH$22,SE11&gt;=SH$26,SD11&lt;&gt;""),AND(TF11&gt;=TJ$22,TG11&gt;=TJ$26,TF11&lt;&gt;"")),"Merit",IF(OR(AND(AS11&gt;=AW$21,AT11&gt;=AW$25,AS11&lt;&gt;"",AO11=""),AND(BV11&gt;=BZ$21,BW11&gt;=BZ$25,BV11&lt;&gt;"",BR11=""),AND(CY11&gt;=DC$21,CZ11&gt;=DC$25,CY11&lt;&gt;"",CU11=""),AND(ED11&gt;=EH$21,EE11&gt;=EH$25,ED11&lt;&gt;""),AND(FF11&gt;=FJ$21,FG11&gt;=FJ$25,FF11&lt;&gt;""),AND(GH11&gt;=GL$21,GI11&gt;=GL$25,GH11&lt;&gt;""),AND(HJ11&gt;=HN$21,HK11&gt;=HN$25,HJ11&lt;&gt;""),AND(IL11&gt;=IP$21,IM11&gt;=IP$25,IL11&lt;&gt;""),AND(JN11&gt;=JR$21,JO11&gt;=JR$25,JN11&lt;&gt;""),AND(KP11&gt;=KT$21,KQ11&gt;=KT$25,KP11&lt;&gt;""),AND(LR11&gt;=LV$21,LS11&gt;=LV$25,LR11&lt;&gt;""),AND(MT11&gt;=MX$21,MU11&gt;=MX$25,MT11&lt;&gt;""),AND(NV11&gt;=NZ$21,NW11&gt;=NZ$25,NV11&lt;&gt;""),AND(OX11&gt;=PB$21,OY11&gt;=PB$25,OX11&lt;&gt;""),AND(PZ11&gt;=QD$21,QA11&gt;=QD$25,PZ11&lt;&gt;""),AND(RB11&gt;=RF$21,RC11&gt;=RF$25,RB11&lt;&gt;""),AND(SD11&gt;=SH$21,SE11&gt;=SH$25,SD11&lt;&gt;""),AND(TF11&gt;=TJ$21,TG11&gt;=TJ$25,TF11&lt;&gt;"")),"Excellence",IF(I11="P","Worlds Team",IF(F11="P","National Team","")))))</f>
        <v/>
      </c>
      <c r="I11" s="3" t="str">
        <f>IF(OR(AND(AS11&gt;=AW$20,AT11&gt;=AW$24,AS11&lt;&gt;"",AO11=""),AND(BV11&gt;=BZ$20,BW11&gt;=BZ$24,BV11&lt;&gt;"",BR11=""),AND(CY11&gt;=DC$20,CZ11&gt;=DC$24,CY11&lt;&gt;"",CU11=""),AND(ED11&gt;=EH$20,EE11&gt;=EH$24,ED11&lt;&gt;""),AND(FF11&gt;=FJ$20,FG11&gt;=FJ$24,FF11&lt;&gt;""),AND(GH11&gt;=GL$20,GI11&gt;=GL$24,GH11&lt;&gt;""),AND(HJ11&gt;=HN$20,HK11&gt;=HN$24,HJ11&lt;&gt;""),AND(IL11&gt;=IP$20,IM11&gt;=IP$24,IL11&lt;&gt;""),AND(JN11&gt;=JR$20,JO11&gt;=JR$24,JN11&lt;&gt;""),AND(KP11&gt;=KT$20,KQ11&gt;=KT$24,KP11&lt;&gt;""),AND(LR11&gt;=LV$20,LS11&gt;=LV$24,LR11&lt;&gt;""),AND(MT11&gt;=MX$20,MU11&gt;=MX$24,MT11&lt;&gt;""),AND(NV11&gt;=NZ$20,NW11&gt;=NZ$24,NV11&lt;&gt;""),AND(OX11&gt;=PB$20,OY11&gt;=PB$24,OX11&lt;&gt;""),AND(PZ11&gt;=QD$20,QA11&gt;=QD$24,PZ11&lt;&gt;""),AND(RB11&gt;=RF$20,RC11&gt;=RF$24,RB11&lt;&gt;""),AND(SD11&gt;=SH$20,SE11&gt;=SH$24,SD11&lt;&gt;""),AND(TF11&gt;=TJ$20,TG11&gt;=TJ$24,TF11&lt;&gt;"")),"P","")</f>
        <v/>
      </c>
      <c r="J11" s="8">
        <f>IF(COUNT(AQ11,BT11,CW11)&gt;0,LARGE((AQ11,BT11,CW11),1),0)</f>
        <v>41.65</v>
      </c>
      <c r="K11" s="8" t="str">
        <f>IF(J11=0,"",IF(J11=CW11,$CA$1,IF(J11=BT11,$AX$1,IF(J11=AQ11,$U$1,""))))</f>
        <v>2024 Elite Canada</v>
      </c>
      <c r="L11" s="8">
        <f>IF(COUNT(AQ11,BT11,CW11)&gt;1,LARGE((AQ11,BT11,CW11),2),0)</f>
        <v>41.65</v>
      </c>
      <c r="M11" s="8" t="str">
        <f>IF(K11=0,"",IF(AND(L11=J11,L11=AQ11,K11=BT11),$U$1,IF(AND(L11=J11,L11=AQ11,L11=CW11),$U$1,IF(AND(L11=J11,L11=CW11,L11=BT11),$AX$1,IF(L11=CW11,$CA$1,IF(L11=BT11,$AX$1,IF(L11=AQ11,$U$1,"")))))))</f>
        <v>2024 Elite Canada</v>
      </c>
      <c r="N11" s="8">
        <f>IF(COUNT(AR11,BU11,CX11)&gt;0,LARGE((AR11,BU11,CX11),1),0)</f>
        <v>21.070000000000004</v>
      </c>
      <c r="O11" s="8" t="str">
        <f>IF(N11=0,"",IF(N11=CX11,$CA$1,IF(N11=BU11,$AX$1,IF(N11=AR11,$U$1,""))))</f>
        <v>2024 Elite Canada</v>
      </c>
      <c r="P11" s="8">
        <f>IF(MAX(AV11,BY11,DB11)&gt;0,MAX(AV11,BY11,DB11),0)</f>
        <v>43.4</v>
      </c>
      <c r="Q11" s="8" t="str">
        <f>IF(P11=0,"",IF(P11=DB11,$CA$1,IF(P11=BY11,$AX$1,IF(P11=AV11,$U$1,""))))</f>
        <v>2024 Elite Canada</v>
      </c>
      <c r="R11" s="8">
        <f>IF(MAX(DD11:DF11)&gt;0,MAX(DD11:DF11),"")</f>
        <v>0.35000000000000853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N11="",0,N11)=TE11,$SI$1,IF(R11+IF(N11="",0,N11)=SC11,$RG$1,IF(R11+IF(N11="",0,N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P11="",0,P11)=TI11,$SI$1,IF(R11+IF(P11="",0,P11)=SG11,$RG$1,IF(R11+IF(P11="",0,P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>2023 WAGC (Nov 17)</v>
      </c>
      <c r="U11" s="19">
        <v>16.600000000000001</v>
      </c>
      <c r="V11" s="19">
        <v>3.95</v>
      </c>
      <c r="W11" s="19">
        <v>0.1</v>
      </c>
      <c r="X11" s="19">
        <v>0.15</v>
      </c>
      <c r="Y11" s="19">
        <v>16.75</v>
      </c>
      <c r="Z11" s="19">
        <v>4.0999999999999996</v>
      </c>
      <c r="AA11" s="19">
        <v>0.1</v>
      </c>
      <c r="AB11" s="19">
        <v>0.3</v>
      </c>
      <c r="AC11" s="19">
        <v>16.670000000000002</v>
      </c>
      <c r="AD11" s="19">
        <v>4.0999999999999996</v>
      </c>
      <c r="AE11" s="19">
        <v>0</v>
      </c>
      <c r="AF11" s="19">
        <v>0.3</v>
      </c>
      <c r="AG11" s="19">
        <v>17.3</v>
      </c>
      <c r="AH11" s="19">
        <v>4.1999999999999993</v>
      </c>
      <c r="AI11" s="19">
        <v>0.1</v>
      </c>
      <c r="AJ11" s="19">
        <v>0.3</v>
      </c>
      <c r="AK11" s="19">
        <v>17.399999999999999</v>
      </c>
      <c r="AL11" s="19">
        <v>4</v>
      </c>
      <c r="AM11" s="19">
        <v>0</v>
      </c>
      <c r="AN11" s="19">
        <v>0.3</v>
      </c>
      <c r="AO11" s="28" t="s">
        <v>56</v>
      </c>
      <c r="AP11" s="41">
        <f>IF(SUM(V11,Z11)&gt;0,SUM(V11,Z11),"")</f>
        <v>8.0500000000000007</v>
      </c>
      <c r="AQ11" s="41">
        <f>IF(SUM(U11:V11,X11:Z11,AB11)-W11-AA11&gt;0,SUM(U11:V11,X11:Z11,AB11)-W11-AA11,"")</f>
        <v>41.65</v>
      </c>
      <c r="AR11" s="41">
        <f>IF(SUM(AC11:AD11,AF11)-AE11&gt;0,SUM(AC11:AD11,AF11)-AE11,"")</f>
        <v>21.070000000000004</v>
      </c>
      <c r="AS11" s="41">
        <f>IF(SUM(V11,Z11,AD11)&gt;0,SUM(V11,Z11,AD11),"")</f>
        <v>12.15</v>
      </c>
      <c r="AT11" s="41">
        <f>IF(SUM(AQ11,AR11)&gt;0,SUM(AQ11,AR11),"")</f>
        <v>62.72</v>
      </c>
      <c r="AU11" s="41">
        <f>IF(SUM(AH11,AL11)&gt;0,SUM(AH11,AL11),"")</f>
        <v>8.1999999999999993</v>
      </c>
      <c r="AV11" s="41">
        <f>IF(SUM(AG11:AH11,AJ11:AL11,AN11)-SUM(AI11,AM11)&gt;0,SUM(AG11:AH11,AJ11:AL11,AN11)-SUM(AI11,AM11),"")</f>
        <v>43.4</v>
      </c>
      <c r="AW11" s="41">
        <f>IF(SUM(AQ11,AR11,AV11)&gt;0,SUM(AQ11,AR11,AV11),"")</f>
        <v>106.12</v>
      </c>
      <c r="AX11" s="18">
        <v>16.600000000000001</v>
      </c>
      <c r="AY11" s="18">
        <v>3.95</v>
      </c>
      <c r="AZ11" s="18">
        <v>0.1</v>
      </c>
      <c r="BA11" s="18">
        <v>0.15</v>
      </c>
      <c r="BB11" s="18">
        <v>16.75</v>
      </c>
      <c r="BC11" s="18">
        <v>4.0999999999999996</v>
      </c>
      <c r="BD11" s="18">
        <v>0.1</v>
      </c>
      <c r="BE11" s="18">
        <v>0.3</v>
      </c>
      <c r="BF11" s="18">
        <v>16.670000000000002</v>
      </c>
      <c r="BG11" s="18">
        <v>4.0999999999999996</v>
      </c>
      <c r="BH11" s="18">
        <v>0</v>
      </c>
      <c r="BI11" s="18">
        <v>0.3</v>
      </c>
      <c r="BJ11" s="18">
        <v>17.3</v>
      </c>
      <c r="BK11" s="18">
        <v>4.1999999999999993</v>
      </c>
      <c r="BL11" s="18">
        <v>0.1</v>
      </c>
      <c r="BM11" s="18">
        <v>0.3</v>
      </c>
      <c r="BN11" s="18">
        <v>17.399999999999999</v>
      </c>
      <c r="BO11" s="18">
        <v>4</v>
      </c>
      <c r="BP11" s="18">
        <v>0</v>
      </c>
      <c r="BQ11" s="18">
        <v>0.3</v>
      </c>
      <c r="BR11" s="29" t="s">
        <v>56</v>
      </c>
      <c r="BS11" s="11">
        <f>IF(SUM(AY11,BC11)&gt;0,SUM(AY11,BC11),"")</f>
        <v>8.0500000000000007</v>
      </c>
      <c r="BT11" s="11">
        <f>IF(SUM(AX11:AY11,BA11:BC11,BE11)-AZ11-BD11&gt;0,SUM(AX11:AY11,BA11:BC11,BE11)-AZ11-BD11,"")</f>
        <v>41.65</v>
      </c>
      <c r="BU11" s="11">
        <f>IF(SUM(BF11:BG11,BI11)-BH11&gt;0,SUM(BF11:BG11,BI11)-BH11,"")</f>
        <v>21.070000000000004</v>
      </c>
      <c r="BV11" s="11">
        <f>IF(SUM(AY11,BC11,BG11)&gt;0,SUM(AY11,BC11,BG11),"")</f>
        <v>12.15</v>
      </c>
      <c r="BW11" s="11">
        <f>IF(SUM(BT11,BU11)&gt;0,SUM(BT11,BU11),"")</f>
        <v>62.72</v>
      </c>
      <c r="BX11" s="11">
        <f>IF(SUM(BK11,BO11)&gt;0,SUM(BK11,BO11),"")</f>
        <v>8.1999999999999993</v>
      </c>
      <c r="BY11" s="11">
        <f>IF(SUM(BJ11:BK11,BM11:BO11,BQ11)-SUM(BL11,BP11)&gt;0,SUM(BJ11:BK11,BM11:BO11,BQ11)-SUM(BL11,BP11),"")</f>
        <v>43.4</v>
      </c>
      <c r="BZ11" s="11">
        <f>IF(SUM(BT11,BU11,BY11)&gt;0,SUM(BT11,BU11,BY11),"")</f>
        <v>106.12</v>
      </c>
      <c r="CA11" s="19">
        <v>15.7</v>
      </c>
      <c r="CB11" s="19">
        <v>1.9</v>
      </c>
      <c r="CC11" s="19">
        <v>0</v>
      </c>
      <c r="CD11" s="19">
        <v>0.3</v>
      </c>
      <c r="CE11" s="19">
        <v>15.6</v>
      </c>
      <c r="CF11" s="19">
        <v>1.9</v>
      </c>
      <c r="CG11" s="19">
        <v>0</v>
      </c>
      <c r="CH11" s="19">
        <v>0.3</v>
      </c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8"/>
      <c r="CV11" s="41">
        <f>IF(SUM(CB11,CF11)&gt;0,SUM(CB11,CF11),"")</f>
        <v>3.8</v>
      </c>
      <c r="CW11" s="41">
        <f>IF(SUM(CA11:CB11,CD11:CF11,CH11)-CC11-CG11&gt;0,SUM(CA11:CB11,CD11:CF11,CH11)-CC11-CG11,"")</f>
        <v>35.699999999999996</v>
      </c>
      <c r="CX11" s="41" t="str">
        <f>IF(SUM(CI11:CJ11,CL11)-CK11&gt;0,SUM(CI11:CJ11,CL11)-CK11,"")</f>
        <v/>
      </c>
      <c r="CY11" s="41">
        <f>IF(SUM(CB11,CF11,CJ11)&gt;0,SUM(CB11,CF11,CJ11),"")</f>
        <v>3.8</v>
      </c>
      <c r="CZ11" s="41">
        <f>IF(SUM(CW11,CX11)&gt;0,SUM(CW11,CX11),"")</f>
        <v>35.699999999999996</v>
      </c>
      <c r="DA11" s="41" t="str">
        <f>IF(SUM(CN11,CR11)&gt;0,SUM(CN11,CR11),"")</f>
        <v/>
      </c>
      <c r="DB11" s="41" t="str">
        <f>IF(SUM(CM11:CN11,CP11:CR11,CT11)-SUM(CO11,CS11)&gt;0,SUM(CM11:CN11,CP11:CR11,CT11)-SUM(CO11,CS11),"")</f>
        <v/>
      </c>
      <c r="DC11" s="41">
        <f>IF(SUM(CW11,CX11,DB11)&gt;0,SUM(CW11,CX11,DB11),"")</f>
        <v>35.699999999999996</v>
      </c>
      <c r="DD11" s="52">
        <f>IF(MAX(EB11,FD11,GF11,HH11,IJ11,JL11,KN11,LP11,MR11,NT11,OV11,PX11,QZ11,SB11,TD11)-IF(L11="",0,L11)&gt;0.001,MAX(EB11,FD11,GF11,HH11,IJ11,JL11,KN11,LP11,MR11,NT11,OV11,PX11,QZ11,SB11,TD11)-IF(L11="",0,L11),"")</f>
        <v>0.35000000000000853</v>
      </c>
      <c r="DE11" s="52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2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>
        <v>15.3</v>
      </c>
      <c r="DH11" s="17">
        <v>4.3</v>
      </c>
      <c r="DI11" s="17">
        <v>0</v>
      </c>
      <c r="DJ11" s="17">
        <v>0</v>
      </c>
      <c r="DK11" s="17">
        <v>17.600000000000001</v>
      </c>
      <c r="DL11" s="17">
        <v>4.0999999999999996</v>
      </c>
      <c r="DM11" s="17">
        <v>0</v>
      </c>
      <c r="DN11" s="17">
        <v>0</v>
      </c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>
        <f>IF(SUM(DH11,DL11)&gt;0,SUM(DH11,DL11),"")</f>
        <v>8.3999999999999986</v>
      </c>
      <c r="EB11" s="41">
        <f>IF(SUM(DG11:DH11,DJ11:DL11,DN11)-DI11-DM11&gt;0,SUM(DG11:DH11,DJ11:DL11,DN11)-DI11-DM11,"")</f>
        <v>41.300000000000004</v>
      </c>
      <c r="EC11" s="41" t="str">
        <f>IF(SUM(DO11:DP11,DR11)-DQ11&gt;0,SUM(DO11:DP11,DR11)-DQ11,"")</f>
        <v/>
      </c>
      <c r="ED11" s="41">
        <f>IF(SUM(DH11,DL11,DP11)&gt;0,SUM(DH11,DL11,DP11),"")</f>
        <v>8.3999999999999986</v>
      </c>
      <c r="EE11" s="41">
        <f>IF(SUM(EB11,EC11)&gt;0,SUM(EB11,EC11),"")</f>
        <v>41.300000000000004</v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>
        <f>IF(SUM(EB11,EC11,EG11)&gt;0,SUM(EB11,EC11,EG11),"")</f>
        <v>41.300000000000004</v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>
        <v>16.5</v>
      </c>
      <c r="FL11" s="17">
        <v>4.3</v>
      </c>
      <c r="FM11" s="17">
        <v>0</v>
      </c>
      <c r="FN11" s="17">
        <v>0</v>
      </c>
      <c r="FO11" s="17">
        <v>16.600000000000001</v>
      </c>
      <c r="FP11" s="17">
        <v>4.5999999999999996</v>
      </c>
      <c r="FQ11" s="17">
        <v>0</v>
      </c>
      <c r="FR11" s="17">
        <v>0</v>
      </c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>
        <f>IF(SUM(FL11,FP11)&gt;0,SUM(FL11,FP11),"")</f>
        <v>8.8999999999999986</v>
      </c>
      <c r="GF11" s="41">
        <f>IF(SUM(FK11:FL11,FN11:FP11,FR11)-FM11-FQ11&gt;0,SUM(FK11:FL11,FN11:FP11,FR11)-FM11-FQ11,"")</f>
        <v>42.000000000000007</v>
      </c>
      <c r="GG11" s="41" t="str">
        <f>IF(SUM(FS11:FT11,FV11)-FU11&gt;0,SUM(FS11:FT11,FV11)-FU11,"")</f>
        <v/>
      </c>
      <c r="GH11" s="41">
        <f>IF(SUM(FL11,FP11,FT11)&gt;0,SUM(FL11,FP11,FT11),"")</f>
        <v>8.8999999999999986</v>
      </c>
      <c r="GI11" s="41">
        <f>IF(SUM(GF11,GG11)&gt;0,SUM(GF11,GG11),"")</f>
        <v>42.000000000000007</v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>
        <f>IF(SUM(GF11,GG11,GK11)&gt;0,SUM(GF11,GG11,GK11),"")</f>
        <v>42.000000000000007</v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1" t="str">
        <f>IF(SUM(QF11,QJ11)&gt;0,SUM(QF11,QJ11),"")</f>
        <v/>
      </c>
      <c r="QZ11" s="41" t="str">
        <f>IF(SUM(QE11:QF11,QH11:QJ11,QL11)-QG11-QK11&gt;0,SUM(QE11:QF11,QH11:QJ11,QL11)-QG11-QK11,"")</f>
        <v/>
      </c>
      <c r="RA11" s="41" t="str">
        <f>IF(SUM(QM11:QN11,QP11)-QO11&gt;0,SUM(QM11:QN11,QP11)-QO11,"")</f>
        <v/>
      </c>
      <c r="RB11" s="41" t="str">
        <f>IF(SUM(QF11,QJ11,QN11)&gt;0,SUM(QF11,QJ11,QN11),"")</f>
        <v/>
      </c>
      <c r="RC11" s="41" t="str">
        <f>IF(SUM(QZ11,RA11)&gt;0,SUM(QZ11,RA11),"")</f>
        <v/>
      </c>
      <c r="RD11" s="41" t="str">
        <f>IF(SUM(QR11,QV11)&gt;0,SUM(QR11,QV11),"")</f>
        <v/>
      </c>
      <c r="RE11" s="41" t="str">
        <f>IF(SUM(QQ11:QR11,QT11:QV11,QX11)-SUM(QS11,QW11)&gt;0,SUM(QQ11:QR11,QT11:QV11,QX11)-SUM(QS11,QW11),"")</f>
        <v/>
      </c>
      <c r="RF11" s="41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1" t="str">
        <f>IF(SUM(SJ11,SN11)&gt;0,SUM(SJ11,SN11),"")</f>
        <v/>
      </c>
      <c r="TD11" s="41" t="str">
        <f>IF(SUM(SI11:SJ11,SL11:SN11,SP11)-SK11-SO11&gt;0,SUM(SI11:SJ11,SL11:SN11,SP11)-SK11-SO11,"")</f>
        <v/>
      </c>
      <c r="TE11" s="41" t="str">
        <f>IF(SUM(SQ11:SR11,ST11)-SS11&gt;0,SUM(SQ11:SR11,ST11)-SS11,"")</f>
        <v/>
      </c>
      <c r="TF11" s="41" t="str">
        <f>IF(SUM(SJ11,SN11,SR11)&gt;0,SUM(SJ11,SN11,SR11),"")</f>
        <v/>
      </c>
      <c r="TG11" s="41" t="str">
        <f>IF(SUM(TD11,TE11)&gt;0,SUM(TD11,TE11),"")</f>
        <v/>
      </c>
      <c r="TH11" s="41" t="str">
        <f>IF(SUM(SV11,SZ11)&gt;0,SUM(SV11,SZ11),"")</f>
        <v/>
      </c>
      <c r="TI11" s="41" t="str">
        <f>IF(SUM(SU11:SV11,SX11:SZ11,TB11)-SUM(SW11,TA11)&gt;0,SUM(SU11:SV11,SX11:SZ11,TB11)-SUM(SW11,TA11),"")</f>
        <v/>
      </c>
      <c r="TJ11" s="41" t="str">
        <f>IF(SUM(TD11,TE11,TI11)&gt;0,SUM(TD11,TE11,TI11),"")</f>
        <v/>
      </c>
      <c r="TK11" s="27">
        <f>IF($CU11="P",CA11,(CA11+AX11)/2)</f>
        <v>16.149999999999999</v>
      </c>
      <c r="TL11" s="27">
        <f>IF($CU11="P",CB11,(CB11+AY11)/2)</f>
        <v>2.9249999999999998</v>
      </c>
      <c r="TM11" s="27">
        <f>IF($CU11="P",CC11,(CC11+AZ11)/2)</f>
        <v>0.05</v>
      </c>
      <c r="TN11" s="27">
        <f>IF($CU11="P",CD11,(CD11+BA11)/2)</f>
        <v>0.22499999999999998</v>
      </c>
      <c r="TO11" s="27">
        <f>IF($CU11="P",CE11,(CE11+BB11)/2)</f>
        <v>16.175000000000001</v>
      </c>
      <c r="TP11" s="27">
        <f>IF($CU11="P",CF11,(CF11+BC11)/2)</f>
        <v>3</v>
      </c>
      <c r="TQ11" s="27">
        <f>IF($CU11="P",CG11,(CG11+BD11)/2)</f>
        <v>0.05</v>
      </c>
      <c r="TR11" s="27">
        <f>IF($CU11="P",CH11,(CH11+BE11)/2)</f>
        <v>0.3</v>
      </c>
      <c r="TS11" s="27">
        <f>IF($CU11="P",CI11,(CI11+BF11)/2)</f>
        <v>8.3350000000000009</v>
      </c>
      <c r="TT11" s="27">
        <f>IF($CU11="P",CJ11,(CJ11+BG11)/2)</f>
        <v>2.0499999999999998</v>
      </c>
      <c r="TU11" s="27">
        <f>IF($CU11="P",CK11,(CK11+BH11)/2)</f>
        <v>0</v>
      </c>
      <c r="TV11" s="27">
        <f>IF($CU11="P",CL11,(CL11+BI11)/2)</f>
        <v>0.15</v>
      </c>
      <c r="TW11" s="27">
        <f>IF($CU11="P",CM11,(CM11+BJ11)/2)</f>
        <v>8.65</v>
      </c>
      <c r="TX11" s="27">
        <f>IF($CU11="P",CN11,(CN11+BK11)/2)</f>
        <v>2.0999999999999996</v>
      </c>
      <c r="TY11" s="27">
        <f>IF($CU11="P",CO11,(CO11+BL11)/2)</f>
        <v>0.05</v>
      </c>
      <c r="TZ11" s="27">
        <f>IF($CU11="P",CP11,(CP11+BM11)/2)</f>
        <v>0.15</v>
      </c>
      <c r="UA11" s="27">
        <f>IF($CU11="P",CQ11,(CQ11+BN11)/2)</f>
        <v>8.6999999999999993</v>
      </c>
      <c r="UB11" s="27">
        <f>IF($CU11="P",CR11,(CR11+BO11)/2)</f>
        <v>2</v>
      </c>
      <c r="UC11" s="27">
        <f>IF($CU11="P",CS11,(CS11+BP11)/2)</f>
        <v>0</v>
      </c>
      <c r="UD11" s="27">
        <f>IF($CU11="P",CT11,(CT11+BQ11)/2)</f>
        <v>0.15</v>
      </c>
      <c r="UE11" s="29" t="s">
        <v>56</v>
      </c>
      <c r="UF11" s="11">
        <f>IF(SUM(TL11,TP11)&gt;0,SUM(TL11,TP11),"")</f>
        <v>5.9249999999999998</v>
      </c>
      <c r="UG11" s="11">
        <f>IF(SUM(TK11:TL11,TN11:TP11,TR11)-TM11-TQ11&gt;0,SUM(TK11:TL11,TN11:TP11,TR11)-TM11-TQ11,"")</f>
        <v>38.675000000000004</v>
      </c>
      <c r="UH11" s="11">
        <f>IF(SUM(TS11:TT11,TV11)-TU11&gt;0,SUM(TS11:TT11,TV11)-TU11,"")</f>
        <v>10.535000000000002</v>
      </c>
      <c r="UI11" s="11">
        <f>IF(SUM(TL11,TP11,TT11)&gt;0,SUM(TL11,TP11,TT11),"")</f>
        <v>7.9749999999999996</v>
      </c>
      <c r="UJ11" s="11">
        <f>IF(SUM(UG11,UH11)&gt;0,SUM(UG11,UH11),"")</f>
        <v>49.210000000000008</v>
      </c>
      <c r="UK11" s="11">
        <f>IF(SUM(TX11,UB11)&gt;0,SUM(TX11,UB11),"")</f>
        <v>4.0999999999999996</v>
      </c>
      <c r="UL11" s="11">
        <f>IF(SUM(TW11:TX11,TZ11:UB11,UD11)-SUM(TY11,UC11)&gt;0,SUM(TW11:TX11,TZ11:UB11,UD11)-SUM(TY11,UC11),"")</f>
        <v>21.7</v>
      </c>
      <c r="UM11" s="11">
        <f>IF(SUM(UG11,UH11,UL11)&gt;0,SUM(UG11,UH11,UL11),"")</f>
        <v>70.910000000000011</v>
      </c>
    </row>
    <row r="12" spans="1:559" x14ac:dyDescent="0.2">
      <c r="A12" s="4" t="str" cm="1">
        <f t="array" ref="A12">IF(AND(H12&lt;&gt;"",H12&lt;&gt;"No DD"),SUMPRODUCT((H$4:H$17&lt;&gt;"")*(H$4:H$17&lt;&gt;"No DD")*(E$4:E$17&gt;E12))+1,IF(H12="No DD",SUMPRODUCT((H$4:H$17="No DD")*(E$4:E$17&gt;E12))+1+SUMPRODUCT((H$4:H$17&lt;&gt;"")*(H$4:H$17&lt;&gt;"No DD")),""))</f>
        <v/>
      </c>
      <c r="B12" s="5" t="s">
        <v>140</v>
      </c>
      <c r="C12" s="4" t="s">
        <v>5</v>
      </c>
      <c r="D12" s="4">
        <v>2001</v>
      </c>
      <c r="E12" s="9">
        <f>SUM(J12:R12)+SUM(J12:N12)*0.0000001+SUM(J12)*0.0000000000001</f>
        <v>140.9000100500042</v>
      </c>
      <c r="F12" s="3" t="str">
        <f>IF(OR(AND(AP12&gt;=AW$19,AQ12&gt;=AW$23,AP12&lt;&gt;"",AO12=""),AND(AU12&gt;=AW$19,AV12&gt;=AW$23,AU12&lt;&gt;"",AO12=""),AND(BS12&gt;=BZ$19,BT12&gt;=BZ$23,BS12&lt;&gt;"",BR12=""),AND(BX12&gt;=BZ$19,BY12&gt;=BZ$23,BX12&lt;&gt;"",BR12=""),AND(CV12&gt;=DC$19,CW12&gt;=DC$23,CV12&lt;&gt;"",CU12=""),AND(DA12&gt;=DC$19,DB12&gt;=DC$23,DA12&lt;&gt;""),AND(EA12&gt;=EH$19,EB12&gt;=EH$23,EA12&lt;&gt;""),AND(EF12&gt;=EH$19,EG12&gt;=EH$23,EF12&lt;&gt;""),AND(FC12&gt;=FJ$19,FD12&gt;=FJ$23,FC12&lt;&gt;""),AND(FH12&gt;=FJ$19,FI12&gt;=FJ$23,FH12&lt;&gt;""),AND(GE12&gt;=GL$19,GF12&gt;=GL$23,GE12&lt;&gt;""),AND(GJ12&gt;=GL$19,GK12&gt;=GL$23,GJ12&lt;&gt;""),AND(HG12&gt;=HN$19,HH12&gt;=HN$23,HG12&lt;&gt;""),AND(HL12&gt;=HN$19,HM12&gt;=HN$23,HL12&lt;&gt;""),AND(II12&gt;=IP$19,IJ12&gt;=IP$23,II12&lt;&gt;""),AND(IN12&gt;=IP$19,IO12&gt;=IP$23,IN12&lt;&gt;""),AND(JK12&gt;=JR$19,JL12&gt;=JR$23,JK12&lt;&gt;""),AND(JP12&gt;=JR$19,JQ12&gt;=JR$23,JP12&lt;&gt;""),AND(KM12&gt;=KT$19,KN12&gt;=KT$23,KM12&lt;&gt;""),AND(KR12&gt;=KT$19,KS12&gt;=KT$23,KR12&lt;&gt;""),AND(LO12&gt;=LV$19,LP12&gt;=LV$23,LO12&lt;&gt;""),AND(LT12&gt;=LV$19,LU12&gt;=LV$23,LT12&lt;&gt;""),AND(MQ12&gt;=MX$19,MR12&gt;=MX$23,MQ12&lt;&gt;""),AND(MV12&gt;=MX$19,MW12&gt;=MX$23,MV12&lt;&gt;""),AND(NS12&gt;=NZ$19,NT12&gt;=NZ$23,NS12&lt;&gt;""),AND(NX12&gt;=NZ$19,NY12&gt;=NZ$23,NX12&lt;&gt;""),AND(OU12&gt;=PB$19,OV12&gt;=PB$23,OU12&lt;&gt;""),AND(OZ12&gt;=PB$19,PA12&gt;=PB$23,OZ12&lt;&gt;""),AND(PW12&gt;=QD$19,PX12&gt;=QD$23,PW12&lt;&gt;""),AND(QB12&gt;=QD$19,QC12&gt;=QD$23,QB12&lt;&gt;""),AND(QY12&gt;=RF$19,QZ12&gt;=RF$23,QY12&lt;&gt;""),AND(RD12&gt;=RF$19,RE12&gt;=RF$23,RD12&lt;&gt;""),AND(SA12&gt;=SH$19,SB12&gt;=SH$23,SA12&lt;&gt;""),AND(SF12&gt;=SH$19,SG12&gt;=SH$23,SF12&lt;&gt;""),AND(TC12&gt;=TJ$19,TD12&gt;=TJ$23,TC12&lt;&gt;""),AND(TI12&gt;=TJ$19,TJ12&gt;=TJ$23,TI12&lt;&gt;"")),"P","")</f>
        <v/>
      </c>
      <c r="G12" s="3" t="str">
        <f>IF(OR(AND(AQ12&gt;=AW$23,AQ12&lt;&gt;"",AO12=""),AND(AV12&gt;=AW$23,AV12&lt;&gt;"",AO12=""),AND(BT12&gt;=BZ$23,BT12&lt;&gt;"",BR12=""),AND(BY12&gt;=BZ$23,BY12&lt;&gt;"",BR12=""),AND(CW12&gt;=DC$23,CW12&lt;&gt;"",CU12=""),AND(DB12&gt;=DC$23,DB12&lt;&gt;"",CU12=""),AND(EB12&gt;=EH$23,EB12&lt;&gt;""),AND(EG12&gt;=EH$23,EG12&lt;&gt;""),AND(FD12&gt;=FJ$23,FD12&lt;&gt;""),AND(FI12&gt;=FJ$23,FI12&lt;&gt;""),AND(GF12&gt;=GL$23,GF12&lt;&gt;""),AND(GK12&gt;=GL$23,GK12&lt;&gt;""),AND(HH12&gt;=HN$23,HH12&lt;&gt;""),AND(HM12&gt;=HN$23,HM12&lt;&gt;""),AND(IJ12&gt;=IP$23,IJ12&lt;&gt;""),AND(IO12&gt;=IP$23,IO12&lt;&gt;""),AND(JL12&gt;=JR$23,JL12&lt;&gt;""),AND(JQ12&gt;=JR$23,JQ12&lt;&gt;""),AND(KN12&gt;=KT$23,KN12&lt;&gt;""),AND(KS12&gt;=KT$23,KS12&lt;&gt;""),AND(LP12&gt;=LV$23,LP12&lt;&gt;""),AND(LU12&gt;=LV$23,LU12&lt;&gt;""),AND(MR12&gt;=MX$23,MR12&lt;&gt;""),AND(MW12&gt;=MX$23,MW12&lt;&gt;""),AND(NT12&gt;=NZ$23,NT12&lt;&gt;""),AND(NY12&gt;=NZ$23,NY12&lt;&gt;""),AND(OV12&gt;=PB$23,OV12&lt;&gt;""),AND(PA12&gt;=PB$23,PA12&lt;&gt;""),AND(PX12&gt;=QD$23,PX12&lt;&gt;""),AND(QC12&gt;=QD$23,QC12&lt;&gt;""),AND(QZ12&gt;=RF$23,QZ12&lt;&gt;""),AND(RE12&gt;=RF$23,RE12&lt;&gt;""),AND(SB12&gt;=SH$23,SB12&lt;&gt;""),AND(SG12&gt;=SH$23,SG12&lt;&gt;""),AND(TD12&gt;=TJ$23,TD12&lt;&gt;""),AND(TJ12&gt;=TJ$23,TJ12&lt;&gt;"")),"P","")</f>
        <v/>
      </c>
      <c r="H12" s="37" t="str">
        <f>IF(AND(G12="P",F12=""),"No DD",IF(OR(AND(AS12&gt;=AW$22,AT12&gt;=AW$26,AS12&lt;&gt;"",AO12=""),AND(BV12&gt;=BZ$22,BW12&gt;=BZ$26,BV12&lt;&gt;"",BR12=""),AND(CY12&gt;=DC$22,CZ12&gt;=DC$26,CY12&lt;&gt;"",CU12=""),AND(ED12&gt;=EH$22,EE12&gt;=EH$26,ED12&lt;&gt;""),AND(FF12&gt;=FJ$22,FG12&gt;=FJ$26,FF12&lt;&gt;""),AND(GH12&gt;=GL$22,GI12&gt;=GL$26,GH12&lt;&gt;""),AND(HJ12&gt;=HN$22,HK12&gt;=HN$26,HJ12&lt;&gt;""),AND(IL12&gt;=IP$22,IM12&gt;=IP$26,IL12&lt;&gt;""),AND(JN12&gt;=JR$22,JO12&gt;=JR$26,JN12&lt;&gt;""),AND(KP12&gt;=KT$22,KQ12&gt;=KT$26,KP12&lt;&gt;""),AND(LR12&gt;=LV$22,LS12&gt;=LV$26,LR12&lt;&gt;""),AND(MT12&gt;=MX$22,MU12&gt;=MX$26,MT12&lt;&gt;""),AND(NV12&gt;=NZ$22,NW12&gt;=NZ$26,NV12&lt;&gt;""),AND(OX12&gt;=PB$22,OY12&gt;=PB$26,OX12&lt;&gt;""),AND(PZ12&gt;=QD$22,QA12&gt;=QD$26,PZ12&lt;&gt;""),AND(RB12&gt;=RF$22,RC12&gt;=RF$26,RB12&lt;&gt;""),AND(SD12&gt;=SH$22,SE12&gt;=SH$26,SD12&lt;&gt;""),AND(TF12&gt;=TJ$22,TG12&gt;=TJ$26,TF12&lt;&gt;"")),"Merit",IF(OR(AND(AS12&gt;=AW$21,AT12&gt;=AW$25,AS12&lt;&gt;"",AO12=""),AND(BV12&gt;=BZ$21,BW12&gt;=BZ$25,BV12&lt;&gt;"",BR12=""),AND(CY12&gt;=DC$21,CZ12&gt;=DC$25,CY12&lt;&gt;"",CU12=""),AND(ED12&gt;=EH$21,EE12&gt;=EH$25,ED12&lt;&gt;""),AND(FF12&gt;=FJ$21,FG12&gt;=FJ$25,FF12&lt;&gt;""),AND(GH12&gt;=GL$21,GI12&gt;=GL$25,GH12&lt;&gt;""),AND(HJ12&gt;=HN$21,HK12&gt;=HN$25,HJ12&lt;&gt;""),AND(IL12&gt;=IP$21,IM12&gt;=IP$25,IL12&lt;&gt;""),AND(JN12&gt;=JR$21,JO12&gt;=JR$25,JN12&lt;&gt;""),AND(KP12&gt;=KT$21,KQ12&gt;=KT$25,KP12&lt;&gt;""),AND(LR12&gt;=LV$21,LS12&gt;=LV$25,LR12&lt;&gt;""),AND(MT12&gt;=MX$21,MU12&gt;=MX$25,MT12&lt;&gt;""),AND(NV12&gt;=NZ$21,NW12&gt;=NZ$25,NV12&lt;&gt;""),AND(OX12&gt;=PB$21,OY12&gt;=PB$25,OX12&lt;&gt;""),AND(PZ12&gt;=QD$21,QA12&gt;=QD$25,PZ12&lt;&gt;""),AND(RB12&gt;=RF$21,RC12&gt;=RF$25,RB12&lt;&gt;""),AND(SD12&gt;=SH$21,SE12&gt;=SH$25,SD12&lt;&gt;""),AND(TF12&gt;=TJ$21,TG12&gt;=TJ$25,TF12&lt;&gt;"")),"Excellence",IF(I12="P","Worlds Team",IF(F12="P","National Team","")))))</f>
        <v/>
      </c>
      <c r="I12" s="3" t="str">
        <f>IF(OR(AND(AS12&gt;=AW$20,AT12&gt;=AW$24,AS12&lt;&gt;"",AO12=""),AND(BV12&gt;=BZ$20,BW12&gt;=BZ$24,BV12&lt;&gt;"",BR12=""),AND(CY12&gt;=DC$20,CZ12&gt;=DC$24,CY12&lt;&gt;"",CU12=""),AND(ED12&gt;=EH$20,EE12&gt;=EH$24,ED12&lt;&gt;""),AND(FF12&gt;=FJ$20,FG12&gt;=FJ$24,FF12&lt;&gt;""),AND(GH12&gt;=GL$20,GI12&gt;=GL$24,GH12&lt;&gt;""),AND(HJ12&gt;=HN$20,HK12&gt;=HN$24,HJ12&lt;&gt;""),AND(IL12&gt;=IP$20,IM12&gt;=IP$24,IL12&lt;&gt;""),AND(JN12&gt;=JR$20,JO12&gt;=JR$24,JN12&lt;&gt;""),AND(KP12&gt;=KT$20,KQ12&gt;=KT$24,KP12&lt;&gt;""),AND(LR12&gt;=LV$20,LS12&gt;=LV$24,LR12&lt;&gt;""),AND(MT12&gt;=MX$20,MU12&gt;=MX$24,MT12&lt;&gt;""),AND(NV12&gt;=NZ$20,NW12&gt;=NZ$24,NV12&lt;&gt;""),AND(OX12&gt;=PB$20,OY12&gt;=PB$24,OX12&lt;&gt;""),AND(PZ12&gt;=QD$20,QA12&gt;=QD$24,PZ12&lt;&gt;""),AND(RB12&gt;=RF$20,RC12&gt;=RF$24,RB12&lt;&gt;""),AND(SD12&gt;=SH$20,SE12&gt;=SH$24,SD12&lt;&gt;""),AND(TF12&gt;=TJ$20,TG12&gt;=TJ$24,TF12&lt;&gt;"")),"P","")</f>
        <v/>
      </c>
      <c r="J12" s="8">
        <f>IF(COUNT(AQ12,BT12,CW12)&gt;0,LARGE((AQ12,BT12,CW12),1),0)</f>
        <v>42.2</v>
      </c>
      <c r="K12" s="8" t="str">
        <f>IF(J12=0,"",IF(J12=CW12,$CA$1,IF(J12=BT12,$AX$1,IF(J12=AQ12,$U$1,""))))</f>
        <v>2023 Domestic 3rd Trial</v>
      </c>
      <c r="L12" s="8">
        <f>IF(COUNT(AQ12,BT12,CW12)&gt;1,LARGE((AQ12,BT12,CW12),2),0)</f>
        <v>36.5</v>
      </c>
      <c r="M12" s="8" t="str">
        <f>IF(K12=0,"",IF(AND(L12=J12,L12=AQ12,K12=BT12),$U$1,IF(AND(L12=J12,L12=AQ12,L12=CW12),$U$1,IF(AND(L12=J12,L12=CW12,L12=BT12),$AX$1,IF(L12=CW12,$CA$1,IF(L12=BT12,$AX$1,IF(L12=AQ12,$U$1,"")))))))</f>
        <v>2024 Elite Canada</v>
      </c>
      <c r="N12" s="8">
        <f>IF(COUNT(AR12,BU12,CX12)&gt;0,LARGE((AR12,BU12,CX12),1),0)</f>
        <v>21.800000000000004</v>
      </c>
      <c r="O12" s="8" t="str">
        <f>IF(N12=0,"",IF(N12=CX12,$CA$1,IF(N12=BU12,$AX$1,IF(N12=AR12,$U$1,""))))</f>
        <v>2024 Nationals</v>
      </c>
      <c r="P12" s="8">
        <f>IF(MAX(AV12,BY12,DB12)&gt;0,MAX(AV12,BY12,DB12),0)</f>
        <v>40.4</v>
      </c>
      <c r="Q12" s="8" t="str">
        <f>IF(P12=0,"",IF(P12=DB12,$CA$1,IF(P12=BY12,$AX$1,IF(P12=AV12,$U$1,""))))</f>
        <v>2024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TD12,$SI$1,IF(R12+IF(L12="",0,L12)=SB12,$RG$1,IF(R12+IF(L12="",0,L12)=QZ12,$QE$1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))),IF(R12=DE12,IF(R12+IF(N12="",0,N12)=TE12,$SI$1,IF(R12+IF(N12="",0,N12)=SC12,$RG$1,IF(R12+IF(N12="",0,N12)=RA12,$QE$1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))),IF(R12=DF12,IF(R12+IF(P12="",0,P12)=TI12,$SI$1,IF(R12+IF(P12="",0,P12)=SG12,$RG$1,IF(R12+IF(P12="",0,P12)=RE12,$QE$1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)))</f>
        <v/>
      </c>
      <c r="U12" s="19">
        <v>15.9</v>
      </c>
      <c r="V12" s="19">
        <v>4.5999999999999996</v>
      </c>
      <c r="W12" s="19">
        <v>0</v>
      </c>
      <c r="X12" s="19">
        <v>0.6</v>
      </c>
      <c r="Y12" s="19">
        <v>17.5</v>
      </c>
      <c r="Z12" s="19">
        <v>3.6</v>
      </c>
      <c r="AA12" s="19">
        <v>0</v>
      </c>
      <c r="AB12" s="19">
        <v>0</v>
      </c>
      <c r="AC12" s="19">
        <v>15.6</v>
      </c>
      <c r="AD12" s="19">
        <v>2.6</v>
      </c>
      <c r="AE12" s="19">
        <v>0</v>
      </c>
      <c r="AF12" s="19">
        <v>0.6</v>
      </c>
      <c r="AG12" s="19">
        <v>15.6</v>
      </c>
      <c r="AH12" s="19">
        <v>1.9</v>
      </c>
      <c r="AI12" s="19">
        <v>0</v>
      </c>
      <c r="AJ12" s="19">
        <v>0.3</v>
      </c>
      <c r="AK12" s="19">
        <v>16.7</v>
      </c>
      <c r="AL12" s="19">
        <v>4.5999999999999996</v>
      </c>
      <c r="AM12" s="19">
        <v>0</v>
      </c>
      <c r="AN12" s="19">
        <v>0.6</v>
      </c>
      <c r="AO12" s="28"/>
      <c r="AP12" s="41">
        <f>IF(SUM(V12,Z12)&gt;0,SUM(V12,Z12),"")</f>
        <v>8.1999999999999993</v>
      </c>
      <c r="AQ12" s="41">
        <f>IF(SUM(U12:V12,X12:Z12,AB12)-W12-AA12&gt;0,SUM(U12:V12,X12:Z12,AB12)-W12-AA12,"")</f>
        <v>42.2</v>
      </c>
      <c r="AR12" s="41">
        <f>IF(SUM(AC12:AD12,AF12)-AE12&gt;0,SUM(AC12:AD12,AF12)-AE12,"")</f>
        <v>18.8</v>
      </c>
      <c r="AS12" s="41">
        <f>IF(SUM(V12,Z12,AD12)&gt;0,SUM(V12,Z12,AD12),"")</f>
        <v>10.799999999999999</v>
      </c>
      <c r="AT12" s="41">
        <f>IF(SUM(AQ12,AR12)&gt;0,SUM(AQ12,AR12),"")</f>
        <v>61</v>
      </c>
      <c r="AU12" s="41">
        <f>IF(SUM(AH12,AL12)&gt;0,SUM(AH12,AL12),"")</f>
        <v>6.5</v>
      </c>
      <c r="AV12" s="41">
        <f>IF(SUM(AG12:AH12,AJ12:AL12,AN12)-SUM(AI12,AM12)&gt;0,SUM(AG12:AH12,AJ12:AL12,AN12)-SUM(AI12,AM12),"")</f>
        <v>39.700000000000003</v>
      </c>
      <c r="AW12" s="41">
        <f>IF(SUM(AQ12,AR12,AV12)&gt;0,SUM(AQ12,AR12,AV12),"")</f>
        <v>100.7</v>
      </c>
      <c r="AX12" s="18">
        <v>16.600000000000001</v>
      </c>
      <c r="AY12" s="18">
        <v>1.2</v>
      </c>
      <c r="AZ12" s="18">
        <v>0</v>
      </c>
      <c r="BA12" s="18">
        <v>0</v>
      </c>
      <c r="BB12" s="18">
        <v>15.5</v>
      </c>
      <c r="BC12" s="18">
        <v>2.6</v>
      </c>
      <c r="BD12" s="18">
        <v>0</v>
      </c>
      <c r="BE12" s="18">
        <v>0.6</v>
      </c>
      <c r="BF12" s="18">
        <v>17.399999999999999</v>
      </c>
      <c r="BG12" s="18">
        <v>4.0999999999999996</v>
      </c>
      <c r="BH12" s="18">
        <v>0</v>
      </c>
      <c r="BI12" s="18">
        <v>0.3</v>
      </c>
      <c r="BJ12" s="18">
        <v>15.6</v>
      </c>
      <c r="BK12" s="18">
        <v>2.6</v>
      </c>
      <c r="BL12" s="18">
        <v>0</v>
      </c>
      <c r="BM12" s="18">
        <v>0.6</v>
      </c>
      <c r="BN12" s="18">
        <v>17.2</v>
      </c>
      <c r="BO12" s="18">
        <v>4.0999999999999996</v>
      </c>
      <c r="BP12" s="18">
        <v>0</v>
      </c>
      <c r="BQ12" s="18">
        <v>0.3</v>
      </c>
      <c r="BR12" s="29"/>
      <c r="BS12" s="11">
        <f>IF(SUM(AY12,BC12)&gt;0,SUM(AY12,BC12),"")</f>
        <v>3.8</v>
      </c>
      <c r="BT12" s="11">
        <f>IF(SUM(AX12:AY12,BA12:BC12,BE12)-AZ12-BD12&gt;0,SUM(AX12:AY12,BA12:BC12,BE12)-AZ12-BD12,"")</f>
        <v>36.5</v>
      </c>
      <c r="BU12" s="11">
        <f>IF(SUM(BF12:BG12,BI12)-BH12&gt;0,SUM(BF12:BG12,BI12)-BH12,"")</f>
        <v>21.8</v>
      </c>
      <c r="BV12" s="11">
        <f>IF(SUM(AY12,BC12,BG12)&gt;0,SUM(AY12,BC12,BG12),"")</f>
        <v>7.8999999999999995</v>
      </c>
      <c r="BW12" s="11">
        <f>IF(SUM(BT12,BU12)&gt;0,SUM(BT12,BU12),"")</f>
        <v>58.3</v>
      </c>
      <c r="BX12" s="11">
        <f>IF(SUM(BK12,BO12)&gt;0,SUM(BK12,BO12),"")</f>
        <v>6.6999999999999993</v>
      </c>
      <c r="BY12" s="11">
        <f>IF(SUM(BJ12:BK12,BM12:BO12,BQ12)-SUM(BL12,BP12)&gt;0,SUM(BJ12:BK12,BM12:BO12,BQ12)-SUM(BL12,BP12),"")</f>
        <v>40.4</v>
      </c>
      <c r="BZ12" s="11">
        <f>IF(SUM(BT12,BU12,BY12)&gt;0,SUM(BT12,BU12,BY12),"")</f>
        <v>98.699999999999989</v>
      </c>
      <c r="CA12" s="19">
        <v>17</v>
      </c>
      <c r="CB12" s="19">
        <v>3.5</v>
      </c>
      <c r="CC12" s="19">
        <v>2.1</v>
      </c>
      <c r="CD12" s="19">
        <v>0.6</v>
      </c>
      <c r="CE12" s="19">
        <v>17.100000000000001</v>
      </c>
      <c r="CF12" s="19">
        <v>3.2</v>
      </c>
      <c r="CG12" s="19">
        <v>4.4000000000000004</v>
      </c>
      <c r="CH12" s="19">
        <v>0.6</v>
      </c>
      <c r="CI12" s="19">
        <v>16.600000000000001</v>
      </c>
      <c r="CJ12" s="19">
        <v>4.5999999999999996</v>
      </c>
      <c r="CK12" s="19">
        <v>0</v>
      </c>
      <c r="CL12" s="19">
        <v>0.6</v>
      </c>
      <c r="CM12" s="19"/>
      <c r="CN12" s="19"/>
      <c r="CO12" s="19"/>
      <c r="CP12" s="19"/>
      <c r="CQ12" s="19"/>
      <c r="CR12" s="19"/>
      <c r="CS12" s="19"/>
      <c r="CT12" s="19"/>
      <c r="CU12" s="28"/>
      <c r="CV12" s="41">
        <f>IF(SUM(CB12,CF12)&gt;0,SUM(CB12,CF12),"")</f>
        <v>6.7</v>
      </c>
      <c r="CW12" s="41">
        <f>IF(SUM(CA12:CB12,CD12:CF12,CH12)-CC12-CG12&gt;0,SUM(CA12:CB12,CD12:CF12,CH12)-CC12-CG12,"")</f>
        <v>35.500000000000007</v>
      </c>
      <c r="CX12" s="41">
        <f>IF(SUM(CI12:CJ12,CL12)-CK12&gt;0,SUM(CI12:CJ12,CL12)-CK12,"")</f>
        <v>21.800000000000004</v>
      </c>
      <c r="CY12" s="41">
        <f>IF(SUM(CB12,CF12,CJ12)&gt;0,SUM(CB12,CF12,CJ12),"")</f>
        <v>11.3</v>
      </c>
      <c r="CZ12" s="41">
        <f>IF(SUM(CW12,CX12)&gt;0,SUM(CW12,CX12),"")</f>
        <v>57.300000000000011</v>
      </c>
      <c r="DA12" s="41" t="str">
        <f>IF(SUM(CN12,CR12)&gt;0,SUM(CN12,CR12),"")</f>
        <v/>
      </c>
      <c r="DB12" s="41" t="str">
        <f>IF(SUM(CM12:CN12,CP12:CR12,CT12)-SUM(CO12,CS12)&gt;0,SUM(CM12:CN12,CP12:CR12,CT12)-SUM(CO12,CS12),"")</f>
        <v/>
      </c>
      <c r="DC12" s="41">
        <f>IF(SUM(CW12,CX12,DB12)&gt;0,SUM(CW12,CX12,DB12),"")</f>
        <v>57.300000000000011</v>
      </c>
      <c r="DD12" s="52" t="str">
        <f>IF(MAX(EB12,FD12,GF12,HH12,IJ12,JL12,KN12,LP12,MR12,NT12,OV12,PX12,QZ12,SB12,TD12)-IF(L12="",0,L12)&gt;0.001,MAX(EB12,FD12,GF12,HH12,IJ12,JL12,KN12,LP12,MR12,NT12,OV12,PX12,QZ12,SB12,TD12)-IF(L12="",0,L12),"")</f>
        <v/>
      </c>
      <c r="DE12" s="52" t="str">
        <f>IF(MAX(EC12,FE12,GG12,HI12,IK12,JM12,KO12,LQ12,MS12,NU12,OW12,PY12,RA12,SC12,TE12)-IF(N12="",0,N12)&gt;0.001,MAX(EC12,FE12,GG12,HI12,IK12,JM12,KO12,LQ12,MS12,NU12,OW12,PY12,RA12,SC12,TE12)-IF(N12="",0,N12),"")</f>
        <v/>
      </c>
      <c r="DF12" s="52" t="str">
        <f>IF(MAX(EG12,FI12,GK12,HM12,IO12,JQ12,KS12,LU12,MW12,NY12,PA12,QC12,RE12,SG12,TI12)-IF(P12="",0,P12)&gt;0.001,MAX(EG12,FI12,GK12,HM12,IO12,JQ12,KS12,LU12,MW12,NY12,PA12,QC12,RE12,SG12,TI12)-IF(P12="",0,P12),"")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1" t="str">
        <f>IF(SUM(QF12,QJ12)&gt;0,SUM(QF12,QJ12),"")</f>
        <v/>
      </c>
      <c r="QZ12" s="41" t="str">
        <f>IF(SUM(QE12:QF12,QH12:QJ12,QL12)-QG12-QK12&gt;0,SUM(QE12:QF12,QH12:QJ12,QL12)-QG12-QK12,"")</f>
        <v/>
      </c>
      <c r="RA12" s="41" t="str">
        <f>IF(SUM(QM12:QN12,QP12)-QO12&gt;0,SUM(QM12:QN12,QP12)-QO12,"")</f>
        <v/>
      </c>
      <c r="RB12" s="41" t="str">
        <f>IF(SUM(QF12,QJ12,QN12)&gt;0,SUM(QF12,QJ12,QN12),"")</f>
        <v/>
      </c>
      <c r="RC12" s="41" t="str">
        <f>IF(SUM(QZ12,RA12)&gt;0,SUM(QZ12,RA12),"")</f>
        <v/>
      </c>
      <c r="RD12" s="41" t="str">
        <f>IF(SUM(QR12,QV12)&gt;0,SUM(QR12,QV12),"")</f>
        <v/>
      </c>
      <c r="RE12" s="41" t="str">
        <f>IF(SUM(QQ12:QR12,QT12:QV12,QX12)-SUM(QS12,QW12)&gt;0,SUM(QQ12:QR12,QT12:QV12,QX12)-SUM(QS12,QW12),"")</f>
        <v/>
      </c>
      <c r="RF12" s="41" t="str">
        <f>IF(SUM(QZ12,RA12,RE12)&gt;0,SUM(QZ12,RA12,RE12),"")</f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>IF(SUM(RH12,RL12)&gt;0,SUM(RH12,RL12),"")</f>
        <v/>
      </c>
      <c r="SB12" s="11" t="str">
        <f>IF(SUM(RG12:RH12,RJ12:RL12,RN12)-RI12-RM12&gt;0,SUM(RG12:RH12,RJ12:RL12,RN12)-RI12-RM12,"")</f>
        <v/>
      </c>
      <c r="SC12" s="11" t="str">
        <f>IF(SUM(RO12:RP12,RR12)-RQ12&gt;0,SUM(RO12:RP12,RR12)-RQ12,"")</f>
        <v/>
      </c>
      <c r="SD12" s="11" t="str">
        <f>IF(SUM(RH12,RL12,RP12)&gt;0,SUM(RH12,RL12,RP12),"")</f>
        <v/>
      </c>
      <c r="SE12" s="11" t="str">
        <f>IF(SUM(SB12,SC12)&gt;0,SUM(SB12,SC12),"")</f>
        <v/>
      </c>
      <c r="SF12" s="11" t="str">
        <f>IF(SUM(RT12,RX12)&gt;0,SUM(RT12,RX12),"")</f>
        <v/>
      </c>
      <c r="SG12" s="11" t="str">
        <f>IF(SUM(RS12:RT12,RV12:RX12,RZ12)-SUM(RU12,RY12)&gt;0,SUM(RS12:RT12,RV12:RX12,RZ12)-SUM(RU12,RY12),"")</f>
        <v/>
      </c>
      <c r="SH12" s="11" t="str">
        <f>IF(SUM(SB12,SC12,SG12)&gt;0,SUM(SB12,SC12,SG12),"")</f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1" t="str">
        <f>IF(SUM(SJ12,SN12)&gt;0,SUM(SJ12,SN12),"")</f>
        <v/>
      </c>
      <c r="TD12" s="41" t="str">
        <f>IF(SUM(SI12:SJ12,SL12:SN12,SP12)-SK12-SO12&gt;0,SUM(SI12:SJ12,SL12:SN12,SP12)-SK12-SO12,"")</f>
        <v/>
      </c>
      <c r="TE12" s="41" t="str">
        <f>IF(SUM(SQ12:SR12,ST12)-SS12&gt;0,SUM(SQ12:SR12,ST12)-SS12,"")</f>
        <v/>
      </c>
      <c r="TF12" s="41" t="str">
        <f>IF(SUM(SJ12,SN12,SR12)&gt;0,SUM(SJ12,SN12,SR12),"")</f>
        <v/>
      </c>
      <c r="TG12" s="41" t="str">
        <f>IF(SUM(TD12,TE12)&gt;0,SUM(TD12,TE12),"")</f>
        <v/>
      </c>
      <c r="TH12" s="41" t="str">
        <f>IF(SUM(SV12,SZ12)&gt;0,SUM(SV12,SZ12),"")</f>
        <v/>
      </c>
      <c r="TI12" s="41" t="str">
        <f>IF(SUM(SU12:SV12,SX12:SZ12,TB12)-SUM(SW12,TA12)&gt;0,SUM(SU12:SV12,SX12:SZ12,TB12)-SUM(SW12,TA12),"")</f>
        <v/>
      </c>
      <c r="TJ12" s="41" t="str">
        <f>IF(SUM(TD12,TE12,TI12)&gt;0,SUM(TD12,TE12,TI12),"")</f>
        <v/>
      </c>
      <c r="TK12" s="27">
        <f>IF($CU12="P",CA12,(CA12+AX12)/2)</f>
        <v>16.8</v>
      </c>
      <c r="TL12" s="27">
        <f>IF($CU12="P",CB12,(CB12+AY12)/2)</f>
        <v>2.35</v>
      </c>
      <c r="TM12" s="27">
        <f>IF($CU12="P",CC12,(CC12+AZ12)/2)</f>
        <v>1.05</v>
      </c>
      <c r="TN12" s="27">
        <f>IF($CU12="P",CD12,(CD12+BA12)/2)</f>
        <v>0.3</v>
      </c>
      <c r="TO12" s="27">
        <f>IF($CU12="P",CE12,(CE12+BB12)/2)</f>
        <v>16.3</v>
      </c>
      <c r="TP12" s="27">
        <f>IF($CU12="P",CF12,(CF12+BC12)/2)</f>
        <v>2.9000000000000004</v>
      </c>
      <c r="TQ12" s="27">
        <f>IF($CU12="P",CG12,(CG12+BD12)/2)</f>
        <v>2.2000000000000002</v>
      </c>
      <c r="TR12" s="27">
        <f>IF($CU12="P",CH12,(CH12+BE12)/2)</f>
        <v>0.6</v>
      </c>
      <c r="TS12" s="27">
        <f>IF($CU12="P",CI12,(CI12+BF12)/2)</f>
        <v>17</v>
      </c>
      <c r="TT12" s="27">
        <f>IF($CU12="P",CJ12,(CJ12+BG12)/2)</f>
        <v>4.3499999999999996</v>
      </c>
      <c r="TU12" s="27">
        <f>IF($CU12="P",CK12,(CK12+BH12)/2)</f>
        <v>0</v>
      </c>
      <c r="TV12" s="27">
        <f>IF($CU12="P",CL12,(CL12+BI12)/2)</f>
        <v>0.44999999999999996</v>
      </c>
      <c r="TW12" s="27">
        <f>IF($CU12="P",CM12,(CM12+BJ12)/2)</f>
        <v>7.8</v>
      </c>
      <c r="TX12" s="27">
        <f>IF($CU12="P",CN12,(CN12+BK12)/2)</f>
        <v>1.3</v>
      </c>
      <c r="TY12" s="27">
        <f>IF($CU12="P",CO12,(CO12+BL12)/2)</f>
        <v>0</v>
      </c>
      <c r="TZ12" s="27">
        <f>IF($CU12="P",CP12,(CP12+BM12)/2)</f>
        <v>0.3</v>
      </c>
      <c r="UA12" s="27">
        <f>IF($CU12="P",CQ12,(CQ12+BN12)/2)</f>
        <v>8.6</v>
      </c>
      <c r="UB12" s="27">
        <f>IF($CU12="P",CR12,(CR12+BO12)/2)</f>
        <v>2.0499999999999998</v>
      </c>
      <c r="UC12" s="27">
        <f>IF($CU12="P",CS12,(CS12+BP12)/2)</f>
        <v>0</v>
      </c>
      <c r="UD12" s="27">
        <f>IF($CU12="P",CT12,(CT12+BQ12)/2)</f>
        <v>0.15</v>
      </c>
      <c r="UE12" s="29" t="s">
        <v>56</v>
      </c>
      <c r="UF12" s="11">
        <f>IF(SUM(TL12,TP12)&gt;0,SUM(TL12,TP12),"")</f>
        <v>5.25</v>
      </c>
      <c r="UG12" s="11">
        <f>IF(SUM(TK12:TL12,TN12:TP12,TR12)-TM12-TQ12&gt;0,SUM(TK12:TL12,TN12:TP12,TR12)-TM12-TQ12,"")</f>
        <v>36</v>
      </c>
      <c r="UH12" s="11">
        <f>IF(SUM(TS12:TT12,TV12)-TU12&gt;0,SUM(TS12:TT12,TV12)-TU12,"")</f>
        <v>21.8</v>
      </c>
      <c r="UI12" s="11">
        <f>IF(SUM(TL12,TP12,TT12)&gt;0,SUM(TL12,TP12,TT12),"")</f>
        <v>9.6</v>
      </c>
      <c r="UJ12" s="11">
        <f>IF(SUM(UG12,UH12)&gt;0,SUM(UG12,UH12),"")</f>
        <v>57.8</v>
      </c>
      <c r="UK12" s="11">
        <f>IF(SUM(TX12,UB12)&gt;0,SUM(TX12,UB12),"")</f>
        <v>3.3499999999999996</v>
      </c>
      <c r="UL12" s="11">
        <f>IF(SUM(TW12:TX12,TZ12:UB12,UD12)-SUM(TY12,UC12)&gt;0,SUM(TW12:TX12,TZ12:UB12,UD12)-SUM(TY12,UC12),"")</f>
        <v>20.2</v>
      </c>
      <c r="UM12" s="11">
        <f>IF(SUM(UG12,UH12,UL12)&gt;0,SUM(UG12,UH12,UL12),"")</f>
        <v>78</v>
      </c>
    </row>
    <row r="13" spans="1:559" x14ac:dyDescent="0.2">
      <c r="A13" s="4" t="str" cm="1">
        <f t="array" ref="A13">IF(AND(H13&lt;&gt;"",H13&lt;&gt;"No DD"),SUMPRODUCT((H$4:H$17&lt;&gt;"")*(H$4:H$17&lt;&gt;"No DD")*(E$4:E$17&gt;E13))+1,IF(H13="No DD",SUMPRODUCT((H$4:H$17="No DD")*(E$4:E$17&gt;E13))+1+SUMPRODUCT((H$4:H$17&lt;&gt;"")*(H$4:H$17&lt;&gt;"No DD")),""))</f>
        <v/>
      </c>
      <c r="B13" s="5" t="s">
        <v>74</v>
      </c>
      <c r="C13" s="4" t="s">
        <v>6</v>
      </c>
      <c r="D13" s="4">
        <v>2001</v>
      </c>
      <c r="E13" s="9">
        <f>SUM(J13:R13)+SUM(J13:N13)*0.0000001+SUM(J13)*0.0000000000001</f>
        <v>136.70000913000413</v>
      </c>
      <c r="F13" s="3" t="str">
        <f>IF(OR(AND(AP13&gt;=AW$19,AQ13&gt;=AW$23,AP13&lt;&gt;"",AO13=""),AND(AU13&gt;=AW$19,AV13&gt;=AW$23,AU13&lt;&gt;"",AO13=""),AND(BS13&gt;=BZ$19,BT13&gt;=BZ$23,BS13&lt;&gt;"",BR13=""),AND(BX13&gt;=BZ$19,BY13&gt;=BZ$23,BX13&lt;&gt;"",BR13=""),AND(CV13&gt;=DC$19,CW13&gt;=DC$23,CV13&lt;&gt;"",CU13=""),AND(DA13&gt;=DC$19,DB13&gt;=DC$23,DA13&lt;&gt;""),AND(EA13&gt;=EH$19,EB13&gt;=EH$23,EA13&lt;&gt;""),AND(EF13&gt;=EH$19,EG13&gt;=EH$23,EF13&lt;&gt;""),AND(FC13&gt;=FJ$19,FD13&gt;=FJ$23,FC13&lt;&gt;""),AND(FH13&gt;=FJ$19,FI13&gt;=FJ$23,FH13&lt;&gt;""),AND(GE13&gt;=GL$19,GF13&gt;=GL$23,GE13&lt;&gt;""),AND(GJ13&gt;=GL$19,GK13&gt;=GL$23,GJ13&lt;&gt;""),AND(HG13&gt;=HN$19,HH13&gt;=HN$23,HG13&lt;&gt;""),AND(HL13&gt;=HN$19,HM13&gt;=HN$23,HL13&lt;&gt;""),AND(II13&gt;=IP$19,IJ13&gt;=IP$23,II13&lt;&gt;""),AND(IN13&gt;=IP$19,IO13&gt;=IP$23,IN13&lt;&gt;""),AND(JK13&gt;=JR$19,JL13&gt;=JR$23,JK13&lt;&gt;""),AND(JP13&gt;=JR$19,JQ13&gt;=JR$23,JP13&lt;&gt;""),AND(KM13&gt;=KT$19,KN13&gt;=KT$23,KM13&lt;&gt;""),AND(KR13&gt;=KT$19,KS13&gt;=KT$23,KR13&lt;&gt;""),AND(LO13&gt;=LV$19,LP13&gt;=LV$23,LO13&lt;&gt;""),AND(LT13&gt;=LV$19,LU13&gt;=LV$23,LT13&lt;&gt;""),AND(MQ13&gt;=MX$19,MR13&gt;=MX$23,MQ13&lt;&gt;""),AND(MV13&gt;=MX$19,MW13&gt;=MX$23,MV13&lt;&gt;""),AND(NS13&gt;=NZ$19,NT13&gt;=NZ$23,NS13&lt;&gt;""),AND(NX13&gt;=NZ$19,NY13&gt;=NZ$23,NX13&lt;&gt;""),AND(OU13&gt;=PB$19,OV13&gt;=PB$23,OU13&lt;&gt;""),AND(OZ13&gt;=PB$19,PA13&gt;=PB$23,OZ13&lt;&gt;""),AND(PW13&gt;=QD$19,PX13&gt;=QD$23,PW13&lt;&gt;""),AND(QB13&gt;=QD$19,QC13&gt;=QD$23,QB13&lt;&gt;""),AND(QY13&gt;=RF$19,QZ13&gt;=RF$23,QY13&lt;&gt;""),AND(RD13&gt;=RF$19,RE13&gt;=RF$23,RD13&lt;&gt;""),AND(SA13&gt;=SH$19,SB13&gt;=SH$23,SA13&lt;&gt;""),AND(SF13&gt;=SH$19,SG13&gt;=SH$23,SF13&lt;&gt;""),AND(TC13&gt;=TJ$19,TD13&gt;=TJ$23,TC13&lt;&gt;""),AND(TI13&gt;=TJ$19,TJ13&gt;=TJ$23,TI13&lt;&gt;"")),"P","")</f>
        <v/>
      </c>
      <c r="G13" s="3" t="str">
        <f>IF(OR(AND(AQ13&gt;=AW$23,AQ13&lt;&gt;"",AO13=""),AND(AV13&gt;=AW$23,AV13&lt;&gt;"",AO13=""),AND(BT13&gt;=BZ$23,BT13&lt;&gt;"",BR13=""),AND(BY13&gt;=BZ$23,BY13&lt;&gt;"",BR13=""),AND(CW13&gt;=DC$23,CW13&lt;&gt;"",CU13=""),AND(DB13&gt;=DC$23,DB13&lt;&gt;"",CU13=""),AND(EB13&gt;=EH$23,EB13&lt;&gt;""),AND(EG13&gt;=EH$23,EG13&lt;&gt;""),AND(FD13&gt;=FJ$23,FD13&lt;&gt;""),AND(FI13&gt;=FJ$23,FI13&lt;&gt;""),AND(GF13&gt;=GL$23,GF13&lt;&gt;""),AND(GK13&gt;=GL$23,GK13&lt;&gt;""),AND(HH13&gt;=HN$23,HH13&lt;&gt;""),AND(HM13&gt;=HN$23,HM13&lt;&gt;""),AND(IJ13&gt;=IP$23,IJ13&lt;&gt;""),AND(IO13&gt;=IP$23,IO13&lt;&gt;""),AND(JL13&gt;=JR$23,JL13&lt;&gt;""),AND(JQ13&gt;=JR$23,JQ13&lt;&gt;""),AND(KN13&gt;=KT$23,KN13&lt;&gt;""),AND(KS13&gt;=KT$23,KS13&lt;&gt;""),AND(LP13&gt;=LV$23,LP13&lt;&gt;""),AND(LU13&gt;=LV$23,LU13&lt;&gt;""),AND(MR13&gt;=MX$23,MR13&lt;&gt;""),AND(MW13&gt;=MX$23,MW13&lt;&gt;""),AND(NT13&gt;=NZ$23,NT13&lt;&gt;""),AND(NY13&gt;=NZ$23,NY13&lt;&gt;""),AND(OV13&gt;=PB$23,OV13&lt;&gt;""),AND(PA13&gt;=PB$23,PA13&lt;&gt;""),AND(PX13&gt;=QD$23,PX13&lt;&gt;""),AND(QC13&gt;=QD$23,QC13&lt;&gt;""),AND(QZ13&gt;=RF$23,QZ13&lt;&gt;""),AND(RE13&gt;=RF$23,RE13&lt;&gt;""),AND(SB13&gt;=SH$23,SB13&lt;&gt;""),AND(SG13&gt;=SH$23,SG13&lt;&gt;""),AND(TD13&gt;=TJ$23,TD13&lt;&gt;""),AND(TJ13&gt;=TJ$23,TJ13&lt;&gt;"")),"P","")</f>
        <v/>
      </c>
      <c r="H13" s="37" t="str">
        <f>IF(AND(G13="P",F13=""),"No DD",IF(OR(AND(AS13&gt;=AW$22,AT13&gt;=AW$26,AS13&lt;&gt;"",AO13=""),AND(BV13&gt;=BZ$22,BW13&gt;=BZ$26,BV13&lt;&gt;"",BR13=""),AND(CY13&gt;=DC$22,CZ13&gt;=DC$26,CY13&lt;&gt;"",CU13=""),AND(ED13&gt;=EH$22,EE13&gt;=EH$26,ED13&lt;&gt;""),AND(FF13&gt;=FJ$22,FG13&gt;=FJ$26,FF13&lt;&gt;""),AND(GH13&gt;=GL$22,GI13&gt;=GL$26,GH13&lt;&gt;""),AND(HJ13&gt;=HN$22,HK13&gt;=HN$26,HJ13&lt;&gt;""),AND(IL13&gt;=IP$22,IM13&gt;=IP$26,IL13&lt;&gt;""),AND(JN13&gt;=JR$22,JO13&gt;=JR$26,JN13&lt;&gt;""),AND(KP13&gt;=KT$22,KQ13&gt;=KT$26,KP13&lt;&gt;""),AND(LR13&gt;=LV$22,LS13&gt;=LV$26,LR13&lt;&gt;""),AND(MT13&gt;=MX$22,MU13&gt;=MX$26,MT13&lt;&gt;""),AND(NV13&gt;=NZ$22,NW13&gt;=NZ$26,NV13&lt;&gt;""),AND(OX13&gt;=PB$22,OY13&gt;=PB$26,OX13&lt;&gt;""),AND(PZ13&gt;=QD$22,QA13&gt;=QD$26,PZ13&lt;&gt;""),AND(RB13&gt;=RF$22,RC13&gt;=RF$26,RB13&lt;&gt;""),AND(SD13&gt;=SH$22,SE13&gt;=SH$26,SD13&lt;&gt;""),AND(TF13&gt;=TJ$22,TG13&gt;=TJ$26,TF13&lt;&gt;"")),"Merit",IF(OR(AND(AS13&gt;=AW$21,AT13&gt;=AW$25,AS13&lt;&gt;"",AO13=""),AND(BV13&gt;=BZ$21,BW13&gt;=BZ$25,BV13&lt;&gt;"",BR13=""),AND(CY13&gt;=DC$21,CZ13&gt;=DC$25,CY13&lt;&gt;"",CU13=""),AND(ED13&gt;=EH$21,EE13&gt;=EH$25,ED13&lt;&gt;""),AND(FF13&gt;=FJ$21,FG13&gt;=FJ$25,FF13&lt;&gt;""),AND(GH13&gt;=GL$21,GI13&gt;=GL$25,GH13&lt;&gt;""),AND(HJ13&gt;=HN$21,HK13&gt;=HN$25,HJ13&lt;&gt;""),AND(IL13&gt;=IP$21,IM13&gt;=IP$25,IL13&lt;&gt;""),AND(JN13&gt;=JR$21,JO13&gt;=JR$25,JN13&lt;&gt;""),AND(KP13&gt;=KT$21,KQ13&gt;=KT$25,KP13&lt;&gt;""),AND(LR13&gt;=LV$21,LS13&gt;=LV$25,LR13&lt;&gt;""),AND(MT13&gt;=MX$21,MU13&gt;=MX$25,MT13&lt;&gt;""),AND(NV13&gt;=NZ$21,NW13&gt;=NZ$25,NV13&lt;&gt;""),AND(OX13&gt;=PB$21,OY13&gt;=PB$25,OX13&lt;&gt;""),AND(PZ13&gt;=QD$21,QA13&gt;=QD$25,PZ13&lt;&gt;""),AND(RB13&gt;=RF$21,RC13&gt;=RF$25,RB13&lt;&gt;""),AND(SD13&gt;=SH$21,SE13&gt;=SH$25,SD13&lt;&gt;""),AND(TF13&gt;=TJ$21,TG13&gt;=TJ$25,TF13&lt;&gt;"")),"Excellence",IF(I13="P","Worlds Team",IF(F13="P","National Team","")))))</f>
        <v/>
      </c>
      <c r="I13" s="3" t="str">
        <f>IF(OR(AND(AS13&gt;=AW$20,AT13&gt;=AW$24,AS13&lt;&gt;"",AO13=""),AND(BV13&gt;=BZ$20,BW13&gt;=BZ$24,BV13&lt;&gt;"",BR13=""),AND(CY13&gt;=DC$20,CZ13&gt;=DC$24,CY13&lt;&gt;"",CU13=""),AND(ED13&gt;=EH$20,EE13&gt;=EH$24,ED13&lt;&gt;""),AND(FF13&gt;=FJ$20,FG13&gt;=FJ$24,FF13&lt;&gt;""),AND(GH13&gt;=GL$20,GI13&gt;=GL$24,GH13&lt;&gt;""),AND(HJ13&gt;=HN$20,HK13&gt;=HN$24,HJ13&lt;&gt;""),AND(IL13&gt;=IP$20,IM13&gt;=IP$24,IL13&lt;&gt;""),AND(JN13&gt;=JR$20,JO13&gt;=JR$24,JN13&lt;&gt;""),AND(KP13&gt;=KT$20,KQ13&gt;=KT$24,KP13&lt;&gt;""),AND(LR13&gt;=LV$20,LS13&gt;=LV$24,LR13&lt;&gt;""),AND(MT13&gt;=MX$20,MU13&gt;=MX$24,MT13&lt;&gt;""),AND(NV13&gt;=NZ$20,NW13&gt;=NZ$24,NV13&lt;&gt;""),AND(OX13&gt;=PB$20,OY13&gt;=PB$24,OX13&lt;&gt;""),AND(PZ13&gt;=QD$20,QA13&gt;=QD$24,PZ13&lt;&gt;""),AND(RB13&gt;=RF$20,RC13&gt;=RF$24,RB13&lt;&gt;""),AND(SD13&gt;=SH$20,SE13&gt;=SH$24,SD13&lt;&gt;""),AND(TF13&gt;=TJ$20,TG13&gt;=TJ$24,TF13&lt;&gt;"")),"P","")</f>
        <v/>
      </c>
      <c r="J13" s="8">
        <f>IF(COUNT(AQ13,BT13,CW13)&gt;0,LARGE((AQ13,BT13,CW13),1),0)</f>
        <v>41.1</v>
      </c>
      <c r="K13" s="8" t="str">
        <f>IF(J13=0,"",IF(J13=CW13,$CA$1,IF(J13=BT13,$AX$1,IF(J13=AQ13,$U$1,""))))</f>
        <v>2023 Domestic 3rd Trial</v>
      </c>
      <c r="L13" s="8">
        <f>IF(COUNT(AQ13,BT13,CW13)&gt;1,LARGE((AQ13,BT13,CW13),2),0)</f>
        <v>31.700000000000003</v>
      </c>
      <c r="M13" s="8" t="str">
        <f>IF(K13=0,"",IF(AND(L13=J13,L13=AQ13,K13=BT13),$U$1,IF(AND(L13=J13,L13=AQ13,L13=CW13),$U$1,IF(AND(L13=J13,L13=CW13,L13=BT13),$AX$1,IF(L13=CW13,$CA$1,IF(L13=BT13,$AX$1,IF(L13=AQ13,$U$1,"")))))))</f>
        <v>2024 Nationals</v>
      </c>
      <c r="N13" s="8">
        <f>IF(COUNT(AR13,BU13,CX13)&gt;0,LARGE((AR13,BU13,CX13),1),0)</f>
        <v>18.5</v>
      </c>
      <c r="O13" s="8" t="str">
        <f>IF(N13=0,"",IF(N13=CX13,$CA$1,IF(N13=BU13,$AX$1,IF(N13=AR13,$U$1,""))))</f>
        <v>2024 Nationals</v>
      </c>
      <c r="P13" s="8">
        <f>IF(MAX(AV13,BY13,DB13)&gt;0,MAX(AV13,BY13,DB13),0)</f>
        <v>38.4</v>
      </c>
      <c r="Q13" s="8" t="str">
        <f>IF(P13=0,"",IF(P13=DB13,$CA$1,IF(P13=BY13,$AX$1,IF(P13=AV13,$U$1,""))))</f>
        <v>2023 Domestic 3rd Trial</v>
      </c>
      <c r="R13" s="8">
        <f>IF(MAX(DD13:DF13)&gt;0,MAX(DD13:DF13),"")</f>
        <v>6.9999999999999929</v>
      </c>
      <c r="S13" s="11" t="str">
        <f>IF(R13="","",IF(R13=DD13,"("&amp;DD$2&amp;")",IF(R13=DE13,"("&amp;DE$2&amp;")",IF(R13=DF13,"("&amp;DF$2&amp;")"))))</f>
        <v>(Q1)</v>
      </c>
      <c r="T13" s="8" t="str">
        <f>IF(R13="","",IF(R13=DD13,IF(R13+IF(L13="",0,L13)=TD13,$SI$1,IF(R13+IF(L13="",0,L13)=SB13,$RG$1,IF(R13+IF(L13="",0,L13)=QZ13,$QE$1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))),IF(R13=DE13,IF(R13+IF(N13="",0,N13)=TE13,$SI$1,IF(R13+IF(N13="",0,N13)=SC13,$RG$1,IF(R13+IF(N13="",0,N13)=RA13,$QE$1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))),IF(R13=DF13,IF(R13+IF(P13="",0,P13)=TI13,$SI$1,IF(R13+IF(P13="",0,P13)=SG13,$RG$1,IF(R13+IF(P13="",0,P13)=RE13,$QE$1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)))</f>
        <v>2024 Coimbra Gym Fest (July 7)</v>
      </c>
      <c r="U13" s="19">
        <v>16.399999999999999</v>
      </c>
      <c r="V13" s="19">
        <v>4.0999999999999996</v>
      </c>
      <c r="W13" s="19">
        <v>0</v>
      </c>
      <c r="X13" s="19">
        <v>0.3</v>
      </c>
      <c r="Y13" s="19">
        <v>16.100000000000001</v>
      </c>
      <c r="Z13" s="19">
        <v>3.9</v>
      </c>
      <c r="AA13" s="19">
        <v>0</v>
      </c>
      <c r="AB13" s="19">
        <v>0.3</v>
      </c>
      <c r="AC13" s="19">
        <v>14.7</v>
      </c>
      <c r="AD13" s="19">
        <v>4.0999999999999996</v>
      </c>
      <c r="AE13" s="19">
        <v>1</v>
      </c>
      <c r="AF13" s="19">
        <v>0.3</v>
      </c>
      <c r="AG13" s="19">
        <v>16.600000000000001</v>
      </c>
      <c r="AH13" s="19">
        <v>3.9</v>
      </c>
      <c r="AI13" s="19">
        <v>0</v>
      </c>
      <c r="AJ13" s="19">
        <v>0.3</v>
      </c>
      <c r="AK13" s="19">
        <v>15.9</v>
      </c>
      <c r="AL13" s="19">
        <v>2.4</v>
      </c>
      <c r="AM13" s="19">
        <v>1</v>
      </c>
      <c r="AN13" s="19">
        <v>0.3</v>
      </c>
      <c r="AO13" s="28"/>
      <c r="AP13" s="41">
        <f>IF(SUM(V13,Z13)&gt;0,SUM(V13,Z13),"")</f>
        <v>8</v>
      </c>
      <c r="AQ13" s="41">
        <f>IF(SUM(U13:V13,X13:Z13,AB13)-W13-AA13&gt;0,SUM(U13:V13,X13:Z13,AB13)-W13-AA13,"")</f>
        <v>41.1</v>
      </c>
      <c r="AR13" s="41">
        <f>IF(SUM(AC13:AD13,AF13)-AE13&gt;0,SUM(AC13:AD13,AF13)-AE13,"")</f>
        <v>18.099999999999998</v>
      </c>
      <c r="AS13" s="41">
        <f>IF(SUM(V13,Z13,AD13)&gt;0,SUM(V13,Z13,AD13),"")</f>
        <v>12.1</v>
      </c>
      <c r="AT13" s="41">
        <f>IF(SUM(AQ13,AR13)&gt;0,SUM(AQ13,AR13),"")</f>
        <v>59.2</v>
      </c>
      <c r="AU13" s="41">
        <f>IF(SUM(AH13,AL13)&gt;0,SUM(AH13,AL13),"")</f>
        <v>6.3</v>
      </c>
      <c r="AV13" s="41">
        <f>IF(SUM(AG13:AH13,AJ13:AL13,AN13)-SUM(AI13,AM13)&gt;0,SUM(AG13:AH13,AJ13:AL13,AN13)-SUM(AI13,AM13),"")</f>
        <v>38.4</v>
      </c>
      <c r="AW13" s="41">
        <f>IF(SUM(AQ13,AR13,AV13)&gt;0,SUM(AQ13,AR13,AV13),"")</f>
        <v>97.6</v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9"/>
      <c r="BS13" s="11" t="str">
        <f>IF(SUM(AY13,BC13)&gt;0,SUM(AY13,BC13),"")</f>
        <v/>
      </c>
      <c r="BT13" s="11" t="str">
        <f>IF(SUM(AX13:AY13,BA13:BC13,BE13)-AZ13-BD13&gt;0,SUM(AX13:AY13,BA13:BC13,BE13)-AZ13-BD13,"")</f>
        <v/>
      </c>
      <c r="BU13" s="11" t="str">
        <f>IF(SUM(BF13:BG13,BI13)-BH13&gt;0,SUM(BF13:BG13,BI13)-BH13,"")</f>
        <v/>
      </c>
      <c r="BV13" s="11" t="str">
        <f>IF(SUM(AY13,BC13,BG13)&gt;0,SUM(AY13,BC13,BG13),"")</f>
        <v/>
      </c>
      <c r="BW13" s="11" t="str">
        <f>IF(SUM(BT13,BU13)&gt;0,SUM(BT13,BU13),"")</f>
        <v/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 t="str">
        <f>IF(SUM(BT13,BU13,BY13)&gt;0,SUM(BT13,BU13,BY13),"")</f>
        <v/>
      </c>
      <c r="CA13" s="19">
        <v>17.7</v>
      </c>
      <c r="CB13" s="19">
        <v>2.5</v>
      </c>
      <c r="CC13" s="19">
        <v>3</v>
      </c>
      <c r="CD13" s="19">
        <v>0.3</v>
      </c>
      <c r="CE13" s="19">
        <v>18</v>
      </c>
      <c r="CF13" s="19">
        <v>1.2</v>
      </c>
      <c r="CG13" s="19">
        <v>5</v>
      </c>
      <c r="CH13" s="19">
        <v>0</v>
      </c>
      <c r="CI13" s="19">
        <v>16.7</v>
      </c>
      <c r="CJ13" s="19">
        <v>2.5</v>
      </c>
      <c r="CK13" s="19">
        <v>1</v>
      </c>
      <c r="CL13" s="19">
        <v>0.3</v>
      </c>
      <c r="CM13" s="19"/>
      <c r="CN13" s="19"/>
      <c r="CO13" s="19"/>
      <c r="CP13" s="19"/>
      <c r="CQ13" s="19"/>
      <c r="CR13" s="19"/>
      <c r="CS13" s="19"/>
      <c r="CT13" s="19"/>
      <c r="CU13" s="28"/>
      <c r="CV13" s="41">
        <f>IF(SUM(CB13,CF13)&gt;0,SUM(CB13,CF13),"")</f>
        <v>3.7</v>
      </c>
      <c r="CW13" s="41">
        <f>IF(SUM(CA13:CB13,CD13:CF13,CH13)-CC13-CG13&gt;0,SUM(CA13:CB13,CD13:CF13,CH13)-CC13-CG13,"")</f>
        <v>31.700000000000003</v>
      </c>
      <c r="CX13" s="41">
        <f>IF(SUM(CI13:CJ13,CL13)-CK13&gt;0,SUM(CI13:CJ13,CL13)-CK13,"")</f>
        <v>18.5</v>
      </c>
      <c r="CY13" s="41">
        <f>IF(SUM(CB13,CF13,CJ13)&gt;0,SUM(CB13,CF13,CJ13),"")</f>
        <v>6.2</v>
      </c>
      <c r="CZ13" s="41">
        <f>IF(SUM(CW13,CX13)&gt;0,SUM(CW13,CX13),"")</f>
        <v>50.2</v>
      </c>
      <c r="DA13" s="41" t="str">
        <f>IF(SUM(CN13,CR13)&gt;0,SUM(CN13,CR13),"")</f>
        <v/>
      </c>
      <c r="DB13" s="41" t="str">
        <f>IF(SUM(CM13:CN13,CP13:CR13,CT13)-SUM(CO13,CS13)&gt;0,SUM(CM13:CN13,CP13:CR13,CT13)-SUM(CO13,CS13),"")</f>
        <v/>
      </c>
      <c r="DC13" s="41">
        <f>IF(SUM(CW13,CX13,DB13)&gt;0,SUM(CW13,CX13,DB13),"")</f>
        <v>50.2</v>
      </c>
      <c r="DD13" s="52">
        <f>IF(MAX(EB13,FD13,GF13,HH13,IJ13,JL13,KN13,LP13,MR13,NT13,OV13,PX13,QZ13,SB13,TD13)-IF(L13="",0,L13)&gt;0.001,MAX(EB13,FD13,GF13,HH13,IJ13,JL13,KN13,LP13,MR13,NT13,OV13,PX13,QZ13,SB13,TD13)-IF(L13="",0,L13),"")</f>
        <v>6.9999999999999929</v>
      </c>
      <c r="DE13" s="52" t="str">
        <f>IF(MAX(EC13,FE13,GG13,HI13,IK13,JM13,KO13,LQ13,MS13,NU13,OW13,PY13,RA13,SC13,TE13)-IF(N13="",0,N13)&gt;0.001,MAX(EC13,FE13,GG13,HI13,IK13,JM13,KO13,LQ13,MS13,NU13,OW13,PY13,RA13,SC13,TE13)-IF(N13="",0,N13),"")</f>
        <v/>
      </c>
      <c r="DF13" s="52" t="str">
        <f>IF(MAX(EG13,FI13,GK13,HM13,IO13,JQ13,KS13,LU13,MW13,NY13,PA13,QC13,RE13,SG13,TI13)-IF(P13="",0,P13)&gt;0.001,MAX(EG13,FI13,GK13,HM13,IO13,JQ13,KS13,LU13,MW13,NY13,PA13,QC13,RE13,SG13,TI13)-IF(P13="",0,P13),"")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>
        <v>14.6</v>
      </c>
      <c r="GN13" s="18">
        <v>4.0999999999999996</v>
      </c>
      <c r="GO13" s="18">
        <v>0</v>
      </c>
      <c r="GP13" s="18">
        <v>0</v>
      </c>
      <c r="GQ13" s="18">
        <v>16.100000000000001</v>
      </c>
      <c r="GR13" s="18">
        <v>3.9</v>
      </c>
      <c r="GS13" s="18">
        <v>0</v>
      </c>
      <c r="GT13" s="18">
        <v>0</v>
      </c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>
        <f>IF(SUM(GN13,GR13)&gt;0,SUM(GN13,GR13),"")</f>
        <v>8</v>
      </c>
      <c r="HH13" s="11">
        <f>IF(SUM(GM13:GN13,GP13:GR13,GT13)-GO13-GS13&gt;0,SUM(GM13:GN13,GP13:GR13,GT13)-GO13-GS13,"")</f>
        <v>38.699999999999996</v>
      </c>
      <c r="HI13" s="11" t="str">
        <f>IF(SUM(GU13:GV13,GX13)-GW13&gt;0,SUM(GU13:GV13,GX13)-GW13,"")</f>
        <v/>
      </c>
      <c r="HJ13" s="11">
        <f>IF(SUM(GN13,GR13,GV13)&gt;0,SUM(GN13,GR13,GV13),"")</f>
        <v>8</v>
      </c>
      <c r="HK13" s="11">
        <f>IF(SUM(HH13,HI13)&gt;0,SUM(HH13,HI13),"")</f>
        <v>38.699999999999996</v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>
        <f>IF(SUM(HH13,HI13,HM13)&gt;0,SUM(HH13,HI13,HM13),"")</f>
        <v>38.699999999999996</v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1" t="str">
        <f>IF(SUM(QF13,QJ13)&gt;0,SUM(QF13,QJ13),"")</f>
        <v/>
      </c>
      <c r="QZ13" s="41" t="str">
        <f>IF(SUM(QE13:QF13,QH13:QJ13,QL13)-QG13-QK13&gt;0,SUM(QE13:QF13,QH13:QJ13,QL13)-QG13-QK13,"")</f>
        <v/>
      </c>
      <c r="RA13" s="41" t="str">
        <f>IF(SUM(QM13:QN13,QP13)-QO13&gt;0,SUM(QM13:QN13,QP13)-QO13,"")</f>
        <v/>
      </c>
      <c r="RB13" s="41" t="str">
        <f>IF(SUM(QF13,QJ13,QN13)&gt;0,SUM(QF13,QJ13,QN13),"")</f>
        <v/>
      </c>
      <c r="RC13" s="41" t="str">
        <f>IF(SUM(QZ13,RA13)&gt;0,SUM(QZ13,RA13),"")</f>
        <v/>
      </c>
      <c r="RD13" s="41" t="str">
        <f>IF(SUM(QR13,QV13)&gt;0,SUM(QR13,QV13),"")</f>
        <v/>
      </c>
      <c r="RE13" s="41" t="str">
        <f>IF(SUM(QQ13:QR13,QT13:QV13,QX13)-SUM(QS13,QW13)&gt;0,SUM(QQ13:QR13,QT13:QV13,QX13)-SUM(QS13,QW13),"")</f>
        <v/>
      </c>
      <c r="RF13" s="41" t="str">
        <f>IF(SUM(QZ13,RA13,RE13)&gt;0,SUM(QZ13,RA13,RE13),"")</f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>IF(SUM(RH13,RL13)&gt;0,SUM(RH13,RL13),"")</f>
        <v/>
      </c>
      <c r="SB13" s="11" t="str">
        <f>IF(SUM(RG13:RH13,RJ13:RL13,RN13)-RI13-RM13&gt;0,SUM(RG13:RH13,RJ13:RL13,RN13)-RI13-RM13,"")</f>
        <v/>
      </c>
      <c r="SC13" s="11" t="str">
        <f>IF(SUM(RO13:RP13,RR13)-RQ13&gt;0,SUM(RO13:RP13,RR13)-RQ13,"")</f>
        <v/>
      </c>
      <c r="SD13" s="11" t="str">
        <f>IF(SUM(RH13,RL13,RP13)&gt;0,SUM(RH13,RL13,RP13),"")</f>
        <v/>
      </c>
      <c r="SE13" s="11" t="str">
        <f>IF(SUM(SB13,SC13)&gt;0,SUM(SB13,SC13),"")</f>
        <v/>
      </c>
      <c r="SF13" s="11" t="str">
        <f>IF(SUM(RT13,RX13)&gt;0,SUM(RT13,RX13),"")</f>
        <v/>
      </c>
      <c r="SG13" s="11" t="str">
        <f>IF(SUM(RS13:RT13,RV13:RX13,RZ13)-SUM(RU13,RY13)&gt;0,SUM(RS13:RT13,RV13:RX13,RZ13)-SUM(RU13,RY13),"")</f>
        <v/>
      </c>
      <c r="SH13" s="11" t="str">
        <f>IF(SUM(SB13,SC13,SG13)&gt;0,SUM(SB13,SC13,SG13),"")</f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1" t="str">
        <f>IF(SUM(SJ13,SN13)&gt;0,SUM(SJ13,SN13),"")</f>
        <v/>
      </c>
      <c r="TD13" s="41" t="str">
        <f>IF(SUM(SI13:SJ13,SL13:SN13,SP13)-SK13-SO13&gt;0,SUM(SI13:SJ13,SL13:SN13,SP13)-SK13-SO13,"")</f>
        <v/>
      </c>
      <c r="TE13" s="41" t="str">
        <f>IF(SUM(SQ13:SR13,ST13)-SS13&gt;0,SUM(SQ13:SR13,ST13)-SS13,"")</f>
        <v/>
      </c>
      <c r="TF13" s="41" t="str">
        <f>IF(SUM(SJ13,SN13,SR13)&gt;0,SUM(SJ13,SN13,SR13),"")</f>
        <v/>
      </c>
      <c r="TG13" s="41" t="str">
        <f>IF(SUM(TD13,TE13)&gt;0,SUM(TD13,TE13),"")</f>
        <v/>
      </c>
      <c r="TH13" s="41" t="str">
        <f>IF(SUM(SV13,SZ13)&gt;0,SUM(SV13,SZ13),"")</f>
        <v/>
      </c>
      <c r="TI13" s="41" t="str">
        <f>IF(SUM(SU13:SV13,SX13:SZ13,TB13)-SUM(SW13,TA13)&gt;0,SUM(SU13:SV13,SX13:SZ13,TB13)-SUM(SW13,TA13),"")</f>
        <v/>
      </c>
      <c r="TJ13" s="41" t="str">
        <f>IF(SUM(TD13,TE13,TI13)&gt;0,SUM(TD13,TE13,TI13),"")</f>
        <v/>
      </c>
      <c r="TK13" s="27">
        <f>IF($CU13="P",CA13,(CA13+AX13)/2)</f>
        <v>8.85</v>
      </c>
      <c r="TL13" s="27">
        <f>IF($CU13="P",CB13,(CB13+AY13)/2)</f>
        <v>1.25</v>
      </c>
      <c r="TM13" s="27">
        <f>IF($CU13="P",CC13,(CC13+AZ13)/2)</f>
        <v>1.5</v>
      </c>
      <c r="TN13" s="27">
        <f>IF($CU13="P",CD13,(CD13+BA13)/2)</f>
        <v>0.15</v>
      </c>
      <c r="TO13" s="27">
        <f>IF($CU13="P",CE13,(CE13+BB13)/2)</f>
        <v>9</v>
      </c>
      <c r="TP13" s="27">
        <f>IF($CU13="P",CF13,(CF13+BC13)/2)</f>
        <v>0.6</v>
      </c>
      <c r="TQ13" s="27">
        <f>IF($CU13="P",CG13,(CG13+BD13)/2)</f>
        <v>2.5</v>
      </c>
      <c r="TR13" s="27">
        <f>IF($CU13="P",CH13,(CH13+BE13)/2)</f>
        <v>0</v>
      </c>
      <c r="TS13" s="27">
        <f>IF($CU13="P",CI13,(CI13+BF13)/2)</f>
        <v>8.35</v>
      </c>
      <c r="TT13" s="27">
        <f>IF($CU13="P",CJ13,(CJ13+BG13)/2)</f>
        <v>1.25</v>
      </c>
      <c r="TU13" s="27">
        <f>IF($CU13="P",CK13,(CK13+BH13)/2)</f>
        <v>0.5</v>
      </c>
      <c r="TV13" s="27">
        <f>IF($CU13="P",CL13,(CL13+BI13)/2)</f>
        <v>0.15</v>
      </c>
      <c r="TW13" s="27">
        <f>IF($CU13="P",CM13,(CM13+BJ13)/2)</f>
        <v>0</v>
      </c>
      <c r="TX13" s="27">
        <f>IF($CU13="P",CN13,(CN13+BK13)/2)</f>
        <v>0</v>
      </c>
      <c r="TY13" s="27">
        <f>IF($CU13="P",CO13,(CO13+BL13)/2)</f>
        <v>0</v>
      </c>
      <c r="TZ13" s="27">
        <f>IF($CU13="P",CP13,(CP13+BM13)/2)</f>
        <v>0</v>
      </c>
      <c r="UA13" s="27">
        <f>IF($CU13="P",CQ13,(CQ13+BN13)/2)</f>
        <v>0</v>
      </c>
      <c r="UB13" s="27">
        <f>IF($CU13="P",CR13,(CR13+BO13)/2)</f>
        <v>0</v>
      </c>
      <c r="UC13" s="27">
        <f>IF($CU13="P",CS13,(CS13+BP13)/2)</f>
        <v>0</v>
      </c>
      <c r="UD13" s="27">
        <f>IF($CU13="P",CT13,(CT13+BQ13)/2)</f>
        <v>0</v>
      </c>
      <c r="UE13" s="29" t="s">
        <v>56</v>
      </c>
      <c r="UF13" s="11">
        <f>IF(SUM(TL13,TP13)&gt;0,SUM(TL13,TP13),"")</f>
        <v>1.85</v>
      </c>
      <c r="UG13" s="11">
        <f>IF(SUM(TK13:TL13,TN13:TP13,TR13)-TM13-TQ13&gt;0,SUM(TK13:TL13,TN13:TP13,TR13)-TM13-TQ13,"")</f>
        <v>15.850000000000001</v>
      </c>
      <c r="UH13" s="11">
        <f>IF(SUM(TS13:TT13,TV13)-TU13&gt;0,SUM(TS13:TT13,TV13)-TU13,"")</f>
        <v>9.25</v>
      </c>
      <c r="UI13" s="11">
        <f>IF(SUM(TL13,TP13,TT13)&gt;0,SUM(TL13,TP13,TT13),"")</f>
        <v>3.1</v>
      </c>
      <c r="UJ13" s="11">
        <f>IF(SUM(UG13,UH13)&gt;0,SUM(UG13,UH13),"")</f>
        <v>25.1</v>
      </c>
      <c r="UK13" s="11" t="str">
        <f>IF(SUM(TX13,UB13)&gt;0,SUM(TX13,UB13),"")</f>
        <v/>
      </c>
      <c r="UL13" s="11" t="str">
        <f>IF(SUM(TW13:TX13,TZ13:UB13,UD13)-SUM(TY13,UC13)&gt;0,SUM(TW13:TX13,TZ13:UB13,UD13)-SUM(TY13,UC13),"")</f>
        <v/>
      </c>
      <c r="UM13" s="11">
        <f>IF(SUM(UG13,UH13,UL13)&gt;0,SUM(UG13,UH13,UL13),"")</f>
        <v>25.1</v>
      </c>
    </row>
    <row r="14" spans="1:559" x14ac:dyDescent="0.2">
      <c r="A14" s="4" t="str" cm="1">
        <f t="array" ref="A14">IF(AND(H14&lt;&gt;"",H14&lt;&gt;"No DD"),SUMPRODUCT((H$4:H$17&lt;&gt;"")*(H$4:H$17&lt;&gt;"No DD")*(E$4:E$17&gt;E14))+1,IF(H14="No DD",SUMPRODUCT((H$4:H$17="No DD")*(E$4:E$17&gt;E14))+1+SUMPRODUCT((H$4:H$17&lt;&gt;"")*(H$4:H$17&lt;&gt;"No DD")),""))</f>
        <v/>
      </c>
      <c r="B14" s="5" t="s">
        <v>254</v>
      </c>
      <c r="C14" s="4" t="s">
        <v>5</v>
      </c>
      <c r="D14" s="4">
        <v>2002</v>
      </c>
      <c r="E14" s="9">
        <f>SUM(J14:R14)+SUM(J14:N14)*0.0000001+SUM(J14)*0.0000000000001</f>
        <v>130.00000882000421</v>
      </c>
      <c r="F14" s="3" t="str">
        <f>IF(OR(AND(AP14&gt;=AW$19,AQ14&gt;=AW$23,AP14&lt;&gt;"",AO14=""),AND(AU14&gt;=AW$19,AV14&gt;=AW$23,AU14&lt;&gt;"",AO14=""),AND(BS14&gt;=BZ$19,BT14&gt;=BZ$23,BS14&lt;&gt;"",BR14=""),AND(BX14&gt;=BZ$19,BY14&gt;=BZ$23,BX14&lt;&gt;"",BR14=""),AND(CV14&gt;=DC$19,CW14&gt;=DC$23,CV14&lt;&gt;"",CU14=""),AND(DA14&gt;=DC$19,DB14&gt;=DC$23,DA14&lt;&gt;""),AND(EA14&gt;=EH$19,EB14&gt;=EH$23,EA14&lt;&gt;""),AND(EF14&gt;=EH$19,EG14&gt;=EH$23,EF14&lt;&gt;""),AND(FC14&gt;=FJ$19,FD14&gt;=FJ$23,FC14&lt;&gt;""),AND(FH14&gt;=FJ$19,FI14&gt;=FJ$23,FH14&lt;&gt;""),AND(GE14&gt;=GL$19,GF14&gt;=GL$23,GE14&lt;&gt;""),AND(GJ14&gt;=GL$19,GK14&gt;=GL$23,GJ14&lt;&gt;""),AND(HG14&gt;=HN$19,HH14&gt;=HN$23,HG14&lt;&gt;""),AND(HL14&gt;=HN$19,HM14&gt;=HN$23,HL14&lt;&gt;""),AND(II14&gt;=IP$19,IJ14&gt;=IP$23,II14&lt;&gt;""),AND(IN14&gt;=IP$19,IO14&gt;=IP$23,IN14&lt;&gt;""),AND(JK14&gt;=JR$19,JL14&gt;=JR$23,JK14&lt;&gt;""),AND(JP14&gt;=JR$19,JQ14&gt;=JR$23,JP14&lt;&gt;""),AND(KM14&gt;=KT$19,KN14&gt;=KT$23,KM14&lt;&gt;""),AND(KR14&gt;=KT$19,KS14&gt;=KT$23,KR14&lt;&gt;""),AND(LO14&gt;=LV$19,LP14&gt;=LV$23,LO14&lt;&gt;""),AND(LT14&gt;=LV$19,LU14&gt;=LV$23,LT14&lt;&gt;""),AND(MQ14&gt;=MX$19,MR14&gt;=MX$23,MQ14&lt;&gt;""),AND(MV14&gt;=MX$19,MW14&gt;=MX$23,MV14&lt;&gt;""),AND(NS14&gt;=NZ$19,NT14&gt;=NZ$23,NS14&lt;&gt;""),AND(NX14&gt;=NZ$19,NY14&gt;=NZ$23,NX14&lt;&gt;""),AND(OU14&gt;=PB$19,OV14&gt;=PB$23,OU14&lt;&gt;""),AND(OZ14&gt;=PB$19,PA14&gt;=PB$23,OZ14&lt;&gt;""),AND(PW14&gt;=QD$19,PX14&gt;=QD$23,PW14&lt;&gt;""),AND(QB14&gt;=QD$19,QC14&gt;=QD$23,QB14&lt;&gt;""),AND(QY14&gt;=RF$19,QZ14&gt;=RF$23,QY14&lt;&gt;""),AND(RD14&gt;=RF$19,RE14&gt;=RF$23,RD14&lt;&gt;""),AND(SA14&gt;=SH$19,SB14&gt;=SH$23,SA14&lt;&gt;""),AND(SF14&gt;=SH$19,SG14&gt;=SH$23,SF14&lt;&gt;""),AND(TC14&gt;=TJ$19,TD14&gt;=TJ$23,TC14&lt;&gt;""),AND(TI14&gt;=TJ$19,TJ14&gt;=TJ$23,TI14&lt;&gt;"")),"P","")</f>
        <v/>
      </c>
      <c r="G14" s="3" t="str">
        <f>IF(OR(AND(AQ14&gt;=AW$23,AQ14&lt;&gt;"",AO14=""),AND(AV14&gt;=AW$23,AV14&lt;&gt;"",AO14=""),AND(BT14&gt;=BZ$23,BT14&lt;&gt;"",BR14=""),AND(BY14&gt;=BZ$23,BY14&lt;&gt;"",BR14=""),AND(CW14&gt;=DC$23,CW14&lt;&gt;"",CU14=""),AND(DB14&gt;=DC$23,DB14&lt;&gt;"",CU14=""),AND(EB14&gt;=EH$23,EB14&lt;&gt;""),AND(EG14&gt;=EH$23,EG14&lt;&gt;""),AND(FD14&gt;=FJ$23,FD14&lt;&gt;""),AND(FI14&gt;=FJ$23,FI14&lt;&gt;""),AND(GF14&gt;=GL$23,GF14&lt;&gt;""),AND(GK14&gt;=GL$23,GK14&lt;&gt;""),AND(HH14&gt;=HN$23,HH14&lt;&gt;""),AND(HM14&gt;=HN$23,HM14&lt;&gt;""),AND(IJ14&gt;=IP$23,IJ14&lt;&gt;""),AND(IO14&gt;=IP$23,IO14&lt;&gt;""),AND(JL14&gt;=JR$23,JL14&lt;&gt;""),AND(JQ14&gt;=JR$23,JQ14&lt;&gt;""),AND(KN14&gt;=KT$23,KN14&lt;&gt;""),AND(KS14&gt;=KT$23,KS14&lt;&gt;""),AND(LP14&gt;=LV$23,LP14&lt;&gt;""),AND(LU14&gt;=LV$23,LU14&lt;&gt;""),AND(MR14&gt;=MX$23,MR14&lt;&gt;""),AND(MW14&gt;=MX$23,MW14&lt;&gt;""),AND(NT14&gt;=NZ$23,NT14&lt;&gt;""),AND(NY14&gt;=NZ$23,NY14&lt;&gt;""),AND(OV14&gt;=PB$23,OV14&lt;&gt;""),AND(PA14&gt;=PB$23,PA14&lt;&gt;""),AND(PX14&gt;=QD$23,PX14&lt;&gt;""),AND(QC14&gt;=QD$23,QC14&lt;&gt;""),AND(QZ14&gt;=RF$23,QZ14&lt;&gt;""),AND(RE14&gt;=RF$23,RE14&lt;&gt;""),AND(SB14&gt;=SH$23,SB14&lt;&gt;""),AND(SG14&gt;=SH$23,SG14&lt;&gt;""),AND(TD14&gt;=TJ$23,TD14&lt;&gt;""),AND(TJ14&gt;=TJ$23,TJ14&lt;&gt;"")),"P","")</f>
        <v/>
      </c>
      <c r="H14" s="37" t="str">
        <f>IF(AND(G14="P",F14=""),"No DD",IF(OR(AND(AS14&gt;=AW$22,AT14&gt;=AW$26,AS14&lt;&gt;"",AO14=""),AND(BV14&gt;=BZ$22,BW14&gt;=BZ$26,BV14&lt;&gt;"",BR14=""),AND(CY14&gt;=DC$22,CZ14&gt;=DC$26,CY14&lt;&gt;"",CU14=""),AND(ED14&gt;=EH$22,EE14&gt;=EH$26,ED14&lt;&gt;""),AND(FF14&gt;=FJ$22,FG14&gt;=FJ$26,FF14&lt;&gt;""),AND(GH14&gt;=GL$22,GI14&gt;=GL$26,GH14&lt;&gt;""),AND(HJ14&gt;=HN$22,HK14&gt;=HN$26,HJ14&lt;&gt;""),AND(IL14&gt;=IP$22,IM14&gt;=IP$26,IL14&lt;&gt;""),AND(JN14&gt;=JR$22,JO14&gt;=JR$26,JN14&lt;&gt;""),AND(KP14&gt;=KT$22,KQ14&gt;=KT$26,KP14&lt;&gt;""),AND(LR14&gt;=LV$22,LS14&gt;=LV$26,LR14&lt;&gt;""),AND(MT14&gt;=MX$22,MU14&gt;=MX$26,MT14&lt;&gt;""),AND(NV14&gt;=NZ$22,NW14&gt;=NZ$26,NV14&lt;&gt;""),AND(OX14&gt;=PB$22,OY14&gt;=PB$26,OX14&lt;&gt;""),AND(PZ14&gt;=QD$22,QA14&gt;=QD$26,PZ14&lt;&gt;""),AND(RB14&gt;=RF$22,RC14&gt;=RF$26,RB14&lt;&gt;""),AND(SD14&gt;=SH$22,SE14&gt;=SH$26,SD14&lt;&gt;""),AND(TF14&gt;=TJ$22,TG14&gt;=TJ$26,TF14&lt;&gt;"")),"Merit",IF(OR(AND(AS14&gt;=AW$21,AT14&gt;=AW$25,AS14&lt;&gt;"",AO14=""),AND(BV14&gt;=BZ$21,BW14&gt;=BZ$25,BV14&lt;&gt;"",BR14=""),AND(CY14&gt;=DC$21,CZ14&gt;=DC$25,CY14&lt;&gt;"",CU14=""),AND(ED14&gt;=EH$21,EE14&gt;=EH$25,ED14&lt;&gt;""),AND(FF14&gt;=FJ$21,FG14&gt;=FJ$25,FF14&lt;&gt;""),AND(GH14&gt;=GL$21,GI14&gt;=GL$25,GH14&lt;&gt;""),AND(HJ14&gt;=HN$21,HK14&gt;=HN$25,HJ14&lt;&gt;""),AND(IL14&gt;=IP$21,IM14&gt;=IP$25,IL14&lt;&gt;""),AND(JN14&gt;=JR$21,JO14&gt;=JR$25,JN14&lt;&gt;""),AND(KP14&gt;=KT$21,KQ14&gt;=KT$25,KP14&lt;&gt;""),AND(LR14&gt;=LV$21,LS14&gt;=LV$25,LR14&lt;&gt;""),AND(MT14&gt;=MX$21,MU14&gt;=MX$25,MT14&lt;&gt;""),AND(NV14&gt;=NZ$21,NW14&gt;=NZ$25,NV14&lt;&gt;""),AND(OX14&gt;=PB$21,OY14&gt;=PB$25,OX14&lt;&gt;""),AND(PZ14&gt;=QD$21,QA14&gt;=QD$25,PZ14&lt;&gt;""),AND(RB14&gt;=RF$21,RC14&gt;=RF$25,RB14&lt;&gt;""),AND(SD14&gt;=SH$21,SE14&gt;=SH$25,SD14&lt;&gt;""),AND(TF14&gt;=TJ$21,TG14&gt;=TJ$25,TF14&lt;&gt;"")),"Excellence",IF(I14="P","Worlds Team",IF(F14="P","National Team","")))))</f>
        <v/>
      </c>
      <c r="I14" s="3" t="str">
        <f>IF(OR(AND(AS14&gt;=AW$20,AT14&gt;=AW$24,AS14&lt;&gt;"",AO14=""),AND(BV14&gt;=BZ$20,BW14&gt;=BZ$24,BV14&lt;&gt;"",BR14=""),AND(CY14&gt;=DC$20,CZ14&gt;=DC$24,CY14&lt;&gt;"",CU14=""),AND(ED14&gt;=EH$20,EE14&gt;=EH$24,ED14&lt;&gt;""),AND(FF14&gt;=FJ$20,FG14&gt;=FJ$24,FF14&lt;&gt;""),AND(GH14&gt;=GL$20,GI14&gt;=GL$24,GH14&lt;&gt;""),AND(HJ14&gt;=HN$20,HK14&gt;=HN$24,HJ14&lt;&gt;""),AND(IL14&gt;=IP$20,IM14&gt;=IP$24,IL14&lt;&gt;""),AND(JN14&gt;=JR$20,JO14&gt;=JR$24,JN14&lt;&gt;""),AND(KP14&gt;=KT$20,KQ14&gt;=KT$24,KP14&lt;&gt;""),AND(LR14&gt;=LV$20,LS14&gt;=LV$24,LR14&lt;&gt;""),AND(MT14&gt;=MX$20,MU14&gt;=MX$24,MT14&lt;&gt;""),AND(NV14&gt;=NZ$20,NW14&gt;=NZ$24,NV14&lt;&gt;""),AND(OX14&gt;=PB$20,OY14&gt;=PB$24,OX14&lt;&gt;""),AND(PZ14&gt;=QD$20,QA14&gt;=QD$24,PZ14&lt;&gt;""),AND(RB14&gt;=RF$20,RC14&gt;=RF$24,RB14&lt;&gt;""),AND(SD14&gt;=SH$20,SE14&gt;=SH$24,SD14&lt;&gt;""),AND(TF14&gt;=TJ$20,TG14&gt;=TJ$24,TF14&lt;&gt;"")),"P","")</f>
        <v/>
      </c>
      <c r="J14" s="8">
        <f>IF(COUNT(AQ14,BT14,CW14)&gt;0,LARGE((AQ14,BT14,CW14),1),0)</f>
        <v>42.1</v>
      </c>
      <c r="K14" s="8" t="str">
        <f>IF(J14=0,"",IF(J14=CW14,$CA$1,IF(J14=BT14,$AX$1,IF(J14=AQ14,$U$1,""))))</f>
        <v>2023 Domestic 3rd Trial</v>
      </c>
      <c r="L14" s="8">
        <f>IF(COUNT(AQ14,BT14,CW14)&gt;1,LARGE((AQ14,BT14,CW14),2),0)</f>
        <v>26.800000000000011</v>
      </c>
      <c r="M14" s="8" t="str">
        <f>IF(K14=0,"",IF(AND(L14=J14,L14=AQ14,K14=BT14),$U$1,IF(AND(L14=J14,L14=AQ14,L14=CW14),$U$1,IF(AND(L14=J14,L14=CW14,L14=BT14),$AX$1,IF(L14=CW14,$CA$1,IF(L14=BT14,$AX$1,IF(L14=AQ14,$U$1,"")))))))</f>
        <v>2024 Nationals</v>
      </c>
      <c r="N14" s="8">
        <f>IF(COUNT(AR14,BU14,CX14)&gt;0,LARGE((AR14,BU14,CX14),1),0)</f>
        <v>19.3</v>
      </c>
      <c r="O14" s="8" t="str">
        <f>IF(N14=0,"",IF(N14=CX14,$CA$1,IF(N14=BU14,$AX$1,IF(N14=AR14,$U$1,""))))</f>
        <v>2023 Domestic 3rd Trial</v>
      </c>
      <c r="P14" s="8">
        <f>IF(MAX(AV14,BY14,DB14)&gt;0,MAX(AV14,BY14,DB14),0)</f>
        <v>41.8</v>
      </c>
      <c r="Q14" s="8" t="str">
        <f>IF(P14=0,"",IF(P14=DB14,$CA$1,IF(P14=BY14,$AX$1,IF(P14=AV14,$U$1,""))))</f>
        <v>2023 Domestic 3rd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TD14,$SI$1,IF(R14+IF(L14="",0,L14)=SB14,$RG$1,IF(R14+IF(L14="",0,L14)=QZ14,$QE$1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))),IF(R14=DE14,IF(R14+IF(N14="",0,N14)=TE14,$SI$1,IF(R14+IF(N14="",0,N14)=SC14,$RG$1,IF(R14+IF(N14="",0,N14)=RA14,$QE$1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))),IF(R14=DF14,IF(R14+IF(P14="",0,P14)=TI14,$SI$1,IF(R14+IF(P14="",0,P14)=SG14,$RG$1,IF(R14+IF(P14="",0,P14)=RE14,$QE$1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)))</f>
        <v/>
      </c>
      <c r="U14" s="19">
        <v>16.600000000000001</v>
      </c>
      <c r="V14" s="19">
        <v>3.9</v>
      </c>
      <c r="W14" s="19">
        <v>0</v>
      </c>
      <c r="X14" s="19">
        <v>0.3</v>
      </c>
      <c r="Y14" s="19">
        <v>16.899999999999999</v>
      </c>
      <c r="Z14" s="19">
        <v>4.0999999999999996</v>
      </c>
      <c r="AA14" s="19">
        <v>0</v>
      </c>
      <c r="AB14" s="19">
        <v>0.3</v>
      </c>
      <c r="AC14" s="19">
        <v>15.1</v>
      </c>
      <c r="AD14" s="19">
        <v>3.9</v>
      </c>
      <c r="AE14" s="19">
        <v>0</v>
      </c>
      <c r="AF14" s="19">
        <v>0.3</v>
      </c>
      <c r="AG14" s="19">
        <v>16.399999999999999</v>
      </c>
      <c r="AH14" s="19">
        <v>3.9</v>
      </c>
      <c r="AI14" s="19">
        <v>0</v>
      </c>
      <c r="AJ14" s="19">
        <v>0.3</v>
      </c>
      <c r="AK14" s="19">
        <v>16.8</v>
      </c>
      <c r="AL14" s="19">
        <v>4.0999999999999996</v>
      </c>
      <c r="AM14" s="19">
        <v>0</v>
      </c>
      <c r="AN14" s="19">
        <v>0.3</v>
      </c>
      <c r="AO14" s="28"/>
      <c r="AP14" s="41">
        <f>IF(SUM(V14,Z14)&gt;0,SUM(V14,Z14),"")</f>
        <v>8</v>
      </c>
      <c r="AQ14" s="41">
        <f>IF(SUM(U14:V14,X14:Z14,AB14)-W14-AA14&gt;0,SUM(U14:V14,X14:Z14,AB14)-W14-AA14,"")</f>
        <v>42.1</v>
      </c>
      <c r="AR14" s="41">
        <f>IF(SUM(AC14:AD14,AF14)-AE14&gt;0,SUM(AC14:AD14,AF14)-AE14,"")</f>
        <v>19.3</v>
      </c>
      <c r="AS14" s="41">
        <f>IF(SUM(V14,Z14,AD14)&gt;0,SUM(V14,Z14,AD14),"")</f>
        <v>11.9</v>
      </c>
      <c r="AT14" s="41">
        <f>IF(SUM(AQ14,AR14)&gt;0,SUM(AQ14,AR14),"")</f>
        <v>61.400000000000006</v>
      </c>
      <c r="AU14" s="41">
        <f>IF(SUM(AH14,AL14)&gt;0,SUM(AH14,AL14),"")</f>
        <v>8</v>
      </c>
      <c r="AV14" s="41">
        <f>IF(SUM(AG14:AH14,AJ14:AL14,AN14)-SUM(AI14,AM14)&gt;0,SUM(AG14:AH14,AJ14:AL14,AN14)-SUM(AI14,AM14),"")</f>
        <v>41.8</v>
      </c>
      <c r="AW14" s="41">
        <f>IF(SUM(AQ14,AR14,AV14)&gt;0,SUM(AQ14,AR14,AV14),"")</f>
        <v>103.2</v>
      </c>
      <c r="AX14" s="18">
        <v>16.7</v>
      </c>
      <c r="AY14" s="18">
        <v>1.9</v>
      </c>
      <c r="AZ14" s="18">
        <v>0</v>
      </c>
      <c r="BA14" s="18">
        <v>0.3</v>
      </c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9"/>
      <c r="BS14" s="11">
        <f>IF(SUM(AY14,BC14)&gt;0,SUM(AY14,BC14),"")</f>
        <v>1.9</v>
      </c>
      <c r="BT14" s="11">
        <f>IF(SUM(AX14:AY14,BA14:BC14,BE14)-AZ14-BD14&gt;0,SUM(AX14:AY14,BA14:BC14,BE14)-AZ14-BD14,"")</f>
        <v>18.899999999999999</v>
      </c>
      <c r="BU14" s="11" t="str">
        <f>IF(SUM(BF14:BG14,BI14)-BH14&gt;0,SUM(BF14:BG14,BI14)-BH14,"")</f>
        <v/>
      </c>
      <c r="BV14" s="11">
        <f>IF(SUM(AY14,BC14,BG14)&gt;0,SUM(AY14,BC14,BG14),"")</f>
        <v>1.9</v>
      </c>
      <c r="BW14" s="11">
        <f>IF(SUM(BT14,BU14)&gt;0,SUM(BT14,BU14),"")</f>
        <v>18.899999999999999</v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>
        <f>IF(SUM(BT14,BU14,BY14)&gt;0,SUM(BT14,BU14,BY14),"")</f>
        <v>18.899999999999999</v>
      </c>
      <c r="CA14" s="19">
        <v>14.3</v>
      </c>
      <c r="CB14" s="19">
        <v>3.1</v>
      </c>
      <c r="CC14" s="19">
        <v>2.9</v>
      </c>
      <c r="CD14" s="19">
        <v>0.6</v>
      </c>
      <c r="CE14" s="19">
        <v>13.9</v>
      </c>
      <c r="CF14" s="19">
        <v>2.6</v>
      </c>
      <c r="CG14" s="19">
        <v>5.4</v>
      </c>
      <c r="CH14" s="19">
        <v>0.6</v>
      </c>
      <c r="CI14" s="19">
        <v>14.8</v>
      </c>
      <c r="CJ14" s="19">
        <v>3.5</v>
      </c>
      <c r="CK14" s="19">
        <v>0.5</v>
      </c>
      <c r="CL14" s="19">
        <v>0.6</v>
      </c>
      <c r="CM14" s="19"/>
      <c r="CN14" s="19"/>
      <c r="CO14" s="19"/>
      <c r="CP14" s="19"/>
      <c r="CQ14" s="19"/>
      <c r="CR14" s="19"/>
      <c r="CS14" s="19"/>
      <c r="CT14" s="19"/>
      <c r="CU14" s="28"/>
      <c r="CV14" s="41">
        <f>IF(SUM(CB14,CF14)&gt;0,SUM(CB14,CF14),"")</f>
        <v>5.7</v>
      </c>
      <c r="CW14" s="41">
        <f>IF(SUM(CA14:CB14,CD14:CF14,CH14)-CC14-CG14&gt;0,SUM(CA14:CB14,CD14:CF14,CH14)-CC14-CG14,"")</f>
        <v>26.800000000000011</v>
      </c>
      <c r="CX14" s="41">
        <f>IF(SUM(CI14:CJ14,CL14)-CK14&gt;0,SUM(CI14:CJ14,CL14)-CK14,"")</f>
        <v>18.400000000000002</v>
      </c>
      <c r="CY14" s="41">
        <f>IF(SUM(CB14,CF14,CJ14)&gt;0,SUM(CB14,CF14,CJ14),"")</f>
        <v>9.1999999999999993</v>
      </c>
      <c r="CZ14" s="41">
        <f>IF(SUM(CW14,CX14)&gt;0,SUM(CW14,CX14),"")</f>
        <v>45.200000000000017</v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>
        <f>IF(SUM(CW14,CX14,DB14)&gt;0,SUM(CW14,CX14,DB14),"")</f>
        <v>45.200000000000017</v>
      </c>
      <c r="DD14" s="52" t="str">
        <f>IF(MAX(EB14,FD14,GF14,HH14,IJ14,JL14,KN14,LP14,MR14,NT14,OV14,PX14,QZ14,SB14,TD14)-IF(L14="",0,L14)&gt;0.001,MAX(EB14,FD14,GF14,HH14,IJ14,JL14,KN14,LP14,MR14,NT14,OV14,PX14,QZ14,SB14,TD14)-IF(L14="",0,L14),"")</f>
        <v/>
      </c>
      <c r="DE14" s="52" t="str">
        <f>IF(MAX(EC14,FE14,GG14,HI14,IK14,JM14,KO14,LQ14,MS14,NU14,OW14,PY14,RA14,SC14,TE14)-IF(N14="",0,N14)&gt;0.001,MAX(EC14,FE14,GG14,HI14,IK14,JM14,KO14,LQ14,MS14,NU14,OW14,PY14,RA14,SC14,TE14)-IF(N14="",0,N14),"")</f>
        <v/>
      </c>
      <c r="DF14" s="52" t="str">
        <f>IF(MAX(EG14,FI14,GK14,HM14,IO14,JQ14,KS14,LU14,MW14,NY14,PA14,QC14,RE14,SG14,TI14)-IF(P14="",0,P14)&gt;0.001,MAX(EG14,FI14,GK14,HM14,IO14,JQ14,KS14,LU14,MW14,NY14,PA14,QC14,RE14,SG14,TI14)-IF(P14="",0,P14),"")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1" t="str">
        <f>IF(SUM(QF14,QJ14)&gt;0,SUM(QF14,QJ14),"")</f>
        <v/>
      </c>
      <c r="QZ14" s="41" t="str">
        <f>IF(SUM(QE14:QF14,QH14:QJ14,QL14)-QG14-QK14&gt;0,SUM(QE14:QF14,QH14:QJ14,QL14)-QG14-QK14,"")</f>
        <v/>
      </c>
      <c r="RA14" s="41" t="str">
        <f>IF(SUM(QM14:QN14,QP14)-QO14&gt;0,SUM(QM14:QN14,QP14)-QO14,"")</f>
        <v/>
      </c>
      <c r="RB14" s="41" t="str">
        <f>IF(SUM(QF14,QJ14,QN14)&gt;0,SUM(QF14,QJ14,QN14),"")</f>
        <v/>
      </c>
      <c r="RC14" s="41" t="str">
        <f>IF(SUM(QZ14,RA14)&gt;0,SUM(QZ14,RA14),"")</f>
        <v/>
      </c>
      <c r="RD14" s="41" t="str">
        <f>IF(SUM(QR14,QV14)&gt;0,SUM(QR14,QV14),"")</f>
        <v/>
      </c>
      <c r="RE14" s="41" t="str">
        <f>IF(SUM(QQ14:QR14,QT14:QV14,QX14)-SUM(QS14,QW14)&gt;0,SUM(QQ14:QR14,QT14:QV14,QX14)-SUM(QS14,QW14),"")</f>
        <v/>
      </c>
      <c r="RF14" s="41" t="str">
        <f>IF(SUM(QZ14,RA14,RE14)&gt;0,SUM(QZ14,RA14,RE14),"")</f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>IF(SUM(RH14,RL14)&gt;0,SUM(RH14,RL14),"")</f>
        <v/>
      </c>
      <c r="SB14" s="11" t="str">
        <f>IF(SUM(RG14:RH14,RJ14:RL14,RN14)-RI14-RM14&gt;0,SUM(RG14:RH14,RJ14:RL14,RN14)-RI14-RM14,"")</f>
        <v/>
      </c>
      <c r="SC14" s="11" t="str">
        <f>IF(SUM(RO14:RP14,RR14)-RQ14&gt;0,SUM(RO14:RP14,RR14)-RQ14,"")</f>
        <v/>
      </c>
      <c r="SD14" s="11" t="str">
        <f>IF(SUM(RH14,RL14,RP14)&gt;0,SUM(RH14,RL14,RP14),"")</f>
        <v/>
      </c>
      <c r="SE14" s="11" t="str">
        <f>IF(SUM(SB14,SC14)&gt;0,SUM(SB14,SC14),"")</f>
        <v/>
      </c>
      <c r="SF14" s="11" t="str">
        <f>IF(SUM(RT14,RX14)&gt;0,SUM(RT14,RX14),"")</f>
        <v/>
      </c>
      <c r="SG14" s="11" t="str">
        <f>IF(SUM(RS14:RT14,RV14:RX14,RZ14)-SUM(RU14,RY14)&gt;0,SUM(RS14:RT14,RV14:RX14,RZ14)-SUM(RU14,RY14),"")</f>
        <v/>
      </c>
      <c r="SH14" s="11" t="str">
        <f>IF(SUM(SB14,SC14,SG14)&gt;0,SUM(SB14,SC14,SG14),"")</f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1" t="str">
        <f>IF(SUM(SJ14,SN14)&gt;0,SUM(SJ14,SN14),"")</f>
        <v/>
      </c>
      <c r="TD14" s="41" t="str">
        <f>IF(SUM(SI14:SJ14,SL14:SN14,SP14)-SK14-SO14&gt;0,SUM(SI14:SJ14,SL14:SN14,SP14)-SK14-SO14,"")</f>
        <v/>
      </c>
      <c r="TE14" s="41" t="str">
        <f>IF(SUM(SQ14:SR14,ST14)-SS14&gt;0,SUM(SQ14:SR14,ST14)-SS14,"")</f>
        <v/>
      </c>
      <c r="TF14" s="41" t="str">
        <f>IF(SUM(SJ14,SN14,SR14)&gt;0,SUM(SJ14,SN14,SR14),"")</f>
        <v/>
      </c>
      <c r="TG14" s="41" t="str">
        <f>IF(SUM(TD14,TE14)&gt;0,SUM(TD14,TE14),"")</f>
        <v/>
      </c>
      <c r="TH14" s="41" t="str">
        <f>IF(SUM(SV14,SZ14)&gt;0,SUM(SV14,SZ14),"")</f>
        <v/>
      </c>
      <c r="TI14" s="41" t="str">
        <f>IF(SUM(SU14:SV14,SX14:SZ14,TB14)-SUM(SW14,TA14)&gt;0,SUM(SU14:SV14,SX14:SZ14,TB14)-SUM(SW14,TA14),"")</f>
        <v/>
      </c>
      <c r="TJ14" s="41" t="str">
        <f>IF(SUM(TD14,TE14,TI14)&gt;0,SUM(TD14,TE14,TI14),"")</f>
        <v/>
      </c>
      <c r="TK14" s="27">
        <f>IF($CU14="P",CA14,(CA14+AX14)/2)</f>
        <v>15.5</v>
      </c>
      <c r="TL14" s="27">
        <f>IF($CU14="P",CB14,(CB14+AY14)/2)</f>
        <v>2.5</v>
      </c>
      <c r="TM14" s="27">
        <f>IF($CU14="P",CC14,(CC14+AZ14)/2)</f>
        <v>1.45</v>
      </c>
      <c r="TN14" s="27">
        <f>IF($CU14="P",CD14,(CD14+BA14)/2)</f>
        <v>0.44999999999999996</v>
      </c>
      <c r="TO14" s="27">
        <f>IF($CU14="P",CE14,(CE14+BB14)/2)</f>
        <v>6.95</v>
      </c>
      <c r="TP14" s="27">
        <f>IF($CU14="P",CF14,(CF14+BC14)/2)</f>
        <v>1.3</v>
      </c>
      <c r="TQ14" s="27">
        <f>IF($CU14="P",CG14,(CG14+BD14)/2)</f>
        <v>2.7</v>
      </c>
      <c r="TR14" s="27">
        <f>IF($CU14="P",CH14,(CH14+BE14)/2)</f>
        <v>0.3</v>
      </c>
      <c r="TS14" s="27">
        <f>IF($CU14="P",CI14,(CI14+BF14)/2)</f>
        <v>7.4</v>
      </c>
      <c r="TT14" s="27">
        <f>IF($CU14="P",CJ14,(CJ14+BG14)/2)</f>
        <v>1.75</v>
      </c>
      <c r="TU14" s="27">
        <f>IF($CU14="P",CK14,(CK14+BH14)/2)</f>
        <v>0.25</v>
      </c>
      <c r="TV14" s="27">
        <f>IF($CU14="P",CL14,(CL14+BI14)/2)</f>
        <v>0.3</v>
      </c>
      <c r="TW14" s="27">
        <f>IF($CU14="P",CM14,(CM14+BJ14)/2)</f>
        <v>0</v>
      </c>
      <c r="TX14" s="27">
        <f>IF($CU14="P",CN14,(CN14+BK14)/2)</f>
        <v>0</v>
      </c>
      <c r="TY14" s="27">
        <f>IF($CU14="P",CO14,(CO14+BL14)/2)</f>
        <v>0</v>
      </c>
      <c r="TZ14" s="27">
        <f>IF($CU14="P",CP14,(CP14+BM14)/2)</f>
        <v>0</v>
      </c>
      <c r="UA14" s="27">
        <f>IF($CU14="P",CQ14,(CQ14+BN14)/2)</f>
        <v>0</v>
      </c>
      <c r="UB14" s="27">
        <f>IF($CU14="P",CR14,(CR14+BO14)/2)</f>
        <v>0</v>
      </c>
      <c r="UC14" s="27">
        <f>IF($CU14="P",CS14,(CS14+BP14)/2)</f>
        <v>0</v>
      </c>
      <c r="UD14" s="27">
        <f>IF($CU14="P",CT14,(CT14+BQ14)/2)</f>
        <v>0</v>
      </c>
      <c r="UE14" s="29" t="s">
        <v>56</v>
      </c>
      <c r="UF14" s="11">
        <f>IF(SUM(TL14,TP14)&gt;0,SUM(TL14,TP14),"")</f>
        <v>3.8</v>
      </c>
      <c r="UG14" s="11">
        <f>IF(SUM(TK14:TL14,TN14:TP14,TR14)-TM14-TQ14&gt;0,SUM(TK14:TL14,TN14:TP14,TR14)-TM14-TQ14,"")</f>
        <v>22.85</v>
      </c>
      <c r="UH14" s="11">
        <f>IF(SUM(TS14:TT14,TV14)-TU14&gt;0,SUM(TS14:TT14,TV14)-TU14,"")</f>
        <v>9.2000000000000011</v>
      </c>
      <c r="UI14" s="11">
        <f>IF(SUM(TL14,TP14,TT14)&gt;0,SUM(TL14,TP14,TT14),"")</f>
        <v>5.55</v>
      </c>
      <c r="UJ14" s="11">
        <f>IF(SUM(UG14,UH14)&gt;0,SUM(UG14,UH14),"")</f>
        <v>32.050000000000004</v>
      </c>
      <c r="UK14" s="11" t="str">
        <f>IF(SUM(TX14,UB14)&gt;0,SUM(TX14,UB14),"")</f>
        <v/>
      </c>
      <c r="UL14" s="11" t="str">
        <f>IF(SUM(TW14:TX14,TZ14:UB14,UD14)-SUM(TY14,UC14)&gt;0,SUM(TW14:TX14,TZ14:UB14,UD14)-SUM(TY14,UC14),"")</f>
        <v/>
      </c>
      <c r="UM14" s="11">
        <f>IF(SUM(UG14,UH14,UL14)&gt;0,SUM(UG14,UH14,UL14),"")</f>
        <v>32.050000000000004</v>
      </c>
    </row>
    <row r="15" spans="1:559" x14ac:dyDescent="0.2">
      <c r="A15" s="4" t="str" cm="1">
        <f t="array" ref="A15">IF(AND(H15&lt;&gt;"",H15&lt;&gt;"No DD"),SUMPRODUCT((H$4:H$17&lt;&gt;"")*(H$4:H$17&lt;&gt;"No DD")*(E$4:E$17&gt;E15))+1,IF(H15="No DD",SUMPRODUCT((H$4:H$17="No DD")*(E$4:E$17&gt;E15))+1+SUMPRODUCT((H$4:H$17&lt;&gt;"")*(H$4:H$17&lt;&gt;"No DD")),""))</f>
        <v/>
      </c>
      <c r="B15" s="5" t="s">
        <v>253</v>
      </c>
      <c r="C15" s="4" t="s">
        <v>5</v>
      </c>
      <c r="D15" s="4">
        <v>2005</v>
      </c>
      <c r="E15" s="9">
        <f>SUM(J15:R15)+SUM(J15:N15)*0.0000001+SUM(J15)*0.0000000000001</f>
        <v>98.900006100004234</v>
      </c>
      <c r="F15" s="3" t="str">
        <f>IF(OR(AND(AP15&gt;=AW$19,AQ15&gt;=AW$23,AP15&lt;&gt;"",AO15=""),AND(AU15&gt;=AW$19,AV15&gt;=AW$23,AU15&lt;&gt;"",AO15=""),AND(BS15&gt;=BZ$19,BT15&gt;=BZ$23,BS15&lt;&gt;"",BR15=""),AND(BX15&gt;=BZ$19,BY15&gt;=BZ$23,BX15&lt;&gt;"",BR15=""),AND(CV15&gt;=DC$19,CW15&gt;=DC$23,CV15&lt;&gt;"",CU15=""),AND(DA15&gt;=DC$19,DB15&gt;=DC$23,DA15&lt;&gt;""),AND(EA15&gt;=EH$19,EB15&gt;=EH$23,EA15&lt;&gt;""),AND(EF15&gt;=EH$19,EG15&gt;=EH$23,EF15&lt;&gt;""),AND(FC15&gt;=FJ$19,FD15&gt;=FJ$23,FC15&lt;&gt;""),AND(FH15&gt;=FJ$19,FI15&gt;=FJ$23,FH15&lt;&gt;""),AND(GE15&gt;=GL$19,GF15&gt;=GL$23,GE15&lt;&gt;""),AND(GJ15&gt;=GL$19,GK15&gt;=GL$23,GJ15&lt;&gt;""),AND(HG15&gt;=HN$19,HH15&gt;=HN$23,HG15&lt;&gt;""),AND(HL15&gt;=HN$19,HM15&gt;=HN$23,HL15&lt;&gt;""),AND(II15&gt;=IP$19,IJ15&gt;=IP$23,II15&lt;&gt;""),AND(IN15&gt;=IP$19,IO15&gt;=IP$23,IN15&lt;&gt;""),AND(JK15&gt;=JR$19,JL15&gt;=JR$23,JK15&lt;&gt;""),AND(JP15&gt;=JR$19,JQ15&gt;=JR$23,JP15&lt;&gt;""),AND(KM15&gt;=KT$19,KN15&gt;=KT$23,KM15&lt;&gt;""),AND(KR15&gt;=KT$19,KS15&gt;=KT$23,KR15&lt;&gt;""),AND(LO15&gt;=LV$19,LP15&gt;=LV$23,LO15&lt;&gt;""),AND(LT15&gt;=LV$19,LU15&gt;=LV$23,LT15&lt;&gt;""),AND(MQ15&gt;=MX$19,MR15&gt;=MX$23,MQ15&lt;&gt;""),AND(MV15&gt;=MX$19,MW15&gt;=MX$23,MV15&lt;&gt;""),AND(NS15&gt;=NZ$19,NT15&gt;=NZ$23,NS15&lt;&gt;""),AND(NX15&gt;=NZ$19,NY15&gt;=NZ$23,NX15&lt;&gt;""),AND(OU15&gt;=PB$19,OV15&gt;=PB$23,OU15&lt;&gt;""),AND(OZ15&gt;=PB$19,PA15&gt;=PB$23,OZ15&lt;&gt;""),AND(PW15&gt;=QD$19,PX15&gt;=QD$23,PW15&lt;&gt;""),AND(QB15&gt;=QD$19,QC15&gt;=QD$23,QB15&lt;&gt;""),AND(QY15&gt;=RF$19,QZ15&gt;=RF$23,QY15&lt;&gt;""),AND(RD15&gt;=RF$19,RE15&gt;=RF$23,RD15&lt;&gt;""),AND(SA15&gt;=SH$19,SB15&gt;=SH$23,SA15&lt;&gt;""),AND(SF15&gt;=SH$19,SG15&gt;=SH$23,SF15&lt;&gt;""),AND(TC15&gt;=TJ$19,TD15&gt;=TJ$23,TC15&lt;&gt;""),AND(TI15&gt;=TJ$19,TJ15&gt;=TJ$23,TI15&lt;&gt;"")),"P","")</f>
        <v/>
      </c>
      <c r="G15" s="3" t="str">
        <f>IF(OR(AND(AQ15&gt;=AW$23,AQ15&lt;&gt;"",AO15=""),AND(AV15&gt;=AW$23,AV15&lt;&gt;"",AO15=""),AND(BT15&gt;=BZ$23,BT15&lt;&gt;"",BR15=""),AND(BY15&gt;=BZ$23,BY15&lt;&gt;"",BR15=""),AND(CW15&gt;=DC$23,CW15&lt;&gt;"",CU15=""),AND(DB15&gt;=DC$23,DB15&lt;&gt;"",CU15=""),AND(EB15&gt;=EH$23,EB15&lt;&gt;""),AND(EG15&gt;=EH$23,EG15&lt;&gt;""),AND(FD15&gt;=FJ$23,FD15&lt;&gt;""),AND(FI15&gt;=FJ$23,FI15&lt;&gt;""),AND(GF15&gt;=GL$23,GF15&lt;&gt;""),AND(GK15&gt;=GL$23,GK15&lt;&gt;""),AND(HH15&gt;=HN$23,HH15&lt;&gt;""),AND(HM15&gt;=HN$23,HM15&lt;&gt;""),AND(IJ15&gt;=IP$23,IJ15&lt;&gt;""),AND(IO15&gt;=IP$23,IO15&lt;&gt;""),AND(JL15&gt;=JR$23,JL15&lt;&gt;""),AND(JQ15&gt;=JR$23,JQ15&lt;&gt;""),AND(KN15&gt;=KT$23,KN15&lt;&gt;""),AND(KS15&gt;=KT$23,KS15&lt;&gt;""),AND(LP15&gt;=LV$23,LP15&lt;&gt;""),AND(LU15&gt;=LV$23,LU15&lt;&gt;""),AND(MR15&gt;=MX$23,MR15&lt;&gt;""),AND(MW15&gt;=MX$23,MW15&lt;&gt;""),AND(NT15&gt;=NZ$23,NT15&lt;&gt;""),AND(NY15&gt;=NZ$23,NY15&lt;&gt;""),AND(OV15&gt;=PB$23,OV15&lt;&gt;""),AND(PA15&gt;=PB$23,PA15&lt;&gt;""),AND(PX15&gt;=QD$23,PX15&lt;&gt;""),AND(QC15&gt;=QD$23,QC15&lt;&gt;""),AND(QZ15&gt;=RF$23,QZ15&lt;&gt;""),AND(RE15&gt;=RF$23,RE15&lt;&gt;""),AND(SB15&gt;=SH$23,SB15&lt;&gt;""),AND(SG15&gt;=SH$23,SG15&lt;&gt;""),AND(TD15&gt;=TJ$23,TD15&lt;&gt;""),AND(TJ15&gt;=TJ$23,TJ15&lt;&gt;"")),"P","")</f>
        <v/>
      </c>
      <c r="H15" s="37" t="str">
        <f>IF(AND(G15="P",F15=""),"No DD",IF(OR(AND(AS15&gt;=AW$22,AT15&gt;=AW$26,AS15&lt;&gt;"",AO15=""),AND(BV15&gt;=BZ$22,BW15&gt;=BZ$26,BV15&lt;&gt;"",BR15=""),AND(CY15&gt;=DC$22,CZ15&gt;=DC$26,CY15&lt;&gt;"",CU15=""),AND(ED15&gt;=EH$22,EE15&gt;=EH$26,ED15&lt;&gt;""),AND(FF15&gt;=FJ$22,FG15&gt;=FJ$26,FF15&lt;&gt;""),AND(GH15&gt;=GL$22,GI15&gt;=GL$26,GH15&lt;&gt;""),AND(HJ15&gt;=HN$22,HK15&gt;=HN$26,HJ15&lt;&gt;""),AND(IL15&gt;=IP$22,IM15&gt;=IP$26,IL15&lt;&gt;""),AND(JN15&gt;=JR$22,JO15&gt;=JR$26,JN15&lt;&gt;""),AND(KP15&gt;=KT$22,KQ15&gt;=KT$26,KP15&lt;&gt;""),AND(LR15&gt;=LV$22,LS15&gt;=LV$26,LR15&lt;&gt;""),AND(MT15&gt;=MX$22,MU15&gt;=MX$26,MT15&lt;&gt;""),AND(NV15&gt;=NZ$22,NW15&gt;=NZ$26,NV15&lt;&gt;""),AND(OX15&gt;=PB$22,OY15&gt;=PB$26,OX15&lt;&gt;""),AND(PZ15&gt;=QD$22,QA15&gt;=QD$26,PZ15&lt;&gt;""),AND(RB15&gt;=RF$22,RC15&gt;=RF$26,RB15&lt;&gt;""),AND(SD15&gt;=SH$22,SE15&gt;=SH$26,SD15&lt;&gt;""),AND(TF15&gt;=TJ$22,TG15&gt;=TJ$26,TF15&lt;&gt;"")),"Merit",IF(OR(AND(AS15&gt;=AW$21,AT15&gt;=AW$25,AS15&lt;&gt;"",AO15=""),AND(BV15&gt;=BZ$21,BW15&gt;=BZ$25,BV15&lt;&gt;"",BR15=""),AND(CY15&gt;=DC$21,CZ15&gt;=DC$25,CY15&lt;&gt;"",CU15=""),AND(ED15&gt;=EH$21,EE15&gt;=EH$25,ED15&lt;&gt;""),AND(FF15&gt;=FJ$21,FG15&gt;=FJ$25,FF15&lt;&gt;""),AND(GH15&gt;=GL$21,GI15&gt;=GL$25,GH15&lt;&gt;""),AND(HJ15&gt;=HN$21,HK15&gt;=HN$25,HJ15&lt;&gt;""),AND(IL15&gt;=IP$21,IM15&gt;=IP$25,IL15&lt;&gt;""),AND(JN15&gt;=JR$21,JO15&gt;=JR$25,JN15&lt;&gt;""),AND(KP15&gt;=KT$21,KQ15&gt;=KT$25,KP15&lt;&gt;""),AND(LR15&gt;=LV$21,LS15&gt;=LV$25,LR15&lt;&gt;""),AND(MT15&gt;=MX$21,MU15&gt;=MX$25,MT15&lt;&gt;""),AND(NV15&gt;=NZ$21,NW15&gt;=NZ$25,NV15&lt;&gt;""),AND(OX15&gt;=PB$21,OY15&gt;=PB$25,OX15&lt;&gt;""),AND(PZ15&gt;=QD$21,QA15&gt;=QD$25,PZ15&lt;&gt;""),AND(RB15&gt;=RF$21,RC15&gt;=RF$25,RB15&lt;&gt;""),AND(SD15&gt;=SH$21,SE15&gt;=SH$25,SD15&lt;&gt;""),AND(TF15&gt;=TJ$21,TG15&gt;=TJ$25,TF15&lt;&gt;"")),"Excellence",IF(I15="P","Worlds Team",IF(F15="P","National Team","")))))</f>
        <v/>
      </c>
      <c r="I15" s="3" t="str">
        <f>IF(OR(AND(AS15&gt;=AW$20,AT15&gt;=AW$24,AS15&lt;&gt;"",AO15=""),AND(BV15&gt;=BZ$20,BW15&gt;=BZ$24,BV15&lt;&gt;"",BR15=""),AND(CY15&gt;=DC$20,CZ15&gt;=DC$24,CY15&lt;&gt;"",CU15=""),AND(ED15&gt;=EH$20,EE15&gt;=EH$24,ED15&lt;&gt;""),AND(FF15&gt;=FJ$20,FG15&gt;=FJ$24,FF15&lt;&gt;""),AND(GH15&gt;=GL$20,GI15&gt;=GL$24,GH15&lt;&gt;""),AND(HJ15&gt;=HN$20,HK15&gt;=HN$24,HJ15&lt;&gt;""),AND(IL15&gt;=IP$20,IM15&gt;=IP$24,IL15&lt;&gt;""),AND(JN15&gt;=JR$20,JO15&gt;=JR$24,JN15&lt;&gt;""),AND(KP15&gt;=KT$20,KQ15&gt;=KT$24,KP15&lt;&gt;""),AND(LR15&gt;=LV$20,LS15&gt;=LV$24,LR15&lt;&gt;""),AND(MT15&gt;=MX$20,MU15&gt;=MX$24,MT15&lt;&gt;""),AND(NV15&gt;=NZ$20,NW15&gt;=NZ$24,NV15&lt;&gt;""),AND(OX15&gt;=PB$20,OY15&gt;=PB$24,OX15&lt;&gt;""),AND(PZ15&gt;=QD$20,QA15&gt;=QD$24,PZ15&lt;&gt;""),AND(RB15&gt;=RF$20,RC15&gt;=RF$24,RB15&lt;&gt;""),AND(SD15&gt;=SH$20,SE15&gt;=SH$24,SD15&lt;&gt;""),AND(TF15&gt;=TJ$20,TG15&gt;=TJ$24,TF15&lt;&gt;"")),"P","")</f>
        <v/>
      </c>
      <c r="J15" s="8">
        <f>IF(COUNT(AQ15,BT15,CW15)&gt;0,LARGE((AQ15,BT15,CW15),1),0)</f>
        <v>42.3</v>
      </c>
      <c r="K15" s="8" t="str">
        <f>IF(J15=0,"",IF(J15=CW15,$CA$1,IF(J15=BT15,$AX$1,IF(J15=AQ15,$U$1,""))))</f>
        <v>2024 Elite Canada</v>
      </c>
      <c r="L15" s="8">
        <f>IF(COUNT(AQ15,BT15,CW15)&gt;1,LARGE((AQ15,BT15,CW15),2),0)</f>
        <v>0</v>
      </c>
      <c r="M15" s="8" t="str">
        <f>IF(K15=0,"",IF(AND(L15=J15,L15=AQ15,K15=BT15),$U$1,IF(AND(L15=J15,L15=AQ15,L15=CW15),$U$1,IF(AND(L15=J15,L15=CW15,L15=BT15),$AX$1,IF(L15=CW15,$CA$1,IF(L15=BT15,$AX$1,IF(L15=AQ15,$U$1,"")))))))</f>
        <v/>
      </c>
      <c r="N15" s="8">
        <f>IF(COUNT(AR15,BU15,CX15)&gt;0,LARGE((AR15,BU15,CX15),1),0)</f>
        <v>18.700000000000003</v>
      </c>
      <c r="O15" s="8" t="str">
        <f>IF(N15=0,"",IF(N15=CX15,$CA$1,IF(N15=BU15,$AX$1,IF(N15=AR15,$U$1,""))))</f>
        <v>2024 Elite Canada</v>
      </c>
      <c r="P15" s="8">
        <f>IF(MAX(AV15,BY15,DB15)&gt;0,MAX(AV15,BY15,DB15),0)</f>
        <v>37.9</v>
      </c>
      <c r="Q15" s="8" t="str">
        <f>IF(P15=0,"",IF(P15=DB15,$CA$1,IF(P15=BY15,$AX$1,IF(P15=AV15,$U$1,""))))</f>
        <v>2024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TD15,$SI$1,IF(R15+IF(L15="",0,L15)=SB15,$RG$1,IF(R15+IF(L15="",0,L15)=QZ15,$QE$1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))),IF(R15=DE15,IF(R15+IF(N15="",0,N15)=TE15,$SI$1,IF(R15+IF(N15="",0,N15)=SC15,$RG$1,IF(R15+IF(N15="",0,N15)=RA15,$QE$1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))),IF(R15=DF15,IF(R15+IF(P15="",0,P15)=TI15,$SI$1,IF(R15+IF(P15="",0,P15)=SG15,$RG$1,IF(R15+IF(P15="",0,P15)=RE15,$QE$1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)))</f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8"/>
      <c r="AP15" s="41" t="str">
        <f>IF(SUM(V15,Z15)&gt;0,SUM(V15,Z15),"")</f>
        <v/>
      </c>
      <c r="AQ15" s="41" t="str">
        <f>IF(SUM(U15:V15,X15:Z15,AB15)-W15-AA15&gt;0,SUM(U15:V15,X15:Z15,AB15)-W15-AA15,"")</f>
        <v/>
      </c>
      <c r="AR15" s="41" t="str">
        <f>IF(SUM(AC15:AD15,AF15)-AE15&gt;0,SUM(AC15:AD15,AF15)-AE15,"")</f>
        <v/>
      </c>
      <c r="AS15" s="41" t="str">
        <f>IF(SUM(V15,Z15,AD15)&gt;0,SUM(V15,Z15,AD15),"")</f>
        <v/>
      </c>
      <c r="AT15" s="41" t="str">
        <f>IF(SUM(AQ15,AR15)&gt;0,SUM(AQ15,AR15),"")</f>
        <v/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 t="str">
        <f>IF(SUM(AQ15,AR15,AV15)&gt;0,SUM(AQ15,AR15,AV15),"")</f>
        <v/>
      </c>
      <c r="AX15" s="18">
        <v>16.899999999999999</v>
      </c>
      <c r="AY15" s="18">
        <v>4.3</v>
      </c>
      <c r="AZ15" s="18">
        <v>0</v>
      </c>
      <c r="BA15" s="18">
        <v>0.3</v>
      </c>
      <c r="BB15" s="18">
        <v>16.2</v>
      </c>
      <c r="BC15" s="18">
        <v>4.3</v>
      </c>
      <c r="BD15" s="18">
        <v>0</v>
      </c>
      <c r="BE15" s="18">
        <v>0.3</v>
      </c>
      <c r="BF15" s="18">
        <v>17.100000000000001</v>
      </c>
      <c r="BG15" s="18">
        <v>2.5</v>
      </c>
      <c r="BH15" s="18">
        <v>1.2</v>
      </c>
      <c r="BI15" s="18">
        <v>0.3</v>
      </c>
      <c r="BJ15" s="18">
        <v>16</v>
      </c>
      <c r="BK15" s="18">
        <v>1.9</v>
      </c>
      <c r="BL15" s="18">
        <v>0</v>
      </c>
      <c r="BM15" s="18">
        <v>0.3</v>
      </c>
      <c r="BN15" s="18">
        <v>15.9</v>
      </c>
      <c r="BO15" s="18">
        <v>3.9</v>
      </c>
      <c r="BP15" s="18">
        <v>0.4</v>
      </c>
      <c r="BQ15" s="18">
        <v>0.3</v>
      </c>
      <c r="BR15" s="29"/>
      <c r="BS15" s="11">
        <f>IF(SUM(AY15,BC15)&gt;0,SUM(AY15,BC15),"")</f>
        <v>8.6</v>
      </c>
      <c r="BT15" s="11">
        <f>IF(SUM(AX15:AY15,BA15:BC15,BE15)-AZ15-BD15&gt;0,SUM(AX15:AY15,BA15:BC15,BE15)-AZ15-BD15,"")</f>
        <v>42.3</v>
      </c>
      <c r="BU15" s="11">
        <f>IF(SUM(BF15:BG15,BI15)-BH15&gt;0,SUM(BF15:BG15,BI15)-BH15,"")</f>
        <v>18.700000000000003</v>
      </c>
      <c r="BV15" s="11">
        <f>IF(SUM(AY15,BC15,BG15)&gt;0,SUM(AY15,BC15,BG15),"")</f>
        <v>11.1</v>
      </c>
      <c r="BW15" s="11">
        <f>IF(SUM(BT15,BU15)&gt;0,SUM(BT15,BU15),"")</f>
        <v>61</v>
      </c>
      <c r="BX15" s="11">
        <f>IF(SUM(BK15,BO15)&gt;0,SUM(BK15,BO15),"")</f>
        <v>5.8</v>
      </c>
      <c r="BY15" s="11">
        <f>IF(SUM(BJ15:BK15,BM15:BO15,BQ15)-SUM(BL15,BP15)&gt;0,SUM(BJ15:BK15,BM15:BO15,BQ15)-SUM(BL15,BP15),"")</f>
        <v>37.9</v>
      </c>
      <c r="BZ15" s="11">
        <f>IF(SUM(BT15,BU15,BY15)&gt;0,SUM(BT15,BU15,BY15),"")</f>
        <v>98.9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8"/>
      <c r="CV15" s="41" t="str">
        <f>IF(SUM(CB15,CF15)&gt;0,SUM(CB15,CF15),"")</f>
        <v/>
      </c>
      <c r="CW15" s="41" t="str">
        <f>IF(SUM(CA15:CB15,CD15:CF15,CH15)-CC15-CG15&gt;0,SUM(CA15:CB15,CD15:CF15,CH15)-CC15-CG15,"")</f>
        <v/>
      </c>
      <c r="CX15" s="41" t="str">
        <f>IF(SUM(CI15:CJ15,CL15)-CK15&gt;0,SUM(CI15:CJ15,CL15)-CK15,"")</f>
        <v/>
      </c>
      <c r="CY15" s="41" t="str">
        <f>IF(SUM(CB15,CF15,CJ15)&gt;0,SUM(CB15,CF15,CJ15),"")</f>
        <v/>
      </c>
      <c r="CZ15" s="41" t="str">
        <f>IF(SUM(CW15,CX15)&gt;0,SUM(CW15,CX15),"")</f>
        <v/>
      </c>
      <c r="DA15" s="41" t="str">
        <f>IF(SUM(CN15,CR15)&gt;0,SUM(CN15,CR15),"")</f>
        <v/>
      </c>
      <c r="DB15" s="41" t="str">
        <f>IF(SUM(CM15:CN15,CP15:CR15,CT15)-SUM(CO15,CS15)&gt;0,SUM(CM15:CN15,CP15:CR15,CT15)-SUM(CO15,CS15),"")</f>
        <v/>
      </c>
      <c r="DC15" s="41" t="str">
        <f>IF(SUM(CW15,CX15,DB15)&gt;0,SUM(CW15,CX15,DB15),"")</f>
        <v/>
      </c>
      <c r="DD15" s="52" t="str">
        <f>IF(MAX(EB15,FD15,GF15,HH15,IJ15,JL15,KN15,LP15,MR15,NT15,OV15,PX15,QZ15,SB15,TD15)-IF(L15="",0,L15)&gt;0.001,MAX(EB15,FD15,GF15,HH15,IJ15,JL15,KN15,LP15,MR15,NT15,OV15,PX15,QZ15,SB15,TD15)-IF(L15="",0,L15),"")</f>
        <v/>
      </c>
      <c r="DE15" s="52" t="str">
        <f>IF(MAX(EC15,FE15,GG15,HI15,IK15,JM15,KO15,LQ15,MS15,NU15,OW15,PY15,RA15,SC15,TE15)-IF(N15="",0,N15)&gt;0.001,MAX(EC15,FE15,GG15,HI15,IK15,JM15,KO15,LQ15,MS15,NU15,OW15,PY15,RA15,SC15,TE15)-IF(N15="",0,N15),"")</f>
        <v/>
      </c>
      <c r="DF15" s="52" t="str">
        <f>IF(MAX(EG15,FI15,GK15,HM15,IO15,JQ15,KS15,LU15,MW15,NY15,PA15,QC15,RE15,SG15,TI15)-IF(P15="",0,P15)&gt;0.001,MAX(EG15,FI15,GK15,HM15,IO15,JQ15,KS15,LU15,MW15,NY15,PA15,QC15,RE15,SG15,TI15)-IF(P15="",0,P15),"")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IF(SUM(GF15,GG15,GK15)&gt;0,SUM(GF15,GG15,GK15),"")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1" t="str">
        <f>IF(SUM(QF15,QJ15)&gt;0,SUM(QF15,QJ15),"")</f>
        <v/>
      </c>
      <c r="QZ15" s="41" t="str">
        <f>IF(SUM(QE15:QF15,QH15:QJ15,QL15)-QG15-QK15&gt;0,SUM(QE15:QF15,QH15:QJ15,QL15)-QG15-QK15,"")</f>
        <v/>
      </c>
      <c r="RA15" s="41" t="str">
        <f>IF(SUM(QM15:QN15,QP15)-QO15&gt;0,SUM(QM15:QN15,QP15)-QO15,"")</f>
        <v/>
      </c>
      <c r="RB15" s="41" t="str">
        <f>IF(SUM(QF15,QJ15,QN15)&gt;0,SUM(QF15,QJ15,QN15),"")</f>
        <v/>
      </c>
      <c r="RC15" s="41" t="str">
        <f>IF(SUM(QZ15,RA15)&gt;0,SUM(QZ15,RA15),"")</f>
        <v/>
      </c>
      <c r="RD15" s="41" t="str">
        <f>IF(SUM(QR15,QV15)&gt;0,SUM(QR15,QV15),"")</f>
        <v/>
      </c>
      <c r="RE15" s="41" t="str">
        <f>IF(SUM(QQ15:QR15,QT15:QV15,QX15)-SUM(QS15,QW15)&gt;0,SUM(QQ15:QR15,QT15:QV15,QX15)-SUM(QS15,QW15),"")</f>
        <v/>
      </c>
      <c r="RF15" s="41" t="str">
        <f>IF(SUM(QZ15,RA15,RE15)&gt;0,SUM(QZ15,RA15,RE15),"")</f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>IF(SUM(RH15,RL15)&gt;0,SUM(RH15,RL15),"")</f>
        <v/>
      </c>
      <c r="SB15" s="11" t="str">
        <f>IF(SUM(RG15:RH15,RJ15:RL15,RN15)-RI15-RM15&gt;0,SUM(RG15:RH15,RJ15:RL15,RN15)-RI15-RM15,"")</f>
        <v/>
      </c>
      <c r="SC15" s="11" t="str">
        <f>IF(SUM(RO15:RP15,RR15)-RQ15&gt;0,SUM(RO15:RP15,RR15)-RQ15,"")</f>
        <v/>
      </c>
      <c r="SD15" s="11" t="str">
        <f>IF(SUM(RH15,RL15,RP15)&gt;0,SUM(RH15,RL15,RP15),"")</f>
        <v/>
      </c>
      <c r="SE15" s="11" t="str">
        <f>IF(SUM(SB15,SC15)&gt;0,SUM(SB15,SC15),"")</f>
        <v/>
      </c>
      <c r="SF15" s="11" t="str">
        <f>IF(SUM(RT15,RX15)&gt;0,SUM(RT15,RX15),"")</f>
        <v/>
      </c>
      <c r="SG15" s="11" t="str">
        <f>IF(SUM(RS15:RT15,RV15:RX15,RZ15)-SUM(RU15,RY15)&gt;0,SUM(RS15:RT15,RV15:RX15,RZ15)-SUM(RU15,RY15),"")</f>
        <v/>
      </c>
      <c r="SH15" s="11" t="str">
        <f>IF(SUM(SB15,SC15,SG15)&gt;0,SUM(SB15,SC15,SG15),"")</f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1" t="str">
        <f>IF(SUM(SJ15,SN15)&gt;0,SUM(SJ15,SN15),"")</f>
        <v/>
      </c>
      <c r="TD15" s="41" t="str">
        <f>IF(SUM(SI15:SJ15,SL15:SN15,SP15)-SK15-SO15&gt;0,SUM(SI15:SJ15,SL15:SN15,SP15)-SK15-SO15,"")</f>
        <v/>
      </c>
      <c r="TE15" s="41" t="str">
        <f>IF(SUM(SQ15:SR15,ST15)-SS15&gt;0,SUM(SQ15:SR15,ST15)-SS15,"")</f>
        <v/>
      </c>
      <c r="TF15" s="41" t="str">
        <f>IF(SUM(SJ15,SN15,SR15)&gt;0,SUM(SJ15,SN15,SR15),"")</f>
        <v/>
      </c>
      <c r="TG15" s="41" t="str">
        <f>IF(SUM(TD15,TE15)&gt;0,SUM(TD15,TE15),"")</f>
        <v/>
      </c>
      <c r="TH15" s="41" t="str">
        <f>IF(SUM(SV15,SZ15)&gt;0,SUM(SV15,SZ15),"")</f>
        <v/>
      </c>
      <c r="TI15" s="41" t="str">
        <f>IF(SUM(SU15:SV15,SX15:SZ15,TB15)-SUM(SW15,TA15)&gt;0,SUM(SU15:SV15,SX15:SZ15,TB15)-SUM(SW15,TA15),"")</f>
        <v/>
      </c>
      <c r="TJ15" s="41" t="str">
        <f>IF(SUM(TD15,TE15,TI15)&gt;0,SUM(TD15,TE15,TI15),"")</f>
        <v/>
      </c>
      <c r="TK15" s="27">
        <f>IF($CU15="P",CA15,(CA15+AX15)/2)</f>
        <v>8.4499999999999993</v>
      </c>
      <c r="TL15" s="27">
        <f>IF($CU15="P",CB15,(CB15+AY15)/2)</f>
        <v>2.15</v>
      </c>
      <c r="TM15" s="27">
        <f>IF($CU15="P",CC15,(CC15+AZ15)/2)</f>
        <v>0</v>
      </c>
      <c r="TN15" s="27">
        <f>IF($CU15="P",CD15,(CD15+BA15)/2)</f>
        <v>0.15</v>
      </c>
      <c r="TO15" s="27">
        <f>IF($CU15="P",CE15,(CE15+BB15)/2)</f>
        <v>8.1</v>
      </c>
      <c r="TP15" s="27">
        <f>IF($CU15="P",CF15,(CF15+BC15)/2)</f>
        <v>2.15</v>
      </c>
      <c r="TQ15" s="27">
        <f>IF($CU15="P",CG15,(CG15+BD15)/2)</f>
        <v>0</v>
      </c>
      <c r="TR15" s="27">
        <f>IF($CU15="P",CH15,(CH15+BE15)/2)</f>
        <v>0.15</v>
      </c>
      <c r="TS15" s="27">
        <f>IF($CU15="P",CI15,(CI15+BF15)/2)</f>
        <v>8.5500000000000007</v>
      </c>
      <c r="TT15" s="27">
        <f>IF($CU15="P",CJ15,(CJ15+BG15)/2)</f>
        <v>1.25</v>
      </c>
      <c r="TU15" s="27">
        <f>IF($CU15="P",CK15,(CK15+BH15)/2)</f>
        <v>0.6</v>
      </c>
      <c r="TV15" s="27">
        <f>IF($CU15="P",CL15,(CL15+BI15)/2)</f>
        <v>0.15</v>
      </c>
      <c r="TW15" s="27">
        <f>IF($CU15="P",CM15,(CM15+BJ15)/2)</f>
        <v>8</v>
      </c>
      <c r="TX15" s="27">
        <f>IF($CU15="P",CN15,(CN15+BK15)/2)</f>
        <v>0.95</v>
      </c>
      <c r="TY15" s="27">
        <f>IF($CU15="P",CO15,(CO15+BL15)/2)</f>
        <v>0</v>
      </c>
      <c r="TZ15" s="27">
        <f>IF($CU15="P",CP15,(CP15+BM15)/2)</f>
        <v>0.15</v>
      </c>
      <c r="UA15" s="27">
        <f>IF($CU15="P",CQ15,(CQ15+BN15)/2)</f>
        <v>7.95</v>
      </c>
      <c r="UB15" s="27">
        <f>IF($CU15="P",CR15,(CR15+BO15)/2)</f>
        <v>1.95</v>
      </c>
      <c r="UC15" s="27">
        <f>IF($CU15="P",CS15,(CS15+BP15)/2)</f>
        <v>0.2</v>
      </c>
      <c r="UD15" s="27">
        <f>IF($CU15="P",CT15,(CT15+BQ15)/2)</f>
        <v>0.15</v>
      </c>
      <c r="UE15" s="29" t="s">
        <v>56</v>
      </c>
      <c r="UF15" s="11">
        <f>IF(SUM(TL15,TP15)&gt;0,SUM(TL15,TP15),"")</f>
        <v>4.3</v>
      </c>
      <c r="UG15" s="11">
        <f>IF(SUM(TK15:TL15,TN15:TP15,TR15)-TM15-TQ15&gt;0,SUM(TK15:TL15,TN15:TP15,TR15)-TM15-TQ15,"")</f>
        <v>21.15</v>
      </c>
      <c r="UH15" s="11">
        <f>IF(SUM(TS15:TT15,TV15)-TU15&gt;0,SUM(TS15:TT15,TV15)-TU15,"")</f>
        <v>9.3500000000000014</v>
      </c>
      <c r="UI15" s="11">
        <f>IF(SUM(TL15,TP15,TT15)&gt;0,SUM(TL15,TP15,TT15),"")</f>
        <v>5.55</v>
      </c>
      <c r="UJ15" s="11">
        <f>IF(SUM(UG15,UH15)&gt;0,SUM(UG15,UH15),"")</f>
        <v>30.5</v>
      </c>
      <c r="UK15" s="11">
        <f>IF(SUM(TX15,UB15)&gt;0,SUM(TX15,UB15),"")</f>
        <v>2.9</v>
      </c>
      <c r="UL15" s="11">
        <f>IF(SUM(TW15:TX15,TZ15:UB15,UD15)-SUM(TY15,UC15)&gt;0,SUM(TW15:TX15,TZ15:UB15,UD15)-SUM(TY15,UC15),"")</f>
        <v>18.95</v>
      </c>
      <c r="UM15" s="11">
        <f>IF(SUM(UG15,UH15,UL15)&gt;0,SUM(UG15,UH15,UL15),"")</f>
        <v>49.45</v>
      </c>
    </row>
    <row r="16" spans="1:559" x14ac:dyDescent="0.2">
      <c r="A16" s="4" t="str" cm="1">
        <f t="array" ref="A16">IF(AND(H16&lt;&gt;"",H16&lt;&gt;"No DD"),SUMPRODUCT((H$4:H$17&lt;&gt;"")*(H$4:H$17&lt;&gt;"No DD")*(E$4:E$17&gt;E16))+1,IF(H16="No DD",SUMPRODUCT((H$4:H$17="No DD")*(E$4:E$17&gt;E16))+1+SUMPRODUCT((H$4:H$17&lt;&gt;"")*(H$4:H$17&lt;&gt;"No DD")),""))</f>
        <v/>
      </c>
      <c r="B16" s="5" t="s">
        <v>167</v>
      </c>
      <c r="C16" s="4" t="s">
        <v>5</v>
      </c>
      <c r="D16" s="4">
        <v>1999</v>
      </c>
      <c r="E16" s="9">
        <f>SUM(J16:R16)+SUM(J16:N16)*0.0000001+SUM(J16)*0.0000000000001</f>
        <v>83.300004650003302</v>
      </c>
      <c r="F16" s="3" t="str">
        <f>IF(OR(AND(AP16&gt;=AW$19,AQ16&gt;=AW$23,AP16&lt;&gt;"",AO16=""),AND(AU16&gt;=AW$19,AV16&gt;=AW$23,AU16&lt;&gt;"",AO16=""),AND(BS16&gt;=BZ$19,BT16&gt;=BZ$23,BS16&lt;&gt;"",BR16=""),AND(BX16&gt;=BZ$19,BY16&gt;=BZ$23,BX16&lt;&gt;"",BR16=""),AND(CV16&gt;=DC$19,CW16&gt;=DC$23,CV16&lt;&gt;"",CU16=""),AND(DA16&gt;=DC$19,DB16&gt;=DC$23,DA16&lt;&gt;""),AND(EA16&gt;=EH$19,EB16&gt;=EH$23,EA16&lt;&gt;""),AND(EF16&gt;=EH$19,EG16&gt;=EH$23,EF16&lt;&gt;""),AND(FC16&gt;=FJ$19,FD16&gt;=FJ$23,FC16&lt;&gt;""),AND(FH16&gt;=FJ$19,FI16&gt;=FJ$23,FH16&lt;&gt;""),AND(GE16&gt;=GL$19,GF16&gt;=GL$23,GE16&lt;&gt;""),AND(GJ16&gt;=GL$19,GK16&gt;=GL$23,GJ16&lt;&gt;""),AND(HG16&gt;=HN$19,HH16&gt;=HN$23,HG16&lt;&gt;""),AND(HL16&gt;=HN$19,HM16&gt;=HN$23,HL16&lt;&gt;""),AND(II16&gt;=IP$19,IJ16&gt;=IP$23,II16&lt;&gt;""),AND(IN16&gt;=IP$19,IO16&gt;=IP$23,IN16&lt;&gt;""),AND(JK16&gt;=JR$19,JL16&gt;=JR$23,JK16&lt;&gt;""),AND(JP16&gt;=JR$19,JQ16&gt;=JR$23,JP16&lt;&gt;""),AND(KM16&gt;=KT$19,KN16&gt;=KT$23,KM16&lt;&gt;""),AND(KR16&gt;=KT$19,KS16&gt;=KT$23,KR16&lt;&gt;""),AND(LO16&gt;=LV$19,LP16&gt;=LV$23,LO16&lt;&gt;""),AND(LT16&gt;=LV$19,LU16&gt;=LV$23,LT16&lt;&gt;""),AND(MQ16&gt;=MX$19,MR16&gt;=MX$23,MQ16&lt;&gt;""),AND(MV16&gt;=MX$19,MW16&gt;=MX$23,MV16&lt;&gt;""),AND(NS16&gt;=NZ$19,NT16&gt;=NZ$23,NS16&lt;&gt;""),AND(NX16&gt;=NZ$19,NY16&gt;=NZ$23,NX16&lt;&gt;""),AND(OU16&gt;=PB$19,OV16&gt;=PB$23,OU16&lt;&gt;""),AND(OZ16&gt;=PB$19,PA16&gt;=PB$23,OZ16&lt;&gt;""),AND(PW16&gt;=QD$19,PX16&gt;=QD$23,PW16&lt;&gt;""),AND(QB16&gt;=QD$19,QC16&gt;=QD$23,QB16&lt;&gt;""),AND(QY16&gt;=RF$19,QZ16&gt;=RF$23,QY16&lt;&gt;""),AND(RD16&gt;=RF$19,RE16&gt;=RF$23,RD16&lt;&gt;""),AND(SA16&gt;=SH$19,SB16&gt;=SH$23,SA16&lt;&gt;""),AND(SF16&gt;=SH$19,SG16&gt;=SH$23,SF16&lt;&gt;""),AND(TC16&gt;=TJ$19,TD16&gt;=TJ$23,TC16&lt;&gt;""),AND(TI16&gt;=TJ$19,TJ16&gt;=TJ$23,TI16&lt;&gt;"")),"P","")</f>
        <v/>
      </c>
      <c r="G16" s="3" t="str">
        <f>IF(OR(AND(AQ16&gt;=AW$23,AQ16&lt;&gt;"",AO16=""),AND(AV16&gt;=AW$23,AV16&lt;&gt;"",AO16=""),AND(BT16&gt;=BZ$23,BT16&lt;&gt;"",BR16=""),AND(BY16&gt;=BZ$23,BY16&lt;&gt;"",BR16=""),AND(CW16&gt;=DC$23,CW16&lt;&gt;"",CU16=""),AND(DB16&gt;=DC$23,DB16&lt;&gt;"",CU16=""),AND(EB16&gt;=EH$23,EB16&lt;&gt;""),AND(EG16&gt;=EH$23,EG16&lt;&gt;""),AND(FD16&gt;=FJ$23,FD16&lt;&gt;""),AND(FI16&gt;=FJ$23,FI16&lt;&gt;""),AND(GF16&gt;=GL$23,GF16&lt;&gt;""),AND(GK16&gt;=GL$23,GK16&lt;&gt;""),AND(HH16&gt;=HN$23,HH16&lt;&gt;""),AND(HM16&gt;=HN$23,HM16&lt;&gt;""),AND(IJ16&gt;=IP$23,IJ16&lt;&gt;""),AND(IO16&gt;=IP$23,IO16&lt;&gt;""),AND(JL16&gt;=JR$23,JL16&lt;&gt;""),AND(JQ16&gt;=JR$23,JQ16&lt;&gt;""),AND(KN16&gt;=KT$23,KN16&lt;&gt;""),AND(KS16&gt;=KT$23,KS16&lt;&gt;""),AND(LP16&gt;=LV$23,LP16&lt;&gt;""),AND(LU16&gt;=LV$23,LU16&lt;&gt;""),AND(MR16&gt;=MX$23,MR16&lt;&gt;""),AND(MW16&gt;=MX$23,MW16&lt;&gt;""),AND(NT16&gt;=NZ$23,NT16&lt;&gt;""),AND(NY16&gt;=NZ$23,NY16&lt;&gt;""),AND(OV16&gt;=PB$23,OV16&lt;&gt;""),AND(PA16&gt;=PB$23,PA16&lt;&gt;""),AND(PX16&gt;=QD$23,PX16&lt;&gt;""),AND(QC16&gt;=QD$23,QC16&lt;&gt;""),AND(QZ16&gt;=RF$23,QZ16&lt;&gt;""),AND(RE16&gt;=RF$23,RE16&lt;&gt;""),AND(SB16&gt;=SH$23,SB16&lt;&gt;""),AND(SG16&gt;=SH$23,SG16&lt;&gt;""),AND(TD16&gt;=TJ$23,TD16&lt;&gt;""),AND(TJ16&gt;=TJ$23,TJ16&lt;&gt;"")),"P","")</f>
        <v/>
      </c>
      <c r="H16" s="37" t="str">
        <f>IF(AND(G16="P",F16=""),"No DD",IF(OR(AND(AS16&gt;=AW$22,AT16&gt;=AW$26,AS16&lt;&gt;"",AO16=""),AND(BV16&gt;=BZ$22,BW16&gt;=BZ$26,BV16&lt;&gt;"",BR16=""),AND(CY16&gt;=DC$22,CZ16&gt;=DC$26,CY16&lt;&gt;"",CU16=""),AND(ED16&gt;=EH$22,EE16&gt;=EH$26,ED16&lt;&gt;""),AND(FF16&gt;=FJ$22,FG16&gt;=FJ$26,FF16&lt;&gt;""),AND(GH16&gt;=GL$22,GI16&gt;=GL$26,GH16&lt;&gt;""),AND(HJ16&gt;=HN$22,HK16&gt;=HN$26,HJ16&lt;&gt;""),AND(IL16&gt;=IP$22,IM16&gt;=IP$26,IL16&lt;&gt;""),AND(JN16&gt;=JR$22,JO16&gt;=JR$26,JN16&lt;&gt;""),AND(KP16&gt;=KT$22,KQ16&gt;=KT$26,KP16&lt;&gt;""),AND(LR16&gt;=LV$22,LS16&gt;=LV$26,LR16&lt;&gt;""),AND(MT16&gt;=MX$22,MU16&gt;=MX$26,MT16&lt;&gt;""),AND(NV16&gt;=NZ$22,NW16&gt;=NZ$26,NV16&lt;&gt;""),AND(OX16&gt;=PB$22,OY16&gt;=PB$26,OX16&lt;&gt;""),AND(PZ16&gt;=QD$22,QA16&gt;=QD$26,PZ16&lt;&gt;""),AND(RB16&gt;=RF$22,RC16&gt;=RF$26,RB16&lt;&gt;""),AND(SD16&gt;=SH$22,SE16&gt;=SH$26,SD16&lt;&gt;""),AND(TF16&gt;=TJ$22,TG16&gt;=TJ$26,TF16&lt;&gt;"")),"Merit",IF(OR(AND(AS16&gt;=AW$21,AT16&gt;=AW$25,AS16&lt;&gt;"",AO16=""),AND(BV16&gt;=BZ$21,BW16&gt;=BZ$25,BV16&lt;&gt;"",BR16=""),AND(CY16&gt;=DC$21,CZ16&gt;=DC$25,CY16&lt;&gt;"",CU16=""),AND(ED16&gt;=EH$21,EE16&gt;=EH$25,ED16&lt;&gt;""),AND(FF16&gt;=FJ$21,FG16&gt;=FJ$25,FF16&lt;&gt;""),AND(GH16&gt;=GL$21,GI16&gt;=GL$25,GH16&lt;&gt;""),AND(HJ16&gt;=HN$21,HK16&gt;=HN$25,HJ16&lt;&gt;""),AND(IL16&gt;=IP$21,IM16&gt;=IP$25,IL16&lt;&gt;""),AND(JN16&gt;=JR$21,JO16&gt;=JR$25,JN16&lt;&gt;""),AND(KP16&gt;=KT$21,KQ16&gt;=KT$25,KP16&lt;&gt;""),AND(LR16&gt;=LV$21,LS16&gt;=LV$25,LR16&lt;&gt;""),AND(MT16&gt;=MX$21,MU16&gt;=MX$25,MT16&lt;&gt;""),AND(NV16&gt;=NZ$21,NW16&gt;=NZ$25,NV16&lt;&gt;""),AND(OX16&gt;=PB$21,OY16&gt;=PB$25,OX16&lt;&gt;""),AND(PZ16&gt;=QD$21,QA16&gt;=QD$25,PZ16&lt;&gt;""),AND(RB16&gt;=RF$21,RC16&gt;=RF$25,RB16&lt;&gt;""),AND(SD16&gt;=SH$21,SE16&gt;=SH$25,SD16&lt;&gt;""),AND(TF16&gt;=TJ$21,TG16&gt;=TJ$25,TF16&lt;&gt;"")),"Excellence",IF(I16="P","Worlds Team",IF(F16="P","National Team","")))))</f>
        <v/>
      </c>
      <c r="I16" s="3" t="str">
        <f>IF(OR(AND(AS16&gt;=AW$20,AT16&gt;=AW$24,AS16&lt;&gt;"",AO16=""),AND(BV16&gt;=BZ$20,BW16&gt;=BZ$24,BV16&lt;&gt;"",BR16=""),AND(CY16&gt;=DC$20,CZ16&gt;=DC$24,CY16&lt;&gt;"",CU16=""),AND(ED16&gt;=EH$20,EE16&gt;=EH$24,ED16&lt;&gt;""),AND(FF16&gt;=FJ$20,FG16&gt;=FJ$24,FF16&lt;&gt;""),AND(GH16&gt;=GL$20,GI16&gt;=GL$24,GH16&lt;&gt;""),AND(HJ16&gt;=HN$20,HK16&gt;=HN$24,HJ16&lt;&gt;""),AND(IL16&gt;=IP$20,IM16&gt;=IP$24,IL16&lt;&gt;""),AND(JN16&gt;=JR$20,JO16&gt;=JR$24,JN16&lt;&gt;""),AND(KP16&gt;=KT$20,KQ16&gt;=KT$24,KP16&lt;&gt;""),AND(LR16&gt;=LV$20,LS16&gt;=LV$24,LR16&lt;&gt;""),AND(MT16&gt;=MX$20,MU16&gt;=MX$24,MT16&lt;&gt;""),AND(NV16&gt;=NZ$20,NW16&gt;=NZ$24,NV16&lt;&gt;""),AND(OX16&gt;=PB$20,OY16&gt;=PB$24,OX16&lt;&gt;""),AND(PZ16&gt;=QD$20,QA16&gt;=QD$24,PZ16&lt;&gt;""),AND(RB16&gt;=RF$20,RC16&gt;=RF$24,RB16&lt;&gt;""),AND(SD16&gt;=SH$20,SE16&gt;=SH$24,SD16&lt;&gt;""),AND(TF16&gt;=TJ$20,TG16&gt;=TJ$24,TF16&lt;&gt;"")),"P","")</f>
        <v/>
      </c>
      <c r="J16" s="8">
        <f>IF(COUNT(AQ16,BT16,CW16)&gt;0,LARGE((AQ16,BT16,CW16),1),0)</f>
        <v>33</v>
      </c>
      <c r="K16" s="8" t="str">
        <f>IF(J16=0,"",IF(J16=CW16,$CA$1,IF(J16=BT16,$AX$1,IF(J16=AQ16,$U$1,""))))</f>
        <v>2024 Elite Canada</v>
      </c>
      <c r="L16" s="8">
        <f>IF(COUNT(AQ16,BT16,CW16)&gt;1,LARGE((AQ16,BT16,CW16),2),0)</f>
        <v>0</v>
      </c>
      <c r="M16" s="8" t="str">
        <f>IF(K16=0,"",IF(AND(L16=J16,L16=AQ16,K16=BT16),$U$1,IF(AND(L16=J16,L16=AQ16,L16=CW16),$U$1,IF(AND(L16=J16,L16=CW16,L16=BT16),$AX$1,IF(L16=CW16,$CA$1,IF(L16=BT16,$AX$1,IF(L16=AQ16,$U$1,"")))))))</f>
        <v/>
      </c>
      <c r="N16" s="8">
        <f>IF(COUNT(AR16,BU16,CX16)&gt;0,LARGE((AR16,BU16,CX16),1),0)</f>
        <v>13.500000000000002</v>
      </c>
      <c r="O16" s="8" t="str">
        <f>IF(N16=0,"",IF(N16=CX16,$CA$1,IF(N16=BU16,$AX$1,IF(N16=AR16,$U$1,""))))</f>
        <v>2024 Elite Canada</v>
      </c>
      <c r="P16" s="8">
        <f>IF(MAX(AV16,BY16,DB16)&gt;0,MAX(AV16,BY16,DB16),0)</f>
        <v>36.800000000000004</v>
      </c>
      <c r="Q16" s="8" t="str">
        <f>IF(P16=0,"",IF(P16=DB16,$CA$1,IF(P16=BY16,$AX$1,IF(P16=AV16,$U$1,""))))</f>
        <v>2024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TD16,$SI$1,IF(R16+IF(L16="",0,L16)=SB16,$RG$1,IF(R16+IF(L16="",0,L16)=QZ16,$QE$1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))),IF(R16=DE16,IF(R16+IF(N16="",0,N16)=TE16,$SI$1,IF(R16+IF(N16="",0,N16)=SC16,$RG$1,IF(R16+IF(N16="",0,N16)=RA16,$QE$1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))),IF(R16=DF16,IF(R16+IF(P16="",0,P16)=TI16,$SI$1,IF(R16+IF(P16="",0,P16)=SG16,$RG$1,IF(R16+IF(P16="",0,P16)=RE16,$QE$1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)))</f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8"/>
      <c r="AP16" s="41" t="str">
        <f>IF(SUM(V16,Z16)&gt;0,SUM(V16,Z16),"")</f>
        <v/>
      </c>
      <c r="AQ16" s="41" t="str">
        <f>IF(SUM(U16:V16,X16:Z16,AB16)-W16-AA16&gt;0,SUM(U16:V16,X16:Z16,AB16)-W16-AA16,"")</f>
        <v/>
      </c>
      <c r="AR16" s="41" t="str">
        <f>IF(SUM(AC16:AD16,AF16)-AE16&gt;0,SUM(AC16:AD16,AF16)-AE16,"")</f>
        <v/>
      </c>
      <c r="AS16" s="41" t="str">
        <f>IF(SUM(V16,Z16,AD16)&gt;0,SUM(V16,Z16,AD16),"")</f>
        <v/>
      </c>
      <c r="AT16" s="41" t="str">
        <f>IF(SUM(AQ16,AR16)&gt;0,SUM(AQ16,AR16),"")</f>
        <v/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 t="str">
        <f>IF(SUM(AQ16,AR16,AV16)&gt;0,SUM(AQ16,AR16,AV16),"")</f>
        <v/>
      </c>
      <c r="AX16" s="18">
        <v>18.3</v>
      </c>
      <c r="AY16" s="18">
        <v>1.7</v>
      </c>
      <c r="AZ16" s="18">
        <v>3</v>
      </c>
      <c r="BA16" s="18">
        <v>0</v>
      </c>
      <c r="BB16" s="18">
        <v>16.100000000000001</v>
      </c>
      <c r="BC16" s="18">
        <v>2.9</v>
      </c>
      <c r="BD16" s="18">
        <v>3.3</v>
      </c>
      <c r="BE16" s="18">
        <v>0.3</v>
      </c>
      <c r="BF16" s="18">
        <v>10.8</v>
      </c>
      <c r="BG16" s="18">
        <v>2.4</v>
      </c>
      <c r="BH16" s="18">
        <v>0</v>
      </c>
      <c r="BI16" s="18">
        <v>0.3</v>
      </c>
      <c r="BJ16" s="18">
        <v>15.6</v>
      </c>
      <c r="BK16" s="18">
        <v>3.2</v>
      </c>
      <c r="BL16" s="18">
        <v>0</v>
      </c>
      <c r="BM16" s="18">
        <v>0.3</v>
      </c>
      <c r="BN16" s="18">
        <v>16.600000000000001</v>
      </c>
      <c r="BO16" s="18">
        <v>1.1000000000000001</v>
      </c>
      <c r="BP16" s="18">
        <v>0</v>
      </c>
      <c r="BQ16" s="18">
        <v>0</v>
      </c>
      <c r="BR16" s="29"/>
      <c r="BS16" s="11">
        <f>IF(SUM(AY16,BC16)&gt;0,SUM(AY16,BC16),"")</f>
        <v>4.5999999999999996</v>
      </c>
      <c r="BT16" s="11">
        <f>IF(SUM(AX16:AY16,BA16:BC16,BE16)-AZ16-BD16&gt;0,SUM(AX16:AY16,BA16:BC16,BE16)-AZ16-BD16,"")</f>
        <v>33</v>
      </c>
      <c r="BU16" s="11">
        <f>IF(SUM(BF16:BG16,BI16)-BH16&gt;0,SUM(BF16:BG16,BI16)-BH16,"")</f>
        <v>13.500000000000002</v>
      </c>
      <c r="BV16" s="11">
        <f>IF(SUM(AY16,BC16,BG16)&gt;0,SUM(AY16,BC16,BG16),"")</f>
        <v>7</v>
      </c>
      <c r="BW16" s="11">
        <f>IF(SUM(BT16,BU16)&gt;0,SUM(BT16,BU16),"")</f>
        <v>46.5</v>
      </c>
      <c r="BX16" s="11">
        <f>IF(SUM(BK16,BO16)&gt;0,SUM(BK16,BO16),"")</f>
        <v>4.3000000000000007</v>
      </c>
      <c r="BY16" s="11">
        <f>IF(SUM(BJ16:BK16,BM16:BO16,BQ16)-SUM(BL16,BP16)&gt;0,SUM(BJ16:BK16,BM16:BO16,BQ16)-SUM(BL16,BP16),"")</f>
        <v>36.800000000000004</v>
      </c>
      <c r="BZ16" s="11">
        <f>IF(SUM(BT16,BU16,BY16)&gt;0,SUM(BT16,BU16,BY16),"")</f>
        <v>83.300000000000011</v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8"/>
      <c r="CV16" s="41" t="str">
        <f>IF(SUM(CB16,CF16)&gt;0,SUM(CB16,CF16),"")</f>
        <v/>
      </c>
      <c r="CW16" s="41" t="str">
        <f>IF(SUM(CA16:CB16,CD16:CF16,CH16)-CC16-CG16&gt;0,SUM(CA16:CB16,CD16:CF16,CH16)-CC16-CG16,"")</f>
        <v/>
      </c>
      <c r="CX16" s="41" t="str">
        <f>IF(SUM(CI16:CJ16,CL16)-CK16&gt;0,SUM(CI16:CJ16,CL16)-CK16,"")</f>
        <v/>
      </c>
      <c r="CY16" s="41" t="str">
        <f>IF(SUM(CB16,CF16,CJ16)&gt;0,SUM(CB16,CF16,CJ16),"")</f>
        <v/>
      </c>
      <c r="CZ16" s="41" t="str">
        <f>IF(SUM(CW16,CX16)&gt;0,SUM(CW16,CX16),"")</f>
        <v/>
      </c>
      <c r="DA16" s="41" t="str">
        <f>IF(SUM(CN16,CR16)&gt;0,SUM(CN16,CR16),"")</f>
        <v/>
      </c>
      <c r="DB16" s="41" t="str">
        <f>IF(SUM(CM16:CN16,CP16:CR16,CT16)-SUM(CO16,CS16)&gt;0,SUM(CM16:CN16,CP16:CR16,CT16)-SUM(CO16,CS16),"")</f>
        <v/>
      </c>
      <c r="DC16" s="41" t="str">
        <f>IF(SUM(CW16,CX16,DB16)&gt;0,SUM(CW16,CX16,DB16),"")</f>
        <v/>
      </c>
      <c r="DD16" s="52" t="str">
        <f>IF(MAX(EB16,FD16,GF16,HH16,IJ16,JL16,KN16,LP16,MR16,NT16,OV16,PX16,QZ16,SB16,TD16)-IF(L16="",0,L16)&gt;0.001,MAX(EB16,FD16,GF16,HH16,IJ16,JL16,KN16,LP16,MR16,NT16,OV16,PX16,QZ16,SB16,TD16)-IF(L16="",0,L16),"")</f>
        <v/>
      </c>
      <c r="DE16" s="52" t="str">
        <f>IF(MAX(EC16,FE16,GG16,HI16,IK16,JM16,KO16,LQ16,MS16,NU16,OW16,PY16,RA16,SC16,TE16)-IF(N16="",0,N16)&gt;0.001,MAX(EC16,FE16,GG16,HI16,IK16,JM16,KO16,LQ16,MS16,NU16,OW16,PY16,RA16,SC16,TE16)-IF(N16="",0,N16),"")</f>
        <v/>
      </c>
      <c r="DF16" s="52" t="str">
        <f>IF(MAX(EG16,FI16,GK16,HM16,IO16,JQ16,KS16,LU16,MW16,NY16,PA16,QC16,RE16,SG16,TI16)-IF(P16="",0,P16)&gt;0.001,MAX(EG16,FI16,GK16,HM16,IO16,JQ16,KS16,LU16,MW16,NY16,PA16,QC16,RE16,SG16,TI16)-IF(P16="",0,P16),"")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1" t="str">
        <f>IF(SUM(QF16,QJ16)&gt;0,SUM(QF16,QJ16),"")</f>
        <v/>
      </c>
      <c r="QZ16" s="41" t="str">
        <f>IF(SUM(QE16:QF16,QH16:QJ16,QL16)-QG16-QK16&gt;0,SUM(QE16:QF16,QH16:QJ16,QL16)-QG16-QK16,"")</f>
        <v/>
      </c>
      <c r="RA16" s="41" t="str">
        <f>IF(SUM(QM16:QN16,QP16)-QO16&gt;0,SUM(QM16:QN16,QP16)-QO16,"")</f>
        <v/>
      </c>
      <c r="RB16" s="41" t="str">
        <f>IF(SUM(QF16,QJ16,QN16)&gt;0,SUM(QF16,QJ16,QN16),"")</f>
        <v/>
      </c>
      <c r="RC16" s="41" t="str">
        <f>IF(SUM(QZ16,RA16)&gt;0,SUM(QZ16,RA16),"")</f>
        <v/>
      </c>
      <c r="RD16" s="41" t="str">
        <f>IF(SUM(QR16,QV16)&gt;0,SUM(QR16,QV16),"")</f>
        <v/>
      </c>
      <c r="RE16" s="41" t="str">
        <f>IF(SUM(QQ16:QR16,QT16:QV16,QX16)-SUM(QS16,QW16)&gt;0,SUM(QQ16:QR16,QT16:QV16,QX16)-SUM(QS16,QW16),"")</f>
        <v/>
      </c>
      <c r="RF16" s="41" t="str">
        <f>IF(SUM(QZ16,RA16,RE16)&gt;0,SUM(QZ16,RA16,RE16),"")</f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>IF(SUM(RH16,RL16)&gt;0,SUM(RH16,RL16),"")</f>
        <v/>
      </c>
      <c r="SB16" s="11" t="str">
        <f>IF(SUM(RG16:RH16,RJ16:RL16,RN16)-RI16-RM16&gt;0,SUM(RG16:RH16,RJ16:RL16,RN16)-RI16-RM16,"")</f>
        <v/>
      </c>
      <c r="SC16" s="11" t="str">
        <f>IF(SUM(RO16:RP16,RR16)-RQ16&gt;0,SUM(RO16:RP16,RR16)-RQ16,"")</f>
        <v/>
      </c>
      <c r="SD16" s="11" t="str">
        <f>IF(SUM(RH16,RL16,RP16)&gt;0,SUM(RH16,RL16,RP16),"")</f>
        <v/>
      </c>
      <c r="SE16" s="11" t="str">
        <f>IF(SUM(SB16,SC16)&gt;0,SUM(SB16,SC16),"")</f>
        <v/>
      </c>
      <c r="SF16" s="11" t="str">
        <f>IF(SUM(RT16,RX16)&gt;0,SUM(RT16,RX16),"")</f>
        <v/>
      </c>
      <c r="SG16" s="11" t="str">
        <f>IF(SUM(RS16:RT16,RV16:RX16,RZ16)-SUM(RU16,RY16)&gt;0,SUM(RS16:RT16,RV16:RX16,RZ16)-SUM(RU16,RY16),"")</f>
        <v/>
      </c>
      <c r="SH16" s="11" t="str">
        <f>IF(SUM(SB16,SC16,SG16)&gt;0,SUM(SB16,SC16,SG16),"")</f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1" t="str">
        <f>IF(SUM(SJ16,SN16)&gt;0,SUM(SJ16,SN16),"")</f>
        <v/>
      </c>
      <c r="TD16" s="41" t="str">
        <f>IF(SUM(SI16:SJ16,SL16:SN16,SP16)-SK16-SO16&gt;0,SUM(SI16:SJ16,SL16:SN16,SP16)-SK16-SO16,"")</f>
        <v/>
      </c>
      <c r="TE16" s="41" t="str">
        <f>IF(SUM(SQ16:SR16,ST16)-SS16&gt;0,SUM(SQ16:SR16,ST16)-SS16,"")</f>
        <v/>
      </c>
      <c r="TF16" s="41" t="str">
        <f>IF(SUM(SJ16,SN16,SR16)&gt;0,SUM(SJ16,SN16,SR16),"")</f>
        <v/>
      </c>
      <c r="TG16" s="41" t="str">
        <f>IF(SUM(TD16,TE16)&gt;0,SUM(TD16,TE16),"")</f>
        <v/>
      </c>
      <c r="TH16" s="41" t="str">
        <f>IF(SUM(SV16,SZ16)&gt;0,SUM(SV16,SZ16),"")</f>
        <v/>
      </c>
      <c r="TI16" s="41" t="str">
        <f>IF(SUM(SU16:SV16,SX16:SZ16,TB16)-SUM(SW16,TA16)&gt;0,SUM(SU16:SV16,SX16:SZ16,TB16)-SUM(SW16,TA16),"")</f>
        <v/>
      </c>
      <c r="TJ16" s="41" t="str">
        <f>IF(SUM(TD16,TE16,TI16)&gt;0,SUM(TD16,TE16,TI16),"")</f>
        <v/>
      </c>
      <c r="TK16" s="27">
        <f>IF($CU16="P",CA16,(CA16+AX16)/2)</f>
        <v>9.15</v>
      </c>
      <c r="TL16" s="27">
        <f>IF($CU16="P",CB16,(CB16+AY16)/2)</f>
        <v>0.85</v>
      </c>
      <c r="TM16" s="27">
        <f>IF($CU16="P",CC16,(CC16+AZ16)/2)</f>
        <v>1.5</v>
      </c>
      <c r="TN16" s="27">
        <f>IF($CU16="P",CD16,(CD16+BA16)/2)</f>
        <v>0</v>
      </c>
      <c r="TO16" s="27">
        <f>IF($CU16="P",CE16,(CE16+BB16)/2)</f>
        <v>8.0500000000000007</v>
      </c>
      <c r="TP16" s="27">
        <f>IF($CU16="P",CF16,(CF16+BC16)/2)</f>
        <v>1.45</v>
      </c>
      <c r="TQ16" s="27">
        <f>IF($CU16="P",CG16,(CG16+BD16)/2)</f>
        <v>1.65</v>
      </c>
      <c r="TR16" s="27">
        <f>IF($CU16="P",CH16,(CH16+BE16)/2)</f>
        <v>0.15</v>
      </c>
      <c r="TS16" s="27">
        <f>IF($CU16="P",CI16,(CI16+BF16)/2)</f>
        <v>5.4</v>
      </c>
      <c r="TT16" s="27">
        <f>IF($CU16="P",CJ16,(CJ16+BG16)/2)</f>
        <v>1.2</v>
      </c>
      <c r="TU16" s="27">
        <f>IF($CU16="P",CK16,(CK16+BH16)/2)</f>
        <v>0</v>
      </c>
      <c r="TV16" s="27">
        <f>IF($CU16="P",CL16,(CL16+BI16)/2)</f>
        <v>0.15</v>
      </c>
      <c r="TW16" s="27">
        <f>IF($CU16="P",CM16,(CM16+BJ16)/2)</f>
        <v>7.8</v>
      </c>
      <c r="TX16" s="27">
        <f>IF($CU16="P",CN16,(CN16+BK16)/2)</f>
        <v>1.6</v>
      </c>
      <c r="TY16" s="27">
        <f>IF($CU16="P",CO16,(CO16+BL16)/2)</f>
        <v>0</v>
      </c>
      <c r="TZ16" s="27">
        <f>IF($CU16="P",CP16,(CP16+BM16)/2)</f>
        <v>0.15</v>
      </c>
      <c r="UA16" s="27">
        <f>IF($CU16="P",CQ16,(CQ16+BN16)/2)</f>
        <v>8.3000000000000007</v>
      </c>
      <c r="UB16" s="27">
        <f>IF($CU16="P",CR16,(CR16+BO16)/2)</f>
        <v>0.55000000000000004</v>
      </c>
      <c r="UC16" s="27">
        <f>IF($CU16="P",CS16,(CS16+BP16)/2)</f>
        <v>0</v>
      </c>
      <c r="UD16" s="27">
        <f>IF($CU16="P",CT16,(CT16+BQ16)/2)</f>
        <v>0</v>
      </c>
      <c r="UE16" s="29" t="s">
        <v>56</v>
      </c>
      <c r="UF16" s="11">
        <f>IF(SUM(TL16,TP16)&gt;0,SUM(TL16,TP16),"")</f>
        <v>2.2999999999999998</v>
      </c>
      <c r="UG16" s="11">
        <f>IF(SUM(TK16:TL16,TN16:TP16,TR16)-TM16-TQ16&gt;0,SUM(TK16:TL16,TN16:TP16,TR16)-TM16-TQ16,"")</f>
        <v>16.5</v>
      </c>
      <c r="UH16" s="11">
        <f>IF(SUM(TS16:TT16,TV16)-TU16&gt;0,SUM(TS16:TT16,TV16)-TU16,"")</f>
        <v>6.7500000000000009</v>
      </c>
      <c r="UI16" s="11">
        <f>IF(SUM(TL16,TP16,TT16)&gt;0,SUM(TL16,TP16,TT16),"")</f>
        <v>3.5</v>
      </c>
      <c r="UJ16" s="11">
        <f>IF(SUM(UG16,UH16)&gt;0,SUM(UG16,UH16),"")</f>
        <v>23.25</v>
      </c>
      <c r="UK16" s="11">
        <f>IF(SUM(TX16,UB16)&gt;0,SUM(TX16,UB16),"")</f>
        <v>2.1500000000000004</v>
      </c>
      <c r="UL16" s="11">
        <f>IF(SUM(TW16:TX16,TZ16:UB16,UD16)-SUM(TY16,UC16)&gt;0,SUM(TW16:TX16,TZ16:UB16,UD16)-SUM(TY16,UC16),"")</f>
        <v>18.400000000000002</v>
      </c>
      <c r="UM16" s="11">
        <f>IF(SUM(UG16,UH16,UL16)&gt;0,SUM(UG16,UH16,UL16),"")</f>
        <v>41.650000000000006</v>
      </c>
    </row>
    <row r="17" spans="1:530" ht="17" x14ac:dyDescent="0.2">
      <c r="R17" s="10"/>
      <c r="S17" s="10"/>
      <c r="T17" s="10"/>
      <c r="QY17" s="37"/>
      <c r="RG17"/>
      <c r="SA17" s="37"/>
      <c r="SB17" s="37"/>
      <c r="SC17" s="37"/>
      <c r="SD17" s="37"/>
      <c r="SE17" s="37"/>
      <c r="SF17" s="37"/>
      <c r="SG17" s="37"/>
      <c r="SH17" s="37"/>
      <c r="TC17" s="37"/>
      <c r="TD17" s="37"/>
      <c r="TE17" s="37"/>
      <c r="TF17" s="37"/>
      <c r="TG17" s="37"/>
      <c r="TH17" s="37"/>
      <c r="TI17" s="37"/>
      <c r="TJ17" s="37"/>
    </row>
    <row r="18" spans="1:530" ht="17" x14ac:dyDescent="0.2">
      <c r="R18" s="10"/>
      <c r="S18" s="10"/>
      <c r="T18" s="10"/>
      <c r="QY18" s="37"/>
      <c r="RG18"/>
      <c r="SA18" s="37"/>
      <c r="SB18" s="37"/>
      <c r="SC18" s="37"/>
      <c r="SD18" s="37"/>
      <c r="SE18" s="37"/>
      <c r="SF18" s="37"/>
      <c r="SG18" s="37"/>
      <c r="SH18" s="37"/>
      <c r="TC18" s="37"/>
      <c r="TD18" s="37"/>
      <c r="TE18" s="37"/>
      <c r="TF18" s="37"/>
      <c r="TG18" s="37"/>
      <c r="TH18" s="37"/>
      <c r="TI18" s="37"/>
      <c r="TJ18" s="37"/>
    </row>
    <row r="19" spans="1:530" ht="17" x14ac:dyDescent="0.2">
      <c r="B19" s="24" t="s">
        <v>54</v>
      </c>
      <c r="R19" s="10"/>
      <c r="S19" s="10"/>
      <c r="T19" s="10"/>
      <c r="AP19" s="4"/>
      <c r="AW19" s="43">
        <v>8.6</v>
      </c>
      <c r="BS19" s="4"/>
      <c r="BZ19" s="43">
        <v>8.6</v>
      </c>
      <c r="CV19" s="4"/>
      <c r="DC19" s="43">
        <v>8.6</v>
      </c>
      <c r="EA19" s="4"/>
      <c r="EH19" s="43">
        <v>8.6</v>
      </c>
      <c r="FC19" s="4"/>
      <c r="FJ19" s="43">
        <v>8.6</v>
      </c>
      <c r="GE19" s="4"/>
      <c r="GL19" s="43">
        <v>8.6</v>
      </c>
      <c r="HG19" s="4"/>
      <c r="HN19" s="43">
        <v>8.6</v>
      </c>
      <c r="II19" s="4"/>
      <c r="IP19" s="43">
        <v>8.6</v>
      </c>
      <c r="JK19" s="4"/>
      <c r="JR19" s="43">
        <v>8.6</v>
      </c>
      <c r="KM19" s="4"/>
      <c r="KT19" s="43">
        <v>8.6</v>
      </c>
      <c r="LO19" s="4"/>
      <c r="LV19" s="43">
        <v>8.6</v>
      </c>
      <c r="MQ19" s="4"/>
      <c r="MX19" s="43">
        <v>8.6</v>
      </c>
      <c r="NS19" s="4"/>
      <c r="NZ19" s="43">
        <v>8.6</v>
      </c>
      <c r="OU19" s="4"/>
      <c r="PB19" s="43">
        <v>8.6</v>
      </c>
      <c r="PW19" s="4"/>
      <c r="QD19" s="43">
        <v>8.6</v>
      </c>
      <c r="QY19" s="4"/>
      <c r="RF19" s="43">
        <v>8.6</v>
      </c>
      <c r="RG19"/>
      <c r="SA19" s="4"/>
      <c r="SB19" s="37"/>
      <c r="SC19" s="37"/>
      <c r="SD19" s="37"/>
      <c r="SE19" s="37"/>
      <c r="SF19" s="37"/>
      <c r="SG19" s="37"/>
      <c r="SH19" s="43">
        <v>8.6</v>
      </c>
      <c r="TC19" s="4"/>
      <c r="TD19" s="37"/>
      <c r="TE19" s="37"/>
      <c r="TF19" s="37"/>
      <c r="TG19" s="37"/>
      <c r="TH19" s="37"/>
      <c r="TI19" s="37"/>
      <c r="TJ19" s="43">
        <v>8.6</v>
      </c>
    </row>
    <row r="20" spans="1:530" ht="17" x14ac:dyDescent="0.2">
      <c r="B20" s="31" t="s">
        <v>53</v>
      </c>
      <c r="R20" s="10"/>
      <c r="S20" s="10"/>
      <c r="T20" s="10"/>
      <c r="AP20" s="4"/>
      <c r="AW20" s="53">
        <v>12.9</v>
      </c>
      <c r="BS20" s="4"/>
      <c r="BZ20" s="53">
        <v>12.9</v>
      </c>
      <c r="CV20" s="4"/>
      <c r="DC20" s="53">
        <v>12.9</v>
      </c>
      <c r="EA20" s="4"/>
      <c r="EH20" s="53">
        <v>12.9</v>
      </c>
      <c r="FC20" s="4"/>
      <c r="FJ20" s="53">
        <v>12.9</v>
      </c>
      <c r="GE20" s="4"/>
      <c r="GL20" s="53">
        <v>12.9</v>
      </c>
      <c r="HG20" s="4"/>
      <c r="HN20" s="53">
        <v>12.9</v>
      </c>
      <c r="II20" s="4"/>
      <c r="IP20" s="53">
        <v>12.9</v>
      </c>
      <c r="JK20" s="4"/>
      <c r="JR20" s="53">
        <v>12.9</v>
      </c>
      <c r="KM20" s="4"/>
      <c r="KT20" s="53">
        <v>12.9</v>
      </c>
      <c r="LO20" s="4"/>
      <c r="LV20" s="53">
        <v>12.9</v>
      </c>
      <c r="MQ20" s="4"/>
      <c r="MX20" s="53">
        <v>12.9</v>
      </c>
      <c r="NS20" s="4"/>
      <c r="NZ20" s="53">
        <v>12.9</v>
      </c>
      <c r="OU20" s="4"/>
      <c r="PB20" s="53">
        <v>12.9</v>
      </c>
      <c r="PW20" s="4"/>
      <c r="QD20" s="53">
        <v>12.9</v>
      </c>
      <c r="QY20" s="4"/>
      <c r="RF20" s="53">
        <v>12.9</v>
      </c>
      <c r="RG20"/>
      <c r="SA20" s="4"/>
      <c r="SB20" s="37"/>
      <c r="SC20" s="37"/>
      <c r="SD20" s="37"/>
      <c r="SE20" s="37"/>
      <c r="SF20" s="37"/>
      <c r="SG20" s="37"/>
      <c r="SH20" s="53">
        <v>12.9</v>
      </c>
      <c r="TC20" s="4"/>
      <c r="TD20" s="37"/>
      <c r="TE20" s="37"/>
      <c r="TF20" s="37"/>
      <c r="TG20" s="37"/>
      <c r="TH20" s="37"/>
      <c r="TI20" s="37"/>
      <c r="TJ20" s="53">
        <v>12.9</v>
      </c>
    </row>
    <row r="21" spans="1:530" ht="17" x14ac:dyDescent="0.2">
      <c r="A21" s="5"/>
      <c r="B21" s="32" t="s">
        <v>66</v>
      </c>
      <c r="C21" s="20"/>
      <c r="R21" s="10"/>
      <c r="S21" s="10"/>
      <c r="T21" s="10"/>
      <c r="AP21" s="4"/>
      <c r="AW21" s="45">
        <v>15.1</v>
      </c>
      <c r="BS21" s="4"/>
      <c r="BZ21" s="45">
        <v>15.1</v>
      </c>
      <c r="CV21" s="4"/>
      <c r="DC21" s="45">
        <v>15.1</v>
      </c>
      <c r="EA21" s="4"/>
      <c r="EH21" s="45">
        <v>15.1</v>
      </c>
      <c r="FC21" s="4"/>
      <c r="FJ21" s="45">
        <v>15.1</v>
      </c>
      <c r="GE21" s="4"/>
      <c r="GL21" s="45">
        <v>15.1</v>
      </c>
      <c r="HG21" s="4"/>
      <c r="HN21" s="45">
        <v>15.1</v>
      </c>
      <c r="II21" s="4"/>
      <c r="IP21" s="45">
        <v>15.1</v>
      </c>
      <c r="JK21" s="4"/>
      <c r="JR21" s="45">
        <v>15.1</v>
      </c>
      <c r="KM21" s="4"/>
      <c r="KT21" s="45">
        <v>15.1</v>
      </c>
      <c r="LO21" s="4"/>
      <c r="LV21" s="45">
        <v>15.1</v>
      </c>
      <c r="MQ21" s="4"/>
      <c r="MX21" s="45">
        <v>15.1</v>
      </c>
      <c r="NS21" s="4"/>
      <c r="NZ21" s="45">
        <v>15.1</v>
      </c>
      <c r="OU21" s="4"/>
      <c r="PB21" s="45">
        <v>15.1</v>
      </c>
      <c r="PW21" s="4"/>
      <c r="QD21" s="45">
        <v>15.1</v>
      </c>
      <c r="QY21" s="4"/>
      <c r="RF21" s="45">
        <v>15.1</v>
      </c>
      <c r="RG21"/>
      <c r="SA21" s="4"/>
      <c r="SB21" s="37"/>
      <c r="SC21" s="37"/>
      <c r="SD21" s="37"/>
      <c r="SE21" s="37"/>
      <c r="SF21" s="37"/>
      <c r="SG21" s="37"/>
      <c r="SH21" s="45">
        <v>15.1</v>
      </c>
      <c r="TC21" s="4"/>
      <c r="TD21" s="37"/>
      <c r="TE21" s="37"/>
      <c r="TF21" s="37"/>
      <c r="TG21" s="37"/>
      <c r="TH21" s="37"/>
      <c r="TI21" s="37"/>
      <c r="TJ21" s="45">
        <v>15.1</v>
      </c>
    </row>
    <row r="22" spans="1:530" ht="17" x14ac:dyDescent="0.2">
      <c r="A22" s="5"/>
      <c r="B22" s="36" t="s">
        <v>79</v>
      </c>
      <c r="C22" s="20"/>
      <c r="R22" s="10"/>
      <c r="S22" s="10"/>
      <c r="T22" s="10"/>
      <c r="AP22" s="4"/>
      <c r="AW22" s="46">
        <v>15.1</v>
      </c>
      <c r="BS22" s="4"/>
      <c r="BZ22" s="46">
        <v>15.1</v>
      </c>
      <c r="CV22" s="4"/>
      <c r="DC22" s="46">
        <v>15.1</v>
      </c>
      <c r="EA22" s="4"/>
      <c r="EH22" s="46">
        <v>15.1</v>
      </c>
      <c r="FC22" s="4"/>
      <c r="FJ22" s="46">
        <v>15.1</v>
      </c>
      <c r="GE22" s="4"/>
      <c r="GL22" s="46">
        <v>15.1</v>
      </c>
      <c r="HG22" s="4"/>
      <c r="HN22" s="46">
        <v>15.1</v>
      </c>
      <c r="II22" s="4"/>
      <c r="IP22" s="46">
        <v>15.1</v>
      </c>
      <c r="JK22" s="4"/>
      <c r="JR22" s="46">
        <v>15.1</v>
      </c>
      <c r="KM22" s="4"/>
      <c r="KT22" s="46">
        <v>15.1</v>
      </c>
      <c r="LO22" s="4"/>
      <c r="LV22" s="46">
        <v>15.1</v>
      </c>
      <c r="MQ22" s="4"/>
      <c r="MX22" s="46">
        <v>15.1</v>
      </c>
      <c r="NS22" s="4"/>
      <c r="NZ22" s="46">
        <v>15.1</v>
      </c>
      <c r="OU22" s="4"/>
      <c r="PB22" s="46">
        <v>15.1</v>
      </c>
      <c r="PW22" s="4"/>
      <c r="QD22" s="46">
        <v>15.1</v>
      </c>
      <c r="QY22" s="4"/>
      <c r="RF22" s="46">
        <v>15.1</v>
      </c>
      <c r="RG22"/>
      <c r="SA22" s="4"/>
      <c r="SB22" s="37"/>
      <c r="SC22" s="37"/>
      <c r="SD22" s="37"/>
      <c r="SE22" s="37"/>
      <c r="SF22" s="37"/>
      <c r="SG22" s="37"/>
      <c r="SH22" s="46">
        <v>15.1</v>
      </c>
      <c r="TC22" s="4"/>
      <c r="TD22" s="37"/>
      <c r="TE22" s="37"/>
      <c r="TF22" s="37"/>
      <c r="TG22" s="37"/>
      <c r="TH22" s="37"/>
      <c r="TI22" s="37"/>
      <c r="TJ22" s="46">
        <v>15.1</v>
      </c>
    </row>
    <row r="23" spans="1:530" ht="17" x14ac:dyDescent="0.2">
      <c r="A23" s="5"/>
      <c r="B23" s="35" t="s">
        <v>51</v>
      </c>
      <c r="C23" s="20"/>
      <c r="R23" s="10"/>
      <c r="S23" s="10"/>
      <c r="T23" s="10"/>
      <c r="AP23" s="4"/>
      <c r="AW23" s="47">
        <v>43</v>
      </c>
      <c r="BS23" s="4"/>
      <c r="BZ23" s="47">
        <v>43</v>
      </c>
      <c r="CV23" s="4"/>
      <c r="DC23" s="47">
        <v>43</v>
      </c>
      <c r="EA23" s="4"/>
      <c r="EH23" s="47">
        <v>43</v>
      </c>
      <c r="FC23" s="4"/>
      <c r="FJ23" s="47">
        <v>43</v>
      </c>
      <c r="GE23" s="4"/>
      <c r="GL23" s="47">
        <v>43</v>
      </c>
      <c r="HG23" s="4"/>
      <c r="HN23" s="47">
        <v>43</v>
      </c>
      <c r="II23" s="4"/>
      <c r="IP23" s="47">
        <v>43</v>
      </c>
      <c r="JK23" s="4"/>
      <c r="JR23" s="47">
        <v>43</v>
      </c>
      <c r="KM23" s="4"/>
      <c r="KT23" s="47">
        <v>43</v>
      </c>
      <c r="LO23" s="4"/>
      <c r="LV23" s="47">
        <v>43</v>
      </c>
      <c r="MQ23" s="4"/>
      <c r="MX23" s="47">
        <v>43</v>
      </c>
      <c r="NS23" s="4"/>
      <c r="NZ23" s="47">
        <v>43</v>
      </c>
      <c r="OU23" s="4"/>
      <c r="PB23" s="47">
        <v>43</v>
      </c>
      <c r="PW23" s="4"/>
      <c r="QD23" s="47">
        <v>43</v>
      </c>
      <c r="QY23" s="4"/>
      <c r="RF23" s="47">
        <v>43</v>
      </c>
      <c r="RG23"/>
      <c r="SA23" s="4"/>
      <c r="SB23" s="37"/>
      <c r="SC23" s="37"/>
      <c r="SD23" s="37"/>
      <c r="SE23" s="37"/>
      <c r="SF23" s="37"/>
      <c r="SG23" s="37"/>
      <c r="SH23" s="47">
        <v>43</v>
      </c>
      <c r="TC23" s="4"/>
      <c r="TD23" s="37"/>
      <c r="TE23" s="37"/>
      <c r="TF23" s="37"/>
      <c r="TG23" s="37"/>
      <c r="TH23" s="37"/>
      <c r="TI23" s="37"/>
      <c r="TJ23" s="47">
        <v>43</v>
      </c>
    </row>
    <row r="24" spans="1:530" ht="17" x14ac:dyDescent="0.2">
      <c r="A24" s="5"/>
      <c r="B24" s="25" t="s">
        <v>52</v>
      </c>
      <c r="C24" s="20"/>
      <c r="R24" s="10"/>
      <c r="S24" s="10"/>
      <c r="T24" s="10"/>
      <c r="AP24" s="4"/>
      <c r="AW24" s="48">
        <v>65.7</v>
      </c>
      <c r="BS24" s="4"/>
      <c r="BZ24" s="48">
        <v>65.7</v>
      </c>
      <c r="CV24" s="4"/>
      <c r="DC24" s="48">
        <v>65.7</v>
      </c>
      <c r="EA24" s="4"/>
      <c r="EH24" s="48">
        <v>65.7</v>
      </c>
      <c r="FC24" s="4"/>
      <c r="FJ24" s="48">
        <v>65.7</v>
      </c>
      <c r="GE24" s="4"/>
      <c r="GL24" s="48">
        <v>65.7</v>
      </c>
      <c r="HG24" s="4"/>
      <c r="HN24" s="48">
        <v>65.7</v>
      </c>
      <c r="II24" s="4"/>
      <c r="IP24" s="48">
        <v>65.7</v>
      </c>
      <c r="JK24" s="4"/>
      <c r="JR24" s="48">
        <v>65.7</v>
      </c>
      <c r="KM24" s="4"/>
      <c r="KT24" s="48">
        <v>65.7</v>
      </c>
      <c r="LO24" s="4"/>
      <c r="LV24" s="48">
        <v>65.7</v>
      </c>
      <c r="MQ24" s="4"/>
      <c r="MX24" s="48">
        <v>65.7</v>
      </c>
      <c r="NS24" s="4"/>
      <c r="NZ24" s="48">
        <v>65.7</v>
      </c>
      <c r="OU24" s="4"/>
      <c r="PB24" s="48">
        <v>65.7</v>
      </c>
      <c r="PW24" s="4"/>
      <c r="QD24" s="48">
        <v>65.7</v>
      </c>
      <c r="QY24" s="4"/>
      <c r="RF24" s="48">
        <v>65.7</v>
      </c>
      <c r="RG24"/>
      <c r="SA24" s="4"/>
      <c r="SB24" s="37"/>
      <c r="SC24" s="37"/>
      <c r="SD24" s="37"/>
      <c r="SE24" s="37"/>
      <c r="SF24" s="37"/>
      <c r="SG24" s="37"/>
      <c r="SH24" s="48">
        <v>65.7</v>
      </c>
      <c r="TC24" s="4"/>
      <c r="TD24" s="37"/>
      <c r="TE24" s="37"/>
      <c r="TF24" s="37"/>
      <c r="TG24" s="37"/>
      <c r="TH24" s="37"/>
      <c r="TI24" s="37"/>
      <c r="TJ24" s="48">
        <v>65.7</v>
      </c>
    </row>
    <row r="25" spans="1:530" ht="17" x14ac:dyDescent="0.2">
      <c r="A25" s="5"/>
      <c r="B25" s="34" t="s">
        <v>65</v>
      </c>
      <c r="C25" s="20"/>
      <c r="R25" s="10"/>
      <c r="S25" s="10"/>
      <c r="T25" s="10"/>
      <c r="AP25" s="4"/>
      <c r="AW25" s="49">
        <v>68.099999999999994</v>
      </c>
      <c r="BS25" s="4"/>
      <c r="BZ25" s="49">
        <v>68.099999999999994</v>
      </c>
      <c r="CV25" s="4"/>
      <c r="DC25" s="49">
        <v>68.099999999999994</v>
      </c>
      <c r="EA25" s="4"/>
      <c r="EH25" s="49">
        <v>68.099999999999994</v>
      </c>
      <c r="FC25" s="4"/>
      <c r="FJ25" s="49">
        <v>68.099999999999994</v>
      </c>
      <c r="GE25" s="4"/>
      <c r="GL25" s="49">
        <v>68.099999999999994</v>
      </c>
      <c r="HG25" s="4"/>
      <c r="HN25" s="49">
        <v>68.099999999999994</v>
      </c>
      <c r="II25" s="4"/>
      <c r="IP25" s="49">
        <v>68.099999999999994</v>
      </c>
      <c r="JK25" s="4"/>
      <c r="JR25" s="49">
        <v>68.099999999999994</v>
      </c>
      <c r="KM25" s="4"/>
      <c r="KT25" s="49">
        <v>68.099999999999994</v>
      </c>
      <c r="LO25" s="4"/>
      <c r="LV25" s="49">
        <v>68.099999999999994</v>
      </c>
      <c r="MQ25" s="4"/>
      <c r="MX25" s="49">
        <v>68.099999999999994</v>
      </c>
      <c r="NS25" s="4"/>
      <c r="NZ25" s="49">
        <v>68.099999999999994</v>
      </c>
      <c r="OU25" s="4"/>
      <c r="PB25" s="49">
        <v>68.099999999999994</v>
      </c>
      <c r="PW25" s="4"/>
      <c r="QD25" s="49">
        <v>68.099999999999994</v>
      </c>
      <c r="QY25" s="4"/>
      <c r="RF25" s="49">
        <v>68.099999999999994</v>
      </c>
      <c r="RG25"/>
      <c r="SA25" s="4"/>
      <c r="SB25" s="37"/>
      <c r="SC25" s="37"/>
      <c r="SD25" s="37"/>
      <c r="SE25" s="37"/>
      <c r="SF25" s="37"/>
      <c r="SG25" s="37"/>
      <c r="SH25" s="49">
        <v>68.099999999999994</v>
      </c>
      <c r="TC25" s="4"/>
      <c r="TD25" s="37"/>
      <c r="TE25" s="37"/>
      <c r="TF25" s="37"/>
      <c r="TG25" s="37"/>
      <c r="TH25" s="37"/>
      <c r="TI25" s="37"/>
      <c r="TJ25" s="49">
        <v>68.099999999999994</v>
      </c>
    </row>
    <row r="26" spans="1:530" ht="17" x14ac:dyDescent="0.2">
      <c r="A26" s="5"/>
      <c r="B26" s="26" t="s">
        <v>35</v>
      </c>
      <c r="C26" s="20"/>
      <c r="R26" s="10"/>
      <c r="S26" s="10"/>
      <c r="T26" s="10"/>
      <c r="AP26" s="4"/>
      <c r="AW26" s="50">
        <v>69.900000000000006</v>
      </c>
      <c r="BS26" s="4"/>
      <c r="BZ26" s="50">
        <v>69.900000000000006</v>
      </c>
      <c r="CV26" s="4"/>
      <c r="DC26" s="50">
        <v>69.900000000000006</v>
      </c>
      <c r="EA26" s="4"/>
      <c r="EH26" s="50">
        <v>69.900000000000006</v>
      </c>
      <c r="FC26" s="4"/>
      <c r="FJ26" s="50">
        <v>69.900000000000006</v>
      </c>
      <c r="GE26" s="4"/>
      <c r="GL26" s="50">
        <v>69.900000000000006</v>
      </c>
      <c r="HG26" s="4"/>
      <c r="HN26" s="50">
        <v>69.900000000000006</v>
      </c>
      <c r="II26" s="4"/>
      <c r="IP26" s="50">
        <v>69.900000000000006</v>
      </c>
      <c r="JK26" s="4"/>
      <c r="JR26" s="50">
        <v>69.900000000000006</v>
      </c>
      <c r="KM26" s="4"/>
      <c r="KT26" s="50">
        <v>69.900000000000006</v>
      </c>
      <c r="LO26" s="4"/>
      <c r="LV26" s="50">
        <v>69.900000000000006</v>
      </c>
      <c r="MQ26" s="4"/>
      <c r="MX26" s="50">
        <v>69.900000000000006</v>
      </c>
      <c r="NS26" s="4"/>
      <c r="NZ26" s="50">
        <v>69.900000000000006</v>
      </c>
      <c r="OU26" s="4"/>
      <c r="PB26" s="50">
        <v>69.900000000000006</v>
      </c>
      <c r="PW26" s="4"/>
      <c r="QD26" s="50">
        <v>69.900000000000006</v>
      </c>
      <c r="QY26" s="4"/>
      <c r="RF26" s="50">
        <v>69.900000000000006</v>
      </c>
      <c r="RG26"/>
      <c r="SA26" s="4"/>
      <c r="SB26" s="37"/>
      <c r="SC26" s="37"/>
      <c r="SD26" s="37"/>
      <c r="SE26" s="37"/>
      <c r="SF26" s="37"/>
      <c r="SG26" s="37"/>
      <c r="SH26" s="50">
        <v>69.900000000000006</v>
      </c>
      <c r="TC26" s="4"/>
      <c r="TD26" s="37"/>
      <c r="TE26" s="37"/>
      <c r="TF26" s="37"/>
      <c r="TG26" s="37"/>
      <c r="TH26" s="37"/>
      <c r="TI26" s="37"/>
      <c r="TJ26" s="50">
        <v>69.900000000000006</v>
      </c>
    </row>
    <row r="27" spans="1:530" x14ac:dyDescent="0.2">
      <c r="B27" s="30" t="s">
        <v>57</v>
      </c>
      <c r="C27" s="2"/>
    </row>
    <row r="28" spans="1:530" x14ac:dyDescent="0.2">
      <c r="A28" s="5"/>
      <c r="B28" s="5"/>
      <c r="C28" s="20"/>
      <c r="QF28" s="2"/>
      <c r="QG28" s="2"/>
      <c r="QH28" s="2"/>
      <c r="QI28" s="2"/>
      <c r="QJ28" s="2"/>
      <c r="QK28" s="2"/>
      <c r="QL28" s="2"/>
      <c r="QM28" s="2"/>
      <c r="QN28" s="2"/>
    </row>
    <row r="29" spans="1:530" x14ac:dyDescent="0.2">
      <c r="A29" s="5"/>
      <c r="B29" s="5"/>
      <c r="C29" s="20"/>
    </row>
    <row r="30" spans="1:530" x14ac:dyDescent="0.2">
      <c r="A30" s="5"/>
      <c r="B30" s="5"/>
      <c r="C30" s="20"/>
    </row>
    <row r="31" spans="1:530" x14ac:dyDescent="0.2">
      <c r="A31" s="5"/>
      <c r="B31" s="5"/>
      <c r="C31" s="5"/>
    </row>
  </sheetData>
  <sheetProtection sheet="1" formatCells="0" formatColumns="0" formatRows="0"/>
  <autoFilter ref="A1:UM1" xr:uid="{172E3596-2F6A-9A40-8CEA-C9D4F0DC5B18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16">
      <sortCondition descending="1" ref="F1:F17"/>
    </sortState>
  </autoFilter>
  <mergeCells count="135"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  <mergeCell ref="UA2:UD2"/>
    <mergeCell ref="PO2:PR2"/>
    <mergeCell ref="PS2:PV2"/>
    <mergeCell ref="TK2:TN2"/>
    <mergeCell ref="TO2:TR2"/>
    <mergeCell ref="TS2:TV2"/>
    <mergeCell ref="TW2:TZ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TK1:UM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6">
    <cfRule type="expression" dxfId="190" priority="61" stopIfTrue="1">
      <formula>IF($AO4&lt;&gt;"",1,0)</formula>
    </cfRule>
  </conditionalFormatting>
  <conditionalFormatting sqref="AX4:BZ16">
    <cfRule type="expression" dxfId="189" priority="60" stopIfTrue="1">
      <formula>IF($BR4&lt;&gt;"",1,0)</formula>
    </cfRule>
  </conditionalFormatting>
  <conditionalFormatting sqref="M1:M3 O1:O3 K1:K1048576 Q1:Q1048576 M4:O1048576">
    <cfRule type="expression" dxfId="188" priority="57">
      <formula>IF(K1=$CA$1,1,0)</formula>
    </cfRule>
    <cfRule type="expression" dxfId="187" priority="58">
      <formula>IF(K1=$AX$1,1,0)</formula>
    </cfRule>
    <cfRule type="expression" dxfId="186" priority="59">
      <formula>IF(K1=$U$1,1,0)</formula>
    </cfRule>
  </conditionalFormatting>
  <conditionalFormatting sqref="CA4:DC16">
    <cfRule type="expression" dxfId="185" priority="56" stopIfTrue="1">
      <formula>IF($CU4&lt;&gt;"",1,0)</formula>
    </cfRule>
  </conditionalFormatting>
  <conditionalFormatting sqref="A4:A1048576">
    <cfRule type="expression" dxfId="184" priority="33">
      <formula>AND(G4="P",F4="")</formula>
    </cfRule>
    <cfRule type="expression" dxfId="183" priority="55" stopIfTrue="1">
      <formula>IF(A4&gt;8,1,0)</formula>
    </cfRule>
  </conditionalFormatting>
  <conditionalFormatting sqref="H1:H1048576">
    <cfRule type="containsText" dxfId="182" priority="50" operator="containsText" text="No DD">
      <formula>NOT(ISERROR(SEARCH("No DD",H1)))</formula>
    </cfRule>
    <cfRule type="containsText" dxfId="181" priority="51" operator="containsText" text="Merit">
      <formula>NOT(ISERROR(SEARCH("Merit",H1)))</formula>
    </cfRule>
    <cfRule type="containsText" dxfId="180" priority="52" operator="containsText" text="Excellence">
      <formula>NOT(ISERROR(SEARCH("Excellence",H1)))</formula>
    </cfRule>
    <cfRule type="containsText" dxfId="179" priority="53" operator="containsText" text="Worlds Team">
      <formula>NOT(ISERROR(SEARCH("Worlds Team",H1)))</formula>
    </cfRule>
    <cfRule type="containsText" dxfId="178" priority="54" operator="containsText" text="National Team">
      <formula>NOT(ISERROR(SEARCH("National Team",H1)))</formula>
    </cfRule>
  </conditionalFormatting>
  <conditionalFormatting sqref="AT27:AT1048576 BW27:BW1048576 EE27:EE1048576 BW1:BW25 CZ1:CZ1048576 EE1:EE25 FG1:FG1048576 GI1:GI1048576 HK1:HK1048576 IM1:IM1048576 JO1:JO1048576 KQ1:KQ1048576 LS1:LS1048576 MU1:MU1048576 NW1:NW1048576 OY1:OY1048576 QA1:QA1048576 AT1:AT25">
    <cfRule type="cellIs" dxfId="177" priority="47" operator="between">
      <formula>AW$26</formula>
      <formula>1000</formula>
    </cfRule>
    <cfRule type="cellIs" dxfId="176" priority="48" operator="between">
      <formula>AW$25</formula>
      <formula>AW$26</formula>
    </cfRule>
    <cfRule type="cellIs" dxfId="175" priority="49" operator="between">
      <formula>AW$24</formula>
      <formula>AW$25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74" priority="89464" operator="between">
      <formula>AW$19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73" priority="89509" operator="between">
      <formula>AW$23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72" priority="89554" operator="between">
      <formula>AW$19</formula>
      <formula>AW$20</formula>
    </cfRule>
    <cfRule type="cellIs" dxfId="171" priority="89555" operator="between">
      <formula>AW$20</formula>
      <formula>AW$21</formula>
    </cfRule>
    <cfRule type="cellIs" dxfId="170" priority="89556" operator="between">
      <formula>AW$21</formula>
      <formula>AW$22</formula>
    </cfRule>
    <cfRule type="cellIs" dxfId="169" priority="89557" operator="between">
      <formula>AW$22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31 QC48:QC1048576">
    <cfRule type="cellIs" dxfId="168" priority="89734" operator="between">
      <formula>AW$23</formula>
      <formula>AW$24</formula>
    </cfRule>
    <cfRule type="cellIs" dxfId="167" priority="89735" operator="between">
      <formula>AW$24</formula>
      <formula>AW$25</formula>
    </cfRule>
    <cfRule type="cellIs" dxfId="166" priority="89736" operator="between">
      <formula>AW$25</formula>
      <formula>AW$26</formula>
    </cfRule>
    <cfRule type="cellIs" dxfId="165" priority="89737" operator="between">
      <formula>AW$26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164" priority="89914" operator="between">
      <formula>AW$22</formula>
      <formula>1000</formula>
    </cfRule>
    <cfRule type="cellIs" dxfId="163" priority="89915" operator="between">
      <formula>AW$21</formula>
      <formula>AW$22</formula>
    </cfRule>
    <cfRule type="cellIs" dxfId="162" priority="89916" operator="between">
      <formula>AW$20</formula>
      <formula>AW$21</formula>
    </cfRule>
  </conditionalFormatting>
  <conditionalFormatting sqref="RC1:RC26 SE1:SE26">
    <cfRule type="cellIs" dxfId="161" priority="30" operator="between">
      <formula>RF$26</formula>
      <formula>1000</formula>
    </cfRule>
    <cfRule type="cellIs" dxfId="160" priority="31" operator="between">
      <formula>RF$25</formula>
      <formula>RF$26</formula>
    </cfRule>
    <cfRule type="cellIs" dxfId="159" priority="32" operator="between">
      <formula>RF$24</formula>
      <formula>RF$25</formula>
    </cfRule>
  </conditionalFormatting>
  <conditionalFormatting sqref="SA1:SA26 QY1:QY26">
    <cfRule type="cellIs" dxfId="158" priority="29" operator="between">
      <formula>RF$19</formula>
      <formula>1000</formula>
    </cfRule>
  </conditionalFormatting>
  <conditionalFormatting sqref="SB1:SB26 QZ1:QZ26">
    <cfRule type="cellIs" dxfId="157" priority="28" operator="between">
      <formula>RF$23</formula>
      <formula>1000</formula>
    </cfRule>
  </conditionalFormatting>
  <conditionalFormatting sqref="RD1:RD26 SF1:SF26">
    <cfRule type="cellIs" dxfId="156" priority="24" operator="between">
      <formula>RF$19</formula>
      <formula>RF$20</formula>
    </cfRule>
    <cfRule type="cellIs" dxfId="155" priority="25" operator="between">
      <formula>RF$20</formula>
      <formula>RF$21</formula>
    </cfRule>
    <cfRule type="cellIs" dxfId="154" priority="26" operator="between">
      <formula>RF$21</formula>
      <formula>RF$22</formula>
    </cfRule>
    <cfRule type="cellIs" dxfId="153" priority="27" operator="between">
      <formula>RF$22</formula>
      <formula>1000</formula>
    </cfRule>
  </conditionalFormatting>
  <conditionalFormatting sqref="RE1:RE26 SG1:SG26">
    <cfRule type="cellIs" dxfId="152" priority="20" operator="between">
      <formula>RF$23</formula>
      <formula>RF$24</formula>
    </cfRule>
    <cfRule type="cellIs" dxfId="151" priority="21" operator="between">
      <formula>RF$24</formula>
      <formula>RF$25</formula>
    </cfRule>
    <cfRule type="cellIs" dxfId="150" priority="22" operator="between">
      <formula>RF$25</formula>
      <formula>RF$26</formula>
    </cfRule>
    <cfRule type="cellIs" dxfId="149" priority="23" operator="between">
      <formula>RF$26</formula>
      <formula>1000</formula>
    </cfRule>
  </conditionalFormatting>
  <conditionalFormatting sqref="RB1:RB26 SD1:SD26">
    <cfRule type="cellIs" dxfId="148" priority="17" operator="between">
      <formula>RF$22</formula>
      <formula>1000</formula>
    </cfRule>
    <cfRule type="cellIs" dxfId="147" priority="18" operator="between">
      <formula>RF$21</formula>
      <formula>RF$22</formula>
    </cfRule>
    <cfRule type="cellIs" dxfId="146" priority="19" operator="between">
      <formula>RF$20</formula>
      <formula>RF$21</formula>
    </cfRule>
  </conditionalFormatting>
  <conditionalFormatting sqref="TG1:TG26">
    <cfRule type="cellIs" dxfId="145" priority="14" operator="between">
      <formula>TJ$26</formula>
      <formula>1000</formula>
    </cfRule>
    <cfRule type="cellIs" dxfId="144" priority="15" operator="between">
      <formula>TJ$25</formula>
      <formula>TJ$26</formula>
    </cfRule>
    <cfRule type="cellIs" dxfId="143" priority="16" operator="between">
      <formula>TJ$24</formula>
      <formula>TJ$25</formula>
    </cfRule>
  </conditionalFormatting>
  <conditionalFormatting sqref="TC1:TC26">
    <cfRule type="cellIs" dxfId="142" priority="13" operator="between">
      <formula>TJ$19</formula>
      <formula>1000</formula>
    </cfRule>
  </conditionalFormatting>
  <conditionalFormatting sqref="TD1:TD26">
    <cfRule type="cellIs" dxfId="141" priority="12" operator="between">
      <formula>TJ$23</formula>
      <formula>1000</formula>
    </cfRule>
  </conditionalFormatting>
  <conditionalFormatting sqref="TH1:TH26">
    <cfRule type="cellIs" dxfId="140" priority="8" operator="between">
      <formula>TJ$19</formula>
      <formula>TJ$20</formula>
    </cfRule>
    <cfRule type="cellIs" dxfId="139" priority="9" operator="between">
      <formula>TJ$20</formula>
      <formula>TJ$21</formula>
    </cfRule>
    <cfRule type="cellIs" dxfId="138" priority="10" operator="between">
      <formula>TJ$21</formula>
      <formula>TJ$22</formula>
    </cfRule>
    <cfRule type="cellIs" dxfId="137" priority="11" operator="between">
      <formula>TJ$22</formula>
      <formula>1000</formula>
    </cfRule>
  </conditionalFormatting>
  <conditionalFormatting sqref="TI1:TI26">
    <cfRule type="cellIs" dxfId="136" priority="4" operator="between">
      <formula>TJ$23</formula>
      <formula>TJ$24</formula>
    </cfRule>
    <cfRule type="cellIs" dxfId="135" priority="5" operator="between">
      <formula>TJ$24</formula>
      <formula>TJ$25</formula>
    </cfRule>
    <cfRule type="cellIs" dxfId="134" priority="6" operator="between">
      <formula>TJ$25</formula>
      <formula>TJ$26</formula>
    </cfRule>
    <cfRule type="cellIs" dxfId="133" priority="7" operator="between">
      <formula>TJ$26</formula>
      <formula>1000</formula>
    </cfRule>
  </conditionalFormatting>
  <conditionalFormatting sqref="TF1:TF26">
    <cfRule type="cellIs" dxfId="132" priority="1" operator="between">
      <formula>TJ$22</formula>
      <formula>1000</formula>
    </cfRule>
    <cfRule type="cellIs" dxfId="131" priority="2" operator="between">
      <formula>TJ$21</formula>
      <formula>TJ$22</formula>
    </cfRule>
    <cfRule type="cellIs" dxfId="130" priority="3" operator="between">
      <formula>TJ$20</formula>
      <formula>TJ$21</formula>
    </cfRule>
  </conditionalFormatting>
  <conditionalFormatting sqref="TK1:TK16">
    <cfRule type="cellIs" dxfId="129" priority="102448" operator="between">
      <formula>QD$23</formula>
      <formula>QD$24</formula>
    </cfRule>
    <cfRule type="cellIs" dxfId="128" priority="102449" operator="between">
      <formula>QD$24</formula>
      <formula>QD$25</formula>
    </cfRule>
    <cfRule type="cellIs" dxfId="127" priority="102450" operator="between">
      <formula>QD$25</formula>
      <formula>QD$26</formula>
    </cfRule>
    <cfRule type="cellIs" dxfId="126" priority="102451" operator="between">
      <formula>QD$26</formula>
      <formula>1000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UM4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  <col min="476" max="559" width="10.83203125" hidden="1" customWidth="1"/>
  </cols>
  <sheetData>
    <row r="1" spans="1:559" ht="16" customHeight="1" x14ac:dyDescent="0.2">
      <c r="A1" s="68" t="s">
        <v>1</v>
      </c>
      <c r="B1" s="68" t="s">
        <v>29</v>
      </c>
      <c r="C1" s="68" t="s">
        <v>0</v>
      </c>
      <c r="D1" s="68" t="s">
        <v>58</v>
      </c>
      <c r="E1" s="68" t="s">
        <v>2</v>
      </c>
      <c r="F1" s="69" t="s">
        <v>64</v>
      </c>
      <c r="G1" s="69" t="s">
        <v>11</v>
      </c>
      <c r="H1" s="68" t="s">
        <v>12</v>
      </c>
      <c r="I1" s="69" t="s">
        <v>86</v>
      </c>
      <c r="J1" s="74" t="s">
        <v>117</v>
      </c>
      <c r="K1" s="70" t="s">
        <v>33</v>
      </c>
      <c r="L1" s="74" t="s">
        <v>118</v>
      </c>
      <c r="M1" s="70" t="s">
        <v>33</v>
      </c>
      <c r="N1" s="74" t="s">
        <v>119</v>
      </c>
      <c r="O1" s="70" t="s">
        <v>33</v>
      </c>
      <c r="P1" s="70" t="s">
        <v>13</v>
      </c>
      <c r="Q1" s="70" t="s">
        <v>33</v>
      </c>
      <c r="R1" s="73" t="s">
        <v>14</v>
      </c>
      <c r="S1" s="70" t="s">
        <v>34</v>
      </c>
      <c r="T1" s="70" t="s">
        <v>33</v>
      </c>
      <c r="U1" s="71" t="s">
        <v>205</v>
      </c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6" t="s">
        <v>234</v>
      </c>
      <c r="AY1" s="76"/>
      <c r="AZ1" s="76"/>
      <c r="BA1" s="76"/>
      <c r="BB1" s="76"/>
      <c r="BC1" s="76"/>
      <c r="BD1" s="76"/>
      <c r="BE1" s="76"/>
      <c r="BF1" s="76"/>
      <c r="BG1" s="76"/>
      <c r="BH1" s="76"/>
      <c r="BI1" s="76"/>
      <c r="BJ1" s="76"/>
      <c r="BK1" s="76"/>
      <c r="BL1" s="76"/>
      <c r="BM1" s="76"/>
      <c r="BN1" s="76"/>
      <c r="BO1" s="76"/>
      <c r="BP1" s="76"/>
      <c r="BQ1" s="76"/>
      <c r="BR1" s="76"/>
      <c r="BS1" s="76"/>
      <c r="BT1" s="76"/>
      <c r="BU1" s="76"/>
      <c r="BV1" s="76"/>
      <c r="BW1" s="76"/>
      <c r="BX1" s="76"/>
      <c r="BY1" s="76"/>
      <c r="BZ1" s="76"/>
      <c r="CA1" s="71" t="s">
        <v>275</v>
      </c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7" t="s">
        <v>63</v>
      </c>
      <c r="DE1" s="77"/>
      <c r="DF1" s="77"/>
      <c r="DG1" s="71" t="s">
        <v>189</v>
      </c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6" t="s">
        <v>200</v>
      </c>
      <c r="EJ1" s="76"/>
      <c r="EK1" s="76"/>
      <c r="EL1" s="76"/>
      <c r="EM1" s="76"/>
      <c r="EN1" s="76"/>
      <c r="EO1" s="76"/>
      <c r="EP1" s="76"/>
      <c r="EQ1" s="76"/>
      <c r="ER1" s="76"/>
      <c r="ES1" s="76"/>
      <c r="ET1" s="76"/>
      <c r="EU1" s="76"/>
      <c r="EV1" s="76"/>
      <c r="EW1" s="76"/>
      <c r="EX1" s="76"/>
      <c r="EY1" s="76"/>
      <c r="EZ1" s="76"/>
      <c r="FA1" s="76"/>
      <c r="FB1" s="76"/>
      <c r="FC1" s="76"/>
      <c r="FD1" s="76"/>
      <c r="FE1" s="76"/>
      <c r="FF1" s="76"/>
      <c r="FG1" s="76"/>
      <c r="FH1" s="76"/>
      <c r="FI1" s="76"/>
      <c r="FJ1" s="76"/>
      <c r="FK1" s="71" t="s">
        <v>216</v>
      </c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6" t="s">
        <v>224</v>
      </c>
      <c r="GN1" s="76"/>
      <c r="GO1" s="76"/>
      <c r="GP1" s="76"/>
      <c r="GQ1" s="76"/>
      <c r="GR1" s="76"/>
      <c r="GS1" s="76"/>
      <c r="GT1" s="76"/>
      <c r="GU1" s="76"/>
      <c r="GV1" s="76"/>
      <c r="GW1" s="76"/>
      <c r="GX1" s="76"/>
      <c r="GY1" s="76"/>
      <c r="GZ1" s="76"/>
      <c r="HA1" s="76"/>
      <c r="HB1" s="76"/>
      <c r="HC1" s="76"/>
      <c r="HD1" s="76"/>
      <c r="HE1" s="76"/>
      <c r="HF1" s="76"/>
      <c r="HG1" s="76"/>
      <c r="HH1" s="76"/>
      <c r="HI1" s="76"/>
      <c r="HJ1" s="76"/>
      <c r="HK1" s="76"/>
      <c r="HL1" s="76"/>
      <c r="HM1" s="76"/>
      <c r="HN1" s="76"/>
      <c r="HO1" s="71" t="s">
        <v>265</v>
      </c>
      <c r="HP1" s="71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6" t="s">
        <v>266</v>
      </c>
      <c r="IR1" s="76"/>
      <c r="IS1" s="76"/>
      <c r="IT1" s="76"/>
      <c r="IU1" s="76"/>
      <c r="IV1" s="76"/>
      <c r="IW1" s="76"/>
      <c r="IX1" s="76"/>
      <c r="IY1" s="76"/>
      <c r="IZ1" s="76"/>
      <c r="JA1" s="76"/>
      <c r="JB1" s="76"/>
      <c r="JC1" s="76"/>
      <c r="JD1" s="76"/>
      <c r="JE1" s="76"/>
      <c r="JF1" s="76"/>
      <c r="JG1" s="76"/>
      <c r="JH1" s="76"/>
      <c r="JI1" s="76"/>
      <c r="JJ1" s="76"/>
      <c r="JK1" s="76"/>
      <c r="JL1" s="76"/>
      <c r="JM1" s="76"/>
      <c r="JN1" s="76"/>
      <c r="JO1" s="76"/>
      <c r="JP1" s="76"/>
      <c r="JQ1" s="76"/>
      <c r="JR1" s="76"/>
      <c r="JS1" s="71" t="s">
        <v>289</v>
      </c>
      <c r="JT1" s="71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6" t="s">
        <v>288</v>
      </c>
      <c r="KV1" s="76"/>
      <c r="KW1" s="76"/>
      <c r="KX1" s="76"/>
      <c r="KY1" s="76"/>
      <c r="KZ1" s="76"/>
      <c r="LA1" s="76"/>
      <c r="LB1" s="76"/>
      <c r="LC1" s="76"/>
      <c r="LD1" s="76"/>
      <c r="LE1" s="76"/>
      <c r="LF1" s="76"/>
      <c r="LG1" s="76"/>
      <c r="LH1" s="76"/>
      <c r="LI1" s="76"/>
      <c r="LJ1" s="76"/>
      <c r="LK1" s="76"/>
      <c r="LL1" s="76"/>
      <c r="LM1" s="76"/>
      <c r="LN1" s="76"/>
      <c r="LO1" s="76"/>
      <c r="LP1" s="76"/>
      <c r="LQ1" s="76"/>
      <c r="LR1" s="76"/>
      <c r="LS1" s="76"/>
      <c r="LT1" s="76"/>
      <c r="LU1" s="76"/>
      <c r="LV1" s="76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6"/>
      <c r="MZ1" s="76"/>
      <c r="NA1" s="76"/>
      <c r="NB1" s="76"/>
      <c r="NC1" s="76"/>
      <c r="ND1" s="76"/>
      <c r="NE1" s="76"/>
      <c r="NF1" s="76"/>
      <c r="NG1" s="76"/>
      <c r="NH1" s="76"/>
      <c r="NI1" s="76"/>
      <c r="NJ1" s="76"/>
      <c r="NK1" s="76"/>
      <c r="NL1" s="76"/>
      <c r="NM1" s="76"/>
      <c r="NN1" s="76"/>
      <c r="NO1" s="76"/>
      <c r="NP1" s="76"/>
      <c r="NQ1" s="76"/>
      <c r="NR1" s="76"/>
      <c r="NS1" s="76"/>
      <c r="NT1" s="76"/>
      <c r="NU1" s="76"/>
      <c r="NV1" s="76"/>
      <c r="NW1" s="76"/>
      <c r="NX1" s="76"/>
      <c r="NY1" s="76"/>
      <c r="NZ1" s="76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6"/>
      <c r="PD1" s="76"/>
      <c r="PE1" s="76"/>
      <c r="PF1" s="76"/>
      <c r="PG1" s="76"/>
      <c r="PH1" s="76"/>
      <c r="PI1" s="76"/>
      <c r="PJ1" s="76"/>
      <c r="PK1" s="76"/>
      <c r="PL1" s="76"/>
      <c r="PM1" s="76"/>
      <c r="PN1" s="76"/>
      <c r="PO1" s="76"/>
      <c r="PP1" s="76"/>
      <c r="PQ1" s="76"/>
      <c r="PR1" s="76"/>
      <c r="PS1" s="76"/>
      <c r="PT1" s="76"/>
      <c r="PU1" s="76"/>
      <c r="PV1" s="76"/>
      <c r="PW1" s="76"/>
      <c r="PX1" s="76"/>
      <c r="PY1" s="76"/>
      <c r="PZ1" s="76"/>
      <c r="QA1" s="76"/>
      <c r="QB1" s="76"/>
      <c r="QC1" s="76"/>
      <c r="QD1" s="76"/>
      <c r="QE1" s="71"/>
      <c r="QF1" s="71"/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6"/>
      <c r="RH1" s="76"/>
      <c r="RI1" s="76"/>
      <c r="RJ1" s="76"/>
      <c r="RK1" s="76"/>
      <c r="RL1" s="76"/>
      <c r="RM1" s="76"/>
      <c r="RN1" s="76"/>
      <c r="RO1" s="76"/>
      <c r="RP1" s="76"/>
      <c r="RQ1" s="76"/>
      <c r="RR1" s="76"/>
      <c r="RS1" s="76"/>
      <c r="RT1" s="76"/>
      <c r="RU1" s="76"/>
      <c r="RV1" s="76"/>
      <c r="RW1" s="76"/>
      <c r="RX1" s="76"/>
      <c r="RY1" s="76"/>
      <c r="RZ1" s="76"/>
      <c r="SA1" s="76"/>
      <c r="SB1" s="76"/>
      <c r="SC1" s="76"/>
      <c r="SD1" s="76"/>
      <c r="SE1" s="76"/>
      <c r="SF1" s="76"/>
      <c r="SG1" s="76"/>
      <c r="SH1" s="76"/>
      <c r="SI1" s="71"/>
      <c r="SJ1" s="71"/>
      <c r="SK1" s="71"/>
      <c r="SL1" s="71"/>
      <c r="SM1" s="71"/>
      <c r="SN1" s="71"/>
      <c r="SO1" s="71"/>
      <c r="SP1" s="71"/>
      <c r="SQ1" s="71"/>
      <c r="SR1" s="71"/>
      <c r="SS1" s="71"/>
      <c r="ST1" s="71"/>
      <c r="SU1" s="71"/>
      <c r="SV1" s="71"/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6" t="s">
        <v>67</v>
      </c>
      <c r="TL1" s="76"/>
      <c r="TM1" s="76"/>
      <c r="TN1" s="76"/>
      <c r="TO1" s="76"/>
      <c r="TP1" s="76"/>
      <c r="TQ1" s="76"/>
      <c r="TR1" s="76"/>
      <c r="TS1" s="76"/>
      <c r="TT1" s="76"/>
      <c r="TU1" s="76"/>
      <c r="TV1" s="76"/>
      <c r="TW1" s="76"/>
      <c r="TX1" s="76"/>
      <c r="TY1" s="76"/>
      <c r="TZ1" s="76"/>
      <c r="UA1" s="76"/>
      <c r="UB1" s="76"/>
      <c r="UC1" s="76"/>
      <c r="UD1" s="76"/>
      <c r="UE1" s="76"/>
      <c r="UF1" s="76"/>
      <c r="UG1" s="76"/>
      <c r="UH1" s="76"/>
      <c r="UI1" s="76"/>
      <c r="UJ1" s="76"/>
      <c r="UK1" s="76"/>
      <c r="UL1" s="76"/>
      <c r="UM1" s="76"/>
    </row>
    <row r="2" spans="1:559" x14ac:dyDescent="0.2">
      <c r="A2" s="68"/>
      <c r="B2" s="68"/>
      <c r="C2" s="68"/>
      <c r="D2" s="68"/>
      <c r="E2" s="68"/>
      <c r="F2" s="69"/>
      <c r="G2" s="69"/>
      <c r="H2" s="68"/>
      <c r="I2" s="69"/>
      <c r="J2" s="74"/>
      <c r="K2" s="70"/>
      <c r="L2" s="74"/>
      <c r="M2" s="70"/>
      <c r="N2" s="74"/>
      <c r="O2" s="70"/>
      <c r="P2" s="70"/>
      <c r="Q2" s="70"/>
      <c r="R2" s="73"/>
      <c r="S2" s="70"/>
      <c r="T2" s="70"/>
      <c r="U2" s="72" t="s">
        <v>109</v>
      </c>
      <c r="V2" s="72"/>
      <c r="W2" s="72"/>
      <c r="X2" s="72"/>
      <c r="Y2" s="72" t="s">
        <v>110</v>
      </c>
      <c r="Z2" s="72"/>
      <c r="AA2" s="72"/>
      <c r="AB2" s="72"/>
      <c r="AC2" s="72" t="s">
        <v>111</v>
      </c>
      <c r="AD2" s="72"/>
      <c r="AE2" s="72"/>
      <c r="AF2" s="72"/>
      <c r="AG2" s="72" t="s">
        <v>112</v>
      </c>
      <c r="AH2" s="72"/>
      <c r="AI2" s="72"/>
      <c r="AJ2" s="72"/>
      <c r="AK2" s="79" t="s">
        <v>113</v>
      </c>
      <c r="AL2" s="79"/>
      <c r="AM2" s="79"/>
      <c r="AN2" s="79"/>
      <c r="AO2" s="14"/>
      <c r="AP2" s="14" t="s">
        <v>114</v>
      </c>
      <c r="AQ2" s="14" t="s">
        <v>115</v>
      </c>
      <c r="AR2" s="14" t="s">
        <v>111</v>
      </c>
      <c r="AS2" s="14" t="s">
        <v>120</v>
      </c>
      <c r="AT2" s="14" t="s">
        <v>24</v>
      </c>
      <c r="AU2" s="14" t="s">
        <v>69</v>
      </c>
      <c r="AV2" s="14" t="s">
        <v>116</v>
      </c>
      <c r="AW2" s="14" t="s">
        <v>18</v>
      </c>
      <c r="AX2" s="75" t="s">
        <v>109</v>
      </c>
      <c r="AY2" s="75"/>
      <c r="AZ2" s="75"/>
      <c r="BA2" s="75"/>
      <c r="BB2" s="75" t="s">
        <v>110</v>
      </c>
      <c r="BC2" s="75"/>
      <c r="BD2" s="75"/>
      <c r="BE2" s="75"/>
      <c r="BF2" s="75" t="s">
        <v>111</v>
      </c>
      <c r="BG2" s="75"/>
      <c r="BH2" s="75"/>
      <c r="BI2" s="75"/>
      <c r="BJ2" s="75" t="s">
        <v>112</v>
      </c>
      <c r="BK2" s="75"/>
      <c r="BL2" s="75"/>
      <c r="BM2" s="75"/>
      <c r="BN2" s="78" t="s">
        <v>113</v>
      </c>
      <c r="BO2" s="78"/>
      <c r="BP2" s="78"/>
      <c r="BQ2" s="78"/>
      <c r="BR2" s="13"/>
      <c r="BS2" s="13" t="s">
        <v>114</v>
      </c>
      <c r="BT2" s="13" t="s">
        <v>115</v>
      </c>
      <c r="BU2" s="13" t="s">
        <v>111</v>
      </c>
      <c r="BV2" s="13" t="s">
        <v>120</v>
      </c>
      <c r="BW2" s="13" t="s">
        <v>24</v>
      </c>
      <c r="BX2" s="13" t="s">
        <v>69</v>
      </c>
      <c r="BY2" s="13" t="s">
        <v>116</v>
      </c>
      <c r="BZ2" s="13" t="s">
        <v>18</v>
      </c>
      <c r="CA2" s="72" t="s">
        <v>109</v>
      </c>
      <c r="CB2" s="72"/>
      <c r="CC2" s="72"/>
      <c r="CD2" s="72"/>
      <c r="CE2" s="72" t="s">
        <v>110</v>
      </c>
      <c r="CF2" s="72"/>
      <c r="CG2" s="72"/>
      <c r="CH2" s="72"/>
      <c r="CI2" s="72" t="s">
        <v>111</v>
      </c>
      <c r="CJ2" s="72"/>
      <c r="CK2" s="72"/>
      <c r="CL2" s="72"/>
      <c r="CM2" s="72" t="s">
        <v>112</v>
      </c>
      <c r="CN2" s="72"/>
      <c r="CO2" s="72"/>
      <c r="CP2" s="72"/>
      <c r="CQ2" s="79" t="s">
        <v>113</v>
      </c>
      <c r="CR2" s="79"/>
      <c r="CS2" s="79"/>
      <c r="CT2" s="79"/>
      <c r="CU2" s="14"/>
      <c r="CV2" s="14" t="s">
        <v>114</v>
      </c>
      <c r="CW2" s="14" t="s">
        <v>115</v>
      </c>
      <c r="CX2" s="14" t="s">
        <v>111</v>
      </c>
      <c r="CY2" s="14" t="s">
        <v>120</v>
      </c>
      <c r="CZ2" s="14" t="s">
        <v>24</v>
      </c>
      <c r="DA2" s="14" t="s">
        <v>69</v>
      </c>
      <c r="DB2" s="14" t="s">
        <v>116</v>
      </c>
      <c r="DC2" s="14" t="s">
        <v>18</v>
      </c>
      <c r="DD2" s="51" t="s">
        <v>115</v>
      </c>
      <c r="DE2" s="51" t="s">
        <v>111</v>
      </c>
      <c r="DF2" s="51" t="s">
        <v>23</v>
      </c>
      <c r="DG2" s="72" t="s">
        <v>109</v>
      </c>
      <c r="DH2" s="72"/>
      <c r="DI2" s="72"/>
      <c r="DJ2" s="72"/>
      <c r="DK2" s="72" t="s">
        <v>110</v>
      </c>
      <c r="DL2" s="72"/>
      <c r="DM2" s="72"/>
      <c r="DN2" s="72"/>
      <c r="DO2" s="72" t="s">
        <v>111</v>
      </c>
      <c r="DP2" s="72"/>
      <c r="DQ2" s="72"/>
      <c r="DR2" s="72"/>
      <c r="DS2" s="72" t="s">
        <v>112</v>
      </c>
      <c r="DT2" s="72"/>
      <c r="DU2" s="72"/>
      <c r="DV2" s="72"/>
      <c r="DW2" s="80" t="s">
        <v>113</v>
      </c>
      <c r="DX2" s="80"/>
      <c r="DY2" s="80"/>
      <c r="DZ2" s="80"/>
      <c r="EA2" s="14" t="s">
        <v>114</v>
      </c>
      <c r="EB2" s="14" t="s">
        <v>115</v>
      </c>
      <c r="EC2" s="14" t="s">
        <v>111</v>
      </c>
      <c r="ED2" s="14" t="s">
        <v>120</v>
      </c>
      <c r="EE2" s="14" t="s">
        <v>24</v>
      </c>
      <c r="EF2" s="14" t="s">
        <v>69</v>
      </c>
      <c r="EG2" s="14" t="s">
        <v>116</v>
      </c>
      <c r="EH2" s="14" t="s">
        <v>18</v>
      </c>
      <c r="EI2" s="75" t="s">
        <v>109</v>
      </c>
      <c r="EJ2" s="75"/>
      <c r="EK2" s="75"/>
      <c r="EL2" s="75"/>
      <c r="EM2" s="75" t="s">
        <v>110</v>
      </c>
      <c r="EN2" s="75"/>
      <c r="EO2" s="75"/>
      <c r="EP2" s="75"/>
      <c r="EQ2" s="75" t="s">
        <v>111</v>
      </c>
      <c r="ER2" s="75"/>
      <c r="ES2" s="75"/>
      <c r="ET2" s="75"/>
      <c r="EU2" s="75" t="s">
        <v>112</v>
      </c>
      <c r="EV2" s="75"/>
      <c r="EW2" s="75"/>
      <c r="EX2" s="75"/>
      <c r="EY2" s="78" t="s">
        <v>113</v>
      </c>
      <c r="EZ2" s="78"/>
      <c r="FA2" s="78"/>
      <c r="FB2" s="78"/>
      <c r="FC2" s="13" t="s">
        <v>114</v>
      </c>
      <c r="FD2" s="13" t="s">
        <v>115</v>
      </c>
      <c r="FE2" s="13" t="s">
        <v>111</v>
      </c>
      <c r="FF2" s="13" t="s">
        <v>120</v>
      </c>
      <c r="FG2" s="13" t="s">
        <v>24</v>
      </c>
      <c r="FH2" s="13" t="s">
        <v>69</v>
      </c>
      <c r="FI2" s="13" t="s">
        <v>116</v>
      </c>
      <c r="FJ2" s="13" t="s">
        <v>18</v>
      </c>
      <c r="FK2" s="72" t="s">
        <v>109</v>
      </c>
      <c r="FL2" s="72"/>
      <c r="FM2" s="72"/>
      <c r="FN2" s="72"/>
      <c r="FO2" s="72" t="s">
        <v>110</v>
      </c>
      <c r="FP2" s="72"/>
      <c r="FQ2" s="72"/>
      <c r="FR2" s="72"/>
      <c r="FS2" s="72" t="s">
        <v>111</v>
      </c>
      <c r="FT2" s="72"/>
      <c r="FU2" s="72"/>
      <c r="FV2" s="72"/>
      <c r="FW2" s="72" t="s">
        <v>112</v>
      </c>
      <c r="FX2" s="72"/>
      <c r="FY2" s="72"/>
      <c r="FZ2" s="72"/>
      <c r="GA2" s="80" t="s">
        <v>113</v>
      </c>
      <c r="GB2" s="80"/>
      <c r="GC2" s="80"/>
      <c r="GD2" s="80"/>
      <c r="GE2" s="14" t="s">
        <v>114</v>
      </c>
      <c r="GF2" s="14" t="s">
        <v>115</v>
      </c>
      <c r="GG2" s="14" t="s">
        <v>111</v>
      </c>
      <c r="GH2" s="14" t="s">
        <v>120</v>
      </c>
      <c r="GI2" s="14" t="s">
        <v>24</v>
      </c>
      <c r="GJ2" s="14" t="s">
        <v>69</v>
      </c>
      <c r="GK2" s="14" t="s">
        <v>116</v>
      </c>
      <c r="GL2" s="14" t="s">
        <v>18</v>
      </c>
      <c r="GM2" s="75" t="s">
        <v>109</v>
      </c>
      <c r="GN2" s="75"/>
      <c r="GO2" s="75"/>
      <c r="GP2" s="75"/>
      <c r="GQ2" s="75" t="s">
        <v>110</v>
      </c>
      <c r="GR2" s="75"/>
      <c r="GS2" s="75"/>
      <c r="GT2" s="75"/>
      <c r="GU2" s="75" t="s">
        <v>111</v>
      </c>
      <c r="GV2" s="75"/>
      <c r="GW2" s="75"/>
      <c r="GX2" s="75"/>
      <c r="GY2" s="75" t="s">
        <v>112</v>
      </c>
      <c r="GZ2" s="75"/>
      <c r="HA2" s="75"/>
      <c r="HB2" s="75"/>
      <c r="HC2" s="78" t="s">
        <v>113</v>
      </c>
      <c r="HD2" s="78"/>
      <c r="HE2" s="78"/>
      <c r="HF2" s="78"/>
      <c r="HG2" s="13" t="s">
        <v>114</v>
      </c>
      <c r="HH2" s="13" t="s">
        <v>115</v>
      </c>
      <c r="HI2" s="13" t="s">
        <v>111</v>
      </c>
      <c r="HJ2" s="13" t="s">
        <v>120</v>
      </c>
      <c r="HK2" s="13" t="s">
        <v>24</v>
      </c>
      <c r="HL2" s="13" t="s">
        <v>69</v>
      </c>
      <c r="HM2" s="13" t="s">
        <v>116</v>
      </c>
      <c r="HN2" s="13" t="s">
        <v>18</v>
      </c>
      <c r="HO2" s="72" t="s">
        <v>109</v>
      </c>
      <c r="HP2" s="72"/>
      <c r="HQ2" s="72"/>
      <c r="HR2" s="72"/>
      <c r="HS2" s="72" t="s">
        <v>110</v>
      </c>
      <c r="HT2" s="72"/>
      <c r="HU2" s="72"/>
      <c r="HV2" s="72"/>
      <c r="HW2" s="72" t="s">
        <v>111</v>
      </c>
      <c r="HX2" s="72"/>
      <c r="HY2" s="72"/>
      <c r="HZ2" s="72"/>
      <c r="IA2" s="72" t="s">
        <v>112</v>
      </c>
      <c r="IB2" s="72"/>
      <c r="IC2" s="72"/>
      <c r="ID2" s="72"/>
      <c r="IE2" s="80" t="s">
        <v>113</v>
      </c>
      <c r="IF2" s="80"/>
      <c r="IG2" s="80"/>
      <c r="IH2" s="80"/>
      <c r="II2" s="14" t="s">
        <v>114</v>
      </c>
      <c r="IJ2" s="14" t="s">
        <v>115</v>
      </c>
      <c r="IK2" s="14" t="s">
        <v>111</v>
      </c>
      <c r="IL2" s="14" t="s">
        <v>120</v>
      </c>
      <c r="IM2" s="14" t="s">
        <v>24</v>
      </c>
      <c r="IN2" s="14" t="s">
        <v>69</v>
      </c>
      <c r="IO2" s="14" t="s">
        <v>116</v>
      </c>
      <c r="IP2" s="14" t="s">
        <v>18</v>
      </c>
      <c r="IQ2" s="75" t="s">
        <v>109</v>
      </c>
      <c r="IR2" s="75"/>
      <c r="IS2" s="75"/>
      <c r="IT2" s="75"/>
      <c r="IU2" s="75" t="s">
        <v>110</v>
      </c>
      <c r="IV2" s="75"/>
      <c r="IW2" s="75"/>
      <c r="IX2" s="75"/>
      <c r="IY2" s="75" t="s">
        <v>111</v>
      </c>
      <c r="IZ2" s="75"/>
      <c r="JA2" s="75"/>
      <c r="JB2" s="75"/>
      <c r="JC2" s="75" t="s">
        <v>112</v>
      </c>
      <c r="JD2" s="75"/>
      <c r="JE2" s="75"/>
      <c r="JF2" s="75"/>
      <c r="JG2" s="78" t="s">
        <v>113</v>
      </c>
      <c r="JH2" s="78"/>
      <c r="JI2" s="78"/>
      <c r="JJ2" s="78"/>
      <c r="JK2" s="13" t="s">
        <v>114</v>
      </c>
      <c r="JL2" s="13" t="s">
        <v>115</v>
      </c>
      <c r="JM2" s="13" t="s">
        <v>111</v>
      </c>
      <c r="JN2" s="13" t="s">
        <v>120</v>
      </c>
      <c r="JO2" s="13" t="s">
        <v>24</v>
      </c>
      <c r="JP2" s="13" t="s">
        <v>69</v>
      </c>
      <c r="JQ2" s="13" t="s">
        <v>116</v>
      </c>
      <c r="JR2" s="13" t="s">
        <v>18</v>
      </c>
      <c r="JS2" s="72" t="s">
        <v>109</v>
      </c>
      <c r="JT2" s="72"/>
      <c r="JU2" s="72"/>
      <c r="JV2" s="72"/>
      <c r="JW2" s="72" t="s">
        <v>110</v>
      </c>
      <c r="JX2" s="72"/>
      <c r="JY2" s="72"/>
      <c r="JZ2" s="72"/>
      <c r="KA2" s="72" t="s">
        <v>111</v>
      </c>
      <c r="KB2" s="72"/>
      <c r="KC2" s="72"/>
      <c r="KD2" s="72"/>
      <c r="KE2" s="72" t="s">
        <v>112</v>
      </c>
      <c r="KF2" s="72"/>
      <c r="KG2" s="72"/>
      <c r="KH2" s="72"/>
      <c r="KI2" s="80" t="s">
        <v>113</v>
      </c>
      <c r="KJ2" s="80"/>
      <c r="KK2" s="80"/>
      <c r="KL2" s="80"/>
      <c r="KM2" s="14" t="s">
        <v>114</v>
      </c>
      <c r="KN2" s="14" t="s">
        <v>115</v>
      </c>
      <c r="KO2" s="14" t="s">
        <v>111</v>
      </c>
      <c r="KP2" s="14" t="s">
        <v>120</v>
      </c>
      <c r="KQ2" s="14" t="s">
        <v>24</v>
      </c>
      <c r="KR2" s="14" t="s">
        <v>69</v>
      </c>
      <c r="KS2" s="14" t="s">
        <v>116</v>
      </c>
      <c r="KT2" s="14" t="s">
        <v>18</v>
      </c>
      <c r="KU2" s="75" t="s">
        <v>109</v>
      </c>
      <c r="KV2" s="75"/>
      <c r="KW2" s="75"/>
      <c r="KX2" s="75"/>
      <c r="KY2" s="75" t="s">
        <v>110</v>
      </c>
      <c r="KZ2" s="75"/>
      <c r="LA2" s="75"/>
      <c r="LB2" s="75"/>
      <c r="LC2" s="75" t="s">
        <v>111</v>
      </c>
      <c r="LD2" s="75"/>
      <c r="LE2" s="75"/>
      <c r="LF2" s="75"/>
      <c r="LG2" s="75" t="s">
        <v>112</v>
      </c>
      <c r="LH2" s="75"/>
      <c r="LI2" s="75"/>
      <c r="LJ2" s="75"/>
      <c r="LK2" s="78" t="s">
        <v>113</v>
      </c>
      <c r="LL2" s="78"/>
      <c r="LM2" s="78"/>
      <c r="LN2" s="78"/>
      <c r="LO2" s="13" t="s">
        <v>114</v>
      </c>
      <c r="LP2" s="13" t="s">
        <v>115</v>
      </c>
      <c r="LQ2" s="13" t="s">
        <v>111</v>
      </c>
      <c r="LR2" s="13" t="s">
        <v>120</v>
      </c>
      <c r="LS2" s="13" t="s">
        <v>24</v>
      </c>
      <c r="LT2" s="13" t="s">
        <v>69</v>
      </c>
      <c r="LU2" s="13" t="s">
        <v>116</v>
      </c>
      <c r="LV2" s="13" t="s">
        <v>18</v>
      </c>
      <c r="LW2" s="72" t="s">
        <v>109</v>
      </c>
      <c r="LX2" s="72"/>
      <c r="LY2" s="72"/>
      <c r="LZ2" s="72"/>
      <c r="MA2" s="72" t="s">
        <v>110</v>
      </c>
      <c r="MB2" s="72"/>
      <c r="MC2" s="72"/>
      <c r="MD2" s="72"/>
      <c r="ME2" s="72" t="s">
        <v>111</v>
      </c>
      <c r="MF2" s="72"/>
      <c r="MG2" s="72"/>
      <c r="MH2" s="72"/>
      <c r="MI2" s="72" t="s">
        <v>112</v>
      </c>
      <c r="MJ2" s="72"/>
      <c r="MK2" s="72"/>
      <c r="ML2" s="72"/>
      <c r="MM2" s="80" t="s">
        <v>113</v>
      </c>
      <c r="MN2" s="80"/>
      <c r="MO2" s="80"/>
      <c r="MP2" s="80"/>
      <c r="MQ2" s="14" t="s">
        <v>114</v>
      </c>
      <c r="MR2" s="14" t="s">
        <v>115</v>
      </c>
      <c r="MS2" s="14" t="s">
        <v>111</v>
      </c>
      <c r="MT2" s="14" t="s">
        <v>120</v>
      </c>
      <c r="MU2" s="14" t="s">
        <v>24</v>
      </c>
      <c r="MV2" s="14" t="s">
        <v>69</v>
      </c>
      <c r="MW2" s="14" t="s">
        <v>116</v>
      </c>
      <c r="MX2" s="14" t="s">
        <v>18</v>
      </c>
      <c r="MY2" s="75" t="s">
        <v>109</v>
      </c>
      <c r="MZ2" s="75"/>
      <c r="NA2" s="75"/>
      <c r="NB2" s="75"/>
      <c r="NC2" s="75" t="s">
        <v>110</v>
      </c>
      <c r="ND2" s="75"/>
      <c r="NE2" s="75"/>
      <c r="NF2" s="75"/>
      <c r="NG2" s="75" t="s">
        <v>111</v>
      </c>
      <c r="NH2" s="75"/>
      <c r="NI2" s="75"/>
      <c r="NJ2" s="75"/>
      <c r="NK2" s="75" t="s">
        <v>112</v>
      </c>
      <c r="NL2" s="75"/>
      <c r="NM2" s="75"/>
      <c r="NN2" s="75"/>
      <c r="NO2" s="78" t="s">
        <v>113</v>
      </c>
      <c r="NP2" s="78"/>
      <c r="NQ2" s="78"/>
      <c r="NR2" s="78"/>
      <c r="NS2" s="13" t="s">
        <v>114</v>
      </c>
      <c r="NT2" s="13" t="s">
        <v>115</v>
      </c>
      <c r="NU2" s="13" t="s">
        <v>111</v>
      </c>
      <c r="NV2" s="13" t="s">
        <v>120</v>
      </c>
      <c r="NW2" s="13" t="s">
        <v>24</v>
      </c>
      <c r="NX2" s="13" t="s">
        <v>69</v>
      </c>
      <c r="NY2" s="13" t="s">
        <v>116</v>
      </c>
      <c r="NZ2" s="13" t="s">
        <v>18</v>
      </c>
      <c r="OA2" s="72" t="s">
        <v>109</v>
      </c>
      <c r="OB2" s="72"/>
      <c r="OC2" s="72"/>
      <c r="OD2" s="72"/>
      <c r="OE2" s="72" t="s">
        <v>110</v>
      </c>
      <c r="OF2" s="72"/>
      <c r="OG2" s="72"/>
      <c r="OH2" s="72"/>
      <c r="OI2" s="72" t="s">
        <v>111</v>
      </c>
      <c r="OJ2" s="72"/>
      <c r="OK2" s="72"/>
      <c r="OL2" s="72"/>
      <c r="OM2" s="72" t="s">
        <v>112</v>
      </c>
      <c r="ON2" s="72"/>
      <c r="OO2" s="72"/>
      <c r="OP2" s="72"/>
      <c r="OQ2" s="80" t="s">
        <v>113</v>
      </c>
      <c r="OR2" s="80"/>
      <c r="OS2" s="80"/>
      <c r="OT2" s="80"/>
      <c r="OU2" s="14" t="s">
        <v>114</v>
      </c>
      <c r="OV2" s="14" t="s">
        <v>115</v>
      </c>
      <c r="OW2" s="14" t="s">
        <v>111</v>
      </c>
      <c r="OX2" s="14" t="s">
        <v>120</v>
      </c>
      <c r="OY2" s="14" t="s">
        <v>24</v>
      </c>
      <c r="OZ2" s="14" t="s">
        <v>69</v>
      </c>
      <c r="PA2" s="14" t="s">
        <v>116</v>
      </c>
      <c r="PB2" s="14" t="s">
        <v>18</v>
      </c>
      <c r="PC2" s="75" t="s">
        <v>109</v>
      </c>
      <c r="PD2" s="75"/>
      <c r="PE2" s="75"/>
      <c r="PF2" s="75"/>
      <c r="PG2" s="75" t="s">
        <v>110</v>
      </c>
      <c r="PH2" s="75"/>
      <c r="PI2" s="75"/>
      <c r="PJ2" s="75"/>
      <c r="PK2" s="75" t="s">
        <v>111</v>
      </c>
      <c r="PL2" s="75"/>
      <c r="PM2" s="75"/>
      <c r="PN2" s="75"/>
      <c r="PO2" s="75" t="s">
        <v>112</v>
      </c>
      <c r="PP2" s="75"/>
      <c r="PQ2" s="75"/>
      <c r="PR2" s="75"/>
      <c r="PS2" s="78" t="s">
        <v>113</v>
      </c>
      <c r="PT2" s="78"/>
      <c r="PU2" s="78"/>
      <c r="PV2" s="78"/>
      <c r="PW2" s="13" t="s">
        <v>114</v>
      </c>
      <c r="PX2" s="13" t="s">
        <v>115</v>
      </c>
      <c r="PY2" s="13" t="s">
        <v>111</v>
      </c>
      <c r="PZ2" s="13" t="s">
        <v>120</v>
      </c>
      <c r="QA2" s="13" t="s">
        <v>24</v>
      </c>
      <c r="QB2" s="13" t="s">
        <v>69</v>
      </c>
      <c r="QC2" s="13" t="s">
        <v>116</v>
      </c>
      <c r="QD2" s="13" t="s">
        <v>18</v>
      </c>
      <c r="QE2" s="72" t="s">
        <v>109</v>
      </c>
      <c r="QF2" s="72"/>
      <c r="QG2" s="72"/>
      <c r="QH2" s="72"/>
      <c r="QI2" s="72" t="s">
        <v>110</v>
      </c>
      <c r="QJ2" s="72"/>
      <c r="QK2" s="72"/>
      <c r="QL2" s="72"/>
      <c r="QM2" s="72" t="s">
        <v>111</v>
      </c>
      <c r="QN2" s="72"/>
      <c r="QO2" s="72"/>
      <c r="QP2" s="72"/>
      <c r="QQ2" s="72" t="s">
        <v>112</v>
      </c>
      <c r="QR2" s="72"/>
      <c r="QS2" s="72"/>
      <c r="QT2" s="72"/>
      <c r="QU2" s="80" t="s">
        <v>113</v>
      </c>
      <c r="QV2" s="80"/>
      <c r="QW2" s="80"/>
      <c r="QX2" s="80"/>
      <c r="QY2" s="14" t="s">
        <v>114</v>
      </c>
      <c r="QZ2" s="14" t="s">
        <v>115</v>
      </c>
      <c r="RA2" s="14" t="s">
        <v>111</v>
      </c>
      <c r="RB2" s="14" t="s">
        <v>120</v>
      </c>
      <c r="RC2" s="14" t="s">
        <v>24</v>
      </c>
      <c r="RD2" s="14" t="s">
        <v>69</v>
      </c>
      <c r="RE2" s="14" t="s">
        <v>116</v>
      </c>
      <c r="RF2" s="14" t="s">
        <v>18</v>
      </c>
      <c r="RG2" s="75" t="s">
        <v>109</v>
      </c>
      <c r="RH2" s="75"/>
      <c r="RI2" s="75"/>
      <c r="RJ2" s="75"/>
      <c r="RK2" s="75" t="s">
        <v>110</v>
      </c>
      <c r="RL2" s="75"/>
      <c r="RM2" s="75"/>
      <c r="RN2" s="75"/>
      <c r="RO2" s="75" t="s">
        <v>111</v>
      </c>
      <c r="RP2" s="75"/>
      <c r="RQ2" s="75"/>
      <c r="RR2" s="75"/>
      <c r="RS2" s="75" t="s">
        <v>112</v>
      </c>
      <c r="RT2" s="75"/>
      <c r="RU2" s="75"/>
      <c r="RV2" s="75"/>
      <c r="RW2" s="78" t="s">
        <v>113</v>
      </c>
      <c r="RX2" s="78"/>
      <c r="RY2" s="78"/>
      <c r="RZ2" s="78"/>
      <c r="SA2" s="13" t="s">
        <v>114</v>
      </c>
      <c r="SB2" s="13" t="s">
        <v>115</v>
      </c>
      <c r="SC2" s="13" t="s">
        <v>111</v>
      </c>
      <c r="SD2" s="13" t="s">
        <v>120</v>
      </c>
      <c r="SE2" s="13" t="s">
        <v>24</v>
      </c>
      <c r="SF2" s="13" t="s">
        <v>69</v>
      </c>
      <c r="SG2" s="13" t="s">
        <v>116</v>
      </c>
      <c r="SH2" s="13" t="s">
        <v>18</v>
      </c>
      <c r="SI2" s="72" t="s">
        <v>109</v>
      </c>
      <c r="SJ2" s="72"/>
      <c r="SK2" s="72"/>
      <c r="SL2" s="72"/>
      <c r="SM2" s="72" t="s">
        <v>110</v>
      </c>
      <c r="SN2" s="72"/>
      <c r="SO2" s="72"/>
      <c r="SP2" s="72"/>
      <c r="SQ2" s="72" t="s">
        <v>111</v>
      </c>
      <c r="SR2" s="72"/>
      <c r="SS2" s="72"/>
      <c r="ST2" s="72"/>
      <c r="SU2" s="72" t="s">
        <v>112</v>
      </c>
      <c r="SV2" s="72"/>
      <c r="SW2" s="72"/>
      <c r="SX2" s="72"/>
      <c r="SY2" s="80" t="s">
        <v>113</v>
      </c>
      <c r="SZ2" s="80"/>
      <c r="TA2" s="80"/>
      <c r="TB2" s="80"/>
      <c r="TC2" s="14" t="s">
        <v>114</v>
      </c>
      <c r="TD2" s="14" t="s">
        <v>115</v>
      </c>
      <c r="TE2" s="14" t="s">
        <v>111</v>
      </c>
      <c r="TF2" s="14" t="s">
        <v>120</v>
      </c>
      <c r="TG2" s="14" t="s">
        <v>24</v>
      </c>
      <c r="TH2" s="14" t="s">
        <v>69</v>
      </c>
      <c r="TI2" s="14" t="s">
        <v>116</v>
      </c>
      <c r="TJ2" s="14" t="s">
        <v>18</v>
      </c>
      <c r="TK2" s="75" t="s">
        <v>109</v>
      </c>
      <c r="TL2" s="75"/>
      <c r="TM2" s="75"/>
      <c r="TN2" s="75"/>
      <c r="TO2" s="75" t="s">
        <v>110</v>
      </c>
      <c r="TP2" s="75"/>
      <c r="TQ2" s="75"/>
      <c r="TR2" s="75"/>
      <c r="TS2" s="75" t="s">
        <v>111</v>
      </c>
      <c r="TT2" s="75"/>
      <c r="TU2" s="75"/>
      <c r="TV2" s="75"/>
      <c r="TW2" s="75" t="s">
        <v>112</v>
      </c>
      <c r="TX2" s="75"/>
      <c r="TY2" s="75"/>
      <c r="TZ2" s="75"/>
      <c r="UA2" s="81" t="s">
        <v>113</v>
      </c>
      <c r="UB2" s="81"/>
      <c r="UC2" s="81"/>
      <c r="UD2" s="81"/>
      <c r="UE2" s="13"/>
      <c r="UF2" s="13" t="s">
        <v>114</v>
      </c>
      <c r="UG2" s="13" t="s">
        <v>115</v>
      </c>
      <c r="UH2" s="13" t="s">
        <v>111</v>
      </c>
      <c r="UI2" s="13" t="s">
        <v>120</v>
      </c>
      <c r="UJ2" s="13" t="s">
        <v>24</v>
      </c>
      <c r="UK2" s="13" t="s">
        <v>69</v>
      </c>
      <c r="UL2" s="13" t="s">
        <v>116</v>
      </c>
      <c r="UM2" s="13" t="s">
        <v>18</v>
      </c>
    </row>
    <row r="3" spans="1:559" x14ac:dyDescent="0.2">
      <c r="A3" s="68"/>
      <c r="B3" s="68"/>
      <c r="C3" s="68"/>
      <c r="D3" s="68"/>
      <c r="E3" s="68"/>
      <c r="F3" s="69"/>
      <c r="G3" s="69"/>
      <c r="H3" s="68"/>
      <c r="I3" s="69"/>
      <c r="J3" s="74"/>
      <c r="K3" s="70"/>
      <c r="L3" s="74"/>
      <c r="M3" s="70"/>
      <c r="N3" s="74"/>
      <c r="O3" s="70"/>
      <c r="P3" s="70"/>
      <c r="Q3" s="70"/>
      <c r="R3" s="73"/>
      <c r="S3" s="70"/>
      <c r="T3" s="70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55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55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55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15" t="s">
        <v>15</v>
      </c>
      <c r="QV3" s="15" t="s">
        <v>10</v>
      </c>
      <c r="QW3" s="15" t="s">
        <v>30</v>
      </c>
      <c r="QX3" s="15" t="s">
        <v>31</v>
      </c>
      <c r="QY3" s="14"/>
      <c r="QZ3" s="14"/>
      <c r="RA3" s="14"/>
      <c r="RB3" s="14"/>
      <c r="RC3" s="14"/>
      <c r="RD3" s="14"/>
      <c r="RE3" s="14"/>
      <c r="RF3" s="14"/>
      <c r="RG3" s="13" t="s">
        <v>15</v>
      </c>
      <c r="RH3" s="13" t="s">
        <v>10</v>
      </c>
      <c r="RI3" s="13" t="s">
        <v>30</v>
      </c>
      <c r="RJ3" s="13" t="s">
        <v>31</v>
      </c>
      <c r="RK3" s="13" t="s">
        <v>15</v>
      </c>
      <c r="RL3" s="13" t="s">
        <v>10</v>
      </c>
      <c r="RM3" s="13" t="s">
        <v>30</v>
      </c>
      <c r="RN3" s="13" t="s">
        <v>31</v>
      </c>
      <c r="RO3" s="13" t="s">
        <v>15</v>
      </c>
      <c r="RP3" s="13" t="s">
        <v>10</v>
      </c>
      <c r="RQ3" s="13" t="s">
        <v>30</v>
      </c>
      <c r="RR3" s="13" t="s">
        <v>31</v>
      </c>
      <c r="RS3" s="13" t="s">
        <v>15</v>
      </c>
      <c r="RT3" s="13" t="s">
        <v>10</v>
      </c>
      <c r="RU3" s="13" t="s">
        <v>30</v>
      </c>
      <c r="RV3" s="13" t="s">
        <v>31</v>
      </c>
      <c r="RW3" s="16" t="s">
        <v>15</v>
      </c>
      <c r="RX3" s="16" t="s">
        <v>10</v>
      </c>
      <c r="RY3" s="16" t="s">
        <v>30</v>
      </c>
      <c r="RZ3" s="16" t="s">
        <v>31</v>
      </c>
      <c r="SA3" s="13"/>
      <c r="SB3" s="13"/>
      <c r="SC3" s="13"/>
      <c r="SD3" s="13"/>
      <c r="SE3" s="13"/>
      <c r="SF3" s="13"/>
      <c r="SG3" s="13"/>
      <c r="SH3" s="13"/>
      <c r="SI3" s="14" t="s">
        <v>15</v>
      </c>
      <c r="SJ3" s="14" t="s">
        <v>10</v>
      </c>
      <c r="SK3" s="14" t="s">
        <v>30</v>
      </c>
      <c r="SL3" s="14" t="s">
        <v>31</v>
      </c>
      <c r="SM3" s="14" t="s">
        <v>15</v>
      </c>
      <c r="SN3" s="14" t="s">
        <v>10</v>
      </c>
      <c r="SO3" s="14" t="s">
        <v>30</v>
      </c>
      <c r="SP3" s="14" t="s">
        <v>31</v>
      </c>
      <c r="SQ3" s="14" t="s">
        <v>15</v>
      </c>
      <c r="SR3" s="14" t="s">
        <v>10</v>
      </c>
      <c r="SS3" s="14" t="s">
        <v>30</v>
      </c>
      <c r="ST3" s="14" t="s">
        <v>31</v>
      </c>
      <c r="SU3" s="14" t="s">
        <v>15</v>
      </c>
      <c r="SV3" s="14" t="s">
        <v>10</v>
      </c>
      <c r="SW3" s="14" t="s">
        <v>30</v>
      </c>
      <c r="SX3" s="14" t="s">
        <v>31</v>
      </c>
      <c r="SY3" s="15" t="s">
        <v>15</v>
      </c>
      <c r="SZ3" s="15" t="s">
        <v>10</v>
      </c>
      <c r="TA3" s="15" t="s">
        <v>30</v>
      </c>
      <c r="TB3" s="15" t="s">
        <v>31</v>
      </c>
      <c r="TC3" s="14"/>
      <c r="TD3" s="14"/>
      <c r="TE3" s="14"/>
      <c r="TF3" s="14"/>
      <c r="TG3" s="14"/>
      <c r="TH3" s="14"/>
      <c r="TI3" s="14"/>
      <c r="TJ3" s="14"/>
      <c r="TK3" s="13" t="s">
        <v>15</v>
      </c>
      <c r="TL3" s="13" t="s">
        <v>10</v>
      </c>
      <c r="TM3" s="13" t="s">
        <v>30</v>
      </c>
      <c r="TN3" s="13" t="s">
        <v>31</v>
      </c>
      <c r="TO3" s="13" t="s">
        <v>15</v>
      </c>
      <c r="TP3" s="13" t="s">
        <v>10</v>
      </c>
      <c r="TQ3" s="13" t="s">
        <v>30</v>
      </c>
      <c r="TR3" s="13" t="s">
        <v>31</v>
      </c>
      <c r="TS3" s="13" t="s">
        <v>15</v>
      </c>
      <c r="TT3" s="13" t="s">
        <v>10</v>
      </c>
      <c r="TU3" s="13" t="s">
        <v>30</v>
      </c>
      <c r="TV3" s="13" t="s">
        <v>31</v>
      </c>
      <c r="TW3" s="13" t="s">
        <v>15</v>
      </c>
      <c r="TX3" s="13" t="s">
        <v>10</v>
      </c>
      <c r="TY3" s="13" t="s">
        <v>30</v>
      </c>
      <c r="TZ3" s="13" t="s">
        <v>31</v>
      </c>
      <c r="UA3" s="66" t="s">
        <v>15</v>
      </c>
      <c r="UB3" s="66" t="s">
        <v>10</v>
      </c>
      <c r="UC3" s="66" t="s">
        <v>30</v>
      </c>
      <c r="UD3" s="66" t="s">
        <v>31</v>
      </c>
      <c r="UE3" s="13" t="s">
        <v>55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DD"),SUMPRODUCT((H$4:H$32&lt;&gt;"")*(H$4:H$32&lt;&gt;"No DD")*(E$4:E$32&gt;E4))+1,IF(H4="No DD",SUMPRODUCT((H$4:H$32="No DD")*(E$4:E$32&gt;E4))+1+SUMPRODUCT((H$4:H$32&lt;&gt;"")*(H$4:H$32&lt;&gt;"No DD")),""))</f>
        <v>1</v>
      </c>
      <c r="B4" s="5" t="s">
        <v>87</v>
      </c>
      <c r="C4" s="4" t="s">
        <v>6</v>
      </c>
      <c r="D4" s="4">
        <v>2003</v>
      </c>
      <c r="E4" s="9">
        <f>SUM(J4:R4)+SUM(J4:N4)*0.0000001+SUM(J4)*0.0000000000001</f>
        <v>203.40001430000578</v>
      </c>
      <c r="F4" s="3" t="str">
        <f>IF(OR(AND(AP4&gt;=AW$34,AQ4&gt;=AW$38,AP4&lt;&gt;"",AO4=""),AND(AU4&gt;=AW$34,AV4&gt;=AW$38,AU4&lt;&gt;"",AO4=""),AND(BS4&gt;=BZ$34,BT4&gt;=BZ$38,BS4&lt;&gt;"",BR4=""),AND(BX4&gt;=BZ$34,BY4&gt;=BZ$38,BX4&lt;&gt;"",BR4=""),AND(CV4&gt;=DC$34,CW4&gt;=DC$38,CV4&lt;&gt;"",CU4=""),AND(DA4&gt;=DC$34,DB4&gt;=DC$38,DA4&lt;&gt;""),AND(EA4&gt;=EH$34,EB4&gt;=EH$38,EA4&lt;&gt;""),AND(EF4&gt;=EH$34,EG4&gt;=EH$38,EF4&lt;&gt;""),AND(FC4&gt;=FJ$34,FD4&gt;=FJ$38,FC4&lt;&gt;""),AND(FH4&gt;=FJ$34,FI4&gt;=FJ$38,FH4&lt;&gt;""),AND(GE4&gt;=GL$34,GF4&gt;=GL$38,GE4&lt;&gt;""),AND(GJ4&gt;=GL$34,GK4&gt;=GL$38,GJ4&lt;&gt;""),AND(HG4&gt;=HN$34,HH4&gt;=HN$38,HG4&lt;&gt;""),AND(HL4&gt;=HN$34,HM4&gt;=HN$38,HL4&lt;&gt;""),AND(II4&gt;=IP$34,IJ4&gt;=IP$38,II4&lt;&gt;""),AND(IN4&gt;=IP$34,IO4&gt;=IP$38,IN4&lt;&gt;""),AND(JK4&gt;=JR$34,JL4&gt;=JR$38,JK4&lt;&gt;""),AND(JP4&gt;=JR$34,JQ4&gt;=JR$38,JP4&lt;&gt;""),AND(KM4&gt;=KT$34,KN4&gt;=KT$38,KM4&lt;&gt;""),AND(KR4&gt;=KT$34,KS4&gt;=KT$38,KR4&lt;&gt;""),AND(LO4&gt;=LV$34,LP4&gt;=LV$38,LO4&lt;&gt;""),AND(LT4&gt;=LV$34,LU4&gt;=LV$38,LT4&lt;&gt;""),AND(MQ4&gt;=MX$34,MR4&gt;=MX$38,MQ4&lt;&gt;""),AND(MV4&gt;=MX$34,MW4&gt;=MX$38,MV4&lt;&gt;""),AND(NS4&gt;=NZ$34,NT4&gt;=NZ$38,NS4&lt;&gt;""),AND(NX4&gt;=NZ$34,NY4&gt;=NZ$38,NX4&lt;&gt;""),AND(OU4&gt;=PB$34,OV4&gt;=PB$38,OU4&lt;&gt;""),AND(OZ4&gt;=PB$34,PA4&gt;=PB$38,OZ4&lt;&gt;""),AND(PW4&gt;=QD$34,PX4&gt;=QD$38,PW4&lt;&gt;""),AND(QB4&gt;=QD$34,QC4&gt;=QD$38,QB4&lt;&gt;""),AND(QY4&gt;=RF$34,QZ4&gt;=RF$38,QY4&lt;&gt;""),AND(RD4&gt;=RF$34,RE4&gt;=RF$38,RD4&lt;&gt;""),AND(SA4&gt;=SH$34,SB4&gt;=SH$38,SA4&lt;&gt;""),AND(SF4&gt;=SH$34,SG4&gt;=SH$38,SF4&lt;&gt;""),AND(TC4&gt;=TJ$34,TD4&gt;=TJ$38,TC4&lt;&gt;""),AND(TI4&gt;=TJ$34,TJ4&gt;=TJ$38,TI4&lt;&gt;"")),"P","")</f>
        <v>P</v>
      </c>
      <c r="G4" s="3" t="str">
        <f>IF(OR(AND(AQ4&gt;=AW$38,AQ4&lt;&gt;"",AO4=""),AND(AV4&gt;=AW$38,AV4&lt;&gt;"",AO4=""),AND(BT4&gt;=BZ$38,BT4&lt;&gt;"",BR4=""),AND(BY4&gt;=BZ$38,BY4&lt;&gt;"",BR4=""),AND(CW4&gt;=DC$38,CW4&lt;&gt;"",CU4=""),AND(DB4&gt;=DC$38,DB4&lt;&gt;"",CU4=""),AND(EB4&gt;=EH$38,EB4&lt;&gt;""),AND(EG4&gt;=EH$38,EG4&lt;&gt;""),AND(FD4&gt;=FJ$38,FD4&lt;&gt;""),AND(FI4&gt;=FJ$38,FI4&lt;&gt;""),AND(GF4&gt;=GL$38,GF4&lt;&gt;""),AND(GK4&gt;=GL$38,GK4&lt;&gt;""),AND(HH4&gt;=HN$38,HH4&lt;&gt;""),AND(HM4&gt;=HN$38,HM4&lt;&gt;""),AND(IJ4&gt;=IP$38,IJ4&lt;&gt;""),AND(IO4&gt;=IP$38,IO4&lt;&gt;""),AND(JL4&gt;=JR$38,JL4&lt;&gt;""),AND(JQ4&gt;=JR$38,JQ4&lt;&gt;""),AND(KN4&gt;=KT$38,KN4&lt;&gt;""),AND(KS4&gt;=KT$38,KS4&lt;&gt;""),AND(LP4&gt;=LV$38,LP4&lt;&gt;""),AND(LU4&gt;=LV$38,LU4&lt;&gt;""),AND(MR4&gt;=MX$38,MR4&lt;&gt;""),AND(MW4&gt;=MX$38,MW4&lt;&gt;""),AND(NT4&gt;=NZ$38,NT4&lt;&gt;""),AND(NY4&gt;=NZ$38,NY4&lt;&gt;""),AND(OV4&gt;=PB$38,OV4&lt;&gt;""),AND(PA4&gt;=PB$38,PA4&lt;&gt;""),AND(PX4&gt;=QD$38,PX4&lt;&gt;""),AND(QC4&gt;=QD$38,QC4&lt;&gt;""),AND(QZ4&gt;=RF$38,QZ4&lt;&gt;""),AND(RE4&gt;=RF$38,RE4&lt;&gt;""),AND(SB4&gt;=SH$38,SB4&lt;&gt;""),AND(SG4&gt;=SH$38,SG4&lt;&gt;""),AND(TD4&gt;=TJ$38,TD4&lt;&gt;""),AND(TJ4&gt;=TJ$38,TJ4&lt;&gt;"")),"P","")</f>
        <v>P</v>
      </c>
      <c r="H4" s="37" t="str">
        <f>IF(AND(G4="P",F4=""),"No DD",IF(OR(AND(AS4&gt;=AW$37,AT4&gt;=AW$41,AS4&lt;&gt;"",AO4=""),AND(BV4&gt;=BZ$37,BW4&gt;=BZ$41,BV4&lt;&gt;"",BR4=""),AND(CY4&gt;=DC$37,CZ4&gt;=DC$41,CY4&lt;&gt;"",CU4=""),AND(ED4&gt;=EH$37,EE4&gt;=EH$41,ED4&lt;&gt;""),AND(FF4&gt;=FJ$37,FG4&gt;=FJ$41,FF4&lt;&gt;""),AND(GH4&gt;=GL$37,GI4&gt;=GL$41,GH4&lt;&gt;""),AND(HJ4&gt;=HN$37,HK4&gt;=HN$41,HJ4&lt;&gt;""),AND(IL4&gt;=IP$37,IM4&gt;=IP$41,IL4&lt;&gt;""),AND(JN4&gt;=JR$37,JO4&gt;=JR$41,JN4&lt;&gt;""),AND(KP4&gt;=KT$37,KQ4&gt;=KT$41,KP4&lt;&gt;""),AND(LR4&gt;=LV$37,LS4&gt;=LV$41,LR4&lt;&gt;""),AND(MT4&gt;=MX$37,MU4&gt;=MX$41,MT4&lt;&gt;""),AND(NV4&gt;=NZ$37,NW4&gt;=NZ$41,NV4&lt;&gt;""),AND(OX4&gt;=PB$37,OY4&gt;=PB$41,OX4&lt;&gt;""),AND(PZ4&gt;=QD$37,QA4&gt;=QD$41,PZ4&lt;&gt;""),AND(RB4&gt;=RF$37,RC4&gt;=RF$41,RB4&lt;&gt;""),AND(SD4&gt;=SH$37,SE4&gt;=SH$41,SD4&lt;&gt;""),AND(TF4&gt;=TJ$37,TG4&gt;=TJ$41,TF4&lt;&gt;"")),"Merit",IF(OR(AND(AS4&gt;=AW$36,AT4&gt;=AW$40,AS4&lt;&gt;"",AO4=""),AND(BV4&gt;=BZ$36,BW4&gt;=BZ$40,BV4&lt;&gt;"",BR4=""),AND(CY4&gt;=DC$36,CZ4&gt;=DC$40,CY4&lt;&gt;"",CU4=""),AND(ED4&gt;=EH$36,EE4&gt;=EH$40,ED4&lt;&gt;""),AND(FF4&gt;=FJ$36,FG4&gt;=FJ$40,FF4&lt;&gt;""),AND(GH4&gt;=GL$36,GI4&gt;=GL$40,GH4&lt;&gt;""),AND(HJ4&gt;=HN$36,HK4&gt;=HN$40,HJ4&lt;&gt;""),AND(IL4&gt;=IP$36,IM4&gt;=IP$40,IL4&lt;&gt;""),AND(JN4&gt;=JR$36,JO4&gt;=JR$40,JN4&lt;&gt;""),AND(KP4&gt;=KT$36,KQ4&gt;=KT$40,KP4&lt;&gt;""),AND(LR4&gt;=LV$36,LS4&gt;=LV$40,LR4&lt;&gt;""),AND(MT4&gt;=MX$36,MU4&gt;=MX$40,MT4&lt;&gt;""),AND(NV4&gt;=NZ$36,NW4&gt;=NZ$40,NV4&lt;&gt;""),AND(OX4&gt;=PB$36,OY4&gt;=PB$40,OX4&lt;&gt;""),AND(PZ4&gt;=QD$36,QA4&gt;=QD$40,PZ4&lt;&gt;""),AND(RB4&gt;=RF$36,RC4&gt;=RF$40,RB4&lt;&gt;""),AND(SD4&gt;=SH$36,SE4&gt;=SH$40,SD4&lt;&gt;""),AND(TF4&gt;=TJ$36,TG4&gt;=TJ$40,TF4&lt;&gt;"")),"Excellence",IF(I4="P","Worlds Team",IF(F4="P","National Team","")))))</f>
        <v>Merit</v>
      </c>
      <c r="I4" s="3" t="str">
        <f>IF(OR(AND(AS4&gt;=AW$35,AT4&gt;=AW$39,AS4&lt;&gt;"",AO4=""),AND(BV4&gt;=BZ$35,BW4&gt;=BZ$39,BV4&lt;&gt;"",BR4=""),AND(CY4&gt;=DC$35,CZ4&gt;=DC$39,CY4&lt;&gt;"",CU4=""),AND(ED4&gt;=EH$35,EE4&gt;=EH$39,ED4&lt;&gt;""),AND(FF4&gt;=FJ$35,FG4&gt;=FJ$39,FF4&lt;&gt;""),AND(GH4&gt;=GL$35,GI4&gt;=GL$39,GH4&lt;&gt;""),AND(HJ4&gt;=HN$35,HK4&gt;=HN$39,HJ4&lt;&gt;""),AND(IL4&gt;=IP$35,IM4&gt;=IP$39,IL4&lt;&gt;""),AND(JN4&gt;=JR$35,JO4&gt;=JR$39,JN4&lt;&gt;""),AND(KP4&gt;=KT$35,KQ4&gt;=KT$39,KP4&lt;&gt;""),AND(LR4&gt;=LV$35,LS4&gt;=LV$39,LR4&lt;&gt;""),AND(MT4&gt;=MX$35,MU4&gt;=MX$39,MT4&lt;&gt;""),AND(NV4&gt;=NZ$35,NW4&gt;=NZ$39,NV4&lt;&gt;""),AND(OX4&gt;=PB$35,OY4&gt;=PB$39,OX4&lt;&gt;""),AND(PZ4&gt;=QD$35,QA4&gt;=QD$39,PZ4&lt;&gt;""),AND(RB4&gt;=RF$35,RC4&gt;=RF$39,RB4&lt;&gt;""),AND(SD4&gt;=SH$35,SE4&gt;=SH$39,SD4&lt;&gt;""),AND(TF4&gt;=TJ$35,TG4&gt;=TJ$39,TF4&lt;&gt;"")),"P","")</f>
        <v>P</v>
      </c>
      <c r="J4" s="8">
        <f>IF(COUNT(AQ4,BT4,CW4)&gt;0,LARGE((AQ4,BT4,CW4),1),0)</f>
        <v>57.9</v>
      </c>
      <c r="K4" s="8" t="str">
        <f>IF(J4=0,"",IF(J4=CW4,$CA$1,IF(J4=BT4,$AX$1,IF(J4=AQ4,$U$1,""))))</f>
        <v>2024 Elite Canada</v>
      </c>
      <c r="L4" s="8">
        <f>IF(COUNT(AQ4,BT4,CW4)&gt;1,LARGE((AQ4,BT4,CW4),2),0)</f>
        <v>55.7</v>
      </c>
      <c r="M4" s="8" t="str">
        <f>IF(K4=0,"",IF(AND(L4=J4,L4=AQ4,K4=BT4),$U$1,IF(AND(L4=J4,L4=AQ4,L4=CW4),$U$1,IF(AND(L4=J4,L4=CW4,L4=BT4),$AX$1,IF(L4=CW4,$CA$1,IF(L4=BT4,$AX$1,IF(L4=AQ4,$U$1,"")))))))</f>
        <v>2023 Domestic 3rd Trial</v>
      </c>
      <c r="N4" s="8">
        <f>IF(COUNT(AR4,BU4,CX4)&gt;0,LARGE((AR4,BU4,CX4),1),0)</f>
        <v>29.4</v>
      </c>
      <c r="O4" s="8" t="str">
        <f>IF(N4=0,"",IF(N4=CX4,$CA$1,IF(N4=BU4,$AX$1,IF(N4=AR4,$U$1,""))))</f>
        <v>2023 Domestic 3rd Trial</v>
      </c>
      <c r="P4" s="8">
        <f>IF(MAX(AV4,BY4,DB4)&gt;0,MAX(AV4,BY4,DB4),0)</f>
        <v>59.1</v>
      </c>
      <c r="Q4" s="8" t="str">
        <f>IF(P4=0,"",IF(P4=DB4,$CA$1,IF(P4=BY4,$AX$1,IF(P4=AV4,$U$1,""))))</f>
        <v>2024 Elite Canada</v>
      </c>
      <c r="R4" s="8">
        <f>IF(MAX(DD4:DF4)&gt;0,MAX(DD4:DF4),"")</f>
        <v>1.2999999999999972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>2023 World Cup POR 2 (July 8)</v>
      </c>
      <c r="U4" s="19">
        <v>19</v>
      </c>
      <c r="V4" s="19">
        <v>10</v>
      </c>
      <c r="W4" s="19">
        <v>0.6</v>
      </c>
      <c r="X4" s="19">
        <v>0.6</v>
      </c>
      <c r="Y4" s="19">
        <v>18.8</v>
      </c>
      <c r="Z4" s="19">
        <v>8.1</v>
      </c>
      <c r="AA4" s="19">
        <v>0.2</v>
      </c>
      <c r="AB4" s="19">
        <v>0</v>
      </c>
      <c r="AC4" s="19">
        <v>18.3</v>
      </c>
      <c r="AD4" s="19">
        <v>11.1</v>
      </c>
      <c r="AE4" s="19">
        <v>0.6</v>
      </c>
      <c r="AF4" s="19">
        <v>0.6</v>
      </c>
      <c r="AG4" s="19">
        <v>18.600000000000001</v>
      </c>
      <c r="AH4" s="19">
        <v>10</v>
      </c>
      <c r="AI4" s="19">
        <v>0.6</v>
      </c>
      <c r="AJ4" s="19">
        <v>0.6</v>
      </c>
      <c r="AK4" s="19">
        <v>18.7</v>
      </c>
      <c r="AL4" s="19">
        <v>10.8</v>
      </c>
      <c r="AM4" s="19">
        <v>0.6</v>
      </c>
      <c r="AN4" s="19">
        <v>0.6</v>
      </c>
      <c r="AO4" s="28"/>
      <c r="AP4" s="41">
        <f>IF(SUM(V4,Z4)&gt;0,SUM(V4,Z4),"")</f>
        <v>18.100000000000001</v>
      </c>
      <c r="AQ4" s="41">
        <f>IF(SUM(U4:V4,X4:Z4,AB4)-W4-AA4&gt;0,SUM(U4:V4,X4:Z4,AB4)-W4-AA4,"")</f>
        <v>55.7</v>
      </c>
      <c r="AR4" s="41">
        <f>IF(SUM(AC4:AD4,AF4)-AE4&gt;0,SUM(AC4:AD4,AF4)-AE4,"")</f>
        <v>29.4</v>
      </c>
      <c r="AS4" s="41">
        <f>IF(SUM(V4,Z4,AD4)&gt;0,SUM(V4,Z4,AD4),"")</f>
        <v>29.200000000000003</v>
      </c>
      <c r="AT4" s="41">
        <f>IF(SUM(AQ4,AR4)&gt;0,SUM(AQ4,AR4),"")</f>
        <v>85.1</v>
      </c>
      <c r="AU4" s="41">
        <f>IF(SUM(AH4,AL4)&gt;0,SUM(AH4,AL4),"")</f>
        <v>20.8</v>
      </c>
      <c r="AV4" s="41">
        <f>IF(SUM(AG4:AH4,AJ4:AL4,AN4)-SUM(AI4,AM4)&gt;0,SUM(AG4:AH4,AJ4:AL4,AN4)-SUM(AI4,AM4),"")</f>
        <v>58.1</v>
      </c>
      <c r="AW4" s="41">
        <f>IF(SUM(AQ4,AR4,AV4)&gt;0,SUM(AQ4,AR4,AV4),"")</f>
        <v>143.19999999999999</v>
      </c>
      <c r="AX4" s="18">
        <v>18.600000000000001</v>
      </c>
      <c r="AY4" s="18">
        <v>10</v>
      </c>
      <c r="AZ4" s="18">
        <v>0.8</v>
      </c>
      <c r="BA4" s="18">
        <v>0.6</v>
      </c>
      <c r="BB4" s="18">
        <v>18.3</v>
      </c>
      <c r="BC4" s="18">
        <v>10.8</v>
      </c>
      <c r="BD4" s="18">
        <v>0.2</v>
      </c>
      <c r="BE4" s="18">
        <v>0.6</v>
      </c>
      <c r="BF4" s="18">
        <v>18.600000000000001</v>
      </c>
      <c r="BG4" s="18">
        <v>8.9</v>
      </c>
      <c r="BH4" s="18">
        <v>0.8</v>
      </c>
      <c r="BI4" s="18">
        <v>0.3</v>
      </c>
      <c r="BJ4" s="18">
        <v>19.100000000000001</v>
      </c>
      <c r="BK4" s="18">
        <v>10</v>
      </c>
      <c r="BL4" s="18">
        <v>0</v>
      </c>
      <c r="BM4" s="18">
        <v>0.6</v>
      </c>
      <c r="BN4" s="18">
        <v>18.2</v>
      </c>
      <c r="BO4" s="18">
        <v>10.8</v>
      </c>
      <c r="BP4" s="18">
        <v>0.2</v>
      </c>
      <c r="BQ4" s="18">
        <v>0.6</v>
      </c>
      <c r="BR4" s="29"/>
      <c r="BS4" s="11">
        <f>IF(SUM(AY4,BC4)&gt;0,SUM(AY4,BC4),"")</f>
        <v>20.8</v>
      </c>
      <c r="BT4" s="11">
        <f>IF(SUM(AX4:AY4,BA4:BC4,BE4)-AZ4-BD4&gt;0,SUM(AX4:AY4,BA4:BC4,BE4)-AZ4-BD4,"")</f>
        <v>57.9</v>
      </c>
      <c r="BU4" s="11">
        <f>IF(SUM(BF4:BG4,BI4)-BH4&gt;0,SUM(BF4:BG4,BI4)-BH4,"")</f>
        <v>27</v>
      </c>
      <c r="BV4" s="11">
        <f>IF(SUM(AY4,BC4,BG4)&gt;0,SUM(AY4,BC4,BG4),"")</f>
        <v>29.700000000000003</v>
      </c>
      <c r="BW4" s="11">
        <f>IF(SUM(BT4,BU4)&gt;0,SUM(BT4,BU4),"")</f>
        <v>84.9</v>
      </c>
      <c r="BX4" s="11">
        <f>IF(SUM(BK4,BO4)&gt;0,SUM(BK4,BO4),"")</f>
        <v>20.8</v>
      </c>
      <c r="BY4" s="11">
        <f>IF(SUM(BJ4:BK4,BM4:BO4,BQ4)-SUM(BL4,BP4)&gt;0,SUM(BJ4:BK4,BM4:BO4,BQ4)-SUM(BL4,BP4),"")</f>
        <v>59.1</v>
      </c>
      <c r="BZ4" s="11">
        <f>IF(SUM(BT4,BU4,BY4)&gt;0,SUM(BT4,BU4,BY4),"")</f>
        <v>144</v>
      </c>
      <c r="CA4" s="19">
        <v>19.2</v>
      </c>
      <c r="CB4" s="19">
        <v>10</v>
      </c>
      <c r="CC4" s="19">
        <v>0.6</v>
      </c>
      <c r="CD4" s="19">
        <v>0.6</v>
      </c>
      <c r="CE4" s="19">
        <v>17.399999999999999</v>
      </c>
      <c r="CF4" s="19">
        <v>5.0999999999999996</v>
      </c>
      <c r="CG4" s="19">
        <v>0</v>
      </c>
      <c r="CH4" s="19">
        <v>0.3</v>
      </c>
      <c r="CI4" s="19">
        <v>18.600000000000001</v>
      </c>
      <c r="CJ4" s="19">
        <v>9.3000000000000007</v>
      </c>
      <c r="CK4" s="19">
        <v>0.8</v>
      </c>
      <c r="CL4" s="19">
        <v>0.3</v>
      </c>
      <c r="CM4" s="19">
        <v>19</v>
      </c>
      <c r="CN4" s="19">
        <v>10</v>
      </c>
      <c r="CO4" s="19">
        <v>0.8</v>
      </c>
      <c r="CP4" s="19">
        <v>0.6</v>
      </c>
      <c r="CQ4" s="19">
        <v>18.399999999999999</v>
      </c>
      <c r="CR4" s="19">
        <v>10.8</v>
      </c>
      <c r="CS4" s="19">
        <v>1</v>
      </c>
      <c r="CT4" s="19">
        <v>0.6</v>
      </c>
      <c r="CU4" s="28"/>
      <c r="CV4" s="41">
        <f>IF(SUM(CB4,CF4)&gt;0,SUM(CB4,CF4),"")</f>
        <v>15.1</v>
      </c>
      <c r="CW4" s="41">
        <f>IF(SUM(CA4:CB4,CD4:CF4,CH4)-CC4-CG4&gt;0,SUM(CA4:CB4,CD4:CF4,CH4)-CC4-CG4,"")</f>
        <v>52</v>
      </c>
      <c r="CX4" s="41">
        <f>IF(SUM(CI4:CJ4,CL4)-CK4&gt;0,SUM(CI4:CJ4,CL4)-CK4,"")</f>
        <v>27.400000000000002</v>
      </c>
      <c r="CY4" s="41">
        <f>IF(SUM(CB4,CF4,CJ4)&gt;0,SUM(CB4,CF4,CJ4),"")</f>
        <v>24.4</v>
      </c>
      <c r="CZ4" s="41">
        <f>IF(SUM(CW4,CX4)&gt;0,SUM(CW4,CX4),"")</f>
        <v>79.400000000000006</v>
      </c>
      <c r="DA4" s="41">
        <f>IF(SUM(CN4,CR4)&gt;0,SUM(CN4,CR4),"")</f>
        <v>20.8</v>
      </c>
      <c r="DB4" s="41">
        <f>IF(SUM(CM4:CN4,CP4:CR4,CT4)-SUM(CO4,CS4)&gt;0,SUM(CM4:CN4,CP4:CR4,CT4)-SUM(CO4,CS4),"")</f>
        <v>57.6</v>
      </c>
      <c r="DC4" s="41">
        <f>IF(SUM(CW4,CX4,DB4)&gt;0,SUM(CW4,CX4,DB4),"")</f>
        <v>137</v>
      </c>
      <c r="DD4" s="52">
        <f>IF(MAX(EB4,FD4,GF4,HH4,IJ4,JL4,KN4,LP4,MR4,NT4,OV4,PX4,QZ4,SB4,TD4)-IF(L4="",0,L4)&gt;0.001,MAX(EB4,FD4,GF4,HH4,IJ4,JL4,KN4,LP4,MR4,NT4,OV4,PX4,QZ4,SB4,TD4)-IF(L4="",0,L4),"")</f>
        <v>1.2999999999999972</v>
      </c>
      <c r="DE4" s="52" t="str">
        <f>IF(MAX(EC4,FE4,GG4,HI4,IK4,JM4,KO4,LQ4,MS4,NU4,OW4,PY4,RA4,SC4,TE4)-IF(N4="",0,N4)&gt;0.001,MAX(EC4,FE4,GG4,HI4,IK4,JM4,KO4,LQ4,MS4,NU4,OW4,PY4,RA4,SC4,TE4)-IF(N4="",0,N4),"")</f>
        <v/>
      </c>
      <c r="DF4" s="52" t="str">
        <f>IF(MAX(EG4,FI4,GK4,HM4,IO4,JQ4,KS4,LU4,MW4,NY4,PA4,QC4,RE4,SG4,TI4)-IF(P4="",0,P4)&gt;0.001,MAX(EG4,FI4,GK4,HM4,IO4,JQ4,KS4,LU4,MW4,NY4,PA4,QC4,RE4,SG4,TI4)-IF(P4="",0,P4),"")</f>
        <v/>
      </c>
      <c r="DG4" s="17">
        <v>18.8</v>
      </c>
      <c r="DH4" s="17">
        <v>10</v>
      </c>
      <c r="DI4" s="17">
        <v>0.6</v>
      </c>
      <c r="DJ4" s="17">
        <v>0</v>
      </c>
      <c r="DK4" s="17">
        <v>18.600000000000001</v>
      </c>
      <c r="DL4" s="17">
        <v>10.8</v>
      </c>
      <c r="DM4" s="17">
        <v>0.6</v>
      </c>
      <c r="DN4" s="17">
        <v>0</v>
      </c>
      <c r="DO4" s="17"/>
      <c r="DP4" s="17"/>
      <c r="DQ4" s="17"/>
      <c r="DR4" s="17"/>
      <c r="DS4" s="17">
        <v>18.600000000000001</v>
      </c>
      <c r="DT4" s="17">
        <v>10</v>
      </c>
      <c r="DU4" s="17">
        <v>0</v>
      </c>
      <c r="DV4" s="17">
        <v>0</v>
      </c>
      <c r="DW4" s="17">
        <v>18.3</v>
      </c>
      <c r="DX4" s="17">
        <v>11.1</v>
      </c>
      <c r="DY4" s="17">
        <v>0.8</v>
      </c>
      <c r="DZ4" s="17">
        <v>0</v>
      </c>
      <c r="EA4" s="41">
        <f>IF(SUM(DH4,DL4)&gt;0,SUM(DH4,DL4),"")</f>
        <v>20.8</v>
      </c>
      <c r="EB4" s="41">
        <f>IF(SUM(DG4:DH4,DJ4:DL4,DN4)-DI4-DM4&gt;0,SUM(DG4:DH4,DJ4:DL4,DN4)-DI4-DM4,"")</f>
        <v>57</v>
      </c>
      <c r="EC4" s="41" t="str">
        <f>IF(SUM(DO4:DP4,DR4)-DQ4&gt;0,SUM(DO4:DP4,DR4)-DQ4,"")</f>
        <v/>
      </c>
      <c r="ED4" s="41">
        <f>IF(SUM(DH4,DL4,DP4)&gt;0,SUM(DH4,DL4,DP4),"")</f>
        <v>20.8</v>
      </c>
      <c r="EE4" s="41">
        <f>IF(SUM(EB4,EC4)&gt;0,SUM(EB4,EC4),"")</f>
        <v>57</v>
      </c>
      <c r="EF4" s="41">
        <f>IF(SUM(DT4,DX4)&gt;0,SUM(DT4,DX4),"")</f>
        <v>21.1</v>
      </c>
      <c r="EG4" s="41">
        <f>IF(SUM(DS4:DT4,DV4:DX4,DZ4)-SUM(DU4,DY4)&gt;0,SUM(DS4:DT4,DV4:DX4,DZ4)-SUM(DU4,DY4),"")</f>
        <v>57.20000000000001</v>
      </c>
      <c r="EH4" s="41">
        <f>IF(SUM(EB4,EC4,EG4)&gt;0,SUM(EB4,EC4,EG4),"")</f>
        <v>114.20000000000002</v>
      </c>
      <c r="EI4" s="18">
        <v>18.600000000000001</v>
      </c>
      <c r="EJ4" s="18">
        <v>10</v>
      </c>
      <c r="EK4" s="18">
        <v>0.6</v>
      </c>
      <c r="EL4" s="18">
        <v>0</v>
      </c>
      <c r="EM4" s="18">
        <v>17.2</v>
      </c>
      <c r="EN4" s="18">
        <v>5.0999999999999996</v>
      </c>
      <c r="EO4" s="18">
        <v>0</v>
      </c>
      <c r="EP4" s="18">
        <v>0</v>
      </c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>
        <f>IF(SUM(EJ4,EN4)&gt;0,SUM(EJ4,EN4),"")</f>
        <v>15.1</v>
      </c>
      <c r="FD4" s="11">
        <f>IF(SUM(EI4:EJ4,EL4:EN4,EP4)-EK4-EO4&gt;0,SUM(EI4:EJ4,EL4:EN4,EP4)-EK4-EO4,"")</f>
        <v>50.3</v>
      </c>
      <c r="FE4" s="11" t="str">
        <f>IF(SUM(EQ4:ER4,ET4)-ES4&gt;0,SUM(EQ4:ER4,ET4)-ES4,"")</f>
        <v/>
      </c>
      <c r="FF4" s="11">
        <f>IF(SUM(EJ4,EN4,ER4)&gt;0,SUM(EJ4,EN4,ER4),"")</f>
        <v>15.1</v>
      </c>
      <c r="FG4" s="11">
        <f>IF(SUM(FD4,FE4)&gt;0,SUM(FD4,FE4),"")</f>
        <v>50.3</v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>
        <f>IF(SUM(FD4,FE4,FI4)&gt;0,SUM(FD4,FE4,FI4),"")</f>
        <v>50.3</v>
      </c>
      <c r="FK4" s="17">
        <v>18.3</v>
      </c>
      <c r="FL4" s="17">
        <v>9.3000000000000007</v>
      </c>
      <c r="FM4" s="17">
        <v>0</v>
      </c>
      <c r="FN4" s="17">
        <v>0</v>
      </c>
      <c r="FO4" s="17">
        <v>18.8</v>
      </c>
      <c r="FP4" s="17">
        <v>10</v>
      </c>
      <c r="FQ4" s="17">
        <v>0.8</v>
      </c>
      <c r="FR4" s="17">
        <v>0</v>
      </c>
      <c r="FS4" s="17">
        <v>18.5</v>
      </c>
      <c r="FT4" s="17">
        <v>9.5</v>
      </c>
      <c r="FU4" s="17">
        <v>1</v>
      </c>
      <c r="FV4" s="17">
        <v>0</v>
      </c>
      <c r="FW4" s="17">
        <v>18.399999999999999</v>
      </c>
      <c r="FX4" s="17">
        <v>11.1</v>
      </c>
      <c r="FY4" s="17">
        <v>0.6</v>
      </c>
      <c r="FZ4" s="17">
        <v>0</v>
      </c>
      <c r="GA4" s="17">
        <v>18.3</v>
      </c>
      <c r="GB4" s="17">
        <v>4.5</v>
      </c>
      <c r="GC4" s="17">
        <v>0</v>
      </c>
      <c r="GD4" s="17">
        <v>0</v>
      </c>
      <c r="GE4" s="41">
        <f>IF(SUM(FL4,FP4)&gt;0,SUM(FL4,FP4),"")</f>
        <v>19.3</v>
      </c>
      <c r="GF4" s="41">
        <f>IF(SUM(FK4:FL4,FN4:FP4,FR4)-FM4-FQ4&gt;0,SUM(FK4:FL4,FN4:FP4,FR4)-FM4-FQ4,"")</f>
        <v>55.600000000000009</v>
      </c>
      <c r="GG4" s="41">
        <f>IF(SUM(FS4:FT4,FV4)-FU4&gt;0,SUM(FS4:FT4,FV4)-FU4,"")</f>
        <v>27</v>
      </c>
      <c r="GH4" s="41">
        <f>IF(SUM(FL4,FP4,FT4)&gt;0,SUM(FL4,FP4,FT4),"")</f>
        <v>28.8</v>
      </c>
      <c r="GI4" s="41">
        <f>IF(SUM(GF4,GG4)&gt;0,SUM(GF4,GG4),"")</f>
        <v>82.600000000000009</v>
      </c>
      <c r="GJ4" s="41">
        <f>IF(SUM(FX4,GB4)&gt;0,SUM(FX4,GB4),"")</f>
        <v>15.6</v>
      </c>
      <c r="GK4" s="41">
        <f>IF(SUM(FW4:FX4,FZ4:GB4,GD4)-SUM(FY4,GC4)&gt;0,SUM(FW4:FX4,FZ4:GB4,GD4)-SUM(FY4,GC4),"")</f>
        <v>51.699999999999996</v>
      </c>
      <c r="GL4" s="41">
        <f>IF(SUM(GF4,GG4,GK4)&gt;0,SUM(GF4,GG4,GK4),"")</f>
        <v>134.30000000000001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>
        <v>18.8</v>
      </c>
      <c r="KV4" s="18">
        <v>8.4</v>
      </c>
      <c r="KW4" s="18">
        <v>0.8</v>
      </c>
      <c r="KX4" s="18">
        <v>0</v>
      </c>
      <c r="KY4" s="18">
        <v>18.600000000000001</v>
      </c>
      <c r="KZ4" s="18">
        <v>10.8</v>
      </c>
      <c r="LA4" s="18">
        <v>0.8</v>
      </c>
      <c r="LB4" s="18">
        <v>0</v>
      </c>
      <c r="LC4" s="18"/>
      <c r="LD4" s="18"/>
      <c r="LE4" s="18"/>
      <c r="LF4" s="18"/>
      <c r="LG4" s="18">
        <v>16.8</v>
      </c>
      <c r="LH4" s="18">
        <v>9.5</v>
      </c>
      <c r="LI4" s="18">
        <v>1</v>
      </c>
      <c r="LJ4" s="18">
        <v>0</v>
      </c>
      <c r="LK4" s="18"/>
      <c r="LL4" s="18"/>
      <c r="LM4" s="18"/>
      <c r="LN4" s="18"/>
      <c r="LO4" s="11">
        <f>IF(SUM(KV4,KZ4)&gt;0,SUM(KV4,KZ4),"")</f>
        <v>19.200000000000003</v>
      </c>
      <c r="LP4" s="11">
        <f>IF(SUM(KU4:KV4,KX4:KZ4,LB4)-KW4-LA4&gt;0,SUM(KU4:KV4,KX4:KZ4,LB4)-KW4-LA4,"")</f>
        <v>55.000000000000014</v>
      </c>
      <c r="LQ4" s="11" t="str">
        <f>IF(SUM(LC4:LD4,LF4)-LE4&gt;0,SUM(LC4:LD4,LF4)-LE4,"")</f>
        <v/>
      </c>
      <c r="LR4" s="11">
        <f>IF(SUM(KV4,KZ4,LD4)&gt;0,SUM(KV4,KZ4,LD4),"")</f>
        <v>19.200000000000003</v>
      </c>
      <c r="LS4" s="11">
        <f>IF(SUM(LP4,LQ4)&gt;0,SUM(LP4,LQ4),"")</f>
        <v>55.000000000000014</v>
      </c>
      <c r="LT4" s="11">
        <f>IF(SUM(LH4,LL4)&gt;0,SUM(LH4,LL4),"")</f>
        <v>9.5</v>
      </c>
      <c r="LU4" s="11">
        <f>IF(SUM(LG4:LH4,LJ4:LL4,LN4)-SUM(LI4,LM4)&gt;0,SUM(LG4:LH4,LJ4:LL4,LN4)-SUM(LI4,LM4),"")</f>
        <v>25.3</v>
      </c>
      <c r="LV4" s="11">
        <f>IF(SUM(LP4,LQ4,LU4)&gt;0,SUM(LP4,LQ4,LU4),"")</f>
        <v>80.300000000000011</v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1" t="str">
        <f>IF(SUM(QF4,QJ4)&gt;0,SUM(QF4,QJ4),"")</f>
        <v/>
      </c>
      <c r="QZ4" s="41" t="str">
        <f>IF(SUM(QE4:QF4,QH4:QJ4,QL4)-QG4-QK4&gt;0,SUM(QE4:QF4,QH4:QJ4,QL4)-QG4-QK4,"")</f>
        <v/>
      </c>
      <c r="RA4" s="41" t="str">
        <f>IF(SUM(QM4:QN4,QP4)-QO4&gt;0,SUM(QM4:QN4,QP4)-QO4,"")</f>
        <v/>
      </c>
      <c r="RB4" s="41" t="str">
        <f>IF(SUM(QF4,QJ4,QN4)&gt;0,SUM(QF4,QJ4,QN4),"")</f>
        <v/>
      </c>
      <c r="RC4" s="41" t="str">
        <f>IF(SUM(QZ4,RA4)&gt;0,SUM(QZ4,RA4),"")</f>
        <v/>
      </c>
      <c r="RD4" s="41" t="str">
        <f>IF(SUM(QR4,QV4)&gt;0,SUM(QR4,QV4),"")</f>
        <v/>
      </c>
      <c r="RE4" s="41" t="str">
        <f>IF(SUM(QQ4:QR4,QT4:QV4,QX4)-SUM(QS4,QW4)&gt;0,SUM(QQ4:QR4,QT4:QV4,QX4)-SUM(QS4,QW4),"")</f>
        <v/>
      </c>
      <c r="RF4" s="41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1" t="str">
        <f>IF(SUM(SJ4,SN4)&gt;0,SUM(SJ4,SN4),"")</f>
        <v/>
      </c>
      <c r="TD4" s="41" t="str">
        <f>IF(SUM(SI4:SJ4,SL4:SN4,SP4)-SK4-SO4&gt;0,SUM(SI4:SJ4,SL4:SN4,SP4)-SK4-SO4,"")</f>
        <v/>
      </c>
      <c r="TE4" s="41" t="str">
        <f>IF(SUM(SQ4:SR4,ST4)-SS4&gt;0,SUM(SQ4:SR4,ST4)-SS4,"")</f>
        <v/>
      </c>
      <c r="TF4" s="41" t="str">
        <f>IF(SUM(SJ4,SN4,SR4)&gt;0,SUM(SJ4,SN4,SR4),"")</f>
        <v/>
      </c>
      <c r="TG4" s="41" t="str">
        <f>IF(SUM(TD4,TE4)&gt;0,SUM(TD4,TE4),"")</f>
        <v/>
      </c>
      <c r="TH4" s="41" t="str">
        <f>IF(SUM(SV4,SZ4)&gt;0,SUM(SV4,SZ4),"")</f>
        <v/>
      </c>
      <c r="TI4" s="41" t="str">
        <f>IF(SUM(SU4:SV4,SX4:SZ4,TB4)-SUM(SW4,TA4)&gt;0,SUM(SU4:SV4,SX4:SZ4,TB4)-SUM(SW4,TA4),"")</f>
        <v/>
      </c>
      <c r="TJ4" s="41" t="str">
        <f>IF(SUM(TD4,TE4,TI4)&gt;0,SUM(TD4,TE4,TI4),"")</f>
        <v/>
      </c>
      <c r="TK4" s="27">
        <f>IF($CU4="P",CA4,(CA4+AX4)/2)</f>
        <v>18.899999999999999</v>
      </c>
      <c r="TL4" s="27">
        <f>IF($CU4="P",CB4,(CB4+AY4)/2)</f>
        <v>10</v>
      </c>
      <c r="TM4" s="27">
        <f>IF($CU4="P",CC4,(CC4+AZ4)/2)</f>
        <v>0.7</v>
      </c>
      <c r="TN4" s="27">
        <f>IF($CU4="P",CD4,(CD4+BA4)/2)</f>
        <v>0.6</v>
      </c>
      <c r="TO4" s="27">
        <f>IF($CU4="P",CE4,(CE4+BB4)/2)</f>
        <v>17.850000000000001</v>
      </c>
      <c r="TP4" s="27">
        <f>IF($CU4="P",CF4,(CF4+BC4)/2)</f>
        <v>7.95</v>
      </c>
      <c r="TQ4" s="27">
        <f>IF($CU4="P",CG4,(CG4+BD4)/2)</f>
        <v>0.1</v>
      </c>
      <c r="TR4" s="27">
        <f>IF($CU4="P",CH4,(CH4+BE4)/2)</f>
        <v>0.44999999999999996</v>
      </c>
      <c r="TS4" s="27">
        <f>IF($CU4="P",CI4,(CI4+BF4)/2)</f>
        <v>18.600000000000001</v>
      </c>
      <c r="TT4" s="27">
        <f>IF($CU4="P",CJ4,(CJ4+BG4)/2)</f>
        <v>9.1000000000000014</v>
      </c>
      <c r="TU4" s="27">
        <f>IF($CU4="P",CK4,(CK4+BH4)/2)</f>
        <v>0.8</v>
      </c>
      <c r="TV4" s="27">
        <f>IF($CU4="P",CL4,(CL4+BI4)/2)</f>
        <v>0.3</v>
      </c>
      <c r="TW4" s="27">
        <f>IF($CU4="P",CM4,(CM4+BJ4)/2)</f>
        <v>19.05</v>
      </c>
      <c r="TX4" s="27">
        <f>IF($CU4="P",CN4,(CN4+BK4)/2)</f>
        <v>10</v>
      </c>
      <c r="TY4" s="27">
        <f>IF($CU4="P",CO4,(CO4+BL4)/2)</f>
        <v>0.4</v>
      </c>
      <c r="TZ4" s="27">
        <f>IF($CU4="P",CP4,(CP4+BM4)/2)</f>
        <v>0.6</v>
      </c>
      <c r="UA4" s="27">
        <f>IF($CU4="P",CQ4,(CQ4+BN4)/2)</f>
        <v>18.299999999999997</v>
      </c>
      <c r="UB4" s="27">
        <f>IF($CU4="P",CR4,(CR4+BO4)/2)</f>
        <v>10.8</v>
      </c>
      <c r="UC4" s="27">
        <f>IF($CU4="P",CS4,(CS4+BP4)/2)</f>
        <v>0.6</v>
      </c>
      <c r="UD4" s="27">
        <f>IF($CU4="P",CT4,(CT4+BQ4)/2)</f>
        <v>0.6</v>
      </c>
      <c r="UE4" s="29" t="s">
        <v>56</v>
      </c>
      <c r="UF4" s="11">
        <f>IF(SUM(TL4,TP4)&gt;0,SUM(TL4,TP4),"")</f>
        <v>17.95</v>
      </c>
      <c r="UG4" s="11">
        <f>IF(SUM(TK4:TL4,TN4:TP4,TR4)-TM4-TQ4&gt;0,SUM(TK4:TL4,TN4:TP4,TR4)-TM4-TQ4,"")</f>
        <v>54.95</v>
      </c>
      <c r="UH4" s="11">
        <f>IF(SUM(TS4:TT4,TV4)-TU4&gt;0,SUM(TS4:TT4,TV4)-TU4,"")</f>
        <v>27.200000000000003</v>
      </c>
      <c r="UI4" s="11">
        <f>IF(SUM(TL4,TP4,TT4)&gt;0,SUM(TL4,TP4,TT4),"")</f>
        <v>27.05</v>
      </c>
      <c r="UJ4" s="11">
        <f>IF(SUM(UG4,UH4)&gt;0,SUM(UG4,UH4),"")</f>
        <v>82.15</v>
      </c>
      <c r="UK4" s="11">
        <f>IF(SUM(TX4,UB4)&gt;0,SUM(TX4,UB4),"")</f>
        <v>20.8</v>
      </c>
      <c r="UL4" s="11">
        <f>IF(SUM(TW4:TX4,TZ4:UB4,UD4)-SUM(TY4,UC4)&gt;0,SUM(TW4:TX4,TZ4:UB4,UD4)-SUM(TY4,UC4),"")</f>
        <v>58.35</v>
      </c>
      <c r="UM4" s="11">
        <f>IF(SUM(UG4,UH4,UL4)&gt;0,SUM(UG4,UH4,UL4),"")</f>
        <v>140.5</v>
      </c>
    </row>
    <row r="5" spans="1:559" x14ac:dyDescent="0.2">
      <c r="A5" s="4" cm="1">
        <f t="array" ref="A5">IF(AND(H5&lt;&gt;"",H5&lt;&gt;"No DD"),SUMPRODUCT((H$4:H$32&lt;&gt;"")*(H$4:H$32&lt;&gt;"No DD")*(E$4:E$32&gt;E5))+1,IF(H5="No DD",SUMPRODUCT((H$4:H$32="No DD")*(E$4:E$32&gt;E5))+1+SUMPRODUCT((H$4:H$32&lt;&gt;"")*(H$4:H$32&lt;&gt;"No DD")),""))</f>
        <v>2</v>
      </c>
      <c r="B5" s="5" t="s">
        <v>126</v>
      </c>
      <c r="C5" s="4" t="s">
        <v>5</v>
      </c>
      <c r="D5" s="4">
        <v>2004</v>
      </c>
      <c r="E5" s="9">
        <f>SUM(J5:R5)+SUM(J5:O5)*0.0000001+SUM(J5)*0.0000000000001</f>
        <v>188.0000132700053</v>
      </c>
      <c r="F5" s="3" t="str">
        <f>IF(OR(AND(AP5&gt;=AW$34,AQ5&gt;=AW$38,AP5&lt;&gt;"",AO5=""),AND(AU5&gt;=AW$34,AV5&gt;=AW$38,AU5&lt;&gt;"",AO5=""),AND(BS5&gt;=BZ$34,BT5&gt;=BZ$38,BS5&lt;&gt;"",BR5=""),AND(BX5&gt;=BZ$34,BY5&gt;=BZ$38,BX5&lt;&gt;"",BR5=""),AND(CV5&gt;=DC$34,CW5&gt;=DC$38,CV5&lt;&gt;"",CU5=""),AND(DA5&gt;=DC$34,DB5&gt;=DC$38,DA5&lt;&gt;""),AND(EA5&gt;=EH$34,EB5&gt;=EH$38,EA5&lt;&gt;""),AND(EF5&gt;=EH$34,EG5&gt;=EH$38,EF5&lt;&gt;""),AND(FC5&gt;=FJ$34,FD5&gt;=FJ$38,FC5&lt;&gt;""),AND(FH5&gt;=FJ$34,FI5&gt;=FJ$38,FH5&lt;&gt;""),AND(GE5&gt;=GL$34,GF5&gt;=GL$38,GE5&lt;&gt;""),AND(GJ5&gt;=GL$34,GK5&gt;=GL$38,GJ5&lt;&gt;""),AND(HG5&gt;=HN$34,HH5&gt;=HN$38,HG5&lt;&gt;""),AND(HL5&gt;=HN$34,HM5&gt;=HN$38,HL5&lt;&gt;""),AND(II5&gt;=IP$34,IJ5&gt;=IP$38,II5&lt;&gt;""),AND(IN5&gt;=IP$34,IO5&gt;=IP$38,IN5&lt;&gt;""),AND(JK5&gt;=JR$34,JL5&gt;=JR$38,JK5&lt;&gt;""),AND(JP5&gt;=JR$34,JQ5&gt;=JR$38,JP5&lt;&gt;""),AND(KM5&gt;=KT$34,KN5&gt;=KT$38,KM5&lt;&gt;""),AND(KR5&gt;=KT$34,KS5&gt;=KT$38,KR5&lt;&gt;""),AND(LO5&gt;=LV$34,LP5&gt;=LV$38,LO5&lt;&gt;""),AND(LT5&gt;=LV$34,LU5&gt;=LV$38,LT5&lt;&gt;""),AND(MQ5&gt;=MX$34,MR5&gt;=MX$38,MQ5&lt;&gt;""),AND(MV5&gt;=MX$34,MW5&gt;=MX$38,MV5&lt;&gt;""),AND(NS5&gt;=NZ$34,NT5&gt;=NZ$38,NS5&lt;&gt;""),AND(NX5&gt;=NZ$34,NY5&gt;=NZ$38,NX5&lt;&gt;""),AND(OU5&gt;=PB$34,OV5&gt;=PB$38,OU5&lt;&gt;""),AND(OZ5&gt;=PB$34,PA5&gt;=PB$38,OZ5&lt;&gt;""),AND(PW5&gt;=QD$34,PX5&gt;=QD$38,PW5&lt;&gt;""),AND(QB5&gt;=QD$34,QC5&gt;=QD$38,QB5&lt;&gt;""),AND(QY5&gt;=RF$34,QZ5&gt;=RF$38,QY5&lt;&gt;""),AND(RD5&gt;=RF$34,RE5&gt;=RF$38,RD5&lt;&gt;""),AND(SA5&gt;=SH$34,SB5&gt;=SH$38,SA5&lt;&gt;""),AND(SF5&gt;=SH$34,SG5&gt;=SH$38,SF5&lt;&gt;""),AND(TC5&gt;=TJ$34,TD5&gt;=TJ$38,TC5&lt;&gt;""),AND(TI5&gt;=TJ$34,TJ5&gt;=TJ$38,TI5&lt;&gt;"")),"P","")</f>
        <v>P</v>
      </c>
      <c r="G5" s="3" t="str">
        <f>IF(OR(AND(AQ5&gt;=AW$38,AQ5&lt;&gt;"",AO5=""),AND(AV5&gt;=AW$38,AV5&lt;&gt;"",AO5=""),AND(BT5&gt;=BZ$38,BT5&lt;&gt;"",BR5=""),AND(BY5&gt;=BZ$38,BY5&lt;&gt;"",BR5=""),AND(CW5&gt;=DC$38,CW5&lt;&gt;"",CU5=""),AND(DB5&gt;=DC$38,DB5&lt;&gt;"",CU5=""),AND(EB5&gt;=EH$38,EB5&lt;&gt;""),AND(EG5&gt;=EH$38,EG5&lt;&gt;""),AND(FD5&gt;=FJ$38,FD5&lt;&gt;""),AND(FI5&gt;=FJ$38,FI5&lt;&gt;""),AND(GF5&gt;=GL$38,GF5&lt;&gt;""),AND(GK5&gt;=GL$38,GK5&lt;&gt;""),AND(HH5&gt;=HN$38,HH5&lt;&gt;""),AND(HM5&gt;=HN$38,HM5&lt;&gt;""),AND(IJ5&gt;=IP$38,IJ5&lt;&gt;""),AND(IO5&gt;=IP$38,IO5&lt;&gt;""),AND(JL5&gt;=JR$38,JL5&lt;&gt;""),AND(JQ5&gt;=JR$38,JQ5&lt;&gt;""),AND(KN5&gt;=KT$38,KN5&lt;&gt;""),AND(KS5&gt;=KT$38,KS5&lt;&gt;""),AND(LP5&gt;=LV$38,LP5&lt;&gt;""),AND(LU5&gt;=LV$38,LU5&lt;&gt;""),AND(MR5&gt;=MX$38,MR5&lt;&gt;""),AND(MW5&gt;=MX$38,MW5&lt;&gt;""),AND(NT5&gt;=NZ$38,NT5&lt;&gt;""),AND(NY5&gt;=NZ$38,NY5&lt;&gt;""),AND(OV5&gt;=PB$38,OV5&lt;&gt;""),AND(PA5&gt;=PB$38,PA5&lt;&gt;""),AND(PX5&gt;=QD$38,PX5&lt;&gt;""),AND(QC5&gt;=QD$38,QC5&lt;&gt;""),AND(QZ5&gt;=RF$38,QZ5&lt;&gt;""),AND(RE5&gt;=RF$38,RE5&lt;&gt;""),AND(SB5&gt;=SH$38,SB5&lt;&gt;""),AND(SG5&gt;=SH$38,SG5&lt;&gt;""),AND(TD5&gt;=TJ$38,TD5&lt;&gt;""),AND(TJ5&gt;=TJ$38,TJ5&lt;&gt;"")),"P","")</f>
        <v>P</v>
      </c>
      <c r="H5" s="37" t="str">
        <f>IF(AND(G5="P",F5=""),"No DD",IF(OR(AND(AS5&gt;=AW$37,AT5&gt;=AW$41,AS5&lt;&gt;"",AO5=""),AND(BV5&gt;=BZ$37,BW5&gt;=BZ$41,BV5&lt;&gt;"",BR5=""),AND(CY5&gt;=DC$37,CZ5&gt;=DC$41,CY5&lt;&gt;"",CU5=""),AND(ED5&gt;=EH$37,EE5&gt;=EH$41,ED5&lt;&gt;""),AND(FF5&gt;=FJ$37,FG5&gt;=FJ$41,FF5&lt;&gt;""),AND(GH5&gt;=GL$37,GI5&gt;=GL$41,GH5&lt;&gt;""),AND(HJ5&gt;=HN$37,HK5&gt;=HN$41,HJ5&lt;&gt;""),AND(IL5&gt;=IP$37,IM5&gt;=IP$41,IL5&lt;&gt;""),AND(JN5&gt;=JR$37,JO5&gt;=JR$41,JN5&lt;&gt;""),AND(KP5&gt;=KT$37,KQ5&gt;=KT$41,KP5&lt;&gt;""),AND(LR5&gt;=LV$37,LS5&gt;=LV$41,LR5&lt;&gt;""),AND(MT5&gt;=MX$37,MU5&gt;=MX$41,MT5&lt;&gt;""),AND(NV5&gt;=NZ$37,NW5&gt;=NZ$41,NV5&lt;&gt;""),AND(OX5&gt;=PB$37,OY5&gt;=PB$41,OX5&lt;&gt;""),AND(PZ5&gt;=QD$37,QA5&gt;=QD$41,PZ5&lt;&gt;""),AND(RB5&gt;=RF$37,RC5&gt;=RF$41,RB5&lt;&gt;""),AND(SD5&gt;=SH$37,SE5&gt;=SH$41,SD5&lt;&gt;""),AND(TF5&gt;=TJ$37,TG5&gt;=TJ$41,TF5&lt;&gt;"")),"Merit",IF(OR(AND(AS5&gt;=AW$36,AT5&gt;=AW$40,AS5&lt;&gt;"",AO5=""),AND(BV5&gt;=BZ$36,BW5&gt;=BZ$40,BV5&lt;&gt;"",BR5=""),AND(CY5&gt;=DC$36,CZ5&gt;=DC$40,CY5&lt;&gt;"",CU5=""),AND(ED5&gt;=EH$36,EE5&gt;=EH$40,ED5&lt;&gt;""),AND(FF5&gt;=FJ$36,FG5&gt;=FJ$40,FF5&lt;&gt;""),AND(GH5&gt;=GL$36,GI5&gt;=GL$40,GH5&lt;&gt;""),AND(HJ5&gt;=HN$36,HK5&gt;=HN$40,HJ5&lt;&gt;""),AND(IL5&gt;=IP$36,IM5&gt;=IP$40,IL5&lt;&gt;""),AND(JN5&gt;=JR$36,JO5&gt;=JR$40,JN5&lt;&gt;""),AND(KP5&gt;=KT$36,KQ5&gt;=KT$40,KP5&lt;&gt;""),AND(LR5&gt;=LV$36,LS5&gt;=LV$40,LR5&lt;&gt;""),AND(MT5&gt;=MX$36,MU5&gt;=MX$40,MT5&lt;&gt;""),AND(NV5&gt;=NZ$36,NW5&gt;=NZ$40,NV5&lt;&gt;""),AND(OX5&gt;=PB$36,OY5&gt;=PB$40,OX5&lt;&gt;""),AND(PZ5&gt;=QD$36,QA5&gt;=QD$40,PZ5&lt;&gt;""),AND(RB5&gt;=RF$36,RC5&gt;=RF$40,RB5&lt;&gt;""),AND(SD5&gt;=SH$36,SE5&gt;=SH$40,SD5&lt;&gt;""),AND(TF5&gt;=TJ$36,TG5&gt;=TJ$40,TF5&lt;&gt;"")),"Excellence",IF(I5="P","Worlds Team",IF(F5="P","National Team","")))))</f>
        <v>Worlds Team</v>
      </c>
      <c r="I5" s="3" t="str">
        <f>IF(OR(AND(AS5&gt;=AW$35,AT5&gt;=AW$39,AS5&lt;&gt;"",AO5=""),AND(BV5&gt;=BZ$35,BW5&gt;=BZ$39,BV5&lt;&gt;"",BR5=""),AND(CY5&gt;=DC$35,CZ5&gt;=DC$39,CY5&lt;&gt;"",CU5=""),AND(ED5&gt;=EH$35,EE5&gt;=EH$39,ED5&lt;&gt;""),AND(FF5&gt;=FJ$35,FG5&gt;=FJ$39,FF5&lt;&gt;""),AND(GH5&gt;=GL$35,GI5&gt;=GL$39,GH5&lt;&gt;""),AND(HJ5&gt;=HN$35,HK5&gt;=HN$39,HJ5&lt;&gt;""),AND(IL5&gt;=IP$35,IM5&gt;=IP$39,IL5&lt;&gt;""),AND(JN5&gt;=JR$35,JO5&gt;=JR$39,JN5&lt;&gt;""),AND(KP5&gt;=KT$35,KQ5&gt;=KT$39,KP5&lt;&gt;""),AND(LR5&gt;=LV$35,LS5&gt;=LV$39,LR5&lt;&gt;""),AND(MT5&gt;=MX$35,MU5&gt;=MX$39,MT5&lt;&gt;""),AND(NV5&gt;=NZ$35,NW5&gt;=NZ$39,NV5&lt;&gt;""),AND(OX5&gt;=PB$35,OY5&gt;=PB$39,OX5&lt;&gt;""),AND(PZ5&gt;=QD$35,QA5&gt;=QD$39,PZ5&lt;&gt;""),AND(RB5&gt;=RF$35,RC5&gt;=RF$39,RB5&lt;&gt;""),AND(SD5&gt;=SH$35,SE5&gt;=SH$39,SD5&lt;&gt;""),AND(TF5&gt;=TJ$35,TG5&gt;=TJ$39,TF5&lt;&gt;"")),"P","")</f>
        <v>P</v>
      </c>
      <c r="J5" s="8">
        <f>IF(COUNT(AQ5,BT5,CW5)&gt;0,LARGE((AQ5,BT5,CW5),1),0)</f>
        <v>53</v>
      </c>
      <c r="K5" s="8" t="str">
        <f>IF(J5=0,"",IF(J5=CW5,$CA$1,IF(J5=BT5,$AX$1,IF(J5=AQ5,$U$1,""))))</f>
        <v>2024 Nationals</v>
      </c>
      <c r="L5" s="8">
        <f>IF(COUNT(AQ5,BT5,CW5)&gt;1,LARGE((AQ5,BT5,CW5),2),0)</f>
        <v>51.4</v>
      </c>
      <c r="M5" s="8" t="str">
        <f>IF(K5=0,"",IF(AND(L5=J5,L5=AQ5,K5=BT5),$U$1,IF(AND(L5=J5,L5=AQ5,L5=CW5),$U$1,IF(AND(L5=J5,L5=CW5,L5=BT5),$AX$1,IF(L5=CW5,$CA$1,IF(L5=BT5,$AX$1,IF(L5=AQ5,$U$1,"")))))))</f>
        <v>2023 Domestic 3rd Trial</v>
      </c>
      <c r="N5" s="8">
        <f>IF(COUNT(AR5,BU5,CX5)&gt;0,LARGE((AR5,BU5,CX5),1),0)</f>
        <v>28.3</v>
      </c>
      <c r="O5" s="8" t="str">
        <f>IF(N5=0,"",IF(N5=CX5,$CA$1,IF(N5=BU5,$AX$1,IF(N5=AR5,$U$1,""))))</f>
        <v>2024 Elite Canada</v>
      </c>
      <c r="P5" s="8">
        <f>IF(MAX(AV5,BY5,DB5)&gt;0,MAX(AV5,BY5,DB5),0)</f>
        <v>54.29999999999999</v>
      </c>
      <c r="Q5" s="8" t="str">
        <f>IF(P5=0,"",IF(P5=DB5,$CA$1,IF(P5=BY5,$AX$1,IF(P5=AV5,$U$1,""))))</f>
        <v>2023 Domestic 3rd Trial</v>
      </c>
      <c r="R5" s="8">
        <f>IF(MAX(DD5:DF5)&gt;0,MAX(DD5:DF5),"")</f>
        <v>0.99999999999999289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N5="",0,N5)=TE5,$SI$1,IF(R5+IF(N5="",0,N5)=SC5,$RG$1,IF(R5+IF(N5="",0,N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P5="",0,P5)=TI5,$SI$1,IF(R5+IF(P5="",0,P5)=SG5,$RG$1,IF(R5+IF(P5="",0,P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>2023 World Cup USA (Aug 5)</v>
      </c>
      <c r="U5" s="19">
        <v>18.399999999999999</v>
      </c>
      <c r="V5" s="19">
        <v>7.6</v>
      </c>
      <c r="W5" s="19">
        <v>1</v>
      </c>
      <c r="X5" s="19">
        <v>0</v>
      </c>
      <c r="Y5" s="19">
        <v>19</v>
      </c>
      <c r="Z5" s="19">
        <v>8</v>
      </c>
      <c r="AA5" s="19">
        <v>0.6</v>
      </c>
      <c r="AB5" s="19">
        <v>0</v>
      </c>
      <c r="AC5" s="19">
        <v>19.2</v>
      </c>
      <c r="AD5" s="19">
        <v>8</v>
      </c>
      <c r="AE5" s="19">
        <v>0.6</v>
      </c>
      <c r="AF5" s="19">
        <v>0.3</v>
      </c>
      <c r="AG5" s="19">
        <v>18.399999999999999</v>
      </c>
      <c r="AH5" s="19">
        <v>9.1999999999999993</v>
      </c>
      <c r="AI5" s="19">
        <v>0.6</v>
      </c>
      <c r="AJ5" s="19">
        <v>0.3</v>
      </c>
      <c r="AK5" s="19">
        <v>18.399999999999999</v>
      </c>
      <c r="AL5" s="19">
        <v>8.9</v>
      </c>
      <c r="AM5" s="19">
        <v>0.6</v>
      </c>
      <c r="AN5" s="19">
        <v>0.3</v>
      </c>
      <c r="AO5" s="28"/>
      <c r="AP5" s="41">
        <f>IF(SUM(V5,Z5)&gt;0,SUM(V5,Z5),"")</f>
        <v>15.6</v>
      </c>
      <c r="AQ5" s="41">
        <f>IF(SUM(U5:V5,X5:Z5,AB5)-W5-AA5&gt;0,SUM(U5:V5,X5:Z5,AB5)-W5-AA5,"")</f>
        <v>51.4</v>
      </c>
      <c r="AR5" s="41">
        <f>IF(SUM(AC5:AD5,AF5)-AE5&gt;0,SUM(AC5:AD5,AF5)-AE5,"")</f>
        <v>26.9</v>
      </c>
      <c r="AS5" s="41">
        <f>IF(SUM(V5,Z5,AD5)&gt;0,SUM(V5,Z5,AD5),"")</f>
        <v>23.6</v>
      </c>
      <c r="AT5" s="41">
        <f>IF(SUM(AQ5,AR5)&gt;0,SUM(AQ5,AR5),"")</f>
        <v>78.3</v>
      </c>
      <c r="AU5" s="41">
        <f>IF(SUM(AH5,AL5)&gt;0,SUM(AH5,AL5),"")</f>
        <v>18.100000000000001</v>
      </c>
      <c r="AV5" s="41">
        <f>IF(SUM(AG5:AH5,AJ5:AL5,AN5)-SUM(AI5,AM5)&gt;0,SUM(AG5:AH5,AJ5:AL5,AN5)-SUM(AI5,AM5),"")</f>
        <v>54.29999999999999</v>
      </c>
      <c r="AW5" s="41">
        <f>IF(SUM(AQ5,AR5,AV5)&gt;0,SUM(AQ5,AR5,AV5),"")</f>
        <v>132.6</v>
      </c>
      <c r="AX5" s="18">
        <v>16.8</v>
      </c>
      <c r="AY5" s="18">
        <v>8.1</v>
      </c>
      <c r="AZ5" s="18">
        <v>0.2</v>
      </c>
      <c r="BA5" s="18">
        <v>0.3</v>
      </c>
      <c r="BB5" s="18">
        <v>17.399999999999999</v>
      </c>
      <c r="BC5" s="18">
        <v>3.6</v>
      </c>
      <c r="BD5" s="18">
        <v>0</v>
      </c>
      <c r="BE5" s="18">
        <v>0</v>
      </c>
      <c r="BF5" s="18">
        <v>18.8</v>
      </c>
      <c r="BG5" s="18">
        <v>9.1999999999999993</v>
      </c>
      <c r="BH5" s="18">
        <v>0</v>
      </c>
      <c r="BI5" s="18">
        <v>0.3</v>
      </c>
      <c r="BJ5" s="18">
        <v>18.899999999999999</v>
      </c>
      <c r="BK5" s="18">
        <v>9.1999999999999993</v>
      </c>
      <c r="BL5" s="18">
        <v>0.2</v>
      </c>
      <c r="BM5" s="18">
        <v>0.3</v>
      </c>
      <c r="BN5" s="18">
        <v>16.600000000000001</v>
      </c>
      <c r="BO5" s="18">
        <v>6</v>
      </c>
      <c r="BP5" s="18">
        <v>1</v>
      </c>
      <c r="BQ5" s="18">
        <v>0</v>
      </c>
      <c r="BR5" s="29"/>
      <c r="BS5" s="11">
        <f>IF(SUM(AY5,BC5)&gt;0,SUM(AY5,BC5),"")</f>
        <v>11.7</v>
      </c>
      <c r="BT5" s="11">
        <f>IF(SUM(AX5:AY5,BA5:BC5,BE5)-AZ5-BD5&gt;0,SUM(AX5:AY5,BA5:BC5,BE5)-AZ5-BD5,"")</f>
        <v>45.999999999999993</v>
      </c>
      <c r="BU5" s="11">
        <f>IF(SUM(BF5:BG5,BI5)-BH5&gt;0,SUM(BF5:BG5,BI5)-BH5,"")</f>
        <v>28.3</v>
      </c>
      <c r="BV5" s="11">
        <f>IF(SUM(AY5,BC5,BG5)&gt;0,SUM(AY5,BC5,BG5),"")</f>
        <v>20.9</v>
      </c>
      <c r="BW5" s="11">
        <f>IF(SUM(BT5,BU5)&gt;0,SUM(BT5,BU5),"")</f>
        <v>74.3</v>
      </c>
      <c r="BX5" s="11">
        <f>IF(SUM(BK5,BO5)&gt;0,SUM(BK5,BO5),"")</f>
        <v>15.2</v>
      </c>
      <c r="BY5" s="11">
        <f>IF(SUM(BJ5:BK5,BM5:BO5,BQ5)-SUM(BL5,BP5)&gt;0,SUM(BJ5:BK5,BM5:BO5,BQ5)-SUM(BL5,BP5),"")</f>
        <v>49.8</v>
      </c>
      <c r="BZ5" s="11">
        <f>IF(SUM(BT5,BU5,BY5)&gt;0,SUM(BT5,BU5,BY5),"")</f>
        <v>124.1</v>
      </c>
      <c r="CA5" s="19">
        <v>16.600000000000001</v>
      </c>
      <c r="CB5" s="19">
        <v>8.9</v>
      </c>
      <c r="CC5" s="19">
        <v>0.8</v>
      </c>
      <c r="CD5" s="19">
        <v>0.3</v>
      </c>
      <c r="CE5" s="19">
        <v>18.7</v>
      </c>
      <c r="CF5" s="19">
        <v>9.1999999999999993</v>
      </c>
      <c r="CG5" s="19">
        <v>0.2</v>
      </c>
      <c r="CH5" s="19">
        <v>0.3</v>
      </c>
      <c r="CI5" s="19">
        <v>0</v>
      </c>
      <c r="CJ5" s="19">
        <v>0</v>
      </c>
      <c r="CK5" s="19">
        <v>0</v>
      </c>
      <c r="CL5" s="19">
        <v>0</v>
      </c>
      <c r="CM5" s="19"/>
      <c r="CN5" s="19"/>
      <c r="CO5" s="19"/>
      <c r="CP5" s="19"/>
      <c r="CQ5" s="19"/>
      <c r="CR5" s="19"/>
      <c r="CS5" s="19"/>
      <c r="CT5" s="19"/>
      <c r="CU5" s="28"/>
      <c r="CV5" s="41">
        <f>IF(SUM(CB5,CF5)&gt;0,SUM(CB5,CF5),"")</f>
        <v>18.100000000000001</v>
      </c>
      <c r="CW5" s="41">
        <f>IF(SUM(CA5:CB5,CD5:CF5,CH5)-CC5-CG5&gt;0,SUM(CA5:CB5,CD5:CF5,CH5)-CC5-CG5,"")</f>
        <v>53</v>
      </c>
      <c r="CX5" s="41" t="str">
        <f>IF(SUM(CI5:CJ5,CL5)-CK5&gt;0,SUM(CI5:CJ5,CL5)-CK5,"")</f>
        <v/>
      </c>
      <c r="CY5" s="41">
        <f>IF(SUM(CB5,CF5,CJ5)&gt;0,SUM(CB5,CF5,CJ5),"")</f>
        <v>18.100000000000001</v>
      </c>
      <c r="CZ5" s="41">
        <f>IF(SUM(CW5,CX5)&gt;0,SUM(CW5,CX5),"")</f>
        <v>53</v>
      </c>
      <c r="DA5" s="41" t="str">
        <f>IF(SUM(CN5,CR5)&gt;0,SUM(CN5,CR5),"")</f>
        <v/>
      </c>
      <c r="DB5" s="41" t="str">
        <f>IF(SUM(CM5:CN5,CP5:CR5,CT5)-SUM(CO5,CS5)&gt;0,SUM(CM5:CN5,CP5:CR5,CT5)-SUM(CO5,CS5),"")</f>
        <v/>
      </c>
      <c r="DC5" s="41">
        <f>IF(SUM(CW5,CX5,DB5)&gt;0,SUM(CW5,CX5,DB5),"")</f>
        <v>53</v>
      </c>
      <c r="DD5" s="52">
        <f>IF(MAX(EB5,FD5,GF5,HH5,IJ5,JL5,KN5,LP5,MR5,NT5,OV5,PX5,QZ5,SB5,TD5)-IF(L5="",0,L5)&gt;0.001,MAX(EB5,FD5,GF5,HH5,IJ5,JL5,KN5,LP5,MR5,NT5,OV5,PX5,QZ5,SB5,TD5)-IF(L5="",0,L5),"")</f>
        <v>0.99999999999999289</v>
      </c>
      <c r="DE5" s="52" t="str">
        <f>IF(MAX(EC5,FE5,GG5,HI5,IK5,JM5,KO5,LQ5,MS5,NU5,OW5,PY5,RA5,SC5,TE5)-IF(N5="",0,N5)&gt;0.001,MAX(EC5,FE5,GG5,HI5,IK5,JM5,KO5,LQ5,MS5,NU5,OW5,PY5,RA5,SC5,TE5)-IF(N5="",0,N5),"")</f>
        <v/>
      </c>
      <c r="DF5" s="52" t="str">
        <f>IF(MAX(EG5,FI5,GK5,HM5,IO5,JQ5,KS5,LU5,MW5,NY5,PA5,QC5,RE5,SG5,TI5)-IF(P5="",0,P5)&gt;0.001,MAX(EG5,FI5,GK5,HM5,IO5,JQ5,KS5,LU5,MW5,NY5,PA5,QC5,RE5,SG5,TI5)-IF(P5="",0,P5),"")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IF(SUM(EB5,EC5,EG5)&gt;0,SUM(EB5,EC5,EG5),"")</f>
        <v/>
      </c>
      <c r="EI5" s="18">
        <v>18.600000000000001</v>
      </c>
      <c r="EJ5" s="18">
        <v>9.1999999999999993</v>
      </c>
      <c r="EK5" s="18">
        <v>0.6</v>
      </c>
      <c r="EL5" s="18">
        <v>0</v>
      </c>
      <c r="EM5" s="18">
        <v>16.5</v>
      </c>
      <c r="EN5" s="18">
        <v>8.9</v>
      </c>
      <c r="EO5" s="18">
        <v>0.2</v>
      </c>
      <c r="EP5" s="18">
        <v>0</v>
      </c>
      <c r="EQ5" s="18"/>
      <c r="ER5" s="18"/>
      <c r="ES5" s="18"/>
      <c r="ET5" s="18"/>
      <c r="EU5" s="18">
        <v>18.7</v>
      </c>
      <c r="EV5" s="18">
        <v>9.1999999999999993</v>
      </c>
      <c r="EW5" s="18">
        <v>0.8</v>
      </c>
      <c r="EX5" s="18">
        <v>0</v>
      </c>
      <c r="EY5" s="18">
        <v>0</v>
      </c>
      <c r="EZ5" s="18">
        <v>0</v>
      </c>
      <c r="FA5" s="18">
        <v>0</v>
      </c>
      <c r="FB5" s="18">
        <v>0</v>
      </c>
      <c r="FC5" s="11">
        <f>IF(SUM(EJ5,EN5)&gt;0,SUM(EJ5,EN5),"")</f>
        <v>18.100000000000001</v>
      </c>
      <c r="FD5" s="11">
        <f>IF(SUM(EI5:EJ5,EL5:EN5,EP5)-EK5-EO5&gt;0,SUM(EI5:EJ5,EL5:EN5,EP5)-EK5-EO5,"")</f>
        <v>52.399999999999991</v>
      </c>
      <c r="FE5" s="11" t="str">
        <f>IF(SUM(EQ5:ER5,ET5)-ES5&gt;0,SUM(EQ5:ER5,ET5)-ES5,"")</f>
        <v/>
      </c>
      <c r="FF5" s="11">
        <f>IF(SUM(EJ5,EN5,ER5)&gt;0,SUM(EJ5,EN5,ER5),"")</f>
        <v>18.100000000000001</v>
      </c>
      <c r="FG5" s="11">
        <f>IF(SUM(FD5,FE5)&gt;0,SUM(FD5,FE5),"")</f>
        <v>52.399999999999991</v>
      </c>
      <c r="FH5" s="11">
        <f>IF(SUM(EV5,EZ5)&gt;0,SUM(EV5,EZ5),"")</f>
        <v>9.1999999999999993</v>
      </c>
      <c r="FI5" s="11">
        <f>IF(SUM(EU5:EV5,EX5:EZ5,FB5)-SUM(EW5,FA5)&gt;0,SUM(EU5:EV5,EX5:EZ5,FB5)-SUM(EW5,FA5),"")</f>
        <v>27.099999999999998</v>
      </c>
      <c r="FJ5" s="11">
        <f>IF(SUM(FD5,FE5,FI5)&gt;0,SUM(FD5,FE5,FI5),"")</f>
        <v>79.499999999999986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>
        <v>18.8</v>
      </c>
      <c r="HP5" s="17">
        <v>9.1999999999999993</v>
      </c>
      <c r="HQ5" s="17">
        <v>0.6</v>
      </c>
      <c r="HR5" s="17">
        <v>0</v>
      </c>
      <c r="HS5" s="17">
        <v>16.399999999999999</v>
      </c>
      <c r="HT5" s="17">
        <v>8.9</v>
      </c>
      <c r="HU5" s="17">
        <v>0.8</v>
      </c>
      <c r="HV5" s="17">
        <v>0</v>
      </c>
      <c r="HW5" s="17"/>
      <c r="HX5" s="17"/>
      <c r="HY5" s="17"/>
      <c r="HZ5" s="17"/>
      <c r="IA5" s="17">
        <v>17.899999999999999</v>
      </c>
      <c r="IB5" s="17">
        <v>8.9</v>
      </c>
      <c r="IC5" s="17">
        <v>0.2</v>
      </c>
      <c r="ID5" s="17">
        <v>0</v>
      </c>
      <c r="IE5" s="17">
        <v>18.5</v>
      </c>
      <c r="IF5" s="17">
        <v>9.1999999999999993</v>
      </c>
      <c r="IG5" s="17">
        <v>0.6</v>
      </c>
      <c r="IH5" s="17">
        <v>0</v>
      </c>
      <c r="II5" s="41">
        <f>IF(SUM(HP5,HT5)&gt;0,SUM(HP5,HT5),"")</f>
        <v>18.100000000000001</v>
      </c>
      <c r="IJ5" s="41">
        <f>IF(SUM(HO5:HP5,HR5:HT5,HV5)-HQ5-HU5&gt;0,SUM(HO5:HP5,HR5:HT5,HV5)-HQ5-HU5,"")</f>
        <v>51.9</v>
      </c>
      <c r="IK5" s="41" t="str">
        <f>IF(SUM(HW5:HX5,HZ5)-HY5&gt;0,SUM(HW5:HX5,HZ5)-HY5,"")</f>
        <v/>
      </c>
      <c r="IL5" s="41">
        <f>IF(SUM(HP5,HT5,HX5)&gt;0,SUM(HP5,HT5,HX5),"")</f>
        <v>18.100000000000001</v>
      </c>
      <c r="IM5" s="41">
        <f>IF(SUM(IJ5,IK5)&gt;0,SUM(IJ5,IK5),"")</f>
        <v>51.9</v>
      </c>
      <c r="IN5" s="41">
        <f>IF(SUM(IB5,IF5)&gt;0,SUM(IB5,IF5),"")</f>
        <v>18.100000000000001</v>
      </c>
      <c r="IO5" s="41">
        <f>IF(SUM(IA5:IB5,ID5:IF5,IH5)-SUM(IC5,IG5)&gt;0,SUM(IA5:IB5,ID5:IF5,IH5)-SUM(IC5,IG5),"")</f>
        <v>53.7</v>
      </c>
      <c r="IP5" s="41">
        <f>IF(SUM(IJ5,IK5,IO5)&gt;0,SUM(IJ5,IK5,IO5),"")</f>
        <v>105.6</v>
      </c>
      <c r="IQ5" s="18">
        <v>18.3</v>
      </c>
      <c r="IR5" s="18">
        <v>9.1999999999999993</v>
      </c>
      <c r="IS5" s="18">
        <v>0.4</v>
      </c>
      <c r="IT5" s="18">
        <v>0</v>
      </c>
      <c r="IU5" s="18">
        <v>18.2</v>
      </c>
      <c r="IV5" s="18">
        <v>6.8</v>
      </c>
      <c r="IW5" s="18">
        <v>0.6</v>
      </c>
      <c r="IX5" s="18">
        <v>0</v>
      </c>
      <c r="IY5" s="18"/>
      <c r="IZ5" s="18"/>
      <c r="JA5" s="18"/>
      <c r="JB5" s="18"/>
      <c r="JC5" s="18">
        <v>17.899999999999999</v>
      </c>
      <c r="JD5" s="18">
        <v>4.2</v>
      </c>
      <c r="JE5" s="18">
        <v>1</v>
      </c>
      <c r="JF5" s="18">
        <v>0</v>
      </c>
      <c r="JG5" s="18">
        <v>0</v>
      </c>
      <c r="JH5" s="18">
        <v>0</v>
      </c>
      <c r="JI5" s="18">
        <v>0</v>
      </c>
      <c r="JJ5" s="18">
        <v>0</v>
      </c>
      <c r="JK5" s="11">
        <f>IF(SUM(IR5,IV5)&gt;0,SUM(IR5,IV5),"")</f>
        <v>16</v>
      </c>
      <c r="JL5" s="11">
        <f>IF(SUM(IQ5:IR5,IT5:IV5,IX5)-IS5-IW5&gt;0,SUM(IQ5:IR5,IT5:IV5,IX5)-IS5-IW5,"")</f>
        <v>51.5</v>
      </c>
      <c r="JM5" s="11" t="str">
        <f>IF(SUM(IY5:IZ5,JB5)-JA5&gt;0,SUM(IY5:IZ5,JB5)-JA5,"")</f>
        <v/>
      </c>
      <c r="JN5" s="11">
        <f>IF(SUM(IR5,IV5,IZ5)&gt;0,SUM(IR5,IV5,IZ5),"")</f>
        <v>16</v>
      </c>
      <c r="JO5" s="11">
        <f>IF(SUM(JL5,JM5)&gt;0,SUM(JL5,JM5),"")</f>
        <v>51.5</v>
      </c>
      <c r="JP5" s="11">
        <f>IF(SUM(JD5,JH5)&gt;0,SUM(JD5,JH5),"")</f>
        <v>4.2</v>
      </c>
      <c r="JQ5" s="11">
        <f>IF(SUM(JC5:JD5,JF5:JH5,JJ5)-SUM(JE5,JI5)&gt;0,SUM(JC5:JD5,JF5:JH5,JJ5)-SUM(JE5,JI5),"")</f>
        <v>21.099999999999998</v>
      </c>
      <c r="JR5" s="11">
        <f>IF(SUM(JL5,JM5,JQ5)&gt;0,SUM(JL5,JM5,JQ5),"")</f>
        <v>72.599999999999994</v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>
        <v>18.8</v>
      </c>
      <c r="KV5" s="18">
        <v>10</v>
      </c>
      <c r="KW5" s="18">
        <v>1</v>
      </c>
      <c r="KX5" s="18">
        <v>0</v>
      </c>
      <c r="KY5" s="18">
        <v>0</v>
      </c>
      <c r="KZ5" s="18">
        <v>0</v>
      </c>
      <c r="LA5" s="18">
        <v>0</v>
      </c>
      <c r="LB5" s="18">
        <v>0</v>
      </c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>
        <f>IF(SUM(KV5,KZ5)&gt;0,SUM(KV5,KZ5),"")</f>
        <v>10</v>
      </c>
      <c r="LP5" s="11">
        <f>IF(SUM(KU5:KV5,KX5:KZ5,LB5)-KW5-LA5&gt;0,SUM(KU5:KV5,KX5:KZ5,LB5)-KW5-LA5,"")</f>
        <v>27.8</v>
      </c>
      <c r="LQ5" s="11" t="str">
        <f>IF(SUM(LC5:LD5,LF5)-LE5&gt;0,SUM(LC5:LD5,LF5)-LE5,"")</f>
        <v/>
      </c>
      <c r="LR5" s="11">
        <f>IF(SUM(KV5,KZ5,LD5)&gt;0,SUM(KV5,KZ5,LD5),"")</f>
        <v>10</v>
      </c>
      <c r="LS5" s="11">
        <f>IF(SUM(LP5,LQ5)&gt;0,SUM(LP5,LQ5),"")</f>
        <v>27.8</v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>
        <f>IF(SUM(LP5,LQ5,LU5)&gt;0,SUM(LP5,LQ5,LU5),"")</f>
        <v>27.8</v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1" t="str">
        <f>IF(SUM(QF5,QJ5)&gt;0,SUM(QF5,QJ5),"")</f>
        <v/>
      </c>
      <c r="QZ5" s="41" t="str">
        <f>IF(SUM(QE5:QF5,QH5:QJ5,QL5)-QG5-QK5&gt;0,SUM(QE5:QF5,QH5:QJ5,QL5)-QG5-QK5,"")</f>
        <v/>
      </c>
      <c r="RA5" s="41" t="str">
        <f>IF(SUM(QM5:QN5,QP5)-QO5&gt;0,SUM(QM5:QN5,QP5)-QO5,"")</f>
        <v/>
      </c>
      <c r="RB5" s="41" t="str">
        <f>IF(SUM(QF5,QJ5,QN5)&gt;0,SUM(QF5,QJ5,QN5),"")</f>
        <v/>
      </c>
      <c r="RC5" s="41" t="str">
        <f>IF(SUM(QZ5,RA5)&gt;0,SUM(QZ5,RA5),"")</f>
        <v/>
      </c>
      <c r="RD5" s="41" t="str">
        <f>IF(SUM(QR5,QV5)&gt;0,SUM(QR5,QV5),"")</f>
        <v/>
      </c>
      <c r="RE5" s="41" t="str">
        <f>IF(SUM(QQ5:QR5,QT5:QV5,QX5)-SUM(QS5,QW5)&gt;0,SUM(QQ5:QR5,QT5:QV5,QX5)-SUM(QS5,QW5),"")</f>
        <v/>
      </c>
      <c r="RF5" s="41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1" t="str">
        <f>IF(SUM(SJ5,SN5)&gt;0,SUM(SJ5,SN5),"")</f>
        <v/>
      </c>
      <c r="TD5" s="41" t="str">
        <f>IF(SUM(SI5:SJ5,SL5:SN5,SP5)-SK5-SO5&gt;0,SUM(SI5:SJ5,SL5:SN5,SP5)-SK5-SO5,"")</f>
        <v/>
      </c>
      <c r="TE5" s="41" t="str">
        <f>IF(SUM(SQ5:SR5,ST5)-SS5&gt;0,SUM(SQ5:SR5,ST5)-SS5,"")</f>
        <v/>
      </c>
      <c r="TF5" s="41" t="str">
        <f>IF(SUM(SJ5,SN5,SR5)&gt;0,SUM(SJ5,SN5,SR5),"")</f>
        <v/>
      </c>
      <c r="TG5" s="41" t="str">
        <f>IF(SUM(TD5,TE5)&gt;0,SUM(TD5,TE5),"")</f>
        <v/>
      </c>
      <c r="TH5" s="41" t="str">
        <f>IF(SUM(SV5,SZ5)&gt;0,SUM(SV5,SZ5),"")</f>
        <v/>
      </c>
      <c r="TI5" s="41" t="str">
        <f>IF(SUM(SU5:SV5,SX5:SZ5,TB5)-SUM(SW5,TA5)&gt;0,SUM(SU5:SV5,SX5:SZ5,TB5)-SUM(SW5,TA5),"")</f>
        <v/>
      </c>
      <c r="TJ5" s="41" t="str">
        <f>IF(SUM(TD5,TE5,TI5)&gt;0,SUM(TD5,TE5,TI5),"")</f>
        <v/>
      </c>
      <c r="TK5" s="27">
        <f>IF($CU5="P",CA5,(CA5+AX5)/2)</f>
        <v>16.700000000000003</v>
      </c>
      <c r="TL5" s="27">
        <f>IF($CU5="P",CB5,(CB5+AY5)/2)</f>
        <v>8.5</v>
      </c>
      <c r="TM5" s="27">
        <f>IF($CU5="P",CC5,(CC5+AZ5)/2)</f>
        <v>0.5</v>
      </c>
      <c r="TN5" s="27">
        <f>IF($CU5="P",CD5,(CD5+BA5)/2)</f>
        <v>0.3</v>
      </c>
      <c r="TO5" s="27">
        <f>IF($CU5="P",CE5,(CE5+BB5)/2)</f>
        <v>18.049999999999997</v>
      </c>
      <c r="TP5" s="27">
        <f>IF($CU5="P",CF5,(CF5+BC5)/2)</f>
        <v>6.3999999999999995</v>
      </c>
      <c r="TQ5" s="27">
        <f>IF($CU5="P",CG5,(CG5+BD5)/2)</f>
        <v>0.1</v>
      </c>
      <c r="TR5" s="27">
        <f>IF($CU5="P",CH5,(CH5+BE5)/2)</f>
        <v>0.15</v>
      </c>
      <c r="TS5" s="27">
        <f>IF($CU5="P",CI5,(CI5+BF5)/2)</f>
        <v>9.4</v>
      </c>
      <c r="TT5" s="27">
        <f>IF($CU5="P",CJ5,(CJ5+BG5)/2)</f>
        <v>4.5999999999999996</v>
      </c>
      <c r="TU5" s="27">
        <f>IF($CU5="P",CK5,(CK5+BH5)/2)</f>
        <v>0</v>
      </c>
      <c r="TV5" s="27">
        <f>IF($CU5="P",CL5,(CL5+BI5)/2)</f>
        <v>0.15</v>
      </c>
      <c r="TW5" s="27">
        <f>IF($CU5="P",CM5,(CM5+BJ5)/2)</f>
        <v>9.4499999999999993</v>
      </c>
      <c r="TX5" s="27">
        <f>IF($CU5="P",CN5,(CN5+BK5)/2)</f>
        <v>4.5999999999999996</v>
      </c>
      <c r="TY5" s="27">
        <f>IF($CU5="P",CO5,(CO5+BL5)/2)</f>
        <v>0.1</v>
      </c>
      <c r="TZ5" s="27">
        <f>IF($CU5="P",CP5,(CP5+BM5)/2)</f>
        <v>0.15</v>
      </c>
      <c r="UA5" s="27">
        <f>IF($CU5="P",CQ5,(CQ5+BN5)/2)</f>
        <v>8.3000000000000007</v>
      </c>
      <c r="UB5" s="27">
        <f>IF($CU5="P",CR5,(CR5+BO5)/2)</f>
        <v>3</v>
      </c>
      <c r="UC5" s="27">
        <f>IF($CU5="P",CS5,(CS5+BP5)/2)</f>
        <v>0.5</v>
      </c>
      <c r="UD5" s="27">
        <f>IF($CU5="P",CT5,(CT5+BQ5)/2)</f>
        <v>0</v>
      </c>
      <c r="UE5" s="29" t="s">
        <v>56</v>
      </c>
      <c r="UF5" s="11">
        <f>IF(SUM(TL5,TP5)&gt;0,SUM(TL5,TP5),"")</f>
        <v>14.899999999999999</v>
      </c>
      <c r="UG5" s="11">
        <f>IF(SUM(TK5:TL5,TN5:TP5,TR5)-TM5-TQ5&gt;0,SUM(TK5:TL5,TN5:TP5,TR5)-TM5-TQ5,"")</f>
        <v>49.499999999999993</v>
      </c>
      <c r="UH5" s="11">
        <f>IF(SUM(TS5:TT5,TV5)-TU5&gt;0,SUM(TS5:TT5,TV5)-TU5,"")</f>
        <v>14.15</v>
      </c>
      <c r="UI5" s="11">
        <f>IF(SUM(TL5,TP5,TT5)&gt;0,SUM(TL5,TP5,TT5),"")</f>
        <v>19.5</v>
      </c>
      <c r="UJ5" s="11">
        <f>IF(SUM(UG5,UH5)&gt;0,SUM(UG5,UH5),"")</f>
        <v>63.649999999999991</v>
      </c>
      <c r="UK5" s="11">
        <f>IF(SUM(TX5,UB5)&gt;0,SUM(TX5,UB5),"")</f>
        <v>7.6</v>
      </c>
      <c r="UL5" s="11">
        <f>IF(SUM(TW5:TX5,TZ5:UB5,UD5)-SUM(TY5,UC5)&gt;0,SUM(TW5:TX5,TZ5:UB5,UD5)-SUM(TY5,UC5),"")</f>
        <v>24.9</v>
      </c>
      <c r="UM5" s="11">
        <f>IF(SUM(UG5,UH5,UL5)&gt;0,SUM(UG5,UH5,UL5),"")</f>
        <v>88.549999999999983</v>
      </c>
    </row>
    <row r="6" spans="1:559" x14ac:dyDescent="0.2">
      <c r="A6" s="4" cm="1">
        <f t="array" ref="A6">IF(AND(H6&lt;&gt;"",H6&lt;&gt;"No DD"),SUMPRODUCT((H$4:H$32&lt;&gt;"")*(H$4:H$32&lt;&gt;"No DD")*(E$4:E$32&gt;E6))+1,IF(H6="No DD",SUMPRODUCT((H$4:H$32="No DD")*(E$4:E$32&gt;E6))+1+SUMPRODUCT((H$4:H$32&lt;&gt;"")*(H$4:H$32&lt;&gt;"No DD")),""))</f>
        <v>3</v>
      </c>
      <c r="B6" s="5" t="s">
        <v>85</v>
      </c>
      <c r="C6" s="4" t="s">
        <v>5</v>
      </c>
      <c r="D6" s="4">
        <v>2003</v>
      </c>
      <c r="E6" s="9">
        <f>SUM(J6:R6)+SUM(J6:O6)*0.0000001+SUM(J6)*0.0000000000001</f>
        <v>187.50001306000522</v>
      </c>
      <c r="F6" s="3" t="str">
        <f>IF(OR(AND(AP6&gt;=AW$34,AQ6&gt;=AW$38,AP6&lt;&gt;"",AO6=""),AND(AU6&gt;=AW$34,AV6&gt;=AW$38,AU6&lt;&gt;"",AO6=""),AND(BS6&gt;=BZ$34,BT6&gt;=BZ$38,BS6&lt;&gt;"",BR6=""),AND(BX6&gt;=BZ$34,BY6&gt;=BZ$38,BX6&lt;&gt;"",BR6=""),AND(CV6&gt;=DC$34,CW6&gt;=DC$38,CV6&lt;&gt;"",CU6=""),AND(DA6&gt;=DC$34,DB6&gt;=DC$38,DA6&lt;&gt;""),AND(EA6&gt;=EH$34,EB6&gt;=EH$38,EA6&lt;&gt;""),AND(EF6&gt;=EH$34,EG6&gt;=EH$38,EF6&lt;&gt;""),AND(FC6&gt;=FJ$34,FD6&gt;=FJ$38,FC6&lt;&gt;""),AND(FH6&gt;=FJ$34,FI6&gt;=FJ$38,FH6&lt;&gt;""),AND(GE6&gt;=GL$34,GF6&gt;=GL$38,GE6&lt;&gt;""),AND(GJ6&gt;=GL$34,GK6&gt;=GL$38,GJ6&lt;&gt;""),AND(HG6&gt;=HN$34,HH6&gt;=HN$38,HG6&lt;&gt;""),AND(HL6&gt;=HN$34,HM6&gt;=HN$38,HL6&lt;&gt;""),AND(II6&gt;=IP$34,IJ6&gt;=IP$38,II6&lt;&gt;""),AND(IN6&gt;=IP$34,IO6&gt;=IP$38,IN6&lt;&gt;""),AND(JK6&gt;=JR$34,JL6&gt;=JR$38,JK6&lt;&gt;""),AND(JP6&gt;=JR$34,JQ6&gt;=JR$38,JP6&lt;&gt;""),AND(KM6&gt;=KT$34,KN6&gt;=KT$38,KM6&lt;&gt;""),AND(KR6&gt;=KT$34,KS6&gt;=KT$38,KR6&lt;&gt;""),AND(LO6&gt;=LV$34,LP6&gt;=LV$38,LO6&lt;&gt;""),AND(LT6&gt;=LV$34,LU6&gt;=LV$38,LT6&lt;&gt;""),AND(MQ6&gt;=MX$34,MR6&gt;=MX$38,MQ6&lt;&gt;""),AND(MV6&gt;=MX$34,MW6&gt;=MX$38,MV6&lt;&gt;""),AND(NS6&gt;=NZ$34,NT6&gt;=NZ$38,NS6&lt;&gt;""),AND(NX6&gt;=NZ$34,NY6&gt;=NZ$38,NX6&lt;&gt;""),AND(OU6&gt;=PB$34,OV6&gt;=PB$38,OU6&lt;&gt;""),AND(OZ6&gt;=PB$34,PA6&gt;=PB$38,OZ6&lt;&gt;""),AND(PW6&gt;=QD$34,PX6&gt;=QD$38,PW6&lt;&gt;""),AND(QB6&gt;=QD$34,QC6&gt;=QD$38,QB6&lt;&gt;""),AND(QY6&gt;=RF$34,QZ6&gt;=RF$38,QY6&lt;&gt;""),AND(RD6&gt;=RF$34,RE6&gt;=RF$38,RD6&lt;&gt;""),AND(SA6&gt;=SH$34,SB6&gt;=SH$38,SA6&lt;&gt;""),AND(SF6&gt;=SH$34,SG6&gt;=SH$38,SF6&lt;&gt;""),AND(TC6&gt;=TJ$34,TD6&gt;=TJ$38,TC6&lt;&gt;""),AND(TI6&gt;=TJ$34,TJ6&gt;=TJ$38,TI6&lt;&gt;"")),"P","")</f>
        <v>P</v>
      </c>
      <c r="G6" s="3" t="str">
        <f>IF(OR(AND(AQ6&gt;=AW$38,AQ6&lt;&gt;"",AO6=""),AND(AV6&gt;=AW$38,AV6&lt;&gt;"",AO6=""),AND(BT6&gt;=BZ$38,BT6&lt;&gt;"",BR6=""),AND(BY6&gt;=BZ$38,BY6&lt;&gt;"",BR6=""),AND(CW6&gt;=DC$38,CW6&lt;&gt;"",CU6=""),AND(DB6&gt;=DC$38,DB6&lt;&gt;"",CU6=""),AND(EB6&gt;=EH$38,EB6&lt;&gt;""),AND(EG6&gt;=EH$38,EG6&lt;&gt;""),AND(FD6&gt;=FJ$38,FD6&lt;&gt;""),AND(FI6&gt;=FJ$38,FI6&lt;&gt;""),AND(GF6&gt;=GL$38,GF6&lt;&gt;""),AND(GK6&gt;=GL$38,GK6&lt;&gt;""),AND(HH6&gt;=HN$38,HH6&lt;&gt;""),AND(HM6&gt;=HN$38,HM6&lt;&gt;""),AND(IJ6&gt;=IP$38,IJ6&lt;&gt;""),AND(IO6&gt;=IP$38,IO6&lt;&gt;""),AND(JL6&gt;=JR$38,JL6&lt;&gt;""),AND(JQ6&gt;=JR$38,JQ6&lt;&gt;""),AND(KN6&gt;=KT$38,KN6&lt;&gt;""),AND(KS6&gt;=KT$38,KS6&lt;&gt;""),AND(LP6&gt;=LV$38,LP6&lt;&gt;""),AND(LU6&gt;=LV$38,LU6&lt;&gt;""),AND(MR6&gt;=MX$38,MR6&lt;&gt;""),AND(MW6&gt;=MX$38,MW6&lt;&gt;""),AND(NT6&gt;=NZ$38,NT6&lt;&gt;""),AND(NY6&gt;=NZ$38,NY6&lt;&gt;""),AND(OV6&gt;=PB$38,OV6&lt;&gt;""),AND(PA6&gt;=PB$38,PA6&lt;&gt;""),AND(PX6&gt;=QD$38,PX6&lt;&gt;""),AND(QC6&gt;=QD$38,QC6&lt;&gt;""),AND(QZ6&gt;=RF$38,QZ6&lt;&gt;""),AND(RE6&gt;=RF$38,RE6&lt;&gt;""),AND(SB6&gt;=SH$38,SB6&lt;&gt;""),AND(SG6&gt;=SH$38,SG6&lt;&gt;""),AND(TD6&gt;=TJ$38,TD6&lt;&gt;""),AND(TJ6&gt;=TJ$38,TJ6&lt;&gt;"")),"P","")</f>
        <v>P</v>
      </c>
      <c r="H6" s="37" t="str">
        <f>IF(AND(G6="P",F6=""),"No DD",IF(OR(AND(AS6&gt;=AW$37,AT6&gt;=AW$41,AS6&lt;&gt;"",AO6=""),AND(BV6&gt;=BZ$37,BW6&gt;=BZ$41,BV6&lt;&gt;"",BR6=""),AND(CY6&gt;=DC$37,CZ6&gt;=DC$41,CY6&lt;&gt;"",CU6=""),AND(ED6&gt;=EH$37,EE6&gt;=EH$41,ED6&lt;&gt;""),AND(FF6&gt;=FJ$37,FG6&gt;=FJ$41,FF6&lt;&gt;""),AND(GH6&gt;=GL$37,GI6&gt;=GL$41,GH6&lt;&gt;""),AND(HJ6&gt;=HN$37,HK6&gt;=HN$41,HJ6&lt;&gt;""),AND(IL6&gt;=IP$37,IM6&gt;=IP$41,IL6&lt;&gt;""),AND(JN6&gt;=JR$37,JO6&gt;=JR$41,JN6&lt;&gt;""),AND(KP6&gt;=KT$37,KQ6&gt;=KT$41,KP6&lt;&gt;""),AND(LR6&gt;=LV$37,LS6&gt;=LV$41,LR6&lt;&gt;""),AND(MT6&gt;=MX$37,MU6&gt;=MX$41,MT6&lt;&gt;""),AND(NV6&gt;=NZ$37,NW6&gt;=NZ$41,NV6&lt;&gt;""),AND(OX6&gt;=PB$37,OY6&gt;=PB$41,OX6&lt;&gt;""),AND(PZ6&gt;=QD$37,QA6&gt;=QD$41,PZ6&lt;&gt;""),AND(RB6&gt;=RF$37,RC6&gt;=RF$41,RB6&lt;&gt;""),AND(SD6&gt;=SH$37,SE6&gt;=SH$41,SD6&lt;&gt;""),AND(TF6&gt;=TJ$37,TG6&gt;=TJ$41,TF6&lt;&gt;"")),"Merit",IF(OR(AND(AS6&gt;=AW$36,AT6&gt;=AW$40,AS6&lt;&gt;"",AO6=""),AND(BV6&gt;=BZ$36,BW6&gt;=BZ$40,BV6&lt;&gt;"",BR6=""),AND(CY6&gt;=DC$36,CZ6&gt;=DC$40,CY6&lt;&gt;"",CU6=""),AND(ED6&gt;=EH$36,EE6&gt;=EH$40,ED6&lt;&gt;""),AND(FF6&gt;=FJ$36,FG6&gt;=FJ$40,FF6&lt;&gt;""),AND(GH6&gt;=GL$36,GI6&gt;=GL$40,GH6&lt;&gt;""),AND(HJ6&gt;=HN$36,HK6&gt;=HN$40,HJ6&lt;&gt;""),AND(IL6&gt;=IP$36,IM6&gt;=IP$40,IL6&lt;&gt;""),AND(JN6&gt;=JR$36,JO6&gt;=JR$40,JN6&lt;&gt;""),AND(KP6&gt;=KT$36,KQ6&gt;=KT$40,KP6&lt;&gt;""),AND(LR6&gt;=LV$36,LS6&gt;=LV$40,LR6&lt;&gt;""),AND(MT6&gt;=MX$36,MU6&gt;=MX$40,MT6&lt;&gt;""),AND(NV6&gt;=NZ$36,NW6&gt;=NZ$40,NV6&lt;&gt;""),AND(OX6&gt;=PB$36,OY6&gt;=PB$40,OX6&lt;&gt;""),AND(PZ6&gt;=QD$36,QA6&gt;=QD$40,PZ6&lt;&gt;""),AND(RB6&gt;=RF$36,RC6&gt;=RF$40,RB6&lt;&gt;""),AND(SD6&gt;=SH$36,SE6&gt;=SH$40,SD6&lt;&gt;""),AND(TF6&gt;=TJ$36,TG6&gt;=TJ$40,TF6&lt;&gt;"")),"Excellence",IF(I6="P","Worlds Team",IF(F6="P","National Team","")))))</f>
        <v>Excellence</v>
      </c>
      <c r="I6" s="3" t="str">
        <f>IF(OR(AND(AS6&gt;=AW$35,AT6&gt;=AW$39,AS6&lt;&gt;"",AO6=""),AND(BV6&gt;=BZ$35,BW6&gt;=BZ$39,BV6&lt;&gt;"",BR6=""),AND(CY6&gt;=DC$35,CZ6&gt;=DC$39,CY6&lt;&gt;"",CU6=""),AND(ED6&gt;=EH$35,EE6&gt;=EH$39,ED6&lt;&gt;""),AND(FF6&gt;=FJ$35,FG6&gt;=FJ$39,FF6&lt;&gt;""),AND(GH6&gt;=GL$35,GI6&gt;=GL$39,GH6&lt;&gt;""),AND(HJ6&gt;=HN$35,HK6&gt;=HN$39,HJ6&lt;&gt;""),AND(IL6&gt;=IP$35,IM6&gt;=IP$39,IL6&lt;&gt;""),AND(JN6&gt;=JR$35,JO6&gt;=JR$39,JN6&lt;&gt;""),AND(KP6&gt;=KT$35,KQ6&gt;=KT$39,KP6&lt;&gt;""),AND(LR6&gt;=LV$35,LS6&gt;=LV$39,LR6&lt;&gt;""),AND(MT6&gt;=MX$35,MU6&gt;=MX$39,MT6&lt;&gt;""),AND(NV6&gt;=NZ$35,NW6&gt;=NZ$39,NV6&lt;&gt;""),AND(OX6&gt;=PB$35,OY6&gt;=PB$39,OX6&lt;&gt;""),AND(PZ6&gt;=QD$35,QA6&gt;=QD$39,PZ6&lt;&gt;""),AND(RB6&gt;=RF$35,RC6&gt;=RF$39,RB6&lt;&gt;""),AND(SD6&gt;=SH$35,SE6&gt;=SH$39,SD6&lt;&gt;""),AND(TF6&gt;=TJ$35,TG6&gt;=TJ$39,TF6&lt;&gt;"")),"P","")</f>
        <v>P</v>
      </c>
      <c r="J6" s="8">
        <f>IF(COUNT(AQ6,BT6,CW6)&gt;0,LARGE((AQ6,BT6,CW6),1),0)</f>
        <v>52.2</v>
      </c>
      <c r="K6" s="8" t="str">
        <f>IF(J6=0,"",IF(J6=CW6,$CA$1,IF(J6=BT6,$AX$1,IF(J6=AQ6,$U$1,""))))</f>
        <v>2024 Elite Canada</v>
      </c>
      <c r="L6" s="8">
        <f>IF(COUNT(AQ6,BT6,CW6)&gt;1,LARGE((AQ6,BT6,CW6),2),0)</f>
        <v>50.9</v>
      </c>
      <c r="M6" s="8" t="str">
        <f>IF(K6=0,"",IF(AND(L6=J6,L6=AQ6,K6=BT6),$U$1,IF(AND(L6=J6,L6=AQ6,L6=CW6),$U$1,IF(AND(L6=J6,L6=CW6,L6=BT6),$AX$1,IF(L6=CW6,$CA$1,IF(L6=BT6,$AX$1,IF(L6=AQ6,$U$1,"")))))))</f>
        <v>2023 Domestic 3rd Trial</v>
      </c>
      <c r="N6" s="8">
        <f>IF(COUNT(AR6,BU6,CX6)&gt;0,LARGE((AR6,BU6,CX6),1),0)</f>
        <v>27.500000000000004</v>
      </c>
      <c r="O6" s="8" t="str">
        <f>IF(N6=0,"",IF(N6=CX6,$CA$1,IF(N6=BU6,$AX$1,IF(N6=AR6,$U$1,""))))</f>
        <v>2024 Nationals</v>
      </c>
      <c r="P6" s="8">
        <f>IF(MAX(AV6,BY6,DB6)&gt;0,MAX(AV6,BY6,DB6),0)</f>
        <v>54.099999999999987</v>
      </c>
      <c r="Q6" s="8" t="str">
        <f>IF(P6=0,"",IF(P6=DB6,$CA$1,IF(P6=BY6,$AX$1,IF(P6=AV6,$U$1,""))))</f>
        <v>2024 Nationals</v>
      </c>
      <c r="R6" s="8">
        <f>IF(MAX(DD6:DF6)&gt;0,MAX(DD6:DF6),"")</f>
        <v>2.8000000000000043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N6="",0,N6)=TE6,$SI$1,IF(R6+IF(N6="",0,N6)=SC6,$RG$1,IF(R6+IF(N6="",0,N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P6="",0,P6)=TI6,$SI$1,IF(R6+IF(P6="",0,P6)=SG6,$RG$1,IF(R6+IF(P6="",0,P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>2023 World Championships (Nov 11)</v>
      </c>
      <c r="U6" s="19">
        <v>18.7</v>
      </c>
      <c r="V6" s="19">
        <v>7.2</v>
      </c>
      <c r="W6" s="19">
        <v>0.6</v>
      </c>
      <c r="X6" s="19">
        <v>0</v>
      </c>
      <c r="Y6" s="19">
        <v>18</v>
      </c>
      <c r="Z6" s="19">
        <v>7.6</v>
      </c>
      <c r="AA6" s="19">
        <v>0</v>
      </c>
      <c r="AB6" s="19">
        <v>0</v>
      </c>
      <c r="AC6" s="19">
        <v>18.5</v>
      </c>
      <c r="AD6" s="19">
        <v>8.8000000000000007</v>
      </c>
      <c r="AE6" s="19">
        <v>0.8</v>
      </c>
      <c r="AF6" s="19">
        <v>0.3</v>
      </c>
      <c r="AG6" s="19">
        <v>18.399999999999999</v>
      </c>
      <c r="AH6" s="19">
        <v>8.4</v>
      </c>
      <c r="AI6" s="19">
        <v>1</v>
      </c>
      <c r="AJ6" s="19">
        <v>0</v>
      </c>
      <c r="AK6" s="19">
        <v>18.3</v>
      </c>
      <c r="AL6" s="19">
        <v>8.4</v>
      </c>
      <c r="AM6" s="19">
        <v>0.6</v>
      </c>
      <c r="AN6" s="19">
        <v>0.3</v>
      </c>
      <c r="AO6" s="28"/>
      <c r="AP6" s="41">
        <f>IF(SUM(V6,Z6)&gt;0,SUM(V6,Z6),"")</f>
        <v>14.8</v>
      </c>
      <c r="AQ6" s="41">
        <f>IF(SUM(U6:V6,X6:Z6,AB6)-W6-AA6&gt;0,SUM(U6:V6,X6:Z6,AB6)-W6-AA6,"")</f>
        <v>50.9</v>
      </c>
      <c r="AR6" s="41">
        <f>IF(SUM(AC6:AD6,AF6)-AE6&gt;0,SUM(AC6:AD6,AF6)-AE6,"")</f>
        <v>26.8</v>
      </c>
      <c r="AS6" s="41">
        <f>IF(SUM(V6,Z6,AD6)&gt;0,SUM(V6,Z6,AD6),"")</f>
        <v>23.6</v>
      </c>
      <c r="AT6" s="41">
        <f>IF(SUM(AQ6,AR6)&gt;0,SUM(AQ6,AR6),"")</f>
        <v>77.7</v>
      </c>
      <c r="AU6" s="41">
        <f>IF(SUM(AH6,AL6)&gt;0,SUM(AH6,AL6),"")</f>
        <v>16.8</v>
      </c>
      <c r="AV6" s="41">
        <f>IF(SUM(AG6:AH6,AJ6:AL6,AN6)-SUM(AI6,AM6)&gt;0,SUM(AG6:AH6,AJ6:AL6,AN6)-SUM(AI6,AM6),"")</f>
        <v>52.199999999999989</v>
      </c>
      <c r="AW6" s="41">
        <f>IF(SUM(AQ6,AR6,AV6)&gt;0,SUM(AQ6,AR6,AV6),"")</f>
        <v>129.89999999999998</v>
      </c>
      <c r="AX6" s="18">
        <v>18.399999999999999</v>
      </c>
      <c r="AY6" s="18">
        <v>7.6</v>
      </c>
      <c r="AZ6" s="18">
        <v>0</v>
      </c>
      <c r="BA6" s="18">
        <v>0</v>
      </c>
      <c r="BB6" s="18">
        <v>18.600000000000001</v>
      </c>
      <c r="BC6" s="18">
        <v>7.6</v>
      </c>
      <c r="BD6" s="18">
        <v>0</v>
      </c>
      <c r="BE6" s="18">
        <v>0</v>
      </c>
      <c r="BF6" s="18">
        <v>17.2</v>
      </c>
      <c r="BG6" s="18">
        <v>3.2</v>
      </c>
      <c r="BH6" s="18">
        <v>0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9"/>
      <c r="BS6" s="11">
        <f>IF(SUM(AY6,BC6)&gt;0,SUM(AY6,BC6),"")</f>
        <v>15.2</v>
      </c>
      <c r="BT6" s="11">
        <f>IF(SUM(AX6:AY6,BA6:BC6,BE6)-AZ6-BD6&gt;0,SUM(AX6:AY6,BA6:BC6,BE6)-AZ6-BD6,"")</f>
        <v>52.2</v>
      </c>
      <c r="BU6" s="11">
        <f>IF(SUM(BF6:BG6,BI6)-BH6&gt;0,SUM(BF6:BG6,BI6)-BH6,"")</f>
        <v>20.399999999999999</v>
      </c>
      <c r="BV6" s="11">
        <f>IF(SUM(AY6,BC6,BG6)&gt;0,SUM(AY6,BC6,BG6),"")</f>
        <v>18.399999999999999</v>
      </c>
      <c r="BW6" s="11">
        <f>IF(SUM(BT6,BU6)&gt;0,SUM(BT6,BU6),"")</f>
        <v>72.599999999999994</v>
      </c>
      <c r="BX6" s="11" t="str">
        <f>IF(SUM(BK6,BO6)&gt;0,SUM(BK6,BO6),"")</f>
        <v/>
      </c>
      <c r="BY6" s="11" t="str">
        <f>IF(SUM(BJ6:BK6,BM6:BO6,BQ6)-SUM(BL6,BP6)&gt;0,SUM(BJ6:BK6,BM6:BO6,BQ6)-SUM(BL6,BP6),"")</f>
        <v/>
      </c>
      <c r="BZ6" s="11">
        <f>IF(SUM(BT6,BU6,BY6)&gt;0,SUM(BT6,BU6,BY6),"")</f>
        <v>72.599999999999994</v>
      </c>
      <c r="CA6" s="19">
        <v>18.600000000000001</v>
      </c>
      <c r="CB6" s="19">
        <v>8.4</v>
      </c>
      <c r="CC6" s="19">
        <v>0.6</v>
      </c>
      <c r="CD6" s="19">
        <v>0</v>
      </c>
      <c r="CE6" s="19">
        <v>17.3</v>
      </c>
      <c r="CF6" s="19">
        <v>3.6</v>
      </c>
      <c r="CG6" s="19">
        <v>0</v>
      </c>
      <c r="CH6" s="19">
        <v>0</v>
      </c>
      <c r="CI6" s="19">
        <v>18.8</v>
      </c>
      <c r="CJ6" s="19">
        <v>8.4</v>
      </c>
      <c r="CK6" s="19">
        <v>0</v>
      </c>
      <c r="CL6" s="19">
        <v>0.3</v>
      </c>
      <c r="CM6" s="19">
        <v>19</v>
      </c>
      <c r="CN6" s="19">
        <v>8.4</v>
      </c>
      <c r="CO6" s="19">
        <v>0.2</v>
      </c>
      <c r="CP6" s="19">
        <v>0</v>
      </c>
      <c r="CQ6" s="19">
        <v>18.2</v>
      </c>
      <c r="CR6" s="19">
        <v>8.4</v>
      </c>
      <c r="CS6" s="19">
        <v>0</v>
      </c>
      <c r="CT6" s="19">
        <v>0.3</v>
      </c>
      <c r="CU6" s="28"/>
      <c r="CV6" s="41">
        <f>IF(SUM(CB6,CF6)&gt;0,SUM(CB6,CF6),"")</f>
        <v>12</v>
      </c>
      <c r="CW6" s="41">
        <f>IF(SUM(CA6:CB6,CD6:CF6,CH6)-CC6-CG6&gt;0,SUM(CA6:CB6,CD6:CF6,CH6)-CC6-CG6,"")</f>
        <v>47.3</v>
      </c>
      <c r="CX6" s="41">
        <f>IF(SUM(CI6:CJ6,CL6)-CK6&gt;0,SUM(CI6:CJ6,CL6)-CK6,"")</f>
        <v>27.500000000000004</v>
      </c>
      <c r="CY6" s="41">
        <f>IF(SUM(CB6,CF6,CJ6)&gt;0,SUM(CB6,CF6,CJ6),"")</f>
        <v>20.399999999999999</v>
      </c>
      <c r="CZ6" s="41">
        <f>IF(SUM(CW6,CX6)&gt;0,SUM(CW6,CX6),"")</f>
        <v>74.8</v>
      </c>
      <c r="DA6" s="41">
        <f>IF(SUM(CN6,CR6)&gt;0,SUM(CN6,CR6),"")</f>
        <v>16.8</v>
      </c>
      <c r="DB6" s="41">
        <f>IF(SUM(CM6:CN6,CP6:CR6,CT6)-SUM(CO6,CS6)&gt;0,SUM(CM6:CN6,CP6:CR6,CT6)-SUM(CO6,CS6),"")</f>
        <v>54.099999999999987</v>
      </c>
      <c r="DC6" s="41">
        <f>IF(SUM(CW6,CX6,DB6)&gt;0,SUM(CW6,CX6,DB6),"")</f>
        <v>128.89999999999998</v>
      </c>
      <c r="DD6" s="52">
        <f>IF(MAX(EB6,FD6,GF6,HH6,IJ6,JL6,KN6,LP6,MR6,NT6,OV6,PX6,QZ6,SB6,TD6)-IF(L6="",0,L6)&gt;0.001,MAX(EB6,FD6,GF6,HH6,IJ6,JL6,KN6,LP6,MR6,NT6,OV6,PX6,QZ6,SB6,TD6)-IF(L6="",0,L6),"")</f>
        <v>2.8000000000000043</v>
      </c>
      <c r="DE6" s="52" t="str">
        <f>IF(MAX(EC6,FE6,GG6,HI6,IK6,JM6,KO6,LQ6,MS6,NU6,OW6,PY6,RA6,SC6,TE6)-IF(N6="",0,N6)&gt;0.001,MAX(EC6,FE6,GG6,HI6,IK6,JM6,KO6,LQ6,MS6,NU6,OW6,PY6,RA6,SC6,TE6)-IF(N6="",0,N6),"")</f>
        <v/>
      </c>
      <c r="DF6" s="52" t="str">
        <f>IF(MAX(EG6,FI6,GK6,HM6,IO6,JQ6,KS6,LU6,MW6,NY6,PA6,QC6,RE6,SG6,TI6)-IF(P6="",0,P6)&gt;0.001,MAX(EG6,FI6,GK6,HM6,IO6,JQ6,KS6,LU6,MW6,NY6,PA6,QC6,RE6,SG6,TI6)-IF(P6="",0,P6),"")</f>
        <v/>
      </c>
      <c r="DG6" s="17">
        <v>18.100000000000001</v>
      </c>
      <c r="DH6" s="17">
        <v>8</v>
      </c>
      <c r="DI6" s="17">
        <v>0.8</v>
      </c>
      <c r="DJ6" s="17">
        <v>0</v>
      </c>
      <c r="DK6" s="17">
        <v>17.899999999999999</v>
      </c>
      <c r="DL6" s="17">
        <v>8.8000000000000007</v>
      </c>
      <c r="DM6" s="17">
        <v>0.6</v>
      </c>
      <c r="DN6" s="17">
        <v>0</v>
      </c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>
        <f>IF(SUM(DH6,DL6)&gt;0,SUM(DH6,DL6),"")</f>
        <v>16.8</v>
      </c>
      <c r="EB6" s="41">
        <f>IF(SUM(DG6:DH6,DJ6:DL6,DN6)-DI6-DM6&gt;0,SUM(DG6:DH6,DJ6:DL6,DN6)-DI6-DM6,"")</f>
        <v>51.4</v>
      </c>
      <c r="EC6" s="41" t="str">
        <f>IF(SUM(DO6:DP6,DR6)-DQ6&gt;0,SUM(DO6:DP6,DR6)-DQ6,"")</f>
        <v/>
      </c>
      <c r="ED6" s="41">
        <f>IF(SUM(DH6,DL6,DP6)&gt;0,SUM(DH6,DL6,DP6),"")</f>
        <v>16.8</v>
      </c>
      <c r="EE6" s="41">
        <f>IF(SUM(EB6,EC6)&gt;0,SUM(EB6,EC6),"")</f>
        <v>51.4</v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>
        <f>IF(SUM(EB6,EC6,EG6)&gt;0,SUM(EB6,EC6,EG6),"")</f>
        <v>51.4</v>
      </c>
      <c r="EI6" s="18">
        <v>18.399999999999999</v>
      </c>
      <c r="EJ6" s="18">
        <v>8.8000000000000007</v>
      </c>
      <c r="EK6" s="18">
        <v>0</v>
      </c>
      <c r="EL6" s="18">
        <v>0</v>
      </c>
      <c r="EM6" s="18">
        <v>18.100000000000001</v>
      </c>
      <c r="EN6" s="18">
        <v>7.2</v>
      </c>
      <c r="EO6" s="18">
        <v>0.6</v>
      </c>
      <c r="EP6" s="18">
        <v>0</v>
      </c>
      <c r="EQ6" s="18"/>
      <c r="ER6" s="18"/>
      <c r="ES6" s="18"/>
      <c r="ET6" s="18"/>
      <c r="EU6" s="18">
        <v>18.600000000000001</v>
      </c>
      <c r="EV6" s="18">
        <v>9.1999999999999993</v>
      </c>
      <c r="EW6" s="18">
        <v>0.6</v>
      </c>
      <c r="EX6" s="18">
        <v>0</v>
      </c>
      <c r="EY6" s="18">
        <v>18.399999999999999</v>
      </c>
      <c r="EZ6" s="18">
        <v>8.4</v>
      </c>
      <c r="FA6" s="18">
        <v>0.6</v>
      </c>
      <c r="FB6" s="18">
        <v>0</v>
      </c>
      <c r="FC6" s="11">
        <f>IF(SUM(EJ6,EN6)&gt;0,SUM(EJ6,EN6),"")</f>
        <v>16</v>
      </c>
      <c r="FD6" s="11">
        <f>IF(SUM(EI6:EJ6,EL6:EN6,EP6)-EK6-EO6&gt;0,SUM(EI6:EJ6,EL6:EN6,EP6)-EK6-EO6,"")</f>
        <v>51.9</v>
      </c>
      <c r="FE6" s="11" t="str">
        <f>IF(SUM(EQ6:ER6,ET6)-ES6&gt;0,SUM(EQ6:ER6,ET6)-ES6,"")</f>
        <v/>
      </c>
      <c r="FF6" s="11">
        <f>IF(SUM(EJ6,EN6,ER6)&gt;0,SUM(EJ6,EN6,ER6),"")</f>
        <v>16</v>
      </c>
      <c r="FG6" s="11">
        <f>IF(SUM(FD6,FE6)&gt;0,SUM(FD6,FE6),"")</f>
        <v>51.9</v>
      </c>
      <c r="FH6" s="11">
        <f>IF(SUM(EV6,EZ6)&gt;0,SUM(EV6,EZ6),"")</f>
        <v>17.600000000000001</v>
      </c>
      <c r="FI6" s="11">
        <f>IF(SUM(EU6:EV6,EX6:EZ6,FB6)-SUM(EW6,FA6)&gt;0,SUM(EU6:EV6,EX6:EZ6,FB6)-SUM(EW6,FA6),"")</f>
        <v>53.4</v>
      </c>
      <c r="FJ6" s="11">
        <f>IF(SUM(FD6,FE6,FI6)&gt;0,SUM(FD6,FE6,FI6),"")</f>
        <v>105.3</v>
      </c>
      <c r="FK6" s="17">
        <v>18.100000000000001</v>
      </c>
      <c r="FL6" s="17">
        <v>9.1999999999999993</v>
      </c>
      <c r="FM6" s="17">
        <v>0.6</v>
      </c>
      <c r="FN6" s="17">
        <v>0</v>
      </c>
      <c r="FO6" s="17">
        <v>18.600000000000001</v>
      </c>
      <c r="FP6" s="17">
        <v>8.4</v>
      </c>
      <c r="FQ6" s="17">
        <v>0</v>
      </c>
      <c r="FR6" s="17">
        <v>0</v>
      </c>
      <c r="FS6" s="17">
        <v>18.8</v>
      </c>
      <c r="FT6" s="17">
        <v>7.6</v>
      </c>
      <c r="FU6" s="17">
        <v>0</v>
      </c>
      <c r="FV6" s="17">
        <v>0</v>
      </c>
      <c r="FW6" s="17">
        <v>18.399999999999999</v>
      </c>
      <c r="FX6" s="17">
        <v>7.6</v>
      </c>
      <c r="FY6" s="17">
        <v>0</v>
      </c>
      <c r="FZ6" s="17">
        <v>0</v>
      </c>
      <c r="GA6" s="17"/>
      <c r="GB6" s="17"/>
      <c r="GC6" s="17"/>
      <c r="GD6" s="17"/>
      <c r="GE6" s="41">
        <f>IF(SUM(FL6,FP6)&gt;0,SUM(FL6,FP6),"")</f>
        <v>17.600000000000001</v>
      </c>
      <c r="GF6" s="41">
        <f>IF(SUM(FK6:FL6,FN6:FP6,FR6)-FM6-FQ6&gt;0,SUM(FK6:FL6,FN6:FP6,FR6)-FM6-FQ6,"")</f>
        <v>53.7</v>
      </c>
      <c r="GG6" s="41">
        <f>IF(SUM(FS6:FT6,FV6)-FU6&gt;0,SUM(FS6:FT6,FV6)-FU6,"")</f>
        <v>26.4</v>
      </c>
      <c r="GH6" s="41">
        <f>IF(SUM(FL6,FP6,FT6)&gt;0,SUM(FL6,FP6,FT6),"")</f>
        <v>25.200000000000003</v>
      </c>
      <c r="GI6" s="41">
        <f>IF(SUM(GF6,GG6)&gt;0,SUM(GF6,GG6),"")</f>
        <v>80.099999999999994</v>
      </c>
      <c r="GJ6" s="41">
        <f>IF(SUM(FX6,GB6)&gt;0,SUM(FX6,GB6),"")</f>
        <v>7.6</v>
      </c>
      <c r="GK6" s="41">
        <f>IF(SUM(FW6:FX6,FZ6:GB6,GD6)-SUM(FY6,GC6)&gt;0,SUM(FW6:FX6,FZ6:GB6,GD6)-SUM(FY6,GC6),"")</f>
        <v>26</v>
      </c>
      <c r="GL6" s="41">
        <f>IF(SUM(GF6,GG6,GK6)&gt;0,SUM(GF6,GG6,GK6),"")</f>
        <v>106.1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IF(SUM(JL6,JM6,JQ6)&gt;0,SUM(JL6,JM6,JQ6),"")</f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>
        <v>16.3</v>
      </c>
      <c r="KV6" s="18">
        <v>8</v>
      </c>
      <c r="KW6" s="18">
        <v>0.8</v>
      </c>
      <c r="KX6" s="18">
        <v>0</v>
      </c>
      <c r="KY6" s="18">
        <v>18.600000000000001</v>
      </c>
      <c r="KZ6" s="18">
        <v>8.4</v>
      </c>
      <c r="LA6" s="18">
        <v>0.6</v>
      </c>
      <c r="LB6" s="18">
        <v>0</v>
      </c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>
        <f>IF(SUM(KV6,KZ6)&gt;0,SUM(KV6,KZ6),"")</f>
        <v>16.399999999999999</v>
      </c>
      <c r="LP6" s="11">
        <f>IF(SUM(KU6:KV6,KX6:KZ6,LB6)-KW6-LA6&gt;0,SUM(KU6:KV6,KX6:KZ6,LB6)-KW6-LA6,"")</f>
        <v>49.900000000000006</v>
      </c>
      <c r="LQ6" s="11" t="str">
        <f>IF(SUM(LC6:LD6,LF6)-LE6&gt;0,SUM(LC6:LD6,LF6)-LE6,"")</f>
        <v/>
      </c>
      <c r="LR6" s="11">
        <f>IF(SUM(KV6,KZ6,LD6)&gt;0,SUM(KV6,KZ6,LD6),"")</f>
        <v>16.399999999999999</v>
      </c>
      <c r="LS6" s="11">
        <f>IF(SUM(LP6,LQ6)&gt;0,SUM(LP6,LQ6),"")</f>
        <v>49.900000000000006</v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>
        <f>IF(SUM(LP6,LQ6,LU6)&gt;0,SUM(LP6,LQ6,LU6),"")</f>
        <v>49.900000000000006</v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1" t="str">
        <f>IF(SUM(QF6,QJ6)&gt;0,SUM(QF6,QJ6),"")</f>
        <v/>
      </c>
      <c r="QZ6" s="41" t="str">
        <f>IF(SUM(QE6:QF6,QH6:QJ6,QL6)-QG6-QK6&gt;0,SUM(QE6:QF6,QH6:QJ6,QL6)-QG6-QK6,"")</f>
        <v/>
      </c>
      <c r="RA6" s="41" t="str">
        <f>IF(SUM(QM6:QN6,QP6)-QO6&gt;0,SUM(QM6:QN6,QP6)-QO6,"")</f>
        <v/>
      </c>
      <c r="RB6" s="41" t="str">
        <f>IF(SUM(QF6,QJ6,QN6)&gt;0,SUM(QF6,QJ6,QN6),"")</f>
        <v/>
      </c>
      <c r="RC6" s="41" t="str">
        <f>IF(SUM(QZ6,RA6)&gt;0,SUM(QZ6,RA6),"")</f>
        <v/>
      </c>
      <c r="RD6" s="41" t="str">
        <f>IF(SUM(QR6,QV6)&gt;0,SUM(QR6,QV6),"")</f>
        <v/>
      </c>
      <c r="RE6" s="41" t="str">
        <f>IF(SUM(QQ6:QR6,QT6:QV6,QX6)-SUM(QS6,QW6)&gt;0,SUM(QQ6:QR6,QT6:QV6,QX6)-SUM(QS6,QW6),"")</f>
        <v/>
      </c>
      <c r="RF6" s="41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1" t="str">
        <f>IF(SUM(SJ6,SN6)&gt;0,SUM(SJ6,SN6),"")</f>
        <v/>
      </c>
      <c r="TD6" s="41" t="str">
        <f>IF(SUM(SI6:SJ6,SL6:SN6,SP6)-SK6-SO6&gt;0,SUM(SI6:SJ6,SL6:SN6,SP6)-SK6-SO6,"")</f>
        <v/>
      </c>
      <c r="TE6" s="41" t="str">
        <f>IF(SUM(SQ6:SR6,ST6)-SS6&gt;0,SUM(SQ6:SR6,ST6)-SS6,"")</f>
        <v/>
      </c>
      <c r="TF6" s="41" t="str">
        <f>IF(SUM(SJ6,SN6,SR6)&gt;0,SUM(SJ6,SN6,SR6),"")</f>
        <v/>
      </c>
      <c r="TG6" s="41" t="str">
        <f>IF(SUM(TD6,TE6)&gt;0,SUM(TD6,TE6),"")</f>
        <v/>
      </c>
      <c r="TH6" s="41" t="str">
        <f>IF(SUM(SV6,SZ6)&gt;0,SUM(SV6,SZ6),"")</f>
        <v/>
      </c>
      <c r="TI6" s="41" t="str">
        <f>IF(SUM(SU6:SV6,SX6:SZ6,TB6)-SUM(SW6,TA6)&gt;0,SUM(SU6:SV6,SX6:SZ6,TB6)-SUM(SW6,TA6),"")</f>
        <v/>
      </c>
      <c r="TJ6" s="41" t="str">
        <f>IF(SUM(TD6,TE6,TI6)&gt;0,SUM(TD6,TE6,TI6),"")</f>
        <v/>
      </c>
      <c r="TK6" s="27">
        <f>IF($CU6="P",CA6,(CA6+AX6)/2)</f>
        <v>18.5</v>
      </c>
      <c r="TL6" s="27">
        <f>IF($CU6="P",CB6,(CB6+AY6)/2)</f>
        <v>8</v>
      </c>
      <c r="TM6" s="27">
        <f>IF($CU6="P",CC6,(CC6+AZ6)/2)</f>
        <v>0.3</v>
      </c>
      <c r="TN6" s="27">
        <f>IF($CU6="P",CD6,(CD6+BA6)/2)</f>
        <v>0</v>
      </c>
      <c r="TO6" s="27">
        <f>IF($CU6="P",CE6,(CE6+BB6)/2)</f>
        <v>17.950000000000003</v>
      </c>
      <c r="TP6" s="27">
        <f>IF($CU6="P",CF6,(CF6+BC6)/2)</f>
        <v>5.6</v>
      </c>
      <c r="TQ6" s="27">
        <f>IF($CU6="P",CG6,(CG6+BD6)/2)</f>
        <v>0</v>
      </c>
      <c r="TR6" s="27">
        <f>IF($CU6="P",CH6,(CH6+BE6)/2)</f>
        <v>0</v>
      </c>
      <c r="TS6" s="27">
        <f>IF($CU6="P",CI6,(CI6+BF6)/2)</f>
        <v>18</v>
      </c>
      <c r="TT6" s="27">
        <f>IF($CU6="P",CJ6,(CJ6+BG6)/2)</f>
        <v>5.8000000000000007</v>
      </c>
      <c r="TU6" s="27">
        <f>IF($CU6="P",CK6,(CK6+BH6)/2)</f>
        <v>0</v>
      </c>
      <c r="TV6" s="27">
        <f>IF($CU6="P",CL6,(CL6+BI6)/2)</f>
        <v>0.15</v>
      </c>
      <c r="TW6" s="27">
        <f>IF($CU6="P",CM6,(CM6+BJ6)/2)</f>
        <v>9.5</v>
      </c>
      <c r="TX6" s="27">
        <f>IF($CU6="P",CN6,(CN6+BK6)/2)</f>
        <v>4.2</v>
      </c>
      <c r="TY6" s="27">
        <f>IF($CU6="P",CO6,(CO6+BL6)/2)</f>
        <v>0.1</v>
      </c>
      <c r="TZ6" s="27">
        <f>IF($CU6="P",CP6,(CP6+BM6)/2)</f>
        <v>0</v>
      </c>
      <c r="UA6" s="27">
        <f>IF($CU6="P",CQ6,(CQ6+BN6)/2)</f>
        <v>9.1</v>
      </c>
      <c r="UB6" s="27">
        <f>IF($CU6="P",CR6,(CR6+BO6)/2)</f>
        <v>4.2</v>
      </c>
      <c r="UC6" s="27">
        <f>IF($CU6="P",CS6,(CS6+BP6)/2)</f>
        <v>0</v>
      </c>
      <c r="UD6" s="27">
        <f>IF($CU6="P",CT6,(CT6+BQ6)/2)</f>
        <v>0.15</v>
      </c>
      <c r="UE6" s="29" t="s">
        <v>56</v>
      </c>
      <c r="UF6" s="11">
        <f>IF(SUM(TL6,TP6)&gt;0,SUM(TL6,TP6),"")</f>
        <v>13.6</v>
      </c>
      <c r="UG6" s="11">
        <f>IF(SUM(TK6:TL6,TN6:TP6,TR6)-TM6-TQ6&gt;0,SUM(TK6:TL6,TN6:TP6,TR6)-TM6-TQ6,"")</f>
        <v>49.750000000000007</v>
      </c>
      <c r="UH6" s="11">
        <f>IF(SUM(TS6:TT6,TV6)-TU6&gt;0,SUM(TS6:TT6,TV6)-TU6,"")</f>
        <v>23.95</v>
      </c>
      <c r="UI6" s="11">
        <f>IF(SUM(TL6,TP6,TT6)&gt;0,SUM(TL6,TP6,TT6),"")</f>
        <v>19.399999999999999</v>
      </c>
      <c r="UJ6" s="11">
        <f>IF(SUM(UG6,UH6)&gt;0,SUM(UG6,UH6),"")</f>
        <v>73.7</v>
      </c>
      <c r="UK6" s="11">
        <f>IF(SUM(TX6,UB6)&gt;0,SUM(TX6,UB6),"")</f>
        <v>8.4</v>
      </c>
      <c r="UL6" s="11">
        <f>IF(SUM(TW6:TX6,TZ6:UB6,UD6)-SUM(TY6,UC6)&gt;0,SUM(TW6:TX6,TZ6:UB6,UD6)-SUM(TY6,UC6),"")</f>
        <v>27.049999999999994</v>
      </c>
      <c r="UM6" s="11">
        <f>IF(SUM(UG6,UH6,UL6)&gt;0,SUM(UG6,UH6,UL6),"")</f>
        <v>100.75</v>
      </c>
    </row>
    <row r="7" spans="1:559" x14ac:dyDescent="0.2">
      <c r="A7" s="4" cm="1">
        <f t="array" ref="A7">IF(AND(H7&lt;&gt;"",H7&lt;&gt;"No DD"),SUMPRODUCT((H$4:H$32&lt;&gt;"")*(H$4:H$32&lt;&gt;"No DD")*(E$4:E$32&gt;E7))+1,IF(H7="No DD",SUMPRODUCT((H$4:H$32="No DD")*(E$4:E$32&gt;E7))+1+SUMPRODUCT((H$4:H$32&lt;&gt;"")*(H$4:H$32&lt;&gt;"No DD")),""))</f>
        <v>4</v>
      </c>
      <c r="B7" s="5" t="s">
        <v>78</v>
      </c>
      <c r="C7" s="4" t="s">
        <v>3</v>
      </c>
      <c r="D7" s="4">
        <v>2003</v>
      </c>
      <c r="E7" s="9">
        <f>SUM(J7:R7)+SUM(J7:O7)*0.0000001+SUM(J7)*0.0000000000001</f>
        <v>186.80001301500516</v>
      </c>
      <c r="F7" s="3" t="str">
        <f>IF(OR(AND(AP7&gt;=AW$34,AQ7&gt;=AW$38,AP7&lt;&gt;"",AO7=""),AND(AU7&gt;=AW$34,AV7&gt;=AW$38,AU7&lt;&gt;"",AO7=""),AND(BS7&gt;=BZ$34,BT7&gt;=BZ$38,BS7&lt;&gt;"",BR7=""),AND(BX7&gt;=BZ$34,BY7&gt;=BZ$38,BX7&lt;&gt;"",BR7=""),AND(CV7&gt;=DC$34,CW7&gt;=DC$38,CV7&lt;&gt;"",CU7=""),AND(DA7&gt;=DC$34,DB7&gt;=DC$38,DA7&lt;&gt;""),AND(EA7&gt;=EH$34,EB7&gt;=EH$38,EA7&lt;&gt;""),AND(EF7&gt;=EH$34,EG7&gt;=EH$38,EF7&lt;&gt;""),AND(FC7&gt;=FJ$34,FD7&gt;=FJ$38,FC7&lt;&gt;""),AND(FH7&gt;=FJ$34,FI7&gt;=FJ$38,FH7&lt;&gt;""),AND(GE7&gt;=GL$34,GF7&gt;=GL$38,GE7&lt;&gt;""),AND(GJ7&gt;=GL$34,GK7&gt;=GL$38,GJ7&lt;&gt;""),AND(HG7&gt;=HN$34,HH7&gt;=HN$38,HG7&lt;&gt;""),AND(HL7&gt;=HN$34,HM7&gt;=HN$38,HL7&lt;&gt;""),AND(II7&gt;=IP$34,IJ7&gt;=IP$38,II7&lt;&gt;""),AND(IN7&gt;=IP$34,IO7&gt;=IP$38,IN7&lt;&gt;""),AND(JK7&gt;=JR$34,JL7&gt;=JR$38,JK7&lt;&gt;""),AND(JP7&gt;=JR$34,JQ7&gt;=JR$38,JP7&lt;&gt;""),AND(KM7&gt;=KT$34,KN7&gt;=KT$38,KM7&lt;&gt;""),AND(KR7&gt;=KT$34,KS7&gt;=KT$38,KR7&lt;&gt;""),AND(LO7&gt;=LV$34,LP7&gt;=LV$38,LO7&lt;&gt;""),AND(LT7&gt;=LV$34,LU7&gt;=LV$38,LT7&lt;&gt;""),AND(MQ7&gt;=MX$34,MR7&gt;=MX$38,MQ7&lt;&gt;""),AND(MV7&gt;=MX$34,MW7&gt;=MX$38,MV7&lt;&gt;""),AND(NS7&gt;=NZ$34,NT7&gt;=NZ$38,NS7&lt;&gt;""),AND(NX7&gt;=NZ$34,NY7&gt;=NZ$38,NX7&lt;&gt;""),AND(OU7&gt;=PB$34,OV7&gt;=PB$38,OU7&lt;&gt;""),AND(OZ7&gt;=PB$34,PA7&gt;=PB$38,OZ7&lt;&gt;""),AND(PW7&gt;=QD$34,PX7&gt;=QD$38,PW7&lt;&gt;""),AND(QB7&gt;=QD$34,QC7&gt;=QD$38,QB7&lt;&gt;""),AND(QY7&gt;=RF$34,QZ7&gt;=RF$38,QY7&lt;&gt;""),AND(RD7&gt;=RF$34,RE7&gt;=RF$38,RD7&lt;&gt;""),AND(SA7&gt;=SH$34,SB7&gt;=SH$38,SA7&lt;&gt;""),AND(SF7&gt;=SH$34,SG7&gt;=SH$38,SF7&lt;&gt;""),AND(TC7&gt;=TJ$34,TD7&gt;=TJ$38,TC7&lt;&gt;""),AND(TI7&gt;=TJ$34,TJ7&gt;=TJ$38,TI7&lt;&gt;"")),"P","")</f>
        <v>P</v>
      </c>
      <c r="G7" s="3" t="str">
        <f>IF(OR(AND(AQ7&gt;=AW$38,AQ7&lt;&gt;"",AO7=""),AND(AV7&gt;=AW$38,AV7&lt;&gt;"",AO7=""),AND(BT7&gt;=BZ$38,BT7&lt;&gt;"",BR7=""),AND(BY7&gt;=BZ$38,BY7&lt;&gt;"",BR7=""),AND(CW7&gt;=DC$38,CW7&lt;&gt;"",CU7=""),AND(DB7&gt;=DC$38,DB7&lt;&gt;"",CU7=""),AND(EB7&gt;=EH$38,EB7&lt;&gt;""),AND(EG7&gt;=EH$38,EG7&lt;&gt;""),AND(FD7&gt;=FJ$38,FD7&lt;&gt;""),AND(FI7&gt;=FJ$38,FI7&lt;&gt;""),AND(GF7&gt;=GL$38,GF7&lt;&gt;""),AND(GK7&gt;=GL$38,GK7&lt;&gt;""),AND(HH7&gt;=HN$38,HH7&lt;&gt;""),AND(HM7&gt;=HN$38,HM7&lt;&gt;""),AND(IJ7&gt;=IP$38,IJ7&lt;&gt;""),AND(IO7&gt;=IP$38,IO7&lt;&gt;""),AND(JL7&gt;=JR$38,JL7&lt;&gt;""),AND(JQ7&gt;=JR$38,JQ7&lt;&gt;""),AND(KN7&gt;=KT$38,KN7&lt;&gt;""),AND(KS7&gt;=KT$38,KS7&lt;&gt;""),AND(LP7&gt;=LV$38,LP7&lt;&gt;""),AND(LU7&gt;=LV$38,LU7&lt;&gt;""),AND(MR7&gt;=MX$38,MR7&lt;&gt;""),AND(MW7&gt;=MX$38,MW7&lt;&gt;""),AND(NT7&gt;=NZ$38,NT7&lt;&gt;""),AND(NY7&gt;=NZ$38,NY7&lt;&gt;""),AND(OV7&gt;=PB$38,OV7&lt;&gt;""),AND(PA7&gt;=PB$38,PA7&lt;&gt;""),AND(PX7&gt;=QD$38,PX7&lt;&gt;""),AND(QC7&gt;=QD$38,QC7&lt;&gt;""),AND(QZ7&gt;=RF$38,QZ7&lt;&gt;""),AND(RE7&gt;=RF$38,RE7&lt;&gt;""),AND(SB7&gt;=SH$38,SB7&lt;&gt;""),AND(SG7&gt;=SH$38,SG7&lt;&gt;""),AND(TD7&gt;=TJ$38,TD7&lt;&gt;""),AND(TJ7&gt;=TJ$38,TJ7&lt;&gt;"")),"P","")</f>
        <v>P</v>
      </c>
      <c r="H7" s="37" t="str">
        <f>IF(AND(G7="P",F7=""),"No DD",IF(OR(AND(AS7&gt;=AW$37,AT7&gt;=AW$41,AS7&lt;&gt;"",AO7=""),AND(BV7&gt;=BZ$37,BW7&gt;=BZ$41,BV7&lt;&gt;"",BR7=""),AND(CY7&gt;=DC$37,CZ7&gt;=DC$41,CY7&lt;&gt;"",CU7=""),AND(ED7&gt;=EH$37,EE7&gt;=EH$41,ED7&lt;&gt;""),AND(FF7&gt;=FJ$37,FG7&gt;=FJ$41,FF7&lt;&gt;""),AND(GH7&gt;=GL$37,GI7&gt;=GL$41,GH7&lt;&gt;""),AND(HJ7&gt;=HN$37,HK7&gt;=HN$41,HJ7&lt;&gt;""),AND(IL7&gt;=IP$37,IM7&gt;=IP$41,IL7&lt;&gt;""),AND(JN7&gt;=JR$37,JO7&gt;=JR$41,JN7&lt;&gt;""),AND(KP7&gt;=KT$37,KQ7&gt;=KT$41,KP7&lt;&gt;""),AND(LR7&gt;=LV$37,LS7&gt;=LV$41,LR7&lt;&gt;""),AND(MT7&gt;=MX$37,MU7&gt;=MX$41,MT7&lt;&gt;""),AND(NV7&gt;=NZ$37,NW7&gt;=NZ$41,NV7&lt;&gt;""),AND(OX7&gt;=PB$37,OY7&gt;=PB$41,OX7&lt;&gt;""),AND(PZ7&gt;=QD$37,QA7&gt;=QD$41,PZ7&lt;&gt;""),AND(RB7&gt;=RF$37,RC7&gt;=RF$41,RB7&lt;&gt;""),AND(SD7&gt;=SH$37,SE7&gt;=SH$41,SD7&lt;&gt;""),AND(TF7&gt;=TJ$37,TG7&gt;=TJ$41,TF7&lt;&gt;"")),"Merit",IF(OR(AND(AS7&gt;=AW$36,AT7&gt;=AW$40,AS7&lt;&gt;"",AO7=""),AND(BV7&gt;=BZ$36,BW7&gt;=BZ$40,BV7&lt;&gt;"",BR7=""),AND(CY7&gt;=DC$36,CZ7&gt;=DC$40,CY7&lt;&gt;"",CU7=""),AND(ED7&gt;=EH$36,EE7&gt;=EH$40,ED7&lt;&gt;""),AND(FF7&gt;=FJ$36,FG7&gt;=FJ$40,FF7&lt;&gt;""),AND(GH7&gt;=GL$36,GI7&gt;=GL$40,GH7&lt;&gt;""),AND(HJ7&gt;=HN$36,HK7&gt;=HN$40,HJ7&lt;&gt;""),AND(IL7&gt;=IP$36,IM7&gt;=IP$40,IL7&lt;&gt;""),AND(JN7&gt;=JR$36,JO7&gt;=JR$40,JN7&lt;&gt;""),AND(KP7&gt;=KT$36,KQ7&gt;=KT$40,KP7&lt;&gt;""),AND(LR7&gt;=LV$36,LS7&gt;=LV$40,LR7&lt;&gt;""),AND(MT7&gt;=MX$36,MU7&gt;=MX$40,MT7&lt;&gt;""),AND(NV7&gt;=NZ$36,NW7&gt;=NZ$40,NV7&lt;&gt;""),AND(OX7&gt;=PB$36,OY7&gt;=PB$40,OX7&lt;&gt;""),AND(PZ7&gt;=QD$36,QA7&gt;=QD$40,PZ7&lt;&gt;""),AND(RB7&gt;=RF$36,RC7&gt;=RF$40,RB7&lt;&gt;""),AND(SD7&gt;=SH$36,SE7&gt;=SH$40,SD7&lt;&gt;""),AND(TF7&gt;=TJ$36,TG7&gt;=TJ$40,TF7&lt;&gt;"")),"Excellence",IF(I7="P","Worlds Team",IF(F7="P","National Team","")))))</f>
        <v>Worlds Team</v>
      </c>
      <c r="I7" s="3" t="str">
        <f>IF(OR(AND(AS7&gt;=AW$35,AT7&gt;=AW$39,AS7&lt;&gt;"",AO7=""),AND(BV7&gt;=BZ$35,BW7&gt;=BZ$39,BV7&lt;&gt;"",BR7=""),AND(CY7&gt;=DC$35,CZ7&gt;=DC$39,CY7&lt;&gt;"",CU7=""),AND(ED7&gt;=EH$35,EE7&gt;=EH$39,ED7&lt;&gt;""),AND(FF7&gt;=FJ$35,FG7&gt;=FJ$39,FF7&lt;&gt;""),AND(GH7&gt;=GL$35,GI7&gt;=GL$39,GH7&lt;&gt;""),AND(HJ7&gt;=HN$35,HK7&gt;=HN$39,HJ7&lt;&gt;""),AND(IL7&gt;=IP$35,IM7&gt;=IP$39,IL7&lt;&gt;""),AND(JN7&gt;=JR$35,JO7&gt;=JR$39,JN7&lt;&gt;""),AND(KP7&gt;=KT$35,KQ7&gt;=KT$39,KP7&lt;&gt;""),AND(LR7&gt;=LV$35,LS7&gt;=LV$39,LR7&lt;&gt;""),AND(MT7&gt;=MX$35,MU7&gt;=MX$39,MT7&lt;&gt;""),AND(NV7&gt;=NZ$35,NW7&gt;=NZ$39,NV7&lt;&gt;""),AND(OX7&gt;=PB$35,OY7&gt;=PB$39,OX7&lt;&gt;""),AND(PZ7&gt;=QD$35,QA7&gt;=QD$39,PZ7&lt;&gt;""),AND(RB7&gt;=RF$35,RC7&gt;=RF$39,RB7&lt;&gt;""),AND(SD7&gt;=SH$35,SE7&gt;=SH$39,SD7&lt;&gt;""),AND(TF7&gt;=TJ$35,TG7&gt;=TJ$39,TF7&lt;&gt;"")),"P","")</f>
        <v>P</v>
      </c>
      <c r="J7" s="8">
        <f>IF(COUNT(AQ7,BT7,CW7)&gt;0,LARGE((AQ7,BT7,CW7),1),0)</f>
        <v>51.5</v>
      </c>
      <c r="K7" s="8" t="str">
        <f>IF(J7=0,"",IF(J7=CW7,$CA$1,IF(J7=BT7,$AX$1,IF(J7=AQ7,$U$1,""))))</f>
        <v>2023 Domestic 3rd Trial</v>
      </c>
      <c r="L7" s="8">
        <f>IF(COUNT(AQ7,BT7,CW7)&gt;1,LARGE((AQ7,BT7,CW7),2),0)</f>
        <v>51.35</v>
      </c>
      <c r="M7" s="8" t="str">
        <f>IF(K7=0,"",IF(AND(L7=J7,L7=AQ7,K7=BT7),$U$1,IF(AND(L7=J7,L7=AQ7,L7=CW7),$U$1,IF(AND(L7=J7,L7=CW7,L7=BT7),$AX$1,IF(L7=CW7,$CA$1,IF(L7=BT7,$AX$1,IF(L7=AQ7,$U$1,"")))))))</f>
        <v>2024 Elite Canada</v>
      </c>
      <c r="N7" s="8">
        <f>IF(COUNT(AR7,BU7,CX7)&gt;0,LARGE((AR7,BU7,CX7),1),0)</f>
        <v>27.3</v>
      </c>
      <c r="O7" s="8" t="str">
        <f>IF(N7=0,"",IF(N7=CX7,$CA$1,IF(N7=BU7,$AX$1,IF(N7=AR7,$U$1,""))))</f>
        <v>2023 Domestic 3rd Trial</v>
      </c>
      <c r="P7" s="8">
        <f>IF(MAX(AV7,BY7,DB7)&gt;0,MAX(AV7,BY7,DB7),0)</f>
        <v>52.600000000000009</v>
      </c>
      <c r="Q7" s="8" t="str">
        <f>IF(P7=0,"",IF(P7=DB7,$CA$1,IF(P7=BY7,$AX$1,IF(P7=AV7,$U$1,""))))</f>
        <v>2023 Domestic 3rd Trial</v>
      </c>
      <c r="R7" s="8">
        <f>IF(MAX(DD7:DF7)&gt;0,MAX(DD7:DF7),"")</f>
        <v>4.0500000000000043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N7="",0,N7)=TE7,$SI$1,IF(R7+IF(N7="",0,N7)=SC7,$RG$1,IF(R7+IF(N7="",0,N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P7="",0,P7)=TI7,$SI$1,IF(R7+IF(P7="",0,P7)=SG7,$RG$1,IF(R7+IF(P7="",0,P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>2023 World Cup POR 2 (July 8)</v>
      </c>
      <c r="U7" s="19">
        <v>17.100000000000001</v>
      </c>
      <c r="V7" s="19">
        <v>8</v>
      </c>
      <c r="W7" s="19">
        <v>1</v>
      </c>
      <c r="X7" s="19">
        <v>0.3</v>
      </c>
      <c r="Y7" s="19">
        <v>19.100000000000001</v>
      </c>
      <c r="Z7" s="19">
        <v>8.4</v>
      </c>
      <c r="AA7" s="19">
        <v>0.4</v>
      </c>
      <c r="AB7" s="19">
        <v>0</v>
      </c>
      <c r="AC7" s="19">
        <v>19</v>
      </c>
      <c r="AD7" s="19">
        <v>8.4</v>
      </c>
      <c r="AE7" s="19">
        <v>0.4</v>
      </c>
      <c r="AF7" s="19">
        <v>0.3</v>
      </c>
      <c r="AG7" s="19">
        <v>19.100000000000001</v>
      </c>
      <c r="AH7" s="19">
        <v>8</v>
      </c>
      <c r="AI7" s="19">
        <v>0.6</v>
      </c>
      <c r="AJ7" s="19">
        <v>0.3</v>
      </c>
      <c r="AK7" s="19">
        <v>19</v>
      </c>
      <c r="AL7" s="19">
        <v>7.6</v>
      </c>
      <c r="AM7" s="19">
        <v>0.8</v>
      </c>
      <c r="AN7" s="19">
        <v>0</v>
      </c>
      <c r="AO7" s="28"/>
      <c r="AP7" s="41">
        <f>IF(SUM(V7,Z7)&gt;0,SUM(V7,Z7),"")</f>
        <v>16.399999999999999</v>
      </c>
      <c r="AQ7" s="41">
        <f>IF(SUM(U7:V7,X7:Z7,AB7)-W7-AA7&gt;0,SUM(U7:V7,X7:Z7,AB7)-W7-AA7,"")</f>
        <v>51.5</v>
      </c>
      <c r="AR7" s="41">
        <f>IF(SUM(AC7:AD7,AF7)-AE7&gt;0,SUM(AC7:AD7,AF7)-AE7,"")</f>
        <v>27.3</v>
      </c>
      <c r="AS7" s="41">
        <f>IF(SUM(V7,Z7,AD7)&gt;0,SUM(V7,Z7,AD7),"")</f>
        <v>24.799999999999997</v>
      </c>
      <c r="AT7" s="41">
        <f>IF(SUM(AQ7,AR7)&gt;0,SUM(AQ7,AR7),"")</f>
        <v>78.8</v>
      </c>
      <c r="AU7" s="41">
        <f>IF(SUM(AH7,AL7)&gt;0,SUM(AH7,AL7),"")</f>
        <v>15.6</v>
      </c>
      <c r="AV7" s="41">
        <f>IF(SUM(AG7:AH7,AJ7:AL7,AN7)-SUM(AI7,AM7)&gt;0,SUM(AG7:AH7,AJ7:AL7,AN7)-SUM(AI7,AM7),"")</f>
        <v>52.600000000000009</v>
      </c>
      <c r="AW7" s="41">
        <f>IF(SUM(AQ7,AR7,AV7)&gt;0,SUM(AQ7,AR7,AV7),"")</f>
        <v>131.4</v>
      </c>
      <c r="AX7" s="18">
        <v>18.149999999999999</v>
      </c>
      <c r="AY7" s="18">
        <v>8.6</v>
      </c>
      <c r="AZ7" s="18">
        <v>0.6</v>
      </c>
      <c r="BA7" s="18">
        <v>0.3</v>
      </c>
      <c r="BB7" s="18">
        <v>18.350000000000001</v>
      </c>
      <c r="BC7" s="18">
        <v>6.6</v>
      </c>
      <c r="BD7" s="18">
        <v>0.2</v>
      </c>
      <c r="BE7" s="18">
        <v>0.15</v>
      </c>
      <c r="BF7" s="18">
        <v>18.3</v>
      </c>
      <c r="BG7" s="18">
        <v>6</v>
      </c>
      <c r="BH7" s="18">
        <v>0.2</v>
      </c>
      <c r="BI7" s="18">
        <v>0.15</v>
      </c>
      <c r="BJ7" s="18">
        <v>9.5500000000000007</v>
      </c>
      <c r="BK7" s="18">
        <v>4</v>
      </c>
      <c r="BL7" s="18">
        <v>0.3</v>
      </c>
      <c r="BM7" s="18">
        <v>0.15</v>
      </c>
      <c r="BN7" s="18">
        <v>9.5</v>
      </c>
      <c r="BO7" s="18">
        <v>3.8</v>
      </c>
      <c r="BP7" s="18">
        <v>0.4</v>
      </c>
      <c r="BQ7" s="18">
        <v>0</v>
      </c>
      <c r="BR7" s="29" t="s">
        <v>56</v>
      </c>
      <c r="BS7" s="11">
        <f>IF(SUM(AY7,BC7)&gt;0,SUM(AY7,BC7),"")</f>
        <v>15.2</v>
      </c>
      <c r="BT7" s="11">
        <f>IF(SUM(AX7:AY7,BA7:BC7,BE7)-AZ7-BD7&gt;0,SUM(AX7:AY7,BA7:BC7,BE7)-AZ7-BD7,"")</f>
        <v>51.35</v>
      </c>
      <c r="BU7" s="11">
        <f>IF(SUM(BF7:BG7,BI7)-BH7&gt;0,SUM(BF7:BG7,BI7)-BH7,"")</f>
        <v>24.25</v>
      </c>
      <c r="BV7" s="11">
        <f>IF(SUM(AY7,BC7,BG7)&gt;0,SUM(AY7,BC7,BG7),"")</f>
        <v>21.2</v>
      </c>
      <c r="BW7" s="11">
        <f>IF(SUM(BT7,BU7)&gt;0,SUM(BT7,BU7),"")</f>
        <v>75.599999999999994</v>
      </c>
      <c r="BX7" s="11">
        <f>IF(SUM(BK7,BO7)&gt;0,SUM(BK7,BO7),"")</f>
        <v>7.8</v>
      </c>
      <c r="BY7" s="11">
        <f>IF(SUM(BJ7:BK7,BM7:BO7,BQ7)-SUM(BL7,BP7)&gt;0,SUM(BJ7:BK7,BM7:BO7,BQ7)-SUM(BL7,BP7),"")</f>
        <v>26.300000000000004</v>
      </c>
      <c r="BZ7" s="11">
        <f>IF(SUM(BT7,BU7,BY7)&gt;0,SUM(BT7,BU7,BY7),"")</f>
        <v>101.9</v>
      </c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28"/>
      <c r="CV7" s="41" t="str">
        <f>IF(SUM(CB7,CF7)&gt;0,SUM(CB7,CF7),"")</f>
        <v/>
      </c>
      <c r="CW7" s="41" t="str">
        <f>IF(SUM(CA7:CB7,CD7:CF7,CH7)-CC7-CG7&gt;0,SUM(CA7:CB7,CD7:CF7,CH7)-CC7-CG7,"")</f>
        <v/>
      </c>
      <c r="CX7" s="41" t="str">
        <f>IF(SUM(CI7:CJ7,CL7)-CK7&gt;0,SUM(CI7:CJ7,CL7)-CK7,"")</f>
        <v/>
      </c>
      <c r="CY7" s="41" t="str">
        <f>IF(SUM(CB7,CF7,CJ7)&gt;0,SUM(CB7,CF7,CJ7),"")</f>
        <v/>
      </c>
      <c r="CZ7" s="41" t="str">
        <f>IF(SUM(CW7,CX7)&gt;0,SUM(CW7,CX7),"")</f>
        <v/>
      </c>
      <c r="DA7" s="41" t="str">
        <f>IF(SUM(CN7,CR7)&gt;0,SUM(CN7,CR7),"")</f>
        <v/>
      </c>
      <c r="DB7" s="41" t="str">
        <f>IF(SUM(CM7:CN7,CP7:CR7,CT7)-SUM(CO7,CS7)&gt;0,SUM(CM7:CN7,CP7:CR7,CT7)-SUM(CO7,CS7),"")</f>
        <v/>
      </c>
      <c r="DC7" s="41" t="str">
        <f>IF(SUM(CW7,CX7,DB7)&gt;0,SUM(CW7,CX7,DB7),"")</f>
        <v/>
      </c>
      <c r="DD7" s="52">
        <f>IF(MAX(EB7,FD7,GF7,HH7,IJ7,JL7,KN7,LP7,MR7,NT7,OV7,PX7,QZ7,SB7,TD7)-IF(L7="",0,L7)&gt;0.001,MAX(EB7,FD7,GF7,HH7,IJ7,JL7,KN7,LP7,MR7,NT7,OV7,PX7,QZ7,SB7,TD7)-IF(L7="",0,L7),"")</f>
        <v>4.0500000000000043</v>
      </c>
      <c r="DE7" s="52" t="str">
        <f>IF(MAX(EC7,FE7,GG7,HI7,IK7,JM7,KO7,LQ7,MS7,NU7,OW7,PY7,RA7,SC7,TE7)-IF(N7="",0,N7)&gt;0.001,MAX(EC7,FE7,GG7,HI7,IK7,JM7,KO7,LQ7,MS7,NU7,OW7,PY7,RA7,SC7,TE7)-IF(N7="",0,N7),"")</f>
        <v/>
      </c>
      <c r="DF7" s="52" t="str">
        <f>IF(MAX(EG7,FI7,GK7,HM7,IO7,JQ7,KS7,LU7,MW7,NY7,PA7,QC7,RE7,SG7,TI7)-IF(P7="",0,P7)&gt;0.001,MAX(EG7,FI7,GK7,HM7,IO7,JQ7,KS7,LU7,MW7,NY7,PA7,QC7,RE7,SG7,TI7)-IF(P7="",0,P7),"")</f>
        <v/>
      </c>
      <c r="DG7" s="17">
        <v>18.600000000000001</v>
      </c>
      <c r="DH7" s="17">
        <v>9.1999999999999993</v>
      </c>
      <c r="DI7" s="17">
        <v>0.2</v>
      </c>
      <c r="DJ7" s="17">
        <v>0</v>
      </c>
      <c r="DK7" s="17">
        <v>18.600000000000001</v>
      </c>
      <c r="DL7" s="17">
        <v>9.1999999999999993</v>
      </c>
      <c r="DM7" s="17">
        <v>0</v>
      </c>
      <c r="DN7" s="17">
        <v>0</v>
      </c>
      <c r="DO7" s="17"/>
      <c r="DP7" s="17"/>
      <c r="DQ7" s="17"/>
      <c r="DR7" s="17"/>
      <c r="DS7" s="17">
        <v>18.399999999999999</v>
      </c>
      <c r="DT7" s="17">
        <v>10</v>
      </c>
      <c r="DU7" s="17">
        <v>0.6</v>
      </c>
      <c r="DV7" s="17">
        <v>0</v>
      </c>
      <c r="DW7" s="17"/>
      <c r="DX7" s="17"/>
      <c r="DY7" s="17"/>
      <c r="DZ7" s="17"/>
      <c r="EA7" s="41">
        <f>IF(SUM(DH7,DL7)&gt;0,SUM(DH7,DL7),"")</f>
        <v>18.399999999999999</v>
      </c>
      <c r="EB7" s="41">
        <f>IF(SUM(DG7:DH7,DJ7:DL7,DN7)-DI7-DM7&gt;0,SUM(DG7:DH7,DJ7:DL7,DN7)-DI7-DM7,"")</f>
        <v>55.400000000000006</v>
      </c>
      <c r="EC7" s="41" t="str">
        <f>IF(SUM(DO7:DP7,DR7)-DQ7&gt;0,SUM(DO7:DP7,DR7)-DQ7,"")</f>
        <v/>
      </c>
      <c r="ED7" s="41">
        <f>IF(SUM(DH7,DL7,DP7)&gt;0,SUM(DH7,DL7,DP7),"")</f>
        <v>18.399999999999999</v>
      </c>
      <c r="EE7" s="41">
        <f>IF(SUM(EB7,EC7)&gt;0,SUM(EB7,EC7),"")</f>
        <v>55.400000000000006</v>
      </c>
      <c r="EF7" s="41">
        <f>IF(SUM(DT7,DX7)&gt;0,SUM(DT7,DX7),"")</f>
        <v>10</v>
      </c>
      <c r="EG7" s="41">
        <f>IF(SUM(DS7:DT7,DV7:DX7,DZ7)-SUM(DU7,DY7)&gt;0,SUM(DS7:DT7,DV7:DX7,DZ7)-SUM(DU7,DY7),"")</f>
        <v>27.799999999999997</v>
      </c>
      <c r="EH7" s="41">
        <f>IF(SUM(EB7,EC7,EG7)&gt;0,SUM(EB7,EC7,EG7),"")</f>
        <v>83.2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IF(SUM(FD7,FE7,FI7)&gt;0,SUM(FD7,FE7,FI7),"")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>IF(SUM(FL7,FP7)&gt;0,SUM(FL7,FP7),"")</f>
        <v/>
      </c>
      <c r="GF7" s="41" t="str">
        <f>IF(SUM(FK7:FL7,FN7:FP7,FR7)-FM7-FQ7&gt;0,SUM(FK7:FL7,FN7:FP7,FR7)-FM7-FQ7,"")</f>
        <v/>
      </c>
      <c r="GG7" s="41" t="str">
        <f>IF(SUM(FS7:FT7,FV7)-FU7&gt;0,SUM(FS7:FT7,FV7)-FU7,"")</f>
        <v/>
      </c>
      <c r="GH7" s="41" t="str">
        <f>IF(SUM(FL7,FP7,FT7)&gt;0,SUM(FL7,FP7,FT7),"")</f>
        <v/>
      </c>
      <c r="GI7" s="41" t="str">
        <f>IF(SUM(GF7,GG7)&gt;0,SUM(GF7,GG7),"")</f>
        <v/>
      </c>
      <c r="GJ7" s="41" t="str">
        <f>IF(SUM(FX7,GB7)&gt;0,SUM(FX7,GB7),"")</f>
        <v/>
      </c>
      <c r="GK7" s="41" t="str">
        <f>IF(SUM(FW7:FX7,FZ7:GB7,GD7)-SUM(FY7,GC7)&gt;0,SUM(FW7:FX7,FZ7:GB7,GD7)-SUM(FY7,GC7),"")</f>
        <v/>
      </c>
      <c r="GL7" s="41" t="str">
        <f>IF(SUM(GF7,GG7,GK7)&gt;0,SUM(GF7,GG7,GK7),"")</f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1" t="str">
        <f>IF(SUM(QF7,QJ7)&gt;0,SUM(QF7,QJ7),"")</f>
        <v/>
      </c>
      <c r="QZ7" s="41" t="str">
        <f>IF(SUM(QE7:QF7,QH7:QJ7,QL7)-QG7-QK7&gt;0,SUM(QE7:QF7,QH7:QJ7,QL7)-QG7-QK7,"")</f>
        <v/>
      </c>
      <c r="RA7" s="41" t="str">
        <f>IF(SUM(QM7:QN7,QP7)-QO7&gt;0,SUM(QM7:QN7,QP7)-QO7,"")</f>
        <v/>
      </c>
      <c r="RB7" s="41" t="str">
        <f>IF(SUM(QF7,QJ7,QN7)&gt;0,SUM(QF7,QJ7,QN7),"")</f>
        <v/>
      </c>
      <c r="RC7" s="41" t="str">
        <f>IF(SUM(QZ7,RA7)&gt;0,SUM(QZ7,RA7),"")</f>
        <v/>
      </c>
      <c r="RD7" s="41" t="str">
        <f>IF(SUM(QR7,QV7)&gt;0,SUM(QR7,QV7),"")</f>
        <v/>
      </c>
      <c r="RE7" s="41" t="str">
        <f>IF(SUM(QQ7:QR7,QT7:QV7,QX7)-SUM(QS7,QW7)&gt;0,SUM(QQ7:QR7,QT7:QV7,QX7)-SUM(QS7,QW7),"")</f>
        <v/>
      </c>
      <c r="RF7" s="41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1" t="str">
        <f>IF(SUM(SJ7,SN7)&gt;0,SUM(SJ7,SN7),"")</f>
        <v/>
      </c>
      <c r="TD7" s="41" t="str">
        <f>IF(SUM(SI7:SJ7,SL7:SN7,SP7)-SK7-SO7&gt;0,SUM(SI7:SJ7,SL7:SN7,SP7)-SK7-SO7,"")</f>
        <v/>
      </c>
      <c r="TE7" s="41" t="str">
        <f>IF(SUM(SQ7:SR7,ST7)-SS7&gt;0,SUM(SQ7:SR7,ST7)-SS7,"")</f>
        <v/>
      </c>
      <c r="TF7" s="41" t="str">
        <f>IF(SUM(SJ7,SN7,SR7)&gt;0,SUM(SJ7,SN7,SR7),"")</f>
        <v/>
      </c>
      <c r="TG7" s="41" t="str">
        <f>IF(SUM(TD7,TE7)&gt;0,SUM(TD7,TE7),"")</f>
        <v/>
      </c>
      <c r="TH7" s="41" t="str">
        <f>IF(SUM(SV7,SZ7)&gt;0,SUM(SV7,SZ7),"")</f>
        <v/>
      </c>
      <c r="TI7" s="41" t="str">
        <f>IF(SUM(SU7:SV7,SX7:SZ7,TB7)-SUM(SW7,TA7)&gt;0,SUM(SU7:SV7,SX7:SZ7,TB7)-SUM(SW7,TA7),"")</f>
        <v/>
      </c>
      <c r="TJ7" s="41" t="str">
        <f>IF(SUM(TD7,TE7,TI7)&gt;0,SUM(TD7,TE7,TI7),"")</f>
        <v/>
      </c>
      <c r="TK7" s="27">
        <f>IF($CU7="P",CA7,(CA7+AX7)/2)</f>
        <v>9.0749999999999993</v>
      </c>
      <c r="TL7" s="27">
        <f>IF($CU7="P",CB7,(CB7+AY7)/2)</f>
        <v>4.3</v>
      </c>
      <c r="TM7" s="27">
        <f>IF($CU7="P",CC7,(CC7+AZ7)/2)</f>
        <v>0.3</v>
      </c>
      <c r="TN7" s="27">
        <f>IF($CU7="P",CD7,(CD7+BA7)/2)</f>
        <v>0.15</v>
      </c>
      <c r="TO7" s="27">
        <f>IF($CU7="P",CE7,(CE7+BB7)/2)</f>
        <v>9.1750000000000007</v>
      </c>
      <c r="TP7" s="27">
        <f>IF($CU7="P",CF7,(CF7+BC7)/2)</f>
        <v>3.3</v>
      </c>
      <c r="TQ7" s="27">
        <f>IF($CU7="P",CG7,(CG7+BD7)/2)</f>
        <v>0.1</v>
      </c>
      <c r="TR7" s="27">
        <f>IF($CU7="P",CH7,(CH7+BE7)/2)</f>
        <v>7.4999999999999997E-2</v>
      </c>
      <c r="TS7" s="27">
        <f>IF($CU7="P",CI7,(CI7+BF7)/2)</f>
        <v>9.15</v>
      </c>
      <c r="TT7" s="27">
        <f>IF($CU7="P",CJ7,(CJ7+BG7)/2)</f>
        <v>3</v>
      </c>
      <c r="TU7" s="27">
        <f>IF($CU7="P",CK7,(CK7+BH7)/2)</f>
        <v>0.1</v>
      </c>
      <c r="TV7" s="27">
        <f>IF($CU7="P",CL7,(CL7+BI7)/2)</f>
        <v>7.4999999999999997E-2</v>
      </c>
      <c r="TW7" s="27">
        <f>IF($CU7="P",CM7,(CM7+BJ7)/2)</f>
        <v>4.7750000000000004</v>
      </c>
      <c r="TX7" s="27">
        <f>IF($CU7="P",CN7,(CN7+BK7)/2)</f>
        <v>2</v>
      </c>
      <c r="TY7" s="27">
        <f>IF($CU7="P",CO7,(CO7+BL7)/2)</f>
        <v>0.15</v>
      </c>
      <c r="TZ7" s="27">
        <f>IF($CU7="P",CP7,(CP7+BM7)/2)</f>
        <v>7.4999999999999997E-2</v>
      </c>
      <c r="UA7" s="27">
        <f>IF($CU7="P",CQ7,(CQ7+BN7)/2)</f>
        <v>4.75</v>
      </c>
      <c r="UB7" s="27">
        <f>IF($CU7="P",CR7,(CR7+BO7)/2)</f>
        <v>1.9</v>
      </c>
      <c r="UC7" s="27">
        <f>IF($CU7="P",CS7,(CS7+BP7)/2)</f>
        <v>0.2</v>
      </c>
      <c r="UD7" s="27">
        <f>IF($CU7="P",CT7,(CT7+BQ7)/2)</f>
        <v>0</v>
      </c>
      <c r="UE7" s="29" t="s">
        <v>56</v>
      </c>
      <c r="UF7" s="11">
        <f>IF(SUM(TL7,TP7)&gt;0,SUM(TL7,TP7),"")</f>
        <v>7.6</v>
      </c>
      <c r="UG7" s="11">
        <f>IF(SUM(TK7:TL7,TN7:TP7,TR7)-TM7-TQ7&gt;0,SUM(TK7:TL7,TN7:TP7,TR7)-TM7-TQ7,"")</f>
        <v>25.675000000000001</v>
      </c>
      <c r="UH7" s="11">
        <f>IF(SUM(TS7:TT7,TV7)-TU7&gt;0,SUM(TS7:TT7,TV7)-TU7,"")</f>
        <v>12.125</v>
      </c>
      <c r="UI7" s="11">
        <f>IF(SUM(TL7,TP7,TT7)&gt;0,SUM(TL7,TP7,TT7),"")</f>
        <v>10.6</v>
      </c>
      <c r="UJ7" s="11">
        <f>IF(SUM(UG7,UH7)&gt;0,SUM(UG7,UH7),"")</f>
        <v>37.799999999999997</v>
      </c>
      <c r="UK7" s="11">
        <f>IF(SUM(TX7,UB7)&gt;0,SUM(TX7,UB7),"")</f>
        <v>3.9</v>
      </c>
      <c r="UL7" s="11">
        <f>IF(SUM(TW7:TX7,TZ7:UB7,UD7)-SUM(TY7,UC7)&gt;0,SUM(TW7:TX7,TZ7:UB7,UD7)-SUM(TY7,UC7),"")</f>
        <v>13.150000000000002</v>
      </c>
      <c r="UM7" s="11">
        <f>IF(SUM(UG7,UH7,UL7)&gt;0,SUM(UG7,UH7,UL7),"")</f>
        <v>50.95</v>
      </c>
    </row>
    <row r="8" spans="1:559" x14ac:dyDescent="0.2">
      <c r="A8" s="4" cm="1">
        <f t="array" ref="A8">IF(AND(H8&lt;&gt;"",H8&lt;&gt;"No DD"),SUMPRODUCT((H$4:H$32&lt;&gt;"")*(H$4:H$32&lt;&gt;"No DD")*(E$4:E$32&gt;E8))+1,IF(H8="No DD",SUMPRODUCT((H$4:H$32="No DD")*(E$4:E$32&gt;E8))+1+SUMPRODUCT((H$4:H$32&lt;&gt;"")*(H$4:H$32&lt;&gt;"No DD")),""))</f>
        <v>5</v>
      </c>
      <c r="B8" s="5" t="s">
        <v>9</v>
      </c>
      <c r="C8" s="4" t="s">
        <v>5</v>
      </c>
      <c r="D8" s="4">
        <v>1994</v>
      </c>
      <c r="E8" s="9">
        <f>SUM(J8:R8)+SUM(J8:O8)*0.0000001+SUM(J8)*0.0000000000001</f>
        <v>186.50001334000535</v>
      </c>
      <c r="F8" s="3" t="str">
        <f>IF(OR(AND(AP8&gt;=AW$34,AQ8&gt;=AW$38,AP8&lt;&gt;"",AO8=""),AND(AU8&gt;=AW$34,AV8&gt;=AW$38,AU8&lt;&gt;"",AO8=""),AND(BS8&gt;=BZ$34,BT8&gt;=BZ$38,BS8&lt;&gt;"",BR8=""),AND(BX8&gt;=BZ$34,BY8&gt;=BZ$38,BX8&lt;&gt;"",BR8=""),AND(CV8&gt;=DC$34,CW8&gt;=DC$38,CV8&lt;&gt;"",CU8=""),AND(DA8&gt;=DC$34,DB8&gt;=DC$38,DA8&lt;&gt;""),AND(EA8&gt;=EH$34,EB8&gt;=EH$38,EA8&lt;&gt;""),AND(EF8&gt;=EH$34,EG8&gt;=EH$38,EF8&lt;&gt;""),AND(FC8&gt;=FJ$34,FD8&gt;=FJ$38,FC8&lt;&gt;""),AND(FH8&gt;=FJ$34,FI8&gt;=FJ$38,FH8&lt;&gt;""),AND(GE8&gt;=GL$34,GF8&gt;=GL$38,GE8&lt;&gt;""),AND(GJ8&gt;=GL$34,GK8&gt;=GL$38,GJ8&lt;&gt;""),AND(HG8&gt;=HN$34,HH8&gt;=HN$38,HG8&lt;&gt;""),AND(HL8&gt;=HN$34,HM8&gt;=HN$38,HL8&lt;&gt;""),AND(II8&gt;=IP$34,IJ8&gt;=IP$38,II8&lt;&gt;""),AND(IN8&gt;=IP$34,IO8&gt;=IP$38,IN8&lt;&gt;""),AND(JK8&gt;=JR$34,JL8&gt;=JR$38,JK8&lt;&gt;""),AND(JP8&gt;=JR$34,JQ8&gt;=JR$38,JP8&lt;&gt;""),AND(KM8&gt;=KT$34,KN8&gt;=KT$38,KM8&lt;&gt;""),AND(KR8&gt;=KT$34,KS8&gt;=KT$38,KR8&lt;&gt;""),AND(LO8&gt;=LV$34,LP8&gt;=LV$38,LO8&lt;&gt;""),AND(LT8&gt;=LV$34,LU8&gt;=LV$38,LT8&lt;&gt;""),AND(MQ8&gt;=MX$34,MR8&gt;=MX$38,MQ8&lt;&gt;""),AND(MV8&gt;=MX$34,MW8&gt;=MX$38,MV8&lt;&gt;""),AND(NS8&gt;=NZ$34,NT8&gt;=NZ$38,NS8&lt;&gt;""),AND(NX8&gt;=NZ$34,NY8&gt;=NZ$38,NX8&lt;&gt;""),AND(OU8&gt;=PB$34,OV8&gt;=PB$38,OU8&lt;&gt;""),AND(OZ8&gt;=PB$34,PA8&gt;=PB$38,OZ8&lt;&gt;""),AND(PW8&gt;=QD$34,PX8&gt;=QD$38,PW8&lt;&gt;""),AND(QB8&gt;=QD$34,QC8&gt;=QD$38,QB8&lt;&gt;""),AND(QY8&gt;=RF$34,QZ8&gt;=RF$38,QY8&lt;&gt;""),AND(RD8&gt;=RF$34,RE8&gt;=RF$38,RD8&lt;&gt;""),AND(SA8&gt;=SH$34,SB8&gt;=SH$38,SA8&lt;&gt;""),AND(SF8&gt;=SH$34,SG8&gt;=SH$38,SF8&lt;&gt;""),AND(TC8&gt;=TJ$34,TD8&gt;=TJ$38,TC8&lt;&gt;""),AND(TI8&gt;=TJ$34,TJ8&gt;=TJ$38,TI8&lt;&gt;"")),"P","")</f>
        <v>P</v>
      </c>
      <c r="G8" s="3" t="str">
        <f>IF(OR(AND(AQ8&gt;=AW$38,AQ8&lt;&gt;"",AO8=""),AND(AV8&gt;=AW$38,AV8&lt;&gt;"",AO8=""),AND(BT8&gt;=BZ$38,BT8&lt;&gt;"",BR8=""),AND(BY8&gt;=BZ$38,BY8&lt;&gt;"",BR8=""),AND(CW8&gt;=DC$38,CW8&lt;&gt;"",CU8=""),AND(DB8&gt;=DC$38,DB8&lt;&gt;"",CU8=""),AND(EB8&gt;=EH$38,EB8&lt;&gt;""),AND(EG8&gt;=EH$38,EG8&lt;&gt;""),AND(FD8&gt;=FJ$38,FD8&lt;&gt;""),AND(FI8&gt;=FJ$38,FI8&lt;&gt;""),AND(GF8&gt;=GL$38,GF8&lt;&gt;""),AND(GK8&gt;=GL$38,GK8&lt;&gt;""),AND(HH8&gt;=HN$38,HH8&lt;&gt;""),AND(HM8&gt;=HN$38,HM8&lt;&gt;""),AND(IJ8&gt;=IP$38,IJ8&lt;&gt;""),AND(IO8&gt;=IP$38,IO8&lt;&gt;""),AND(JL8&gt;=JR$38,JL8&lt;&gt;""),AND(JQ8&gt;=JR$38,JQ8&lt;&gt;""),AND(KN8&gt;=KT$38,KN8&lt;&gt;""),AND(KS8&gt;=KT$38,KS8&lt;&gt;""),AND(LP8&gt;=LV$38,LP8&lt;&gt;""),AND(LU8&gt;=LV$38,LU8&lt;&gt;""),AND(MR8&gt;=MX$38,MR8&lt;&gt;""),AND(MW8&gt;=MX$38,MW8&lt;&gt;""),AND(NT8&gt;=NZ$38,NT8&lt;&gt;""),AND(NY8&gt;=NZ$38,NY8&lt;&gt;""),AND(OV8&gt;=PB$38,OV8&lt;&gt;""),AND(PA8&gt;=PB$38,PA8&lt;&gt;""),AND(PX8&gt;=QD$38,PX8&lt;&gt;""),AND(QC8&gt;=QD$38,QC8&lt;&gt;""),AND(QZ8&gt;=RF$38,QZ8&lt;&gt;""),AND(RE8&gt;=RF$38,RE8&lt;&gt;""),AND(SB8&gt;=SH$38,SB8&lt;&gt;""),AND(SG8&gt;=SH$38,SG8&lt;&gt;""),AND(TD8&gt;=TJ$38,TD8&lt;&gt;""),AND(TJ8&gt;=TJ$38,TJ8&lt;&gt;"")),"P","")</f>
        <v>P</v>
      </c>
      <c r="H8" s="37" t="str">
        <f>IF(AND(G8="P",F8=""),"No DD",IF(OR(AND(AS8&gt;=AW$37,AT8&gt;=AW$41,AS8&lt;&gt;"",AO8=""),AND(BV8&gt;=BZ$37,BW8&gt;=BZ$41,BV8&lt;&gt;"",BR8=""),AND(CY8&gt;=DC$37,CZ8&gt;=DC$41,CY8&lt;&gt;"",CU8=""),AND(ED8&gt;=EH$37,EE8&gt;=EH$41,ED8&lt;&gt;""),AND(FF8&gt;=FJ$37,FG8&gt;=FJ$41,FF8&lt;&gt;""),AND(GH8&gt;=GL$37,GI8&gt;=GL$41,GH8&lt;&gt;""),AND(HJ8&gt;=HN$37,HK8&gt;=HN$41,HJ8&lt;&gt;""),AND(IL8&gt;=IP$37,IM8&gt;=IP$41,IL8&lt;&gt;""),AND(JN8&gt;=JR$37,JO8&gt;=JR$41,JN8&lt;&gt;""),AND(KP8&gt;=KT$37,KQ8&gt;=KT$41,KP8&lt;&gt;""),AND(LR8&gt;=LV$37,LS8&gt;=LV$41,LR8&lt;&gt;""),AND(MT8&gt;=MX$37,MU8&gt;=MX$41,MT8&lt;&gt;""),AND(NV8&gt;=NZ$37,NW8&gt;=NZ$41,NV8&lt;&gt;""),AND(OX8&gt;=PB$37,OY8&gt;=PB$41,OX8&lt;&gt;""),AND(PZ8&gt;=QD$37,QA8&gt;=QD$41,PZ8&lt;&gt;""),AND(RB8&gt;=RF$37,RC8&gt;=RF$41,RB8&lt;&gt;""),AND(SD8&gt;=SH$37,SE8&gt;=SH$41,SD8&lt;&gt;""),AND(TF8&gt;=TJ$37,TG8&gt;=TJ$41,TF8&lt;&gt;"")),"Merit",IF(OR(AND(AS8&gt;=AW$36,AT8&gt;=AW$40,AS8&lt;&gt;"",AO8=""),AND(BV8&gt;=BZ$36,BW8&gt;=BZ$40,BV8&lt;&gt;"",BR8=""),AND(CY8&gt;=DC$36,CZ8&gt;=DC$40,CY8&lt;&gt;"",CU8=""),AND(ED8&gt;=EH$36,EE8&gt;=EH$40,ED8&lt;&gt;""),AND(FF8&gt;=FJ$36,FG8&gt;=FJ$40,FF8&lt;&gt;""),AND(GH8&gt;=GL$36,GI8&gt;=GL$40,GH8&lt;&gt;""),AND(HJ8&gt;=HN$36,HK8&gt;=HN$40,HJ8&lt;&gt;""),AND(IL8&gt;=IP$36,IM8&gt;=IP$40,IL8&lt;&gt;""),AND(JN8&gt;=JR$36,JO8&gt;=JR$40,JN8&lt;&gt;""),AND(KP8&gt;=KT$36,KQ8&gt;=KT$40,KP8&lt;&gt;""),AND(LR8&gt;=LV$36,LS8&gt;=LV$40,LR8&lt;&gt;""),AND(MT8&gt;=MX$36,MU8&gt;=MX$40,MT8&lt;&gt;""),AND(NV8&gt;=NZ$36,NW8&gt;=NZ$40,NV8&lt;&gt;""),AND(OX8&gt;=PB$36,OY8&gt;=PB$40,OX8&lt;&gt;""),AND(PZ8&gt;=QD$36,QA8&gt;=QD$40,PZ8&lt;&gt;""),AND(RB8&gt;=RF$36,RC8&gt;=RF$40,RB8&lt;&gt;""),AND(SD8&gt;=SH$36,SE8&gt;=SH$40,SD8&lt;&gt;""),AND(TF8&gt;=TJ$36,TG8&gt;=TJ$40,TF8&lt;&gt;"")),"Excellence",IF(I8="P","Worlds Team",IF(F8="P","National Team","")))))</f>
        <v>Worlds Team</v>
      </c>
      <c r="I8" s="3" t="str">
        <f>IF(OR(AND(AS8&gt;=AW$35,AT8&gt;=AW$39,AS8&lt;&gt;"",AO8=""),AND(BV8&gt;=BZ$35,BW8&gt;=BZ$39,BV8&lt;&gt;"",BR8=""),AND(CY8&gt;=DC$35,CZ8&gt;=DC$39,CY8&lt;&gt;"",CU8=""),AND(ED8&gt;=EH$35,EE8&gt;=EH$39,ED8&lt;&gt;""),AND(FF8&gt;=FJ$35,FG8&gt;=FJ$39,FF8&lt;&gt;""),AND(GH8&gt;=GL$35,GI8&gt;=GL$39,GH8&lt;&gt;""),AND(HJ8&gt;=HN$35,HK8&gt;=HN$39,HJ8&lt;&gt;""),AND(IL8&gt;=IP$35,IM8&gt;=IP$39,IL8&lt;&gt;""),AND(JN8&gt;=JR$35,JO8&gt;=JR$39,JN8&lt;&gt;""),AND(KP8&gt;=KT$35,KQ8&gt;=KT$39,KP8&lt;&gt;""),AND(LR8&gt;=LV$35,LS8&gt;=LV$39,LR8&lt;&gt;""),AND(MT8&gt;=MX$35,MU8&gt;=MX$39,MT8&lt;&gt;""),AND(NV8&gt;=NZ$35,NW8&gt;=NZ$39,NV8&lt;&gt;""),AND(OX8&gt;=PB$35,OY8&gt;=PB$39,OX8&lt;&gt;""),AND(PZ8&gt;=QD$35,QA8&gt;=QD$39,PZ8&lt;&gt;""),AND(RB8&gt;=RF$35,RC8&gt;=RF$39,RB8&lt;&gt;""),AND(SD8&gt;=SH$35,SE8&gt;=SH$39,SD8&lt;&gt;""),AND(TF8&gt;=TJ$35,TG8&gt;=TJ$39,TF8&lt;&gt;"")),"P","")</f>
        <v>P</v>
      </c>
      <c r="J8" s="8">
        <f>IF(COUNT(AQ8,BT8,CW8)&gt;0,LARGE((AQ8,BT8,CW8),1),0)</f>
        <v>53.400000000000006</v>
      </c>
      <c r="K8" s="8" t="str">
        <f>IF(J8=0,"",IF(J8=CW8,$CA$1,IF(J8=BT8,$AX$1,IF(J8=AQ8,$U$1,""))))</f>
        <v>2023 Domestic 3rd Trial</v>
      </c>
      <c r="L8" s="8">
        <f>IF(COUNT(AQ8,BT8,CW8)&gt;1,LARGE((AQ8,BT8,CW8),2),0)</f>
        <v>52.5</v>
      </c>
      <c r="M8" s="8" t="str">
        <f>IF(K8=0,"",IF(AND(L8=J8,L8=AQ8,K8=BT8),$U$1,IF(AND(L8=J8,L8=AQ8,L8=CW8),$U$1,IF(AND(L8=J8,L8=CW8,L8=BT8),$AX$1,IF(L8=CW8,$CA$1,IF(L8=BT8,$AX$1,IF(L8=AQ8,$U$1,"")))))))</f>
        <v>2024 Elite Canada</v>
      </c>
      <c r="N8" s="8">
        <f>IF(COUNT(AR8,BU8,CX8)&gt;0,LARGE((AR8,BU8,CX8),1),0)</f>
        <v>27.5</v>
      </c>
      <c r="O8" s="8" t="str">
        <f>IF(N8=0,"",IF(N8=CX8,$CA$1,IF(N8=BU8,$AX$1,IF(N8=AR8,$U$1,""))))</f>
        <v>2024 Nationals</v>
      </c>
      <c r="P8" s="8">
        <f>IF(MAX(AV8,BY8,DB8)&gt;0,MAX(AV8,BY8,DB8),0)</f>
        <v>53.1</v>
      </c>
      <c r="Q8" s="8" t="str">
        <f>IF(P8=0,"",IF(P8=DB8,$CA$1,IF(P8=BY8,$AX$1,IF(P8=AV8,$U$1,""))))</f>
        <v>2024 Elite Canada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N8="",0,N8)=TE8,$SI$1,IF(R8+IF(N8="",0,N8)=SC8,$RG$1,IF(R8+IF(N8="",0,N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P8="",0,P8)=TI8,$SI$1,IF(R8+IF(P8="",0,P8)=SG8,$RG$1,IF(R8+IF(P8="",0,P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/>
      </c>
      <c r="U8" s="19">
        <v>18.8</v>
      </c>
      <c r="V8" s="19">
        <v>8.4</v>
      </c>
      <c r="W8" s="19">
        <v>0</v>
      </c>
      <c r="X8" s="19">
        <v>0</v>
      </c>
      <c r="Y8" s="19">
        <v>19</v>
      </c>
      <c r="Z8" s="19">
        <v>7.2</v>
      </c>
      <c r="AA8" s="19">
        <v>0</v>
      </c>
      <c r="AB8" s="19">
        <v>0</v>
      </c>
      <c r="AC8" s="19">
        <v>18.899999999999999</v>
      </c>
      <c r="AD8" s="19">
        <v>6.4</v>
      </c>
      <c r="AE8" s="19">
        <v>0</v>
      </c>
      <c r="AF8" s="19">
        <v>0</v>
      </c>
      <c r="AG8" s="19">
        <v>18.600000000000001</v>
      </c>
      <c r="AH8" s="19">
        <v>8</v>
      </c>
      <c r="AI8" s="19">
        <v>0</v>
      </c>
      <c r="AJ8" s="19">
        <v>0</v>
      </c>
      <c r="AK8" s="19">
        <v>18.5</v>
      </c>
      <c r="AL8" s="19">
        <v>8.5</v>
      </c>
      <c r="AM8" s="19">
        <v>0.6</v>
      </c>
      <c r="AN8" s="19">
        <v>0</v>
      </c>
      <c r="AO8" s="28"/>
      <c r="AP8" s="41">
        <f>IF(SUM(V8,Z8)&gt;0,SUM(V8,Z8),"")</f>
        <v>15.600000000000001</v>
      </c>
      <c r="AQ8" s="41">
        <f>IF(SUM(U8:V8,X8:Z8,AB8)-W8-AA8&gt;0,SUM(U8:V8,X8:Z8,AB8)-W8-AA8,"")</f>
        <v>53.400000000000006</v>
      </c>
      <c r="AR8" s="41">
        <f>IF(SUM(AC8:AD8,AF8)-AE8&gt;0,SUM(AC8:AD8,AF8)-AE8,"")</f>
        <v>25.299999999999997</v>
      </c>
      <c r="AS8" s="41">
        <f>IF(SUM(V8,Z8,AD8)&gt;0,SUM(V8,Z8,AD8),"")</f>
        <v>22</v>
      </c>
      <c r="AT8" s="41">
        <f>IF(SUM(AQ8,AR8)&gt;0,SUM(AQ8,AR8),"")</f>
        <v>78.7</v>
      </c>
      <c r="AU8" s="41">
        <f>IF(SUM(AH8,AL8)&gt;0,SUM(AH8,AL8),"")</f>
        <v>16.5</v>
      </c>
      <c r="AV8" s="41">
        <f>IF(SUM(AG8:AH8,AJ8:AL8,AN8)-SUM(AI8,AM8)&gt;0,SUM(AG8:AH8,AJ8:AL8,AN8)-SUM(AI8,AM8),"")</f>
        <v>53</v>
      </c>
      <c r="AW8" s="41">
        <f>IF(SUM(AQ8,AR8,AV8)&gt;0,SUM(AQ8,AR8,AV8),"")</f>
        <v>131.69999999999999</v>
      </c>
      <c r="AX8" s="18">
        <v>18.899999999999999</v>
      </c>
      <c r="AY8" s="18">
        <v>7.6</v>
      </c>
      <c r="AZ8" s="18">
        <v>0.6</v>
      </c>
      <c r="BA8" s="18">
        <v>0</v>
      </c>
      <c r="BB8" s="18">
        <v>18.600000000000001</v>
      </c>
      <c r="BC8" s="18">
        <v>8</v>
      </c>
      <c r="BD8" s="18">
        <v>0</v>
      </c>
      <c r="BE8" s="18">
        <v>0</v>
      </c>
      <c r="BF8" s="18">
        <v>18.600000000000001</v>
      </c>
      <c r="BG8" s="18">
        <v>6.4</v>
      </c>
      <c r="BH8" s="18">
        <v>0.2</v>
      </c>
      <c r="BI8" s="18">
        <v>0</v>
      </c>
      <c r="BJ8" s="18">
        <v>18.2</v>
      </c>
      <c r="BK8" s="18">
        <v>8.4</v>
      </c>
      <c r="BL8" s="18">
        <v>1</v>
      </c>
      <c r="BM8" s="18">
        <v>0.3</v>
      </c>
      <c r="BN8" s="18">
        <v>18.8</v>
      </c>
      <c r="BO8" s="18">
        <v>8.4</v>
      </c>
      <c r="BP8" s="18">
        <v>0</v>
      </c>
      <c r="BQ8" s="18">
        <v>0</v>
      </c>
      <c r="BR8" s="29"/>
      <c r="BS8" s="11">
        <f>IF(SUM(AY8,BC8)&gt;0,SUM(AY8,BC8),"")</f>
        <v>15.6</v>
      </c>
      <c r="BT8" s="11">
        <f>IF(SUM(AX8:AY8,BA8:BC8,BE8)-AZ8-BD8&gt;0,SUM(AX8:AY8,BA8:BC8,BE8)-AZ8-BD8,"")</f>
        <v>52.5</v>
      </c>
      <c r="BU8" s="11">
        <f>IF(SUM(BF8:BG8,BI8)-BH8&gt;0,SUM(BF8:BG8,BI8)-BH8,"")</f>
        <v>24.8</v>
      </c>
      <c r="BV8" s="11">
        <f>IF(SUM(AY8,BC8,BG8)&gt;0,SUM(AY8,BC8,BG8),"")</f>
        <v>22</v>
      </c>
      <c r="BW8" s="11">
        <f>IF(SUM(BT8,BU8)&gt;0,SUM(BT8,BU8),"")</f>
        <v>77.3</v>
      </c>
      <c r="BX8" s="11">
        <f>IF(SUM(BK8,BO8)&gt;0,SUM(BK8,BO8),"")</f>
        <v>16.8</v>
      </c>
      <c r="BY8" s="11">
        <f>IF(SUM(BJ8:BK8,BM8:BO8,BQ8)-SUM(BL8,BP8)&gt;0,SUM(BJ8:BK8,BM8:BO8,BQ8)-SUM(BL8,BP8),"")</f>
        <v>53.1</v>
      </c>
      <c r="BZ8" s="11">
        <f>IF(SUM(BT8,BU8,BY8)&gt;0,SUM(BT8,BU8,BY8),"")</f>
        <v>130.4</v>
      </c>
      <c r="CA8" s="19">
        <v>16.600000000000001</v>
      </c>
      <c r="CB8" s="19">
        <v>7.6</v>
      </c>
      <c r="CC8" s="19">
        <v>1</v>
      </c>
      <c r="CD8" s="19">
        <v>0.3</v>
      </c>
      <c r="CE8" s="19">
        <v>18.600000000000001</v>
      </c>
      <c r="CF8" s="19">
        <v>7.2</v>
      </c>
      <c r="CG8" s="19">
        <v>0.2</v>
      </c>
      <c r="CH8" s="19">
        <v>0</v>
      </c>
      <c r="CI8" s="19">
        <v>19.100000000000001</v>
      </c>
      <c r="CJ8" s="19">
        <v>8.4</v>
      </c>
      <c r="CK8" s="19">
        <v>0</v>
      </c>
      <c r="CL8" s="19">
        <v>0</v>
      </c>
      <c r="CM8" s="19">
        <v>16.600000000000001</v>
      </c>
      <c r="CN8" s="19">
        <v>7.6</v>
      </c>
      <c r="CO8" s="19">
        <v>0.8</v>
      </c>
      <c r="CP8" s="19">
        <v>0</v>
      </c>
      <c r="CQ8" s="19">
        <v>17.5</v>
      </c>
      <c r="CR8" s="19">
        <v>3.6</v>
      </c>
      <c r="CS8" s="19">
        <v>0</v>
      </c>
      <c r="CT8" s="19">
        <v>0</v>
      </c>
      <c r="CU8" s="28"/>
      <c r="CV8" s="41">
        <f>IF(SUM(CB8,CF8)&gt;0,SUM(CB8,CF8),"")</f>
        <v>14.8</v>
      </c>
      <c r="CW8" s="41">
        <f>IF(SUM(CA8:CB8,CD8:CF8,CH8)-CC8-CG8&gt;0,SUM(CA8:CB8,CD8:CF8,CH8)-CC8-CG8,"")</f>
        <v>49.100000000000009</v>
      </c>
      <c r="CX8" s="41">
        <f>IF(SUM(CI8:CJ8,CL8)-CK8&gt;0,SUM(CI8:CJ8,CL8)-CK8,"")</f>
        <v>27.5</v>
      </c>
      <c r="CY8" s="41">
        <f>IF(SUM(CB8,CF8,CJ8)&gt;0,SUM(CB8,CF8,CJ8),"")</f>
        <v>23.200000000000003</v>
      </c>
      <c r="CZ8" s="41">
        <f>IF(SUM(CW8,CX8)&gt;0,SUM(CW8,CX8),"")</f>
        <v>76.600000000000009</v>
      </c>
      <c r="DA8" s="41">
        <f>IF(SUM(CN8,CR8)&gt;0,SUM(CN8,CR8),"")</f>
        <v>11.2</v>
      </c>
      <c r="DB8" s="41">
        <f>IF(SUM(CM8:CN8,CP8:CR8,CT8)-SUM(CO8,CS8)&gt;0,SUM(CM8:CN8,CP8:CR8,CT8)-SUM(CO8,CS8),"")</f>
        <v>44.500000000000007</v>
      </c>
      <c r="DC8" s="41">
        <f>IF(SUM(CW8,CX8,DB8)&gt;0,SUM(CW8,CX8,DB8),"")</f>
        <v>121.10000000000002</v>
      </c>
      <c r="DD8" s="52" t="str">
        <f>IF(MAX(EB8,FD8,GF8,HH8,IJ8,JL8,KN8,LP8,MR8,NT8,OV8,PX8,QZ8,SB8,TD8)-IF(L8="",0,L8)&gt;0.001,MAX(EB8,FD8,GF8,HH8,IJ8,JL8,KN8,LP8,MR8,NT8,OV8,PX8,QZ8,SB8,TD8)-IF(L8="",0,L8),"")</f>
        <v/>
      </c>
      <c r="DE8" s="52" t="str">
        <f>IF(MAX(EC8,FE8,GG8,HI8,IK8,JM8,KO8,LQ8,MS8,NU8,OW8,PY8,RA8,SC8,TE8)-IF(N8="",0,N8)&gt;0.001,MAX(EC8,FE8,GG8,HI8,IK8,JM8,KO8,LQ8,MS8,NU8,OW8,PY8,RA8,SC8,TE8)-IF(N8="",0,N8),"")</f>
        <v/>
      </c>
      <c r="DF8" s="52" t="str">
        <f>IF(MAX(EG8,FI8,GK8,HM8,IO8,JQ8,KS8,LU8,MW8,NY8,PA8,QC8,RE8,SG8,TI8)-IF(P8="",0,P8)&gt;0.001,MAX(EG8,FI8,GK8,HM8,IO8,JQ8,KS8,LU8,MW8,NY8,PA8,QC8,RE8,SG8,TI8)-IF(P8="",0,P8),"")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>IF(SUM(DH8,DL8)&gt;0,SUM(DH8,DL8),"")</f>
        <v/>
      </c>
      <c r="EB8" s="41" t="str">
        <f>IF(SUM(DG8:DH8,DJ8:DL8,DN8)-DI8-DM8&gt;0,SUM(DG8:DH8,DJ8:DL8,DN8)-DI8-DM8,"")</f>
        <v/>
      </c>
      <c r="EC8" s="41" t="str">
        <f>IF(SUM(DO8:DP8,DR8)-DQ8&gt;0,SUM(DO8:DP8,DR8)-DQ8,"")</f>
        <v/>
      </c>
      <c r="ED8" s="41" t="str">
        <f>IF(SUM(DH8,DL8,DP8)&gt;0,SUM(DH8,DL8,DP8),"")</f>
        <v/>
      </c>
      <c r="EE8" s="41" t="str">
        <f>IF(SUM(EB8,EC8)&gt;0,SUM(EB8,EC8),"")</f>
        <v/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 t="str">
        <f>IF(SUM(EB8,EC8,EG8)&gt;0,SUM(EB8,EC8,EG8),"")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>
        <v>17.7</v>
      </c>
      <c r="FL8" s="17">
        <v>7.6</v>
      </c>
      <c r="FM8" s="17">
        <v>1</v>
      </c>
      <c r="FN8" s="17">
        <v>0</v>
      </c>
      <c r="FO8" s="17">
        <v>18.3</v>
      </c>
      <c r="FP8" s="17">
        <v>8.4</v>
      </c>
      <c r="FQ8" s="17">
        <v>0</v>
      </c>
      <c r="FR8" s="17">
        <v>0</v>
      </c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>
        <f>IF(SUM(FL8,FP8)&gt;0,SUM(FL8,FP8),"")</f>
        <v>16</v>
      </c>
      <c r="GF8" s="41">
        <f>IF(SUM(FK8:FL8,FN8:FP8,FR8)-FM8-FQ8&gt;0,SUM(FK8:FL8,FN8:FP8,FR8)-FM8-FQ8,"")</f>
        <v>50.999999999999993</v>
      </c>
      <c r="GG8" s="41" t="str">
        <f>IF(SUM(FS8:FT8,FV8)-FU8&gt;0,SUM(FS8:FT8,FV8)-FU8,"")</f>
        <v/>
      </c>
      <c r="GH8" s="41">
        <f>IF(SUM(FL8,FP8,FT8)&gt;0,SUM(FL8,FP8,FT8),"")</f>
        <v>16</v>
      </c>
      <c r="GI8" s="41">
        <f>IF(SUM(GF8,GG8)&gt;0,SUM(GF8,GG8),"")</f>
        <v>50.999999999999993</v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>
        <f>IF(SUM(GF8,GG8,GK8)&gt;0,SUM(GF8,GG8,GK8),"")</f>
        <v>50.999999999999993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IF(SUM(HH8,HI8,HM8)&gt;0,SUM(HH8,HI8,HM8),"")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>
        <v>17.3</v>
      </c>
      <c r="KV8" s="18">
        <v>4</v>
      </c>
      <c r="KW8" s="18">
        <v>0</v>
      </c>
      <c r="KX8" s="18">
        <v>0</v>
      </c>
      <c r="KY8" s="18">
        <v>18.399999999999999</v>
      </c>
      <c r="KZ8" s="18">
        <v>8</v>
      </c>
      <c r="LA8" s="18">
        <v>0.6</v>
      </c>
      <c r="LB8" s="18">
        <v>0</v>
      </c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>
        <f>IF(SUM(KV8,KZ8)&gt;0,SUM(KV8,KZ8),"")</f>
        <v>12</v>
      </c>
      <c r="LP8" s="11">
        <f>IF(SUM(KU8:KV8,KX8:KZ8,LB8)-KW8-LA8&gt;0,SUM(KU8:KV8,KX8:KZ8,LB8)-KW8-LA8,"")</f>
        <v>47.1</v>
      </c>
      <c r="LQ8" s="11" t="str">
        <f>IF(SUM(LC8:LD8,LF8)-LE8&gt;0,SUM(LC8:LD8,LF8)-LE8,"")</f>
        <v/>
      </c>
      <c r="LR8" s="11">
        <f>IF(SUM(KV8,KZ8,LD8)&gt;0,SUM(KV8,KZ8,LD8),"")</f>
        <v>12</v>
      </c>
      <c r="LS8" s="11">
        <f>IF(SUM(LP8,LQ8)&gt;0,SUM(LP8,LQ8),"")</f>
        <v>47.1</v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>
        <f>IF(SUM(LP8,LQ8,LU8)&gt;0,SUM(LP8,LQ8,LU8),"")</f>
        <v>47.1</v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1" t="str">
        <f>IF(SUM(QF8,QJ8)&gt;0,SUM(QF8,QJ8),"")</f>
        <v/>
      </c>
      <c r="QZ8" s="41" t="str">
        <f>IF(SUM(QE8:QF8,QH8:QJ8,QL8)-QG8-QK8&gt;0,SUM(QE8:QF8,QH8:QJ8,QL8)-QG8-QK8,"")</f>
        <v/>
      </c>
      <c r="RA8" s="41" t="str">
        <f>IF(SUM(QM8:QN8,QP8)-QO8&gt;0,SUM(QM8:QN8,QP8)-QO8,"")</f>
        <v/>
      </c>
      <c r="RB8" s="41" t="str">
        <f>IF(SUM(QF8,QJ8,QN8)&gt;0,SUM(QF8,QJ8,QN8),"")</f>
        <v/>
      </c>
      <c r="RC8" s="41" t="str">
        <f>IF(SUM(QZ8,RA8)&gt;0,SUM(QZ8,RA8),"")</f>
        <v/>
      </c>
      <c r="RD8" s="41" t="str">
        <f>IF(SUM(QR8,QV8)&gt;0,SUM(QR8,QV8),"")</f>
        <v/>
      </c>
      <c r="RE8" s="41" t="str">
        <f>IF(SUM(QQ8:QR8,QT8:QV8,QX8)-SUM(QS8,QW8)&gt;0,SUM(QQ8:QR8,QT8:QV8,QX8)-SUM(QS8,QW8),"")</f>
        <v/>
      </c>
      <c r="RF8" s="41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1" t="str">
        <f>IF(SUM(SJ8,SN8)&gt;0,SUM(SJ8,SN8),"")</f>
        <v/>
      </c>
      <c r="TD8" s="41" t="str">
        <f>IF(SUM(SI8:SJ8,SL8:SN8,SP8)-SK8-SO8&gt;0,SUM(SI8:SJ8,SL8:SN8,SP8)-SK8-SO8,"")</f>
        <v/>
      </c>
      <c r="TE8" s="41" t="str">
        <f>IF(SUM(SQ8:SR8,ST8)-SS8&gt;0,SUM(SQ8:SR8,ST8)-SS8,"")</f>
        <v/>
      </c>
      <c r="TF8" s="41" t="str">
        <f>IF(SUM(SJ8,SN8,SR8)&gt;0,SUM(SJ8,SN8,SR8),"")</f>
        <v/>
      </c>
      <c r="TG8" s="41" t="str">
        <f>IF(SUM(TD8,TE8)&gt;0,SUM(TD8,TE8),"")</f>
        <v/>
      </c>
      <c r="TH8" s="41" t="str">
        <f>IF(SUM(SV8,SZ8)&gt;0,SUM(SV8,SZ8),"")</f>
        <v/>
      </c>
      <c r="TI8" s="41" t="str">
        <f>IF(SUM(SU8:SV8,SX8:SZ8,TB8)-SUM(SW8,TA8)&gt;0,SUM(SU8:SV8,SX8:SZ8,TB8)-SUM(SW8,TA8),"")</f>
        <v/>
      </c>
      <c r="TJ8" s="41" t="str">
        <f>IF(SUM(TD8,TE8,TI8)&gt;0,SUM(TD8,TE8,TI8),"")</f>
        <v/>
      </c>
      <c r="TK8" s="27">
        <f>IF($CU8="P",CA8,(CA8+AX8)/2)</f>
        <v>17.75</v>
      </c>
      <c r="TL8" s="27">
        <f>IF($CU8="P",CB8,(CB8+AY8)/2)</f>
        <v>7.6</v>
      </c>
      <c r="TM8" s="27">
        <f>IF($CU8="P",CC8,(CC8+AZ8)/2)</f>
        <v>0.8</v>
      </c>
      <c r="TN8" s="27">
        <f>IF($CU8="P",CD8,(CD8+BA8)/2)</f>
        <v>0.15</v>
      </c>
      <c r="TO8" s="27">
        <f>IF($CU8="P",CE8,(CE8+BB8)/2)</f>
        <v>18.600000000000001</v>
      </c>
      <c r="TP8" s="27">
        <f>IF($CU8="P",CF8,(CF8+BC8)/2)</f>
        <v>7.6</v>
      </c>
      <c r="TQ8" s="27">
        <f>IF($CU8="P",CG8,(CG8+BD8)/2)</f>
        <v>0.1</v>
      </c>
      <c r="TR8" s="27">
        <f>IF($CU8="P",CH8,(CH8+BE8)/2)</f>
        <v>0</v>
      </c>
      <c r="TS8" s="27">
        <f>IF($CU8="P",CI8,(CI8+BF8)/2)</f>
        <v>18.850000000000001</v>
      </c>
      <c r="TT8" s="27">
        <f>IF($CU8="P",CJ8,(CJ8+BG8)/2)</f>
        <v>7.4</v>
      </c>
      <c r="TU8" s="27">
        <f>IF($CU8="P",CK8,(CK8+BH8)/2)</f>
        <v>0.1</v>
      </c>
      <c r="TV8" s="27">
        <f>IF($CU8="P",CL8,(CL8+BI8)/2)</f>
        <v>0</v>
      </c>
      <c r="TW8" s="27">
        <f>IF($CU8="P",CM8,(CM8+BJ8)/2)</f>
        <v>17.399999999999999</v>
      </c>
      <c r="TX8" s="27">
        <f>IF($CU8="P",CN8,(CN8+BK8)/2)</f>
        <v>8</v>
      </c>
      <c r="TY8" s="27">
        <f>IF($CU8="P",CO8,(CO8+BL8)/2)</f>
        <v>0.9</v>
      </c>
      <c r="TZ8" s="27">
        <f>IF($CU8="P",CP8,(CP8+BM8)/2)</f>
        <v>0.15</v>
      </c>
      <c r="UA8" s="27">
        <f>IF($CU8="P",CQ8,(CQ8+BN8)/2)</f>
        <v>18.149999999999999</v>
      </c>
      <c r="UB8" s="27">
        <f>IF($CU8="P",CR8,(CR8+BO8)/2)</f>
        <v>6</v>
      </c>
      <c r="UC8" s="27">
        <f>IF($CU8="P",CS8,(CS8+BP8)/2)</f>
        <v>0</v>
      </c>
      <c r="UD8" s="27">
        <f>IF($CU8="P",CT8,(CT8+BQ8)/2)</f>
        <v>0</v>
      </c>
      <c r="UE8" s="29" t="s">
        <v>56</v>
      </c>
      <c r="UF8" s="11">
        <f>IF(SUM(TL8,TP8)&gt;0,SUM(TL8,TP8),"")</f>
        <v>15.2</v>
      </c>
      <c r="UG8" s="11">
        <f>IF(SUM(TK8:TL8,TN8:TP8,TR8)-TM8-TQ8&gt;0,SUM(TK8:TL8,TN8:TP8,TR8)-TM8-TQ8,"")</f>
        <v>50.800000000000004</v>
      </c>
      <c r="UH8" s="11">
        <f>IF(SUM(TS8:TT8,TV8)-TU8&gt;0,SUM(TS8:TT8,TV8)-TU8,"")</f>
        <v>26.15</v>
      </c>
      <c r="UI8" s="11">
        <f>IF(SUM(TL8,TP8,TT8)&gt;0,SUM(TL8,TP8,TT8),"")</f>
        <v>22.6</v>
      </c>
      <c r="UJ8" s="11">
        <f>IF(SUM(UG8,UH8)&gt;0,SUM(UG8,UH8),"")</f>
        <v>76.95</v>
      </c>
      <c r="UK8" s="11">
        <f>IF(SUM(TX8,UB8)&gt;0,SUM(TX8,UB8),"")</f>
        <v>14</v>
      </c>
      <c r="UL8" s="11">
        <f>IF(SUM(TW8:TX8,TZ8:UB8,UD8)-SUM(TY8,UC8)&gt;0,SUM(TW8:TX8,TZ8:UB8,UD8)-SUM(TY8,UC8),"")</f>
        <v>48.8</v>
      </c>
      <c r="UM8" s="11">
        <f>IF(SUM(UG8,UH8,UL8)&gt;0,SUM(UG8,UH8,UL8),"")</f>
        <v>125.75</v>
      </c>
    </row>
    <row r="9" spans="1:559" x14ac:dyDescent="0.2">
      <c r="A9" s="4" cm="1">
        <f t="array" ref="A9">IF(AND(H9&lt;&gt;"",H9&lt;&gt;"No DD"),SUMPRODUCT((H$4:H$32&lt;&gt;"")*(H$4:H$32&lt;&gt;"No DD")*(E$4:E$32&gt;E9))+1,IF(H9="No DD",SUMPRODUCT((H$4:H$32="No DD")*(E$4:E$32&gt;E9))+1+SUMPRODUCT((H$4:H$32&lt;&gt;"")*(H$4:H$32&lt;&gt;"No DD")),""))</f>
        <v>6</v>
      </c>
      <c r="B9" s="5" t="s">
        <v>226</v>
      </c>
      <c r="C9" s="4" t="s">
        <v>6</v>
      </c>
      <c r="D9" s="4">
        <v>2007</v>
      </c>
      <c r="E9" s="9">
        <f>SUM(J9:R9)+SUM(J9:O9)*0.0000001+SUM(J9)*0.0000000000001</f>
        <v>182.90001277000511</v>
      </c>
      <c r="F9" s="3" t="str">
        <f>IF(OR(AND(AP9&gt;=AW$34,AQ9&gt;=AW$38,AP9&lt;&gt;"",AO9=""),AND(AU9&gt;=AW$34,AV9&gt;=AW$38,AU9&lt;&gt;"",AO9=""),AND(BS9&gt;=BZ$34,BT9&gt;=BZ$38,BS9&lt;&gt;"",BR9=""),AND(BX9&gt;=BZ$34,BY9&gt;=BZ$38,BX9&lt;&gt;"",BR9=""),AND(CV9&gt;=DC$34,CW9&gt;=DC$38,CV9&lt;&gt;"",CU9=""),AND(DA9&gt;=DC$34,DB9&gt;=DC$38,DA9&lt;&gt;""),AND(EA9&gt;=EH$34,EB9&gt;=EH$38,EA9&lt;&gt;""),AND(EF9&gt;=EH$34,EG9&gt;=EH$38,EF9&lt;&gt;""),AND(FC9&gt;=FJ$34,FD9&gt;=FJ$38,FC9&lt;&gt;""),AND(FH9&gt;=FJ$34,FI9&gt;=FJ$38,FH9&lt;&gt;""),AND(GE9&gt;=GL$34,GF9&gt;=GL$38,GE9&lt;&gt;""),AND(GJ9&gt;=GL$34,GK9&gt;=GL$38,GJ9&lt;&gt;""),AND(HG9&gt;=HN$34,HH9&gt;=HN$38,HG9&lt;&gt;""),AND(HL9&gt;=HN$34,HM9&gt;=HN$38,HL9&lt;&gt;""),AND(II9&gt;=IP$34,IJ9&gt;=IP$38,II9&lt;&gt;""),AND(IN9&gt;=IP$34,IO9&gt;=IP$38,IN9&lt;&gt;""),AND(JK9&gt;=JR$34,JL9&gt;=JR$38,JK9&lt;&gt;""),AND(JP9&gt;=JR$34,JQ9&gt;=JR$38,JP9&lt;&gt;""),AND(KM9&gt;=KT$34,KN9&gt;=KT$38,KM9&lt;&gt;""),AND(KR9&gt;=KT$34,KS9&gt;=KT$38,KR9&lt;&gt;""),AND(LO9&gt;=LV$34,LP9&gt;=LV$38,LO9&lt;&gt;""),AND(LT9&gt;=LV$34,LU9&gt;=LV$38,LT9&lt;&gt;""),AND(MQ9&gt;=MX$34,MR9&gt;=MX$38,MQ9&lt;&gt;""),AND(MV9&gt;=MX$34,MW9&gt;=MX$38,MV9&lt;&gt;""),AND(NS9&gt;=NZ$34,NT9&gt;=NZ$38,NS9&lt;&gt;""),AND(NX9&gt;=NZ$34,NY9&gt;=NZ$38,NX9&lt;&gt;""),AND(OU9&gt;=PB$34,OV9&gt;=PB$38,OU9&lt;&gt;""),AND(OZ9&gt;=PB$34,PA9&gt;=PB$38,OZ9&lt;&gt;""),AND(PW9&gt;=QD$34,PX9&gt;=QD$38,PW9&lt;&gt;""),AND(QB9&gt;=QD$34,QC9&gt;=QD$38,QB9&lt;&gt;""),AND(QY9&gt;=RF$34,QZ9&gt;=RF$38,QY9&lt;&gt;""),AND(RD9&gt;=RF$34,RE9&gt;=RF$38,RD9&lt;&gt;""),AND(SA9&gt;=SH$34,SB9&gt;=SH$38,SA9&lt;&gt;""),AND(SF9&gt;=SH$34,SG9&gt;=SH$38,SF9&lt;&gt;""),AND(TC9&gt;=TJ$34,TD9&gt;=TJ$38,TC9&lt;&gt;""),AND(TI9&gt;=TJ$34,TJ9&gt;=TJ$38,TI9&lt;&gt;"")),"P","")</f>
        <v>P</v>
      </c>
      <c r="G9" s="3" t="str">
        <f>IF(OR(AND(AQ9&gt;=AW$38,AQ9&lt;&gt;"",AO9=""),AND(AV9&gt;=AW$38,AV9&lt;&gt;"",AO9=""),AND(BT9&gt;=BZ$38,BT9&lt;&gt;"",BR9=""),AND(BY9&gt;=BZ$38,BY9&lt;&gt;"",BR9=""),AND(CW9&gt;=DC$38,CW9&lt;&gt;"",CU9=""),AND(DB9&gt;=DC$38,DB9&lt;&gt;"",CU9=""),AND(EB9&gt;=EH$38,EB9&lt;&gt;""),AND(EG9&gt;=EH$38,EG9&lt;&gt;""),AND(FD9&gt;=FJ$38,FD9&lt;&gt;""),AND(FI9&gt;=FJ$38,FI9&lt;&gt;""),AND(GF9&gt;=GL$38,GF9&lt;&gt;""),AND(GK9&gt;=GL$38,GK9&lt;&gt;""),AND(HH9&gt;=HN$38,HH9&lt;&gt;""),AND(HM9&gt;=HN$38,HM9&lt;&gt;""),AND(IJ9&gt;=IP$38,IJ9&lt;&gt;""),AND(IO9&gt;=IP$38,IO9&lt;&gt;""),AND(JL9&gt;=JR$38,JL9&lt;&gt;""),AND(JQ9&gt;=JR$38,JQ9&lt;&gt;""),AND(KN9&gt;=KT$38,KN9&lt;&gt;""),AND(KS9&gt;=KT$38,KS9&lt;&gt;""),AND(LP9&gt;=LV$38,LP9&lt;&gt;""),AND(LU9&gt;=LV$38,LU9&lt;&gt;""),AND(MR9&gt;=MX$38,MR9&lt;&gt;""),AND(MW9&gt;=MX$38,MW9&lt;&gt;""),AND(NT9&gt;=NZ$38,NT9&lt;&gt;""),AND(NY9&gt;=NZ$38,NY9&lt;&gt;""),AND(OV9&gt;=PB$38,OV9&lt;&gt;""),AND(PA9&gt;=PB$38,PA9&lt;&gt;""),AND(PX9&gt;=QD$38,PX9&lt;&gt;""),AND(QC9&gt;=QD$38,QC9&lt;&gt;""),AND(QZ9&gt;=RF$38,QZ9&lt;&gt;""),AND(RE9&gt;=RF$38,RE9&lt;&gt;""),AND(SB9&gt;=SH$38,SB9&lt;&gt;""),AND(SG9&gt;=SH$38,SG9&lt;&gt;""),AND(TD9&gt;=TJ$38,TD9&lt;&gt;""),AND(TJ9&gt;=TJ$38,TJ9&lt;&gt;"")),"P","")</f>
        <v>P</v>
      </c>
      <c r="H9" s="37" t="str">
        <f>IF(AND(G9="P",F9=""),"No DD",IF(OR(AND(AS9&gt;=AW$37,AT9&gt;=AW$41,AS9&lt;&gt;"",AO9=""),AND(BV9&gt;=BZ$37,BW9&gt;=BZ$41,BV9&lt;&gt;"",BR9=""),AND(CY9&gt;=DC$37,CZ9&gt;=DC$41,CY9&lt;&gt;"",CU9=""),AND(ED9&gt;=EH$37,EE9&gt;=EH$41,ED9&lt;&gt;""),AND(FF9&gt;=FJ$37,FG9&gt;=FJ$41,FF9&lt;&gt;""),AND(GH9&gt;=GL$37,GI9&gt;=GL$41,GH9&lt;&gt;""),AND(HJ9&gt;=HN$37,HK9&gt;=HN$41,HJ9&lt;&gt;""),AND(IL9&gt;=IP$37,IM9&gt;=IP$41,IL9&lt;&gt;""),AND(JN9&gt;=JR$37,JO9&gt;=JR$41,JN9&lt;&gt;""),AND(KP9&gt;=KT$37,KQ9&gt;=KT$41,KP9&lt;&gt;""),AND(LR9&gt;=LV$37,LS9&gt;=LV$41,LR9&lt;&gt;""),AND(MT9&gt;=MX$37,MU9&gt;=MX$41,MT9&lt;&gt;""),AND(NV9&gt;=NZ$37,NW9&gt;=NZ$41,NV9&lt;&gt;""),AND(OX9&gt;=PB$37,OY9&gt;=PB$41,OX9&lt;&gt;""),AND(PZ9&gt;=QD$37,QA9&gt;=QD$41,PZ9&lt;&gt;""),AND(RB9&gt;=RF$37,RC9&gt;=RF$41,RB9&lt;&gt;""),AND(SD9&gt;=SH$37,SE9&gt;=SH$41,SD9&lt;&gt;""),AND(TF9&gt;=TJ$37,TG9&gt;=TJ$41,TF9&lt;&gt;"")),"Merit",IF(OR(AND(AS9&gt;=AW$36,AT9&gt;=AW$40,AS9&lt;&gt;"",AO9=""),AND(BV9&gt;=BZ$36,BW9&gt;=BZ$40,BV9&lt;&gt;"",BR9=""),AND(CY9&gt;=DC$36,CZ9&gt;=DC$40,CY9&lt;&gt;"",CU9=""),AND(ED9&gt;=EH$36,EE9&gt;=EH$40,ED9&lt;&gt;""),AND(FF9&gt;=FJ$36,FG9&gt;=FJ$40,FF9&lt;&gt;""),AND(GH9&gt;=GL$36,GI9&gt;=GL$40,GH9&lt;&gt;""),AND(HJ9&gt;=HN$36,HK9&gt;=HN$40,HJ9&lt;&gt;""),AND(IL9&gt;=IP$36,IM9&gt;=IP$40,IL9&lt;&gt;""),AND(JN9&gt;=JR$36,JO9&gt;=JR$40,JN9&lt;&gt;""),AND(KP9&gt;=KT$36,KQ9&gt;=KT$40,KP9&lt;&gt;""),AND(LR9&gt;=LV$36,LS9&gt;=LV$40,LR9&lt;&gt;""),AND(MT9&gt;=MX$36,MU9&gt;=MX$40,MT9&lt;&gt;""),AND(NV9&gt;=NZ$36,NW9&gt;=NZ$40,NV9&lt;&gt;""),AND(OX9&gt;=PB$36,OY9&gt;=PB$40,OX9&lt;&gt;""),AND(PZ9&gt;=QD$36,QA9&gt;=QD$40,PZ9&lt;&gt;""),AND(RB9&gt;=RF$36,RC9&gt;=RF$40,RB9&lt;&gt;""),AND(SD9&gt;=SH$36,SE9&gt;=SH$40,SD9&lt;&gt;""),AND(TF9&gt;=TJ$36,TG9&gt;=TJ$40,TF9&lt;&gt;"")),"Excellence",IF(I9="P","Worlds Team",IF(F9="P","National Team","")))))</f>
        <v>National Team</v>
      </c>
      <c r="I9" s="3" t="str">
        <f>IF(OR(AND(AS9&gt;=AW$35,AT9&gt;=AW$39,AS9&lt;&gt;"",AO9=""),AND(BV9&gt;=BZ$35,BW9&gt;=BZ$39,BV9&lt;&gt;"",BR9=""),AND(CY9&gt;=DC$35,CZ9&gt;=DC$39,CY9&lt;&gt;"",CU9=""),AND(ED9&gt;=EH$35,EE9&gt;=EH$39,ED9&lt;&gt;""),AND(FF9&gt;=FJ$35,FG9&gt;=FJ$39,FF9&lt;&gt;""),AND(GH9&gt;=GL$35,GI9&gt;=GL$39,GH9&lt;&gt;""),AND(HJ9&gt;=HN$35,HK9&gt;=HN$39,HJ9&lt;&gt;""),AND(IL9&gt;=IP$35,IM9&gt;=IP$39,IL9&lt;&gt;""),AND(JN9&gt;=JR$35,JO9&gt;=JR$39,JN9&lt;&gt;""),AND(KP9&gt;=KT$35,KQ9&gt;=KT$39,KP9&lt;&gt;""),AND(LR9&gt;=LV$35,LS9&gt;=LV$39,LR9&lt;&gt;""),AND(MT9&gt;=MX$35,MU9&gt;=MX$39,MT9&lt;&gt;""),AND(NV9&gt;=NZ$35,NW9&gt;=NZ$39,NV9&lt;&gt;""),AND(OX9&gt;=PB$35,OY9&gt;=PB$39,OX9&lt;&gt;""),AND(PZ9&gt;=QD$35,QA9&gt;=QD$39,PZ9&lt;&gt;""),AND(RB9&gt;=RF$35,RC9&gt;=RF$39,RB9&lt;&gt;""),AND(SD9&gt;=SH$35,SE9&gt;=SH$39,SD9&lt;&gt;""),AND(TF9&gt;=TJ$35,TG9&gt;=TJ$39,TF9&lt;&gt;"")),"P","")</f>
        <v/>
      </c>
      <c r="J9" s="8">
        <f>IF(COUNT(AQ9,BT9,CW9)&gt;0,LARGE((AQ9,BT9,CW9),1),0)</f>
        <v>51.1</v>
      </c>
      <c r="K9" s="8" t="str">
        <f>IF(J9=0,"",IF(J9=CW9,$CA$1,IF(J9=BT9,$AX$1,IF(J9=AQ9,$U$1,""))))</f>
        <v>2023 Domestic 3rd Trial</v>
      </c>
      <c r="L9" s="8">
        <f>IF(COUNT(AQ9,BT9,CW9)&gt;1,LARGE((AQ9,BT9,CW9),2),0)</f>
        <v>50.5</v>
      </c>
      <c r="M9" s="8" t="str">
        <f>IF(K9=0,"",IF(AND(L9=J9,L9=AQ9,K9=BT9),$U$1,IF(AND(L9=J9,L9=AQ9,L9=CW9),$U$1,IF(AND(L9=J9,L9=CW9,L9=BT9),$AX$1,IF(L9=CW9,$CA$1,IF(L9=BT9,$AX$1,IF(L9=AQ9,$U$1,"")))))))</f>
        <v>2024 Nationals</v>
      </c>
      <c r="N9" s="8">
        <f>IF(COUNT(AR9,BU9,CX9)&gt;0,LARGE((AR9,BU9,CX9),1),0)</f>
        <v>26.099999999999998</v>
      </c>
      <c r="O9" s="8" t="str">
        <f>IF(N9=0,"",IF(N9=CX9,$CA$1,IF(N9=BU9,$AX$1,IF(N9=AR9,$U$1,""))))</f>
        <v>2024 Elite Canada</v>
      </c>
      <c r="P9" s="8">
        <f>IF(MAX(AV9,BY9,DB9)&gt;0,MAX(AV9,BY9,DB9),0)</f>
        <v>52.400000000000006</v>
      </c>
      <c r="Q9" s="8" t="str">
        <f>IF(P9=0,"",IF(P9=DB9,$CA$1,IF(P9=BY9,$AX$1,IF(P9=AV9,$U$1,""))))</f>
        <v>2024 Elite Canada</v>
      </c>
      <c r="R9" s="8">
        <f>IF(MAX(DD9:DF9)&gt;0,MAX(DD9:DF9),"")</f>
        <v>2.7999999999999972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N9="",0,N9)=TE9,$SI$1,IF(R9+IF(N9="",0,N9)=SC9,$RG$1,IF(R9+IF(N9="",0,N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P9="",0,P9)=TI9,$SI$1,IF(R9+IF(P9="",0,P9)=SG9,$RG$1,IF(R9+IF(P9="",0,P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>2024 Coimbra Gym Fest (July 7)</v>
      </c>
      <c r="U9" s="19">
        <v>19.100000000000001</v>
      </c>
      <c r="V9" s="19">
        <v>7.2</v>
      </c>
      <c r="W9" s="19">
        <v>0.6</v>
      </c>
      <c r="X9" s="19">
        <v>0</v>
      </c>
      <c r="Y9" s="19">
        <v>18.8</v>
      </c>
      <c r="Z9" s="19">
        <v>7.2</v>
      </c>
      <c r="AA9" s="19">
        <v>0.6</v>
      </c>
      <c r="AB9" s="19">
        <v>0</v>
      </c>
      <c r="AC9" s="19">
        <v>17.899999999999999</v>
      </c>
      <c r="AD9" s="19">
        <v>6</v>
      </c>
      <c r="AE9" s="19">
        <v>1</v>
      </c>
      <c r="AF9" s="19">
        <v>0</v>
      </c>
      <c r="AG9" s="19">
        <v>18.399999999999999</v>
      </c>
      <c r="AH9" s="19">
        <v>7.2</v>
      </c>
      <c r="AI9" s="19">
        <v>0.6</v>
      </c>
      <c r="AJ9" s="19">
        <v>0</v>
      </c>
      <c r="AK9" s="19">
        <v>0</v>
      </c>
      <c r="AL9" s="19">
        <v>0</v>
      </c>
      <c r="AM9" s="19">
        <v>0</v>
      </c>
      <c r="AN9" s="19">
        <v>0</v>
      </c>
      <c r="AO9" s="28"/>
      <c r="AP9" s="41">
        <f>IF(SUM(V9,Z9)&gt;0,SUM(V9,Z9),"")</f>
        <v>14.4</v>
      </c>
      <c r="AQ9" s="41">
        <f>IF(SUM(U9:V9,X9:Z9,AB9)-W9-AA9&gt;0,SUM(U9:V9,X9:Z9,AB9)-W9-AA9,"")</f>
        <v>51.1</v>
      </c>
      <c r="AR9" s="41">
        <f>IF(SUM(AC9:AD9,AF9)-AE9&gt;0,SUM(AC9:AD9,AF9)-AE9,"")</f>
        <v>22.9</v>
      </c>
      <c r="AS9" s="41">
        <f>IF(SUM(V9,Z9,AD9)&gt;0,SUM(V9,Z9,AD9),"")</f>
        <v>20.399999999999999</v>
      </c>
      <c r="AT9" s="41">
        <f>IF(SUM(AQ9,AR9)&gt;0,SUM(AQ9,AR9),"")</f>
        <v>74</v>
      </c>
      <c r="AU9" s="41">
        <f>IF(SUM(AH9,AL9)&gt;0,SUM(AH9,AL9),"")</f>
        <v>7.2</v>
      </c>
      <c r="AV9" s="41">
        <f>IF(SUM(AG9:AH9,AJ9:AL9,AN9)-SUM(AI9,AM9)&gt;0,SUM(AG9:AH9,AJ9:AL9,AN9)-SUM(AI9,AM9),"")</f>
        <v>24.999999999999996</v>
      </c>
      <c r="AW9" s="41">
        <f>IF(SUM(AQ9,AR9,AV9)&gt;0,SUM(AQ9,AR9,AV9),"")</f>
        <v>99</v>
      </c>
      <c r="AX9" s="18">
        <v>18.399999999999999</v>
      </c>
      <c r="AY9" s="18">
        <v>7.2</v>
      </c>
      <c r="AZ9" s="18">
        <v>1</v>
      </c>
      <c r="BA9" s="18">
        <v>0</v>
      </c>
      <c r="BB9" s="18">
        <v>18.5</v>
      </c>
      <c r="BC9" s="18">
        <v>7.2</v>
      </c>
      <c r="BD9" s="18">
        <v>0.2</v>
      </c>
      <c r="BE9" s="18">
        <v>0</v>
      </c>
      <c r="BF9" s="18">
        <v>18.899999999999999</v>
      </c>
      <c r="BG9" s="18">
        <v>7.2</v>
      </c>
      <c r="BH9" s="18">
        <v>0</v>
      </c>
      <c r="BI9" s="18">
        <v>0</v>
      </c>
      <c r="BJ9" s="18">
        <v>18.600000000000001</v>
      </c>
      <c r="BK9" s="18">
        <v>7.2</v>
      </c>
      <c r="BL9" s="18">
        <v>0.2</v>
      </c>
      <c r="BM9" s="18">
        <v>0</v>
      </c>
      <c r="BN9" s="18">
        <v>18.600000000000001</v>
      </c>
      <c r="BO9" s="18">
        <v>8.4</v>
      </c>
      <c r="BP9" s="18">
        <v>0.2</v>
      </c>
      <c r="BQ9" s="18">
        <v>0</v>
      </c>
      <c r="BR9" s="29"/>
      <c r="BS9" s="11">
        <f>IF(SUM(AY9,BC9)&gt;0,SUM(AY9,BC9),"")</f>
        <v>14.4</v>
      </c>
      <c r="BT9" s="11">
        <f>IF(SUM(AX9:AY9,BA9:BC9,BE9)-AZ9-BD9&gt;0,SUM(AX9:AY9,BA9:BC9,BE9)-AZ9-BD9,"")</f>
        <v>50.099999999999994</v>
      </c>
      <c r="BU9" s="11">
        <f>IF(SUM(BF9:BG9,BI9)-BH9&gt;0,SUM(BF9:BG9,BI9)-BH9,"")</f>
        <v>26.099999999999998</v>
      </c>
      <c r="BV9" s="11">
        <f>IF(SUM(AY9,BC9,BG9)&gt;0,SUM(AY9,BC9,BG9),"")</f>
        <v>21.6</v>
      </c>
      <c r="BW9" s="11">
        <f>IF(SUM(BT9,BU9)&gt;0,SUM(BT9,BU9),"")</f>
        <v>76.199999999999989</v>
      </c>
      <c r="BX9" s="11">
        <f>IF(SUM(BK9,BO9)&gt;0,SUM(BK9,BO9),"")</f>
        <v>15.600000000000001</v>
      </c>
      <c r="BY9" s="11">
        <f>IF(SUM(BJ9:BK9,BM9:BO9,BQ9)-SUM(BL9,BP9)&gt;0,SUM(BJ9:BK9,BM9:BO9,BQ9)-SUM(BL9,BP9),"")</f>
        <v>52.400000000000006</v>
      </c>
      <c r="BZ9" s="11">
        <f>IF(SUM(BT9,BU9,BY9)&gt;0,SUM(BT9,BU9,BY9),"")</f>
        <v>128.6</v>
      </c>
      <c r="CA9" s="19">
        <v>16.5</v>
      </c>
      <c r="CB9" s="19">
        <v>8.1</v>
      </c>
      <c r="CC9" s="19">
        <v>0.2</v>
      </c>
      <c r="CD9" s="19">
        <v>0</v>
      </c>
      <c r="CE9" s="19">
        <v>18.899999999999999</v>
      </c>
      <c r="CF9" s="19">
        <v>7.2</v>
      </c>
      <c r="CG9" s="19">
        <v>0</v>
      </c>
      <c r="CH9" s="19">
        <v>0</v>
      </c>
      <c r="CI9" s="19">
        <v>18.7</v>
      </c>
      <c r="CJ9" s="19">
        <v>7.2</v>
      </c>
      <c r="CK9" s="19">
        <v>0.6</v>
      </c>
      <c r="CL9" s="19">
        <v>0.3</v>
      </c>
      <c r="CM9" s="19">
        <v>18.600000000000001</v>
      </c>
      <c r="CN9" s="19">
        <v>7.2</v>
      </c>
      <c r="CO9" s="19">
        <v>1</v>
      </c>
      <c r="CP9" s="19">
        <v>0.3</v>
      </c>
      <c r="CQ9" s="19">
        <v>0</v>
      </c>
      <c r="CR9" s="19">
        <v>0</v>
      </c>
      <c r="CS9" s="19">
        <v>0</v>
      </c>
      <c r="CT9" s="19">
        <v>0</v>
      </c>
      <c r="CU9" s="28"/>
      <c r="CV9" s="41">
        <f>IF(SUM(CB9,CF9)&gt;0,SUM(CB9,CF9),"")</f>
        <v>15.3</v>
      </c>
      <c r="CW9" s="41">
        <f>IF(SUM(CA9:CB9,CD9:CF9,CH9)-CC9-CG9&gt;0,SUM(CA9:CB9,CD9:CF9,CH9)-CC9-CG9,"")</f>
        <v>50.5</v>
      </c>
      <c r="CX9" s="41">
        <f>IF(SUM(CI9:CJ9,CL9)-CK9&gt;0,SUM(CI9:CJ9,CL9)-CK9,"")</f>
        <v>25.599999999999998</v>
      </c>
      <c r="CY9" s="41">
        <f>IF(SUM(CB9,CF9,CJ9)&gt;0,SUM(CB9,CF9,CJ9),"")</f>
        <v>22.5</v>
      </c>
      <c r="CZ9" s="41">
        <f>IF(SUM(CW9,CX9)&gt;0,SUM(CW9,CX9),"")</f>
        <v>76.099999999999994</v>
      </c>
      <c r="DA9" s="41">
        <f>IF(SUM(CN9,CR9)&gt;0,SUM(CN9,CR9),"")</f>
        <v>7.2</v>
      </c>
      <c r="DB9" s="41">
        <f>IF(SUM(CM9:CN9,CP9:CR9,CT9)-SUM(CO9,CS9)&gt;0,SUM(CM9:CN9,CP9:CR9,CT9)-SUM(CO9,CS9),"")</f>
        <v>25.1</v>
      </c>
      <c r="DC9" s="41">
        <f>IF(SUM(CW9,CX9,DB9)&gt;0,SUM(CW9,CX9,DB9),"")</f>
        <v>101.19999999999999</v>
      </c>
      <c r="DD9" s="52">
        <f>IF(MAX(EB9,FD9,GF9,HH9,IJ9,JL9,KN9,LP9,MR9,NT9,OV9,PX9,QZ9,SB9,TD9)-IF(L9="",0,L9)&gt;0.001,MAX(EB9,FD9,GF9,HH9,IJ9,JL9,KN9,LP9,MR9,NT9,OV9,PX9,QZ9,SB9,TD9)-IF(L9="",0,L9),"")</f>
        <v>2.7999999999999972</v>
      </c>
      <c r="DE9" s="52" t="str">
        <f>IF(MAX(EC9,FE9,GG9,HI9,IK9,JM9,KO9,LQ9,MS9,NU9,OW9,PY9,RA9,SC9,TE9)-IF(N9="",0,N9)&gt;0.001,MAX(EC9,FE9,GG9,HI9,IK9,JM9,KO9,LQ9,MS9,NU9,OW9,PY9,RA9,SC9,TE9)-IF(N9="",0,N9),"")</f>
        <v/>
      </c>
      <c r="DF9" s="52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>
        <v>18.8</v>
      </c>
      <c r="GN9" s="18">
        <v>8</v>
      </c>
      <c r="GO9" s="18">
        <v>0</v>
      </c>
      <c r="GP9" s="18">
        <v>0</v>
      </c>
      <c r="GQ9" s="18">
        <v>17.3</v>
      </c>
      <c r="GR9" s="18">
        <v>4</v>
      </c>
      <c r="GS9" s="18">
        <v>0</v>
      </c>
      <c r="GT9" s="18">
        <v>0</v>
      </c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>
        <f>IF(SUM(GN9,GR9)&gt;0,SUM(GN9,GR9),"")</f>
        <v>12</v>
      </c>
      <c r="HH9" s="11">
        <f>IF(SUM(GM9:GN9,GP9:GR9,GT9)-GO9-GS9&gt;0,SUM(GM9:GN9,GP9:GR9,GT9)-GO9-GS9,"")</f>
        <v>48.1</v>
      </c>
      <c r="HI9" s="11" t="str">
        <f>IF(SUM(GU9:GV9,GX9)-GW9&gt;0,SUM(GU9:GV9,GX9)-GW9,"")</f>
        <v/>
      </c>
      <c r="HJ9" s="11">
        <f>IF(SUM(GN9,GR9,GV9)&gt;0,SUM(GN9,GR9,GV9),"")</f>
        <v>12</v>
      </c>
      <c r="HK9" s="11">
        <f>IF(SUM(HH9,HI9)&gt;0,SUM(HH9,HI9),"")</f>
        <v>48.1</v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>
        <f>IF(SUM(HH9,HI9,HM9)&gt;0,SUM(HH9,HI9,HM9),"")</f>
        <v>48.1</v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IF(SUM(JL9,JM9,JQ9)&gt;0,SUM(JL9,JM9,JQ9),"")</f>
        <v/>
      </c>
      <c r="JS9" s="17">
        <v>18.399999999999999</v>
      </c>
      <c r="JT9" s="17">
        <v>8.8000000000000007</v>
      </c>
      <c r="JU9" s="17">
        <v>0.8</v>
      </c>
      <c r="JV9" s="17">
        <v>0</v>
      </c>
      <c r="JW9" s="17">
        <v>18.399999999999999</v>
      </c>
      <c r="JX9" s="17">
        <v>9.3000000000000007</v>
      </c>
      <c r="JY9" s="17">
        <v>0.8</v>
      </c>
      <c r="JZ9" s="17">
        <v>0</v>
      </c>
      <c r="KA9" s="17"/>
      <c r="KB9" s="17"/>
      <c r="KC9" s="17"/>
      <c r="KD9" s="17"/>
      <c r="KE9" s="17">
        <v>16.5</v>
      </c>
      <c r="KF9" s="17">
        <v>8.5</v>
      </c>
      <c r="KG9" s="17">
        <v>0.6</v>
      </c>
      <c r="KH9" s="17">
        <v>0</v>
      </c>
      <c r="KI9" s="17"/>
      <c r="KJ9" s="17"/>
      <c r="KK9" s="17"/>
      <c r="KL9" s="17"/>
      <c r="KM9" s="41">
        <f>IF(SUM(JT9,JX9)&gt;0,SUM(JT9,JX9),"")</f>
        <v>18.100000000000001</v>
      </c>
      <c r="KN9" s="41">
        <f>IF(SUM(JS9:JT9,JV9:JX9,JZ9)-JU9-JY9&gt;0,SUM(JS9:JT9,JV9:JX9,JZ9)-JU9-JY9,"")</f>
        <v>53.3</v>
      </c>
      <c r="KO9" s="41" t="str">
        <f>IF(SUM(KA9:KB9,KD9)-KC9&gt;0,SUM(KA9:KB9,KD9)-KC9,"")</f>
        <v/>
      </c>
      <c r="KP9" s="41">
        <f>IF(SUM(JT9,JX9,KB9)&gt;0,SUM(JT9,JX9,KB9),"")</f>
        <v>18.100000000000001</v>
      </c>
      <c r="KQ9" s="41">
        <f>IF(SUM(KN9,KO9)&gt;0,SUM(KN9,KO9),"")</f>
        <v>53.3</v>
      </c>
      <c r="KR9" s="41">
        <f>IF(SUM(KF9,KJ9)&gt;0,SUM(KF9,KJ9),"")</f>
        <v>8.5</v>
      </c>
      <c r="KS9" s="41">
        <f>IF(SUM(KE9:KF9,KH9:KJ9,KL9)-SUM(KG9,KK9)&gt;0,SUM(KE9:KF9,KH9:KJ9,KL9)-SUM(KG9,KK9),"")</f>
        <v>24.4</v>
      </c>
      <c r="KT9" s="41">
        <f>IF(SUM(KN9,KO9,KS9)&gt;0,SUM(KN9,KO9,KS9),"")</f>
        <v>77.699999999999989</v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1" t="str">
        <f>IF(SUM(QF9,QJ9)&gt;0,SUM(QF9,QJ9),"")</f>
        <v/>
      </c>
      <c r="QZ9" s="41" t="str">
        <f>IF(SUM(QE9:QF9,QH9:QJ9,QL9)-QG9-QK9&gt;0,SUM(QE9:QF9,QH9:QJ9,QL9)-QG9-QK9,"")</f>
        <v/>
      </c>
      <c r="RA9" s="41" t="str">
        <f>IF(SUM(QM9:QN9,QP9)-QO9&gt;0,SUM(QM9:QN9,QP9)-QO9,"")</f>
        <v/>
      </c>
      <c r="RB9" s="41" t="str">
        <f>IF(SUM(QF9,QJ9,QN9)&gt;0,SUM(QF9,QJ9,QN9),"")</f>
        <v/>
      </c>
      <c r="RC9" s="41" t="str">
        <f>IF(SUM(QZ9,RA9)&gt;0,SUM(QZ9,RA9),"")</f>
        <v/>
      </c>
      <c r="RD9" s="41" t="str">
        <f>IF(SUM(QR9,QV9)&gt;0,SUM(QR9,QV9),"")</f>
        <v/>
      </c>
      <c r="RE9" s="41" t="str">
        <f>IF(SUM(QQ9:QR9,QT9:QV9,QX9)-SUM(QS9,QW9)&gt;0,SUM(QQ9:QR9,QT9:QV9,QX9)-SUM(QS9,QW9),"")</f>
        <v/>
      </c>
      <c r="RF9" s="41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1" t="str">
        <f>IF(SUM(SJ9,SN9)&gt;0,SUM(SJ9,SN9),"")</f>
        <v/>
      </c>
      <c r="TD9" s="41" t="str">
        <f>IF(SUM(SI9:SJ9,SL9:SN9,SP9)-SK9-SO9&gt;0,SUM(SI9:SJ9,SL9:SN9,SP9)-SK9-SO9,"")</f>
        <v/>
      </c>
      <c r="TE9" s="41" t="str">
        <f>IF(SUM(SQ9:SR9,ST9)-SS9&gt;0,SUM(SQ9:SR9,ST9)-SS9,"")</f>
        <v/>
      </c>
      <c r="TF9" s="41" t="str">
        <f>IF(SUM(SJ9,SN9,SR9)&gt;0,SUM(SJ9,SN9,SR9),"")</f>
        <v/>
      </c>
      <c r="TG9" s="41" t="str">
        <f>IF(SUM(TD9,TE9)&gt;0,SUM(TD9,TE9),"")</f>
        <v/>
      </c>
      <c r="TH9" s="41" t="str">
        <f>IF(SUM(SV9,SZ9)&gt;0,SUM(SV9,SZ9),"")</f>
        <v/>
      </c>
      <c r="TI9" s="41" t="str">
        <f>IF(SUM(SU9:SV9,SX9:SZ9,TB9)-SUM(SW9,TA9)&gt;0,SUM(SU9:SV9,SX9:SZ9,TB9)-SUM(SW9,TA9),"")</f>
        <v/>
      </c>
      <c r="TJ9" s="41" t="str">
        <f>IF(SUM(TD9,TE9,TI9)&gt;0,SUM(TD9,TE9,TI9),"")</f>
        <v/>
      </c>
      <c r="TK9" s="27">
        <f>IF($CU9="P",CA9,(CA9+AX9)/2)</f>
        <v>17.45</v>
      </c>
      <c r="TL9" s="27">
        <f>IF($CU9="P",CB9,(CB9+AY9)/2)</f>
        <v>7.65</v>
      </c>
      <c r="TM9" s="27">
        <f>IF($CU9="P",CC9,(CC9+AZ9)/2)</f>
        <v>0.6</v>
      </c>
      <c r="TN9" s="27">
        <f>IF($CU9="P",CD9,(CD9+BA9)/2)</f>
        <v>0</v>
      </c>
      <c r="TO9" s="27">
        <f>IF($CU9="P",CE9,(CE9+BB9)/2)</f>
        <v>18.7</v>
      </c>
      <c r="TP9" s="27">
        <f>IF($CU9="P",CF9,(CF9+BC9)/2)</f>
        <v>7.2</v>
      </c>
      <c r="TQ9" s="27">
        <f>IF($CU9="P",CG9,(CG9+BD9)/2)</f>
        <v>0.1</v>
      </c>
      <c r="TR9" s="27">
        <f>IF($CU9="P",CH9,(CH9+BE9)/2)</f>
        <v>0</v>
      </c>
      <c r="TS9" s="27">
        <f>IF($CU9="P",CI9,(CI9+BF9)/2)</f>
        <v>18.799999999999997</v>
      </c>
      <c r="TT9" s="27">
        <f>IF($CU9="P",CJ9,(CJ9+BG9)/2)</f>
        <v>7.2</v>
      </c>
      <c r="TU9" s="27">
        <f>IF($CU9="P",CK9,(CK9+BH9)/2)</f>
        <v>0.3</v>
      </c>
      <c r="TV9" s="27">
        <f>IF($CU9="P",CL9,(CL9+BI9)/2)</f>
        <v>0.15</v>
      </c>
      <c r="TW9" s="27">
        <f>IF($CU9="P",CM9,(CM9+BJ9)/2)</f>
        <v>18.600000000000001</v>
      </c>
      <c r="TX9" s="27">
        <f>IF($CU9="P",CN9,(CN9+BK9)/2)</f>
        <v>7.2</v>
      </c>
      <c r="TY9" s="27">
        <f>IF($CU9="P",CO9,(CO9+BL9)/2)</f>
        <v>0.6</v>
      </c>
      <c r="TZ9" s="27">
        <f>IF($CU9="P",CP9,(CP9+BM9)/2)</f>
        <v>0.15</v>
      </c>
      <c r="UA9" s="27">
        <f>IF($CU9="P",CQ9,(CQ9+BN9)/2)</f>
        <v>9.3000000000000007</v>
      </c>
      <c r="UB9" s="27">
        <f>IF($CU9="P",CR9,(CR9+BO9)/2)</f>
        <v>4.2</v>
      </c>
      <c r="UC9" s="27">
        <f>IF($CU9="P",CS9,(CS9+BP9)/2)</f>
        <v>0.1</v>
      </c>
      <c r="UD9" s="27">
        <f>IF($CU9="P",CT9,(CT9+BQ9)/2)</f>
        <v>0</v>
      </c>
      <c r="UE9" s="29" t="s">
        <v>56</v>
      </c>
      <c r="UF9" s="11">
        <f>IF(SUM(TL9,TP9)&gt;0,SUM(TL9,TP9),"")</f>
        <v>14.850000000000001</v>
      </c>
      <c r="UG9" s="11">
        <f>IF(SUM(TK9:TL9,TN9:TP9,TR9)-TM9-TQ9&gt;0,SUM(TK9:TL9,TN9:TP9,TR9)-TM9-TQ9,"")</f>
        <v>50.3</v>
      </c>
      <c r="UH9" s="11">
        <f>IF(SUM(TS9:TT9,TV9)-TU9&gt;0,SUM(TS9:TT9,TV9)-TU9,"")</f>
        <v>25.849999999999994</v>
      </c>
      <c r="UI9" s="11">
        <f>IF(SUM(TL9,TP9,TT9)&gt;0,SUM(TL9,TP9,TT9),"")</f>
        <v>22.05</v>
      </c>
      <c r="UJ9" s="11">
        <f>IF(SUM(UG9,UH9)&gt;0,SUM(UG9,UH9),"")</f>
        <v>76.149999999999991</v>
      </c>
      <c r="UK9" s="11">
        <f>IF(SUM(TX9,UB9)&gt;0,SUM(TX9,UB9),"")</f>
        <v>11.4</v>
      </c>
      <c r="UL9" s="11">
        <f>IF(SUM(TW9:TX9,TZ9:UB9,UD9)-SUM(TY9,UC9)&gt;0,SUM(TW9:TX9,TZ9:UB9,UD9)-SUM(TY9,UC9),"")</f>
        <v>38.75</v>
      </c>
      <c r="UM9" s="11">
        <f>IF(SUM(UG9,UH9,UL9)&gt;0,SUM(UG9,UH9,UL9),"")</f>
        <v>114.89999999999999</v>
      </c>
    </row>
    <row r="10" spans="1:559" x14ac:dyDescent="0.2">
      <c r="A10" s="4" cm="1">
        <f t="array" ref="A10">IF(AND(H10&lt;&gt;"",H10&lt;&gt;"No DD"),SUMPRODUCT((H$4:H$32&lt;&gt;"")*(H$4:H$32&lt;&gt;"No DD")*(E$4:E$32&gt;E10))+1,IF(H10="No DD",SUMPRODUCT((H$4:H$32="No DD")*(E$4:E$32&gt;E10))+1+SUMPRODUCT((H$4:H$32&lt;&gt;"")*(H$4:H$32&lt;&gt;"No DD")),""))</f>
        <v>7</v>
      </c>
      <c r="B10" s="5" t="s">
        <v>139</v>
      </c>
      <c r="C10" s="4" t="s">
        <v>5</v>
      </c>
      <c r="D10" s="4">
        <v>2004</v>
      </c>
      <c r="E10" s="9">
        <f>SUM(J10:R10)+SUM(J10:O10)*0.0000001+SUM(J10)*0.0000000000001</f>
        <v>182.10001300000519</v>
      </c>
      <c r="F10" s="3" t="str">
        <f>IF(OR(AND(AP10&gt;=AW$34,AQ10&gt;=AW$38,AP10&lt;&gt;"",AO10=""),AND(AU10&gt;=AW$34,AV10&gt;=AW$38,AU10&lt;&gt;"",AO10=""),AND(BS10&gt;=BZ$34,BT10&gt;=BZ$38,BS10&lt;&gt;"",BR10=""),AND(BX10&gt;=BZ$34,BY10&gt;=BZ$38,BX10&lt;&gt;"",BR10=""),AND(CV10&gt;=DC$34,CW10&gt;=DC$38,CV10&lt;&gt;"",CU10=""),AND(DA10&gt;=DC$34,DB10&gt;=DC$38,DA10&lt;&gt;""),AND(EA10&gt;=EH$34,EB10&gt;=EH$38,EA10&lt;&gt;""),AND(EF10&gt;=EH$34,EG10&gt;=EH$38,EF10&lt;&gt;""),AND(FC10&gt;=FJ$34,FD10&gt;=FJ$38,FC10&lt;&gt;""),AND(FH10&gt;=FJ$34,FI10&gt;=FJ$38,FH10&lt;&gt;""),AND(GE10&gt;=GL$34,GF10&gt;=GL$38,GE10&lt;&gt;""),AND(GJ10&gt;=GL$34,GK10&gt;=GL$38,GJ10&lt;&gt;""),AND(HG10&gt;=HN$34,HH10&gt;=HN$38,HG10&lt;&gt;""),AND(HL10&gt;=HN$34,HM10&gt;=HN$38,HL10&lt;&gt;""),AND(II10&gt;=IP$34,IJ10&gt;=IP$38,II10&lt;&gt;""),AND(IN10&gt;=IP$34,IO10&gt;=IP$38,IN10&lt;&gt;""),AND(JK10&gt;=JR$34,JL10&gt;=JR$38,JK10&lt;&gt;""),AND(JP10&gt;=JR$34,JQ10&gt;=JR$38,JP10&lt;&gt;""),AND(KM10&gt;=KT$34,KN10&gt;=KT$38,KM10&lt;&gt;""),AND(KR10&gt;=KT$34,KS10&gt;=KT$38,KR10&lt;&gt;""),AND(LO10&gt;=LV$34,LP10&gt;=LV$38,LO10&lt;&gt;""),AND(LT10&gt;=LV$34,LU10&gt;=LV$38,LT10&lt;&gt;""),AND(MQ10&gt;=MX$34,MR10&gt;=MX$38,MQ10&lt;&gt;""),AND(MV10&gt;=MX$34,MW10&gt;=MX$38,MV10&lt;&gt;""),AND(NS10&gt;=NZ$34,NT10&gt;=NZ$38,NS10&lt;&gt;""),AND(NX10&gt;=NZ$34,NY10&gt;=NZ$38,NX10&lt;&gt;""),AND(OU10&gt;=PB$34,OV10&gt;=PB$38,OU10&lt;&gt;""),AND(OZ10&gt;=PB$34,PA10&gt;=PB$38,OZ10&lt;&gt;""),AND(PW10&gt;=QD$34,PX10&gt;=QD$38,PW10&lt;&gt;""),AND(QB10&gt;=QD$34,QC10&gt;=QD$38,QB10&lt;&gt;""),AND(QY10&gt;=RF$34,QZ10&gt;=RF$38,QY10&lt;&gt;""),AND(RD10&gt;=RF$34,RE10&gt;=RF$38,RD10&lt;&gt;""),AND(SA10&gt;=SH$34,SB10&gt;=SH$38,SA10&lt;&gt;""),AND(SF10&gt;=SH$34,SG10&gt;=SH$38,SF10&lt;&gt;""),AND(TC10&gt;=TJ$34,TD10&gt;=TJ$38,TC10&lt;&gt;""),AND(TI10&gt;=TJ$34,TJ10&gt;=TJ$38,TI10&lt;&gt;"")),"P","")</f>
        <v>P</v>
      </c>
      <c r="G10" s="3" t="str">
        <f>IF(OR(AND(AQ10&gt;=AW$38,AQ10&lt;&gt;"",AO10=""),AND(AV10&gt;=AW$38,AV10&lt;&gt;"",AO10=""),AND(BT10&gt;=BZ$38,BT10&lt;&gt;"",BR10=""),AND(BY10&gt;=BZ$38,BY10&lt;&gt;"",BR10=""),AND(CW10&gt;=DC$38,CW10&lt;&gt;"",CU10=""),AND(DB10&gt;=DC$38,DB10&lt;&gt;"",CU10=""),AND(EB10&gt;=EH$38,EB10&lt;&gt;""),AND(EG10&gt;=EH$38,EG10&lt;&gt;""),AND(FD10&gt;=FJ$38,FD10&lt;&gt;""),AND(FI10&gt;=FJ$38,FI10&lt;&gt;""),AND(GF10&gt;=GL$38,GF10&lt;&gt;""),AND(GK10&gt;=GL$38,GK10&lt;&gt;""),AND(HH10&gt;=HN$38,HH10&lt;&gt;""),AND(HM10&gt;=HN$38,HM10&lt;&gt;""),AND(IJ10&gt;=IP$38,IJ10&lt;&gt;""),AND(IO10&gt;=IP$38,IO10&lt;&gt;""),AND(JL10&gt;=JR$38,JL10&lt;&gt;""),AND(JQ10&gt;=JR$38,JQ10&lt;&gt;""),AND(KN10&gt;=KT$38,KN10&lt;&gt;""),AND(KS10&gt;=KT$38,KS10&lt;&gt;""),AND(LP10&gt;=LV$38,LP10&lt;&gt;""),AND(LU10&gt;=LV$38,LU10&lt;&gt;""),AND(MR10&gt;=MX$38,MR10&lt;&gt;""),AND(MW10&gt;=MX$38,MW10&lt;&gt;""),AND(NT10&gt;=NZ$38,NT10&lt;&gt;""),AND(NY10&gt;=NZ$38,NY10&lt;&gt;""),AND(OV10&gt;=PB$38,OV10&lt;&gt;""),AND(PA10&gt;=PB$38,PA10&lt;&gt;""),AND(PX10&gt;=QD$38,PX10&lt;&gt;""),AND(QC10&gt;=QD$38,QC10&lt;&gt;""),AND(QZ10&gt;=RF$38,QZ10&lt;&gt;""),AND(RE10&gt;=RF$38,RE10&lt;&gt;""),AND(SB10&gt;=SH$38,SB10&lt;&gt;""),AND(SG10&gt;=SH$38,SG10&lt;&gt;""),AND(TD10&gt;=TJ$38,TD10&lt;&gt;""),AND(TJ10&gt;=TJ$38,TJ10&lt;&gt;"")),"P","")</f>
        <v>P</v>
      </c>
      <c r="H10" s="37" t="str">
        <f>IF(AND(G10="P",F10=""),"No DD",IF(OR(AND(AS10&gt;=AW$37,AT10&gt;=AW$41,AS10&lt;&gt;"",AO10=""),AND(BV10&gt;=BZ$37,BW10&gt;=BZ$41,BV10&lt;&gt;"",BR10=""),AND(CY10&gt;=DC$37,CZ10&gt;=DC$41,CY10&lt;&gt;"",CU10=""),AND(ED10&gt;=EH$37,EE10&gt;=EH$41,ED10&lt;&gt;""),AND(FF10&gt;=FJ$37,FG10&gt;=FJ$41,FF10&lt;&gt;""),AND(GH10&gt;=GL$37,GI10&gt;=GL$41,GH10&lt;&gt;""),AND(HJ10&gt;=HN$37,HK10&gt;=HN$41,HJ10&lt;&gt;""),AND(IL10&gt;=IP$37,IM10&gt;=IP$41,IL10&lt;&gt;""),AND(JN10&gt;=JR$37,JO10&gt;=JR$41,JN10&lt;&gt;""),AND(KP10&gt;=KT$37,KQ10&gt;=KT$41,KP10&lt;&gt;""),AND(LR10&gt;=LV$37,LS10&gt;=LV$41,LR10&lt;&gt;""),AND(MT10&gt;=MX$37,MU10&gt;=MX$41,MT10&lt;&gt;""),AND(NV10&gt;=NZ$37,NW10&gt;=NZ$41,NV10&lt;&gt;""),AND(OX10&gt;=PB$37,OY10&gt;=PB$41,OX10&lt;&gt;""),AND(PZ10&gt;=QD$37,QA10&gt;=QD$41,PZ10&lt;&gt;""),AND(RB10&gt;=RF$37,RC10&gt;=RF$41,RB10&lt;&gt;""),AND(SD10&gt;=SH$37,SE10&gt;=SH$41,SD10&lt;&gt;""),AND(TF10&gt;=TJ$37,TG10&gt;=TJ$41,TF10&lt;&gt;"")),"Merit",IF(OR(AND(AS10&gt;=AW$36,AT10&gt;=AW$40,AS10&lt;&gt;"",AO10=""),AND(BV10&gt;=BZ$36,BW10&gt;=BZ$40,BV10&lt;&gt;"",BR10=""),AND(CY10&gt;=DC$36,CZ10&gt;=DC$40,CY10&lt;&gt;"",CU10=""),AND(ED10&gt;=EH$36,EE10&gt;=EH$40,ED10&lt;&gt;""),AND(FF10&gt;=FJ$36,FG10&gt;=FJ$40,FF10&lt;&gt;""),AND(GH10&gt;=GL$36,GI10&gt;=GL$40,GH10&lt;&gt;""),AND(HJ10&gt;=HN$36,HK10&gt;=HN$40,HJ10&lt;&gt;""),AND(IL10&gt;=IP$36,IM10&gt;=IP$40,IL10&lt;&gt;""),AND(JN10&gt;=JR$36,JO10&gt;=JR$40,JN10&lt;&gt;""),AND(KP10&gt;=KT$36,KQ10&gt;=KT$40,KP10&lt;&gt;""),AND(LR10&gt;=LV$36,LS10&gt;=LV$40,LR10&lt;&gt;""),AND(MT10&gt;=MX$36,MU10&gt;=MX$40,MT10&lt;&gt;""),AND(NV10&gt;=NZ$36,NW10&gt;=NZ$40,NV10&lt;&gt;""),AND(OX10&gt;=PB$36,OY10&gt;=PB$40,OX10&lt;&gt;""),AND(PZ10&gt;=QD$36,QA10&gt;=QD$40,PZ10&lt;&gt;""),AND(RB10&gt;=RF$36,RC10&gt;=RF$40,RB10&lt;&gt;""),AND(SD10&gt;=SH$36,SE10&gt;=SH$40,SD10&lt;&gt;""),AND(TF10&gt;=TJ$36,TG10&gt;=TJ$40,TF10&lt;&gt;"")),"Excellence",IF(I10="P","Worlds Team",IF(F10="P","National Team","")))))</f>
        <v>Worlds Team</v>
      </c>
      <c r="I10" s="3" t="str">
        <f>IF(OR(AND(AS10&gt;=AW$35,AT10&gt;=AW$39,AS10&lt;&gt;"",AO10=""),AND(BV10&gt;=BZ$35,BW10&gt;=BZ$39,BV10&lt;&gt;"",BR10=""),AND(CY10&gt;=DC$35,CZ10&gt;=DC$39,CY10&lt;&gt;"",CU10=""),AND(ED10&gt;=EH$35,EE10&gt;=EH$39,ED10&lt;&gt;""),AND(FF10&gt;=FJ$35,FG10&gt;=FJ$39,FF10&lt;&gt;""),AND(GH10&gt;=GL$35,GI10&gt;=GL$39,GH10&lt;&gt;""),AND(HJ10&gt;=HN$35,HK10&gt;=HN$39,HJ10&lt;&gt;""),AND(IL10&gt;=IP$35,IM10&gt;=IP$39,IL10&lt;&gt;""),AND(JN10&gt;=JR$35,JO10&gt;=JR$39,JN10&lt;&gt;""),AND(KP10&gt;=KT$35,KQ10&gt;=KT$39,KP10&lt;&gt;""),AND(LR10&gt;=LV$35,LS10&gt;=LV$39,LR10&lt;&gt;""),AND(MT10&gt;=MX$35,MU10&gt;=MX$39,MT10&lt;&gt;""),AND(NV10&gt;=NZ$35,NW10&gt;=NZ$39,NV10&lt;&gt;""),AND(OX10&gt;=PB$35,OY10&gt;=PB$39,OX10&lt;&gt;""),AND(PZ10&gt;=QD$35,QA10&gt;=QD$39,PZ10&lt;&gt;""),AND(RB10&gt;=RF$35,RC10&gt;=RF$39,RB10&lt;&gt;""),AND(SD10&gt;=SH$35,SE10&gt;=SH$39,SD10&lt;&gt;""),AND(TF10&gt;=TJ$35,TG10&gt;=TJ$39,TF10&lt;&gt;"")),"P","")</f>
        <v>P</v>
      </c>
      <c r="J10" s="8">
        <f>IF(COUNT(AQ10,BT10,CW10)&gt;0,LARGE((AQ10,BT10,CW10),1),0)</f>
        <v>52.1</v>
      </c>
      <c r="K10" s="8" t="str">
        <f>IF(J10=0,"",IF(J10=CW10,$CA$1,IF(J10=BT10,$AX$1,IF(J10=AQ10,$U$1,""))))</f>
        <v>2024 Elite Canada</v>
      </c>
      <c r="L10" s="8">
        <f>IF(COUNT(AQ10,BT10,CW10)&gt;1,LARGE((AQ10,BT10,CW10),2),0)</f>
        <v>50.699999999999996</v>
      </c>
      <c r="M10" s="8" t="str">
        <f>IF(K10=0,"",IF(AND(L10=J10,L10=AQ10,K10=BT10),$U$1,IF(AND(L10=J10,L10=AQ10,L10=CW10),$U$1,IF(AND(L10=J10,L10=CW10,L10=BT10),$AX$1,IF(L10=CW10,$CA$1,IF(L10=BT10,$AX$1,IF(L10=AQ10,$U$1,"")))))))</f>
        <v>2024 Nationals</v>
      </c>
      <c r="N10" s="8">
        <f>IF(COUNT(AR10,BU10,CX10)&gt;0,LARGE((AR10,BU10,CX10),1),0)</f>
        <v>27.200000000000003</v>
      </c>
      <c r="O10" s="8" t="str">
        <f>IF(N10=0,"",IF(N10=CX10,$CA$1,IF(N10=BU10,$AX$1,IF(N10=AR10,$U$1,""))))</f>
        <v>2024 Nationals</v>
      </c>
      <c r="P10" s="8">
        <f>IF(MAX(AV10,BY10,DB10)&gt;0,MAX(AV10,BY10,DB10),0)</f>
        <v>52.099999999999994</v>
      </c>
      <c r="Q10" s="8" t="str">
        <f>IF(P10=0,"",IF(P10=DB10,$CA$1,IF(P10=BY10,$AX$1,IF(P10=AV10,$U$1,""))))</f>
        <v>2024 Nationals</v>
      </c>
      <c r="R10" s="8" t="str">
        <f>IF(MAX(DD10:DF10)&gt;0,MAX(DD10:DF10),"")</f>
        <v/>
      </c>
      <c r="S10" s="11" t="str">
        <f>IF(R10="","",IF(R10=DD10,"("&amp;DD$2&amp;")",IF(R10=DE10,"("&amp;DE$2&amp;")",IF(R10=DF10,"("&amp;DF$2&amp;")"))))</f>
        <v/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N10="",0,N10)=TE10,$SI$1,IF(R10+IF(N10="",0,N10)=SC10,$RG$1,IF(R10+IF(N10="",0,N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P10="",0,P10)=TI10,$SI$1,IF(R10+IF(P10="",0,P10)=SG10,$RG$1,IF(R10+IF(P10="",0,P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/>
      </c>
      <c r="U10" s="19">
        <v>17.2</v>
      </c>
      <c r="V10" s="19">
        <v>3.6</v>
      </c>
      <c r="W10" s="19">
        <v>0</v>
      </c>
      <c r="X10" s="19">
        <v>0</v>
      </c>
      <c r="Y10" s="19">
        <v>18.600000000000001</v>
      </c>
      <c r="Z10" s="19">
        <v>7.6</v>
      </c>
      <c r="AA10" s="19">
        <v>1</v>
      </c>
      <c r="AB10" s="19">
        <v>0</v>
      </c>
      <c r="AC10" s="19">
        <v>17.600000000000001</v>
      </c>
      <c r="AD10" s="19">
        <v>2.8</v>
      </c>
      <c r="AE10" s="19">
        <v>0</v>
      </c>
      <c r="AF10" s="19">
        <v>0</v>
      </c>
      <c r="AG10" s="19"/>
      <c r="AH10" s="19"/>
      <c r="AI10" s="19"/>
      <c r="AJ10" s="19"/>
      <c r="AK10" s="19"/>
      <c r="AL10" s="19"/>
      <c r="AM10" s="19"/>
      <c r="AN10" s="19"/>
      <c r="AO10" s="28"/>
      <c r="AP10" s="41">
        <f>IF(SUM(V10,Z10)&gt;0,SUM(V10,Z10),"")</f>
        <v>11.2</v>
      </c>
      <c r="AQ10" s="41">
        <f>IF(SUM(U10:V10,X10:Z10,AB10)-W10-AA10&gt;0,SUM(U10:V10,X10:Z10,AB10)-W10-AA10,"")</f>
        <v>46.000000000000007</v>
      </c>
      <c r="AR10" s="41">
        <f>IF(SUM(AC10:AD10,AF10)-AE10&gt;0,SUM(AC10:AD10,AF10)-AE10,"")</f>
        <v>20.400000000000002</v>
      </c>
      <c r="AS10" s="41">
        <f>IF(SUM(V10,Z10,AD10)&gt;0,SUM(V10,Z10,AD10),"")</f>
        <v>14</v>
      </c>
      <c r="AT10" s="41">
        <f>IF(SUM(AQ10,AR10)&gt;0,SUM(AQ10,AR10),"")</f>
        <v>66.400000000000006</v>
      </c>
      <c r="AU10" s="41" t="str">
        <f>IF(SUM(AH10,AL10)&gt;0,SUM(AH10,AL10),"")</f>
        <v/>
      </c>
      <c r="AV10" s="41" t="str">
        <f>IF(SUM(AG10:AH10,AJ10:AL10,AN10)-SUM(AI10,AM10)&gt;0,SUM(AG10:AH10,AJ10:AL10,AN10)-SUM(AI10,AM10),"")</f>
        <v/>
      </c>
      <c r="AW10" s="41">
        <f>IF(SUM(AQ10,AR10,AV10)&gt;0,SUM(AQ10,AR10,AV10),"")</f>
        <v>66.400000000000006</v>
      </c>
      <c r="AX10" s="18">
        <v>18.5</v>
      </c>
      <c r="AY10" s="18">
        <v>8.4</v>
      </c>
      <c r="AZ10" s="18">
        <v>0.6</v>
      </c>
      <c r="BA10" s="18">
        <v>0</v>
      </c>
      <c r="BB10" s="18">
        <v>18.600000000000001</v>
      </c>
      <c r="BC10" s="18">
        <v>7.2</v>
      </c>
      <c r="BD10" s="18">
        <v>0</v>
      </c>
      <c r="BE10" s="18">
        <v>0</v>
      </c>
      <c r="BF10" s="18">
        <v>16.8</v>
      </c>
      <c r="BG10" s="18">
        <v>8.1</v>
      </c>
      <c r="BH10" s="18">
        <v>0.2</v>
      </c>
      <c r="BI10" s="18">
        <v>0.3</v>
      </c>
      <c r="BJ10" s="18">
        <v>16.600000000000001</v>
      </c>
      <c r="BK10" s="18">
        <v>8.4</v>
      </c>
      <c r="BL10" s="18">
        <v>1</v>
      </c>
      <c r="BM10" s="18">
        <v>0</v>
      </c>
      <c r="BN10" s="18">
        <v>17.100000000000001</v>
      </c>
      <c r="BO10" s="18">
        <v>5.0999999999999996</v>
      </c>
      <c r="BP10" s="18">
        <v>0</v>
      </c>
      <c r="BQ10" s="18">
        <v>0.3</v>
      </c>
      <c r="BR10" s="29"/>
      <c r="BS10" s="11">
        <f>IF(SUM(AY10,BC10)&gt;0,SUM(AY10,BC10),"")</f>
        <v>15.600000000000001</v>
      </c>
      <c r="BT10" s="11">
        <f>IF(SUM(AX10:AY10,BA10:BC10,BE10)-AZ10-BD10&gt;0,SUM(AX10:AY10,BA10:BC10,BE10)-AZ10-BD10,"")</f>
        <v>52.1</v>
      </c>
      <c r="BU10" s="11">
        <f>IF(SUM(BF10:BG10,BI10)-BH10&gt;0,SUM(BF10:BG10,BI10)-BH10,"")</f>
        <v>25</v>
      </c>
      <c r="BV10" s="11">
        <f>IF(SUM(AY10,BC10,BG10)&gt;0,SUM(AY10,BC10,BG10),"")</f>
        <v>23.700000000000003</v>
      </c>
      <c r="BW10" s="11">
        <f>IF(SUM(BT10,BU10)&gt;0,SUM(BT10,BU10),"")</f>
        <v>77.099999999999994</v>
      </c>
      <c r="BX10" s="11">
        <f>IF(SUM(BK10,BO10)&gt;0,SUM(BK10,BO10),"")</f>
        <v>13.5</v>
      </c>
      <c r="BY10" s="11">
        <f>IF(SUM(BJ10:BK10,BM10:BO10,BQ10)-SUM(BL10,BP10)&gt;0,SUM(BJ10:BK10,BM10:BO10,BQ10)-SUM(BL10,BP10),"")</f>
        <v>46.5</v>
      </c>
      <c r="BZ10" s="11">
        <f>IF(SUM(BT10,BU10,BY10)&gt;0,SUM(BT10,BU10,BY10),"")</f>
        <v>123.6</v>
      </c>
      <c r="CA10" s="19">
        <v>18.5</v>
      </c>
      <c r="CB10" s="19">
        <v>7.3</v>
      </c>
      <c r="CC10" s="19">
        <v>0.2</v>
      </c>
      <c r="CD10" s="19">
        <v>0</v>
      </c>
      <c r="CE10" s="19">
        <v>18.5</v>
      </c>
      <c r="CF10" s="19">
        <v>7.2</v>
      </c>
      <c r="CG10" s="19">
        <v>0.6</v>
      </c>
      <c r="CH10" s="19">
        <v>0</v>
      </c>
      <c r="CI10" s="19">
        <v>18.8</v>
      </c>
      <c r="CJ10" s="19">
        <v>8.4</v>
      </c>
      <c r="CK10" s="19">
        <v>0</v>
      </c>
      <c r="CL10" s="19">
        <v>0</v>
      </c>
      <c r="CM10" s="19">
        <v>18.2</v>
      </c>
      <c r="CN10" s="19">
        <v>7.6</v>
      </c>
      <c r="CO10" s="19">
        <v>0.2</v>
      </c>
      <c r="CP10" s="19">
        <v>0</v>
      </c>
      <c r="CQ10" s="19">
        <v>18.899999999999999</v>
      </c>
      <c r="CR10" s="19">
        <v>7.6</v>
      </c>
      <c r="CS10" s="19">
        <v>0</v>
      </c>
      <c r="CT10" s="19">
        <v>0</v>
      </c>
      <c r="CU10" s="28"/>
      <c r="CV10" s="41">
        <f>IF(SUM(CB10,CF10)&gt;0,SUM(CB10,CF10),"")</f>
        <v>14.5</v>
      </c>
      <c r="CW10" s="41">
        <f>IF(SUM(CA10:CB10,CD10:CF10,CH10)-CC10-CG10&gt;0,SUM(CA10:CB10,CD10:CF10,CH10)-CC10-CG10,"")</f>
        <v>50.699999999999996</v>
      </c>
      <c r="CX10" s="41">
        <f>IF(SUM(CI10:CJ10,CL10)-CK10&gt;0,SUM(CI10:CJ10,CL10)-CK10,"")</f>
        <v>27.200000000000003</v>
      </c>
      <c r="CY10" s="41">
        <f>IF(SUM(CB10,CF10,CJ10)&gt;0,SUM(CB10,CF10,CJ10),"")</f>
        <v>22.9</v>
      </c>
      <c r="CZ10" s="41">
        <f>IF(SUM(CW10,CX10)&gt;0,SUM(CW10,CX10),"")</f>
        <v>77.900000000000006</v>
      </c>
      <c r="DA10" s="41">
        <f>IF(SUM(CN10,CR10)&gt;0,SUM(CN10,CR10),"")</f>
        <v>15.2</v>
      </c>
      <c r="DB10" s="41">
        <f>IF(SUM(CM10:CN10,CP10:CR10,CT10)-SUM(CO10,CS10)&gt;0,SUM(CM10:CN10,CP10:CR10,CT10)-SUM(CO10,CS10),"")</f>
        <v>52.099999999999994</v>
      </c>
      <c r="DC10" s="41">
        <f>IF(SUM(CW10,CX10,DB10)&gt;0,SUM(CW10,CX10,DB10),"")</f>
        <v>130</v>
      </c>
      <c r="DD10" s="52" t="str">
        <f>IF(MAX(EB10,FD10,GF10,HH10,IJ10,JL10,KN10,LP10,MR10,NT10,OV10,PX10,QZ10,SB10,TD10)-IF(L10="",0,L10)&gt;0.001,MAX(EB10,FD10,GF10,HH10,IJ10,JL10,KN10,LP10,MR10,NT10,OV10,PX10,QZ10,SB10,TD10)-IF(L10="",0,L10),"")</f>
        <v/>
      </c>
      <c r="DE10" s="52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2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IF(SUM(FD10,FE10,FI10)&gt;0,SUM(FD10,FE10,FI10),"")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>IF(SUM(FL10,FP10)&gt;0,SUM(FL10,FP10),"")</f>
        <v/>
      </c>
      <c r="GF10" s="41" t="str">
        <f>IF(SUM(FK10:FL10,FN10:FP10,FR10)-FM10-FQ10&gt;0,SUM(FK10:FL10,FN10:FP10,FR10)-FM10-FQ10,"")</f>
        <v/>
      </c>
      <c r="GG10" s="41" t="str">
        <f>IF(SUM(FS10:FT10,FV10)-FU10&gt;0,SUM(FS10:FT10,FV10)-FU10,"")</f>
        <v/>
      </c>
      <c r="GH10" s="41" t="str">
        <f>IF(SUM(FL10,FP10,FT10)&gt;0,SUM(FL10,FP10,FT10),"")</f>
        <v/>
      </c>
      <c r="GI10" s="41" t="str">
        <f>IF(SUM(GF10,GG10)&gt;0,SUM(GF10,GG10),"")</f>
        <v/>
      </c>
      <c r="GJ10" s="41" t="str">
        <f>IF(SUM(FX10,GB10)&gt;0,SUM(FX10,GB10),"")</f>
        <v/>
      </c>
      <c r="GK10" s="41" t="str">
        <f>IF(SUM(FW10:FX10,FZ10:GB10,GD10)-SUM(FY10,GC10)&gt;0,SUM(FW10:FX10,FZ10:GB10,GD10)-SUM(FY10,GC10),"")</f>
        <v/>
      </c>
      <c r="GL10" s="41" t="str">
        <f>IF(SUM(GF10,GG10,GK10)&gt;0,SUM(GF10,GG10,GK10),"")</f>
        <v/>
      </c>
      <c r="GM10" s="18">
        <v>17.3</v>
      </c>
      <c r="GN10" s="18">
        <v>2.8</v>
      </c>
      <c r="GO10" s="18">
        <v>0</v>
      </c>
      <c r="GP10" s="18">
        <v>0</v>
      </c>
      <c r="GQ10" s="18">
        <v>18.2</v>
      </c>
      <c r="GR10" s="18">
        <v>8.4</v>
      </c>
      <c r="GS10" s="18">
        <v>1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>IF(SUM(GN10,GR10)&gt;0,SUM(GN10,GR10),"")</f>
        <v>11.2</v>
      </c>
      <c r="HH10" s="11">
        <f>IF(SUM(GM10:GN10,GP10:GR10,GT10)-GO10-GS10&gt;0,SUM(GM10:GN10,GP10:GR10,GT10)-GO10-GS10,"")</f>
        <v>45.699999999999996</v>
      </c>
      <c r="HI10" s="11" t="str">
        <f>IF(SUM(GU10:GV10,GX10)-GW10&gt;0,SUM(GU10:GV10,GX10)-GW10,"")</f>
        <v/>
      </c>
      <c r="HJ10" s="11">
        <f>IF(SUM(GN10,GR10,GV10)&gt;0,SUM(GN10,GR10,GV10),"")</f>
        <v>11.2</v>
      </c>
      <c r="HK10" s="11">
        <f>IF(SUM(HH10,HI10)&gt;0,SUM(HH10,HI10),"")</f>
        <v>45.699999999999996</v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>
        <f>IF(SUM(HH10,HI10,HM10)&gt;0,SUM(HH10,HI10,HM10),"")</f>
        <v>45.699999999999996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1" t="str">
        <f>IF(SUM(QF10,QJ10)&gt;0,SUM(QF10,QJ10),"")</f>
        <v/>
      </c>
      <c r="QZ10" s="41" t="str">
        <f>IF(SUM(QE10:QF10,QH10:QJ10,QL10)-QG10-QK10&gt;0,SUM(QE10:QF10,QH10:QJ10,QL10)-QG10-QK10,"")</f>
        <v/>
      </c>
      <c r="RA10" s="41" t="str">
        <f>IF(SUM(QM10:QN10,QP10)-QO10&gt;0,SUM(QM10:QN10,QP10)-QO10,"")</f>
        <v/>
      </c>
      <c r="RB10" s="41" t="str">
        <f>IF(SUM(QF10,QJ10,QN10)&gt;0,SUM(QF10,QJ10,QN10),"")</f>
        <v/>
      </c>
      <c r="RC10" s="41" t="str">
        <f>IF(SUM(QZ10,RA10)&gt;0,SUM(QZ10,RA10),"")</f>
        <v/>
      </c>
      <c r="RD10" s="41" t="str">
        <f>IF(SUM(QR10,QV10)&gt;0,SUM(QR10,QV10),"")</f>
        <v/>
      </c>
      <c r="RE10" s="41" t="str">
        <f>IF(SUM(QQ10:QR10,QT10:QV10,QX10)-SUM(QS10,QW10)&gt;0,SUM(QQ10:QR10,QT10:QV10,QX10)-SUM(QS10,QW10),"")</f>
        <v/>
      </c>
      <c r="RF10" s="41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1" t="str">
        <f>IF(SUM(SJ10,SN10)&gt;0,SUM(SJ10,SN10),"")</f>
        <v/>
      </c>
      <c r="TD10" s="41" t="str">
        <f>IF(SUM(SI10:SJ10,SL10:SN10,SP10)-SK10-SO10&gt;0,SUM(SI10:SJ10,SL10:SN10,SP10)-SK10-SO10,"")</f>
        <v/>
      </c>
      <c r="TE10" s="41" t="str">
        <f>IF(SUM(SQ10:SR10,ST10)-SS10&gt;0,SUM(SQ10:SR10,ST10)-SS10,"")</f>
        <v/>
      </c>
      <c r="TF10" s="41" t="str">
        <f>IF(SUM(SJ10,SN10,SR10)&gt;0,SUM(SJ10,SN10,SR10),"")</f>
        <v/>
      </c>
      <c r="TG10" s="41" t="str">
        <f>IF(SUM(TD10,TE10)&gt;0,SUM(TD10,TE10),"")</f>
        <v/>
      </c>
      <c r="TH10" s="41" t="str">
        <f>IF(SUM(SV10,SZ10)&gt;0,SUM(SV10,SZ10),"")</f>
        <v/>
      </c>
      <c r="TI10" s="41" t="str">
        <f>IF(SUM(SU10:SV10,SX10:SZ10,TB10)-SUM(SW10,TA10)&gt;0,SUM(SU10:SV10,SX10:SZ10,TB10)-SUM(SW10,TA10),"")</f>
        <v/>
      </c>
      <c r="TJ10" s="41" t="str">
        <f>IF(SUM(TD10,TE10,TI10)&gt;0,SUM(TD10,TE10,TI10),"")</f>
        <v/>
      </c>
      <c r="TK10" s="27">
        <f>IF($CU10="P",CA10,(CA10+AX10)/2)</f>
        <v>18.5</v>
      </c>
      <c r="TL10" s="27">
        <f>IF($CU10="P",CB10,(CB10+AY10)/2)</f>
        <v>7.85</v>
      </c>
      <c r="TM10" s="27">
        <f>IF($CU10="P",CC10,(CC10+AZ10)/2)</f>
        <v>0.4</v>
      </c>
      <c r="TN10" s="27">
        <f>IF($CU10="P",CD10,(CD10+BA10)/2)</f>
        <v>0</v>
      </c>
      <c r="TO10" s="27">
        <f>IF($CU10="P",CE10,(CE10+BB10)/2)</f>
        <v>18.55</v>
      </c>
      <c r="TP10" s="27">
        <f>IF($CU10="P",CF10,(CF10+BC10)/2)</f>
        <v>7.2</v>
      </c>
      <c r="TQ10" s="27">
        <f>IF($CU10="P",CG10,(CG10+BD10)/2)</f>
        <v>0.3</v>
      </c>
      <c r="TR10" s="27">
        <f>IF($CU10="P",CH10,(CH10+BE10)/2)</f>
        <v>0</v>
      </c>
      <c r="TS10" s="27">
        <f>IF($CU10="P",CI10,(CI10+BF10)/2)</f>
        <v>17.8</v>
      </c>
      <c r="TT10" s="27">
        <f>IF($CU10="P",CJ10,(CJ10+BG10)/2)</f>
        <v>8.25</v>
      </c>
      <c r="TU10" s="27">
        <f>IF($CU10="P",CK10,(CK10+BH10)/2)</f>
        <v>0.1</v>
      </c>
      <c r="TV10" s="27">
        <f>IF($CU10="P",CL10,(CL10+BI10)/2)</f>
        <v>0.15</v>
      </c>
      <c r="TW10" s="27">
        <f>IF($CU10="P",CM10,(CM10+BJ10)/2)</f>
        <v>17.399999999999999</v>
      </c>
      <c r="TX10" s="27">
        <f>IF($CU10="P",CN10,(CN10+BK10)/2)</f>
        <v>8</v>
      </c>
      <c r="TY10" s="27">
        <f>IF($CU10="P",CO10,(CO10+BL10)/2)</f>
        <v>0.6</v>
      </c>
      <c r="TZ10" s="27">
        <f>IF($CU10="P",CP10,(CP10+BM10)/2)</f>
        <v>0</v>
      </c>
      <c r="UA10" s="27">
        <f>IF($CU10="P",CQ10,(CQ10+BN10)/2)</f>
        <v>18</v>
      </c>
      <c r="UB10" s="27">
        <f>IF($CU10="P",CR10,(CR10+BO10)/2)</f>
        <v>6.35</v>
      </c>
      <c r="UC10" s="27">
        <f>IF($CU10="P",CS10,(CS10+BP10)/2)</f>
        <v>0</v>
      </c>
      <c r="UD10" s="27">
        <f>IF($CU10="P",CT10,(CT10+BQ10)/2)</f>
        <v>0.15</v>
      </c>
      <c r="UE10" s="29" t="s">
        <v>56</v>
      </c>
      <c r="UF10" s="11">
        <f>IF(SUM(TL10,TP10)&gt;0,SUM(TL10,TP10),"")</f>
        <v>15.05</v>
      </c>
      <c r="UG10" s="11">
        <f>IF(SUM(TK10:TL10,TN10:TP10,TR10)-TM10-TQ10&gt;0,SUM(TK10:TL10,TN10:TP10,TR10)-TM10-TQ10,"")</f>
        <v>51.400000000000013</v>
      </c>
      <c r="UH10" s="11">
        <f>IF(SUM(TS10:TT10,TV10)-TU10&gt;0,SUM(TS10:TT10,TV10)-TU10,"")</f>
        <v>26.099999999999998</v>
      </c>
      <c r="UI10" s="11">
        <f>IF(SUM(TL10,TP10,TT10)&gt;0,SUM(TL10,TP10,TT10),"")</f>
        <v>23.3</v>
      </c>
      <c r="UJ10" s="11">
        <f>IF(SUM(UG10,UH10)&gt;0,SUM(UG10,UH10),"")</f>
        <v>77.500000000000014</v>
      </c>
      <c r="UK10" s="11">
        <f>IF(SUM(TX10,UB10)&gt;0,SUM(TX10,UB10),"")</f>
        <v>14.35</v>
      </c>
      <c r="UL10" s="11">
        <f>IF(SUM(TW10:TX10,TZ10:UB10,UD10)-SUM(TY10,UC10)&gt;0,SUM(TW10:TX10,TZ10:UB10,UD10)-SUM(TY10,UC10),"")</f>
        <v>49.3</v>
      </c>
      <c r="UM10" s="11">
        <f>IF(SUM(UG10,UH10,UL10)&gt;0,SUM(UG10,UH10,UL10),"")</f>
        <v>126.80000000000001</v>
      </c>
    </row>
    <row r="11" spans="1:559" x14ac:dyDescent="0.2">
      <c r="A11" s="4" cm="1">
        <f t="array" ref="A11">IF(AND(H11&lt;&gt;"",H11&lt;&gt;"No DD"),SUMPRODUCT((H$4:H$32&lt;&gt;"")*(H$4:H$32&lt;&gt;"No DD")*(E$4:E$32&gt;E11))+1,IF(H11="No DD",SUMPRODUCT((H$4:H$32="No DD")*(E$4:E$32&gt;E11))+1+SUMPRODUCT((H$4:H$32&lt;&gt;"")*(H$4:H$32&lt;&gt;"No DD")),""))</f>
        <v>8</v>
      </c>
      <c r="B11" s="5" t="s">
        <v>124</v>
      </c>
      <c r="C11" s="4" t="s">
        <v>6</v>
      </c>
      <c r="D11" s="4">
        <v>2003</v>
      </c>
      <c r="E11" s="9">
        <f>SUM(J11:R11)+SUM(J11:O11)*0.0000001+SUM(J11)*0.0000000000001</f>
        <v>180.7000128900051</v>
      </c>
      <c r="F11" s="3" t="str">
        <f>IF(OR(AND(AP11&gt;=AW$34,AQ11&gt;=AW$38,AP11&lt;&gt;"",AO11=""),AND(AU11&gt;=AW$34,AV11&gt;=AW$38,AU11&lt;&gt;"",AO11=""),AND(BS11&gt;=BZ$34,BT11&gt;=BZ$38,BS11&lt;&gt;"",BR11=""),AND(BX11&gt;=BZ$34,BY11&gt;=BZ$38,BX11&lt;&gt;"",BR11=""),AND(CV11&gt;=DC$34,CW11&gt;=DC$38,CV11&lt;&gt;"",CU11=""),AND(DA11&gt;=DC$34,DB11&gt;=DC$38,DA11&lt;&gt;""),AND(EA11&gt;=EH$34,EB11&gt;=EH$38,EA11&lt;&gt;""),AND(EF11&gt;=EH$34,EG11&gt;=EH$38,EF11&lt;&gt;""),AND(FC11&gt;=FJ$34,FD11&gt;=FJ$38,FC11&lt;&gt;""),AND(FH11&gt;=FJ$34,FI11&gt;=FJ$38,FH11&lt;&gt;""),AND(GE11&gt;=GL$34,GF11&gt;=GL$38,GE11&lt;&gt;""),AND(GJ11&gt;=GL$34,GK11&gt;=GL$38,GJ11&lt;&gt;""),AND(HG11&gt;=HN$34,HH11&gt;=HN$38,HG11&lt;&gt;""),AND(HL11&gt;=HN$34,HM11&gt;=HN$38,HL11&lt;&gt;""),AND(II11&gt;=IP$34,IJ11&gt;=IP$38,II11&lt;&gt;""),AND(IN11&gt;=IP$34,IO11&gt;=IP$38,IN11&lt;&gt;""),AND(JK11&gt;=JR$34,JL11&gt;=JR$38,JK11&lt;&gt;""),AND(JP11&gt;=JR$34,JQ11&gt;=JR$38,JP11&lt;&gt;""),AND(KM11&gt;=KT$34,KN11&gt;=KT$38,KM11&lt;&gt;""),AND(KR11&gt;=KT$34,KS11&gt;=KT$38,KR11&lt;&gt;""),AND(LO11&gt;=LV$34,LP11&gt;=LV$38,LO11&lt;&gt;""),AND(LT11&gt;=LV$34,LU11&gt;=LV$38,LT11&lt;&gt;""),AND(MQ11&gt;=MX$34,MR11&gt;=MX$38,MQ11&lt;&gt;""),AND(MV11&gt;=MX$34,MW11&gt;=MX$38,MV11&lt;&gt;""),AND(NS11&gt;=NZ$34,NT11&gt;=NZ$38,NS11&lt;&gt;""),AND(NX11&gt;=NZ$34,NY11&gt;=NZ$38,NX11&lt;&gt;""),AND(OU11&gt;=PB$34,OV11&gt;=PB$38,OU11&lt;&gt;""),AND(OZ11&gt;=PB$34,PA11&gt;=PB$38,OZ11&lt;&gt;""),AND(PW11&gt;=QD$34,PX11&gt;=QD$38,PW11&lt;&gt;""),AND(QB11&gt;=QD$34,QC11&gt;=QD$38,QB11&lt;&gt;""),AND(QY11&gt;=RF$34,QZ11&gt;=RF$38,QY11&lt;&gt;""),AND(RD11&gt;=RF$34,RE11&gt;=RF$38,RD11&lt;&gt;""),AND(SA11&gt;=SH$34,SB11&gt;=SH$38,SA11&lt;&gt;""),AND(SF11&gt;=SH$34,SG11&gt;=SH$38,SF11&lt;&gt;""),AND(TC11&gt;=TJ$34,TD11&gt;=TJ$38,TC11&lt;&gt;""),AND(TI11&gt;=TJ$34,TJ11&gt;=TJ$38,TI11&lt;&gt;"")),"P","")</f>
        <v>P</v>
      </c>
      <c r="G11" s="3" t="str">
        <f>IF(OR(AND(AQ11&gt;=AW$38,AQ11&lt;&gt;"",AO11=""),AND(AV11&gt;=AW$38,AV11&lt;&gt;"",AO11=""),AND(BT11&gt;=BZ$38,BT11&lt;&gt;"",BR11=""),AND(BY11&gt;=BZ$38,BY11&lt;&gt;"",BR11=""),AND(CW11&gt;=DC$38,CW11&lt;&gt;"",CU11=""),AND(DB11&gt;=DC$38,DB11&lt;&gt;"",CU11=""),AND(EB11&gt;=EH$38,EB11&lt;&gt;""),AND(EG11&gt;=EH$38,EG11&lt;&gt;""),AND(FD11&gt;=FJ$38,FD11&lt;&gt;""),AND(FI11&gt;=FJ$38,FI11&lt;&gt;""),AND(GF11&gt;=GL$38,GF11&lt;&gt;""),AND(GK11&gt;=GL$38,GK11&lt;&gt;""),AND(HH11&gt;=HN$38,HH11&lt;&gt;""),AND(HM11&gt;=HN$38,HM11&lt;&gt;""),AND(IJ11&gt;=IP$38,IJ11&lt;&gt;""),AND(IO11&gt;=IP$38,IO11&lt;&gt;""),AND(JL11&gt;=JR$38,JL11&lt;&gt;""),AND(JQ11&gt;=JR$38,JQ11&lt;&gt;""),AND(KN11&gt;=KT$38,KN11&lt;&gt;""),AND(KS11&gt;=KT$38,KS11&lt;&gt;""),AND(LP11&gt;=LV$38,LP11&lt;&gt;""),AND(LU11&gt;=LV$38,LU11&lt;&gt;""),AND(MR11&gt;=MX$38,MR11&lt;&gt;""),AND(MW11&gt;=MX$38,MW11&lt;&gt;""),AND(NT11&gt;=NZ$38,NT11&lt;&gt;""),AND(NY11&gt;=NZ$38,NY11&lt;&gt;""),AND(OV11&gt;=PB$38,OV11&lt;&gt;""),AND(PA11&gt;=PB$38,PA11&lt;&gt;""),AND(PX11&gt;=QD$38,PX11&lt;&gt;""),AND(QC11&gt;=QD$38,QC11&lt;&gt;""),AND(QZ11&gt;=RF$38,QZ11&lt;&gt;""),AND(RE11&gt;=RF$38,RE11&lt;&gt;""),AND(SB11&gt;=SH$38,SB11&lt;&gt;""),AND(SG11&gt;=SH$38,SG11&lt;&gt;""),AND(TD11&gt;=TJ$38,TD11&lt;&gt;""),AND(TJ11&gt;=TJ$38,TJ11&lt;&gt;"")),"P","")</f>
        <v>P</v>
      </c>
      <c r="H11" s="37" t="str">
        <f>IF(AND(G11="P",F11=""),"No DD",IF(OR(AND(AS11&gt;=AW$37,AT11&gt;=AW$41,AS11&lt;&gt;"",AO11=""),AND(BV11&gt;=BZ$37,BW11&gt;=BZ$41,BV11&lt;&gt;"",BR11=""),AND(CY11&gt;=DC$37,CZ11&gt;=DC$41,CY11&lt;&gt;"",CU11=""),AND(ED11&gt;=EH$37,EE11&gt;=EH$41,ED11&lt;&gt;""),AND(FF11&gt;=FJ$37,FG11&gt;=FJ$41,FF11&lt;&gt;""),AND(GH11&gt;=GL$37,GI11&gt;=GL$41,GH11&lt;&gt;""),AND(HJ11&gt;=HN$37,HK11&gt;=HN$41,HJ11&lt;&gt;""),AND(IL11&gt;=IP$37,IM11&gt;=IP$41,IL11&lt;&gt;""),AND(JN11&gt;=JR$37,JO11&gt;=JR$41,JN11&lt;&gt;""),AND(KP11&gt;=KT$37,KQ11&gt;=KT$41,KP11&lt;&gt;""),AND(LR11&gt;=LV$37,LS11&gt;=LV$41,LR11&lt;&gt;""),AND(MT11&gt;=MX$37,MU11&gt;=MX$41,MT11&lt;&gt;""),AND(NV11&gt;=NZ$37,NW11&gt;=NZ$41,NV11&lt;&gt;""),AND(OX11&gt;=PB$37,OY11&gt;=PB$41,OX11&lt;&gt;""),AND(PZ11&gt;=QD$37,QA11&gt;=QD$41,PZ11&lt;&gt;""),AND(RB11&gt;=RF$37,RC11&gt;=RF$41,RB11&lt;&gt;""),AND(SD11&gt;=SH$37,SE11&gt;=SH$41,SD11&lt;&gt;""),AND(TF11&gt;=TJ$37,TG11&gt;=TJ$41,TF11&lt;&gt;"")),"Merit",IF(OR(AND(AS11&gt;=AW$36,AT11&gt;=AW$40,AS11&lt;&gt;"",AO11=""),AND(BV11&gt;=BZ$36,BW11&gt;=BZ$40,BV11&lt;&gt;"",BR11=""),AND(CY11&gt;=DC$36,CZ11&gt;=DC$40,CY11&lt;&gt;"",CU11=""),AND(ED11&gt;=EH$36,EE11&gt;=EH$40,ED11&lt;&gt;""),AND(FF11&gt;=FJ$36,FG11&gt;=FJ$40,FF11&lt;&gt;""),AND(GH11&gt;=GL$36,GI11&gt;=GL$40,GH11&lt;&gt;""),AND(HJ11&gt;=HN$36,HK11&gt;=HN$40,HJ11&lt;&gt;""),AND(IL11&gt;=IP$36,IM11&gt;=IP$40,IL11&lt;&gt;""),AND(JN11&gt;=JR$36,JO11&gt;=JR$40,JN11&lt;&gt;""),AND(KP11&gt;=KT$36,KQ11&gt;=KT$40,KP11&lt;&gt;""),AND(LR11&gt;=LV$36,LS11&gt;=LV$40,LR11&lt;&gt;""),AND(MT11&gt;=MX$36,MU11&gt;=MX$40,MT11&lt;&gt;""),AND(NV11&gt;=NZ$36,NW11&gt;=NZ$40,NV11&lt;&gt;""),AND(OX11&gt;=PB$36,OY11&gt;=PB$40,OX11&lt;&gt;""),AND(PZ11&gt;=QD$36,QA11&gt;=QD$40,PZ11&lt;&gt;""),AND(RB11&gt;=RF$36,RC11&gt;=RF$40,RB11&lt;&gt;""),AND(SD11&gt;=SH$36,SE11&gt;=SH$40,SD11&lt;&gt;""),AND(TF11&gt;=TJ$36,TG11&gt;=TJ$40,TF11&lt;&gt;"")),"Excellence",IF(I11="P","Worlds Team",IF(F11="P","National Team","")))))</f>
        <v>Worlds Team</v>
      </c>
      <c r="I11" s="3" t="str">
        <f>IF(OR(AND(AS11&gt;=AW$35,AT11&gt;=AW$39,AS11&lt;&gt;"",AO11=""),AND(BV11&gt;=BZ$35,BW11&gt;=BZ$39,BV11&lt;&gt;"",BR11=""),AND(CY11&gt;=DC$35,CZ11&gt;=DC$39,CY11&lt;&gt;"",CU11=""),AND(ED11&gt;=EH$35,EE11&gt;=EH$39,ED11&lt;&gt;""),AND(FF11&gt;=FJ$35,FG11&gt;=FJ$39,FF11&lt;&gt;""),AND(GH11&gt;=GL$35,GI11&gt;=GL$39,GH11&lt;&gt;""),AND(HJ11&gt;=HN$35,HK11&gt;=HN$39,HJ11&lt;&gt;""),AND(IL11&gt;=IP$35,IM11&gt;=IP$39,IL11&lt;&gt;""),AND(JN11&gt;=JR$35,JO11&gt;=JR$39,JN11&lt;&gt;""),AND(KP11&gt;=KT$35,KQ11&gt;=KT$39,KP11&lt;&gt;""),AND(LR11&gt;=LV$35,LS11&gt;=LV$39,LR11&lt;&gt;""),AND(MT11&gt;=MX$35,MU11&gt;=MX$39,MT11&lt;&gt;""),AND(NV11&gt;=NZ$35,NW11&gt;=NZ$39,NV11&lt;&gt;""),AND(OX11&gt;=PB$35,OY11&gt;=PB$39,OX11&lt;&gt;""),AND(PZ11&gt;=QD$35,QA11&gt;=QD$39,PZ11&lt;&gt;""),AND(RB11&gt;=RF$35,RC11&gt;=RF$39,RB11&lt;&gt;""),AND(SD11&gt;=SH$35,SE11&gt;=SH$39,SD11&lt;&gt;""),AND(TF11&gt;=TJ$35,TG11&gt;=TJ$39,TF11&lt;&gt;"")),"P","")</f>
        <v>P</v>
      </c>
      <c r="J11" s="8">
        <f>IF(COUNT(AQ11,BT11,CW11)&gt;0,LARGE((AQ11,BT11,CW11),1),0)</f>
        <v>51.29999999999999</v>
      </c>
      <c r="K11" s="8" t="str">
        <f>IF(J11=0,"",IF(J11=CW11,$CA$1,IF(J11=BT11,$AX$1,IF(J11=AQ11,$U$1,""))))</f>
        <v>2023 Domestic 3rd Trial</v>
      </c>
      <c r="L11" s="8">
        <f>IF(COUNT(AQ11,BT11,CW11)&gt;1,LARGE((AQ11,BT11,CW11),2),0)</f>
        <v>51.2</v>
      </c>
      <c r="M11" s="8" t="str">
        <f>IF(K11=0,"",IF(AND(L11=J11,L11=AQ11,K11=BT11),$U$1,IF(AND(L11=J11,L11=AQ11,L11=CW11),$U$1,IF(AND(L11=J11,L11=CW11,L11=BT11),$AX$1,IF(L11=CW11,$CA$1,IF(L11=BT11,$AX$1,IF(L11=AQ11,$U$1,"")))))))</f>
        <v>2024 Nationals</v>
      </c>
      <c r="N11" s="8">
        <f>IF(COUNT(AR11,BU11,CX11)&gt;0,LARGE((AR11,BU11,CX11),1),0)</f>
        <v>26.400000000000002</v>
      </c>
      <c r="O11" s="8" t="str">
        <f>IF(N11=0,"",IF(N11=CX11,$CA$1,IF(N11=BU11,$AX$1,IF(N11=AR11,$U$1,""))))</f>
        <v>2024 Elite Canada</v>
      </c>
      <c r="P11" s="8">
        <f>IF(MAX(AV11,BY11,DB11)&gt;0,MAX(AV11,BY11,DB11),0)</f>
        <v>51.8</v>
      </c>
      <c r="Q11" s="8" t="str">
        <f>IF(P11=0,"",IF(P11=DB11,$CA$1,IF(P11=BY11,$AX$1,IF(P11=AV11,$U$1,""))))</f>
        <v>2024 Nationals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N11="",0,N11)=TE11,$SI$1,IF(R11+IF(N11="",0,N11)=SC11,$RG$1,IF(R11+IF(N11="",0,N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P11="",0,P11)=TI11,$SI$1,IF(R11+IF(P11="",0,P11)=SG11,$RG$1,IF(R11+IF(P11="",0,P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/>
      </c>
      <c r="U11" s="19">
        <v>18.3</v>
      </c>
      <c r="V11" s="19">
        <v>7.7</v>
      </c>
      <c r="W11" s="19">
        <v>0.2</v>
      </c>
      <c r="X11" s="19">
        <v>0.3</v>
      </c>
      <c r="Y11" s="19">
        <v>18.5</v>
      </c>
      <c r="Z11" s="19">
        <v>7.3</v>
      </c>
      <c r="AA11" s="19">
        <v>0.6</v>
      </c>
      <c r="AB11" s="19">
        <v>0</v>
      </c>
      <c r="AC11" s="19">
        <v>17.2</v>
      </c>
      <c r="AD11" s="19">
        <v>5.4</v>
      </c>
      <c r="AE11" s="19">
        <v>0</v>
      </c>
      <c r="AF11" s="19">
        <v>0.3</v>
      </c>
      <c r="AG11" s="19"/>
      <c r="AH11" s="19"/>
      <c r="AI11" s="19"/>
      <c r="AJ11" s="19"/>
      <c r="AK11" s="19"/>
      <c r="AL11" s="19"/>
      <c r="AM11" s="19"/>
      <c r="AN11" s="19"/>
      <c r="AO11" s="28"/>
      <c r="AP11" s="41">
        <f>IF(SUM(V11,Z11)&gt;0,SUM(V11,Z11),"")</f>
        <v>15</v>
      </c>
      <c r="AQ11" s="41">
        <f>IF(SUM(U11:V11,X11:Z11,AB11)-W11-AA11&gt;0,SUM(U11:V11,X11:Z11,AB11)-W11-AA11,"")</f>
        <v>51.29999999999999</v>
      </c>
      <c r="AR11" s="41">
        <f>IF(SUM(AC11:AD11,AF11)-AE11&gt;0,SUM(AC11:AD11,AF11)-AE11,"")</f>
        <v>22.900000000000002</v>
      </c>
      <c r="AS11" s="41">
        <f>IF(SUM(V11,Z11,AD11)&gt;0,SUM(V11,Z11,AD11),"")</f>
        <v>20.399999999999999</v>
      </c>
      <c r="AT11" s="41">
        <f>IF(SUM(AQ11,AR11)&gt;0,SUM(AQ11,AR11),"")</f>
        <v>74.199999999999989</v>
      </c>
      <c r="AU11" s="41" t="str">
        <f>IF(SUM(AH11,AL11)&gt;0,SUM(AH11,AL11),"")</f>
        <v/>
      </c>
      <c r="AV11" s="41" t="str">
        <f>IF(SUM(AG11:AH11,AJ11:AL11,AN11)-SUM(AI11,AM11)&gt;0,SUM(AG11:AH11,AJ11:AL11,AN11)-SUM(AI11,AM11),"")</f>
        <v/>
      </c>
      <c r="AW11" s="41">
        <f>IF(SUM(AQ11,AR11,AV11)&gt;0,SUM(AQ11,AR11,AV11),"")</f>
        <v>74.199999999999989</v>
      </c>
      <c r="AX11" s="18">
        <v>17.8</v>
      </c>
      <c r="AY11" s="18">
        <v>6.9</v>
      </c>
      <c r="AZ11" s="18">
        <v>0.2</v>
      </c>
      <c r="BA11" s="18">
        <v>0</v>
      </c>
      <c r="BB11" s="18">
        <v>18.399999999999999</v>
      </c>
      <c r="BC11" s="18">
        <v>8.1</v>
      </c>
      <c r="BD11" s="18">
        <v>0.2</v>
      </c>
      <c r="BE11" s="18">
        <v>0.3</v>
      </c>
      <c r="BF11" s="18">
        <v>18.600000000000001</v>
      </c>
      <c r="BG11" s="18">
        <v>7.5</v>
      </c>
      <c r="BH11" s="18">
        <v>0</v>
      </c>
      <c r="BI11" s="18">
        <v>0.3</v>
      </c>
      <c r="BJ11" s="18">
        <v>18.600000000000001</v>
      </c>
      <c r="BK11" s="18">
        <v>8.1</v>
      </c>
      <c r="BL11" s="18">
        <v>0.6</v>
      </c>
      <c r="BM11" s="18">
        <v>0.3</v>
      </c>
      <c r="BN11" s="18">
        <v>16.3</v>
      </c>
      <c r="BO11" s="18">
        <v>9.6</v>
      </c>
      <c r="BP11" s="18">
        <v>1</v>
      </c>
      <c r="BQ11" s="18">
        <v>0.3</v>
      </c>
      <c r="BR11" s="29"/>
      <c r="BS11" s="11">
        <f>IF(SUM(AY11,BC11)&gt;0,SUM(AY11,BC11),"")</f>
        <v>15</v>
      </c>
      <c r="BT11" s="11">
        <f>IF(SUM(AX11:AY11,BA11:BC11,BE11)-AZ11-BD11&gt;0,SUM(AX11:AY11,BA11:BC11,BE11)-AZ11-BD11,"")</f>
        <v>51.099999999999994</v>
      </c>
      <c r="BU11" s="11">
        <f>IF(SUM(BF11:BG11,BI11)-BH11&gt;0,SUM(BF11:BG11,BI11)-BH11,"")</f>
        <v>26.400000000000002</v>
      </c>
      <c r="BV11" s="11">
        <f>IF(SUM(AY11,BC11,BG11)&gt;0,SUM(AY11,BC11,BG11),"")</f>
        <v>22.5</v>
      </c>
      <c r="BW11" s="11">
        <f>IF(SUM(BT11,BU11)&gt;0,SUM(BT11,BU11),"")</f>
        <v>77.5</v>
      </c>
      <c r="BX11" s="11">
        <f>IF(SUM(BK11,BO11)&gt;0,SUM(BK11,BO11),"")</f>
        <v>17.7</v>
      </c>
      <c r="BY11" s="11">
        <f>IF(SUM(BJ11:BK11,BM11:BO11,BQ11)-SUM(BL11,BP11)&gt;0,SUM(BJ11:BK11,BM11:BO11,BQ11)-SUM(BL11,BP11),"")</f>
        <v>51.6</v>
      </c>
      <c r="BZ11" s="11">
        <f>IF(SUM(BT11,BU11,BY11)&gt;0,SUM(BT11,BU11,BY11),"")</f>
        <v>129.1</v>
      </c>
      <c r="CA11" s="19">
        <v>18.600000000000001</v>
      </c>
      <c r="CB11" s="19">
        <v>7.3</v>
      </c>
      <c r="CC11" s="19">
        <v>0.2</v>
      </c>
      <c r="CD11" s="19">
        <v>0</v>
      </c>
      <c r="CE11" s="19">
        <v>18.5</v>
      </c>
      <c r="CF11" s="19">
        <v>7.5</v>
      </c>
      <c r="CG11" s="19">
        <v>0.8</v>
      </c>
      <c r="CH11" s="19">
        <v>0.3</v>
      </c>
      <c r="CI11" s="19">
        <v>18.600000000000001</v>
      </c>
      <c r="CJ11" s="19">
        <v>4.4000000000000004</v>
      </c>
      <c r="CK11" s="19">
        <v>1</v>
      </c>
      <c r="CL11" s="19">
        <v>0</v>
      </c>
      <c r="CM11" s="19">
        <v>18.3</v>
      </c>
      <c r="CN11" s="19">
        <v>7.3</v>
      </c>
      <c r="CO11" s="19">
        <v>0</v>
      </c>
      <c r="CP11" s="19">
        <v>0</v>
      </c>
      <c r="CQ11" s="19">
        <v>18.399999999999999</v>
      </c>
      <c r="CR11" s="19">
        <v>7.5</v>
      </c>
      <c r="CS11" s="19">
        <v>0</v>
      </c>
      <c r="CT11" s="19">
        <v>0.3</v>
      </c>
      <c r="CU11" s="28"/>
      <c r="CV11" s="41">
        <f>IF(SUM(CB11,CF11)&gt;0,SUM(CB11,CF11),"")</f>
        <v>14.8</v>
      </c>
      <c r="CW11" s="41">
        <f>IF(SUM(CA11:CB11,CD11:CF11,CH11)-CC11-CG11&gt;0,SUM(CA11:CB11,CD11:CF11,CH11)-CC11-CG11,"")</f>
        <v>51.2</v>
      </c>
      <c r="CX11" s="41">
        <f>IF(SUM(CI11:CJ11,CL11)-CK11&gt;0,SUM(CI11:CJ11,CL11)-CK11,"")</f>
        <v>22</v>
      </c>
      <c r="CY11" s="41">
        <f>IF(SUM(CB11,CF11,CJ11)&gt;0,SUM(CB11,CF11,CJ11),"")</f>
        <v>19.200000000000003</v>
      </c>
      <c r="CZ11" s="41">
        <f>IF(SUM(CW11,CX11)&gt;0,SUM(CW11,CX11),"")</f>
        <v>73.2</v>
      </c>
      <c r="DA11" s="41">
        <f>IF(SUM(CN11,CR11)&gt;0,SUM(CN11,CR11),"")</f>
        <v>14.8</v>
      </c>
      <c r="DB11" s="41">
        <f>IF(SUM(CM11:CN11,CP11:CR11,CT11)-SUM(CO11,CS11)&gt;0,SUM(CM11:CN11,CP11:CR11,CT11)-SUM(CO11,CS11),"")</f>
        <v>51.8</v>
      </c>
      <c r="DC11" s="41">
        <f>IF(SUM(CW11,CX11,DB11)&gt;0,SUM(CW11,CX11,DB11),"")</f>
        <v>125</v>
      </c>
      <c r="DD11" s="52" t="str">
        <f>IF(MAX(EB11,FD11,GF11,HH11,IJ11,JL11,KN11,LP11,MR11,NT11,OV11,PX11,QZ11,SB11,TD11)-IF(L11="",0,L11)&gt;0.001,MAX(EB11,FD11,GF11,HH11,IJ11,JL11,KN11,LP11,MR11,NT11,OV11,PX11,QZ11,SB11,TD11)-IF(L11="",0,L11),"")</f>
        <v/>
      </c>
      <c r="DE11" s="52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2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IF(SUM(FD11,FE11,FI11)&gt;0,SUM(FD11,FE11,FI11),"")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>
        <v>17.5</v>
      </c>
      <c r="GN11" s="18">
        <v>2.8</v>
      </c>
      <c r="GO11" s="18">
        <v>0</v>
      </c>
      <c r="GP11" s="18">
        <v>0</v>
      </c>
      <c r="GQ11" s="18">
        <v>17.2</v>
      </c>
      <c r="GR11" s="18">
        <v>5.0999999999999996</v>
      </c>
      <c r="GS11" s="18">
        <v>0</v>
      </c>
      <c r="GT11" s="18">
        <v>0</v>
      </c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>
        <f>IF(SUM(GN11,GR11)&gt;0,SUM(GN11,GR11),"")</f>
        <v>7.8999999999999995</v>
      </c>
      <c r="HH11" s="11">
        <f>IF(SUM(GM11:GN11,GP11:GR11,GT11)-GO11-GS11&gt;0,SUM(GM11:GN11,GP11:GR11,GT11)-GO11-GS11,"")</f>
        <v>42.6</v>
      </c>
      <c r="HI11" s="11" t="str">
        <f>IF(SUM(GU11:GV11,GX11)-GW11&gt;0,SUM(GU11:GV11,GX11)-GW11,"")</f>
        <v/>
      </c>
      <c r="HJ11" s="11">
        <f>IF(SUM(GN11,GR11,GV11)&gt;0,SUM(GN11,GR11,GV11),"")</f>
        <v>7.8999999999999995</v>
      </c>
      <c r="HK11" s="11">
        <f>IF(SUM(HH11,HI11)&gt;0,SUM(HH11,HI11),"")</f>
        <v>42.6</v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>
        <f>IF(SUM(HH11,HI11,HM11)&gt;0,SUM(HH11,HI11,HM11),"")</f>
        <v>42.6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>
        <v>16.8</v>
      </c>
      <c r="JT11" s="17">
        <v>8.1</v>
      </c>
      <c r="JU11" s="17">
        <v>1</v>
      </c>
      <c r="JV11" s="17">
        <v>0</v>
      </c>
      <c r="JW11" s="17">
        <v>17.100000000000001</v>
      </c>
      <c r="JX11" s="17">
        <v>5.0999999999999996</v>
      </c>
      <c r="JY11" s="17">
        <v>0</v>
      </c>
      <c r="JZ11" s="17">
        <v>0</v>
      </c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>
        <f>IF(SUM(JT11,JX11)&gt;0,SUM(JT11,JX11),"")</f>
        <v>13.2</v>
      </c>
      <c r="KN11" s="41">
        <f>IF(SUM(JS11:JT11,JV11:JX11,JZ11)-JU11-JY11&gt;0,SUM(JS11:JT11,JV11:JX11,JZ11)-JU11-JY11,"")</f>
        <v>46.1</v>
      </c>
      <c r="KO11" s="41" t="str">
        <f>IF(SUM(KA11:KB11,KD11)-KC11&gt;0,SUM(KA11:KB11,KD11)-KC11,"")</f>
        <v/>
      </c>
      <c r="KP11" s="41">
        <f>IF(SUM(JT11,JX11,KB11)&gt;0,SUM(JT11,JX11,KB11),"")</f>
        <v>13.2</v>
      </c>
      <c r="KQ11" s="41">
        <f>IF(SUM(KN11,KO11)&gt;0,SUM(KN11,KO11),"")</f>
        <v>46.1</v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>
        <f>IF(SUM(KN11,KO11,KS11)&gt;0,SUM(KN11,KO11,KS11),"")</f>
        <v>46.1</v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1" t="str">
        <f>IF(SUM(QF11,QJ11)&gt;0,SUM(QF11,QJ11),"")</f>
        <v/>
      </c>
      <c r="QZ11" s="41" t="str">
        <f>IF(SUM(QE11:QF11,QH11:QJ11,QL11)-QG11-QK11&gt;0,SUM(QE11:QF11,QH11:QJ11,QL11)-QG11-QK11,"")</f>
        <v/>
      </c>
      <c r="RA11" s="41" t="str">
        <f>IF(SUM(QM11:QN11,QP11)-QO11&gt;0,SUM(QM11:QN11,QP11)-QO11,"")</f>
        <v/>
      </c>
      <c r="RB11" s="41" t="str">
        <f>IF(SUM(QF11,QJ11,QN11)&gt;0,SUM(QF11,QJ11,QN11),"")</f>
        <v/>
      </c>
      <c r="RC11" s="41" t="str">
        <f>IF(SUM(QZ11,RA11)&gt;0,SUM(QZ11,RA11),"")</f>
        <v/>
      </c>
      <c r="RD11" s="41" t="str">
        <f>IF(SUM(QR11,QV11)&gt;0,SUM(QR11,QV11),"")</f>
        <v/>
      </c>
      <c r="RE11" s="41" t="str">
        <f>IF(SUM(QQ11:QR11,QT11:QV11,QX11)-SUM(QS11,QW11)&gt;0,SUM(QQ11:QR11,QT11:QV11,QX11)-SUM(QS11,QW11),"")</f>
        <v/>
      </c>
      <c r="RF11" s="41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1" t="str">
        <f>IF(SUM(SJ11,SN11)&gt;0,SUM(SJ11,SN11),"")</f>
        <v/>
      </c>
      <c r="TD11" s="41" t="str">
        <f>IF(SUM(SI11:SJ11,SL11:SN11,SP11)-SK11-SO11&gt;0,SUM(SI11:SJ11,SL11:SN11,SP11)-SK11-SO11,"")</f>
        <v/>
      </c>
      <c r="TE11" s="41" t="str">
        <f>IF(SUM(SQ11:SR11,ST11)-SS11&gt;0,SUM(SQ11:SR11,ST11)-SS11,"")</f>
        <v/>
      </c>
      <c r="TF11" s="41" t="str">
        <f>IF(SUM(SJ11,SN11,SR11)&gt;0,SUM(SJ11,SN11,SR11),"")</f>
        <v/>
      </c>
      <c r="TG11" s="41" t="str">
        <f>IF(SUM(TD11,TE11)&gt;0,SUM(TD11,TE11),"")</f>
        <v/>
      </c>
      <c r="TH11" s="41" t="str">
        <f>IF(SUM(SV11,SZ11)&gt;0,SUM(SV11,SZ11),"")</f>
        <v/>
      </c>
      <c r="TI11" s="41" t="str">
        <f>IF(SUM(SU11:SV11,SX11:SZ11,TB11)-SUM(SW11,TA11)&gt;0,SUM(SU11:SV11,SX11:SZ11,TB11)-SUM(SW11,TA11),"")</f>
        <v/>
      </c>
      <c r="TJ11" s="41" t="str">
        <f>IF(SUM(TD11,TE11,TI11)&gt;0,SUM(TD11,TE11,TI11),"")</f>
        <v/>
      </c>
      <c r="TK11" s="27">
        <f>IF($CU11="P",CA11,(CA11+AX11)/2)</f>
        <v>18.200000000000003</v>
      </c>
      <c r="TL11" s="27">
        <f>IF($CU11="P",CB11,(CB11+AY11)/2)</f>
        <v>7.1</v>
      </c>
      <c r="TM11" s="27">
        <f>IF($CU11="P",CC11,(CC11+AZ11)/2)</f>
        <v>0.2</v>
      </c>
      <c r="TN11" s="27">
        <f>IF($CU11="P",CD11,(CD11+BA11)/2)</f>
        <v>0</v>
      </c>
      <c r="TO11" s="27">
        <f>IF($CU11="P",CE11,(CE11+BB11)/2)</f>
        <v>18.45</v>
      </c>
      <c r="TP11" s="27">
        <f>IF($CU11="P",CF11,(CF11+BC11)/2)</f>
        <v>7.8</v>
      </c>
      <c r="TQ11" s="27">
        <f>IF($CU11="P",CG11,(CG11+BD11)/2)</f>
        <v>0.5</v>
      </c>
      <c r="TR11" s="27">
        <f>IF($CU11="P",CH11,(CH11+BE11)/2)</f>
        <v>0.3</v>
      </c>
      <c r="TS11" s="27">
        <f>IF($CU11="P",CI11,(CI11+BF11)/2)</f>
        <v>18.600000000000001</v>
      </c>
      <c r="TT11" s="27">
        <f>IF($CU11="P",CJ11,(CJ11+BG11)/2)</f>
        <v>5.95</v>
      </c>
      <c r="TU11" s="27">
        <f>IF($CU11="P",CK11,(CK11+BH11)/2)</f>
        <v>0.5</v>
      </c>
      <c r="TV11" s="27">
        <f>IF($CU11="P",CL11,(CL11+BI11)/2)</f>
        <v>0.15</v>
      </c>
      <c r="TW11" s="27">
        <f>IF($CU11="P",CM11,(CM11+BJ11)/2)</f>
        <v>18.450000000000003</v>
      </c>
      <c r="TX11" s="27">
        <f>IF($CU11="P",CN11,(CN11+BK11)/2)</f>
        <v>7.6999999999999993</v>
      </c>
      <c r="TY11" s="27">
        <f>IF($CU11="P",CO11,(CO11+BL11)/2)</f>
        <v>0.3</v>
      </c>
      <c r="TZ11" s="27">
        <f>IF($CU11="P",CP11,(CP11+BM11)/2)</f>
        <v>0.15</v>
      </c>
      <c r="UA11" s="27">
        <f>IF($CU11="P",CQ11,(CQ11+BN11)/2)</f>
        <v>17.350000000000001</v>
      </c>
      <c r="UB11" s="27">
        <f>IF($CU11="P",CR11,(CR11+BO11)/2)</f>
        <v>8.5500000000000007</v>
      </c>
      <c r="UC11" s="27">
        <f>IF($CU11="P",CS11,(CS11+BP11)/2)</f>
        <v>0.5</v>
      </c>
      <c r="UD11" s="27">
        <f>IF($CU11="P",CT11,(CT11+BQ11)/2)</f>
        <v>0.3</v>
      </c>
      <c r="UE11" s="29" t="s">
        <v>56</v>
      </c>
      <c r="UF11" s="11">
        <f>IF(SUM(TL11,TP11)&gt;0,SUM(TL11,TP11),"")</f>
        <v>14.899999999999999</v>
      </c>
      <c r="UG11" s="11">
        <f>IF(SUM(TK11:TL11,TN11:TP11,TR11)-TM11-TQ11&gt;0,SUM(TK11:TL11,TN11:TP11,TR11)-TM11-TQ11,"")</f>
        <v>51.149999999999991</v>
      </c>
      <c r="UH11" s="11">
        <f>IF(SUM(TS11:TT11,TV11)-TU11&gt;0,SUM(TS11:TT11,TV11)-TU11,"")</f>
        <v>24.2</v>
      </c>
      <c r="UI11" s="11">
        <f>IF(SUM(TL11,TP11,TT11)&gt;0,SUM(TL11,TP11,TT11),"")</f>
        <v>20.849999999999998</v>
      </c>
      <c r="UJ11" s="11">
        <f>IF(SUM(UG11,UH11)&gt;0,SUM(UG11,UH11),"")</f>
        <v>75.349999999999994</v>
      </c>
      <c r="UK11" s="11">
        <f>IF(SUM(TX11,UB11)&gt;0,SUM(TX11,UB11),"")</f>
        <v>16.25</v>
      </c>
      <c r="UL11" s="11">
        <f>IF(SUM(TW11:TX11,TZ11:UB11,UD11)-SUM(TY11,UC11)&gt;0,SUM(TW11:TX11,TZ11:UB11,UD11)-SUM(TY11,UC11),"")</f>
        <v>51.7</v>
      </c>
      <c r="UM11" s="11">
        <f>IF(SUM(UG11,UH11,UL11)&gt;0,SUM(UG11,UH11,UL11),"")</f>
        <v>127.05</v>
      </c>
    </row>
    <row r="12" spans="1:559" x14ac:dyDescent="0.2">
      <c r="A12" s="4" cm="1">
        <f t="array" ref="A12">IF(AND(H12&lt;&gt;"",H12&lt;&gt;"No DD"),SUMPRODUCT((H$4:H$32&lt;&gt;"")*(H$4:H$32&lt;&gt;"No DD")*(E$4:E$32&gt;E12))+1,IF(H12="No DD",SUMPRODUCT((H$4:H$32="No DD")*(E$4:E$32&gt;E12))+1+SUMPRODUCT((H$4:H$32&lt;&gt;"")*(H$4:H$32&lt;&gt;"No DD")),""))</f>
        <v>9</v>
      </c>
      <c r="B12" s="5" t="s">
        <v>198</v>
      </c>
      <c r="C12" s="4" t="s">
        <v>157</v>
      </c>
      <c r="D12" s="4">
        <v>2005</v>
      </c>
      <c r="E12" s="9">
        <f>SUM(J12:R12)+SUM(J12:O12)*0.0000001+SUM(J12)*0.0000000000001</f>
        <v>178.70001281000523</v>
      </c>
      <c r="F12" s="3" t="str">
        <f>IF(OR(AND(AP12&gt;=AW$34,AQ12&gt;=AW$38,AP12&lt;&gt;"",AO12=""),AND(AU12&gt;=AW$34,AV12&gt;=AW$38,AU12&lt;&gt;"",AO12=""),AND(BS12&gt;=BZ$34,BT12&gt;=BZ$38,BS12&lt;&gt;"",BR12=""),AND(BX12&gt;=BZ$34,BY12&gt;=BZ$38,BX12&lt;&gt;"",BR12=""),AND(CV12&gt;=DC$34,CW12&gt;=DC$38,CV12&lt;&gt;"",CU12=""),AND(DA12&gt;=DC$34,DB12&gt;=DC$38,DA12&lt;&gt;""),AND(EA12&gt;=EH$34,EB12&gt;=EH$38,EA12&lt;&gt;""),AND(EF12&gt;=EH$34,EG12&gt;=EH$38,EF12&lt;&gt;""),AND(FC12&gt;=FJ$34,FD12&gt;=FJ$38,FC12&lt;&gt;""),AND(FH12&gt;=FJ$34,FI12&gt;=FJ$38,FH12&lt;&gt;""),AND(GE12&gt;=GL$34,GF12&gt;=GL$38,GE12&lt;&gt;""),AND(GJ12&gt;=GL$34,GK12&gt;=GL$38,GJ12&lt;&gt;""),AND(HG12&gt;=HN$34,HH12&gt;=HN$38,HG12&lt;&gt;""),AND(HL12&gt;=HN$34,HM12&gt;=HN$38,HL12&lt;&gt;""),AND(II12&gt;=IP$34,IJ12&gt;=IP$38,II12&lt;&gt;""),AND(IN12&gt;=IP$34,IO12&gt;=IP$38,IN12&lt;&gt;""),AND(JK12&gt;=JR$34,JL12&gt;=JR$38,JK12&lt;&gt;""),AND(JP12&gt;=JR$34,JQ12&gt;=JR$38,JP12&lt;&gt;""),AND(KM12&gt;=KT$34,KN12&gt;=KT$38,KM12&lt;&gt;""),AND(KR12&gt;=KT$34,KS12&gt;=KT$38,KR12&lt;&gt;""),AND(LO12&gt;=LV$34,LP12&gt;=LV$38,LO12&lt;&gt;""),AND(LT12&gt;=LV$34,LU12&gt;=LV$38,LT12&lt;&gt;""),AND(MQ12&gt;=MX$34,MR12&gt;=MX$38,MQ12&lt;&gt;""),AND(MV12&gt;=MX$34,MW12&gt;=MX$38,MV12&lt;&gt;""),AND(NS12&gt;=NZ$34,NT12&gt;=NZ$38,NS12&lt;&gt;""),AND(NX12&gt;=NZ$34,NY12&gt;=NZ$38,NX12&lt;&gt;""),AND(OU12&gt;=PB$34,OV12&gt;=PB$38,OU12&lt;&gt;""),AND(OZ12&gt;=PB$34,PA12&gt;=PB$38,OZ12&lt;&gt;""),AND(PW12&gt;=QD$34,PX12&gt;=QD$38,PW12&lt;&gt;""),AND(QB12&gt;=QD$34,QC12&gt;=QD$38,QB12&lt;&gt;""),AND(QY12&gt;=RF$34,QZ12&gt;=RF$38,QY12&lt;&gt;""),AND(RD12&gt;=RF$34,RE12&gt;=RF$38,RD12&lt;&gt;""),AND(SA12&gt;=SH$34,SB12&gt;=SH$38,SA12&lt;&gt;""),AND(SF12&gt;=SH$34,SG12&gt;=SH$38,SF12&lt;&gt;""),AND(TC12&gt;=TJ$34,TD12&gt;=TJ$38,TC12&lt;&gt;""),AND(TI12&gt;=TJ$34,TJ12&gt;=TJ$38,TI12&lt;&gt;"")),"P","")</f>
        <v>P</v>
      </c>
      <c r="G12" s="3" t="str">
        <f>IF(OR(AND(AQ12&gt;=AW$38,AQ12&lt;&gt;"",AO12=""),AND(AV12&gt;=AW$38,AV12&lt;&gt;"",AO12=""),AND(BT12&gt;=BZ$38,BT12&lt;&gt;"",BR12=""),AND(BY12&gt;=BZ$38,BY12&lt;&gt;"",BR12=""),AND(CW12&gt;=DC$38,CW12&lt;&gt;"",CU12=""),AND(DB12&gt;=DC$38,DB12&lt;&gt;"",CU12=""),AND(EB12&gt;=EH$38,EB12&lt;&gt;""),AND(EG12&gt;=EH$38,EG12&lt;&gt;""),AND(FD12&gt;=FJ$38,FD12&lt;&gt;""),AND(FI12&gt;=FJ$38,FI12&lt;&gt;""),AND(GF12&gt;=GL$38,GF12&lt;&gt;""),AND(GK12&gt;=GL$38,GK12&lt;&gt;""),AND(HH12&gt;=HN$38,HH12&lt;&gt;""),AND(HM12&gt;=HN$38,HM12&lt;&gt;""),AND(IJ12&gt;=IP$38,IJ12&lt;&gt;""),AND(IO12&gt;=IP$38,IO12&lt;&gt;""),AND(JL12&gt;=JR$38,JL12&lt;&gt;""),AND(JQ12&gt;=JR$38,JQ12&lt;&gt;""),AND(KN12&gt;=KT$38,KN12&lt;&gt;""),AND(KS12&gt;=KT$38,KS12&lt;&gt;""),AND(LP12&gt;=LV$38,LP12&lt;&gt;""),AND(LU12&gt;=LV$38,LU12&lt;&gt;""),AND(MR12&gt;=MX$38,MR12&lt;&gt;""),AND(MW12&gt;=MX$38,MW12&lt;&gt;""),AND(NT12&gt;=NZ$38,NT12&lt;&gt;""),AND(NY12&gt;=NZ$38,NY12&lt;&gt;""),AND(OV12&gt;=PB$38,OV12&lt;&gt;""),AND(PA12&gt;=PB$38,PA12&lt;&gt;""),AND(PX12&gt;=QD$38,PX12&lt;&gt;""),AND(QC12&gt;=QD$38,QC12&lt;&gt;""),AND(QZ12&gt;=RF$38,QZ12&lt;&gt;""),AND(RE12&gt;=RF$38,RE12&lt;&gt;""),AND(SB12&gt;=SH$38,SB12&lt;&gt;""),AND(SG12&gt;=SH$38,SG12&lt;&gt;""),AND(TD12&gt;=TJ$38,TD12&lt;&gt;""),AND(TJ12&gt;=TJ$38,TJ12&lt;&gt;"")),"P","")</f>
        <v>P</v>
      </c>
      <c r="H12" s="37" t="str">
        <f>IF(AND(G12="P",F12=""),"No DD",IF(OR(AND(AS12&gt;=AW$37,AT12&gt;=AW$41,AS12&lt;&gt;"",AO12=""),AND(BV12&gt;=BZ$37,BW12&gt;=BZ$41,BV12&lt;&gt;"",BR12=""),AND(CY12&gt;=DC$37,CZ12&gt;=DC$41,CY12&lt;&gt;"",CU12=""),AND(ED12&gt;=EH$37,EE12&gt;=EH$41,ED12&lt;&gt;""),AND(FF12&gt;=FJ$37,FG12&gt;=FJ$41,FF12&lt;&gt;""),AND(GH12&gt;=GL$37,GI12&gt;=GL$41,GH12&lt;&gt;""),AND(HJ12&gt;=HN$37,HK12&gt;=HN$41,HJ12&lt;&gt;""),AND(IL12&gt;=IP$37,IM12&gt;=IP$41,IL12&lt;&gt;""),AND(JN12&gt;=JR$37,JO12&gt;=JR$41,JN12&lt;&gt;""),AND(KP12&gt;=KT$37,KQ12&gt;=KT$41,KP12&lt;&gt;""),AND(LR12&gt;=LV$37,LS12&gt;=LV$41,LR12&lt;&gt;""),AND(MT12&gt;=MX$37,MU12&gt;=MX$41,MT12&lt;&gt;""),AND(NV12&gt;=NZ$37,NW12&gt;=NZ$41,NV12&lt;&gt;""),AND(OX12&gt;=PB$37,OY12&gt;=PB$41,OX12&lt;&gt;""),AND(PZ12&gt;=QD$37,QA12&gt;=QD$41,PZ12&lt;&gt;""),AND(RB12&gt;=RF$37,RC12&gt;=RF$41,RB12&lt;&gt;""),AND(SD12&gt;=SH$37,SE12&gt;=SH$41,SD12&lt;&gt;""),AND(TF12&gt;=TJ$37,TG12&gt;=TJ$41,TF12&lt;&gt;"")),"Merit",IF(OR(AND(AS12&gt;=AW$36,AT12&gt;=AW$40,AS12&lt;&gt;"",AO12=""),AND(BV12&gt;=BZ$36,BW12&gt;=BZ$40,BV12&lt;&gt;"",BR12=""),AND(CY12&gt;=DC$36,CZ12&gt;=DC$40,CY12&lt;&gt;"",CU12=""),AND(ED12&gt;=EH$36,EE12&gt;=EH$40,ED12&lt;&gt;""),AND(FF12&gt;=FJ$36,FG12&gt;=FJ$40,FF12&lt;&gt;""),AND(GH12&gt;=GL$36,GI12&gt;=GL$40,GH12&lt;&gt;""),AND(HJ12&gt;=HN$36,HK12&gt;=HN$40,HJ12&lt;&gt;""),AND(IL12&gt;=IP$36,IM12&gt;=IP$40,IL12&lt;&gt;""),AND(JN12&gt;=JR$36,JO12&gt;=JR$40,JN12&lt;&gt;""),AND(KP12&gt;=KT$36,KQ12&gt;=KT$40,KP12&lt;&gt;""),AND(LR12&gt;=LV$36,LS12&gt;=LV$40,LR12&lt;&gt;""),AND(MT12&gt;=MX$36,MU12&gt;=MX$40,MT12&lt;&gt;""),AND(NV12&gt;=NZ$36,NW12&gt;=NZ$40,NV12&lt;&gt;""),AND(OX12&gt;=PB$36,OY12&gt;=PB$40,OX12&lt;&gt;""),AND(PZ12&gt;=QD$36,QA12&gt;=QD$40,PZ12&lt;&gt;""),AND(RB12&gt;=RF$36,RC12&gt;=RF$40,RB12&lt;&gt;""),AND(SD12&gt;=SH$36,SE12&gt;=SH$40,SD12&lt;&gt;""),AND(TF12&gt;=TJ$36,TG12&gt;=TJ$40,TF12&lt;&gt;"")),"Excellence",IF(I12="P","Worlds Team",IF(F12="P","National Team","")))))</f>
        <v>National Team</v>
      </c>
      <c r="I12" s="3" t="str">
        <f>IF(OR(AND(AS12&gt;=AW$35,AT12&gt;=AW$39,AS12&lt;&gt;"",AO12=""),AND(BV12&gt;=BZ$35,BW12&gt;=BZ$39,BV12&lt;&gt;"",BR12=""),AND(CY12&gt;=DC$35,CZ12&gt;=DC$39,CY12&lt;&gt;"",CU12=""),AND(ED12&gt;=EH$35,EE12&gt;=EH$39,ED12&lt;&gt;""),AND(FF12&gt;=FJ$35,FG12&gt;=FJ$39,FF12&lt;&gt;""),AND(GH12&gt;=GL$35,GI12&gt;=GL$39,GH12&lt;&gt;""),AND(HJ12&gt;=HN$35,HK12&gt;=HN$39,HJ12&lt;&gt;""),AND(IL12&gt;=IP$35,IM12&gt;=IP$39,IL12&lt;&gt;""),AND(JN12&gt;=JR$35,JO12&gt;=JR$39,JN12&lt;&gt;""),AND(KP12&gt;=KT$35,KQ12&gt;=KT$39,KP12&lt;&gt;""),AND(LR12&gt;=LV$35,LS12&gt;=LV$39,LR12&lt;&gt;""),AND(MT12&gt;=MX$35,MU12&gt;=MX$39,MT12&lt;&gt;""),AND(NV12&gt;=NZ$35,NW12&gt;=NZ$39,NV12&lt;&gt;""),AND(OX12&gt;=PB$35,OY12&gt;=PB$39,OX12&lt;&gt;""),AND(PZ12&gt;=QD$35,QA12&gt;=QD$39,PZ12&lt;&gt;""),AND(RB12&gt;=RF$35,RC12&gt;=RF$39,RB12&lt;&gt;""),AND(SD12&gt;=SH$35,SE12&gt;=SH$39,SD12&lt;&gt;""),AND(TF12&gt;=TJ$35,TG12&gt;=TJ$39,TF12&lt;&gt;"")),"P","")</f>
        <v/>
      </c>
      <c r="J12" s="8">
        <f>IF(COUNT(AQ12,BT12,CW12)&gt;0,LARGE((AQ12,BT12,CW12),1),0)</f>
        <v>52.500000000000007</v>
      </c>
      <c r="K12" s="8" t="str">
        <f>IF(J12=0,"",IF(J12=CW12,$CA$1,IF(J12=BT12,$AX$1,IF(J12=AQ12,$U$1,""))))</f>
        <v>2024 Nationals</v>
      </c>
      <c r="L12" s="8">
        <f>IF(COUNT(AQ12,BT12,CW12)&gt;1,LARGE((AQ12,BT12,CW12),2),0)</f>
        <v>51</v>
      </c>
      <c r="M12" s="8" t="str">
        <f>IF(K12=0,"",IF(AND(L12=J12,L12=AQ12,K12=BT12),$U$1,IF(AND(L12=J12,L12=AQ12,L12=CW12),$U$1,IF(AND(L12=J12,L12=CW12,L12=BT12),$AX$1,IF(L12=CW12,$CA$1,IF(L12=BT12,$AX$1,IF(L12=AQ12,$U$1,"")))))))</f>
        <v>2024 Elite Canada</v>
      </c>
      <c r="N12" s="8">
        <f>IF(COUNT(AR12,BU12,CX12)&gt;0,LARGE((AR12,BU12,CX12),1),0)</f>
        <v>24.6</v>
      </c>
      <c r="O12" s="8" t="str">
        <f>IF(N12=0,"",IF(N12=CX12,$CA$1,IF(N12=BU12,$AX$1,IF(N12=AR12,$U$1,""))))</f>
        <v>2024 Elite Canada</v>
      </c>
      <c r="P12" s="8">
        <f>IF(MAX(AV12,BY12,DB12)&gt;0,MAX(AV12,BY12,DB12),0)</f>
        <v>50.400000000000006</v>
      </c>
      <c r="Q12" s="8" t="str">
        <f>IF(P12=0,"",IF(P12=DB12,$CA$1,IF(P12=BY12,$AX$1,IF(P12=AV12,$U$1,""))))</f>
        <v>2024 Elite Canada</v>
      </c>
      <c r="R12" s="8">
        <f>IF(MAX(DD12:DF12)&gt;0,MAX(DD12:DF12),"")</f>
        <v>0.19999999999999574</v>
      </c>
      <c r="S12" s="11" t="str">
        <f>IF(R12="","",IF(R12=DD12,"("&amp;DD$2&amp;")",IF(R12=DE12,"("&amp;DE$2&amp;")",IF(R12=DF12,"("&amp;DF$2&amp;")"))))</f>
        <v>(Q1)</v>
      </c>
      <c r="T12" s="8" t="str">
        <f>IF(R12="","",IF(R12=DD12,IF(R12+IF(L12="",0,L12)=TD12,$SI$1,IF(R12+IF(L12="",0,L12)=SB12,$RG$1,IF(R12+IF(L12="",0,L12)=QZ12,$QE$1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))),IF(R12=DE12,IF(R12+IF(N12="",0,N12)=TE12,$SI$1,IF(R12+IF(N12="",0,N12)=SC12,$RG$1,IF(R12+IF(N12="",0,N12)=RA12,$QE$1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))),IF(R12=DF12,IF(R12+IF(P12="",0,P12)=TI12,$SI$1,IF(R12+IF(P12="",0,P12)=SG12,$RG$1,IF(R12+IF(P12="",0,P12)=RE12,$QE$1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)))</f>
        <v>2023 WAGC (Nov 17)</v>
      </c>
      <c r="U12" s="19">
        <v>18.600000000000001</v>
      </c>
      <c r="V12" s="19">
        <v>6.8000000000000007</v>
      </c>
      <c r="W12" s="19">
        <v>0</v>
      </c>
      <c r="X12" s="19">
        <v>0</v>
      </c>
      <c r="Y12" s="19">
        <v>18.600000000000001</v>
      </c>
      <c r="Z12" s="19">
        <v>7.2</v>
      </c>
      <c r="AA12" s="19">
        <v>0.6</v>
      </c>
      <c r="AB12" s="19">
        <v>0</v>
      </c>
      <c r="AC12" s="19">
        <v>17.600000000000001</v>
      </c>
      <c r="AD12" s="19">
        <v>2.4</v>
      </c>
      <c r="AE12" s="19">
        <v>0</v>
      </c>
      <c r="AF12" s="19">
        <v>0</v>
      </c>
      <c r="AG12" s="19"/>
      <c r="AH12" s="19"/>
      <c r="AI12" s="19"/>
      <c r="AJ12" s="19"/>
      <c r="AK12" s="19"/>
      <c r="AL12" s="19"/>
      <c r="AM12" s="19"/>
      <c r="AN12" s="19"/>
      <c r="AO12" s="28"/>
      <c r="AP12" s="41">
        <f>IF(SUM(V12,Z12)&gt;0,SUM(V12,Z12),"")</f>
        <v>14</v>
      </c>
      <c r="AQ12" s="41">
        <f>IF(SUM(U12:V12,X12:Z12,AB12)-W12-AA12&gt;0,SUM(U12:V12,X12:Z12,AB12)-W12-AA12,"")</f>
        <v>50.6</v>
      </c>
      <c r="AR12" s="41">
        <f>IF(SUM(AC12:AD12,AF12)-AE12&gt;0,SUM(AC12:AD12,AF12)-AE12,"")</f>
        <v>20</v>
      </c>
      <c r="AS12" s="41">
        <f>IF(SUM(V12,Z12,AD12)&gt;0,SUM(V12,Z12,AD12),"")</f>
        <v>16.399999999999999</v>
      </c>
      <c r="AT12" s="41">
        <f>IF(SUM(AQ12,AR12)&gt;0,SUM(AQ12,AR12),"")</f>
        <v>70.599999999999994</v>
      </c>
      <c r="AU12" s="41" t="str">
        <f>IF(SUM(AH12,AL12)&gt;0,SUM(AH12,AL12),"")</f>
        <v/>
      </c>
      <c r="AV12" s="41" t="str">
        <f>IF(SUM(AG12:AH12,AJ12:AL12,AN12)-SUM(AI12,AM12)&gt;0,SUM(AG12:AH12,AJ12:AL12,AN12)-SUM(AI12,AM12),"")</f>
        <v/>
      </c>
      <c r="AW12" s="41">
        <f>IF(SUM(AQ12,AR12,AV12)&gt;0,SUM(AQ12,AR12,AV12),"")</f>
        <v>70.599999999999994</v>
      </c>
      <c r="AX12" s="18">
        <v>18.3</v>
      </c>
      <c r="AY12" s="18">
        <v>7.6</v>
      </c>
      <c r="AZ12" s="18">
        <v>0.6</v>
      </c>
      <c r="BA12" s="18">
        <v>0</v>
      </c>
      <c r="BB12" s="18">
        <v>18.5</v>
      </c>
      <c r="BC12" s="18">
        <v>7.2</v>
      </c>
      <c r="BD12" s="18">
        <v>0</v>
      </c>
      <c r="BE12" s="18">
        <v>0</v>
      </c>
      <c r="BF12" s="18">
        <v>16.5</v>
      </c>
      <c r="BG12" s="18">
        <v>8</v>
      </c>
      <c r="BH12" s="18">
        <v>0.2</v>
      </c>
      <c r="BI12" s="18">
        <v>0.3</v>
      </c>
      <c r="BJ12" s="18">
        <v>16.8</v>
      </c>
      <c r="BK12" s="18">
        <v>8</v>
      </c>
      <c r="BL12" s="18">
        <v>0.2</v>
      </c>
      <c r="BM12" s="18">
        <v>0.3</v>
      </c>
      <c r="BN12" s="18">
        <v>18.100000000000001</v>
      </c>
      <c r="BO12" s="18">
        <v>7.6</v>
      </c>
      <c r="BP12" s="18">
        <v>0.2</v>
      </c>
      <c r="BQ12" s="18">
        <v>0</v>
      </c>
      <c r="BR12" s="29"/>
      <c r="BS12" s="11">
        <f>IF(SUM(AY12,BC12)&gt;0,SUM(AY12,BC12),"")</f>
        <v>14.8</v>
      </c>
      <c r="BT12" s="11">
        <f>IF(SUM(AX12:AY12,BA12:BC12,BE12)-AZ12-BD12&gt;0,SUM(AX12:AY12,BA12:BC12,BE12)-AZ12-BD12,"")</f>
        <v>51</v>
      </c>
      <c r="BU12" s="11">
        <f>IF(SUM(BF12:BG12,BI12)-BH12&gt;0,SUM(BF12:BG12,BI12)-BH12,"")</f>
        <v>24.6</v>
      </c>
      <c r="BV12" s="11">
        <f>IF(SUM(AY12,BC12,BG12)&gt;0,SUM(AY12,BC12,BG12),"")</f>
        <v>22.8</v>
      </c>
      <c r="BW12" s="11">
        <f>IF(SUM(BT12,BU12)&gt;0,SUM(BT12,BU12),"")</f>
        <v>75.599999999999994</v>
      </c>
      <c r="BX12" s="11">
        <f>IF(SUM(BK12,BO12)&gt;0,SUM(BK12,BO12),"")</f>
        <v>15.6</v>
      </c>
      <c r="BY12" s="11">
        <f>IF(SUM(BJ12:BK12,BM12:BO12,BQ12)-SUM(BL12,BP12)&gt;0,SUM(BJ12:BK12,BM12:BO12,BQ12)-SUM(BL12,BP12),"")</f>
        <v>50.400000000000006</v>
      </c>
      <c r="BZ12" s="11">
        <f>IF(SUM(BT12,BU12,BY12)&gt;0,SUM(BT12,BU12,BY12),"")</f>
        <v>126</v>
      </c>
      <c r="CA12" s="19">
        <v>19.100000000000001</v>
      </c>
      <c r="CB12" s="19">
        <v>8</v>
      </c>
      <c r="CC12" s="19">
        <v>0.2</v>
      </c>
      <c r="CD12" s="19">
        <v>0.3</v>
      </c>
      <c r="CE12" s="19">
        <v>18.5</v>
      </c>
      <c r="CF12" s="19">
        <v>7.6</v>
      </c>
      <c r="CG12" s="19">
        <v>0.8</v>
      </c>
      <c r="CH12" s="19">
        <v>0</v>
      </c>
      <c r="CI12" s="19">
        <v>17.7</v>
      </c>
      <c r="CJ12" s="19">
        <v>2.4</v>
      </c>
      <c r="CK12" s="19">
        <v>0</v>
      </c>
      <c r="CL12" s="19">
        <v>0</v>
      </c>
      <c r="CM12" s="19">
        <v>18.899999999999999</v>
      </c>
      <c r="CN12" s="19">
        <v>8</v>
      </c>
      <c r="CO12" s="19">
        <v>0.2</v>
      </c>
      <c r="CP12" s="19">
        <v>0.3</v>
      </c>
      <c r="CQ12" s="19">
        <v>16.5</v>
      </c>
      <c r="CR12" s="19">
        <v>6.8</v>
      </c>
      <c r="CS12" s="19">
        <v>1</v>
      </c>
      <c r="CT12" s="19">
        <v>0</v>
      </c>
      <c r="CU12" s="28"/>
      <c r="CV12" s="41">
        <f>IF(SUM(CB12,CF12)&gt;0,SUM(CB12,CF12),"")</f>
        <v>15.6</v>
      </c>
      <c r="CW12" s="41">
        <f>IF(SUM(CA12:CB12,CD12:CF12,CH12)-CC12-CG12&gt;0,SUM(CA12:CB12,CD12:CF12,CH12)-CC12-CG12,"")</f>
        <v>52.500000000000007</v>
      </c>
      <c r="CX12" s="41">
        <f>IF(SUM(CI12:CJ12,CL12)-CK12&gt;0,SUM(CI12:CJ12,CL12)-CK12,"")</f>
        <v>20.099999999999998</v>
      </c>
      <c r="CY12" s="41">
        <f>IF(SUM(CB12,CF12,CJ12)&gt;0,SUM(CB12,CF12,CJ12),"")</f>
        <v>18</v>
      </c>
      <c r="CZ12" s="41">
        <f>IF(SUM(CW12,CX12)&gt;0,SUM(CW12,CX12),"")</f>
        <v>72.600000000000009</v>
      </c>
      <c r="DA12" s="41">
        <f>IF(SUM(CN12,CR12)&gt;0,SUM(CN12,CR12),"")</f>
        <v>14.8</v>
      </c>
      <c r="DB12" s="41">
        <f>IF(SUM(CM12:CN12,CP12:CR12,CT12)-SUM(CO12,CS12)&gt;0,SUM(CM12:CN12,CP12:CR12,CT12)-SUM(CO12,CS12),"")</f>
        <v>49.3</v>
      </c>
      <c r="DC12" s="41">
        <f>IF(SUM(CW12,CX12,DB12)&gt;0,SUM(CW12,CX12,DB12),"")</f>
        <v>121.9</v>
      </c>
      <c r="DD12" s="52">
        <f>IF(MAX(EB12,FD12,GF12,HH12,IJ12,JL12,KN12,LP12,MR12,NT12,OV12,PX12,QZ12,SB12,TD12)-IF(L12="",0,L12)&gt;0.001,MAX(EB12,FD12,GF12,HH12,IJ12,JL12,KN12,LP12,MR12,NT12,OV12,PX12,QZ12,SB12,TD12)-IF(L12="",0,L12),"")</f>
        <v>0.19999999999999574</v>
      </c>
      <c r="DE12" s="52" t="str">
        <f>IF(MAX(EC12,FE12,GG12,HI12,IK12,JM12,KO12,LQ12,MS12,NU12,OW12,PY12,RA12,SC12,TE12)-IF(N12="",0,N12)&gt;0.001,MAX(EC12,FE12,GG12,HI12,IK12,JM12,KO12,LQ12,MS12,NU12,OW12,PY12,RA12,SC12,TE12)-IF(N12="",0,N12),"")</f>
        <v/>
      </c>
      <c r="DF12" s="52" t="str">
        <f>IF(MAX(EG12,FI12,GK12,HM12,IO12,JQ12,KS12,LU12,MW12,NY12,PA12,QC12,RE12,SG12,TI12)-IF(P12="",0,P12)&gt;0.001,MAX(EG12,FI12,GK12,HM12,IO12,JQ12,KS12,LU12,MW12,NY12,PA12,QC12,RE12,SG12,TI12)-IF(P12="",0,P12),"")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>
        <v>18.7</v>
      </c>
      <c r="GN12" s="18">
        <v>7.6</v>
      </c>
      <c r="GO12" s="18">
        <v>0</v>
      </c>
      <c r="GP12" s="18">
        <v>0</v>
      </c>
      <c r="GQ12" s="18">
        <v>18.2</v>
      </c>
      <c r="GR12" s="18">
        <v>7.3</v>
      </c>
      <c r="GS12" s="18">
        <v>0.6</v>
      </c>
      <c r="GT12" s="18">
        <v>0</v>
      </c>
      <c r="GU12" s="18"/>
      <c r="GV12" s="18"/>
      <c r="GW12" s="18"/>
      <c r="GX12" s="18"/>
      <c r="GY12" s="18">
        <v>18.2</v>
      </c>
      <c r="GZ12" s="18">
        <v>6.8</v>
      </c>
      <c r="HA12" s="18">
        <v>0.6</v>
      </c>
      <c r="HB12" s="18">
        <v>0</v>
      </c>
      <c r="HC12" s="18"/>
      <c r="HD12" s="18"/>
      <c r="HE12" s="18"/>
      <c r="HF12" s="18"/>
      <c r="HG12" s="11">
        <f>IF(SUM(GN12,GR12)&gt;0,SUM(GN12,GR12),"")</f>
        <v>14.899999999999999</v>
      </c>
      <c r="HH12" s="11">
        <f>IF(SUM(GM12:GN12,GP12:GR12,GT12)-GO12-GS12&gt;0,SUM(GM12:GN12,GP12:GR12,GT12)-GO12-GS12,"")</f>
        <v>51.199999999999996</v>
      </c>
      <c r="HI12" s="11" t="str">
        <f>IF(SUM(GU12:GV12,GX12)-GW12&gt;0,SUM(GU12:GV12,GX12)-GW12,"")</f>
        <v/>
      </c>
      <c r="HJ12" s="11">
        <f>IF(SUM(GN12,GR12,GV12)&gt;0,SUM(GN12,GR12,GV12),"")</f>
        <v>14.899999999999999</v>
      </c>
      <c r="HK12" s="11">
        <f>IF(SUM(HH12,HI12)&gt;0,SUM(HH12,HI12),"")</f>
        <v>51.199999999999996</v>
      </c>
      <c r="HL12" s="11">
        <f>IF(SUM(GZ12,HD12)&gt;0,SUM(GZ12,HD12),"")</f>
        <v>6.8</v>
      </c>
      <c r="HM12" s="11">
        <f>IF(SUM(GY12:GZ12,HB12:HD12,HF12)-SUM(HA12,HE12)&gt;0,SUM(GY12:GZ12,HB12:HD12,HF12)-SUM(HA12,HE12),"")</f>
        <v>24.4</v>
      </c>
      <c r="HN12" s="11">
        <f>IF(SUM(HH12,HI12,HM12)&gt;0,SUM(HH12,HI12,HM12),"")</f>
        <v>75.599999999999994</v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>IF(SUM(JT12,JX12)&gt;0,SUM(JT12,JX12),"")</f>
        <v/>
      </c>
      <c r="KN12" s="41" t="str">
        <f>IF(SUM(JS12:JT12,JV12:JX12,JZ12)-JU12-JY12&gt;0,SUM(JS12:JT12,JV12:JX12,JZ12)-JU12-JY12,"")</f>
        <v/>
      </c>
      <c r="KO12" s="41" t="str">
        <f>IF(SUM(KA12:KB12,KD12)-KC12&gt;0,SUM(KA12:KB12,KD12)-KC12,"")</f>
        <v/>
      </c>
      <c r="KP12" s="41" t="str">
        <f>IF(SUM(JT12,JX12,KB12)&gt;0,SUM(JT12,JX12,KB12),"")</f>
        <v/>
      </c>
      <c r="KQ12" s="41" t="str">
        <f>IF(SUM(KN12,KO12)&gt;0,SUM(KN12,KO12),"")</f>
        <v/>
      </c>
      <c r="KR12" s="41" t="str">
        <f>IF(SUM(KF12,KJ12)&gt;0,SUM(KF12,KJ12),"")</f>
        <v/>
      </c>
      <c r="KS12" s="41" t="str">
        <f>IF(SUM(KE12:KF12,KH12:KJ12,KL12)-SUM(KG12,KK12)&gt;0,SUM(KE12:KF12,KH12:KJ12,KL12)-SUM(KG12,KK12),"")</f>
        <v/>
      </c>
      <c r="KT12" s="41" t="str">
        <f>IF(SUM(KN12,KO12,KS12)&gt;0,SUM(KN12,KO12,KS12),"")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1" t="str">
        <f>IF(SUM(QF12,QJ12)&gt;0,SUM(QF12,QJ12),"")</f>
        <v/>
      </c>
      <c r="QZ12" s="41" t="str">
        <f>IF(SUM(QE12:QF12,QH12:QJ12,QL12)-QG12-QK12&gt;0,SUM(QE12:QF12,QH12:QJ12,QL12)-QG12-QK12,"")</f>
        <v/>
      </c>
      <c r="RA12" s="41" t="str">
        <f>IF(SUM(QM12:QN12,QP12)-QO12&gt;0,SUM(QM12:QN12,QP12)-QO12,"")</f>
        <v/>
      </c>
      <c r="RB12" s="41" t="str">
        <f>IF(SUM(QF12,QJ12,QN12)&gt;0,SUM(QF12,QJ12,QN12),"")</f>
        <v/>
      </c>
      <c r="RC12" s="41" t="str">
        <f>IF(SUM(QZ12,RA12)&gt;0,SUM(QZ12,RA12),"")</f>
        <v/>
      </c>
      <c r="RD12" s="41" t="str">
        <f>IF(SUM(QR12,QV12)&gt;0,SUM(QR12,QV12),"")</f>
        <v/>
      </c>
      <c r="RE12" s="41" t="str">
        <f>IF(SUM(QQ12:QR12,QT12:QV12,QX12)-SUM(QS12,QW12)&gt;0,SUM(QQ12:QR12,QT12:QV12,QX12)-SUM(QS12,QW12),"")</f>
        <v/>
      </c>
      <c r="RF12" s="41" t="str">
        <f>IF(SUM(QZ12,RA12,RE12)&gt;0,SUM(QZ12,RA12,RE12),"")</f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>IF(SUM(RH12,RL12)&gt;0,SUM(RH12,RL12),"")</f>
        <v/>
      </c>
      <c r="SB12" s="11" t="str">
        <f>IF(SUM(RG12:RH12,RJ12:RL12,RN12)-RI12-RM12&gt;0,SUM(RG12:RH12,RJ12:RL12,RN12)-RI12-RM12,"")</f>
        <v/>
      </c>
      <c r="SC12" s="11" t="str">
        <f>IF(SUM(RO12:RP12,RR12)-RQ12&gt;0,SUM(RO12:RP12,RR12)-RQ12,"")</f>
        <v/>
      </c>
      <c r="SD12" s="11" t="str">
        <f>IF(SUM(RH12,RL12,RP12)&gt;0,SUM(RH12,RL12,RP12),"")</f>
        <v/>
      </c>
      <c r="SE12" s="11" t="str">
        <f>IF(SUM(SB12,SC12)&gt;0,SUM(SB12,SC12),"")</f>
        <v/>
      </c>
      <c r="SF12" s="11" t="str">
        <f>IF(SUM(RT12,RX12)&gt;0,SUM(RT12,RX12),"")</f>
        <v/>
      </c>
      <c r="SG12" s="11" t="str">
        <f>IF(SUM(RS12:RT12,RV12:RX12,RZ12)-SUM(RU12,RY12)&gt;0,SUM(RS12:RT12,RV12:RX12,RZ12)-SUM(RU12,RY12),"")</f>
        <v/>
      </c>
      <c r="SH12" s="11" t="str">
        <f>IF(SUM(SB12,SC12,SG12)&gt;0,SUM(SB12,SC12,SG12),"")</f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1" t="str">
        <f>IF(SUM(SJ12,SN12)&gt;0,SUM(SJ12,SN12),"")</f>
        <v/>
      </c>
      <c r="TD12" s="41" t="str">
        <f>IF(SUM(SI12:SJ12,SL12:SN12,SP12)-SK12-SO12&gt;0,SUM(SI12:SJ12,SL12:SN12,SP12)-SK12-SO12,"")</f>
        <v/>
      </c>
      <c r="TE12" s="41" t="str">
        <f>IF(SUM(SQ12:SR12,ST12)-SS12&gt;0,SUM(SQ12:SR12,ST12)-SS12,"")</f>
        <v/>
      </c>
      <c r="TF12" s="41" t="str">
        <f>IF(SUM(SJ12,SN12,SR12)&gt;0,SUM(SJ12,SN12,SR12),"")</f>
        <v/>
      </c>
      <c r="TG12" s="41" t="str">
        <f>IF(SUM(TD12,TE12)&gt;0,SUM(TD12,TE12),"")</f>
        <v/>
      </c>
      <c r="TH12" s="41" t="str">
        <f>IF(SUM(SV12,SZ12)&gt;0,SUM(SV12,SZ12),"")</f>
        <v/>
      </c>
      <c r="TI12" s="41" t="str">
        <f>IF(SUM(SU12:SV12,SX12:SZ12,TB12)-SUM(SW12,TA12)&gt;0,SUM(SU12:SV12,SX12:SZ12,TB12)-SUM(SW12,TA12),"")</f>
        <v/>
      </c>
      <c r="TJ12" s="41" t="str">
        <f>IF(SUM(TD12,TE12,TI12)&gt;0,SUM(TD12,TE12,TI12),"")</f>
        <v/>
      </c>
      <c r="TK12" s="27">
        <f>IF($CU12="P",CA12,(CA12+AX12)/2)</f>
        <v>18.700000000000003</v>
      </c>
      <c r="TL12" s="27">
        <f>IF($CU12="P",CB12,(CB12+AY12)/2)</f>
        <v>7.8</v>
      </c>
      <c r="TM12" s="27">
        <f>IF($CU12="P",CC12,(CC12+AZ12)/2)</f>
        <v>0.4</v>
      </c>
      <c r="TN12" s="27">
        <f>IF($CU12="P",CD12,(CD12+BA12)/2)</f>
        <v>0.15</v>
      </c>
      <c r="TO12" s="27">
        <f>IF($CU12="P",CE12,(CE12+BB12)/2)</f>
        <v>18.5</v>
      </c>
      <c r="TP12" s="27">
        <f>IF($CU12="P",CF12,(CF12+BC12)/2)</f>
        <v>7.4</v>
      </c>
      <c r="TQ12" s="27">
        <f>IF($CU12="P",CG12,(CG12+BD12)/2)</f>
        <v>0.4</v>
      </c>
      <c r="TR12" s="27">
        <f>IF($CU12="P",CH12,(CH12+BE12)/2)</f>
        <v>0</v>
      </c>
      <c r="TS12" s="27">
        <f>IF($CU12="P",CI12,(CI12+BF12)/2)</f>
        <v>17.100000000000001</v>
      </c>
      <c r="TT12" s="27">
        <f>IF($CU12="P",CJ12,(CJ12+BG12)/2)</f>
        <v>5.2</v>
      </c>
      <c r="TU12" s="27">
        <f>IF($CU12="P",CK12,(CK12+BH12)/2)</f>
        <v>0.1</v>
      </c>
      <c r="TV12" s="27">
        <f>IF($CU12="P",CL12,(CL12+BI12)/2)</f>
        <v>0.15</v>
      </c>
      <c r="TW12" s="27">
        <f>IF($CU12="P",CM12,(CM12+BJ12)/2)</f>
        <v>17.850000000000001</v>
      </c>
      <c r="TX12" s="27">
        <f>IF($CU12="P",CN12,(CN12+BK12)/2)</f>
        <v>8</v>
      </c>
      <c r="TY12" s="27">
        <f>IF($CU12="P",CO12,(CO12+BL12)/2)</f>
        <v>0.2</v>
      </c>
      <c r="TZ12" s="27">
        <f>IF($CU12="P",CP12,(CP12+BM12)/2)</f>
        <v>0.3</v>
      </c>
      <c r="UA12" s="27">
        <f>IF($CU12="P",CQ12,(CQ12+BN12)/2)</f>
        <v>17.3</v>
      </c>
      <c r="UB12" s="27">
        <f>IF($CU12="P",CR12,(CR12+BO12)/2)</f>
        <v>7.1999999999999993</v>
      </c>
      <c r="UC12" s="27">
        <f>IF($CU12="P",CS12,(CS12+BP12)/2)</f>
        <v>0.6</v>
      </c>
      <c r="UD12" s="27">
        <f>IF($CU12="P",CT12,(CT12+BQ12)/2)</f>
        <v>0</v>
      </c>
      <c r="UE12" s="29" t="s">
        <v>56</v>
      </c>
      <c r="UF12" s="11">
        <f>IF(SUM(TL12,TP12)&gt;0,SUM(TL12,TP12),"")</f>
        <v>15.2</v>
      </c>
      <c r="UG12" s="11">
        <f>IF(SUM(TK12:TL12,TN12:TP12,TR12)-TM12-TQ12&gt;0,SUM(TK12:TL12,TN12:TP12,TR12)-TM12-TQ12,"")</f>
        <v>51.750000000000007</v>
      </c>
      <c r="UH12" s="11">
        <f>IF(SUM(TS12:TT12,TV12)-TU12&gt;0,SUM(TS12:TT12,TV12)-TU12,"")</f>
        <v>22.349999999999998</v>
      </c>
      <c r="UI12" s="11">
        <f>IF(SUM(TL12,TP12,TT12)&gt;0,SUM(TL12,TP12,TT12),"")</f>
        <v>20.399999999999999</v>
      </c>
      <c r="UJ12" s="11">
        <f>IF(SUM(UG12,UH12)&gt;0,SUM(UG12,UH12),"")</f>
        <v>74.100000000000009</v>
      </c>
      <c r="UK12" s="11">
        <f>IF(SUM(TX12,UB12)&gt;0,SUM(TX12,UB12),"")</f>
        <v>15.2</v>
      </c>
      <c r="UL12" s="11">
        <f>IF(SUM(TW12:TX12,TZ12:UB12,UD12)-SUM(TY12,UC12)&gt;0,SUM(TW12:TX12,TZ12:UB12,UD12)-SUM(TY12,UC12),"")</f>
        <v>49.850000000000009</v>
      </c>
      <c r="UM12" s="11">
        <f>IF(SUM(UG12,UH12,UL12)&gt;0,SUM(UG12,UH12,UL12),"")</f>
        <v>123.95000000000002</v>
      </c>
    </row>
    <row r="13" spans="1:559" x14ac:dyDescent="0.2">
      <c r="A13" s="4" cm="1">
        <f t="array" ref="A13">IF(AND(H13&lt;&gt;"",H13&lt;&gt;"No DD"),SUMPRODUCT((H$4:H$32&lt;&gt;"")*(H$4:H$32&lt;&gt;"No DD")*(E$4:E$32&gt;E13))+1,IF(H13="No DD",SUMPRODUCT((H$4:H$32="No DD")*(E$4:E$32&gt;E13))+1+SUMPRODUCT((H$4:H$32&lt;&gt;"")*(H$4:H$32&lt;&gt;"No DD")),""))</f>
        <v>10</v>
      </c>
      <c r="B13" s="5" t="s">
        <v>82</v>
      </c>
      <c r="C13" s="4" t="s">
        <v>5</v>
      </c>
      <c r="D13" s="4">
        <v>2002</v>
      </c>
      <c r="E13" s="9">
        <f>SUM(J13:R13)+SUM(J13:O13)*0.0000001+SUM(J13)*0.0000000000001</f>
        <v>177.20001264000516</v>
      </c>
      <c r="F13" s="3" t="str">
        <f>IF(OR(AND(AP13&gt;=AW$34,AQ13&gt;=AW$38,AP13&lt;&gt;"",AO13=""),AND(AU13&gt;=AW$34,AV13&gt;=AW$38,AU13&lt;&gt;"",AO13=""),AND(BS13&gt;=BZ$34,BT13&gt;=BZ$38,BS13&lt;&gt;"",BR13=""),AND(BX13&gt;=BZ$34,BY13&gt;=BZ$38,BX13&lt;&gt;"",BR13=""),AND(CV13&gt;=DC$34,CW13&gt;=DC$38,CV13&lt;&gt;"",CU13=""),AND(DA13&gt;=DC$34,DB13&gt;=DC$38,DA13&lt;&gt;""),AND(EA13&gt;=EH$34,EB13&gt;=EH$38,EA13&lt;&gt;""),AND(EF13&gt;=EH$34,EG13&gt;=EH$38,EF13&lt;&gt;""),AND(FC13&gt;=FJ$34,FD13&gt;=FJ$38,FC13&lt;&gt;""),AND(FH13&gt;=FJ$34,FI13&gt;=FJ$38,FH13&lt;&gt;""),AND(GE13&gt;=GL$34,GF13&gt;=GL$38,GE13&lt;&gt;""),AND(GJ13&gt;=GL$34,GK13&gt;=GL$38,GJ13&lt;&gt;""),AND(HG13&gt;=HN$34,HH13&gt;=HN$38,HG13&lt;&gt;""),AND(HL13&gt;=HN$34,HM13&gt;=HN$38,HL13&lt;&gt;""),AND(II13&gt;=IP$34,IJ13&gt;=IP$38,II13&lt;&gt;""),AND(IN13&gt;=IP$34,IO13&gt;=IP$38,IN13&lt;&gt;""),AND(JK13&gt;=JR$34,JL13&gt;=JR$38,JK13&lt;&gt;""),AND(JP13&gt;=JR$34,JQ13&gt;=JR$38,JP13&lt;&gt;""),AND(KM13&gt;=KT$34,KN13&gt;=KT$38,KM13&lt;&gt;""),AND(KR13&gt;=KT$34,KS13&gt;=KT$38,KR13&lt;&gt;""),AND(LO13&gt;=LV$34,LP13&gt;=LV$38,LO13&lt;&gt;""),AND(LT13&gt;=LV$34,LU13&gt;=LV$38,LT13&lt;&gt;""),AND(MQ13&gt;=MX$34,MR13&gt;=MX$38,MQ13&lt;&gt;""),AND(MV13&gt;=MX$34,MW13&gt;=MX$38,MV13&lt;&gt;""),AND(NS13&gt;=NZ$34,NT13&gt;=NZ$38,NS13&lt;&gt;""),AND(NX13&gt;=NZ$34,NY13&gt;=NZ$38,NX13&lt;&gt;""),AND(OU13&gt;=PB$34,OV13&gt;=PB$38,OU13&lt;&gt;""),AND(OZ13&gt;=PB$34,PA13&gt;=PB$38,OZ13&lt;&gt;""),AND(PW13&gt;=QD$34,PX13&gt;=QD$38,PW13&lt;&gt;""),AND(QB13&gt;=QD$34,QC13&gt;=QD$38,QB13&lt;&gt;""),AND(QY13&gt;=RF$34,QZ13&gt;=RF$38,QY13&lt;&gt;""),AND(RD13&gt;=RF$34,RE13&gt;=RF$38,RD13&lt;&gt;""),AND(SA13&gt;=SH$34,SB13&gt;=SH$38,SA13&lt;&gt;""),AND(SF13&gt;=SH$34,SG13&gt;=SH$38,SF13&lt;&gt;""),AND(TC13&gt;=TJ$34,TD13&gt;=TJ$38,TC13&lt;&gt;""),AND(TI13&gt;=TJ$34,TJ13&gt;=TJ$38,TI13&lt;&gt;"")),"P","")</f>
        <v>P</v>
      </c>
      <c r="G13" s="3" t="str">
        <f>IF(OR(AND(AQ13&gt;=AW$38,AQ13&lt;&gt;"",AO13=""),AND(AV13&gt;=AW$38,AV13&lt;&gt;"",AO13=""),AND(BT13&gt;=BZ$38,BT13&lt;&gt;"",BR13=""),AND(BY13&gt;=BZ$38,BY13&lt;&gt;"",BR13=""),AND(CW13&gt;=DC$38,CW13&lt;&gt;"",CU13=""),AND(DB13&gt;=DC$38,DB13&lt;&gt;"",CU13=""),AND(EB13&gt;=EH$38,EB13&lt;&gt;""),AND(EG13&gt;=EH$38,EG13&lt;&gt;""),AND(FD13&gt;=FJ$38,FD13&lt;&gt;""),AND(FI13&gt;=FJ$38,FI13&lt;&gt;""),AND(GF13&gt;=GL$38,GF13&lt;&gt;""),AND(GK13&gt;=GL$38,GK13&lt;&gt;""),AND(HH13&gt;=HN$38,HH13&lt;&gt;""),AND(HM13&gt;=HN$38,HM13&lt;&gt;""),AND(IJ13&gt;=IP$38,IJ13&lt;&gt;""),AND(IO13&gt;=IP$38,IO13&lt;&gt;""),AND(JL13&gt;=JR$38,JL13&lt;&gt;""),AND(JQ13&gt;=JR$38,JQ13&lt;&gt;""),AND(KN13&gt;=KT$38,KN13&lt;&gt;""),AND(KS13&gt;=KT$38,KS13&lt;&gt;""),AND(LP13&gt;=LV$38,LP13&lt;&gt;""),AND(LU13&gt;=LV$38,LU13&lt;&gt;""),AND(MR13&gt;=MX$38,MR13&lt;&gt;""),AND(MW13&gt;=MX$38,MW13&lt;&gt;""),AND(NT13&gt;=NZ$38,NT13&lt;&gt;""),AND(NY13&gt;=NZ$38,NY13&lt;&gt;""),AND(OV13&gt;=PB$38,OV13&lt;&gt;""),AND(PA13&gt;=PB$38,PA13&lt;&gt;""),AND(PX13&gt;=QD$38,PX13&lt;&gt;""),AND(QC13&gt;=QD$38,QC13&lt;&gt;""),AND(QZ13&gt;=RF$38,QZ13&lt;&gt;""),AND(RE13&gt;=RF$38,RE13&lt;&gt;""),AND(SB13&gt;=SH$38,SB13&lt;&gt;""),AND(SG13&gt;=SH$38,SG13&lt;&gt;""),AND(TD13&gt;=TJ$38,TD13&lt;&gt;""),AND(TJ13&gt;=TJ$38,TJ13&lt;&gt;"")),"P","")</f>
        <v>P</v>
      </c>
      <c r="H13" s="37" t="str">
        <f>IF(AND(G13="P",F13=""),"No DD",IF(OR(AND(AS13&gt;=AW$37,AT13&gt;=AW$41,AS13&lt;&gt;"",AO13=""),AND(BV13&gt;=BZ$37,BW13&gt;=BZ$41,BV13&lt;&gt;"",BR13=""),AND(CY13&gt;=DC$37,CZ13&gt;=DC$41,CY13&lt;&gt;"",CU13=""),AND(ED13&gt;=EH$37,EE13&gt;=EH$41,ED13&lt;&gt;""),AND(FF13&gt;=FJ$37,FG13&gt;=FJ$41,FF13&lt;&gt;""),AND(GH13&gt;=GL$37,GI13&gt;=GL$41,GH13&lt;&gt;""),AND(HJ13&gt;=HN$37,HK13&gt;=HN$41,HJ13&lt;&gt;""),AND(IL13&gt;=IP$37,IM13&gt;=IP$41,IL13&lt;&gt;""),AND(JN13&gt;=JR$37,JO13&gt;=JR$41,JN13&lt;&gt;""),AND(KP13&gt;=KT$37,KQ13&gt;=KT$41,KP13&lt;&gt;""),AND(LR13&gt;=LV$37,LS13&gt;=LV$41,LR13&lt;&gt;""),AND(MT13&gt;=MX$37,MU13&gt;=MX$41,MT13&lt;&gt;""),AND(NV13&gt;=NZ$37,NW13&gt;=NZ$41,NV13&lt;&gt;""),AND(OX13&gt;=PB$37,OY13&gt;=PB$41,OX13&lt;&gt;""),AND(PZ13&gt;=QD$37,QA13&gt;=QD$41,PZ13&lt;&gt;""),AND(RB13&gt;=RF$37,RC13&gt;=RF$41,RB13&lt;&gt;""),AND(SD13&gt;=SH$37,SE13&gt;=SH$41,SD13&lt;&gt;""),AND(TF13&gt;=TJ$37,TG13&gt;=TJ$41,TF13&lt;&gt;"")),"Merit",IF(OR(AND(AS13&gt;=AW$36,AT13&gt;=AW$40,AS13&lt;&gt;"",AO13=""),AND(BV13&gt;=BZ$36,BW13&gt;=BZ$40,BV13&lt;&gt;"",BR13=""),AND(CY13&gt;=DC$36,CZ13&gt;=DC$40,CY13&lt;&gt;"",CU13=""),AND(ED13&gt;=EH$36,EE13&gt;=EH$40,ED13&lt;&gt;""),AND(FF13&gt;=FJ$36,FG13&gt;=FJ$40,FF13&lt;&gt;""),AND(GH13&gt;=GL$36,GI13&gt;=GL$40,GH13&lt;&gt;""),AND(HJ13&gt;=HN$36,HK13&gt;=HN$40,HJ13&lt;&gt;""),AND(IL13&gt;=IP$36,IM13&gt;=IP$40,IL13&lt;&gt;""),AND(JN13&gt;=JR$36,JO13&gt;=JR$40,JN13&lt;&gt;""),AND(KP13&gt;=KT$36,KQ13&gt;=KT$40,KP13&lt;&gt;""),AND(LR13&gt;=LV$36,LS13&gt;=LV$40,LR13&lt;&gt;""),AND(MT13&gt;=MX$36,MU13&gt;=MX$40,MT13&lt;&gt;""),AND(NV13&gt;=NZ$36,NW13&gt;=NZ$40,NV13&lt;&gt;""),AND(OX13&gt;=PB$36,OY13&gt;=PB$40,OX13&lt;&gt;""),AND(PZ13&gt;=QD$36,QA13&gt;=QD$40,PZ13&lt;&gt;""),AND(RB13&gt;=RF$36,RC13&gt;=RF$40,RB13&lt;&gt;""),AND(SD13&gt;=SH$36,SE13&gt;=SH$40,SD13&lt;&gt;""),AND(TF13&gt;=TJ$36,TG13&gt;=TJ$40,TF13&lt;&gt;"")),"Excellence",IF(I13="P","Worlds Team",IF(F13="P","National Team","")))))</f>
        <v>National Team</v>
      </c>
      <c r="I13" s="3" t="str">
        <f>IF(OR(AND(AS13&gt;=AW$35,AT13&gt;=AW$39,AS13&lt;&gt;"",AO13=""),AND(BV13&gt;=BZ$35,BW13&gt;=BZ$39,BV13&lt;&gt;"",BR13=""),AND(CY13&gt;=DC$35,CZ13&gt;=DC$39,CY13&lt;&gt;"",CU13=""),AND(ED13&gt;=EH$35,EE13&gt;=EH$39,ED13&lt;&gt;""),AND(FF13&gt;=FJ$35,FG13&gt;=FJ$39,FF13&lt;&gt;""),AND(GH13&gt;=GL$35,GI13&gt;=GL$39,GH13&lt;&gt;""),AND(HJ13&gt;=HN$35,HK13&gt;=HN$39,HJ13&lt;&gt;""),AND(IL13&gt;=IP$35,IM13&gt;=IP$39,IL13&lt;&gt;""),AND(JN13&gt;=JR$35,JO13&gt;=JR$39,JN13&lt;&gt;""),AND(KP13&gt;=KT$35,KQ13&gt;=KT$39,KP13&lt;&gt;""),AND(LR13&gt;=LV$35,LS13&gt;=LV$39,LR13&lt;&gt;""),AND(MT13&gt;=MX$35,MU13&gt;=MX$39,MT13&lt;&gt;""),AND(NV13&gt;=NZ$35,NW13&gt;=NZ$39,NV13&lt;&gt;""),AND(OX13&gt;=PB$35,OY13&gt;=PB$39,OX13&lt;&gt;""),AND(PZ13&gt;=QD$35,QA13&gt;=QD$39,PZ13&lt;&gt;""),AND(RB13&gt;=RF$35,RC13&gt;=RF$39,RB13&lt;&gt;""),AND(SD13&gt;=SH$35,SE13&gt;=SH$39,SD13&lt;&gt;""),AND(TF13&gt;=TJ$35,TG13&gt;=TJ$39,TF13&lt;&gt;"")),"P","")</f>
        <v/>
      </c>
      <c r="J13" s="8">
        <f>IF(COUNT(AQ13,BT13,CW13)&gt;0,LARGE((AQ13,BT13,CW13),1),0)</f>
        <v>51.4</v>
      </c>
      <c r="K13" s="8" t="str">
        <f>IF(J13=0,"",IF(J13=CW13,$CA$1,IF(J13=BT13,$AX$1,IF(J13=AQ13,$U$1,""))))</f>
        <v>2023 Domestic 3rd Trial</v>
      </c>
      <c r="L13" s="8">
        <f>IF(COUNT(AQ13,BT13,CW13)&gt;1,LARGE((AQ13,BT13,CW13),2),0)</f>
        <v>50</v>
      </c>
      <c r="M13" s="8" t="str">
        <f>IF(K13=0,"",IF(AND(L13=J13,L13=AQ13,K13=BT13),$U$1,IF(AND(L13=J13,L13=AQ13,L13=CW13),$U$1,IF(AND(L13=J13,L13=CW13,L13=BT13),$AX$1,IF(L13=CW13,$CA$1,IF(L13=BT13,$AX$1,IF(L13=AQ13,$U$1,"")))))))</f>
        <v>2024 Nationals</v>
      </c>
      <c r="N13" s="8">
        <f>IF(COUNT(AR13,BU13,CX13)&gt;0,LARGE((AR13,BU13,CX13),1),0)</f>
        <v>25</v>
      </c>
      <c r="O13" s="8" t="str">
        <f>IF(N13=0,"",IF(N13=CX13,$CA$1,IF(N13=BU13,$AX$1,IF(N13=AR13,$U$1,""))))</f>
        <v>2023 Domestic 3rd Trial</v>
      </c>
      <c r="P13" s="8">
        <f>IF(MAX(AV13,BY13,DB13)&gt;0,MAX(AV13,BY13,DB13),0)</f>
        <v>50.800000000000004</v>
      </c>
      <c r="Q13" s="8" t="str">
        <f>IF(P13=0,"",IF(P13=DB13,$CA$1,IF(P13=BY13,$AX$1,IF(P13=AV13,$U$1,""))))</f>
        <v>2023 Domestic 3rd Trial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TD13,$SI$1,IF(R13+IF(L13="",0,L13)=SB13,$RG$1,IF(R13+IF(L13="",0,L13)=QZ13,$QE$1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))),IF(R13=DE13,IF(R13+IF(N13="",0,N13)=TE13,$SI$1,IF(R13+IF(N13="",0,N13)=SC13,$RG$1,IF(R13+IF(N13="",0,N13)=RA13,$QE$1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))),IF(R13=DF13,IF(R13+IF(P13="",0,P13)=TI13,$SI$1,IF(R13+IF(P13="",0,P13)=SG13,$RG$1,IF(R13+IF(P13="",0,P13)=RE13,$QE$1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)))</f>
        <v/>
      </c>
      <c r="U13" s="19">
        <v>18.5</v>
      </c>
      <c r="V13" s="19">
        <v>7.6</v>
      </c>
      <c r="W13" s="19">
        <v>0.6</v>
      </c>
      <c r="X13" s="19">
        <v>0</v>
      </c>
      <c r="Y13" s="19">
        <v>18.5</v>
      </c>
      <c r="Z13" s="19">
        <v>8</v>
      </c>
      <c r="AA13" s="19">
        <v>0.6</v>
      </c>
      <c r="AB13" s="19">
        <v>0</v>
      </c>
      <c r="AC13" s="19">
        <v>16.8</v>
      </c>
      <c r="AD13" s="19">
        <v>8.1</v>
      </c>
      <c r="AE13" s="19">
        <v>0.2</v>
      </c>
      <c r="AF13" s="19">
        <v>0.3</v>
      </c>
      <c r="AG13" s="19">
        <v>18.5</v>
      </c>
      <c r="AH13" s="19">
        <v>9.3000000000000007</v>
      </c>
      <c r="AI13" s="19">
        <v>0</v>
      </c>
      <c r="AJ13" s="19">
        <v>0.3</v>
      </c>
      <c r="AK13" s="19">
        <v>18.100000000000001</v>
      </c>
      <c r="AL13" s="19">
        <v>5.6</v>
      </c>
      <c r="AM13" s="19">
        <v>1</v>
      </c>
      <c r="AN13" s="19">
        <v>0</v>
      </c>
      <c r="AO13" s="28"/>
      <c r="AP13" s="41">
        <f>IF(SUM(V13,Z13)&gt;0,SUM(V13,Z13),"")</f>
        <v>15.6</v>
      </c>
      <c r="AQ13" s="41">
        <f>IF(SUM(U13:V13,X13:Z13,AB13)-W13-AA13&gt;0,SUM(U13:V13,X13:Z13,AB13)-W13-AA13,"")</f>
        <v>51.4</v>
      </c>
      <c r="AR13" s="41">
        <f>IF(SUM(AC13:AD13,AF13)-AE13&gt;0,SUM(AC13:AD13,AF13)-AE13,"")</f>
        <v>25</v>
      </c>
      <c r="AS13" s="41">
        <f>IF(SUM(V13,Z13,AD13)&gt;0,SUM(V13,Z13,AD13),"")</f>
        <v>23.7</v>
      </c>
      <c r="AT13" s="41">
        <f>IF(SUM(AQ13,AR13)&gt;0,SUM(AQ13,AR13),"")</f>
        <v>76.400000000000006</v>
      </c>
      <c r="AU13" s="41">
        <f>IF(SUM(AH13,AL13)&gt;0,SUM(AH13,AL13),"")</f>
        <v>14.9</v>
      </c>
      <c r="AV13" s="41">
        <f>IF(SUM(AG13:AH13,AJ13:AL13,AN13)-SUM(AI13,AM13)&gt;0,SUM(AG13:AH13,AJ13:AL13,AN13)-SUM(AI13,AM13),"")</f>
        <v>50.800000000000004</v>
      </c>
      <c r="AW13" s="41">
        <f>IF(SUM(AQ13,AR13,AV13)&gt;0,SUM(AQ13,AR13,AV13),"")</f>
        <v>127.20000000000002</v>
      </c>
      <c r="AX13" s="18">
        <v>18.600000000000001</v>
      </c>
      <c r="AY13" s="18">
        <v>6.4</v>
      </c>
      <c r="AZ13" s="18">
        <v>0</v>
      </c>
      <c r="BA13" s="18">
        <v>0</v>
      </c>
      <c r="BB13" s="18">
        <v>17.600000000000001</v>
      </c>
      <c r="BC13" s="18">
        <v>4</v>
      </c>
      <c r="BD13" s="18">
        <v>0</v>
      </c>
      <c r="BE13" s="18">
        <v>0</v>
      </c>
      <c r="BF13" s="18">
        <v>18.5</v>
      </c>
      <c r="BG13" s="18">
        <v>3.6</v>
      </c>
      <c r="BH13" s="18">
        <v>1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9"/>
      <c r="BS13" s="11">
        <f>IF(SUM(AY13,BC13)&gt;0,SUM(AY13,BC13),"")</f>
        <v>10.4</v>
      </c>
      <c r="BT13" s="11">
        <f>IF(SUM(AX13:AY13,BA13:BC13,BE13)-AZ13-BD13&gt;0,SUM(AX13:AY13,BA13:BC13,BE13)-AZ13-BD13,"")</f>
        <v>46.6</v>
      </c>
      <c r="BU13" s="11">
        <f>IF(SUM(BF13:BG13,BI13)-BH13&gt;0,SUM(BF13:BG13,BI13)-BH13,"")</f>
        <v>21.1</v>
      </c>
      <c r="BV13" s="11">
        <f>IF(SUM(AY13,BC13,BG13)&gt;0,SUM(AY13,BC13,BG13),"")</f>
        <v>14</v>
      </c>
      <c r="BW13" s="11">
        <f>IF(SUM(BT13,BU13)&gt;0,SUM(BT13,BU13),"")</f>
        <v>67.7</v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>
        <f>IF(SUM(BT13,BU13,BY13)&gt;0,SUM(BT13,BU13,BY13),"")</f>
        <v>67.7</v>
      </c>
      <c r="CA13" s="19">
        <v>18.600000000000001</v>
      </c>
      <c r="CB13" s="19">
        <v>5.6</v>
      </c>
      <c r="CC13" s="19">
        <v>1.4</v>
      </c>
      <c r="CD13" s="19">
        <v>0</v>
      </c>
      <c r="CE13" s="19">
        <v>19</v>
      </c>
      <c r="CF13" s="19">
        <v>8.4</v>
      </c>
      <c r="CG13" s="19">
        <v>0.2</v>
      </c>
      <c r="CH13" s="19">
        <v>0</v>
      </c>
      <c r="CI13" s="19">
        <v>17.399999999999999</v>
      </c>
      <c r="CJ13" s="19">
        <v>3.6</v>
      </c>
      <c r="CK13" s="19">
        <v>0</v>
      </c>
      <c r="CL13" s="19">
        <v>0</v>
      </c>
      <c r="CM13" s="19"/>
      <c r="CN13" s="19"/>
      <c r="CO13" s="19"/>
      <c r="CP13" s="19"/>
      <c r="CQ13" s="19"/>
      <c r="CR13" s="19"/>
      <c r="CS13" s="19"/>
      <c r="CT13" s="19"/>
      <c r="CU13" s="28"/>
      <c r="CV13" s="41">
        <f>IF(SUM(CB13,CF13)&gt;0,SUM(CB13,CF13),"")</f>
        <v>14</v>
      </c>
      <c r="CW13" s="41">
        <f>IF(SUM(CA13:CB13,CD13:CF13,CH13)-CC13-CG13&gt;0,SUM(CA13:CB13,CD13:CF13,CH13)-CC13-CG13,"")</f>
        <v>50</v>
      </c>
      <c r="CX13" s="41">
        <f>IF(SUM(CI13:CJ13,CL13)-CK13&gt;0,SUM(CI13:CJ13,CL13)-CK13,"")</f>
        <v>21</v>
      </c>
      <c r="CY13" s="41">
        <f>IF(SUM(CB13,CF13,CJ13)&gt;0,SUM(CB13,CF13,CJ13),"")</f>
        <v>17.600000000000001</v>
      </c>
      <c r="CZ13" s="41">
        <f>IF(SUM(CW13,CX13)&gt;0,SUM(CW13,CX13),"")</f>
        <v>71</v>
      </c>
      <c r="DA13" s="41" t="str">
        <f>IF(SUM(CN13,CR13)&gt;0,SUM(CN13,CR13),"")</f>
        <v/>
      </c>
      <c r="DB13" s="41" t="str">
        <f>IF(SUM(CM13:CN13,CP13:CR13,CT13)-SUM(CO13,CS13)&gt;0,SUM(CM13:CN13,CP13:CR13,CT13)-SUM(CO13,CS13),"")</f>
        <v/>
      </c>
      <c r="DC13" s="41">
        <f>IF(SUM(CW13,CX13,DB13)&gt;0,SUM(CW13,CX13,DB13),"")</f>
        <v>71</v>
      </c>
      <c r="DD13" s="52" t="str">
        <f>IF(MAX(EB13,FD13,GF13,HH13,IJ13,JL13,KN13,LP13,MR13,NT13,OV13,PX13,QZ13,SB13,TD13)-IF(L13="",0,L13)&gt;0.001,MAX(EB13,FD13,GF13,HH13,IJ13,JL13,KN13,LP13,MR13,NT13,OV13,PX13,QZ13,SB13,TD13)-IF(L13="",0,L13),"")</f>
        <v/>
      </c>
      <c r="DE13" s="52" t="str">
        <f>IF(MAX(EC13,FE13,GG13,HI13,IK13,JM13,KO13,LQ13,MS13,NU13,OW13,PY13,RA13,SC13,TE13)-IF(N13="",0,N13)&gt;0.001,MAX(EC13,FE13,GG13,HI13,IK13,JM13,KO13,LQ13,MS13,NU13,OW13,PY13,RA13,SC13,TE13)-IF(N13="",0,N13),"")</f>
        <v/>
      </c>
      <c r="DF13" s="52" t="str">
        <f>IF(MAX(EG13,FI13,GK13,HM13,IO13,JQ13,KS13,LU13,MW13,NY13,PA13,QC13,RE13,SG13,TI13)-IF(P13="",0,P13)&gt;0.001,MAX(EG13,FI13,GK13,HM13,IO13,JQ13,KS13,LU13,MW13,NY13,PA13,QC13,RE13,SG13,TI13)-IF(P13="",0,P13),"")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IF(SUM(HH13,HI13,HM13)&gt;0,SUM(HH13,HI13,HM13),"")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1" t="str">
        <f>IF(SUM(QF13,QJ13)&gt;0,SUM(QF13,QJ13),"")</f>
        <v/>
      </c>
      <c r="QZ13" s="41" t="str">
        <f>IF(SUM(QE13:QF13,QH13:QJ13,QL13)-QG13-QK13&gt;0,SUM(QE13:QF13,QH13:QJ13,QL13)-QG13-QK13,"")</f>
        <v/>
      </c>
      <c r="RA13" s="41" t="str">
        <f>IF(SUM(QM13:QN13,QP13)-QO13&gt;0,SUM(QM13:QN13,QP13)-QO13,"")</f>
        <v/>
      </c>
      <c r="RB13" s="41" t="str">
        <f>IF(SUM(QF13,QJ13,QN13)&gt;0,SUM(QF13,QJ13,QN13),"")</f>
        <v/>
      </c>
      <c r="RC13" s="41" t="str">
        <f>IF(SUM(QZ13,RA13)&gt;0,SUM(QZ13,RA13),"")</f>
        <v/>
      </c>
      <c r="RD13" s="41" t="str">
        <f>IF(SUM(QR13,QV13)&gt;0,SUM(QR13,QV13),"")</f>
        <v/>
      </c>
      <c r="RE13" s="41" t="str">
        <f>IF(SUM(QQ13:QR13,QT13:QV13,QX13)-SUM(QS13,QW13)&gt;0,SUM(QQ13:QR13,QT13:QV13,QX13)-SUM(QS13,QW13),"")</f>
        <v/>
      </c>
      <c r="RF13" s="41" t="str">
        <f>IF(SUM(QZ13,RA13,RE13)&gt;0,SUM(QZ13,RA13,RE13),"")</f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>IF(SUM(RH13,RL13)&gt;0,SUM(RH13,RL13),"")</f>
        <v/>
      </c>
      <c r="SB13" s="11" t="str">
        <f>IF(SUM(RG13:RH13,RJ13:RL13,RN13)-RI13-RM13&gt;0,SUM(RG13:RH13,RJ13:RL13,RN13)-RI13-RM13,"")</f>
        <v/>
      </c>
      <c r="SC13" s="11" t="str">
        <f>IF(SUM(RO13:RP13,RR13)-RQ13&gt;0,SUM(RO13:RP13,RR13)-RQ13,"")</f>
        <v/>
      </c>
      <c r="SD13" s="11" t="str">
        <f>IF(SUM(RH13,RL13,RP13)&gt;0,SUM(RH13,RL13,RP13),"")</f>
        <v/>
      </c>
      <c r="SE13" s="11" t="str">
        <f>IF(SUM(SB13,SC13)&gt;0,SUM(SB13,SC13),"")</f>
        <v/>
      </c>
      <c r="SF13" s="11" t="str">
        <f>IF(SUM(RT13,RX13)&gt;0,SUM(RT13,RX13),"")</f>
        <v/>
      </c>
      <c r="SG13" s="11" t="str">
        <f>IF(SUM(RS13:RT13,RV13:RX13,RZ13)-SUM(RU13,RY13)&gt;0,SUM(RS13:RT13,RV13:RX13,RZ13)-SUM(RU13,RY13),"")</f>
        <v/>
      </c>
      <c r="SH13" s="11" t="str">
        <f>IF(SUM(SB13,SC13,SG13)&gt;0,SUM(SB13,SC13,SG13),"")</f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1" t="str">
        <f>IF(SUM(SJ13,SN13)&gt;0,SUM(SJ13,SN13),"")</f>
        <v/>
      </c>
      <c r="TD13" s="41" t="str">
        <f>IF(SUM(SI13:SJ13,SL13:SN13,SP13)-SK13-SO13&gt;0,SUM(SI13:SJ13,SL13:SN13,SP13)-SK13-SO13,"")</f>
        <v/>
      </c>
      <c r="TE13" s="41" t="str">
        <f>IF(SUM(SQ13:SR13,ST13)-SS13&gt;0,SUM(SQ13:SR13,ST13)-SS13,"")</f>
        <v/>
      </c>
      <c r="TF13" s="41" t="str">
        <f>IF(SUM(SJ13,SN13,SR13)&gt;0,SUM(SJ13,SN13,SR13),"")</f>
        <v/>
      </c>
      <c r="TG13" s="41" t="str">
        <f>IF(SUM(TD13,TE13)&gt;0,SUM(TD13,TE13),"")</f>
        <v/>
      </c>
      <c r="TH13" s="41" t="str">
        <f>IF(SUM(SV13,SZ13)&gt;0,SUM(SV13,SZ13),"")</f>
        <v/>
      </c>
      <c r="TI13" s="41" t="str">
        <f>IF(SUM(SU13:SV13,SX13:SZ13,TB13)-SUM(SW13,TA13)&gt;0,SUM(SU13:SV13,SX13:SZ13,TB13)-SUM(SW13,TA13),"")</f>
        <v/>
      </c>
      <c r="TJ13" s="41" t="str">
        <f>IF(SUM(TD13,TE13,TI13)&gt;0,SUM(TD13,TE13,TI13),"")</f>
        <v/>
      </c>
      <c r="TK13" s="27">
        <f>IF($CU13="P",CA13,(CA13+AX13)/2)</f>
        <v>18.600000000000001</v>
      </c>
      <c r="TL13" s="27">
        <f>IF($CU13="P",CB13,(CB13+AY13)/2)</f>
        <v>6</v>
      </c>
      <c r="TM13" s="27">
        <f>IF($CU13="P",CC13,(CC13+AZ13)/2)</f>
        <v>0.7</v>
      </c>
      <c r="TN13" s="27">
        <f>IF($CU13="P",CD13,(CD13+BA13)/2)</f>
        <v>0</v>
      </c>
      <c r="TO13" s="27">
        <f>IF($CU13="P",CE13,(CE13+BB13)/2)</f>
        <v>18.3</v>
      </c>
      <c r="TP13" s="27">
        <f>IF($CU13="P",CF13,(CF13+BC13)/2)</f>
        <v>6.2</v>
      </c>
      <c r="TQ13" s="27">
        <f>IF($CU13="P",CG13,(CG13+BD13)/2)</f>
        <v>0.1</v>
      </c>
      <c r="TR13" s="27">
        <f>IF($CU13="P",CH13,(CH13+BE13)/2)</f>
        <v>0</v>
      </c>
      <c r="TS13" s="27">
        <f>IF($CU13="P",CI13,(CI13+BF13)/2)</f>
        <v>17.95</v>
      </c>
      <c r="TT13" s="27">
        <f>IF($CU13="P",CJ13,(CJ13+BG13)/2)</f>
        <v>3.6</v>
      </c>
      <c r="TU13" s="27">
        <f>IF($CU13="P",CK13,(CK13+BH13)/2)</f>
        <v>0.5</v>
      </c>
      <c r="TV13" s="27">
        <f>IF($CU13="P",CL13,(CL13+BI13)/2)</f>
        <v>0</v>
      </c>
      <c r="TW13" s="27">
        <f>IF($CU13="P",CM13,(CM13+BJ13)/2)</f>
        <v>0</v>
      </c>
      <c r="TX13" s="27">
        <f>IF($CU13="P",CN13,(CN13+BK13)/2)</f>
        <v>0</v>
      </c>
      <c r="TY13" s="27">
        <f>IF($CU13="P",CO13,(CO13+BL13)/2)</f>
        <v>0</v>
      </c>
      <c r="TZ13" s="27">
        <f>IF($CU13="P",CP13,(CP13+BM13)/2)</f>
        <v>0</v>
      </c>
      <c r="UA13" s="27">
        <f>IF($CU13="P",CQ13,(CQ13+BN13)/2)</f>
        <v>0</v>
      </c>
      <c r="UB13" s="27">
        <f>IF($CU13="P",CR13,(CR13+BO13)/2)</f>
        <v>0</v>
      </c>
      <c r="UC13" s="27">
        <f>IF($CU13="P",CS13,(CS13+BP13)/2)</f>
        <v>0</v>
      </c>
      <c r="UD13" s="27">
        <f>IF($CU13="P",CT13,(CT13+BQ13)/2)</f>
        <v>0</v>
      </c>
      <c r="UE13" s="29" t="s">
        <v>56</v>
      </c>
      <c r="UF13" s="11">
        <f>IF(SUM(TL13,TP13)&gt;0,SUM(TL13,TP13),"")</f>
        <v>12.2</v>
      </c>
      <c r="UG13" s="11">
        <f>IF(SUM(TK13:TL13,TN13:TP13,TR13)-TM13-TQ13&gt;0,SUM(TK13:TL13,TN13:TP13,TR13)-TM13-TQ13,"")</f>
        <v>48.300000000000004</v>
      </c>
      <c r="UH13" s="11">
        <f>IF(SUM(TS13:TT13,TV13)-TU13&gt;0,SUM(TS13:TT13,TV13)-TU13,"")</f>
        <v>21.05</v>
      </c>
      <c r="UI13" s="11">
        <f>IF(SUM(TL13,TP13,TT13)&gt;0,SUM(TL13,TP13,TT13),"")</f>
        <v>15.799999999999999</v>
      </c>
      <c r="UJ13" s="11">
        <f>IF(SUM(UG13,UH13)&gt;0,SUM(UG13,UH13),"")</f>
        <v>69.350000000000009</v>
      </c>
      <c r="UK13" s="11" t="str">
        <f>IF(SUM(TX13,UB13)&gt;0,SUM(TX13,UB13),"")</f>
        <v/>
      </c>
      <c r="UL13" s="11" t="str">
        <f>IF(SUM(TW13:TX13,TZ13:UB13,UD13)-SUM(TY13,UC13)&gt;0,SUM(TW13:TX13,TZ13:UB13,UD13)-SUM(TY13,UC13),"")</f>
        <v/>
      </c>
      <c r="UM13" s="11">
        <f>IF(SUM(UG13,UH13,UL13)&gt;0,SUM(UG13,UH13,UL13),"")</f>
        <v>69.350000000000009</v>
      </c>
    </row>
    <row r="14" spans="1:559" x14ac:dyDescent="0.2">
      <c r="A14" s="4" cm="1">
        <f t="array" ref="A14">IF(AND(H14&lt;&gt;"",H14&lt;&gt;"No DD"),SUMPRODUCT((H$4:H$32&lt;&gt;"")*(H$4:H$32&lt;&gt;"No DD")*(E$4:E$32&gt;E14))+1,IF(H14="No DD",SUMPRODUCT((H$4:H$32="No DD")*(E$4:E$32&gt;E14))+1+SUMPRODUCT((H$4:H$32&lt;&gt;"")*(H$4:H$32&lt;&gt;"No DD")),""))</f>
        <v>11</v>
      </c>
      <c r="B14" s="5" t="s">
        <v>170</v>
      </c>
      <c r="C14" s="4" t="s">
        <v>8</v>
      </c>
      <c r="D14" s="4">
        <v>2006</v>
      </c>
      <c r="E14" s="9">
        <f>SUM(J14:R14)+SUM(J14:O14)*0.0000001+SUM(J14)*0.0000000000001</f>
        <v>170.70001207000507</v>
      </c>
      <c r="F14" s="3" t="str">
        <f>IF(OR(AND(AP14&gt;=AW$34,AQ14&gt;=AW$38,AP14&lt;&gt;"",AO14=""),AND(AU14&gt;=AW$34,AV14&gt;=AW$38,AU14&lt;&gt;"",AO14=""),AND(BS14&gt;=BZ$34,BT14&gt;=BZ$38,BS14&lt;&gt;"",BR14=""),AND(BX14&gt;=BZ$34,BY14&gt;=BZ$38,BX14&lt;&gt;"",BR14=""),AND(CV14&gt;=DC$34,CW14&gt;=DC$38,CV14&lt;&gt;"",CU14=""),AND(DA14&gt;=DC$34,DB14&gt;=DC$38,DA14&lt;&gt;""),AND(EA14&gt;=EH$34,EB14&gt;=EH$38,EA14&lt;&gt;""),AND(EF14&gt;=EH$34,EG14&gt;=EH$38,EF14&lt;&gt;""),AND(FC14&gt;=FJ$34,FD14&gt;=FJ$38,FC14&lt;&gt;""),AND(FH14&gt;=FJ$34,FI14&gt;=FJ$38,FH14&lt;&gt;""),AND(GE14&gt;=GL$34,GF14&gt;=GL$38,GE14&lt;&gt;""),AND(GJ14&gt;=GL$34,GK14&gt;=GL$38,GJ14&lt;&gt;""),AND(HG14&gt;=HN$34,HH14&gt;=HN$38,HG14&lt;&gt;""),AND(HL14&gt;=HN$34,HM14&gt;=HN$38,HL14&lt;&gt;""),AND(II14&gt;=IP$34,IJ14&gt;=IP$38,II14&lt;&gt;""),AND(IN14&gt;=IP$34,IO14&gt;=IP$38,IN14&lt;&gt;""),AND(JK14&gt;=JR$34,JL14&gt;=JR$38,JK14&lt;&gt;""),AND(JP14&gt;=JR$34,JQ14&gt;=JR$38,JP14&lt;&gt;""),AND(KM14&gt;=KT$34,KN14&gt;=KT$38,KM14&lt;&gt;""),AND(KR14&gt;=KT$34,KS14&gt;=KT$38,KR14&lt;&gt;""),AND(LO14&gt;=LV$34,LP14&gt;=LV$38,LO14&lt;&gt;""),AND(LT14&gt;=LV$34,LU14&gt;=LV$38,LT14&lt;&gt;""),AND(MQ14&gt;=MX$34,MR14&gt;=MX$38,MQ14&lt;&gt;""),AND(MV14&gt;=MX$34,MW14&gt;=MX$38,MV14&lt;&gt;""),AND(NS14&gt;=NZ$34,NT14&gt;=NZ$38,NS14&lt;&gt;""),AND(NX14&gt;=NZ$34,NY14&gt;=NZ$38,NX14&lt;&gt;""),AND(OU14&gt;=PB$34,OV14&gt;=PB$38,OU14&lt;&gt;""),AND(OZ14&gt;=PB$34,PA14&gt;=PB$38,OZ14&lt;&gt;""),AND(PW14&gt;=QD$34,PX14&gt;=QD$38,PW14&lt;&gt;""),AND(QB14&gt;=QD$34,QC14&gt;=QD$38,QB14&lt;&gt;""),AND(QY14&gt;=RF$34,QZ14&gt;=RF$38,QY14&lt;&gt;""),AND(RD14&gt;=RF$34,RE14&gt;=RF$38,RD14&lt;&gt;""),AND(SA14&gt;=SH$34,SB14&gt;=SH$38,SA14&lt;&gt;""),AND(SF14&gt;=SH$34,SG14&gt;=SH$38,SF14&lt;&gt;""),AND(TC14&gt;=TJ$34,TD14&gt;=TJ$38,TC14&lt;&gt;""),AND(TI14&gt;=TJ$34,TJ14&gt;=TJ$38,TI14&lt;&gt;"")),"P","")</f>
        <v>P</v>
      </c>
      <c r="G14" s="3" t="str">
        <f>IF(OR(AND(AQ14&gt;=AW$38,AQ14&lt;&gt;"",AO14=""),AND(AV14&gt;=AW$38,AV14&lt;&gt;"",AO14=""),AND(BT14&gt;=BZ$38,BT14&lt;&gt;"",BR14=""),AND(BY14&gt;=BZ$38,BY14&lt;&gt;"",BR14=""),AND(CW14&gt;=DC$38,CW14&lt;&gt;"",CU14=""),AND(DB14&gt;=DC$38,DB14&lt;&gt;"",CU14=""),AND(EB14&gt;=EH$38,EB14&lt;&gt;""),AND(EG14&gt;=EH$38,EG14&lt;&gt;""),AND(FD14&gt;=FJ$38,FD14&lt;&gt;""),AND(FI14&gt;=FJ$38,FI14&lt;&gt;""),AND(GF14&gt;=GL$38,GF14&lt;&gt;""),AND(GK14&gt;=GL$38,GK14&lt;&gt;""),AND(HH14&gt;=HN$38,HH14&lt;&gt;""),AND(HM14&gt;=HN$38,HM14&lt;&gt;""),AND(IJ14&gt;=IP$38,IJ14&lt;&gt;""),AND(IO14&gt;=IP$38,IO14&lt;&gt;""),AND(JL14&gt;=JR$38,JL14&lt;&gt;""),AND(JQ14&gt;=JR$38,JQ14&lt;&gt;""),AND(KN14&gt;=KT$38,KN14&lt;&gt;""),AND(KS14&gt;=KT$38,KS14&lt;&gt;""),AND(LP14&gt;=LV$38,LP14&lt;&gt;""),AND(LU14&gt;=LV$38,LU14&lt;&gt;""),AND(MR14&gt;=MX$38,MR14&lt;&gt;""),AND(MW14&gt;=MX$38,MW14&lt;&gt;""),AND(NT14&gt;=NZ$38,NT14&lt;&gt;""),AND(NY14&gt;=NZ$38,NY14&lt;&gt;""),AND(OV14&gt;=PB$38,OV14&lt;&gt;""),AND(PA14&gt;=PB$38,PA14&lt;&gt;""),AND(PX14&gt;=QD$38,PX14&lt;&gt;""),AND(QC14&gt;=QD$38,QC14&lt;&gt;""),AND(QZ14&gt;=RF$38,QZ14&lt;&gt;""),AND(RE14&gt;=RF$38,RE14&lt;&gt;""),AND(SB14&gt;=SH$38,SB14&lt;&gt;""),AND(SG14&gt;=SH$38,SG14&lt;&gt;""),AND(TD14&gt;=TJ$38,TD14&lt;&gt;""),AND(TJ14&gt;=TJ$38,TJ14&lt;&gt;"")),"P","")</f>
        <v>P</v>
      </c>
      <c r="H14" s="37" t="str">
        <f>IF(AND(G14="P",F14=""),"No DD",IF(OR(AND(AS14&gt;=AW$37,AT14&gt;=AW$41,AS14&lt;&gt;"",AO14=""),AND(BV14&gt;=BZ$37,BW14&gt;=BZ$41,BV14&lt;&gt;"",BR14=""),AND(CY14&gt;=DC$37,CZ14&gt;=DC$41,CY14&lt;&gt;"",CU14=""),AND(ED14&gt;=EH$37,EE14&gt;=EH$41,ED14&lt;&gt;""),AND(FF14&gt;=FJ$37,FG14&gt;=FJ$41,FF14&lt;&gt;""),AND(GH14&gt;=GL$37,GI14&gt;=GL$41,GH14&lt;&gt;""),AND(HJ14&gt;=HN$37,HK14&gt;=HN$41,HJ14&lt;&gt;""),AND(IL14&gt;=IP$37,IM14&gt;=IP$41,IL14&lt;&gt;""),AND(JN14&gt;=JR$37,JO14&gt;=JR$41,JN14&lt;&gt;""),AND(KP14&gt;=KT$37,KQ14&gt;=KT$41,KP14&lt;&gt;""),AND(LR14&gt;=LV$37,LS14&gt;=LV$41,LR14&lt;&gt;""),AND(MT14&gt;=MX$37,MU14&gt;=MX$41,MT14&lt;&gt;""),AND(NV14&gt;=NZ$37,NW14&gt;=NZ$41,NV14&lt;&gt;""),AND(OX14&gt;=PB$37,OY14&gt;=PB$41,OX14&lt;&gt;""),AND(PZ14&gt;=QD$37,QA14&gt;=QD$41,PZ14&lt;&gt;""),AND(RB14&gt;=RF$37,RC14&gt;=RF$41,RB14&lt;&gt;""),AND(SD14&gt;=SH$37,SE14&gt;=SH$41,SD14&lt;&gt;""),AND(TF14&gt;=TJ$37,TG14&gt;=TJ$41,TF14&lt;&gt;"")),"Merit",IF(OR(AND(AS14&gt;=AW$36,AT14&gt;=AW$40,AS14&lt;&gt;"",AO14=""),AND(BV14&gt;=BZ$36,BW14&gt;=BZ$40,BV14&lt;&gt;"",BR14=""),AND(CY14&gt;=DC$36,CZ14&gt;=DC$40,CY14&lt;&gt;"",CU14=""),AND(ED14&gt;=EH$36,EE14&gt;=EH$40,ED14&lt;&gt;""),AND(FF14&gt;=FJ$36,FG14&gt;=FJ$40,FF14&lt;&gt;""),AND(GH14&gt;=GL$36,GI14&gt;=GL$40,GH14&lt;&gt;""),AND(HJ14&gt;=HN$36,HK14&gt;=HN$40,HJ14&lt;&gt;""),AND(IL14&gt;=IP$36,IM14&gt;=IP$40,IL14&lt;&gt;""),AND(JN14&gt;=JR$36,JO14&gt;=JR$40,JN14&lt;&gt;""),AND(KP14&gt;=KT$36,KQ14&gt;=KT$40,KP14&lt;&gt;""),AND(LR14&gt;=LV$36,LS14&gt;=LV$40,LR14&lt;&gt;""),AND(MT14&gt;=MX$36,MU14&gt;=MX$40,MT14&lt;&gt;""),AND(NV14&gt;=NZ$36,NW14&gt;=NZ$40,NV14&lt;&gt;""),AND(OX14&gt;=PB$36,OY14&gt;=PB$40,OX14&lt;&gt;""),AND(PZ14&gt;=QD$36,QA14&gt;=QD$40,PZ14&lt;&gt;""),AND(RB14&gt;=RF$36,RC14&gt;=RF$40,RB14&lt;&gt;""),AND(SD14&gt;=SH$36,SE14&gt;=SH$40,SD14&lt;&gt;""),AND(TF14&gt;=TJ$36,TG14&gt;=TJ$40,TF14&lt;&gt;"")),"Excellence",IF(I14="P","Worlds Team",IF(F14="P","National Team","")))))</f>
        <v>National Team</v>
      </c>
      <c r="I14" s="3" t="str">
        <f>IF(OR(AND(AS14&gt;=AW$35,AT14&gt;=AW$39,AS14&lt;&gt;"",AO14=""),AND(BV14&gt;=BZ$35,BW14&gt;=BZ$39,BV14&lt;&gt;"",BR14=""),AND(CY14&gt;=DC$35,CZ14&gt;=DC$39,CY14&lt;&gt;"",CU14=""),AND(ED14&gt;=EH$35,EE14&gt;=EH$39,ED14&lt;&gt;""),AND(FF14&gt;=FJ$35,FG14&gt;=FJ$39,FF14&lt;&gt;""),AND(GH14&gt;=GL$35,GI14&gt;=GL$39,GH14&lt;&gt;""),AND(HJ14&gt;=HN$35,HK14&gt;=HN$39,HJ14&lt;&gt;""),AND(IL14&gt;=IP$35,IM14&gt;=IP$39,IL14&lt;&gt;""),AND(JN14&gt;=JR$35,JO14&gt;=JR$39,JN14&lt;&gt;""),AND(KP14&gt;=KT$35,KQ14&gt;=KT$39,KP14&lt;&gt;""),AND(LR14&gt;=LV$35,LS14&gt;=LV$39,LR14&lt;&gt;""),AND(MT14&gt;=MX$35,MU14&gt;=MX$39,MT14&lt;&gt;""),AND(NV14&gt;=NZ$35,NW14&gt;=NZ$39,NV14&lt;&gt;""),AND(OX14&gt;=PB$35,OY14&gt;=PB$39,OX14&lt;&gt;""),AND(PZ14&gt;=QD$35,QA14&gt;=QD$39,PZ14&lt;&gt;""),AND(RB14&gt;=RF$35,RC14&gt;=RF$39,RB14&lt;&gt;""),AND(SD14&gt;=SH$35,SE14&gt;=SH$39,SD14&lt;&gt;""),AND(TF14&gt;=TJ$35,TG14&gt;=TJ$39,TF14&lt;&gt;"")),"P","")</f>
        <v/>
      </c>
      <c r="J14" s="8">
        <f>IF(COUNT(AQ14,BT14,CW14)&gt;0,LARGE((AQ14,BT14,CW14),1),0)</f>
        <v>51</v>
      </c>
      <c r="K14" s="8" t="str">
        <f>IF(J14=0,"",IF(J14=CW14,$CA$1,IF(J14=BT14,$AX$1,IF(J14=AQ14,$U$1,""))))</f>
        <v>2024 Elite Canada</v>
      </c>
      <c r="L14" s="8">
        <f>IF(COUNT(AQ14,BT14,CW14)&gt;1,LARGE((AQ14,BT14,CW14),2),0)</f>
        <v>46</v>
      </c>
      <c r="M14" s="8" t="str">
        <f>IF(K14=0,"",IF(AND(L14=J14,L14=AQ14,K14=BT14),$U$1,IF(AND(L14=J14,L14=AQ14,L14=CW14),$U$1,IF(AND(L14=J14,L14=CW14,L14=BT14),$AX$1,IF(L14=CW14,$CA$1,IF(L14=BT14,$AX$1,IF(L14=AQ14,$U$1,"")))))))</f>
        <v>2023 Domestic 3rd Trial</v>
      </c>
      <c r="N14" s="8">
        <f>IF(COUNT(AR14,BU14,CX14)&gt;0,LARGE((AR14,BU14,CX14),1),0)</f>
        <v>23.700000000000003</v>
      </c>
      <c r="O14" s="8" t="str">
        <f>IF(N14=0,"",IF(N14=CX14,$CA$1,IF(N14=BU14,$AX$1,IF(N14=AR14,$U$1,""))))</f>
        <v>2024 Nationals</v>
      </c>
      <c r="P14" s="8">
        <f>IF(MAX(AV14,BY14,DB14)&gt;0,MAX(AV14,BY14,DB14),0)</f>
        <v>0</v>
      </c>
      <c r="Q14" s="8" t="str">
        <f>IF(P14=0,"",IF(P14=DB14,$CA$1,IF(P14=BY14,$AX$1,IF(P14=AV14,$U$1,""))))</f>
        <v/>
      </c>
      <c r="R14" s="8">
        <f>IF(MAX(DD14:DF14)&gt;0,MAX(DD14:DF14),"")</f>
        <v>50</v>
      </c>
      <c r="S14" s="11" t="str">
        <f>IF(R14="","",IF(R14=DD14,"("&amp;DD$2&amp;")",IF(R14=DE14,"("&amp;DE$2&amp;")",IF(R14=DF14,"("&amp;DF$2&amp;")"))))</f>
        <v>(Final)</v>
      </c>
      <c r="T14" s="8" t="str">
        <f>IF(R14="","",IF(R14=DD14,IF(R14+IF(L14="",0,L14)=TD14,$SI$1,IF(R14+IF(L14="",0,L14)=SB14,$RG$1,IF(R14+IF(L14="",0,L14)=QZ14,$QE$1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))),IF(R14=DE14,IF(R14+IF(N14="",0,N14)=TE14,$SI$1,IF(R14+IF(N14="",0,N14)=SC14,$RG$1,IF(R14+IF(N14="",0,N14)=RA14,$QE$1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))),IF(R14=DF14,IF(R14+IF(P14="",0,P14)=TI14,$SI$1,IF(R14+IF(P14="",0,P14)=SG14,$RG$1,IF(R14+IF(P14="",0,P14)=RE14,$QE$1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)))</f>
        <v>2024 Coimbra Gym Fest (July 7)</v>
      </c>
      <c r="U14" s="19">
        <v>18.600000000000001</v>
      </c>
      <c r="V14" s="19">
        <v>7.6</v>
      </c>
      <c r="W14" s="19">
        <v>0</v>
      </c>
      <c r="X14" s="19">
        <v>0</v>
      </c>
      <c r="Y14" s="19">
        <v>17.8</v>
      </c>
      <c r="Z14" s="19">
        <v>3.2</v>
      </c>
      <c r="AA14" s="19">
        <v>1.2</v>
      </c>
      <c r="AB14" s="19">
        <v>0</v>
      </c>
      <c r="AC14" s="19">
        <v>0</v>
      </c>
      <c r="AD14" s="19">
        <v>0</v>
      </c>
      <c r="AE14" s="19">
        <v>0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8"/>
      <c r="AP14" s="41">
        <f>IF(SUM(V14,Z14)&gt;0,SUM(V14,Z14),"")</f>
        <v>10.8</v>
      </c>
      <c r="AQ14" s="41">
        <f>IF(SUM(U14:V14,X14:Z14,AB14)-W14-AA14&gt;0,SUM(U14:V14,X14:Z14,AB14)-W14-AA14,"")</f>
        <v>46</v>
      </c>
      <c r="AR14" s="41" t="str">
        <f>IF(SUM(AC14:AD14,AF14)-AE14&gt;0,SUM(AC14:AD14,AF14)-AE14,"")</f>
        <v/>
      </c>
      <c r="AS14" s="41">
        <f>IF(SUM(V14,Z14,AD14)&gt;0,SUM(V14,Z14,AD14),"")</f>
        <v>10.8</v>
      </c>
      <c r="AT14" s="41">
        <f>IF(SUM(AQ14,AR14)&gt;0,SUM(AQ14,AR14),"")</f>
        <v>46</v>
      </c>
      <c r="AU14" s="41" t="str">
        <f>IF(SUM(AH14,AL14)&gt;0,SUM(AH14,AL14),"")</f>
        <v/>
      </c>
      <c r="AV14" s="41" t="str">
        <f>IF(SUM(AG14:AH14,AJ14:AL14,AN14)-SUM(AI14,AM14)&gt;0,SUM(AG14:AH14,AJ14:AL14,AN14)-SUM(AI14,AM14),"")</f>
        <v/>
      </c>
      <c r="AW14" s="41">
        <f>IF(SUM(AQ14,AR14,AV14)&gt;0,SUM(AQ14,AR14,AV14),"")</f>
        <v>46</v>
      </c>
      <c r="AX14" s="18">
        <v>18.7</v>
      </c>
      <c r="AY14" s="18">
        <v>7.6</v>
      </c>
      <c r="AZ14" s="18">
        <v>0.6</v>
      </c>
      <c r="BA14" s="18">
        <v>0</v>
      </c>
      <c r="BB14" s="18">
        <v>18.5</v>
      </c>
      <c r="BC14" s="18">
        <v>7.6</v>
      </c>
      <c r="BD14" s="18">
        <v>0.8</v>
      </c>
      <c r="BE14" s="18">
        <v>0</v>
      </c>
      <c r="BF14" s="18">
        <v>16.399999999999999</v>
      </c>
      <c r="BG14" s="18">
        <v>7.3</v>
      </c>
      <c r="BH14" s="18">
        <v>0.8</v>
      </c>
      <c r="BI14" s="18">
        <v>0</v>
      </c>
      <c r="BJ14" s="18"/>
      <c r="BK14" s="18"/>
      <c r="BL14" s="18"/>
      <c r="BM14" s="18"/>
      <c r="BN14" s="18"/>
      <c r="BO14" s="18"/>
      <c r="BP14" s="18"/>
      <c r="BQ14" s="18"/>
      <c r="BR14" s="29"/>
      <c r="BS14" s="11">
        <f>IF(SUM(AY14,BC14)&gt;0,SUM(AY14,BC14),"")</f>
        <v>15.2</v>
      </c>
      <c r="BT14" s="11">
        <f>IF(SUM(AX14:AY14,BA14:BC14,BE14)-AZ14-BD14&gt;0,SUM(AX14:AY14,BA14:BC14,BE14)-AZ14-BD14,"")</f>
        <v>51</v>
      </c>
      <c r="BU14" s="11">
        <f>IF(SUM(BF14:BG14,BI14)-BH14&gt;0,SUM(BF14:BG14,BI14)-BH14,"")</f>
        <v>22.9</v>
      </c>
      <c r="BV14" s="11">
        <f>IF(SUM(AY14,BC14,BG14)&gt;0,SUM(AY14,BC14,BG14),"")</f>
        <v>22.5</v>
      </c>
      <c r="BW14" s="11">
        <f>IF(SUM(BT14,BU14)&gt;0,SUM(BT14,BU14),"")</f>
        <v>73.900000000000006</v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>
        <f>IF(SUM(BT14,BU14,BY14)&gt;0,SUM(BT14,BU14,BY14),"")</f>
        <v>73.900000000000006</v>
      </c>
      <c r="CA14" s="19">
        <v>18.8</v>
      </c>
      <c r="CB14" s="19">
        <v>7.6</v>
      </c>
      <c r="CC14" s="19">
        <v>0.6</v>
      </c>
      <c r="CD14" s="19">
        <v>0</v>
      </c>
      <c r="CE14" s="19">
        <v>18.2</v>
      </c>
      <c r="CF14" s="19">
        <v>3.2</v>
      </c>
      <c r="CG14" s="19">
        <v>1.6</v>
      </c>
      <c r="CH14" s="19">
        <v>0</v>
      </c>
      <c r="CI14" s="19">
        <v>16.600000000000001</v>
      </c>
      <c r="CJ14" s="19">
        <v>7.3</v>
      </c>
      <c r="CK14" s="19">
        <v>0.2</v>
      </c>
      <c r="CL14" s="19">
        <v>0</v>
      </c>
      <c r="CM14" s="19"/>
      <c r="CN14" s="19"/>
      <c r="CO14" s="19"/>
      <c r="CP14" s="19"/>
      <c r="CQ14" s="19"/>
      <c r="CR14" s="19"/>
      <c r="CS14" s="19"/>
      <c r="CT14" s="19"/>
      <c r="CU14" s="28"/>
      <c r="CV14" s="41">
        <f>IF(SUM(CB14,CF14)&gt;0,SUM(CB14,CF14),"")</f>
        <v>10.8</v>
      </c>
      <c r="CW14" s="41">
        <f>IF(SUM(CA14:CB14,CD14:CF14,CH14)-CC14-CG14&gt;0,SUM(CA14:CB14,CD14:CF14,CH14)-CC14-CG14,"")</f>
        <v>45.599999999999994</v>
      </c>
      <c r="CX14" s="41">
        <f>IF(SUM(CI14:CJ14,CL14)-CK14&gt;0,SUM(CI14:CJ14,CL14)-CK14,"")</f>
        <v>23.700000000000003</v>
      </c>
      <c r="CY14" s="41">
        <f>IF(SUM(CB14,CF14,CJ14)&gt;0,SUM(CB14,CF14,CJ14),"")</f>
        <v>18.100000000000001</v>
      </c>
      <c r="CZ14" s="41">
        <f>IF(SUM(CW14,CX14)&gt;0,SUM(CW14,CX14),"")</f>
        <v>69.3</v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>
        <f>IF(SUM(CW14,CX14,DB14)&gt;0,SUM(CW14,CX14,DB14),"")</f>
        <v>69.3</v>
      </c>
      <c r="DD14" s="52">
        <f>IF(MAX(EB14,FD14,GF14,HH14,IJ14,JL14,KN14,LP14,MR14,NT14,OV14,PX14,QZ14,SB14,TD14)-IF(L14="",0,L14)&gt;0.001,MAX(EB14,FD14,GF14,HH14,IJ14,JL14,KN14,LP14,MR14,NT14,OV14,PX14,QZ14,SB14,TD14)-IF(L14="",0,L14),"")</f>
        <v>6.6000000000000085</v>
      </c>
      <c r="DE14" s="52" t="str">
        <f>IF(MAX(EC14,FE14,GG14,HI14,IK14,JM14,KO14,LQ14,MS14,NU14,OW14,PY14,RA14,SC14,TE14)-IF(N14="",0,N14)&gt;0.001,MAX(EC14,FE14,GG14,HI14,IK14,JM14,KO14,LQ14,MS14,NU14,OW14,PY14,RA14,SC14,TE14)-IF(N14="",0,N14),"")</f>
        <v/>
      </c>
      <c r="DF14" s="52">
        <f>IF(MAX(EG14,FI14,GK14,HM14,IO14,JQ14,KS14,LU14,MW14,NY14,PA14,QC14,RE14,SG14,TI14)-IF(P14="",0,P14)&gt;0.001,MAX(EG14,FI14,GK14,HM14,IO14,JQ14,KS14,LU14,MW14,NY14,PA14,QC14,RE14,SG14,TI14)-IF(P14="",0,P14),"")</f>
        <v>50</v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>
        <v>19</v>
      </c>
      <c r="JT14" s="17">
        <v>8.4</v>
      </c>
      <c r="JU14" s="17">
        <v>0</v>
      </c>
      <c r="JV14" s="17">
        <v>0</v>
      </c>
      <c r="JW14" s="17">
        <v>18.3</v>
      </c>
      <c r="JX14" s="17">
        <v>7.7</v>
      </c>
      <c r="JY14" s="17">
        <v>0.8</v>
      </c>
      <c r="JZ14" s="17">
        <v>0</v>
      </c>
      <c r="KA14" s="17"/>
      <c r="KB14" s="17"/>
      <c r="KC14" s="17"/>
      <c r="KD14" s="17"/>
      <c r="KE14" s="17">
        <v>18.899999999999999</v>
      </c>
      <c r="KF14" s="17">
        <v>8.4</v>
      </c>
      <c r="KG14" s="17">
        <v>0.6</v>
      </c>
      <c r="KH14" s="17">
        <v>0</v>
      </c>
      <c r="KI14" s="17">
        <v>16.399999999999999</v>
      </c>
      <c r="KJ14" s="17">
        <v>7.7</v>
      </c>
      <c r="KK14" s="17">
        <v>0.8</v>
      </c>
      <c r="KL14" s="17">
        <v>0</v>
      </c>
      <c r="KM14" s="41">
        <f>IF(SUM(JT14,JX14)&gt;0,SUM(JT14,JX14),"")</f>
        <v>16.100000000000001</v>
      </c>
      <c r="KN14" s="41">
        <f>IF(SUM(JS14:JT14,JV14:JX14,JZ14)-JU14-JY14&gt;0,SUM(JS14:JT14,JV14:JX14,JZ14)-JU14-JY14,"")</f>
        <v>52.600000000000009</v>
      </c>
      <c r="KO14" s="41" t="str">
        <f>IF(SUM(KA14:KB14,KD14)-KC14&gt;0,SUM(KA14:KB14,KD14)-KC14,"")</f>
        <v/>
      </c>
      <c r="KP14" s="41">
        <f>IF(SUM(JT14,JX14,KB14)&gt;0,SUM(JT14,JX14,KB14),"")</f>
        <v>16.100000000000001</v>
      </c>
      <c r="KQ14" s="41">
        <f>IF(SUM(KN14,KO14)&gt;0,SUM(KN14,KO14),"")</f>
        <v>52.600000000000009</v>
      </c>
      <c r="KR14" s="41">
        <f>IF(SUM(KF14,KJ14)&gt;0,SUM(KF14,KJ14),"")</f>
        <v>16.100000000000001</v>
      </c>
      <c r="KS14" s="41">
        <f>IF(SUM(KE14:KF14,KH14:KJ14,KL14)-SUM(KG14,KK14)&gt;0,SUM(KE14:KF14,KH14:KJ14,KL14)-SUM(KG14,KK14),"")</f>
        <v>50</v>
      </c>
      <c r="KT14" s="41">
        <f>IF(SUM(KN14,KO14,KS14)&gt;0,SUM(KN14,KO14,KS14),"")</f>
        <v>102.60000000000001</v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1" t="str">
        <f>IF(SUM(QF14,QJ14)&gt;0,SUM(QF14,QJ14),"")</f>
        <v/>
      </c>
      <c r="QZ14" s="41" t="str">
        <f>IF(SUM(QE14:QF14,QH14:QJ14,QL14)-QG14-QK14&gt;0,SUM(QE14:QF14,QH14:QJ14,QL14)-QG14-QK14,"")</f>
        <v/>
      </c>
      <c r="RA14" s="41" t="str">
        <f>IF(SUM(QM14:QN14,QP14)-QO14&gt;0,SUM(QM14:QN14,QP14)-QO14,"")</f>
        <v/>
      </c>
      <c r="RB14" s="41" t="str">
        <f>IF(SUM(QF14,QJ14,QN14)&gt;0,SUM(QF14,QJ14,QN14),"")</f>
        <v/>
      </c>
      <c r="RC14" s="41" t="str">
        <f>IF(SUM(QZ14,RA14)&gt;0,SUM(QZ14,RA14),"")</f>
        <v/>
      </c>
      <c r="RD14" s="41" t="str">
        <f>IF(SUM(QR14,QV14)&gt;0,SUM(QR14,QV14),"")</f>
        <v/>
      </c>
      <c r="RE14" s="41" t="str">
        <f>IF(SUM(QQ14:QR14,QT14:QV14,QX14)-SUM(QS14,QW14)&gt;0,SUM(QQ14:QR14,QT14:QV14,QX14)-SUM(QS14,QW14),"")</f>
        <v/>
      </c>
      <c r="RF14" s="41" t="str">
        <f>IF(SUM(QZ14,RA14,RE14)&gt;0,SUM(QZ14,RA14,RE14),"")</f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>IF(SUM(RH14,RL14)&gt;0,SUM(RH14,RL14),"")</f>
        <v/>
      </c>
      <c r="SB14" s="11" t="str">
        <f>IF(SUM(RG14:RH14,RJ14:RL14,RN14)-RI14-RM14&gt;0,SUM(RG14:RH14,RJ14:RL14,RN14)-RI14-RM14,"")</f>
        <v/>
      </c>
      <c r="SC14" s="11" t="str">
        <f>IF(SUM(RO14:RP14,RR14)-RQ14&gt;0,SUM(RO14:RP14,RR14)-RQ14,"")</f>
        <v/>
      </c>
      <c r="SD14" s="11" t="str">
        <f>IF(SUM(RH14,RL14,RP14)&gt;0,SUM(RH14,RL14,RP14),"")</f>
        <v/>
      </c>
      <c r="SE14" s="11" t="str">
        <f>IF(SUM(SB14,SC14)&gt;0,SUM(SB14,SC14),"")</f>
        <v/>
      </c>
      <c r="SF14" s="11" t="str">
        <f>IF(SUM(RT14,RX14)&gt;0,SUM(RT14,RX14),"")</f>
        <v/>
      </c>
      <c r="SG14" s="11" t="str">
        <f>IF(SUM(RS14:RT14,RV14:RX14,RZ14)-SUM(RU14,RY14)&gt;0,SUM(RS14:RT14,RV14:RX14,RZ14)-SUM(RU14,RY14),"")</f>
        <v/>
      </c>
      <c r="SH14" s="11" t="str">
        <f>IF(SUM(SB14,SC14,SG14)&gt;0,SUM(SB14,SC14,SG14),"")</f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1" t="str">
        <f>IF(SUM(SJ14,SN14)&gt;0,SUM(SJ14,SN14),"")</f>
        <v/>
      </c>
      <c r="TD14" s="41" t="str">
        <f>IF(SUM(SI14:SJ14,SL14:SN14,SP14)-SK14-SO14&gt;0,SUM(SI14:SJ14,SL14:SN14,SP14)-SK14-SO14,"")</f>
        <v/>
      </c>
      <c r="TE14" s="41" t="str">
        <f>IF(SUM(SQ14:SR14,ST14)-SS14&gt;0,SUM(SQ14:SR14,ST14)-SS14,"")</f>
        <v/>
      </c>
      <c r="TF14" s="41" t="str">
        <f>IF(SUM(SJ14,SN14,SR14)&gt;0,SUM(SJ14,SN14,SR14),"")</f>
        <v/>
      </c>
      <c r="TG14" s="41" t="str">
        <f>IF(SUM(TD14,TE14)&gt;0,SUM(TD14,TE14),"")</f>
        <v/>
      </c>
      <c r="TH14" s="41" t="str">
        <f>IF(SUM(SV14,SZ14)&gt;0,SUM(SV14,SZ14),"")</f>
        <v/>
      </c>
      <c r="TI14" s="41" t="str">
        <f>IF(SUM(SU14:SV14,SX14:SZ14,TB14)-SUM(SW14,TA14)&gt;0,SUM(SU14:SV14,SX14:SZ14,TB14)-SUM(SW14,TA14),"")</f>
        <v/>
      </c>
      <c r="TJ14" s="41" t="str">
        <f>IF(SUM(TD14,TE14,TI14)&gt;0,SUM(TD14,TE14,TI14),"")</f>
        <v/>
      </c>
      <c r="TK14" s="27">
        <f>IF($CU14="P",CA14,(CA14+AX14)/2)</f>
        <v>18.75</v>
      </c>
      <c r="TL14" s="27">
        <f>IF($CU14="P",CB14,(CB14+AY14)/2)</f>
        <v>7.6</v>
      </c>
      <c r="TM14" s="27">
        <f>IF($CU14="P",CC14,(CC14+AZ14)/2)</f>
        <v>0.6</v>
      </c>
      <c r="TN14" s="27">
        <f>IF($CU14="P",CD14,(CD14+BA14)/2)</f>
        <v>0</v>
      </c>
      <c r="TO14" s="27">
        <f>IF($CU14="P",CE14,(CE14+BB14)/2)</f>
        <v>18.350000000000001</v>
      </c>
      <c r="TP14" s="27">
        <f>IF($CU14="P",CF14,(CF14+BC14)/2)</f>
        <v>5.4</v>
      </c>
      <c r="TQ14" s="27">
        <f>IF($CU14="P",CG14,(CG14+BD14)/2)</f>
        <v>1.2000000000000002</v>
      </c>
      <c r="TR14" s="27">
        <f>IF($CU14="P",CH14,(CH14+BE14)/2)</f>
        <v>0</v>
      </c>
      <c r="TS14" s="27">
        <f>IF($CU14="P",CI14,(CI14+BF14)/2)</f>
        <v>16.5</v>
      </c>
      <c r="TT14" s="27">
        <f>IF($CU14="P",CJ14,(CJ14+BG14)/2)</f>
        <v>7.3</v>
      </c>
      <c r="TU14" s="27">
        <f>IF($CU14="P",CK14,(CK14+BH14)/2)</f>
        <v>0.5</v>
      </c>
      <c r="TV14" s="27">
        <f>IF($CU14="P",CL14,(CL14+BI14)/2)</f>
        <v>0</v>
      </c>
      <c r="TW14" s="27">
        <f>IF($CU14="P",CM14,(CM14+BJ14)/2)</f>
        <v>0</v>
      </c>
      <c r="TX14" s="27">
        <f>IF($CU14="P",CN14,(CN14+BK14)/2)</f>
        <v>0</v>
      </c>
      <c r="TY14" s="27">
        <f>IF($CU14="P",CO14,(CO14+BL14)/2)</f>
        <v>0</v>
      </c>
      <c r="TZ14" s="27">
        <f>IF($CU14="P",CP14,(CP14+BM14)/2)</f>
        <v>0</v>
      </c>
      <c r="UA14" s="27">
        <f>IF($CU14="P",CQ14,(CQ14+BN14)/2)</f>
        <v>0</v>
      </c>
      <c r="UB14" s="27">
        <f>IF($CU14="P",CR14,(CR14+BO14)/2)</f>
        <v>0</v>
      </c>
      <c r="UC14" s="27">
        <f>IF($CU14="P",CS14,(CS14+BP14)/2)</f>
        <v>0</v>
      </c>
      <c r="UD14" s="27">
        <f>IF($CU14="P",CT14,(CT14+BQ14)/2)</f>
        <v>0</v>
      </c>
      <c r="UE14" s="29" t="s">
        <v>56</v>
      </c>
      <c r="UF14" s="11">
        <f>IF(SUM(TL14,TP14)&gt;0,SUM(TL14,TP14),"")</f>
        <v>13</v>
      </c>
      <c r="UG14" s="11">
        <f>IF(SUM(TK14:TL14,TN14:TP14,TR14)-TM14-TQ14&gt;0,SUM(TK14:TL14,TN14:TP14,TR14)-TM14-TQ14,"")</f>
        <v>48.3</v>
      </c>
      <c r="UH14" s="11">
        <f>IF(SUM(TS14:TT14,TV14)-TU14&gt;0,SUM(TS14:TT14,TV14)-TU14,"")</f>
        <v>23.3</v>
      </c>
      <c r="UI14" s="11">
        <f>IF(SUM(TL14,TP14,TT14)&gt;0,SUM(TL14,TP14,TT14),"")</f>
        <v>20.3</v>
      </c>
      <c r="UJ14" s="11">
        <f>IF(SUM(UG14,UH14)&gt;0,SUM(UG14,UH14),"")</f>
        <v>71.599999999999994</v>
      </c>
      <c r="UK14" s="11" t="str">
        <f>IF(SUM(TX14,UB14)&gt;0,SUM(TX14,UB14),"")</f>
        <v/>
      </c>
      <c r="UL14" s="11" t="str">
        <f>IF(SUM(TW14:TX14,TZ14:UB14,UD14)-SUM(TY14,UC14)&gt;0,SUM(TW14:TX14,TZ14:UB14,UD14)-SUM(TY14,UC14),"")</f>
        <v/>
      </c>
      <c r="UM14" s="11">
        <f>IF(SUM(UG14,UH14,UL14)&gt;0,SUM(UG14,UH14,UL14),"")</f>
        <v>71.599999999999994</v>
      </c>
    </row>
    <row r="15" spans="1:559" x14ac:dyDescent="0.2">
      <c r="A15" s="4" cm="1">
        <f t="array" ref="A15">IF(AND(H15&lt;&gt;"",H15&lt;&gt;"No DD"),SUMPRODUCT((H$4:H$32&lt;&gt;"")*(H$4:H$32&lt;&gt;"No DD")*(E$4:E$32&gt;E15))+1,IF(H15="No DD",SUMPRODUCT((H$4:H$32="No DD")*(E$4:E$32&gt;E15))+1+SUMPRODUCT((H$4:H$32&lt;&gt;"")*(H$4:H$32&lt;&gt;"No DD")),""))</f>
        <v>12</v>
      </c>
      <c r="B15" s="5" t="s">
        <v>161</v>
      </c>
      <c r="C15" s="4" t="s">
        <v>3</v>
      </c>
      <c r="D15" s="4">
        <v>2002</v>
      </c>
      <c r="E15" s="9">
        <f>SUM(J15:R15)+SUM(J15:O15)*0.0000001+SUM(J15)*0.0000000000001</f>
        <v>170.60001213000498</v>
      </c>
      <c r="F15" s="3" t="str">
        <f>IF(OR(AND(AP15&gt;=AW$34,AQ15&gt;=AW$38,AP15&lt;&gt;"",AO15=""),AND(AU15&gt;=AW$34,AV15&gt;=AW$38,AU15&lt;&gt;"",AO15=""),AND(BS15&gt;=BZ$34,BT15&gt;=BZ$38,BS15&lt;&gt;"",BR15=""),AND(BX15&gt;=BZ$34,BY15&gt;=BZ$38,BX15&lt;&gt;"",BR15=""),AND(CV15&gt;=DC$34,CW15&gt;=DC$38,CV15&lt;&gt;"",CU15=""),AND(DA15&gt;=DC$34,DB15&gt;=DC$38,DA15&lt;&gt;""),AND(EA15&gt;=EH$34,EB15&gt;=EH$38,EA15&lt;&gt;""),AND(EF15&gt;=EH$34,EG15&gt;=EH$38,EF15&lt;&gt;""),AND(FC15&gt;=FJ$34,FD15&gt;=FJ$38,FC15&lt;&gt;""),AND(FH15&gt;=FJ$34,FI15&gt;=FJ$38,FH15&lt;&gt;""),AND(GE15&gt;=GL$34,GF15&gt;=GL$38,GE15&lt;&gt;""),AND(GJ15&gt;=GL$34,GK15&gt;=GL$38,GJ15&lt;&gt;""),AND(HG15&gt;=HN$34,HH15&gt;=HN$38,HG15&lt;&gt;""),AND(HL15&gt;=HN$34,HM15&gt;=HN$38,HL15&lt;&gt;""),AND(II15&gt;=IP$34,IJ15&gt;=IP$38,II15&lt;&gt;""),AND(IN15&gt;=IP$34,IO15&gt;=IP$38,IN15&lt;&gt;""),AND(JK15&gt;=JR$34,JL15&gt;=JR$38,JK15&lt;&gt;""),AND(JP15&gt;=JR$34,JQ15&gt;=JR$38,JP15&lt;&gt;""),AND(KM15&gt;=KT$34,KN15&gt;=KT$38,KM15&lt;&gt;""),AND(KR15&gt;=KT$34,KS15&gt;=KT$38,KR15&lt;&gt;""),AND(LO15&gt;=LV$34,LP15&gt;=LV$38,LO15&lt;&gt;""),AND(LT15&gt;=LV$34,LU15&gt;=LV$38,LT15&lt;&gt;""),AND(MQ15&gt;=MX$34,MR15&gt;=MX$38,MQ15&lt;&gt;""),AND(MV15&gt;=MX$34,MW15&gt;=MX$38,MV15&lt;&gt;""),AND(NS15&gt;=NZ$34,NT15&gt;=NZ$38,NS15&lt;&gt;""),AND(NX15&gt;=NZ$34,NY15&gt;=NZ$38,NX15&lt;&gt;""),AND(OU15&gt;=PB$34,OV15&gt;=PB$38,OU15&lt;&gt;""),AND(OZ15&gt;=PB$34,PA15&gt;=PB$38,OZ15&lt;&gt;""),AND(PW15&gt;=QD$34,PX15&gt;=QD$38,PW15&lt;&gt;""),AND(QB15&gt;=QD$34,QC15&gt;=QD$38,QB15&lt;&gt;""),AND(QY15&gt;=RF$34,QZ15&gt;=RF$38,QY15&lt;&gt;""),AND(RD15&gt;=RF$34,RE15&gt;=RF$38,RD15&lt;&gt;""),AND(SA15&gt;=SH$34,SB15&gt;=SH$38,SA15&lt;&gt;""),AND(SF15&gt;=SH$34,SG15&gt;=SH$38,SF15&lt;&gt;""),AND(TC15&gt;=TJ$34,TD15&gt;=TJ$38,TC15&lt;&gt;""),AND(TI15&gt;=TJ$34,TJ15&gt;=TJ$38,TI15&lt;&gt;"")),"P","")</f>
        <v>P</v>
      </c>
      <c r="G15" s="3" t="str">
        <f>IF(OR(AND(AQ15&gt;=AW$38,AQ15&lt;&gt;"",AO15=""),AND(AV15&gt;=AW$38,AV15&lt;&gt;"",AO15=""),AND(BT15&gt;=BZ$38,BT15&lt;&gt;"",BR15=""),AND(BY15&gt;=BZ$38,BY15&lt;&gt;"",BR15=""),AND(CW15&gt;=DC$38,CW15&lt;&gt;"",CU15=""),AND(DB15&gt;=DC$38,DB15&lt;&gt;"",CU15=""),AND(EB15&gt;=EH$38,EB15&lt;&gt;""),AND(EG15&gt;=EH$38,EG15&lt;&gt;""),AND(FD15&gt;=FJ$38,FD15&lt;&gt;""),AND(FI15&gt;=FJ$38,FI15&lt;&gt;""),AND(GF15&gt;=GL$38,GF15&lt;&gt;""),AND(GK15&gt;=GL$38,GK15&lt;&gt;""),AND(HH15&gt;=HN$38,HH15&lt;&gt;""),AND(HM15&gt;=HN$38,HM15&lt;&gt;""),AND(IJ15&gt;=IP$38,IJ15&lt;&gt;""),AND(IO15&gt;=IP$38,IO15&lt;&gt;""),AND(JL15&gt;=JR$38,JL15&lt;&gt;""),AND(JQ15&gt;=JR$38,JQ15&lt;&gt;""),AND(KN15&gt;=KT$38,KN15&lt;&gt;""),AND(KS15&gt;=KT$38,KS15&lt;&gt;""),AND(LP15&gt;=LV$38,LP15&lt;&gt;""),AND(LU15&gt;=LV$38,LU15&lt;&gt;""),AND(MR15&gt;=MX$38,MR15&lt;&gt;""),AND(MW15&gt;=MX$38,MW15&lt;&gt;""),AND(NT15&gt;=NZ$38,NT15&lt;&gt;""),AND(NY15&gt;=NZ$38,NY15&lt;&gt;""),AND(OV15&gt;=PB$38,OV15&lt;&gt;""),AND(PA15&gt;=PB$38,PA15&lt;&gt;""),AND(PX15&gt;=QD$38,PX15&lt;&gt;""),AND(QC15&gt;=QD$38,QC15&lt;&gt;""),AND(QZ15&gt;=RF$38,QZ15&lt;&gt;""),AND(RE15&gt;=RF$38,RE15&lt;&gt;""),AND(SB15&gt;=SH$38,SB15&lt;&gt;""),AND(SG15&gt;=SH$38,SG15&lt;&gt;""),AND(TD15&gt;=TJ$38,TD15&lt;&gt;""),AND(TJ15&gt;=TJ$38,TJ15&lt;&gt;"")),"P","")</f>
        <v>P</v>
      </c>
      <c r="H15" s="37" t="str">
        <f>IF(AND(G15="P",F15=""),"No DD",IF(OR(AND(AS15&gt;=AW$37,AT15&gt;=AW$41,AS15&lt;&gt;"",AO15=""),AND(BV15&gt;=BZ$37,BW15&gt;=BZ$41,BV15&lt;&gt;"",BR15=""),AND(CY15&gt;=DC$37,CZ15&gt;=DC$41,CY15&lt;&gt;"",CU15=""),AND(ED15&gt;=EH$37,EE15&gt;=EH$41,ED15&lt;&gt;""),AND(FF15&gt;=FJ$37,FG15&gt;=FJ$41,FF15&lt;&gt;""),AND(GH15&gt;=GL$37,GI15&gt;=GL$41,GH15&lt;&gt;""),AND(HJ15&gt;=HN$37,HK15&gt;=HN$41,HJ15&lt;&gt;""),AND(IL15&gt;=IP$37,IM15&gt;=IP$41,IL15&lt;&gt;""),AND(JN15&gt;=JR$37,JO15&gt;=JR$41,JN15&lt;&gt;""),AND(KP15&gt;=KT$37,KQ15&gt;=KT$41,KP15&lt;&gt;""),AND(LR15&gt;=LV$37,LS15&gt;=LV$41,LR15&lt;&gt;""),AND(MT15&gt;=MX$37,MU15&gt;=MX$41,MT15&lt;&gt;""),AND(NV15&gt;=NZ$37,NW15&gt;=NZ$41,NV15&lt;&gt;""),AND(OX15&gt;=PB$37,OY15&gt;=PB$41,OX15&lt;&gt;""),AND(PZ15&gt;=QD$37,QA15&gt;=QD$41,PZ15&lt;&gt;""),AND(RB15&gt;=RF$37,RC15&gt;=RF$41,RB15&lt;&gt;""),AND(SD15&gt;=SH$37,SE15&gt;=SH$41,SD15&lt;&gt;""),AND(TF15&gt;=TJ$37,TG15&gt;=TJ$41,TF15&lt;&gt;"")),"Merit",IF(OR(AND(AS15&gt;=AW$36,AT15&gt;=AW$40,AS15&lt;&gt;"",AO15=""),AND(BV15&gt;=BZ$36,BW15&gt;=BZ$40,BV15&lt;&gt;"",BR15=""),AND(CY15&gt;=DC$36,CZ15&gt;=DC$40,CY15&lt;&gt;"",CU15=""),AND(ED15&gt;=EH$36,EE15&gt;=EH$40,ED15&lt;&gt;""),AND(FF15&gt;=FJ$36,FG15&gt;=FJ$40,FF15&lt;&gt;""),AND(GH15&gt;=GL$36,GI15&gt;=GL$40,GH15&lt;&gt;""),AND(HJ15&gt;=HN$36,HK15&gt;=HN$40,HJ15&lt;&gt;""),AND(IL15&gt;=IP$36,IM15&gt;=IP$40,IL15&lt;&gt;""),AND(JN15&gt;=JR$36,JO15&gt;=JR$40,JN15&lt;&gt;""),AND(KP15&gt;=KT$36,KQ15&gt;=KT$40,KP15&lt;&gt;""),AND(LR15&gt;=LV$36,LS15&gt;=LV$40,LR15&lt;&gt;""),AND(MT15&gt;=MX$36,MU15&gt;=MX$40,MT15&lt;&gt;""),AND(NV15&gt;=NZ$36,NW15&gt;=NZ$40,NV15&lt;&gt;""),AND(OX15&gt;=PB$36,OY15&gt;=PB$40,OX15&lt;&gt;""),AND(PZ15&gt;=QD$36,QA15&gt;=QD$40,PZ15&lt;&gt;""),AND(RB15&gt;=RF$36,RC15&gt;=RF$40,RB15&lt;&gt;""),AND(SD15&gt;=SH$36,SE15&gt;=SH$40,SD15&lt;&gt;""),AND(TF15&gt;=TJ$36,TG15&gt;=TJ$40,TF15&lt;&gt;"")),"Excellence",IF(I15="P","Worlds Team",IF(F15="P","National Team","")))))</f>
        <v>National Team</v>
      </c>
      <c r="I15" s="3" t="str">
        <f>IF(OR(AND(AS15&gt;=AW$35,AT15&gt;=AW$39,AS15&lt;&gt;"",AO15=""),AND(BV15&gt;=BZ$35,BW15&gt;=BZ$39,BV15&lt;&gt;"",BR15=""),AND(CY15&gt;=DC$35,CZ15&gt;=DC$39,CY15&lt;&gt;"",CU15=""),AND(ED15&gt;=EH$35,EE15&gt;=EH$39,ED15&lt;&gt;""),AND(FF15&gt;=FJ$35,FG15&gt;=FJ$39,FF15&lt;&gt;""),AND(GH15&gt;=GL$35,GI15&gt;=GL$39,GH15&lt;&gt;""),AND(HJ15&gt;=HN$35,HK15&gt;=HN$39,HJ15&lt;&gt;""),AND(IL15&gt;=IP$35,IM15&gt;=IP$39,IL15&lt;&gt;""),AND(JN15&gt;=JR$35,JO15&gt;=JR$39,JN15&lt;&gt;""),AND(KP15&gt;=KT$35,KQ15&gt;=KT$39,KP15&lt;&gt;""),AND(LR15&gt;=LV$35,LS15&gt;=LV$39,LR15&lt;&gt;""),AND(MT15&gt;=MX$35,MU15&gt;=MX$39,MT15&lt;&gt;""),AND(NV15&gt;=NZ$35,NW15&gt;=NZ$39,NV15&lt;&gt;""),AND(OX15&gt;=PB$35,OY15&gt;=PB$39,OX15&lt;&gt;""),AND(PZ15&gt;=QD$35,QA15&gt;=QD$39,PZ15&lt;&gt;""),AND(RB15&gt;=RF$35,RC15&gt;=RF$39,RB15&lt;&gt;""),AND(SD15&gt;=SH$35,SE15&gt;=SH$39,SD15&lt;&gt;""),AND(TF15&gt;=TJ$35,TG15&gt;=TJ$39,TF15&lt;&gt;"")),"P","")</f>
        <v/>
      </c>
      <c r="J15" s="8">
        <f>IF(COUNT(AQ15,BT15,CW15)&gt;0,LARGE((AQ15,BT15,CW15),1),0)</f>
        <v>50.4</v>
      </c>
      <c r="K15" s="8" t="str">
        <f>IF(J15=0,"",IF(J15=CW15,$CA$1,IF(J15=BT15,$AX$1,IF(J15=AQ15,$U$1,""))))</f>
        <v>2024 Elite Canada</v>
      </c>
      <c r="L15" s="8">
        <f>IF(COUNT(AQ15,BT15,CW15)&gt;1,LARGE((AQ15,BT15,CW15),2),0)</f>
        <v>44.499999999999993</v>
      </c>
      <c r="M15" s="8" t="str">
        <f>IF(K15=0,"",IF(AND(L15=J15,L15=AQ15,K15=BT15),$U$1,IF(AND(L15=J15,L15=AQ15,L15=CW15),$U$1,IF(AND(L15=J15,L15=CW15,L15=BT15),$AX$1,IF(L15=CW15,$CA$1,IF(L15=BT15,$AX$1,IF(L15=AQ15,$U$1,"")))))))</f>
        <v>2024 Nationals</v>
      </c>
      <c r="N15" s="8">
        <f>IF(COUNT(AR15,BU15,CX15)&gt;0,LARGE((AR15,BU15,CX15),1),0)</f>
        <v>26.4</v>
      </c>
      <c r="O15" s="8" t="str">
        <f>IF(N15=0,"",IF(N15=CX15,$CA$1,IF(N15=BU15,$AX$1,IF(N15=AR15,$U$1,""))))</f>
        <v>2024 Nationals</v>
      </c>
      <c r="P15" s="8">
        <f>IF(MAX(AV15,BY15,DB15)&gt;0,MAX(AV15,BY15,DB15),0)</f>
        <v>21.1</v>
      </c>
      <c r="Q15" s="8" t="str">
        <f>IF(P15=0,"",IF(P15=DB15,$CA$1,IF(P15=BY15,$AX$1,IF(P15=AV15,$U$1,""))))</f>
        <v>2024 Elite Canada</v>
      </c>
      <c r="R15" s="8">
        <f>IF(MAX(DD15:DF15)&gt;0,MAX(DD15:DF15),"")</f>
        <v>28.199999999999996</v>
      </c>
      <c r="S15" s="11" t="str">
        <f>IF(R15="","",IF(R15=DD15,"("&amp;DD$2&amp;")",IF(R15=DE15,"("&amp;DE$2&amp;")",IF(R15=DF15,"("&amp;DF$2&amp;")"))))</f>
        <v>(Final)</v>
      </c>
      <c r="T15" s="8" t="str">
        <f>IF(R15="","",IF(R15=DD15,IF(R15+IF(L15="",0,L15)=TD15,$SI$1,IF(R15+IF(L15="",0,L15)=SB15,$RG$1,IF(R15+IF(L15="",0,L15)=QZ15,$QE$1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))),IF(R15=DE15,IF(R15+IF(N15="",0,N15)=TE15,$SI$1,IF(R15+IF(N15="",0,N15)=SC15,$RG$1,IF(R15+IF(N15="",0,N15)=RA15,$QE$1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))),IF(R15=DF15,IF(R15+IF(P15="",0,P15)=TI15,$SI$1,IF(R15+IF(P15="",0,P15)=SG15,$RG$1,IF(R15+IF(P15="",0,P15)=RE15,$QE$1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)))</f>
        <v>2023 WAGC (Nov 17)</v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8"/>
      <c r="AP15" s="41" t="str">
        <f>IF(SUM(V15,Z15)&gt;0,SUM(V15,Z15),"")</f>
        <v/>
      </c>
      <c r="AQ15" s="41" t="str">
        <f>IF(SUM(U15:V15,X15:Z15,AB15)-W15-AA15&gt;0,SUM(U15:V15,X15:Z15,AB15)-W15-AA15,"")</f>
        <v/>
      </c>
      <c r="AR15" s="41" t="str">
        <f>IF(SUM(AC15:AD15,AF15)-AE15&gt;0,SUM(AC15:AD15,AF15)-AE15,"")</f>
        <v/>
      </c>
      <c r="AS15" s="41" t="str">
        <f>IF(SUM(V15,Z15,AD15)&gt;0,SUM(V15,Z15,AD15),"")</f>
        <v/>
      </c>
      <c r="AT15" s="41" t="str">
        <f>IF(SUM(AQ15,AR15)&gt;0,SUM(AQ15,AR15),"")</f>
        <v/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 t="str">
        <f>IF(SUM(AQ15,AR15,AV15)&gt;0,SUM(AQ15,AR15,AV15),"")</f>
        <v/>
      </c>
      <c r="AX15" s="18">
        <v>18.399999999999999</v>
      </c>
      <c r="AY15" s="18">
        <v>6.8</v>
      </c>
      <c r="AZ15" s="18">
        <v>0.8</v>
      </c>
      <c r="BA15" s="18">
        <v>0</v>
      </c>
      <c r="BB15" s="18">
        <v>18.600000000000001</v>
      </c>
      <c r="BC15" s="18">
        <v>7.6</v>
      </c>
      <c r="BD15" s="18">
        <v>0.2</v>
      </c>
      <c r="BE15" s="18">
        <v>0</v>
      </c>
      <c r="BF15" s="18">
        <v>18.100000000000001</v>
      </c>
      <c r="BG15" s="18">
        <v>6</v>
      </c>
      <c r="BH15" s="18">
        <v>0</v>
      </c>
      <c r="BI15" s="18">
        <v>0.3</v>
      </c>
      <c r="BJ15" s="18">
        <v>18.100000000000001</v>
      </c>
      <c r="BK15" s="18">
        <v>4.5999999999999996</v>
      </c>
      <c r="BL15" s="18">
        <v>1.6</v>
      </c>
      <c r="BM15" s="18">
        <v>0</v>
      </c>
      <c r="BN15" s="18">
        <v>0</v>
      </c>
      <c r="BO15" s="18">
        <v>0</v>
      </c>
      <c r="BP15" s="18">
        <v>0</v>
      </c>
      <c r="BQ15" s="18">
        <v>0</v>
      </c>
      <c r="BR15" s="29"/>
      <c r="BS15" s="11">
        <f>IF(SUM(AY15,BC15)&gt;0,SUM(AY15,BC15),"")</f>
        <v>14.399999999999999</v>
      </c>
      <c r="BT15" s="11">
        <f>IF(SUM(AX15:AY15,BA15:BC15,BE15)-AZ15-BD15&gt;0,SUM(AX15:AY15,BA15:BC15,BE15)-AZ15-BD15,"")</f>
        <v>50.4</v>
      </c>
      <c r="BU15" s="11">
        <f>IF(SUM(BF15:BG15,BI15)-BH15&gt;0,SUM(BF15:BG15,BI15)-BH15,"")</f>
        <v>24.400000000000002</v>
      </c>
      <c r="BV15" s="11">
        <f>IF(SUM(AY15,BC15,BG15)&gt;0,SUM(AY15,BC15,BG15),"")</f>
        <v>20.399999999999999</v>
      </c>
      <c r="BW15" s="11">
        <f>IF(SUM(BT15,BU15)&gt;0,SUM(BT15,BU15),"")</f>
        <v>74.8</v>
      </c>
      <c r="BX15" s="11">
        <f>IF(SUM(BK15,BO15)&gt;0,SUM(BK15,BO15),"")</f>
        <v>4.5999999999999996</v>
      </c>
      <c r="BY15" s="11">
        <f>IF(SUM(BJ15:BK15,BM15:BO15,BQ15)-SUM(BL15,BP15)&gt;0,SUM(BJ15:BK15,BM15:BO15,BQ15)-SUM(BL15,BP15),"")</f>
        <v>21.1</v>
      </c>
      <c r="BZ15" s="11">
        <f>IF(SUM(BT15,BU15,BY15)&gt;0,SUM(BT15,BU15,BY15),"")</f>
        <v>95.9</v>
      </c>
      <c r="CA15" s="19">
        <v>17.5</v>
      </c>
      <c r="CB15" s="19">
        <v>3.2</v>
      </c>
      <c r="CC15" s="19">
        <v>0</v>
      </c>
      <c r="CD15" s="19">
        <v>0</v>
      </c>
      <c r="CE15" s="19">
        <v>18.399999999999999</v>
      </c>
      <c r="CF15" s="19">
        <v>6.4</v>
      </c>
      <c r="CG15" s="19">
        <v>1</v>
      </c>
      <c r="CH15" s="19">
        <v>0</v>
      </c>
      <c r="CI15" s="19">
        <v>18.600000000000001</v>
      </c>
      <c r="CJ15" s="19">
        <v>8.4</v>
      </c>
      <c r="CK15" s="19">
        <v>0.6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>
        <f>IF(SUM(CB15,CF15)&gt;0,SUM(CB15,CF15),"")</f>
        <v>9.6000000000000014</v>
      </c>
      <c r="CW15" s="41">
        <f>IF(SUM(CA15:CB15,CD15:CF15,CH15)-CC15-CG15&gt;0,SUM(CA15:CB15,CD15:CF15,CH15)-CC15-CG15,"")</f>
        <v>44.499999999999993</v>
      </c>
      <c r="CX15" s="41">
        <f>IF(SUM(CI15:CJ15,CL15)-CK15&gt;0,SUM(CI15:CJ15,CL15)-CK15,"")</f>
        <v>26.4</v>
      </c>
      <c r="CY15" s="41">
        <f>IF(SUM(CB15,CF15,CJ15)&gt;0,SUM(CB15,CF15,CJ15),"")</f>
        <v>18</v>
      </c>
      <c r="CZ15" s="41">
        <f>IF(SUM(CW15,CX15)&gt;0,SUM(CW15,CX15),"")</f>
        <v>70.899999999999991</v>
      </c>
      <c r="DA15" s="41" t="str">
        <f>IF(SUM(CN15,CR15)&gt;0,SUM(CN15,CR15),"")</f>
        <v/>
      </c>
      <c r="DB15" s="41" t="str">
        <f>IF(SUM(CM15:CN15,CP15:CR15,CT15)-SUM(CO15,CS15)&gt;0,SUM(CM15:CN15,CP15:CR15,CT15)-SUM(CO15,CS15),"")</f>
        <v/>
      </c>
      <c r="DC15" s="41">
        <f>IF(SUM(CW15,CX15,DB15)&gt;0,SUM(CW15,CX15,DB15),"")</f>
        <v>70.899999999999991</v>
      </c>
      <c r="DD15" s="52">
        <f>IF(MAX(EB15,FD15,GF15,HH15,IJ15,JL15,KN15,LP15,MR15,NT15,OV15,PX15,QZ15,SB15,TD15)-IF(L15="",0,L15)&gt;0.001,MAX(EB15,FD15,GF15,HH15,IJ15,JL15,KN15,LP15,MR15,NT15,OV15,PX15,QZ15,SB15,TD15)-IF(L15="",0,L15),"")</f>
        <v>7.9000000000000057</v>
      </c>
      <c r="DE15" s="52" t="str">
        <f>IF(MAX(EC15,FE15,GG15,HI15,IK15,JM15,KO15,LQ15,MS15,NU15,OW15,PY15,RA15,SC15,TE15)-IF(N15="",0,N15)&gt;0.001,MAX(EC15,FE15,GG15,HI15,IK15,JM15,KO15,LQ15,MS15,NU15,OW15,PY15,RA15,SC15,TE15)-IF(N15="",0,N15),"")</f>
        <v/>
      </c>
      <c r="DF15" s="52">
        <f>IF(MAX(EG15,FI15,GK15,HM15,IO15,JQ15,KS15,LU15,MW15,NY15,PA15,QC15,RE15,SG15,TI15)-IF(P15="",0,P15)&gt;0.001,MAX(EG15,FI15,GK15,HM15,IO15,JQ15,KS15,LU15,MW15,NY15,PA15,QC15,RE15,SG15,TI15)-IF(P15="",0,P15),"")</f>
        <v>28.199999999999996</v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IF(SUM(EB15,EC15,EG15)&gt;0,SUM(EB15,EC15,EG15),"")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IF(SUM(FD15,FE15,FI15)&gt;0,SUM(FD15,FE15,FI15),"")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>IF(SUM(FL15,FP15)&gt;0,SUM(FL15,FP15),"")</f>
        <v/>
      </c>
      <c r="GF15" s="41" t="str">
        <f>IF(SUM(FK15:FL15,FN15:FP15,FR15)-FM15-FQ15&gt;0,SUM(FK15:FL15,FN15:FP15,FR15)-FM15-FQ15,"")</f>
        <v/>
      </c>
      <c r="GG15" s="41" t="str">
        <f>IF(SUM(FS15:FT15,FV15)-FU15&gt;0,SUM(FS15:FT15,FV15)-FU15,"")</f>
        <v/>
      </c>
      <c r="GH15" s="41" t="str">
        <f>IF(SUM(FL15,FP15,FT15)&gt;0,SUM(FL15,FP15,FT15),"")</f>
        <v/>
      </c>
      <c r="GI15" s="41" t="str">
        <f>IF(SUM(GF15,GG15)&gt;0,SUM(GF15,GG15),"")</f>
        <v/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 t="str">
        <f>IF(SUM(GF15,GG15,GK15)&gt;0,SUM(GF15,GG15,GK15),"")</f>
        <v/>
      </c>
      <c r="GM15" s="18">
        <v>18.600000000000001</v>
      </c>
      <c r="GN15" s="18">
        <v>8.4</v>
      </c>
      <c r="GO15" s="18">
        <v>0.6</v>
      </c>
      <c r="GP15" s="18">
        <v>0</v>
      </c>
      <c r="GQ15" s="18">
        <v>19.2</v>
      </c>
      <c r="GR15" s="18">
        <v>6.8</v>
      </c>
      <c r="GS15" s="18">
        <v>0</v>
      </c>
      <c r="GT15" s="18">
        <v>0</v>
      </c>
      <c r="GU15" s="18"/>
      <c r="GV15" s="18"/>
      <c r="GW15" s="18"/>
      <c r="GX15" s="18"/>
      <c r="GY15" s="18">
        <v>19.100000000000001</v>
      </c>
      <c r="GZ15" s="18">
        <v>6.8</v>
      </c>
      <c r="HA15" s="18">
        <v>0.6</v>
      </c>
      <c r="HB15" s="18">
        <v>0</v>
      </c>
      <c r="HC15" s="18">
        <v>18.2</v>
      </c>
      <c r="HD15" s="18">
        <v>6.8</v>
      </c>
      <c r="HE15" s="18">
        <v>1</v>
      </c>
      <c r="HF15" s="18">
        <v>0</v>
      </c>
      <c r="HG15" s="11">
        <f>IF(SUM(GN15,GR15)&gt;0,SUM(GN15,GR15),"")</f>
        <v>15.2</v>
      </c>
      <c r="HH15" s="11">
        <f>IF(SUM(GM15:GN15,GP15:GR15,GT15)-GO15-GS15&gt;0,SUM(GM15:GN15,GP15:GR15,GT15)-GO15-GS15,"")</f>
        <v>52.4</v>
      </c>
      <c r="HI15" s="11" t="str">
        <f>IF(SUM(GU15:GV15,GX15)-GW15&gt;0,SUM(GU15:GV15,GX15)-GW15,"")</f>
        <v/>
      </c>
      <c r="HJ15" s="11">
        <f>IF(SUM(GN15,GR15,GV15)&gt;0,SUM(GN15,GR15,GV15),"")</f>
        <v>15.2</v>
      </c>
      <c r="HK15" s="11">
        <f>IF(SUM(HH15,HI15)&gt;0,SUM(HH15,HI15),"")</f>
        <v>52.4</v>
      </c>
      <c r="HL15" s="11">
        <f>IF(SUM(GZ15,HD15)&gt;0,SUM(GZ15,HD15),"")</f>
        <v>13.6</v>
      </c>
      <c r="HM15" s="11">
        <f>IF(SUM(GY15:GZ15,HB15:HD15,HF15)-SUM(HA15,HE15)&gt;0,SUM(GY15:GZ15,HB15:HD15,HF15)-SUM(HA15,HE15),"")</f>
        <v>49.3</v>
      </c>
      <c r="HN15" s="11">
        <f>IF(SUM(HH15,HI15,HM15)&gt;0,SUM(HH15,HI15,HM15),"")</f>
        <v>101.69999999999999</v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1" t="str">
        <f>IF(SUM(QF15,QJ15)&gt;0,SUM(QF15,QJ15),"")</f>
        <v/>
      </c>
      <c r="QZ15" s="41" t="str">
        <f>IF(SUM(QE15:QF15,QH15:QJ15,QL15)-QG15-QK15&gt;0,SUM(QE15:QF15,QH15:QJ15,QL15)-QG15-QK15,"")</f>
        <v/>
      </c>
      <c r="RA15" s="41" t="str">
        <f>IF(SUM(QM15:QN15,QP15)-QO15&gt;0,SUM(QM15:QN15,QP15)-QO15,"")</f>
        <v/>
      </c>
      <c r="RB15" s="41" t="str">
        <f>IF(SUM(QF15,QJ15,QN15)&gt;0,SUM(QF15,QJ15,QN15),"")</f>
        <v/>
      </c>
      <c r="RC15" s="41" t="str">
        <f>IF(SUM(QZ15,RA15)&gt;0,SUM(QZ15,RA15),"")</f>
        <v/>
      </c>
      <c r="RD15" s="41" t="str">
        <f>IF(SUM(QR15,QV15)&gt;0,SUM(QR15,QV15),"")</f>
        <v/>
      </c>
      <c r="RE15" s="41" t="str">
        <f>IF(SUM(QQ15:QR15,QT15:QV15,QX15)-SUM(QS15,QW15)&gt;0,SUM(QQ15:QR15,QT15:QV15,QX15)-SUM(QS15,QW15),"")</f>
        <v/>
      </c>
      <c r="RF15" s="41" t="str">
        <f>IF(SUM(QZ15,RA15,RE15)&gt;0,SUM(QZ15,RA15,RE15),"")</f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>IF(SUM(RH15,RL15)&gt;0,SUM(RH15,RL15),"")</f>
        <v/>
      </c>
      <c r="SB15" s="11" t="str">
        <f>IF(SUM(RG15:RH15,RJ15:RL15,RN15)-RI15-RM15&gt;0,SUM(RG15:RH15,RJ15:RL15,RN15)-RI15-RM15,"")</f>
        <v/>
      </c>
      <c r="SC15" s="11" t="str">
        <f>IF(SUM(RO15:RP15,RR15)-RQ15&gt;0,SUM(RO15:RP15,RR15)-RQ15,"")</f>
        <v/>
      </c>
      <c r="SD15" s="11" t="str">
        <f>IF(SUM(RH15,RL15,RP15)&gt;0,SUM(RH15,RL15,RP15),"")</f>
        <v/>
      </c>
      <c r="SE15" s="11" t="str">
        <f>IF(SUM(SB15,SC15)&gt;0,SUM(SB15,SC15),"")</f>
        <v/>
      </c>
      <c r="SF15" s="11" t="str">
        <f>IF(SUM(RT15,RX15)&gt;0,SUM(RT15,RX15),"")</f>
        <v/>
      </c>
      <c r="SG15" s="11" t="str">
        <f>IF(SUM(RS15:RT15,RV15:RX15,RZ15)-SUM(RU15,RY15)&gt;0,SUM(RS15:RT15,RV15:RX15,RZ15)-SUM(RU15,RY15),"")</f>
        <v/>
      </c>
      <c r="SH15" s="11" t="str">
        <f>IF(SUM(SB15,SC15,SG15)&gt;0,SUM(SB15,SC15,SG15),"")</f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1" t="str">
        <f>IF(SUM(SJ15,SN15)&gt;0,SUM(SJ15,SN15),"")</f>
        <v/>
      </c>
      <c r="TD15" s="41" t="str">
        <f>IF(SUM(SI15:SJ15,SL15:SN15,SP15)-SK15-SO15&gt;0,SUM(SI15:SJ15,SL15:SN15,SP15)-SK15-SO15,"")</f>
        <v/>
      </c>
      <c r="TE15" s="41" t="str">
        <f>IF(SUM(SQ15:SR15,ST15)-SS15&gt;0,SUM(SQ15:SR15,ST15)-SS15,"")</f>
        <v/>
      </c>
      <c r="TF15" s="41" t="str">
        <f>IF(SUM(SJ15,SN15,SR15)&gt;0,SUM(SJ15,SN15,SR15),"")</f>
        <v/>
      </c>
      <c r="TG15" s="41" t="str">
        <f>IF(SUM(TD15,TE15)&gt;0,SUM(TD15,TE15),"")</f>
        <v/>
      </c>
      <c r="TH15" s="41" t="str">
        <f>IF(SUM(SV15,SZ15)&gt;0,SUM(SV15,SZ15),"")</f>
        <v/>
      </c>
      <c r="TI15" s="41" t="str">
        <f>IF(SUM(SU15:SV15,SX15:SZ15,TB15)-SUM(SW15,TA15)&gt;0,SUM(SU15:SV15,SX15:SZ15,TB15)-SUM(SW15,TA15),"")</f>
        <v/>
      </c>
      <c r="TJ15" s="41" t="str">
        <f>IF(SUM(TD15,TE15,TI15)&gt;0,SUM(TD15,TE15,TI15),"")</f>
        <v/>
      </c>
      <c r="TK15" s="27">
        <f>IF($CU15="P",CA15,(CA15+AX15)/2)</f>
        <v>17.95</v>
      </c>
      <c r="TL15" s="27">
        <f>IF($CU15="P",CB15,(CB15+AY15)/2)</f>
        <v>5</v>
      </c>
      <c r="TM15" s="27">
        <f>IF($CU15="P",CC15,(CC15+AZ15)/2)</f>
        <v>0.4</v>
      </c>
      <c r="TN15" s="27">
        <f>IF($CU15="P",CD15,(CD15+BA15)/2)</f>
        <v>0</v>
      </c>
      <c r="TO15" s="27">
        <f>IF($CU15="P",CE15,(CE15+BB15)/2)</f>
        <v>18.5</v>
      </c>
      <c r="TP15" s="27">
        <f>IF($CU15="P",CF15,(CF15+BC15)/2)</f>
        <v>7</v>
      </c>
      <c r="TQ15" s="27">
        <f>IF($CU15="P",CG15,(CG15+BD15)/2)</f>
        <v>0.6</v>
      </c>
      <c r="TR15" s="27">
        <f>IF($CU15="P",CH15,(CH15+BE15)/2)</f>
        <v>0</v>
      </c>
      <c r="TS15" s="27">
        <f>IF($CU15="P",CI15,(CI15+BF15)/2)</f>
        <v>18.350000000000001</v>
      </c>
      <c r="TT15" s="27">
        <f>IF($CU15="P",CJ15,(CJ15+BG15)/2)</f>
        <v>7.2</v>
      </c>
      <c r="TU15" s="27">
        <f>IF($CU15="P",CK15,(CK15+BH15)/2)</f>
        <v>0.3</v>
      </c>
      <c r="TV15" s="27">
        <f>IF($CU15="P",CL15,(CL15+BI15)/2)</f>
        <v>0.15</v>
      </c>
      <c r="TW15" s="27">
        <f>IF($CU15="P",CM15,(CM15+BJ15)/2)</f>
        <v>9.0500000000000007</v>
      </c>
      <c r="TX15" s="27">
        <f>IF($CU15="P",CN15,(CN15+BK15)/2)</f>
        <v>2.2999999999999998</v>
      </c>
      <c r="TY15" s="27">
        <f>IF($CU15="P",CO15,(CO15+BL15)/2)</f>
        <v>0.8</v>
      </c>
      <c r="TZ15" s="27">
        <f>IF($CU15="P",CP15,(CP15+BM15)/2)</f>
        <v>0</v>
      </c>
      <c r="UA15" s="27">
        <f>IF($CU15="P",CQ15,(CQ15+BN15)/2)</f>
        <v>0</v>
      </c>
      <c r="UB15" s="27">
        <f>IF($CU15="P",CR15,(CR15+BO15)/2)</f>
        <v>0</v>
      </c>
      <c r="UC15" s="27">
        <f>IF($CU15="P",CS15,(CS15+BP15)/2)</f>
        <v>0</v>
      </c>
      <c r="UD15" s="27">
        <f>IF($CU15="P",CT15,(CT15+BQ15)/2)</f>
        <v>0</v>
      </c>
      <c r="UE15" s="29" t="s">
        <v>56</v>
      </c>
      <c r="UF15" s="11">
        <f>IF(SUM(TL15,TP15)&gt;0,SUM(TL15,TP15),"")</f>
        <v>12</v>
      </c>
      <c r="UG15" s="11">
        <f>IF(SUM(TK15:TL15,TN15:TP15,TR15)-TM15-TQ15&gt;0,SUM(TK15:TL15,TN15:TP15,TR15)-TM15-TQ15,"")</f>
        <v>47.45</v>
      </c>
      <c r="UH15" s="11">
        <f>IF(SUM(TS15:TT15,TV15)-TU15&gt;0,SUM(TS15:TT15,TV15)-TU15,"")</f>
        <v>25.4</v>
      </c>
      <c r="UI15" s="11">
        <f>IF(SUM(TL15,TP15,TT15)&gt;0,SUM(TL15,TP15,TT15),"")</f>
        <v>19.2</v>
      </c>
      <c r="UJ15" s="11">
        <f>IF(SUM(UG15,UH15)&gt;0,SUM(UG15,UH15),"")</f>
        <v>72.849999999999994</v>
      </c>
      <c r="UK15" s="11">
        <f>IF(SUM(TX15,UB15)&gt;0,SUM(TX15,UB15),"")</f>
        <v>2.2999999999999998</v>
      </c>
      <c r="UL15" s="11">
        <f>IF(SUM(TW15:TX15,TZ15:UB15,UD15)-SUM(TY15,UC15)&gt;0,SUM(TW15:TX15,TZ15:UB15,UD15)-SUM(TY15,UC15),"")</f>
        <v>10.55</v>
      </c>
      <c r="UM15" s="11">
        <f>IF(SUM(UG15,UH15,UL15)&gt;0,SUM(UG15,UH15,UL15),"")</f>
        <v>83.399999999999991</v>
      </c>
    </row>
    <row r="16" spans="1:559" x14ac:dyDescent="0.2">
      <c r="A16" s="4" cm="1">
        <f t="array" ref="A16">IF(AND(H16&lt;&gt;"",H16&lt;&gt;"No DD"),SUMPRODUCT((H$4:H$32&lt;&gt;"")*(H$4:H$32&lt;&gt;"No DD")*(E$4:E$32&gt;E16))+1,IF(H16="No DD",SUMPRODUCT((H$4:H$32="No DD")*(E$4:E$32&gt;E16))+1+SUMPRODUCT((H$4:H$32&lt;&gt;"")*(H$4:H$32&lt;&gt;"No DD")),""))</f>
        <v>13</v>
      </c>
      <c r="B16" s="5" t="s">
        <v>209</v>
      </c>
      <c r="C16" s="4" t="s">
        <v>5</v>
      </c>
      <c r="D16" s="4">
        <v>2005</v>
      </c>
      <c r="E16" s="9">
        <f>SUM(J16:R16)+SUM(J16:O16)*0.0000001+SUM(J16)*0.0000000000001</f>
        <v>150.90001263500517</v>
      </c>
      <c r="F16" s="3" t="str">
        <f>IF(OR(AND(AP16&gt;=AW$34,AQ16&gt;=AW$38,AP16&lt;&gt;"",AO16=""),AND(AU16&gt;=AW$34,AV16&gt;=AW$38,AU16&lt;&gt;"",AO16=""),AND(BS16&gt;=BZ$34,BT16&gt;=BZ$38,BS16&lt;&gt;"",BR16=""),AND(BX16&gt;=BZ$34,BY16&gt;=BZ$38,BX16&lt;&gt;"",BR16=""),AND(CV16&gt;=DC$34,CW16&gt;=DC$38,CV16&lt;&gt;"",CU16=""),AND(DA16&gt;=DC$34,DB16&gt;=DC$38,DA16&lt;&gt;""),AND(EA16&gt;=EH$34,EB16&gt;=EH$38,EA16&lt;&gt;""),AND(EF16&gt;=EH$34,EG16&gt;=EH$38,EF16&lt;&gt;""),AND(FC16&gt;=FJ$34,FD16&gt;=FJ$38,FC16&lt;&gt;""),AND(FH16&gt;=FJ$34,FI16&gt;=FJ$38,FH16&lt;&gt;""),AND(GE16&gt;=GL$34,GF16&gt;=GL$38,GE16&lt;&gt;""),AND(GJ16&gt;=GL$34,GK16&gt;=GL$38,GJ16&lt;&gt;""),AND(HG16&gt;=HN$34,HH16&gt;=HN$38,HG16&lt;&gt;""),AND(HL16&gt;=HN$34,HM16&gt;=HN$38,HL16&lt;&gt;""),AND(II16&gt;=IP$34,IJ16&gt;=IP$38,II16&lt;&gt;""),AND(IN16&gt;=IP$34,IO16&gt;=IP$38,IN16&lt;&gt;""),AND(JK16&gt;=JR$34,JL16&gt;=JR$38,JK16&lt;&gt;""),AND(JP16&gt;=JR$34,JQ16&gt;=JR$38,JP16&lt;&gt;""),AND(KM16&gt;=KT$34,KN16&gt;=KT$38,KM16&lt;&gt;""),AND(KR16&gt;=KT$34,KS16&gt;=KT$38,KR16&lt;&gt;""),AND(LO16&gt;=LV$34,LP16&gt;=LV$38,LO16&lt;&gt;""),AND(LT16&gt;=LV$34,LU16&gt;=LV$38,LT16&lt;&gt;""),AND(MQ16&gt;=MX$34,MR16&gt;=MX$38,MQ16&lt;&gt;""),AND(MV16&gt;=MX$34,MW16&gt;=MX$38,MV16&lt;&gt;""),AND(NS16&gt;=NZ$34,NT16&gt;=NZ$38,NS16&lt;&gt;""),AND(NX16&gt;=NZ$34,NY16&gt;=NZ$38,NX16&lt;&gt;""),AND(OU16&gt;=PB$34,OV16&gt;=PB$38,OU16&lt;&gt;""),AND(OZ16&gt;=PB$34,PA16&gt;=PB$38,OZ16&lt;&gt;""),AND(PW16&gt;=QD$34,PX16&gt;=QD$38,PW16&lt;&gt;""),AND(QB16&gt;=QD$34,QC16&gt;=QD$38,QB16&lt;&gt;""),AND(QY16&gt;=RF$34,QZ16&gt;=RF$38,QY16&lt;&gt;""),AND(RD16&gt;=RF$34,RE16&gt;=RF$38,RD16&lt;&gt;""),AND(SA16&gt;=SH$34,SB16&gt;=SH$38,SA16&lt;&gt;""),AND(SF16&gt;=SH$34,SG16&gt;=SH$38,SF16&lt;&gt;""),AND(TC16&gt;=TJ$34,TD16&gt;=TJ$38,TC16&lt;&gt;""),AND(TI16&gt;=TJ$34,TJ16&gt;=TJ$38,TI16&lt;&gt;"")),"P","")</f>
        <v>P</v>
      </c>
      <c r="G16" s="3" t="str">
        <f>IF(OR(AND(AQ16&gt;=AW$38,AQ16&lt;&gt;"",AO16=""),AND(AV16&gt;=AW$38,AV16&lt;&gt;"",AO16=""),AND(BT16&gt;=BZ$38,BT16&lt;&gt;"",BR16=""),AND(BY16&gt;=BZ$38,BY16&lt;&gt;"",BR16=""),AND(CW16&gt;=DC$38,CW16&lt;&gt;"",CU16=""),AND(DB16&gt;=DC$38,DB16&lt;&gt;"",CU16=""),AND(EB16&gt;=EH$38,EB16&lt;&gt;""),AND(EG16&gt;=EH$38,EG16&lt;&gt;""),AND(FD16&gt;=FJ$38,FD16&lt;&gt;""),AND(FI16&gt;=FJ$38,FI16&lt;&gt;""),AND(GF16&gt;=GL$38,GF16&lt;&gt;""),AND(GK16&gt;=GL$38,GK16&lt;&gt;""),AND(HH16&gt;=HN$38,HH16&lt;&gt;""),AND(HM16&gt;=HN$38,HM16&lt;&gt;""),AND(IJ16&gt;=IP$38,IJ16&lt;&gt;""),AND(IO16&gt;=IP$38,IO16&lt;&gt;""),AND(JL16&gt;=JR$38,JL16&lt;&gt;""),AND(JQ16&gt;=JR$38,JQ16&lt;&gt;""),AND(KN16&gt;=KT$38,KN16&lt;&gt;""),AND(KS16&gt;=KT$38,KS16&lt;&gt;""),AND(LP16&gt;=LV$38,LP16&lt;&gt;""),AND(LU16&gt;=LV$38,LU16&lt;&gt;""),AND(MR16&gt;=MX$38,MR16&lt;&gt;""),AND(MW16&gt;=MX$38,MW16&lt;&gt;""),AND(NT16&gt;=NZ$38,NT16&lt;&gt;""),AND(NY16&gt;=NZ$38,NY16&lt;&gt;""),AND(OV16&gt;=PB$38,OV16&lt;&gt;""),AND(PA16&gt;=PB$38,PA16&lt;&gt;""),AND(PX16&gt;=QD$38,PX16&lt;&gt;""),AND(QC16&gt;=QD$38,QC16&lt;&gt;""),AND(QZ16&gt;=RF$38,QZ16&lt;&gt;""),AND(RE16&gt;=RF$38,RE16&lt;&gt;""),AND(SB16&gt;=SH$38,SB16&lt;&gt;""),AND(SG16&gt;=SH$38,SG16&lt;&gt;""),AND(TD16&gt;=TJ$38,TD16&lt;&gt;""),AND(TJ16&gt;=TJ$38,TJ16&lt;&gt;"")),"P","")</f>
        <v>P</v>
      </c>
      <c r="H16" s="37" t="str">
        <f>IF(AND(G16="P",F16=""),"No DD",IF(OR(AND(AS16&gt;=AW$37,AT16&gt;=AW$41,AS16&lt;&gt;"",AO16=""),AND(BV16&gt;=BZ$37,BW16&gt;=BZ$41,BV16&lt;&gt;"",BR16=""),AND(CY16&gt;=DC$37,CZ16&gt;=DC$41,CY16&lt;&gt;"",CU16=""),AND(ED16&gt;=EH$37,EE16&gt;=EH$41,ED16&lt;&gt;""),AND(FF16&gt;=FJ$37,FG16&gt;=FJ$41,FF16&lt;&gt;""),AND(GH16&gt;=GL$37,GI16&gt;=GL$41,GH16&lt;&gt;""),AND(HJ16&gt;=HN$37,HK16&gt;=HN$41,HJ16&lt;&gt;""),AND(IL16&gt;=IP$37,IM16&gt;=IP$41,IL16&lt;&gt;""),AND(JN16&gt;=JR$37,JO16&gt;=JR$41,JN16&lt;&gt;""),AND(KP16&gt;=KT$37,KQ16&gt;=KT$41,KP16&lt;&gt;""),AND(LR16&gt;=LV$37,LS16&gt;=LV$41,LR16&lt;&gt;""),AND(MT16&gt;=MX$37,MU16&gt;=MX$41,MT16&lt;&gt;""),AND(NV16&gt;=NZ$37,NW16&gt;=NZ$41,NV16&lt;&gt;""),AND(OX16&gt;=PB$37,OY16&gt;=PB$41,OX16&lt;&gt;""),AND(PZ16&gt;=QD$37,QA16&gt;=QD$41,PZ16&lt;&gt;""),AND(RB16&gt;=RF$37,RC16&gt;=RF$41,RB16&lt;&gt;""),AND(SD16&gt;=SH$37,SE16&gt;=SH$41,SD16&lt;&gt;""),AND(TF16&gt;=TJ$37,TG16&gt;=TJ$41,TF16&lt;&gt;"")),"Merit",IF(OR(AND(AS16&gt;=AW$36,AT16&gt;=AW$40,AS16&lt;&gt;"",AO16=""),AND(BV16&gt;=BZ$36,BW16&gt;=BZ$40,BV16&lt;&gt;"",BR16=""),AND(CY16&gt;=DC$36,CZ16&gt;=DC$40,CY16&lt;&gt;"",CU16=""),AND(ED16&gt;=EH$36,EE16&gt;=EH$40,ED16&lt;&gt;""),AND(FF16&gt;=FJ$36,FG16&gt;=FJ$40,FF16&lt;&gt;""),AND(GH16&gt;=GL$36,GI16&gt;=GL$40,GH16&lt;&gt;""),AND(HJ16&gt;=HN$36,HK16&gt;=HN$40,HJ16&lt;&gt;""),AND(IL16&gt;=IP$36,IM16&gt;=IP$40,IL16&lt;&gt;""),AND(JN16&gt;=JR$36,JO16&gt;=JR$40,JN16&lt;&gt;""),AND(KP16&gt;=KT$36,KQ16&gt;=KT$40,KP16&lt;&gt;""),AND(LR16&gt;=LV$36,LS16&gt;=LV$40,LR16&lt;&gt;""),AND(MT16&gt;=MX$36,MU16&gt;=MX$40,MT16&lt;&gt;""),AND(NV16&gt;=NZ$36,NW16&gt;=NZ$40,NV16&lt;&gt;""),AND(OX16&gt;=PB$36,OY16&gt;=PB$40,OX16&lt;&gt;""),AND(PZ16&gt;=QD$36,QA16&gt;=QD$40,PZ16&lt;&gt;""),AND(RB16&gt;=RF$36,RC16&gt;=RF$40,RB16&lt;&gt;""),AND(SD16&gt;=SH$36,SE16&gt;=SH$40,SD16&lt;&gt;""),AND(TF16&gt;=TJ$36,TG16&gt;=TJ$40,TF16&lt;&gt;"")),"Excellence",IF(I16="P","Worlds Team",IF(F16="P","National Team","")))))</f>
        <v>National Team</v>
      </c>
      <c r="I16" s="3" t="str">
        <f>IF(OR(AND(AS16&gt;=AW$35,AT16&gt;=AW$39,AS16&lt;&gt;"",AO16=""),AND(BV16&gt;=BZ$35,BW16&gt;=BZ$39,BV16&lt;&gt;"",BR16=""),AND(CY16&gt;=DC$35,CZ16&gt;=DC$39,CY16&lt;&gt;"",CU16=""),AND(ED16&gt;=EH$35,EE16&gt;=EH$39,ED16&lt;&gt;""),AND(FF16&gt;=FJ$35,FG16&gt;=FJ$39,FF16&lt;&gt;""),AND(GH16&gt;=GL$35,GI16&gt;=GL$39,GH16&lt;&gt;""),AND(HJ16&gt;=HN$35,HK16&gt;=HN$39,HJ16&lt;&gt;""),AND(IL16&gt;=IP$35,IM16&gt;=IP$39,IL16&lt;&gt;""),AND(JN16&gt;=JR$35,JO16&gt;=JR$39,JN16&lt;&gt;""),AND(KP16&gt;=KT$35,KQ16&gt;=KT$39,KP16&lt;&gt;""),AND(LR16&gt;=LV$35,LS16&gt;=LV$39,LR16&lt;&gt;""),AND(MT16&gt;=MX$35,MU16&gt;=MX$39,MT16&lt;&gt;""),AND(NV16&gt;=NZ$35,NW16&gt;=NZ$39,NV16&lt;&gt;""),AND(OX16&gt;=PB$35,OY16&gt;=PB$39,OX16&lt;&gt;""),AND(PZ16&gt;=QD$35,QA16&gt;=QD$39,PZ16&lt;&gt;""),AND(RB16&gt;=RF$35,RC16&gt;=RF$39,RB16&lt;&gt;""),AND(SD16&gt;=SH$35,SE16&gt;=SH$39,SD16&lt;&gt;""),AND(TF16&gt;=TJ$35,TG16&gt;=TJ$39,TF16&lt;&gt;"")),"P","")</f>
        <v/>
      </c>
      <c r="J16" s="8">
        <f>IF(COUNT(AQ16,BT16,CW16)&gt;0,LARGE((AQ16,BT16,CW16),1),0)</f>
        <v>51.800000000000004</v>
      </c>
      <c r="K16" s="8" t="str">
        <f>IF(J16=0,"",IF(J16=CW16,$CA$1,IF(J16=BT16,$AX$1,IF(J16=AQ16,$U$1,""))))</f>
        <v>2023 Domestic 3rd Trial</v>
      </c>
      <c r="L16" s="8">
        <f>IF(COUNT(AQ16,BT16,CW16)&gt;1,LARGE((AQ16,BT16,CW16),2),0)</f>
        <v>50.75</v>
      </c>
      <c r="M16" s="8" t="str">
        <f>IF(K16=0,"",IF(AND(L16=J16,L16=AQ16,K16=BT16),$U$1,IF(AND(L16=J16,L16=AQ16,L16=CW16),$U$1,IF(AND(L16=J16,L16=CW16,L16=BT16),$AX$1,IF(L16=CW16,$CA$1,IF(L16=BT16,$AX$1,IF(L16=AQ16,$U$1,"")))))))</f>
        <v>2024 Elite Canada</v>
      </c>
      <c r="N16" s="8">
        <f>IF(COUNT(AR16,BU16,CX16)&gt;0,LARGE((AR16,BU16,CX16),1),0)</f>
        <v>23.799999999999997</v>
      </c>
      <c r="O16" s="8" t="str">
        <f>IF(N16=0,"",IF(N16=CX16,$CA$1,IF(N16=BU16,$AX$1,IF(N16=AR16,$U$1,""))))</f>
        <v>2024 Nationals</v>
      </c>
      <c r="P16" s="8">
        <f>IF(MAX(AV16,BY16,DB16)&gt;0,MAX(AV16,BY16,DB16),0)</f>
        <v>24.55</v>
      </c>
      <c r="Q16" s="8" t="str">
        <f>IF(P16=0,"",IF(P16=DB16,$CA$1,IF(P16=BY16,$AX$1,IF(P16=AV16,$U$1,""))))</f>
        <v>2024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TD16,$SI$1,IF(R16+IF(L16="",0,L16)=SB16,$RG$1,IF(R16+IF(L16="",0,L16)=QZ16,$QE$1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))),IF(R16=DE16,IF(R16+IF(N16="",0,N16)=TE16,$SI$1,IF(R16+IF(N16="",0,N16)=SC16,$RG$1,IF(R16+IF(N16="",0,N16)=RA16,$QE$1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))),IF(R16=DF16,IF(R16+IF(P16="",0,P16)=TI16,$SI$1,IF(R16+IF(P16="",0,P16)=SG16,$RG$1,IF(R16+IF(P16="",0,P16)=RE16,$QE$1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)))</f>
        <v/>
      </c>
      <c r="U16" s="19">
        <v>18</v>
      </c>
      <c r="V16" s="19">
        <v>7.7</v>
      </c>
      <c r="W16" s="19">
        <v>0</v>
      </c>
      <c r="X16" s="19">
        <v>0.3</v>
      </c>
      <c r="Y16" s="19">
        <v>18.600000000000001</v>
      </c>
      <c r="Z16" s="19">
        <v>7.2</v>
      </c>
      <c r="AA16" s="19">
        <v>0</v>
      </c>
      <c r="AB16" s="19">
        <v>0</v>
      </c>
      <c r="AC16" s="19">
        <v>17</v>
      </c>
      <c r="AD16" s="19">
        <v>3.6</v>
      </c>
      <c r="AE16" s="19">
        <v>0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8"/>
      <c r="AP16" s="41">
        <f>IF(SUM(V16,Z16)&gt;0,SUM(V16,Z16),"")</f>
        <v>14.9</v>
      </c>
      <c r="AQ16" s="41">
        <f>IF(SUM(U16:V16,X16:Z16,AB16)-W16-AA16&gt;0,SUM(U16:V16,X16:Z16,AB16)-W16-AA16,"")</f>
        <v>51.800000000000004</v>
      </c>
      <c r="AR16" s="41">
        <f>IF(SUM(AC16:AD16,AF16)-AE16&gt;0,SUM(AC16:AD16,AF16)-AE16,"")</f>
        <v>20.6</v>
      </c>
      <c r="AS16" s="41">
        <f>IF(SUM(V16,Z16,AD16)&gt;0,SUM(V16,Z16,AD16),"")</f>
        <v>18.5</v>
      </c>
      <c r="AT16" s="41">
        <f>IF(SUM(AQ16,AR16)&gt;0,SUM(AQ16,AR16),"")</f>
        <v>72.400000000000006</v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>
        <f>IF(SUM(AQ16,AR16,AV16)&gt;0,SUM(AQ16,AR16,AV16),"")</f>
        <v>72.400000000000006</v>
      </c>
      <c r="AX16" s="18">
        <v>18.149999999999999</v>
      </c>
      <c r="AY16" s="18">
        <v>7.25</v>
      </c>
      <c r="AZ16" s="18">
        <v>0.1</v>
      </c>
      <c r="BA16" s="18">
        <v>0.15</v>
      </c>
      <c r="BB16" s="18">
        <v>18.450000000000003</v>
      </c>
      <c r="BC16" s="18">
        <v>7.25</v>
      </c>
      <c r="BD16" s="18">
        <v>0.4</v>
      </c>
      <c r="BE16" s="18">
        <v>0</v>
      </c>
      <c r="BF16" s="18">
        <v>18.100000000000001</v>
      </c>
      <c r="BG16" s="18">
        <v>3.95</v>
      </c>
      <c r="BH16" s="18">
        <v>0</v>
      </c>
      <c r="BI16" s="18">
        <v>0</v>
      </c>
      <c r="BJ16" s="18">
        <v>9.3000000000000007</v>
      </c>
      <c r="BK16" s="18">
        <v>3.4</v>
      </c>
      <c r="BL16" s="18">
        <v>0.3</v>
      </c>
      <c r="BM16" s="18">
        <v>0</v>
      </c>
      <c r="BN16" s="18">
        <v>9</v>
      </c>
      <c r="BO16" s="18">
        <v>3.65</v>
      </c>
      <c r="BP16" s="18">
        <v>0.5</v>
      </c>
      <c r="BQ16" s="18">
        <v>0</v>
      </c>
      <c r="BR16" s="29" t="s">
        <v>56</v>
      </c>
      <c r="BS16" s="11">
        <f>IF(SUM(AY16,BC16)&gt;0,SUM(AY16,BC16),"")</f>
        <v>14.5</v>
      </c>
      <c r="BT16" s="11">
        <f>IF(SUM(AX16:AY16,BA16:BC16,BE16)-AZ16-BD16&gt;0,SUM(AX16:AY16,BA16:BC16,BE16)-AZ16-BD16,"")</f>
        <v>50.75</v>
      </c>
      <c r="BU16" s="11">
        <f>IF(SUM(BF16:BG16,BI16)-BH16&gt;0,SUM(BF16:BG16,BI16)-BH16,"")</f>
        <v>22.05</v>
      </c>
      <c r="BV16" s="11">
        <f>IF(SUM(AY16,BC16,BG16)&gt;0,SUM(AY16,BC16,BG16),"")</f>
        <v>18.45</v>
      </c>
      <c r="BW16" s="11">
        <f>IF(SUM(BT16,BU16)&gt;0,SUM(BT16,BU16),"")</f>
        <v>72.8</v>
      </c>
      <c r="BX16" s="11">
        <f>IF(SUM(BK16,BO16)&gt;0,SUM(BK16,BO16),"")</f>
        <v>7.05</v>
      </c>
      <c r="BY16" s="11">
        <f>IF(SUM(BJ16:BK16,BM16:BO16,BQ16)-SUM(BL16,BP16)&gt;0,SUM(BJ16:BK16,BM16:BO16,BQ16)-SUM(BL16,BP16),"")</f>
        <v>24.55</v>
      </c>
      <c r="BZ16" s="11">
        <f>IF(SUM(BT16,BU16,BY16)&gt;0,SUM(BT16,BU16,BY16),"")</f>
        <v>97.35</v>
      </c>
      <c r="CA16" s="19">
        <v>16.3</v>
      </c>
      <c r="CB16" s="19">
        <v>2.9</v>
      </c>
      <c r="CC16" s="19">
        <v>2</v>
      </c>
      <c r="CD16" s="19">
        <v>0</v>
      </c>
      <c r="CE16" s="19">
        <v>18.399999999999999</v>
      </c>
      <c r="CF16" s="19">
        <v>8.1</v>
      </c>
      <c r="CG16" s="19">
        <v>0</v>
      </c>
      <c r="CH16" s="19">
        <v>0.3</v>
      </c>
      <c r="CI16" s="19">
        <v>18.399999999999999</v>
      </c>
      <c r="CJ16" s="19">
        <v>6</v>
      </c>
      <c r="CK16" s="19">
        <v>0.6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8"/>
      <c r="CV16" s="41">
        <f>IF(SUM(CB16,CF16)&gt;0,SUM(CB16,CF16),"")</f>
        <v>11</v>
      </c>
      <c r="CW16" s="41">
        <f>IF(SUM(CA16:CB16,CD16:CF16,CH16)-CC16-CG16&gt;0,SUM(CA16:CB16,CD16:CF16,CH16)-CC16-CG16,"")</f>
        <v>43.999999999999993</v>
      </c>
      <c r="CX16" s="41">
        <f>IF(SUM(CI16:CJ16,CL16)-CK16&gt;0,SUM(CI16:CJ16,CL16)-CK16,"")</f>
        <v>23.799999999999997</v>
      </c>
      <c r="CY16" s="41">
        <f>IF(SUM(CB16,CF16,CJ16)&gt;0,SUM(CB16,CF16,CJ16),"")</f>
        <v>17</v>
      </c>
      <c r="CZ16" s="41">
        <f>IF(SUM(CW16,CX16)&gt;0,SUM(CW16,CX16),"")</f>
        <v>67.799999999999983</v>
      </c>
      <c r="DA16" s="41" t="str">
        <f>IF(SUM(CN16,CR16)&gt;0,SUM(CN16,CR16),"")</f>
        <v/>
      </c>
      <c r="DB16" s="41" t="str">
        <f>IF(SUM(CM16:CN16,CP16:CR16,CT16)-SUM(CO16,CS16)&gt;0,SUM(CM16:CN16,CP16:CR16,CT16)-SUM(CO16,CS16),"")</f>
        <v/>
      </c>
      <c r="DC16" s="41">
        <f>IF(SUM(CW16,CX16,DB16)&gt;0,SUM(CW16,CX16,DB16),"")</f>
        <v>67.799999999999983</v>
      </c>
      <c r="DD16" s="52" t="str">
        <f>IF(MAX(EB16,FD16,GF16,HH16,IJ16,JL16,KN16,LP16,MR16,NT16,OV16,PX16,QZ16,SB16,TD16)-IF(L16="",0,L16)&gt;0.001,MAX(EB16,FD16,GF16,HH16,IJ16,JL16,KN16,LP16,MR16,NT16,OV16,PX16,QZ16,SB16,TD16)-IF(L16="",0,L16),"")</f>
        <v/>
      </c>
      <c r="DE16" s="52" t="str">
        <f>IF(MAX(EC16,FE16,GG16,HI16,IK16,JM16,KO16,LQ16,MS16,NU16,OW16,PY16,RA16,SC16,TE16)-IF(N16="",0,N16)&gt;0.001,MAX(EC16,FE16,GG16,HI16,IK16,JM16,KO16,LQ16,MS16,NU16,OW16,PY16,RA16,SC16,TE16)-IF(N16="",0,N16),"")</f>
        <v/>
      </c>
      <c r="DF16" s="52" t="str">
        <f>IF(MAX(EG16,FI16,GK16,HM16,IO16,JQ16,KS16,LU16,MW16,NY16,PA16,QC16,RE16,SG16,TI16)-IF(P16="",0,P16)&gt;0.001,MAX(EG16,FI16,GK16,HM16,IO16,JQ16,KS16,LU16,MW16,NY16,PA16,QC16,RE16,SG16,TI16)-IF(P16="",0,P16),"")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1" t="str">
        <f>IF(SUM(QF16,QJ16)&gt;0,SUM(QF16,QJ16),"")</f>
        <v/>
      </c>
      <c r="QZ16" s="41" t="str">
        <f>IF(SUM(QE16:QF16,QH16:QJ16,QL16)-QG16-QK16&gt;0,SUM(QE16:QF16,QH16:QJ16,QL16)-QG16-QK16,"")</f>
        <v/>
      </c>
      <c r="RA16" s="41" t="str">
        <f>IF(SUM(QM16:QN16,QP16)-QO16&gt;0,SUM(QM16:QN16,QP16)-QO16,"")</f>
        <v/>
      </c>
      <c r="RB16" s="41" t="str">
        <f>IF(SUM(QF16,QJ16,QN16)&gt;0,SUM(QF16,QJ16,QN16),"")</f>
        <v/>
      </c>
      <c r="RC16" s="41" t="str">
        <f>IF(SUM(QZ16,RA16)&gt;0,SUM(QZ16,RA16),"")</f>
        <v/>
      </c>
      <c r="RD16" s="41" t="str">
        <f>IF(SUM(QR16,QV16)&gt;0,SUM(QR16,QV16),"")</f>
        <v/>
      </c>
      <c r="RE16" s="41" t="str">
        <f>IF(SUM(QQ16:QR16,QT16:QV16,QX16)-SUM(QS16,QW16)&gt;0,SUM(QQ16:QR16,QT16:QV16,QX16)-SUM(QS16,QW16),"")</f>
        <v/>
      </c>
      <c r="RF16" s="41" t="str">
        <f>IF(SUM(QZ16,RA16,RE16)&gt;0,SUM(QZ16,RA16,RE16),"")</f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>IF(SUM(RH16,RL16)&gt;0,SUM(RH16,RL16),"")</f>
        <v/>
      </c>
      <c r="SB16" s="11" t="str">
        <f>IF(SUM(RG16:RH16,RJ16:RL16,RN16)-RI16-RM16&gt;0,SUM(RG16:RH16,RJ16:RL16,RN16)-RI16-RM16,"")</f>
        <v/>
      </c>
      <c r="SC16" s="11" t="str">
        <f>IF(SUM(RO16:RP16,RR16)-RQ16&gt;0,SUM(RO16:RP16,RR16)-RQ16,"")</f>
        <v/>
      </c>
      <c r="SD16" s="11" t="str">
        <f>IF(SUM(RH16,RL16,RP16)&gt;0,SUM(RH16,RL16,RP16),"")</f>
        <v/>
      </c>
      <c r="SE16" s="11" t="str">
        <f>IF(SUM(SB16,SC16)&gt;0,SUM(SB16,SC16),"")</f>
        <v/>
      </c>
      <c r="SF16" s="11" t="str">
        <f>IF(SUM(RT16,RX16)&gt;0,SUM(RT16,RX16),"")</f>
        <v/>
      </c>
      <c r="SG16" s="11" t="str">
        <f>IF(SUM(RS16:RT16,RV16:RX16,RZ16)-SUM(RU16,RY16)&gt;0,SUM(RS16:RT16,RV16:RX16,RZ16)-SUM(RU16,RY16),"")</f>
        <v/>
      </c>
      <c r="SH16" s="11" t="str">
        <f>IF(SUM(SB16,SC16,SG16)&gt;0,SUM(SB16,SC16,SG16),"")</f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1" t="str">
        <f>IF(SUM(SJ16,SN16)&gt;0,SUM(SJ16,SN16),"")</f>
        <v/>
      </c>
      <c r="TD16" s="41" t="str">
        <f>IF(SUM(SI16:SJ16,SL16:SN16,SP16)-SK16-SO16&gt;0,SUM(SI16:SJ16,SL16:SN16,SP16)-SK16-SO16,"")</f>
        <v/>
      </c>
      <c r="TE16" s="41" t="str">
        <f>IF(SUM(SQ16:SR16,ST16)-SS16&gt;0,SUM(SQ16:SR16,ST16)-SS16,"")</f>
        <v/>
      </c>
      <c r="TF16" s="41" t="str">
        <f>IF(SUM(SJ16,SN16,SR16)&gt;0,SUM(SJ16,SN16,SR16),"")</f>
        <v/>
      </c>
      <c r="TG16" s="41" t="str">
        <f>IF(SUM(TD16,TE16)&gt;0,SUM(TD16,TE16),"")</f>
        <v/>
      </c>
      <c r="TH16" s="41" t="str">
        <f>IF(SUM(SV16,SZ16)&gt;0,SUM(SV16,SZ16),"")</f>
        <v/>
      </c>
      <c r="TI16" s="41" t="str">
        <f>IF(SUM(SU16:SV16,SX16:SZ16,TB16)-SUM(SW16,TA16)&gt;0,SUM(SU16:SV16,SX16:SZ16,TB16)-SUM(SW16,TA16),"")</f>
        <v/>
      </c>
      <c r="TJ16" s="41" t="str">
        <f>IF(SUM(TD16,TE16,TI16)&gt;0,SUM(TD16,TE16,TI16),"")</f>
        <v/>
      </c>
      <c r="TK16" s="27">
        <f>IF($CU16="P",CA16,(CA16+AX16)/2)</f>
        <v>17.225000000000001</v>
      </c>
      <c r="TL16" s="27">
        <f>IF($CU16="P",CB16,(CB16+AY16)/2)</f>
        <v>5.0750000000000002</v>
      </c>
      <c r="TM16" s="27">
        <f>IF($CU16="P",CC16,(CC16+AZ16)/2)</f>
        <v>1.05</v>
      </c>
      <c r="TN16" s="27">
        <f>IF($CU16="P",CD16,(CD16+BA16)/2)</f>
        <v>7.4999999999999997E-2</v>
      </c>
      <c r="TO16" s="27">
        <f>IF($CU16="P",CE16,(CE16+BB16)/2)</f>
        <v>18.425000000000001</v>
      </c>
      <c r="TP16" s="27">
        <f>IF($CU16="P",CF16,(CF16+BC16)/2)</f>
        <v>7.6749999999999998</v>
      </c>
      <c r="TQ16" s="27">
        <f>IF($CU16="P",CG16,(CG16+BD16)/2)</f>
        <v>0.2</v>
      </c>
      <c r="TR16" s="27">
        <f>IF($CU16="P",CH16,(CH16+BE16)/2)</f>
        <v>0.15</v>
      </c>
      <c r="TS16" s="27">
        <f>IF($CU16="P",CI16,(CI16+BF16)/2)</f>
        <v>18.25</v>
      </c>
      <c r="TT16" s="27">
        <f>IF($CU16="P",CJ16,(CJ16+BG16)/2)</f>
        <v>4.9749999999999996</v>
      </c>
      <c r="TU16" s="27">
        <f>IF($CU16="P",CK16,(CK16+BH16)/2)</f>
        <v>0.3</v>
      </c>
      <c r="TV16" s="27">
        <f>IF($CU16="P",CL16,(CL16+BI16)/2)</f>
        <v>0</v>
      </c>
      <c r="TW16" s="27">
        <f>IF($CU16="P",CM16,(CM16+BJ16)/2)</f>
        <v>4.6500000000000004</v>
      </c>
      <c r="TX16" s="27">
        <f>IF($CU16="P",CN16,(CN16+BK16)/2)</f>
        <v>1.7</v>
      </c>
      <c r="TY16" s="27">
        <f>IF($CU16="P",CO16,(CO16+BL16)/2)</f>
        <v>0.15</v>
      </c>
      <c r="TZ16" s="27">
        <f>IF($CU16="P",CP16,(CP16+BM16)/2)</f>
        <v>0</v>
      </c>
      <c r="UA16" s="27">
        <f>IF($CU16="P",CQ16,(CQ16+BN16)/2)</f>
        <v>4.5</v>
      </c>
      <c r="UB16" s="27">
        <f>IF($CU16="P",CR16,(CR16+BO16)/2)</f>
        <v>1.825</v>
      </c>
      <c r="UC16" s="27">
        <f>IF($CU16="P",CS16,(CS16+BP16)/2)</f>
        <v>0.25</v>
      </c>
      <c r="UD16" s="27">
        <f>IF($CU16="P",CT16,(CT16+BQ16)/2)</f>
        <v>0</v>
      </c>
      <c r="UE16" s="29" t="s">
        <v>56</v>
      </c>
      <c r="UF16" s="11">
        <f>IF(SUM(TL16,TP16)&gt;0,SUM(TL16,TP16),"")</f>
        <v>12.75</v>
      </c>
      <c r="UG16" s="11">
        <f>IF(SUM(TK16:TL16,TN16:TP16,TR16)-TM16-TQ16&gt;0,SUM(TK16:TL16,TN16:TP16,TR16)-TM16-TQ16,"")</f>
        <v>47.374999999999993</v>
      </c>
      <c r="UH16" s="11">
        <f>IF(SUM(TS16:TT16,TV16)-TU16&gt;0,SUM(TS16:TT16,TV16)-TU16,"")</f>
        <v>22.925000000000001</v>
      </c>
      <c r="UI16" s="11">
        <f>IF(SUM(TL16,TP16,TT16)&gt;0,SUM(TL16,TP16,TT16),"")</f>
        <v>17.725000000000001</v>
      </c>
      <c r="UJ16" s="11">
        <f>IF(SUM(UG16,UH16)&gt;0,SUM(UG16,UH16),"")</f>
        <v>70.3</v>
      </c>
      <c r="UK16" s="11">
        <f>IF(SUM(TX16,UB16)&gt;0,SUM(TX16,UB16),"")</f>
        <v>3.5249999999999999</v>
      </c>
      <c r="UL16" s="11">
        <f>IF(SUM(TW16:TX16,TZ16:UB16,UD16)-SUM(TY16,UC16)&gt;0,SUM(TW16:TX16,TZ16:UB16,UD16)-SUM(TY16,UC16),"")</f>
        <v>12.275</v>
      </c>
      <c r="UM16" s="11">
        <f>IF(SUM(UG16,UH16,UL16)&gt;0,SUM(UG16,UH16,UL16),"")</f>
        <v>82.575000000000003</v>
      </c>
    </row>
    <row r="17" spans="1:559" x14ac:dyDescent="0.2">
      <c r="A17" s="4" cm="1">
        <f t="array" ref="A17">IF(AND(H17&lt;&gt;"",H17&lt;&gt;"No DD"),SUMPRODUCT((H$4:H$32&lt;&gt;"")*(H$4:H$32&lt;&gt;"No DD")*(E$4:E$32&gt;E17))+1,IF(H17="No DD",SUMPRODUCT((H$4:H$32="No DD")*(E$4:E$32&gt;E17))+1+SUMPRODUCT((H$4:H$32&lt;&gt;"")*(H$4:H$32&lt;&gt;"No DD")),""))</f>
        <v>14</v>
      </c>
      <c r="B17" s="65" t="s">
        <v>158</v>
      </c>
      <c r="C17" s="4" t="s">
        <v>157</v>
      </c>
      <c r="D17" s="4">
        <v>2002</v>
      </c>
      <c r="E17" s="9">
        <f>SUM(J17:R17)+SUM(J17:O17)*0.0000001+SUM(J17)*0.0000000000001</f>
        <v>128.70000768000514</v>
      </c>
      <c r="F17" s="3" t="str">
        <f>IF(OR(AND(AP17&gt;=AW$34,AQ17&gt;=AW$38,AP17&lt;&gt;"",AO17=""),AND(AU17&gt;=AW$34,AV17&gt;=AW$38,AU17&lt;&gt;"",AO17=""),AND(BS17&gt;=BZ$34,BT17&gt;=BZ$38,BS17&lt;&gt;"",BR17=""),AND(BX17&gt;=BZ$34,BY17&gt;=BZ$38,BX17&lt;&gt;"",BR17=""),AND(CV17&gt;=DC$34,CW17&gt;=DC$38,CV17&lt;&gt;"",CU17=""),AND(DA17&gt;=DC$34,DB17&gt;=DC$38,DA17&lt;&gt;""),AND(EA17&gt;=EH$34,EB17&gt;=EH$38,EA17&lt;&gt;""),AND(EF17&gt;=EH$34,EG17&gt;=EH$38,EF17&lt;&gt;""),AND(FC17&gt;=FJ$34,FD17&gt;=FJ$38,FC17&lt;&gt;""),AND(FH17&gt;=FJ$34,FI17&gt;=FJ$38,FH17&lt;&gt;""),AND(GE17&gt;=GL$34,GF17&gt;=GL$38,GE17&lt;&gt;""),AND(GJ17&gt;=GL$34,GK17&gt;=GL$38,GJ17&lt;&gt;""),AND(HG17&gt;=HN$34,HH17&gt;=HN$38,HG17&lt;&gt;""),AND(HL17&gt;=HN$34,HM17&gt;=HN$38,HL17&lt;&gt;""),AND(II17&gt;=IP$34,IJ17&gt;=IP$38,II17&lt;&gt;""),AND(IN17&gt;=IP$34,IO17&gt;=IP$38,IN17&lt;&gt;""),AND(JK17&gt;=JR$34,JL17&gt;=JR$38,JK17&lt;&gt;""),AND(JP17&gt;=JR$34,JQ17&gt;=JR$38,JP17&lt;&gt;""),AND(KM17&gt;=KT$34,KN17&gt;=KT$38,KM17&lt;&gt;""),AND(KR17&gt;=KT$34,KS17&gt;=KT$38,KR17&lt;&gt;""),AND(LO17&gt;=LV$34,LP17&gt;=LV$38,LO17&lt;&gt;""),AND(LT17&gt;=LV$34,LU17&gt;=LV$38,LT17&lt;&gt;""),AND(MQ17&gt;=MX$34,MR17&gt;=MX$38,MQ17&lt;&gt;""),AND(MV17&gt;=MX$34,MW17&gt;=MX$38,MV17&lt;&gt;""),AND(NS17&gt;=NZ$34,NT17&gt;=NZ$38,NS17&lt;&gt;""),AND(NX17&gt;=NZ$34,NY17&gt;=NZ$38,NX17&lt;&gt;""),AND(OU17&gt;=PB$34,OV17&gt;=PB$38,OU17&lt;&gt;""),AND(OZ17&gt;=PB$34,PA17&gt;=PB$38,OZ17&lt;&gt;""),AND(PW17&gt;=QD$34,PX17&gt;=QD$38,PW17&lt;&gt;""),AND(QB17&gt;=QD$34,QC17&gt;=QD$38,QB17&lt;&gt;""),AND(QY17&gt;=RF$34,QZ17&gt;=RF$38,QY17&lt;&gt;""),AND(RD17&gt;=RF$34,RE17&gt;=RF$38,RD17&lt;&gt;""),AND(SA17&gt;=SH$34,SB17&gt;=SH$38,SA17&lt;&gt;""),AND(SF17&gt;=SH$34,SG17&gt;=SH$38,SF17&lt;&gt;""),AND(TC17&gt;=TJ$34,TD17&gt;=TJ$38,TC17&lt;&gt;""),AND(TI17&gt;=TJ$34,TJ17&gt;=TJ$38,TI17&lt;&gt;"")),"P","")</f>
        <v>P</v>
      </c>
      <c r="G17" s="3" t="str">
        <f>IF(OR(AND(AQ17&gt;=AW$38,AQ17&lt;&gt;"",AO17=""),AND(AV17&gt;=AW$38,AV17&lt;&gt;"",AO17=""),AND(BT17&gt;=BZ$38,BT17&lt;&gt;"",BR17=""),AND(BY17&gt;=BZ$38,BY17&lt;&gt;"",BR17=""),AND(CW17&gt;=DC$38,CW17&lt;&gt;"",CU17=""),AND(DB17&gt;=DC$38,DB17&lt;&gt;"",CU17=""),AND(EB17&gt;=EH$38,EB17&lt;&gt;""),AND(EG17&gt;=EH$38,EG17&lt;&gt;""),AND(FD17&gt;=FJ$38,FD17&lt;&gt;""),AND(FI17&gt;=FJ$38,FI17&lt;&gt;""),AND(GF17&gt;=GL$38,GF17&lt;&gt;""),AND(GK17&gt;=GL$38,GK17&lt;&gt;""),AND(HH17&gt;=HN$38,HH17&lt;&gt;""),AND(HM17&gt;=HN$38,HM17&lt;&gt;""),AND(IJ17&gt;=IP$38,IJ17&lt;&gt;""),AND(IO17&gt;=IP$38,IO17&lt;&gt;""),AND(JL17&gt;=JR$38,JL17&lt;&gt;""),AND(JQ17&gt;=JR$38,JQ17&lt;&gt;""),AND(KN17&gt;=KT$38,KN17&lt;&gt;""),AND(KS17&gt;=KT$38,KS17&lt;&gt;""),AND(LP17&gt;=LV$38,LP17&lt;&gt;""),AND(LU17&gt;=LV$38,LU17&lt;&gt;""),AND(MR17&gt;=MX$38,MR17&lt;&gt;""),AND(MW17&gt;=MX$38,MW17&lt;&gt;""),AND(NT17&gt;=NZ$38,NT17&lt;&gt;""),AND(NY17&gt;=NZ$38,NY17&lt;&gt;""),AND(OV17&gt;=PB$38,OV17&lt;&gt;""),AND(PA17&gt;=PB$38,PA17&lt;&gt;""),AND(PX17&gt;=QD$38,PX17&lt;&gt;""),AND(QC17&gt;=QD$38,QC17&lt;&gt;""),AND(QZ17&gt;=RF$38,QZ17&lt;&gt;""),AND(RE17&gt;=RF$38,RE17&lt;&gt;""),AND(SB17&gt;=SH$38,SB17&lt;&gt;""),AND(SG17&gt;=SH$38,SG17&lt;&gt;""),AND(TD17&gt;=TJ$38,TD17&lt;&gt;""),AND(TJ17&gt;=TJ$38,TJ17&lt;&gt;"")),"P","")</f>
        <v>P</v>
      </c>
      <c r="H17" s="37" t="str">
        <f>IF(AND(G17="P",F17=""),"No DD",IF(OR(AND(AS17&gt;=AW$37,AT17&gt;=AW$41,AS17&lt;&gt;"",AO17=""),AND(BV17&gt;=BZ$37,BW17&gt;=BZ$41,BV17&lt;&gt;"",BR17=""),AND(CY17&gt;=DC$37,CZ17&gt;=DC$41,CY17&lt;&gt;"",CU17=""),AND(ED17&gt;=EH$37,EE17&gt;=EH$41,ED17&lt;&gt;""),AND(FF17&gt;=FJ$37,FG17&gt;=FJ$41,FF17&lt;&gt;""),AND(GH17&gt;=GL$37,GI17&gt;=GL$41,GH17&lt;&gt;""),AND(HJ17&gt;=HN$37,HK17&gt;=HN$41,HJ17&lt;&gt;""),AND(IL17&gt;=IP$37,IM17&gt;=IP$41,IL17&lt;&gt;""),AND(JN17&gt;=JR$37,JO17&gt;=JR$41,JN17&lt;&gt;""),AND(KP17&gt;=KT$37,KQ17&gt;=KT$41,KP17&lt;&gt;""),AND(LR17&gt;=LV$37,LS17&gt;=LV$41,LR17&lt;&gt;""),AND(MT17&gt;=MX$37,MU17&gt;=MX$41,MT17&lt;&gt;""),AND(NV17&gt;=NZ$37,NW17&gt;=NZ$41,NV17&lt;&gt;""),AND(OX17&gt;=PB$37,OY17&gt;=PB$41,OX17&lt;&gt;""),AND(PZ17&gt;=QD$37,QA17&gt;=QD$41,PZ17&lt;&gt;""),AND(RB17&gt;=RF$37,RC17&gt;=RF$41,RB17&lt;&gt;""),AND(SD17&gt;=SH$37,SE17&gt;=SH$41,SD17&lt;&gt;""),AND(TF17&gt;=TJ$37,TG17&gt;=TJ$41,TF17&lt;&gt;"")),"Merit",IF(OR(AND(AS17&gt;=AW$36,AT17&gt;=AW$40,AS17&lt;&gt;"",AO17=""),AND(BV17&gt;=BZ$36,BW17&gt;=BZ$40,BV17&lt;&gt;"",BR17=""),AND(CY17&gt;=DC$36,CZ17&gt;=DC$40,CY17&lt;&gt;"",CU17=""),AND(ED17&gt;=EH$36,EE17&gt;=EH$40,ED17&lt;&gt;""),AND(FF17&gt;=FJ$36,FG17&gt;=FJ$40,FF17&lt;&gt;""),AND(GH17&gt;=GL$36,GI17&gt;=GL$40,GH17&lt;&gt;""),AND(HJ17&gt;=HN$36,HK17&gt;=HN$40,HJ17&lt;&gt;""),AND(IL17&gt;=IP$36,IM17&gt;=IP$40,IL17&lt;&gt;""),AND(JN17&gt;=JR$36,JO17&gt;=JR$40,JN17&lt;&gt;""),AND(KP17&gt;=KT$36,KQ17&gt;=KT$40,KP17&lt;&gt;""),AND(LR17&gt;=LV$36,LS17&gt;=LV$40,LR17&lt;&gt;""),AND(MT17&gt;=MX$36,MU17&gt;=MX$40,MT17&lt;&gt;""),AND(NV17&gt;=NZ$36,NW17&gt;=NZ$40,NV17&lt;&gt;""),AND(OX17&gt;=PB$36,OY17&gt;=PB$40,OX17&lt;&gt;""),AND(PZ17&gt;=QD$36,QA17&gt;=QD$40,PZ17&lt;&gt;""),AND(RB17&gt;=RF$36,RC17&gt;=RF$40,RB17&lt;&gt;""),AND(SD17&gt;=SH$36,SE17&gt;=SH$40,SD17&lt;&gt;""),AND(TF17&gt;=TJ$36,TG17&gt;=TJ$40,TF17&lt;&gt;"")),"Excellence",IF(I17="P","Worlds Team",IF(F17="P","National Team","")))))</f>
        <v>National Team</v>
      </c>
      <c r="I17" s="3" t="str">
        <f>IF(OR(AND(AS17&gt;=AW$35,AT17&gt;=AW$39,AS17&lt;&gt;"",AO17=""),AND(BV17&gt;=BZ$35,BW17&gt;=BZ$39,BV17&lt;&gt;"",BR17=""),AND(CY17&gt;=DC$35,CZ17&gt;=DC$39,CY17&lt;&gt;"",CU17=""),AND(ED17&gt;=EH$35,EE17&gt;=EH$39,ED17&lt;&gt;""),AND(FF17&gt;=FJ$35,FG17&gt;=FJ$39,FF17&lt;&gt;""),AND(GH17&gt;=GL$35,GI17&gt;=GL$39,GH17&lt;&gt;""),AND(HJ17&gt;=HN$35,HK17&gt;=HN$39,HJ17&lt;&gt;""),AND(IL17&gt;=IP$35,IM17&gt;=IP$39,IL17&lt;&gt;""),AND(JN17&gt;=JR$35,JO17&gt;=JR$39,JN17&lt;&gt;""),AND(KP17&gt;=KT$35,KQ17&gt;=KT$39,KP17&lt;&gt;""),AND(LR17&gt;=LV$35,LS17&gt;=LV$39,LR17&lt;&gt;""),AND(MT17&gt;=MX$35,MU17&gt;=MX$39,MT17&lt;&gt;""),AND(NV17&gt;=NZ$35,NW17&gt;=NZ$39,NV17&lt;&gt;""),AND(OX17&gt;=PB$35,OY17&gt;=PB$39,OX17&lt;&gt;""),AND(PZ17&gt;=QD$35,QA17&gt;=QD$39,PZ17&lt;&gt;""),AND(RB17&gt;=RF$35,RC17&gt;=RF$39,RB17&lt;&gt;""),AND(SD17&gt;=SH$35,SE17&gt;=SH$39,SD17&lt;&gt;""),AND(TF17&gt;=TJ$35,TG17&gt;=TJ$39,TF17&lt;&gt;"")),"P","")</f>
        <v/>
      </c>
      <c r="J17" s="8">
        <f>IF(COUNT(AQ17,BT17,CW17)&gt;0,LARGE((AQ17,BT17,CW17),1),0)</f>
        <v>51.4</v>
      </c>
      <c r="K17" s="8" t="str">
        <f>IF(J17=0,"",IF(J17=CW17,$CA$1,IF(J17=BT17,$AX$1,IF(J17=AQ17,$U$1,""))))</f>
        <v>2023 Domestic 3rd Trial</v>
      </c>
      <c r="L17" s="8">
        <f>IF(COUNT(AQ17,BT17,CW17)&gt;1,LARGE((AQ17,BT17,CW17),2),0)</f>
        <v>0</v>
      </c>
      <c r="M17" s="8" t="str">
        <f>IF(K17=0,"",IF(AND(L17=J17,L17=AQ17,K17=BT17),$U$1,IF(AND(L17=J17,L17=AQ17,L17=CW17),$U$1,IF(AND(L17=J17,L17=CW17,L17=BT17),$AX$1,IF(L17=CW17,$CA$1,IF(L17=BT17,$AX$1,IF(L17=AQ17,$U$1,"")))))))</f>
        <v/>
      </c>
      <c r="N17" s="8">
        <f>IF(COUNT(AR17,BU17,CX17)&gt;0,LARGE((AR17,BU17,CX17),1),0)</f>
        <v>25.4</v>
      </c>
      <c r="O17" s="8" t="str">
        <f>IF(N17=0,"",IF(N17=CX17,$CA$1,IF(N17=BU17,$AX$1,IF(N17=AR17,$U$1,""))))</f>
        <v>2023 Domestic 3rd Trial</v>
      </c>
      <c r="P17" s="8">
        <f>IF(MAX(AV17,BY17,DB17)&gt;0,MAX(AV17,BY17,DB17),0)</f>
        <v>51.9</v>
      </c>
      <c r="Q17" s="8" t="str">
        <f>IF(P17=0,"",IF(P17=DB17,$CA$1,IF(P17=BY17,$AX$1,IF(P17=AV17,$U$1,""))))</f>
        <v>2023 Domestic 3rd Trial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TD17,$SI$1,IF(R17+IF(L17="",0,L17)=SB17,$RG$1,IF(R17+IF(L17="",0,L17)=QZ17,$QE$1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))),IF(R17=DE17,IF(R17+IF(N17="",0,N17)=TE17,$SI$1,IF(R17+IF(N17="",0,N17)=SC17,$RG$1,IF(R17+IF(N17="",0,N17)=RA17,$QE$1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))),IF(R17=DF17,IF(R17+IF(P17="",0,P17)=TI17,$SI$1,IF(R17+IF(P17="",0,P17)=SG17,$RG$1,IF(R17+IF(P17="",0,P17)=RE17,$QE$1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)))</f>
        <v/>
      </c>
      <c r="U17" s="19">
        <v>19.2</v>
      </c>
      <c r="V17" s="19">
        <v>7.2</v>
      </c>
      <c r="W17" s="19">
        <v>0.6</v>
      </c>
      <c r="X17" s="19">
        <v>0</v>
      </c>
      <c r="Y17" s="19">
        <v>18.600000000000001</v>
      </c>
      <c r="Z17" s="19">
        <v>7.6</v>
      </c>
      <c r="AA17" s="19">
        <v>0.6</v>
      </c>
      <c r="AB17" s="19">
        <v>0</v>
      </c>
      <c r="AC17" s="19">
        <v>18.3</v>
      </c>
      <c r="AD17" s="19">
        <v>7.7</v>
      </c>
      <c r="AE17" s="19">
        <v>0.6</v>
      </c>
      <c r="AF17" s="19">
        <v>0</v>
      </c>
      <c r="AG17" s="19">
        <v>19.100000000000001</v>
      </c>
      <c r="AH17" s="19">
        <v>7.2</v>
      </c>
      <c r="AI17" s="19">
        <v>0</v>
      </c>
      <c r="AJ17" s="19">
        <v>0</v>
      </c>
      <c r="AK17" s="19">
        <v>18.8</v>
      </c>
      <c r="AL17" s="19">
        <v>6.8</v>
      </c>
      <c r="AM17" s="19">
        <v>0</v>
      </c>
      <c r="AN17" s="19">
        <v>0</v>
      </c>
      <c r="AO17" s="28"/>
      <c r="AP17" s="41">
        <f>IF(SUM(V17,Z17)&gt;0,SUM(V17,Z17),"")</f>
        <v>14.8</v>
      </c>
      <c r="AQ17" s="41">
        <f>IF(SUM(U17:V17,X17:Z17,AB17)-W17-AA17&gt;0,SUM(U17:V17,X17:Z17,AB17)-W17-AA17,"")</f>
        <v>51.4</v>
      </c>
      <c r="AR17" s="41">
        <f>IF(SUM(AC17:AD17,AF17)-AE17&gt;0,SUM(AC17:AD17,AF17)-AE17,"")</f>
        <v>25.4</v>
      </c>
      <c r="AS17" s="41">
        <f>IF(SUM(V17,Z17,AD17)&gt;0,SUM(V17,Z17,AD17),"")</f>
        <v>22.5</v>
      </c>
      <c r="AT17" s="41">
        <f>IF(SUM(AQ17,AR17)&gt;0,SUM(AQ17,AR17),"")</f>
        <v>76.8</v>
      </c>
      <c r="AU17" s="41">
        <f>IF(SUM(AH17,AL17)&gt;0,SUM(AH17,AL17),"")</f>
        <v>14</v>
      </c>
      <c r="AV17" s="41">
        <f>IF(SUM(AG17:AH17,AJ17:AL17,AN17)-SUM(AI17,AM17)&gt;0,SUM(AG17:AH17,AJ17:AL17,AN17)-SUM(AI17,AM17),"")</f>
        <v>51.9</v>
      </c>
      <c r="AW17" s="41">
        <f>IF(SUM(AQ17,AR17,AV17)&gt;0,SUM(AQ17,AR17,AV17),"")</f>
        <v>128.69999999999999</v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9"/>
      <c r="BS17" s="11" t="str">
        <f>IF(SUM(AY17,BC17)&gt;0,SUM(AY17,BC17),"")</f>
        <v/>
      </c>
      <c r="BT17" s="11" t="str">
        <f>IF(SUM(AX17:AY17,BA17:BC17,BE17)-AZ17-BD17&gt;0,SUM(AX17:AY17,BA17:BC17,BE17)-AZ17-BD17,"")</f>
        <v/>
      </c>
      <c r="BU17" s="11" t="str">
        <f>IF(SUM(BF17:BG17,BI17)-BH17&gt;0,SUM(BF17:BG17,BI17)-BH17,"")</f>
        <v/>
      </c>
      <c r="BV17" s="11" t="str">
        <f>IF(SUM(AY17,BC17,BG17)&gt;0,SUM(AY17,BC17,BG17),"")</f>
        <v/>
      </c>
      <c r="BW17" s="11" t="str">
        <f>IF(SUM(BT17,BU17)&gt;0,SUM(BT17,BU17),"")</f>
        <v/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 t="str">
        <f>IF(SUM(BT17,BU17,BY17)&gt;0,SUM(BT17,BU17,BY17),"")</f>
        <v/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8"/>
      <c r="CV17" s="41" t="str">
        <f>IF(SUM(CB17,CF17)&gt;0,SUM(CB17,CF17),"")</f>
        <v/>
      </c>
      <c r="CW17" s="41" t="str">
        <f>IF(SUM(CA17:CB17,CD17:CF17,CH17)-CC17-CG17&gt;0,SUM(CA17:CB17,CD17:CF17,CH17)-CC17-CG17,"")</f>
        <v/>
      </c>
      <c r="CX17" s="41" t="str">
        <f>IF(SUM(CI17:CJ17,CL17)-CK17&gt;0,SUM(CI17:CJ17,CL17)-CK17,"")</f>
        <v/>
      </c>
      <c r="CY17" s="41" t="str">
        <f>IF(SUM(CB17,CF17,CJ17)&gt;0,SUM(CB17,CF17,CJ17),"")</f>
        <v/>
      </c>
      <c r="CZ17" s="41" t="str">
        <f>IF(SUM(CW17,CX17)&gt;0,SUM(CW17,CX17),"")</f>
        <v/>
      </c>
      <c r="DA17" s="41" t="str">
        <f>IF(SUM(CN17,CR17)&gt;0,SUM(CN17,CR17),"")</f>
        <v/>
      </c>
      <c r="DB17" s="41" t="str">
        <f>IF(SUM(CM17:CN17,CP17:CR17,CT17)-SUM(CO17,CS17)&gt;0,SUM(CM17:CN17,CP17:CR17,CT17)-SUM(CO17,CS17),"")</f>
        <v/>
      </c>
      <c r="DC17" s="41" t="str">
        <f>IF(SUM(CW17,CX17,DB17)&gt;0,SUM(CW17,CX17,DB17),"")</f>
        <v/>
      </c>
      <c r="DD17" s="52" t="str">
        <f>IF(MAX(EB17,FD17,GF17,HH17,IJ17,JL17,KN17,LP17,MR17,NT17,OV17,PX17,QZ17,SB17,TD17)-IF(L17="",0,L17)&gt;0.001,MAX(EB17,FD17,GF17,HH17,IJ17,JL17,KN17,LP17,MR17,NT17,OV17,PX17,QZ17,SB17,TD17)-IF(L17="",0,L17),"")</f>
        <v/>
      </c>
      <c r="DE17" s="52" t="str">
        <f>IF(MAX(EC17,FE17,GG17,HI17,IK17,JM17,KO17,LQ17,MS17,NU17,OW17,PY17,RA17,SC17,TE17)-IF(N17="",0,N17)&gt;0.001,MAX(EC17,FE17,GG17,HI17,IK17,JM17,KO17,LQ17,MS17,NU17,OW17,PY17,RA17,SC17,TE17)-IF(N17="",0,N17),"")</f>
        <v/>
      </c>
      <c r="DF17" s="52" t="str">
        <f>IF(MAX(EG17,FI17,GK17,HM17,IO17,JQ17,KS17,LU17,MW17,NY17,PA17,QC17,RE17,SG17,TI17)-IF(P17="",0,P17)&gt;0.001,MAX(EG17,FI17,GK17,HM17,IO17,JQ17,KS17,LU17,MW17,NY17,PA17,QC17,RE17,SG17,TI17)-IF(P17="",0,P17),"")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41" t="str">
        <f>IF(SUM(QF17,QJ17)&gt;0,SUM(QF17,QJ17),"")</f>
        <v/>
      </c>
      <c r="QZ17" s="41" t="str">
        <f>IF(SUM(QE17:QF17,QH17:QJ17,QL17)-QG17-QK17&gt;0,SUM(QE17:QF17,QH17:QJ17,QL17)-QG17-QK17,"")</f>
        <v/>
      </c>
      <c r="RA17" s="41" t="str">
        <f>IF(SUM(QM17:QN17,QP17)-QO17&gt;0,SUM(QM17:QN17,QP17)-QO17,"")</f>
        <v/>
      </c>
      <c r="RB17" s="41" t="str">
        <f>IF(SUM(QF17,QJ17,QN17)&gt;0,SUM(QF17,QJ17,QN17),"")</f>
        <v/>
      </c>
      <c r="RC17" s="41" t="str">
        <f>IF(SUM(QZ17,RA17)&gt;0,SUM(QZ17,RA17),"")</f>
        <v/>
      </c>
      <c r="RD17" s="41" t="str">
        <f>IF(SUM(QR17,QV17)&gt;0,SUM(QR17,QV17),"")</f>
        <v/>
      </c>
      <c r="RE17" s="41" t="str">
        <f>IF(SUM(QQ17:QR17,QT17:QV17,QX17)-SUM(QS17,QW17)&gt;0,SUM(QQ17:QR17,QT17:QV17,QX17)-SUM(QS17,QW17),"")</f>
        <v/>
      </c>
      <c r="RF17" s="41" t="str">
        <f>IF(SUM(QZ17,RA17,RE17)&gt;0,SUM(QZ17,RA17,RE17),"")</f>
        <v/>
      </c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1" t="str">
        <f>IF(SUM(RH17,RL17)&gt;0,SUM(RH17,RL17),"")</f>
        <v/>
      </c>
      <c r="SB17" s="11" t="str">
        <f>IF(SUM(RG17:RH17,RJ17:RL17,RN17)-RI17-RM17&gt;0,SUM(RG17:RH17,RJ17:RL17,RN17)-RI17-RM17,"")</f>
        <v/>
      </c>
      <c r="SC17" s="11" t="str">
        <f>IF(SUM(RO17:RP17,RR17)-RQ17&gt;0,SUM(RO17:RP17,RR17)-RQ17,"")</f>
        <v/>
      </c>
      <c r="SD17" s="11" t="str">
        <f>IF(SUM(RH17,RL17,RP17)&gt;0,SUM(RH17,RL17,RP17),"")</f>
        <v/>
      </c>
      <c r="SE17" s="11" t="str">
        <f>IF(SUM(SB17,SC17)&gt;0,SUM(SB17,SC17),"")</f>
        <v/>
      </c>
      <c r="SF17" s="11" t="str">
        <f>IF(SUM(RT17,RX17)&gt;0,SUM(RT17,RX17),"")</f>
        <v/>
      </c>
      <c r="SG17" s="11" t="str">
        <f>IF(SUM(RS17:RT17,RV17:RX17,RZ17)-SUM(RU17,RY17)&gt;0,SUM(RS17:RT17,RV17:RX17,RZ17)-SUM(RU17,RY17),"")</f>
        <v/>
      </c>
      <c r="SH17" s="11" t="str">
        <f>IF(SUM(SB17,SC17,SG17)&gt;0,SUM(SB17,SC17,SG17),"")</f>
        <v/>
      </c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41" t="str">
        <f>IF(SUM(SJ17,SN17)&gt;0,SUM(SJ17,SN17),"")</f>
        <v/>
      </c>
      <c r="TD17" s="41" t="str">
        <f>IF(SUM(SI17:SJ17,SL17:SN17,SP17)-SK17-SO17&gt;0,SUM(SI17:SJ17,SL17:SN17,SP17)-SK17-SO17,"")</f>
        <v/>
      </c>
      <c r="TE17" s="41" t="str">
        <f>IF(SUM(SQ17:SR17,ST17)-SS17&gt;0,SUM(SQ17:SR17,ST17)-SS17,"")</f>
        <v/>
      </c>
      <c r="TF17" s="41" t="str">
        <f>IF(SUM(SJ17,SN17,SR17)&gt;0,SUM(SJ17,SN17,SR17),"")</f>
        <v/>
      </c>
      <c r="TG17" s="41" t="str">
        <f>IF(SUM(TD17,TE17)&gt;0,SUM(TD17,TE17),"")</f>
        <v/>
      </c>
      <c r="TH17" s="41" t="str">
        <f>IF(SUM(SV17,SZ17)&gt;0,SUM(SV17,SZ17),"")</f>
        <v/>
      </c>
      <c r="TI17" s="41" t="str">
        <f>IF(SUM(SU17:SV17,SX17:SZ17,TB17)-SUM(SW17,TA17)&gt;0,SUM(SU17:SV17,SX17:SZ17,TB17)-SUM(SW17,TA17),"")</f>
        <v/>
      </c>
      <c r="TJ17" s="41" t="str">
        <f>IF(SUM(TD17,TE17,TI17)&gt;0,SUM(TD17,TE17,TI17),"")</f>
        <v/>
      </c>
      <c r="TK17" s="27">
        <f>IF($CU17="P",CA17,(CA17+AX17)/2)</f>
        <v>0</v>
      </c>
      <c r="TL17" s="27">
        <f>IF($CU17="P",CB17,(CB17+AY17)/2)</f>
        <v>0</v>
      </c>
      <c r="TM17" s="27">
        <f>IF($CU17="P",CC17,(CC17+AZ17)/2)</f>
        <v>0</v>
      </c>
      <c r="TN17" s="27">
        <f>IF($CU17="P",CD17,(CD17+BA17)/2)</f>
        <v>0</v>
      </c>
      <c r="TO17" s="27">
        <f>IF($CU17="P",CE17,(CE17+BB17)/2)</f>
        <v>0</v>
      </c>
      <c r="TP17" s="27">
        <f>IF($CU17="P",CF17,(CF17+BC17)/2)</f>
        <v>0</v>
      </c>
      <c r="TQ17" s="27">
        <f>IF($CU17="P",CG17,(CG17+BD17)/2)</f>
        <v>0</v>
      </c>
      <c r="TR17" s="27">
        <f>IF($CU17="P",CH17,(CH17+BE17)/2)</f>
        <v>0</v>
      </c>
      <c r="TS17" s="27">
        <f>IF($CU17="P",CI17,(CI17+BF17)/2)</f>
        <v>0</v>
      </c>
      <c r="TT17" s="27">
        <f>IF($CU17="P",CJ17,(CJ17+BG17)/2)</f>
        <v>0</v>
      </c>
      <c r="TU17" s="27">
        <f>IF($CU17="P",CK17,(CK17+BH17)/2)</f>
        <v>0</v>
      </c>
      <c r="TV17" s="27">
        <f>IF($CU17="P",CL17,(CL17+BI17)/2)</f>
        <v>0</v>
      </c>
      <c r="TW17" s="27">
        <f>IF($CU17="P",CM17,(CM17+BJ17)/2)</f>
        <v>0</v>
      </c>
      <c r="TX17" s="27">
        <f>IF($CU17="P",CN17,(CN17+BK17)/2)</f>
        <v>0</v>
      </c>
      <c r="TY17" s="27">
        <f>IF($CU17="P",CO17,(CO17+BL17)/2)</f>
        <v>0</v>
      </c>
      <c r="TZ17" s="27">
        <f>IF($CU17="P",CP17,(CP17+BM17)/2)</f>
        <v>0</v>
      </c>
      <c r="UA17" s="27">
        <f>IF($CU17="P",CQ17,(CQ17+BN17)/2)</f>
        <v>0</v>
      </c>
      <c r="UB17" s="27">
        <f>IF($CU17="P",CR17,(CR17+BO17)/2)</f>
        <v>0</v>
      </c>
      <c r="UC17" s="27">
        <f>IF($CU17="P",CS17,(CS17+BP17)/2)</f>
        <v>0</v>
      </c>
      <c r="UD17" s="27">
        <f>IF($CU17="P",CT17,(CT17+BQ17)/2)</f>
        <v>0</v>
      </c>
      <c r="UE17" s="29" t="s">
        <v>56</v>
      </c>
      <c r="UF17" s="11" t="str">
        <f>IF(SUM(TL17,TP17)&gt;0,SUM(TL17,TP17),"")</f>
        <v/>
      </c>
      <c r="UG17" s="11" t="str">
        <f>IF(SUM(TK17:TL17,TN17:TP17,TR17)-TM17-TQ17&gt;0,SUM(TK17:TL17,TN17:TP17,TR17)-TM17-TQ17,"")</f>
        <v/>
      </c>
      <c r="UH17" s="11" t="str">
        <f>IF(SUM(TS17:TT17,TV17)-TU17&gt;0,SUM(TS17:TT17,TV17)-TU17,"")</f>
        <v/>
      </c>
      <c r="UI17" s="11" t="str">
        <f>IF(SUM(TL17,TP17,TT17)&gt;0,SUM(TL17,TP17,TT17),"")</f>
        <v/>
      </c>
      <c r="UJ17" s="11" t="str">
        <f>IF(SUM(UG17,UH17)&gt;0,SUM(UG17,UH17),"")</f>
        <v/>
      </c>
      <c r="UK17" s="11" t="str">
        <f>IF(SUM(TX17,UB17)&gt;0,SUM(TX17,UB17),"")</f>
        <v/>
      </c>
      <c r="UL17" s="11" t="str">
        <f>IF(SUM(TW17:TX17,TZ17:UB17,UD17)-SUM(TY17,UC17)&gt;0,SUM(TW17:TX17,TZ17:UB17,UD17)-SUM(TY17,UC17),"")</f>
        <v/>
      </c>
      <c r="UM17" s="11" t="str">
        <f>IF(SUM(UG17,UH17,UL17)&gt;0,SUM(UG17,UH17,UL17),"")</f>
        <v/>
      </c>
    </row>
    <row r="18" spans="1:559" x14ac:dyDescent="0.2">
      <c r="A18" s="4" cm="1">
        <f t="array" ref="A18">IF(AND(H18&lt;&gt;"",H18&lt;&gt;"No DD"),SUMPRODUCT((H$4:H$32&lt;&gt;"")*(H$4:H$32&lt;&gt;"No DD")*(E$4:E$32&gt;E18))+1,IF(H18="No DD",SUMPRODUCT((H$4:H$32="No DD")*(E$4:E$32&gt;E18))+1+SUMPRODUCT((H$4:H$32&lt;&gt;"")*(H$4:H$32&lt;&gt;"No DD")),""))</f>
        <v>15</v>
      </c>
      <c r="B18" s="5" t="s">
        <v>171</v>
      </c>
      <c r="C18" s="4" t="s">
        <v>6</v>
      </c>
      <c r="D18" s="4">
        <v>2005</v>
      </c>
      <c r="E18" s="9">
        <f>SUM(J18:R18)+SUM(J18:O18)*0.0000001+SUM(J18)*0.0000000000001</f>
        <v>126.90001269000517</v>
      </c>
      <c r="F18" s="3" t="str">
        <f>IF(OR(AND(AP18&gt;=AW$34,AQ18&gt;=AW$38,AP18&lt;&gt;"",AO18=""),AND(AU18&gt;=AW$34,AV18&gt;=AW$38,AU18&lt;&gt;"",AO18=""),AND(BS18&gt;=BZ$34,BT18&gt;=BZ$38,BS18&lt;&gt;"",BR18=""),AND(BX18&gt;=BZ$34,BY18&gt;=BZ$38,BX18&lt;&gt;"",BR18=""),AND(CV18&gt;=DC$34,CW18&gt;=DC$38,CV18&lt;&gt;"",CU18=""),AND(DA18&gt;=DC$34,DB18&gt;=DC$38,DA18&lt;&gt;""),AND(EA18&gt;=EH$34,EB18&gt;=EH$38,EA18&lt;&gt;""),AND(EF18&gt;=EH$34,EG18&gt;=EH$38,EF18&lt;&gt;""),AND(FC18&gt;=FJ$34,FD18&gt;=FJ$38,FC18&lt;&gt;""),AND(FH18&gt;=FJ$34,FI18&gt;=FJ$38,FH18&lt;&gt;""),AND(GE18&gt;=GL$34,GF18&gt;=GL$38,GE18&lt;&gt;""),AND(GJ18&gt;=GL$34,GK18&gt;=GL$38,GJ18&lt;&gt;""),AND(HG18&gt;=HN$34,HH18&gt;=HN$38,HG18&lt;&gt;""),AND(HL18&gt;=HN$34,HM18&gt;=HN$38,HL18&lt;&gt;""),AND(II18&gt;=IP$34,IJ18&gt;=IP$38,II18&lt;&gt;""),AND(IN18&gt;=IP$34,IO18&gt;=IP$38,IN18&lt;&gt;""),AND(JK18&gt;=JR$34,JL18&gt;=JR$38,JK18&lt;&gt;""),AND(JP18&gt;=JR$34,JQ18&gt;=JR$38,JP18&lt;&gt;""),AND(KM18&gt;=KT$34,KN18&gt;=KT$38,KM18&lt;&gt;""),AND(KR18&gt;=KT$34,KS18&gt;=KT$38,KR18&lt;&gt;""),AND(LO18&gt;=LV$34,LP18&gt;=LV$38,LO18&lt;&gt;""),AND(LT18&gt;=LV$34,LU18&gt;=LV$38,LT18&lt;&gt;""),AND(MQ18&gt;=MX$34,MR18&gt;=MX$38,MQ18&lt;&gt;""),AND(MV18&gt;=MX$34,MW18&gt;=MX$38,MV18&lt;&gt;""),AND(NS18&gt;=NZ$34,NT18&gt;=NZ$38,NS18&lt;&gt;""),AND(NX18&gt;=NZ$34,NY18&gt;=NZ$38,NX18&lt;&gt;""),AND(OU18&gt;=PB$34,OV18&gt;=PB$38,OU18&lt;&gt;""),AND(OZ18&gt;=PB$34,PA18&gt;=PB$38,OZ18&lt;&gt;""),AND(PW18&gt;=QD$34,PX18&gt;=QD$38,PW18&lt;&gt;""),AND(QB18&gt;=QD$34,QC18&gt;=QD$38,QB18&lt;&gt;""),AND(QY18&gt;=RF$34,QZ18&gt;=RF$38,QY18&lt;&gt;""),AND(RD18&gt;=RF$34,RE18&gt;=RF$38,RD18&lt;&gt;""),AND(SA18&gt;=SH$34,SB18&gt;=SH$38,SA18&lt;&gt;""),AND(SF18&gt;=SH$34,SG18&gt;=SH$38,SF18&lt;&gt;""),AND(TC18&gt;=TJ$34,TD18&gt;=TJ$38,TC18&lt;&gt;""),AND(TI18&gt;=TJ$34,TJ18&gt;=TJ$38,TI18&lt;&gt;"")),"P","")</f>
        <v>P</v>
      </c>
      <c r="G18" s="3" t="str">
        <f>IF(OR(AND(AQ18&gt;=AW$38,AQ18&lt;&gt;"",AO18=""),AND(AV18&gt;=AW$38,AV18&lt;&gt;"",AO18=""),AND(BT18&gt;=BZ$38,BT18&lt;&gt;"",BR18=""),AND(BY18&gt;=BZ$38,BY18&lt;&gt;"",BR18=""),AND(CW18&gt;=DC$38,CW18&lt;&gt;"",CU18=""),AND(DB18&gt;=DC$38,DB18&lt;&gt;"",CU18=""),AND(EB18&gt;=EH$38,EB18&lt;&gt;""),AND(EG18&gt;=EH$38,EG18&lt;&gt;""),AND(FD18&gt;=FJ$38,FD18&lt;&gt;""),AND(FI18&gt;=FJ$38,FI18&lt;&gt;""),AND(GF18&gt;=GL$38,GF18&lt;&gt;""),AND(GK18&gt;=GL$38,GK18&lt;&gt;""),AND(HH18&gt;=HN$38,HH18&lt;&gt;""),AND(HM18&gt;=HN$38,HM18&lt;&gt;""),AND(IJ18&gt;=IP$38,IJ18&lt;&gt;""),AND(IO18&gt;=IP$38,IO18&lt;&gt;""),AND(JL18&gt;=JR$38,JL18&lt;&gt;""),AND(JQ18&gt;=JR$38,JQ18&lt;&gt;""),AND(KN18&gt;=KT$38,KN18&lt;&gt;""),AND(KS18&gt;=KT$38,KS18&lt;&gt;""),AND(LP18&gt;=LV$38,LP18&lt;&gt;""),AND(LU18&gt;=LV$38,LU18&lt;&gt;""),AND(MR18&gt;=MX$38,MR18&lt;&gt;""),AND(MW18&gt;=MX$38,MW18&lt;&gt;""),AND(NT18&gt;=NZ$38,NT18&lt;&gt;""),AND(NY18&gt;=NZ$38,NY18&lt;&gt;""),AND(OV18&gt;=PB$38,OV18&lt;&gt;""),AND(PA18&gt;=PB$38,PA18&lt;&gt;""),AND(PX18&gt;=QD$38,PX18&lt;&gt;""),AND(QC18&gt;=QD$38,QC18&lt;&gt;""),AND(QZ18&gt;=RF$38,QZ18&lt;&gt;""),AND(RE18&gt;=RF$38,RE18&lt;&gt;""),AND(SB18&gt;=SH$38,SB18&lt;&gt;""),AND(SG18&gt;=SH$38,SG18&lt;&gt;""),AND(TD18&gt;=TJ$38,TD18&lt;&gt;""),AND(TJ18&gt;=TJ$38,TJ18&lt;&gt;"")),"P","")</f>
        <v>P</v>
      </c>
      <c r="H18" s="37" t="str">
        <f>IF(AND(G18="P",F18=""),"No DD",IF(OR(AND(AS18&gt;=AW$37,AT18&gt;=AW$41,AS18&lt;&gt;"",AO18=""),AND(BV18&gt;=BZ$37,BW18&gt;=BZ$41,BV18&lt;&gt;"",BR18=""),AND(CY18&gt;=DC$37,CZ18&gt;=DC$41,CY18&lt;&gt;"",CU18=""),AND(ED18&gt;=EH$37,EE18&gt;=EH$41,ED18&lt;&gt;""),AND(FF18&gt;=FJ$37,FG18&gt;=FJ$41,FF18&lt;&gt;""),AND(GH18&gt;=GL$37,GI18&gt;=GL$41,GH18&lt;&gt;""),AND(HJ18&gt;=HN$37,HK18&gt;=HN$41,HJ18&lt;&gt;""),AND(IL18&gt;=IP$37,IM18&gt;=IP$41,IL18&lt;&gt;""),AND(JN18&gt;=JR$37,JO18&gt;=JR$41,JN18&lt;&gt;""),AND(KP18&gt;=KT$37,KQ18&gt;=KT$41,KP18&lt;&gt;""),AND(LR18&gt;=LV$37,LS18&gt;=LV$41,LR18&lt;&gt;""),AND(MT18&gt;=MX$37,MU18&gt;=MX$41,MT18&lt;&gt;""),AND(NV18&gt;=NZ$37,NW18&gt;=NZ$41,NV18&lt;&gt;""),AND(OX18&gt;=PB$37,OY18&gt;=PB$41,OX18&lt;&gt;""),AND(PZ18&gt;=QD$37,QA18&gt;=QD$41,PZ18&lt;&gt;""),AND(RB18&gt;=RF$37,RC18&gt;=RF$41,RB18&lt;&gt;""),AND(SD18&gt;=SH$37,SE18&gt;=SH$41,SD18&lt;&gt;""),AND(TF18&gt;=TJ$37,TG18&gt;=TJ$41,TF18&lt;&gt;"")),"Merit",IF(OR(AND(AS18&gt;=AW$36,AT18&gt;=AW$40,AS18&lt;&gt;"",AO18=""),AND(BV18&gt;=BZ$36,BW18&gt;=BZ$40,BV18&lt;&gt;"",BR18=""),AND(CY18&gt;=DC$36,CZ18&gt;=DC$40,CY18&lt;&gt;"",CU18=""),AND(ED18&gt;=EH$36,EE18&gt;=EH$40,ED18&lt;&gt;""),AND(FF18&gt;=FJ$36,FG18&gt;=FJ$40,FF18&lt;&gt;""),AND(GH18&gt;=GL$36,GI18&gt;=GL$40,GH18&lt;&gt;""),AND(HJ18&gt;=HN$36,HK18&gt;=HN$40,HJ18&lt;&gt;""),AND(IL18&gt;=IP$36,IM18&gt;=IP$40,IL18&lt;&gt;""),AND(JN18&gt;=JR$36,JO18&gt;=JR$40,JN18&lt;&gt;""),AND(KP18&gt;=KT$36,KQ18&gt;=KT$40,KP18&lt;&gt;""),AND(LR18&gt;=LV$36,LS18&gt;=LV$40,LR18&lt;&gt;""),AND(MT18&gt;=MX$36,MU18&gt;=MX$40,MT18&lt;&gt;""),AND(NV18&gt;=NZ$36,NW18&gt;=NZ$40,NV18&lt;&gt;""),AND(OX18&gt;=PB$36,OY18&gt;=PB$40,OX18&lt;&gt;""),AND(PZ18&gt;=QD$36,QA18&gt;=QD$40,PZ18&lt;&gt;""),AND(RB18&gt;=RF$36,RC18&gt;=RF$40,RB18&lt;&gt;""),AND(SD18&gt;=SH$36,SE18&gt;=SH$40,SD18&lt;&gt;""),AND(TF18&gt;=TJ$36,TG18&gt;=TJ$40,TF18&lt;&gt;"")),"Excellence",IF(I18="P","Worlds Team",IF(F18="P","National Team","")))))</f>
        <v>National Team</v>
      </c>
      <c r="I18" s="3" t="str">
        <f>IF(OR(AND(AS18&gt;=AW$35,AT18&gt;=AW$39,AS18&lt;&gt;"",AO18=""),AND(BV18&gt;=BZ$35,BW18&gt;=BZ$39,BV18&lt;&gt;"",BR18=""),AND(CY18&gt;=DC$35,CZ18&gt;=DC$39,CY18&lt;&gt;"",CU18=""),AND(ED18&gt;=EH$35,EE18&gt;=EH$39,ED18&lt;&gt;""),AND(FF18&gt;=FJ$35,FG18&gt;=FJ$39,FF18&lt;&gt;""),AND(GH18&gt;=GL$35,GI18&gt;=GL$39,GH18&lt;&gt;""),AND(HJ18&gt;=HN$35,HK18&gt;=HN$39,HJ18&lt;&gt;""),AND(IL18&gt;=IP$35,IM18&gt;=IP$39,IL18&lt;&gt;""),AND(JN18&gt;=JR$35,JO18&gt;=JR$39,JN18&lt;&gt;""),AND(KP18&gt;=KT$35,KQ18&gt;=KT$39,KP18&lt;&gt;""),AND(LR18&gt;=LV$35,LS18&gt;=LV$39,LR18&lt;&gt;""),AND(MT18&gt;=MX$35,MU18&gt;=MX$39,MT18&lt;&gt;""),AND(NV18&gt;=NZ$35,NW18&gt;=NZ$39,NV18&lt;&gt;""),AND(OX18&gt;=PB$35,OY18&gt;=PB$39,OX18&lt;&gt;""),AND(PZ18&gt;=QD$35,QA18&gt;=QD$39,PZ18&lt;&gt;""),AND(RB18&gt;=RF$35,RC18&gt;=RF$39,RB18&lt;&gt;""),AND(SD18&gt;=SH$35,SE18&gt;=SH$39,SD18&lt;&gt;""),AND(TF18&gt;=TJ$35,TG18&gt;=TJ$39,TF18&lt;&gt;"")),"P","")</f>
        <v/>
      </c>
      <c r="J18" s="8">
        <f>IF(COUNT(AQ18,BT18,CW18)&gt;0,LARGE((AQ18,BT18,CW18),1),0)</f>
        <v>51.699999999999996</v>
      </c>
      <c r="K18" s="8" t="str">
        <f>IF(J18=0,"",IF(J18=CW18,$CA$1,IF(J18=BT18,$AX$1,IF(J18=AQ18,$U$1,""))))</f>
        <v>2024 Nationals</v>
      </c>
      <c r="L18" s="8">
        <f>IF(COUNT(AQ18,BT18,CW18)&gt;1,LARGE((AQ18,BT18,CW18),2),0)</f>
        <v>48.9</v>
      </c>
      <c r="M18" s="8" t="str">
        <f>IF(K18=0,"",IF(AND(L18=J18,L18=AQ18,K18=BT18),$U$1,IF(AND(L18=J18,L18=AQ18,L18=CW18),$U$1,IF(AND(L18=J18,L18=CW18,L18=BT18),$AX$1,IF(L18=CW18,$CA$1,IF(L18=BT18,$AX$1,IF(L18=AQ18,$U$1,"")))))))</f>
        <v>2024 Elite Canada</v>
      </c>
      <c r="N18" s="8">
        <f>IF(COUNT(AR18,BU18,CX18)&gt;0,LARGE((AR18,BU18,CX18),1),0)</f>
        <v>26.299999999999997</v>
      </c>
      <c r="O18" s="8" t="str">
        <f>IF(N18=0,"",IF(N18=CX18,$CA$1,IF(N18=BU18,$AX$1,IF(N18=AR18,$U$1,""))))</f>
        <v>2023 Domestic 3rd Trial</v>
      </c>
      <c r="P18" s="8">
        <f>IF(MAX(AV18,BY18,DB18)&gt;0,MAX(AV18,BY18,DB18),0)</f>
        <v>0</v>
      </c>
      <c r="Q18" s="8" t="str">
        <f>IF(P18=0,"",IF(P18=DB18,$CA$1,IF(P18=BY18,$AX$1,IF(P18=AV18,$U$1,""))))</f>
        <v/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TD18,$SI$1,IF(R18+IF(L18="",0,L18)=SB18,$RG$1,IF(R18+IF(L18="",0,L18)=QZ18,$QE$1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))),IF(R18=DE18,IF(R18+IF(N18="",0,N18)=TE18,$SI$1,IF(R18+IF(N18="",0,N18)=SC18,$RG$1,IF(R18+IF(N18="",0,N18)=RA18,$QE$1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))),IF(R18=DF18,IF(R18+IF(P18="",0,P18)=TI18,$SI$1,IF(R18+IF(P18="",0,P18)=SG18,$RG$1,IF(R18+IF(P18="",0,P18)=RE18,$QE$1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)))</f>
        <v/>
      </c>
      <c r="U18" s="19">
        <v>18.100000000000001</v>
      </c>
      <c r="V18" s="19">
        <v>6.8</v>
      </c>
      <c r="W18" s="19">
        <v>0</v>
      </c>
      <c r="X18" s="19">
        <v>0</v>
      </c>
      <c r="Y18" s="19">
        <v>17</v>
      </c>
      <c r="Z18" s="19">
        <v>2.4</v>
      </c>
      <c r="AA18" s="19">
        <v>0</v>
      </c>
      <c r="AB18" s="19">
        <v>0</v>
      </c>
      <c r="AC18" s="19">
        <v>18.2</v>
      </c>
      <c r="AD18" s="19">
        <v>8.1</v>
      </c>
      <c r="AE18" s="19">
        <v>0</v>
      </c>
      <c r="AF18" s="19">
        <v>0</v>
      </c>
      <c r="AG18" s="19"/>
      <c r="AH18" s="19"/>
      <c r="AI18" s="19"/>
      <c r="AJ18" s="19"/>
      <c r="AK18" s="19"/>
      <c r="AL18" s="19"/>
      <c r="AM18" s="19"/>
      <c r="AN18" s="19"/>
      <c r="AO18" s="28"/>
      <c r="AP18" s="41">
        <f>IF(SUM(V18,Z18)&gt;0,SUM(V18,Z18),"")</f>
        <v>9.1999999999999993</v>
      </c>
      <c r="AQ18" s="41">
        <f>IF(SUM(U18:V18,X18:Z18,AB18)-W18-AA18&gt;0,SUM(U18:V18,X18:Z18,AB18)-W18-AA18,"")</f>
        <v>44.300000000000004</v>
      </c>
      <c r="AR18" s="41">
        <f>IF(SUM(AC18:AD18,AF18)-AE18&gt;0,SUM(AC18:AD18,AF18)-AE18,"")</f>
        <v>26.299999999999997</v>
      </c>
      <c r="AS18" s="41">
        <f>IF(SUM(V18,Z18,AD18)&gt;0,SUM(V18,Z18,AD18),"")</f>
        <v>17.299999999999997</v>
      </c>
      <c r="AT18" s="41">
        <f>IF(SUM(AQ18,AR18)&gt;0,SUM(AQ18,AR18),"")</f>
        <v>70.599999999999994</v>
      </c>
      <c r="AU18" s="41" t="str">
        <f>IF(SUM(AH18,AL18)&gt;0,SUM(AH18,AL18),"")</f>
        <v/>
      </c>
      <c r="AV18" s="41" t="str">
        <f>IF(SUM(AG18:AH18,AJ18:AL18,AN18)-SUM(AI18,AM18)&gt;0,SUM(AG18:AH18,AJ18:AL18,AN18)-SUM(AI18,AM18),"")</f>
        <v/>
      </c>
      <c r="AW18" s="41">
        <f>IF(SUM(AQ18,AR18,AV18)&gt;0,SUM(AQ18,AR18,AV18),"")</f>
        <v>70.599999999999994</v>
      </c>
      <c r="AX18" s="18">
        <v>16.7</v>
      </c>
      <c r="AY18" s="18">
        <v>8</v>
      </c>
      <c r="AZ18" s="18">
        <v>0.8</v>
      </c>
      <c r="BA18" s="18">
        <v>0.3</v>
      </c>
      <c r="BB18" s="18">
        <v>17.899999999999999</v>
      </c>
      <c r="BC18" s="18">
        <v>6.8</v>
      </c>
      <c r="BD18" s="18">
        <v>0</v>
      </c>
      <c r="BE18" s="18">
        <v>0</v>
      </c>
      <c r="BF18" s="18">
        <v>18</v>
      </c>
      <c r="BG18" s="18">
        <v>6.4</v>
      </c>
      <c r="BH18" s="18">
        <v>0.8</v>
      </c>
      <c r="BI18" s="18">
        <v>0</v>
      </c>
      <c r="BJ18" s="18"/>
      <c r="BK18" s="18"/>
      <c r="BL18" s="18"/>
      <c r="BM18" s="18"/>
      <c r="BN18" s="18"/>
      <c r="BO18" s="18"/>
      <c r="BP18" s="18"/>
      <c r="BQ18" s="18"/>
      <c r="BR18" s="29"/>
      <c r="BS18" s="11">
        <f>IF(SUM(AY18,BC18)&gt;0,SUM(AY18,BC18),"")</f>
        <v>14.8</v>
      </c>
      <c r="BT18" s="11">
        <f>IF(SUM(AX18:AY18,BA18:BC18,BE18)-AZ18-BD18&gt;0,SUM(AX18:AY18,BA18:BC18,BE18)-AZ18-BD18,"")</f>
        <v>48.9</v>
      </c>
      <c r="BU18" s="11">
        <f>IF(SUM(BF18:BG18,BI18)-BH18&gt;0,SUM(BF18:BG18,BI18)-BH18,"")</f>
        <v>23.599999999999998</v>
      </c>
      <c r="BV18" s="11">
        <f>IF(SUM(AY18,BC18,BG18)&gt;0,SUM(AY18,BC18,BG18),"")</f>
        <v>21.200000000000003</v>
      </c>
      <c r="BW18" s="11">
        <f>IF(SUM(BT18,BU18)&gt;0,SUM(BT18,BU18),"")</f>
        <v>72.5</v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>
        <f>IF(SUM(BT18,BU18,BY18)&gt;0,SUM(BT18,BU18,BY18),"")</f>
        <v>72.5</v>
      </c>
      <c r="CA18" s="19">
        <v>18.2</v>
      </c>
      <c r="CB18" s="19">
        <v>8.4</v>
      </c>
      <c r="CC18" s="19">
        <v>0</v>
      </c>
      <c r="CD18" s="19">
        <v>0.3</v>
      </c>
      <c r="CE18" s="19">
        <v>18.2</v>
      </c>
      <c r="CF18" s="19">
        <v>6.8</v>
      </c>
      <c r="CG18" s="19">
        <v>0.2</v>
      </c>
      <c r="CH18" s="19">
        <v>0</v>
      </c>
      <c r="CI18" s="19">
        <v>17.399999999999999</v>
      </c>
      <c r="CJ18" s="19">
        <v>2.8</v>
      </c>
      <c r="CK18" s="19">
        <v>0</v>
      </c>
      <c r="CL18" s="19">
        <v>0</v>
      </c>
      <c r="CM18" s="19"/>
      <c r="CN18" s="19"/>
      <c r="CO18" s="19"/>
      <c r="CP18" s="19"/>
      <c r="CQ18" s="19"/>
      <c r="CR18" s="19"/>
      <c r="CS18" s="19"/>
      <c r="CT18" s="19"/>
      <c r="CU18" s="28"/>
      <c r="CV18" s="41">
        <f>IF(SUM(CB18,CF18)&gt;0,SUM(CB18,CF18),"")</f>
        <v>15.2</v>
      </c>
      <c r="CW18" s="41">
        <f>IF(SUM(CA18:CB18,CD18:CF18,CH18)-CC18-CG18&gt;0,SUM(CA18:CB18,CD18:CF18,CH18)-CC18-CG18,"")</f>
        <v>51.699999999999996</v>
      </c>
      <c r="CX18" s="41">
        <f>IF(SUM(CI18:CJ18,CL18)-CK18&gt;0,SUM(CI18:CJ18,CL18)-CK18,"")</f>
        <v>20.2</v>
      </c>
      <c r="CY18" s="41">
        <f>IF(SUM(CB18,CF18,CJ18)&gt;0,SUM(CB18,CF18,CJ18),"")</f>
        <v>18</v>
      </c>
      <c r="CZ18" s="41">
        <f>IF(SUM(CW18,CX18)&gt;0,SUM(CW18,CX18),"")</f>
        <v>71.899999999999991</v>
      </c>
      <c r="DA18" s="41" t="str">
        <f>IF(SUM(CN18,CR18)&gt;0,SUM(CN18,CR18),"")</f>
        <v/>
      </c>
      <c r="DB18" s="41" t="str">
        <f>IF(SUM(CM18:CN18,CP18:CR18,CT18)-SUM(CO18,CS18)&gt;0,SUM(CM18:CN18,CP18:CR18,CT18)-SUM(CO18,CS18),"")</f>
        <v/>
      </c>
      <c r="DC18" s="41">
        <f>IF(SUM(CW18,CX18,DB18)&gt;0,SUM(CW18,CX18,DB18),"")</f>
        <v>71.899999999999991</v>
      </c>
      <c r="DD18" s="52" t="str">
        <f>IF(MAX(EB18,FD18,GF18,HH18,IJ18,JL18,KN18,LP18,MR18,NT18,OV18,PX18,QZ18,SB18,TD18)-IF(L18="",0,L18)&gt;0.001,MAX(EB18,FD18,GF18,HH18,IJ18,JL18,KN18,LP18,MR18,NT18,OV18,PX18,QZ18,SB18,TD18)-IF(L18="",0,L18),"")</f>
        <v/>
      </c>
      <c r="DE18" s="52" t="str">
        <f>IF(MAX(EC18,FE18,GG18,HI18,IK18,JM18,KO18,LQ18,MS18,NU18,OW18,PY18,RA18,SC18,TE18)-IF(N18="",0,N18)&gt;0.001,MAX(EC18,FE18,GG18,HI18,IK18,JM18,KO18,LQ18,MS18,NU18,OW18,PY18,RA18,SC18,TE18)-IF(N18="",0,N18),"")</f>
        <v/>
      </c>
      <c r="DF18" s="52" t="str">
        <f>IF(MAX(EG18,FI18,GK18,HM18,IO18,JQ18,KS18,LU18,MW18,NY18,PA18,QC18,RE18,SG18,TI18)-IF(P18="",0,P18)&gt;0.001,MAX(EG18,FI18,GK18,HM18,IO18,JQ18,KS18,LU18,MW18,NY18,PA18,QC18,RE18,SG18,TI18)-IF(P18="",0,P18),"")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>
        <v>18.399999999999999</v>
      </c>
      <c r="JT18" s="17">
        <v>8.4</v>
      </c>
      <c r="JU18" s="17">
        <v>0.8</v>
      </c>
      <c r="JV18" s="17">
        <v>0</v>
      </c>
      <c r="JW18" s="17">
        <v>17.2</v>
      </c>
      <c r="JX18" s="17">
        <v>3.6</v>
      </c>
      <c r="JY18" s="17">
        <v>0</v>
      </c>
      <c r="JZ18" s="17">
        <v>0</v>
      </c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>
        <f>IF(SUM(JT18,JX18)&gt;0,SUM(JT18,JX18),"")</f>
        <v>12</v>
      </c>
      <c r="KN18" s="41">
        <f>IF(SUM(JS18:JT18,JV18:JX18,JZ18)-JU18-JY18&gt;0,SUM(JS18:JT18,JV18:JX18,JZ18)-JU18-JY18,"")</f>
        <v>46.800000000000004</v>
      </c>
      <c r="KO18" s="41" t="str">
        <f>IF(SUM(KA18:KB18,KD18)-KC18&gt;0,SUM(KA18:KB18,KD18)-KC18,"")</f>
        <v/>
      </c>
      <c r="KP18" s="41">
        <f>IF(SUM(JT18,JX18,KB18)&gt;0,SUM(JT18,JX18,KB18),"")</f>
        <v>12</v>
      </c>
      <c r="KQ18" s="41">
        <f>IF(SUM(KN18,KO18)&gt;0,SUM(KN18,KO18),"")</f>
        <v>46.800000000000004</v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>
        <f>IF(SUM(KN18,KO18,KS18)&gt;0,SUM(KN18,KO18,KS18),"")</f>
        <v>46.800000000000004</v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41" t="str">
        <f>IF(SUM(QF18,QJ18)&gt;0,SUM(QF18,QJ18),"")</f>
        <v/>
      </c>
      <c r="QZ18" s="41" t="str">
        <f>IF(SUM(QE18:QF18,QH18:QJ18,QL18)-QG18-QK18&gt;0,SUM(QE18:QF18,QH18:QJ18,QL18)-QG18-QK18,"")</f>
        <v/>
      </c>
      <c r="RA18" s="41" t="str">
        <f>IF(SUM(QM18:QN18,QP18)-QO18&gt;0,SUM(QM18:QN18,QP18)-QO18,"")</f>
        <v/>
      </c>
      <c r="RB18" s="41" t="str">
        <f>IF(SUM(QF18,QJ18,QN18)&gt;0,SUM(QF18,QJ18,QN18),"")</f>
        <v/>
      </c>
      <c r="RC18" s="41" t="str">
        <f>IF(SUM(QZ18,RA18)&gt;0,SUM(QZ18,RA18),"")</f>
        <v/>
      </c>
      <c r="RD18" s="41" t="str">
        <f>IF(SUM(QR18,QV18)&gt;0,SUM(QR18,QV18),"")</f>
        <v/>
      </c>
      <c r="RE18" s="41" t="str">
        <f>IF(SUM(QQ18:QR18,QT18:QV18,QX18)-SUM(QS18,QW18)&gt;0,SUM(QQ18:QR18,QT18:QV18,QX18)-SUM(QS18,QW18),"")</f>
        <v/>
      </c>
      <c r="RF18" s="41" t="str">
        <f>IF(SUM(QZ18,RA18,RE18)&gt;0,SUM(QZ18,RA18,RE18),"")</f>
        <v/>
      </c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1" t="str">
        <f>IF(SUM(RH18,RL18)&gt;0,SUM(RH18,RL18),"")</f>
        <v/>
      </c>
      <c r="SB18" s="11" t="str">
        <f>IF(SUM(RG18:RH18,RJ18:RL18,RN18)-RI18-RM18&gt;0,SUM(RG18:RH18,RJ18:RL18,RN18)-RI18-RM18,"")</f>
        <v/>
      </c>
      <c r="SC18" s="11" t="str">
        <f>IF(SUM(RO18:RP18,RR18)-RQ18&gt;0,SUM(RO18:RP18,RR18)-RQ18,"")</f>
        <v/>
      </c>
      <c r="SD18" s="11" t="str">
        <f>IF(SUM(RH18,RL18,RP18)&gt;0,SUM(RH18,RL18,RP18),"")</f>
        <v/>
      </c>
      <c r="SE18" s="11" t="str">
        <f>IF(SUM(SB18,SC18)&gt;0,SUM(SB18,SC18),"")</f>
        <v/>
      </c>
      <c r="SF18" s="11" t="str">
        <f>IF(SUM(RT18,RX18)&gt;0,SUM(RT18,RX18),"")</f>
        <v/>
      </c>
      <c r="SG18" s="11" t="str">
        <f>IF(SUM(RS18:RT18,RV18:RX18,RZ18)-SUM(RU18,RY18)&gt;0,SUM(RS18:RT18,RV18:RX18,RZ18)-SUM(RU18,RY18),"")</f>
        <v/>
      </c>
      <c r="SH18" s="11" t="str">
        <f>IF(SUM(SB18,SC18,SG18)&gt;0,SUM(SB18,SC18,SG18),"")</f>
        <v/>
      </c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41" t="str">
        <f>IF(SUM(SJ18,SN18)&gt;0,SUM(SJ18,SN18),"")</f>
        <v/>
      </c>
      <c r="TD18" s="41" t="str">
        <f>IF(SUM(SI18:SJ18,SL18:SN18,SP18)-SK18-SO18&gt;0,SUM(SI18:SJ18,SL18:SN18,SP18)-SK18-SO18,"")</f>
        <v/>
      </c>
      <c r="TE18" s="41" t="str">
        <f>IF(SUM(SQ18:SR18,ST18)-SS18&gt;0,SUM(SQ18:SR18,ST18)-SS18,"")</f>
        <v/>
      </c>
      <c r="TF18" s="41" t="str">
        <f>IF(SUM(SJ18,SN18,SR18)&gt;0,SUM(SJ18,SN18,SR18),"")</f>
        <v/>
      </c>
      <c r="TG18" s="41" t="str">
        <f>IF(SUM(TD18,TE18)&gt;0,SUM(TD18,TE18),"")</f>
        <v/>
      </c>
      <c r="TH18" s="41" t="str">
        <f>IF(SUM(SV18,SZ18)&gt;0,SUM(SV18,SZ18),"")</f>
        <v/>
      </c>
      <c r="TI18" s="41" t="str">
        <f>IF(SUM(SU18:SV18,SX18:SZ18,TB18)-SUM(SW18,TA18)&gt;0,SUM(SU18:SV18,SX18:SZ18,TB18)-SUM(SW18,TA18),"")</f>
        <v/>
      </c>
      <c r="TJ18" s="41" t="str">
        <f>IF(SUM(TD18,TE18,TI18)&gt;0,SUM(TD18,TE18,TI18),"")</f>
        <v/>
      </c>
      <c r="TK18" s="27">
        <f>IF($CU18="P",CA18,(CA18+AX18)/2)</f>
        <v>17.45</v>
      </c>
      <c r="TL18" s="27">
        <f>IF($CU18="P",CB18,(CB18+AY18)/2)</f>
        <v>8.1999999999999993</v>
      </c>
      <c r="TM18" s="27">
        <f>IF($CU18="P",CC18,(CC18+AZ18)/2)</f>
        <v>0.4</v>
      </c>
      <c r="TN18" s="27">
        <f>IF($CU18="P",CD18,(CD18+BA18)/2)</f>
        <v>0.3</v>
      </c>
      <c r="TO18" s="27">
        <f>IF($CU18="P",CE18,(CE18+BB18)/2)</f>
        <v>18.049999999999997</v>
      </c>
      <c r="TP18" s="27">
        <f>IF($CU18="P",CF18,(CF18+BC18)/2)</f>
        <v>6.8</v>
      </c>
      <c r="TQ18" s="27">
        <f>IF($CU18="P",CG18,(CG18+BD18)/2)</f>
        <v>0.1</v>
      </c>
      <c r="TR18" s="27">
        <f>IF($CU18="P",CH18,(CH18+BE18)/2)</f>
        <v>0</v>
      </c>
      <c r="TS18" s="27">
        <f>IF($CU18="P",CI18,(CI18+BF18)/2)</f>
        <v>17.7</v>
      </c>
      <c r="TT18" s="27">
        <f>IF($CU18="P",CJ18,(CJ18+BG18)/2)</f>
        <v>4.5999999999999996</v>
      </c>
      <c r="TU18" s="27">
        <f>IF($CU18="P",CK18,(CK18+BH18)/2)</f>
        <v>0.4</v>
      </c>
      <c r="TV18" s="27">
        <f>IF($CU18="P",CL18,(CL18+BI18)/2)</f>
        <v>0</v>
      </c>
      <c r="TW18" s="27">
        <f>IF($CU18="P",CM18,(CM18+BJ18)/2)</f>
        <v>0</v>
      </c>
      <c r="TX18" s="27">
        <f>IF($CU18="P",CN18,(CN18+BK18)/2)</f>
        <v>0</v>
      </c>
      <c r="TY18" s="27">
        <f>IF($CU18="P",CO18,(CO18+BL18)/2)</f>
        <v>0</v>
      </c>
      <c r="TZ18" s="27">
        <f>IF($CU18="P",CP18,(CP18+BM18)/2)</f>
        <v>0</v>
      </c>
      <c r="UA18" s="27">
        <f>IF($CU18="P",CQ18,(CQ18+BN18)/2)</f>
        <v>0</v>
      </c>
      <c r="UB18" s="27">
        <f>IF($CU18="P",CR18,(CR18+BO18)/2)</f>
        <v>0</v>
      </c>
      <c r="UC18" s="27">
        <f>IF($CU18="P",CS18,(CS18+BP18)/2)</f>
        <v>0</v>
      </c>
      <c r="UD18" s="27">
        <f>IF($CU18="P",CT18,(CT18+BQ18)/2)</f>
        <v>0</v>
      </c>
      <c r="UE18" s="29" t="s">
        <v>56</v>
      </c>
      <c r="UF18" s="11">
        <f>IF(SUM(TL18,TP18)&gt;0,SUM(TL18,TP18),"")</f>
        <v>15</v>
      </c>
      <c r="UG18" s="11">
        <f>IF(SUM(TK18:TL18,TN18:TP18,TR18)-TM18-TQ18&gt;0,SUM(TK18:TL18,TN18:TP18,TR18)-TM18-TQ18,"")</f>
        <v>50.3</v>
      </c>
      <c r="UH18" s="11">
        <f>IF(SUM(TS18:TT18,TV18)-TU18&gt;0,SUM(TS18:TT18,TV18)-TU18,"")</f>
        <v>21.9</v>
      </c>
      <c r="UI18" s="11">
        <f>IF(SUM(TL18,TP18,TT18)&gt;0,SUM(TL18,TP18,TT18),"")</f>
        <v>19.600000000000001</v>
      </c>
      <c r="UJ18" s="11">
        <f>IF(SUM(UG18,UH18)&gt;0,SUM(UG18,UH18),"")</f>
        <v>72.199999999999989</v>
      </c>
      <c r="UK18" s="11" t="str">
        <f>IF(SUM(TX18,UB18)&gt;0,SUM(TX18,UB18),"")</f>
        <v/>
      </c>
      <c r="UL18" s="11" t="str">
        <f>IF(SUM(TW18:TX18,TZ18:UB18,UD18)-SUM(TY18,UC18)&gt;0,SUM(TW18:TX18,TZ18:UB18,UD18)-SUM(TY18,UC18),"")</f>
        <v/>
      </c>
      <c r="UM18" s="11">
        <f>IF(SUM(UG18,UH18,UL18)&gt;0,SUM(UG18,UH18,UL18),"")</f>
        <v>72.199999999999989</v>
      </c>
    </row>
    <row r="19" spans="1:559" x14ac:dyDescent="0.2">
      <c r="A19" s="4" t="str" cm="1">
        <f t="array" ref="A19">IF(AND(H19&lt;&gt;"",H19&lt;&gt;"No DD"),SUMPRODUCT((H$4:H$32&lt;&gt;"")*(H$4:H$32&lt;&gt;"No DD")*(E$4:E$32&gt;E19))+1,IF(H19="No DD",SUMPRODUCT((H$4:H$32="No DD")*(E$4:E$32&gt;E19))+1+SUMPRODUCT((H$4:H$32&lt;&gt;"")*(H$4:H$32&lt;&gt;"No DD")),""))</f>
        <v/>
      </c>
      <c r="B19" s="5" t="s">
        <v>76</v>
      </c>
      <c r="C19" s="4" t="s">
        <v>75</v>
      </c>
      <c r="D19" s="4">
        <v>2001</v>
      </c>
      <c r="E19" s="9">
        <f>SUM(J19:R19)+SUM(J19:O19)*0.0000001+SUM(J19)*0.0000000000001</f>
        <v>178.25001277500516</v>
      </c>
      <c r="F19" s="3" t="str">
        <f>IF(OR(AND(AP19&gt;=AW$34,AQ19&gt;=AW$38,AP19&lt;&gt;"",AO19=""),AND(AU19&gt;=AW$34,AV19&gt;=AW$38,AU19&lt;&gt;"",AO19=""),AND(BS19&gt;=BZ$34,BT19&gt;=BZ$38,BS19&lt;&gt;"",BR19=""),AND(BX19&gt;=BZ$34,BY19&gt;=BZ$38,BX19&lt;&gt;"",BR19=""),AND(CV19&gt;=DC$34,CW19&gt;=DC$38,CV19&lt;&gt;"",CU19=""),AND(DA19&gt;=DC$34,DB19&gt;=DC$38,DA19&lt;&gt;""),AND(EA19&gt;=EH$34,EB19&gt;=EH$38,EA19&lt;&gt;""),AND(EF19&gt;=EH$34,EG19&gt;=EH$38,EF19&lt;&gt;""),AND(FC19&gt;=FJ$34,FD19&gt;=FJ$38,FC19&lt;&gt;""),AND(FH19&gt;=FJ$34,FI19&gt;=FJ$38,FH19&lt;&gt;""),AND(GE19&gt;=GL$34,GF19&gt;=GL$38,GE19&lt;&gt;""),AND(GJ19&gt;=GL$34,GK19&gt;=GL$38,GJ19&lt;&gt;""),AND(HG19&gt;=HN$34,HH19&gt;=HN$38,HG19&lt;&gt;""),AND(HL19&gt;=HN$34,HM19&gt;=HN$38,HL19&lt;&gt;""),AND(II19&gt;=IP$34,IJ19&gt;=IP$38,II19&lt;&gt;""),AND(IN19&gt;=IP$34,IO19&gt;=IP$38,IN19&lt;&gt;""),AND(JK19&gt;=JR$34,JL19&gt;=JR$38,JK19&lt;&gt;""),AND(JP19&gt;=JR$34,JQ19&gt;=JR$38,JP19&lt;&gt;""),AND(KM19&gt;=KT$34,KN19&gt;=KT$38,KM19&lt;&gt;""),AND(KR19&gt;=KT$34,KS19&gt;=KT$38,KR19&lt;&gt;""),AND(LO19&gt;=LV$34,LP19&gt;=LV$38,LO19&lt;&gt;""),AND(LT19&gt;=LV$34,LU19&gt;=LV$38,LT19&lt;&gt;""),AND(MQ19&gt;=MX$34,MR19&gt;=MX$38,MQ19&lt;&gt;""),AND(MV19&gt;=MX$34,MW19&gt;=MX$38,MV19&lt;&gt;""),AND(NS19&gt;=NZ$34,NT19&gt;=NZ$38,NS19&lt;&gt;""),AND(NX19&gt;=NZ$34,NY19&gt;=NZ$38,NX19&lt;&gt;""),AND(OU19&gt;=PB$34,OV19&gt;=PB$38,OU19&lt;&gt;""),AND(OZ19&gt;=PB$34,PA19&gt;=PB$38,OZ19&lt;&gt;""),AND(PW19&gt;=QD$34,PX19&gt;=QD$38,PW19&lt;&gt;""),AND(QB19&gt;=QD$34,QC19&gt;=QD$38,QB19&lt;&gt;""),AND(QY19&gt;=RF$34,QZ19&gt;=RF$38,QY19&lt;&gt;""),AND(RD19&gt;=RF$34,RE19&gt;=RF$38,RD19&lt;&gt;""),AND(SA19&gt;=SH$34,SB19&gt;=SH$38,SA19&lt;&gt;""),AND(SF19&gt;=SH$34,SG19&gt;=SH$38,SF19&lt;&gt;""),AND(TC19&gt;=TJ$34,TD19&gt;=TJ$38,TC19&lt;&gt;""),AND(TI19&gt;=TJ$34,TJ19&gt;=TJ$38,TI19&lt;&gt;"")),"P","")</f>
        <v/>
      </c>
      <c r="G19" s="3" t="str">
        <f>IF(OR(AND(AQ19&gt;=AW$38,AQ19&lt;&gt;"",AO19=""),AND(AV19&gt;=AW$38,AV19&lt;&gt;"",AO19=""),AND(BT19&gt;=BZ$38,BT19&lt;&gt;"",BR19=""),AND(BY19&gt;=BZ$38,BY19&lt;&gt;"",BR19=""),AND(CW19&gt;=DC$38,CW19&lt;&gt;"",CU19=""),AND(DB19&gt;=DC$38,DB19&lt;&gt;"",CU19=""),AND(EB19&gt;=EH$38,EB19&lt;&gt;""),AND(EG19&gt;=EH$38,EG19&lt;&gt;""),AND(FD19&gt;=FJ$38,FD19&lt;&gt;""),AND(FI19&gt;=FJ$38,FI19&lt;&gt;""),AND(GF19&gt;=GL$38,GF19&lt;&gt;""),AND(GK19&gt;=GL$38,GK19&lt;&gt;""),AND(HH19&gt;=HN$38,HH19&lt;&gt;""),AND(HM19&gt;=HN$38,HM19&lt;&gt;""),AND(IJ19&gt;=IP$38,IJ19&lt;&gt;""),AND(IO19&gt;=IP$38,IO19&lt;&gt;""),AND(JL19&gt;=JR$38,JL19&lt;&gt;""),AND(JQ19&gt;=JR$38,JQ19&lt;&gt;""),AND(KN19&gt;=KT$38,KN19&lt;&gt;""),AND(KS19&gt;=KT$38,KS19&lt;&gt;""),AND(LP19&gt;=LV$38,LP19&lt;&gt;""),AND(LU19&gt;=LV$38,LU19&lt;&gt;""),AND(MR19&gt;=MX$38,MR19&lt;&gt;""),AND(MW19&gt;=MX$38,MW19&lt;&gt;""),AND(NT19&gt;=NZ$38,NT19&lt;&gt;""),AND(NY19&gt;=NZ$38,NY19&lt;&gt;""),AND(OV19&gt;=PB$38,OV19&lt;&gt;""),AND(PA19&gt;=PB$38,PA19&lt;&gt;""),AND(PX19&gt;=QD$38,PX19&lt;&gt;""),AND(QC19&gt;=QD$38,QC19&lt;&gt;""),AND(QZ19&gt;=RF$38,QZ19&lt;&gt;""),AND(RE19&gt;=RF$38,RE19&lt;&gt;""),AND(SB19&gt;=SH$38,SB19&lt;&gt;""),AND(SG19&gt;=SH$38,SG19&lt;&gt;""),AND(TD19&gt;=TJ$38,TD19&lt;&gt;""),AND(TJ19&gt;=TJ$38,TJ19&lt;&gt;"")),"P","")</f>
        <v/>
      </c>
      <c r="H19" s="37" t="str">
        <f>IF(AND(G19="P",F19=""),"No DD",IF(OR(AND(AS19&gt;=AW$37,AT19&gt;=AW$41,AS19&lt;&gt;"",AO19=""),AND(BV19&gt;=BZ$37,BW19&gt;=BZ$41,BV19&lt;&gt;"",BR19=""),AND(CY19&gt;=DC$37,CZ19&gt;=DC$41,CY19&lt;&gt;"",CU19=""),AND(ED19&gt;=EH$37,EE19&gt;=EH$41,ED19&lt;&gt;""),AND(FF19&gt;=FJ$37,FG19&gt;=FJ$41,FF19&lt;&gt;""),AND(GH19&gt;=GL$37,GI19&gt;=GL$41,GH19&lt;&gt;""),AND(HJ19&gt;=HN$37,HK19&gt;=HN$41,HJ19&lt;&gt;""),AND(IL19&gt;=IP$37,IM19&gt;=IP$41,IL19&lt;&gt;""),AND(JN19&gt;=JR$37,JO19&gt;=JR$41,JN19&lt;&gt;""),AND(KP19&gt;=KT$37,KQ19&gt;=KT$41,KP19&lt;&gt;""),AND(LR19&gt;=LV$37,LS19&gt;=LV$41,LR19&lt;&gt;""),AND(MT19&gt;=MX$37,MU19&gt;=MX$41,MT19&lt;&gt;""),AND(NV19&gt;=NZ$37,NW19&gt;=NZ$41,NV19&lt;&gt;""),AND(OX19&gt;=PB$37,OY19&gt;=PB$41,OX19&lt;&gt;""),AND(PZ19&gt;=QD$37,QA19&gt;=QD$41,PZ19&lt;&gt;""),AND(RB19&gt;=RF$37,RC19&gt;=RF$41,RB19&lt;&gt;""),AND(SD19&gt;=SH$37,SE19&gt;=SH$41,SD19&lt;&gt;""),AND(TF19&gt;=TJ$37,TG19&gt;=TJ$41,TF19&lt;&gt;"")),"Merit",IF(OR(AND(AS19&gt;=AW$36,AT19&gt;=AW$40,AS19&lt;&gt;"",AO19=""),AND(BV19&gt;=BZ$36,BW19&gt;=BZ$40,BV19&lt;&gt;"",BR19=""),AND(CY19&gt;=DC$36,CZ19&gt;=DC$40,CY19&lt;&gt;"",CU19=""),AND(ED19&gt;=EH$36,EE19&gt;=EH$40,ED19&lt;&gt;""),AND(FF19&gt;=FJ$36,FG19&gt;=FJ$40,FF19&lt;&gt;""),AND(GH19&gt;=GL$36,GI19&gt;=GL$40,GH19&lt;&gt;""),AND(HJ19&gt;=HN$36,HK19&gt;=HN$40,HJ19&lt;&gt;""),AND(IL19&gt;=IP$36,IM19&gt;=IP$40,IL19&lt;&gt;""),AND(JN19&gt;=JR$36,JO19&gt;=JR$40,JN19&lt;&gt;""),AND(KP19&gt;=KT$36,KQ19&gt;=KT$40,KP19&lt;&gt;""),AND(LR19&gt;=LV$36,LS19&gt;=LV$40,LR19&lt;&gt;""),AND(MT19&gt;=MX$36,MU19&gt;=MX$40,MT19&lt;&gt;""),AND(NV19&gt;=NZ$36,NW19&gt;=NZ$40,NV19&lt;&gt;""),AND(OX19&gt;=PB$36,OY19&gt;=PB$40,OX19&lt;&gt;""),AND(PZ19&gt;=QD$36,QA19&gt;=QD$40,PZ19&lt;&gt;""),AND(RB19&gt;=RF$36,RC19&gt;=RF$40,RB19&lt;&gt;""),AND(SD19&gt;=SH$36,SE19&gt;=SH$40,SD19&lt;&gt;""),AND(TF19&gt;=TJ$36,TG19&gt;=TJ$40,TF19&lt;&gt;"")),"Excellence",IF(I19="P","Worlds Team",IF(F19="P","National Team","")))))</f>
        <v/>
      </c>
      <c r="I19" s="3" t="str">
        <f>IF(OR(AND(AS19&gt;=AW$35,AT19&gt;=AW$39,AS19&lt;&gt;"",AO19=""),AND(BV19&gt;=BZ$35,BW19&gt;=BZ$39,BV19&lt;&gt;"",BR19=""),AND(CY19&gt;=DC$35,CZ19&gt;=DC$39,CY19&lt;&gt;"",CU19=""),AND(ED19&gt;=EH$35,EE19&gt;=EH$39,ED19&lt;&gt;""),AND(FF19&gt;=FJ$35,FG19&gt;=FJ$39,FF19&lt;&gt;""),AND(GH19&gt;=GL$35,GI19&gt;=GL$39,GH19&lt;&gt;""),AND(HJ19&gt;=HN$35,HK19&gt;=HN$39,HJ19&lt;&gt;""),AND(IL19&gt;=IP$35,IM19&gt;=IP$39,IL19&lt;&gt;""),AND(JN19&gt;=JR$35,JO19&gt;=JR$39,JN19&lt;&gt;""),AND(KP19&gt;=KT$35,KQ19&gt;=KT$39,KP19&lt;&gt;""),AND(LR19&gt;=LV$35,LS19&gt;=LV$39,LR19&lt;&gt;""),AND(MT19&gt;=MX$35,MU19&gt;=MX$39,MT19&lt;&gt;""),AND(NV19&gt;=NZ$35,NW19&gt;=NZ$39,NV19&lt;&gt;""),AND(OX19&gt;=PB$35,OY19&gt;=PB$39,OX19&lt;&gt;""),AND(PZ19&gt;=QD$35,QA19&gt;=QD$39,PZ19&lt;&gt;""),AND(RB19&gt;=RF$35,RC19&gt;=RF$39,RB19&lt;&gt;""),AND(SD19&gt;=SH$35,SE19&gt;=SH$39,SD19&lt;&gt;""),AND(TF19&gt;=TJ$35,TG19&gt;=TJ$39,TF19&lt;&gt;"")),"P","")</f>
        <v/>
      </c>
      <c r="J19" s="8">
        <f>IF(COUNT(AQ19,BT19,CW19)&gt;0,LARGE((AQ19,BT19,CW19),1),0)</f>
        <v>51.649999999999991</v>
      </c>
      <c r="K19" s="8" t="str">
        <f>IF(J19=0,"",IF(J19=CW19,$CA$1,IF(J19=BT19,$AX$1,IF(J19=AQ19,$U$1,""))))</f>
        <v>2023 Domestic 3rd Trial</v>
      </c>
      <c r="L19" s="8">
        <f>IF(COUNT(AQ19,BT19,CW19)&gt;1,LARGE((AQ19,BT19,CW19),2),0)</f>
        <v>50.2</v>
      </c>
      <c r="M19" s="8" t="str">
        <f>IF(K19=0,"",IF(AND(L19=J19,L19=AQ19,K19=BT19),$U$1,IF(AND(L19=J19,L19=AQ19,L19=CW19),$U$1,IF(AND(L19=J19,L19=CW19,L19=BT19),$AX$1,IF(L19=CW19,$CA$1,IF(L19=BT19,$AX$1,IF(L19=AQ19,$U$1,"")))))))</f>
        <v>2024 Nationals</v>
      </c>
      <c r="N19" s="8">
        <f>IF(COUNT(AR19,BU19,CX19)&gt;0,LARGE((AR19,BU19,CX19),1),0)</f>
        <v>25.900000000000002</v>
      </c>
      <c r="O19" s="8" t="str">
        <f>IF(N19=0,"",IF(N19=CX19,$CA$1,IF(N19=BU19,$AX$1,IF(N19=AR19,$U$1,""))))</f>
        <v>2024 Nationals</v>
      </c>
      <c r="P19" s="8">
        <f>IF(MAX(AV19,BY19,DB19)&gt;0,MAX(AV19,BY19,DB19),0)</f>
        <v>50.5</v>
      </c>
      <c r="Q19" s="8" t="str">
        <f>IF(P19=0,"",IF(P19=DB19,$CA$1,IF(P19=BY19,$AX$1,IF(P19=AV19,$U$1,""))))</f>
        <v>2024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TD19,$SI$1,IF(R19+IF(L19="",0,L19)=SB19,$RG$1,IF(R19+IF(L19="",0,L19)=QZ19,$QE$1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))),IF(R19=DE19,IF(R19+IF(N19="",0,N19)=TE19,$SI$1,IF(R19+IF(N19="",0,N19)=SC19,$RG$1,IF(R19+IF(N19="",0,N19)=RA19,$QE$1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))),IF(R19=DF19,IF(R19+IF(P19="",0,P19)=TI19,$SI$1,IF(R19+IF(P19="",0,P19)=SG19,$RG$1,IF(R19+IF(P19="",0,P19)=RE19,$QE$1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)))</f>
        <v/>
      </c>
      <c r="U19" s="19">
        <v>17.75</v>
      </c>
      <c r="V19" s="19">
        <v>7.8000000000000007</v>
      </c>
      <c r="W19" s="19">
        <v>0.2</v>
      </c>
      <c r="X19" s="19">
        <v>0</v>
      </c>
      <c r="Y19" s="19">
        <v>18.8</v>
      </c>
      <c r="Z19" s="19">
        <v>7.1999999999999993</v>
      </c>
      <c r="AA19" s="19">
        <v>0</v>
      </c>
      <c r="AB19" s="19">
        <v>0.3</v>
      </c>
      <c r="AC19" s="19">
        <v>18.25</v>
      </c>
      <c r="AD19" s="19">
        <v>5.4</v>
      </c>
      <c r="AE19" s="19">
        <v>0.3</v>
      </c>
      <c r="AF19" s="19">
        <v>0.15</v>
      </c>
      <c r="AG19" s="19">
        <v>9.25</v>
      </c>
      <c r="AH19" s="19">
        <v>3.4</v>
      </c>
      <c r="AI19" s="19">
        <v>0.1</v>
      </c>
      <c r="AJ19" s="19">
        <v>0</v>
      </c>
      <c r="AK19" s="19">
        <v>0</v>
      </c>
      <c r="AL19" s="19">
        <v>0</v>
      </c>
      <c r="AM19" s="19">
        <v>0</v>
      </c>
      <c r="AN19" s="19">
        <v>0</v>
      </c>
      <c r="AO19" s="28" t="s">
        <v>56</v>
      </c>
      <c r="AP19" s="41">
        <f>IF(SUM(V19,Z19)&gt;0,SUM(V19,Z19),"")</f>
        <v>15</v>
      </c>
      <c r="AQ19" s="41">
        <f>IF(SUM(U19:V19,X19:Z19,AB19)-W19-AA19&gt;0,SUM(U19:V19,X19:Z19,AB19)-W19-AA19,"")</f>
        <v>51.649999999999991</v>
      </c>
      <c r="AR19" s="41">
        <f>IF(SUM(AC19:AD19,AF19)-AE19&gt;0,SUM(AC19:AD19,AF19)-AE19,"")</f>
        <v>23.499999999999996</v>
      </c>
      <c r="AS19" s="41">
        <f>IF(SUM(V19,Z19,AD19)&gt;0,SUM(V19,Z19,AD19),"")</f>
        <v>20.399999999999999</v>
      </c>
      <c r="AT19" s="41">
        <f>IF(SUM(AQ19,AR19)&gt;0,SUM(AQ19,AR19),"")</f>
        <v>75.149999999999991</v>
      </c>
      <c r="AU19" s="41">
        <f>IF(SUM(AH19,AL19)&gt;0,SUM(AH19,AL19),"")</f>
        <v>3.4</v>
      </c>
      <c r="AV19" s="41">
        <f>IF(SUM(AG19:AH19,AJ19:AL19,AN19)-SUM(AI19,AM19)&gt;0,SUM(AG19:AH19,AJ19:AL19,AN19)-SUM(AI19,AM19),"")</f>
        <v>12.55</v>
      </c>
      <c r="AW19" s="41">
        <f>IF(SUM(AQ19,AR19,AV19)&gt;0,SUM(AQ19,AR19,AV19),"")</f>
        <v>87.699999999999989</v>
      </c>
      <c r="AX19" s="18">
        <v>18.5</v>
      </c>
      <c r="AY19" s="18">
        <v>8.4</v>
      </c>
      <c r="AZ19" s="18">
        <v>0.2</v>
      </c>
      <c r="BA19" s="18">
        <v>0</v>
      </c>
      <c r="BB19" s="18">
        <v>17.399999999999999</v>
      </c>
      <c r="BC19" s="18">
        <v>4.8</v>
      </c>
      <c r="BD19" s="18">
        <v>0</v>
      </c>
      <c r="BE19" s="18">
        <v>0.3</v>
      </c>
      <c r="BF19" s="18">
        <v>18.600000000000001</v>
      </c>
      <c r="BG19" s="18">
        <v>6.4</v>
      </c>
      <c r="BH19" s="18">
        <v>0.2</v>
      </c>
      <c r="BI19" s="18">
        <v>0</v>
      </c>
      <c r="BJ19" s="18"/>
      <c r="BK19" s="18"/>
      <c r="BL19" s="18"/>
      <c r="BM19" s="18"/>
      <c r="BN19" s="18"/>
      <c r="BO19" s="18"/>
      <c r="BP19" s="18"/>
      <c r="BQ19" s="18"/>
      <c r="BR19" s="29"/>
      <c r="BS19" s="11">
        <f>IF(SUM(AY19,BC19)&gt;0,SUM(AY19,BC19),"")</f>
        <v>13.2</v>
      </c>
      <c r="BT19" s="11">
        <f>IF(SUM(AX19:AY19,BA19:BC19,BE19)-AZ19-BD19&gt;0,SUM(AX19:AY19,BA19:BC19,BE19)-AZ19-BD19,"")</f>
        <v>49.199999999999989</v>
      </c>
      <c r="BU19" s="11">
        <f>IF(SUM(BF19:BG19,BI19)-BH19&gt;0,SUM(BF19:BG19,BI19)-BH19,"")</f>
        <v>24.8</v>
      </c>
      <c r="BV19" s="11">
        <f>IF(SUM(AY19,BC19,BG19)&gt;0,SUM(AY19,BC19,BG19),"")</f>
        <v>19.600000000000001</v>
      </c>
      <c r="BW19" s="11">
        <f>IF(SUM(BT19,BU19)&gt;0,SUM(BT19,BU19),"")</f>
        <v>73.999999999999986</v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>
        <f>IF(SUM(BT19,BU19,BY19)&gt;0,SUM(BT19,BU19,BY19),"")</f>
        <v>73.999999999999986</v>
      </c>
      <c r="CA19" s="19">
        <v>18.8</v>
      </c>
      <c r="CB19" s="19">
        <v>6.8</v>
      </c>
      <c r="CC19" s="19">
        <v>0.2</v>
      </c>
      <c r="CD19" s="19">
        <v>0</v>
      </c>
      <c r="CE19" s="19">
        <v>18.8</v>
      </c>
      <c r="CF19" s="19">
        <v>6.8</v>
      </c>
      <c r="CG19" s="19">
        <v>0.8</v>
      </c>
      <c r="CH19" s="19">
        <v>0</v>
      </c>
      <c r="CI19" s="19">
        <v>18.600000000000001</v>
      </c>
      <c r="CJ19" s="19">
        <v>8</v>
      </c>
      <c r="CK19" s="19">
        <v>1</v>
      </c>
      <c r="CL19" s="19">
        <v>0.3</v>
      </c>
      <c r="CM19" s="19">
        <v>18.899999999999999</v>
      </c>
      <c r="CN19" s="19">
        <v>6</v>
      </c>
      <c r="CO19" s="19">
        <v>0.2</v>
      </c>
      <c r="CP19" s="19">
        <v>0</v>
      </c>
      <c r="CQ19" s="19">
        <v>18.600000000000001</v>
      </c>
      <c r="CR19" s="19">
        <v>7.2</v>
      </c>
      <c r="CS19" s="19">
        <v>0</v>
      </c>
      <c r="CT19" s="19">
        <v>0</v>
      </c>
      <c r="CU19" s="28"/>
      <c r="CV19" s="41">
        <f>IF(SUM(CB19,CF19)&gt;0,SUM(CB19,CF19),"")</f>
        <v>13.6</v>
      </c>
      <c r="CW19" s="41">
        <f>IF(SUM(CA19:CB19,CD19:CF19,CH19)-CC19-CG19&gt;0,SUM(CA19:CB19,CD19:CF19,CH19)-CC19-CG19,"")</f>
        <v>50.2</v>
      </c>
      <c r="CX19" s="41">
        <f>IF(SUM(CI19:CJ19,CL19)-CK19&gt;0,SUM(CI19:CJ19,CL19)-CK19,"")</f>
        <v>25.900000000000002</v>
      </c>
      <c r="CY19" s="41">
        <f>IF(SUM(CB19,CF19,CJ19)&gt;0,SUM(CB19,CF19,CJ19),"")</f>
        <v>21.6</v>
      </c>
      <c r="CZ19" s="41">
        <f>IF(SUM(CW19,CX19)&gt;0,SUM(CW19,CX19),"")</f>
        <v>76.100000000000009</v>
      </c>
      <c r="DA19" s="41">
        <f>IF(SUM(CN19,CR19)&gt;0,SUM(CN19,CR19),"")</f>
        <v>13.2</v>
      </c>
      <c r="DB19" s="41">
        <f>IF(SUM(CM19:CN19,CP19:CR19,CT19)-SUM(CO19,CS19)&gt;0,SUM(CM19:CN19,CP19:CR19,CT19)-SUM(CO19,CS19),"")</f>
        <v>50.5</v>
      </c>
      <c r="DC19" s="41">
        <f>IF(SUM(CW19,CX19,DB19)&gt;0,SUM(CW19,CX19,DB19),"")</f>
        <v>126.60000000000001</v>
      </c>
      <c r="DD19" s="52" t="str">
        <f>IF(MAX(EB19,FD19,GF19,HH19,IJ19,JL19,KN19,LP19,MR19,NT19,OV19,PX19,QZ19,SB19,TD19)-IF(L19="",0,L19)&gt;0.001,MAX(EB19,FD19,GF19,HH19,IJ19,JL19,KN19,LP19,MR19,NT19,OV19,PX19,QZ19,SB19,TD19)-IF(L19="",0,L19),"")</f>
        <v/>
      </c>
      <c r="DE19" s="52" t="str">
        <f>IF(MAX(EC19,FE19,GG19,HI19,IK19,JM19,KO19,LQ19,MS19,NU19,OW19,PY19,RA19,SC19,TE19)-IF(N19="",0,N19)&gt;0.001,MAX(EC19,FE19,GG19,HI19,IK19,JM19,KO19,LQ19,MS19,NU19,OW19,PY19,RA19,SC19,TE19)-IF(N19="",0,N19),"")</f>
        <v/>
      </c>
      <c r="DF19" s="52" t="str">
        <f>IF(MAX(EG19,FI19,GK19,HM19,IO19,JQ19,KS19,LU19,MW19,NY19,PA19,QC19,RE19,SG19,TI19)-IF(P19="",0,P19)&gt;0.001,MAX(EG19,FI19,GK19,HM19,IO19,JQ19,KS19,LU19,MW19,NY19,PA19,QC19,RE19,SG19,TI19)-IF(P19="",0,P19),"")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>IF(SUM(DH19,DL19)&gt;0,SUM(DH19,DL19),"")</f>
        <v/>
      </c>
      <c r="EB19" s="41" t="str">
        <f>IF(SUM(DG19:DH19,DJ19:DL19,DN19)-DI19-DM19&gt;0,SUM(DG19:DH19,DJ19:DL19,DN19)-DI19-DM19,"")</f>
        <v/>
      </c>
      <c r="EC19" s="41" t="str">
        <f>IF(SUM(DO19:DP19,DR19)-DQ19&gt;0,SUM(DO19:DP19,DR19)-DQ19,"")</f>
        <v/>
      </c>
      <c r="ED19" s="41" t="str">
        <f>IF(SUM(DH19,DL19,DP19)&gt;0,SUM(DH19,DL19,DP19),"")</f>
        <v/>
      </c>
      <c r="EE19" s="41" t="str">
        <f>IF(SUM(EB19,EC19)&gt;0,SUM(EB19,EC19),"")</f>
        <v/>
      </c>
      <c r="EF19" s="41" t="str">
        <f>IF(SUM(DT19,DX19)&gt;0,SUM(DT19,DX19),"")</f>
        <v/>
      </c>
      <c r="EG19" s="41" t="str">
        <f>IF(SUM(DS19:DT19,DV19:DX19,DZ19)-SUM(DU19,DY19)&gt;0,SUM(DS19:DT19,DV19:DX19,DZ19)-SUM(DU19,DY19),"")</f>
        <v/>
      </c>
      <c r="EH19" s="41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>IF(SUM(FL19,FP19)&gt;0,SUM(FL19,FP19),"")</f>
        <v/>
      </c>
      <c r="GF19" s="41" t="str">
        <f>IF(SUM(FK19:FL19,FN19:FP19,FR19)-FM19-FQ19&gt;0,SUM(FK19:FL19,FN19:FP19,FR19)-FM19-FQ19,"")</f>
        <v/>
      </c>
      <c r="GG19" s="41" t="str">
        <f>IF(SUM(FS19:FT19,FV19)-FU19&gt;0,SUM(FS19:FT19,FV19)-FU19,"")</f>
        <v/>
      </c>
      <c r="GH19" s="41" t="str">
        <f>IF(SUM(FL19,FP19,FT19)&gt;0,SUM(FL19,FP19,FT19),"")</f>
        <v/>
      </c>
      <c r="GI19" s="41" t="str">
        <f>IF(SUM(GF19,GG19)&gt;0,SUM(GF19,GG19),"")</f>
        <v/>
      </c>
      <c r="GJ19" s="41" t="str">
        <f>IF(SUM(FX19,GB19)&gt;0,SUM(FX19,GB19),"")</f>
        <v/>
      </c>
      <c r="GK19" s="41" t="str">
        <f>IF(SUM(FW19:FX19,FZ19:GB19,GD19)-SUM(FY19,GC19)&gt;0,SUM(FW19:FX19,FZ19:GB19,GD19)-SUM(FY19,GC19),"")</f>
        <v/>
      </c>
      <c r="GL19" s="41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>IF(SUM(HP19,HT19)&gt;0,SUM(HP19,HT19),"")</f>
        <v/>
      </c>
      <c r="IJ19" s="41" t="str">
        <f>IF(SUM(HO19:HP19,HR19:HT19,HV19)-HQ19-HU19&gt;0,SUM(HO19:HP19,HR19:HT19,HV19)-HQ19-HU19,"")</f>
        <v/>
      </c>
      <c r="IK19" s="41" t="str">
        <f>IF(SUM(HW19:HX19,HZ19)-HY19&gt;0,SUM(HW19:HX19,HZ19)-HY19,"")</f>
        <v/>
      </c>
      <c r="IL19" s="41" t="str">
        <f>IF(SUM(HP19,HT19,HX19)&gt;0,SUM(HP19,HT19,HX19),"")</f>
        <v/>
      </c>
      <c r="IM19" s="41" t="str">
        <f>IF(SUM(IJ19,IK19)&gt;0,SUM(IJ19,IK19),"")</f>
        <v/>
      </c>
      <c r="IN19" s="41" t="str">
        <f>IF(SUM(IB19,IF19)&gt;0,SUM(IB19,IF19),"")</f>
        <v/>
      </c>
      <c r="IO19" s="41" t="str">
        <f>IF(SUM(IA19:IB19,ID19:IF19,IH19)-SUM(IC19,IG19)&gt;0,SUM(IA19:IB19,ID19:IF19,IH19)-SUM(IC19,IG19),"")</f>
        <v/>
      </c>
      <c r="IP19" s="41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>IF(SUM(JT19,JX19)&gt;0,SUM(JT19,JX19),"")</f>
        <v/>
      </c>
      <c r="KN19" s="41" t="str">
        <f>IF(SUM(JS19:JT19,JV19:JX19,JZ19)-JU19-JY19&gt;0,SUM(JS19:JT19,JV19:JX19,JZ19)-JU19-JY19,"")</f>
        <v/>
      </c>
      <c r="KO19" s="41" t="str">
        <f>IF(SUM(KA19:KB19,KD19)-KC19&gt;0,SUM(KA19:KB19,KD19)-KC19,"")</f>
        <v/>
      </c>
      <c r="KP19" s="41" t="str">
        <f>IF(SUM(JT19,JX19,KB19)&gt;0,SUM(JT19,JX19,KB19),"")</f>
        <v/>
      </c>
      <c r="KQ19" s="41" t="str">
        <f>IF(SUM(KN19,KO19)&gt;0,SUM(KN19,KO19),"")</f>
        <v/>
      </c>
      <c r="KR19" s="41" t="str">
        <f>IF(SUM(KF19,KJ19)&gt;0,SUM(KF19,KJ19),"")</f>
        <v/>
      </c>
      <c r="KS19" s="41" t="str">
        <f>IF(SUM(KE19:KF19,KH19:KJ19,KL19)-SUM(KG19,KK19)&gt;0,SUM(KE19:KF19,KH19:KJ19,KL19)-SUM(KG19,KK19),"")</f>
        <v/>
      </c>
      <c r="KT19" s="41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>IF(SUM(LX19,MB19)&gt;0,SUM(LX19,MB19),"")</f>
        <v/>
      </c>
      <c r="MR19" s="41" t="str">
        <f>IF(SUM(LW19:LX19,LZ19:MB19,MD19)-LY19-MC19&gt;0,SUM(LW19:LX19,LZ19:MB19,MD19)-LY19-MC19,"")</f>
        <v/>
      </c>
      <c r="MS19" s="41" t="str">
        <f>IF(SUM(ME19:MF19,MH19)-MG19&gt;0,SUM(ME19:MF19,MH19)-MG19,"")</f>
        <v/>
      </c>
      <c r="MT19" s="41" t="str">
        <f>IF(SUM(LX19,MB19,MF19)&gt;0,SUM(LX19,MB19,MF19),"")</f>
        <v/>
      </c>
      <c r="MU19" s="41" t="str">
        <f>IF(SUM(MR19,MS19)&gt;0,SUM(MR19,MS19),"")</f>
        <v/>
      </c>
      <c r="MV19" s="41" t="str">
        <f>IF(SUM(MJ19,MN19)&gt;0,SUM(MJ19,MN19),"")</f>
        <v/>
      </c>
      <c r="MW19" s="41" t="str">
        <f>IF(SUM(MI19:MJ19,ML19:MN19,MP19)-SUM(MK19,MO19)&gt;0,SUM(MI19:MJ19,ML19:MN19,MP19)-SUM(MK19,MO19),"")</f>
        <v/>
      </c>
      <c r="MX19" s="41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>IF(SUM(OB19,OF19)&gt;0,SUM(OB19,OF19),"")</f>
        <v/>
      </c>
      <c r="OV19" s="41" t="str">
        <f>IF(SUM(OA19:OB19,OD19:OF19,OH19)-OC19-OG19&gt;0,SUM(OA19:OB19,OD19:OF19,OH19)-OC19-OG19,"")</f>
        <v/>
      </c>
      <c r="OW19" s="41" t="str">
        <f>IF(SUM(OI19:OJ19,OL19)-OK19&gt;0,SUM(OI19:OJ19,OL19)-OK19,"")</f>
        <v/>
      </c>
      <c r="OX19" s="41" t="str">
        <f>IF(SUM(OB19,OF19,OJ19)&gt;0,SUM(OB19,OF19,OJ19),"")</f>
        <v/>
      </c>
      <c r="OY19" s="41" t="str">
        <f>IF(SUM(OV19,OW19)&gt;0,SUM(OV19,OW19),"")</f>
        <v/>
      </c>
      <c r="OZ19" s="41" t="str">
        <f>IF(SUM(ON19,OR19)&gt;0,SUM(ON19,OR19),"")</f>
        <v/>
      </c>
      <c r="PA19" s="41" t="str">
        <f>IF(SUM(OM19:ON19,OP19:OR19,OT19)-SUM(OO19,OS19)&gt;0,SUM(OM19:ON19,OP19:OR19,OT19)-SUM(OO19,OS19),"")</f>
        <v/>
      </c>
      <c r="PB19" s="41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41" t="str">
        <f>IF(SUM(QF19,QJ19)&gt;0,SUM(QF19,QJ19),"")</f>
        <v/>
      </c>
      <c r="QZ19" s="41" t="str">
        <f>IF(SUM(QE19:QF19,QH19:QJ19,QL19)-QG19-QK19&gt;0,SUM(QE19:QF19,QH19:QJ19,QL19)-QG19-QK19,"")</f>
        <v/>
      </c>
      <c r="RA19" s="41" t="str">
        <f>IF(SUM(QM19:QN19,QP19)-QO19&gt;0,SUM(QM19:QN19,QP19)-QO19,"")</f>
        <v/>
      </c>
      <c r="RB19" s="41" t="str">
        <f>IF(SUM(QF19,QJ19,QN19)&gt;0,SUM(QF19,QJ19,QN19),"")</f>
        <v/>
      </c>
      <c r="RC19" s="41" t="str">
        <f>IF(SUM(QZ19,RA19)&gt;0,SUM(QZ19,RA19),"")</f>
        <v/>
      </c>
      <c r="RD19" s="41" t="str">
        <f>IF(SUM(QR19,QV19)&gt;0,SUM(QR19,QV19),"")</f>
        <v/>
      </c>
      <c r="RE19" s="41" t="str">
        <f>IF(SUM(QQ19:QR19,QT19:QV19,QX19)-SUM(QS19,QW19)&gt;0,SUM(QQ19:QR19,QT19:QV19,QX19)-SUM(QS19,QW19),"")</f>
        <v/>
      </c>
      <c r="RF19" s="41" t="str">
        <f>IF(SUM(QZ19,RA19,RE19)&gt;0,SUM(QZ19,RA19,RE19),"")</f>
        <v/>
      </c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1" t="str">
        <f>IF(SUM(RH19,RL19)&gt;0,SUM(RH19,RL19),"")</f>
        <v/>
      </c>
      <c r="SB19" s="11" t="str">
        <f>IF(SUM(RG19:RH19,RJ19:RL19,RN19)-RI19-RM19&gt;0,SUM(RG19:RH19,RJ19:RL19,RN19)-RI19-RM19,"")</f>
        <v/>
      </c>
      <c r="SC19" s="11" t="str">
        <f>IF(SUM(RO19:RP19,RR19)-RQ19&gt;0,SUM(RO19:RP19,RR19)-RQ19,"")</f>
        <v/>
      </c>
      <c r="SD19" s="11" t="str">
        <f>IF(SUM(RH19,RL19,RP19)&gt;0,SUM(RH19,RL19,RP19),"")</f>
        <v/>
      </c>
      <c r="SE19" s="11" t="str">
        <f>IF(SUM(SB19,SC19)&gt;0,SUM(SB19,SC19),"")</f>
        <v/>
      </c>
      <c r="SF19" s="11" t="str">
        <f>IF(SUM(RT19,RX19)&gt;0,SUM(RT19,RX19),"")</f>
        <v/>
      </c>
      <c r="SG19" s="11" t="str">
        <f>IF(SUM(RS19:RT19,RV19:RX19,RZ19)-SUM(RU19,RY19)&gt;0,SUM(RS19:RT19,RV19:RX19,RZ19)-SUM(RU19,RY19),"")</f>
        <v/>
      </c>
      <c r="SH19" s="11" t="str">
        <f>IF(SUM(SB19,SC19,SG19)&gt;0,SUM(SB19,SC19,SG19),"")</f>
        <v/>
      </c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41" t="str">
        <f>IF(SUM(SJ19,SN19)&gt;0,SUM(SJ19,SN19),"")</f>
        <v/>
      </c>
      <c r="TD19" s="41" t="str">
        <f>IF(SUM(SI19:SJ19,SL19:SN19,SP19)-SK19-SO19&gt;0,SUM(SI19:SJ19,SL19:SN19,SP19)-SK19-SO19,"")</f>
        <v/>
      </c>
      <c r="TE19" s="41" t="str">
        <f>IF(SUM(SQ19:SR19,ST19)-SS19&gt;0,SUM(SQ19:SR19,ST19)-SS19,"")</f>
        <v/>
      </c>
      <c r="TF19" s="41" t="str">
        <f>IF(SUM(SJ19,SN19,SR19)&gt;0,SUM(SJ19,SN19,SR19),"")</f>
        <v/>
      </c>
      <c r="TG19" s="41" t="str">
        <f>IF(SUM(TD19,TE19)&gt;0,SUM(TD19,TE19),"")</f>
        <v/>
      </c>
      <c r="TH19" s="41" t="str">
        <f>IF(SUM(SV19,SZ19)&gt;0,SUM(SV19,SZ19),"")</f>
        <v/>
      </c>
      <c r="TI19" s="41" t="str">
        <f>IF(SUM(SU19:SV19,SX19:SZ19,TB19)-SUM(SW19,TA19)&gt;0,SUM(SU19:SV19,SX19:SZ19,TB19)-SUM(SW19,TA19),"")</f>
        <v/>
      </c>
      <c r="TJ19" s="41" t="str">
        <f>IF(SUM(TD19,TE19,TI19)&gt;0,SUM(TD19,TE19,TI19),"")</f>
        <v/>
      </c>
      <c r="TK19" s="27">
        <f>IF($CU19="P",CA19,(CA19+AX19)/2)</f>
        <v>18.649999999999999</v>
      </c>
      <c r="TL19" s="27">
        <f>IF($CU19="P",CB19,(CB19+AY19)/2)</f>
        <v>7.6</v>
      </c>
      <c r="TM19" s="27">
        <f>IF($CU19="P",CC19,(CC19+AZ19)/2)</f>
        <v>0.2</v>
      </c>
      <c r="TN19" s="27">
        <f>IF($CU19="P",CD19,(CD19+BA19)/2)</f>
        <v>0</v>
      </c>
      <c r="TO19" s="27">
        <f>IF($CU19="P",CE19,(CE19+BB19)/2)</f>
        <v>18.100000000000001</v>
      </c>
      <c r="TP19" s="27">
        <f>IF($CU19="P",CF19,(CF19+BC19)/2)</f>
        <v>5.8</v>
      </c>
      <c r="TQ19" s="27">
        <f>IF($CU19="P",CG19,(CG19+BD19)/2)</f>
        <v>0.4</v>
      </c>
      <c r="TR19" s="27">
        <f>IF($CU19="P",CH19,(CH19+BE19)/2)</f>
        <v>0.15</v>
      </c>
      <c r="TS19" s="27">
        <f>IF($CU19="P",CI19,(CI19+BF19)/2)</f>
        <v>18.600000000000001</v>
      </c>
      <c r="TT19" s="27">
        <f>IF($CU19="P",CJ19,(CJ19+BG19)/2)</f>
        <v>7.2</v>
      </c>
      <c r="TU19" s="27">
        <f>IF($CU19="P",CK19,(CK19+BH19)/2)</f>
        <v>0.6</v>
      </c>
      <c r="TV19" s="27">
        <f>IF($CU19="P",CL19,(CL19+BI19)/2)</f>
        <v>0.15</v>
      </c>
      <c r="TW19" s="27">
        <f>IF($CU19="P",CM19,(CM19+BJ19)/2)</f>
        <v>9.4499999999999993</v>
      </c>
      <c r="TX19" s="27">
        <f>IF($CU19="P",CN19,(CN19+BK19)/2)</f>
        <v>3</v>
      </c>
      <c r="TY19" s="27">
        <f>IF($CU19="P",CO19,(CO19+BL19)/2)</f>
        <v>0.1</v>
      </c>
      <c r="TZ19" s="27">
        <f>IF($CU19="P",CP19,(CP19+BM19)/2)</f>
        <v>0</v>
      </c>
      <c r="UA19" s="27">
        <f>IF($CU19="P",CQ19,(CQ19+BN19)/2)</f>
        <v>9.3000000000000007</v>
      </c>
      <c r="UB19" s="27">
        <f>IF($CU19="P",CR19,(CR19+BO19)/2)</f>
        <v>3.6</v>
      </c>
      <c r="UC19" s="27">
        <f>IF($CU19="P",CS19,(CS19+BP19)/2)</f>
        <v>0</v>
      </c>
      <c r="UD19" s="27">
        <f>IF($CU19="P",CT19,(CT19+BQ19)/2)</f>
        <v>0</v>
      </c>
      <c r="UE19" s="29" t="s">
        <v>56</v>
      </c>
      <c r="UF19" s="11">
        <f>IF(SUM(TL19,TP19)&gt;0,SUM(TL19,TP19),"")</f>
        <v>13.399999999999999</v>
      </c>
      <c r="UG19" s="11">
        <f>IF(SUM(TK19:TL19,TN19:TP19,TR19)-TM19-TQ19&gt;0,SUM(TK19:TL19,TN19:TP19,TR19)-TM19-TQ19,"")</f>
        <v>49.699999999999996</v>
      </c>
      <c r="UH19" s="11">
        <f>IF(SUM(TS19:TT19,TV19)-TU19&gt;0,SUM(TS19:TT19,TV19)-TU19,"")</f>
        <v>25.349999999999998</v>
      </c>
      <c r="UI19" s="11">
        <f>IF(SUM(TL19,TP19,TT19)&gt;0,SUM(TL19,TP19,TT19),"")</f>
        <v>20.599999999999998</v>
      </c>
      <c r="UJ19" s="11">
        <f>IF(SUM(UG19,UH19)&gt;0,SUM(UG19,UH19),"")</f>
        <v>75.05</v>
      </c>
      <c r="UK19" s="11">
        <f>IF(SUM(TX19,UB19)&gt;0,SUM(TX19,UB19),"")</f>
        <v>6.6</v>
      </c>
      <c r="UL19" s="11">
        <f>IF(SUM(TW19:TX19,TZ19:UB19,UD19)-SUM(TY19,UC19)&gt;0,SUM(TW19:TX19,TZ19:UB19,UD19)-SUM(TY19,UC19),"")</f>
        <v>25.25</v>
      </c>
      <c r="UM19" s="11">
        <f>IF(SUM(UG19,UH19,UL19)&gt;0,SUM(UG19,UH19,UL19),"")</f>
        <v>100.3</v>
      </c>
    </row>
    <row r="20" spans="1:559" x14ac:dyDescent="0.2">
      <c r="A20" s="4" t="str" cm="1">
        <f t="array" ref="A20">IF(AND(H20&lt;&gt;"",H20&lt;&gt;"No DD"),SUMPRODUCT((H$4:H$32&lt;&gt;"")*(H$4:H$32&lt;&gt;"No DD")*(E$4:E$32&gt;E20))+1,IF(H20="No DD",SUMPRODUCT((H$4:H$32="No DD")*(E$4:E$32&gt;E20))+1+SUMPRODUCT((H$4:H$32&lt;&gt;"")*(H$4:H$32&lt;&gt;"No DD")),""))</f>
        <v/>
      </c>
      <c r="B20" s="5" t="s">
        <v>125</v>
      </c>
      <c r="C20" s="4" t="s">
        <v>5</v>
      </c>
      <c r="D20" s="4">
        <v>1999</v>
      </c>
      <c r="E20" s="9">
        <f>SUM(J20:R20)+SUM(J20:O20)*0.0000001+SUM(J20)*0.0000000000001</f>
        <v>177.10000767000508</v>
      </c>
      <c r="F20" s="3" t="str">
        <f>IF(OR(AND(AP20&gt;=AW$34,AQ20&gt;=AW$38,AP20&lt;&gt;"",AO20=""),AND(AU20&gt;=AW$34,AV20&gt;=AW$38,AU20&lt;&gt;"",AO20=""),AND(BS20&gt;=BZ$34,BT20&gt;=BZ$38,BS20&lt;&gt;"",BR20=""),AND(BX20&gt;=BZ$34,BY20&gt;=BZ$38,BX20&lt;&gt;"",BR20=""),AND(CV20&gt;=DC$34,CW20&gt;=DC$38,CV20&lt;&gt;"",CU20=""),AND(DA20&gt;=DC$34,DB20&gt;=DC$38,DA20&lt;&gt;""),AND(EA20&gt;=EH$34,EB20&gt;=EH$38,EA20&lt;&gt;""),AND(EF20&gt;=EH$34,EG20&gt;=EH$38,EF20&lt;&gt;""),AND(FC20&gt;=FJ$34,FD20&gt;=FJ$38,FC20&lt;&gt;""),AND(FH20&gt;=FJ$34,FI20&gt;=FJ$38,FH20&lt;&gt;""),AND(GE20&gt;=GL$34,GF20&gt;=GL$38,GE20&lt;&gt;""),AND(GJ20&gt;=GL$34,GK20&gt;=GL$38,GJ20&lt;&gt;""),AND(HG20&gt;=HN$34,HH20&gt;=HN$38,HG20&lt;&gt;""),AND(HL20&gt;=HN$34,HM20&gt;=HN$38,HL20&lt;&gt;""),AND(II20&gt;=IP$34,IJ20&gt;=IP$38,II20&lt;&gt;""),AND(IN20&gt;=IP$34,IO20&gt;=IP$38,IN20&lt;&gt;""),AND(JK20&gt;=JR$34,JL20&gt;=JR$38,JK20&lt;&gt;""),AND(JP20&gt;=JR$34,JQ20&gt;=JR$38,JP20&lt;&gt;""),AND(KM20&gt;=KT$34,KN20&gt;=KT$38,KM20&lt;&gt;""),AND(KR20&gt;=KT$34,KS20&gt;=KT$38,KR20&lt;&gt;""),AND(LO20&gt;=LV$34,LP20&gt;=LV$38,LO20&lt;&gt;""),AND(LT20&gt;=LV$34,LU20&gt;=LV$38,LT20&lt;&gt;""),AND(MQ20&gt;=MX$34,MR20&gt;=MX$38,MQ20&lt;&gt;""),AND(MV20&gt;=MX$34,MW20&gt;=MX$38,MV20&lt;&gt;""),AND(NS20&gt;=NZ$34,NT20&gt;=NZ$38,NS20&lt;&gt;""),AND(NX20&gt;=NZ$34,NY20&gt;=NZ$38,NX20&lt;&gt;""),AND(OU20&gt;=PB$34,OV20&gt;=PB$38,OU20&lt;&gt;""),AND(OZ20&gt;=PB$34,PA20&gt;=PB$38,OZ20&lt;&gt;""),AND(PW20&gt;=QD$34,PX20&gt;=QD$38,PW20&lt;&gt;""),AND(QB20&gt;=QD$34,QC20&gt;=QD$38,QB20&lt;&gt;""),AND(QY20&gt;=RF$34,QZ20&gt;=RF$38,QY20&lt;&gt;""),AND(RD20&gt;=RF$34,RE20&gt;=RF$38,RD20&lt;&gt;""),AND(SA20&gt;=SH$34,SB20&gt;=SH$38,SA20&lt;&gt;""),AND(SF20&gt;=SH$34,SG20&gt;=SH$38,SF20&lt;&gt;""),AND(TC20&gt;=TJ$34,TD20&gt;=TJ$38,TC20&lt;&gt;""),AND(TI20&gt;=TJ$34,TJ20&gt;=TJ$38,TI20&lt;&gt;"")),"P","")</f>
        <v/>
      </c>
      <c r="G20" s="3" t="str">
        <f>IF(OR(AND(AQ20&gt;=AW$38,AQ20&lt;&gt;"",AO20=""),AND(AV20&gt;=AW$38,AV20&lt;&gt;"",AO20=""),AND(BT20&gt;=BZ$38,BT20&lt;&gt;"",BR20=""),AND(BY20&gt;=BZ$38,BY20&lt;&gt;"",BR20=""),AND(CW20&gt;=DC$38,CW20&lt;&gt;"",CU20=""),AND(DB20&gt;=DC$38,DB20&lt;&gt;"",CU20=""),AND(EB20&gt;=EH$38,EB20&lt;&gt;""),AND(EG20&gt;=EH$38,EG20&lt;&gt;""),AND(FD20&gt;=FJ$38,FD20&lt;&gt;""),AND(FI20&gt;=FJ$38,FI20&lt;&gt;""),AND(GF20&gt;=GL$38,GF20&lt;&gt;""),AND(GK20&gt;=GL$38,GK20&lt;&gt;""),AND(HH20&gt;=HN$38,HH20&lt;&gt;""),AND(HM20&gt;=HN$38,HM20&lt;&gt;""),AND(IJ20&gt;=IP$38,IJ20&lt;&gt;""),AND(IO20&gt;=IP$38,IO20&lt;&gt;""),AND(JL20&gt;=JR$38,JL20&lt;&gt;""),AND(JQ20&gt;=JR$38,JQ20&lt;&gt;""),AND(KN20&gt;=KT$38,KN20&lt;&gt;""),AND(KS20&gt;=KT$38,KS20&lt;&gt;""),AND(LP20&gt;=LV$38,LP20&lt;&gt;""),AND(LU20&gt;=LV$38,LU20&lt;&gt;""),AND(MR20&gt;=MX$38,MR20&lt;&gt;""),AND(MW20&gt;=MX$38,MW20&lt;&gt;""),AND(NT20&gt;=NZ$38,NT20&lt;&gt;""),AND(NY20&gt;=NZ$38,NY20&lt;&gt;""),AND(OV20&gt;=PB$38,OV20&lt;&gt;""),AND(PA20&gt;=PB$38,PA20&lt;&gt;""),AND(PX20&gt;=QD$38,PX20&lt;&gt;""),AND(QC20&gt;=QD$38,QC20&lt;&gt;""),AND(QZ20&gt;=RF$38,QZ20&lt;&gt;""),AND(RE20&gt;=RF$38,RE20&lt;&gt;""),AND(SB20&gt;=SH$38,SB20&lt;&gt;""),AND(SG20&gt;=SH$38,SG20&lt;&gt;""),AND(TD20&gt;=TJ$38,TD20&lt;&gt;""),AND(TJ20&gt;=TJ$38,TJ20&lt;&gt;"")),"P","")</f>
        <v/>
      </c>
      <c r="H20" s="37" t="str">
        <f>IF(AND(G20="P",F20=""),"No DD",IF(OR(AND(AS20&gt;=AW$37,AT20&gt;=AW$41,AS20&lt;&gt;"",AO20=""),AND(BV20&gt;=BZ$37,BW20&gt;=BZ$41,BV20&lt;&gt;"",BR20=""),AND(CY20&gt;=DC$37,CZ20&gt;=DC$41,CY20&lt;&gt;"",CU20=""),AND(ED20&gt;=EH$37,EE20&gt;=EH$41,ED20&lt;&gt;""),AND(FF20&gt;=FJ$37,FG20&gt;=FJ$41,FF20&lt;&gt;""),AND(GH20&gt;=GL$37,GI20&gt;=GL$41,GH20&lt;&gt;""),AND(HJ20&gt;=HN$37,HK20&gt;=HN$41,HJ20&lt;&gt;""),AND(IL20&gt;=IP$37,IM20&gt;=IP$41,IL20&lt;&gt;""),AND(JN20&gt;=JR$37,JO20&gt;=JR$41,JN20&lt;&gt;""),AND(KP20&gt;=KT$37,KQ20&gt;=KT$41,KP20&lt;&gt;""),AND(LR20&gt;=LV$37,LS20&gt;=LV$41,LR20&lt;&gt;""),AND(MT20&gt;=MX$37,MU20&gt;=MX$41,MT20&lt;&gt;""),AND(NV20&gt;=NZ$37,NW20&gt;=NZ$41,NV20&lt;&gt;""),AND(OX20&gt;=PB$37,OY20&gt;=PB$41,OX20&lt;&gt;""),AND(PZ20&gt;=QD$37,QA20&gt;=QD$41,PZ20&lt;&gt;""),AND(RB20&gt;=RF$37,RC20&gt;=RF$41,RB20&lt;&gt;""),AND(SD20&gt;=SH$37,SE20&gt;=SH$41,SD20&lt;&gt;""),AND(TF20&gt;=TJ$37,TG20&gt;=TJ$41,TF20&lt;&gt;"")),"Merit",IF(OR(AND(AS20&gt;=AW$36,AT20&gt;=AW$40,AS20&lt;&gt;"",AO20=""),AND(BV20&gt;=BZ$36,BW20&gt;=BZ$40,BV20&lt;&gt;"",BR20=""),AND(CY20&gt;=DC$36,CZ20&gt;=DC$40,CY20&lt;&gt;"",CU20=""),AND(ED20&gt;=EH$36,EE20&gt;=EH$40,ED20&lt;&gt;""),AND(FF20&gt;=FJ$36,FG20&gt;=FJ$40,FF20&lt;&gt;""),AND(GH20&gt;=GL$36,GI20&gt;=GL$40,GH20&lt;&gt;""),AND(HJ20&gt;=HN$36,HK20&gt;=HN$40,HJ20&lt;&gt;""),AND(IL20&gt;=IP$36,IM20&gt;=IP$40,IL20&lt;&gt;""),AND(JN20&gt;=JR$36,JO20&gt;=JR$40,JN20&lt;&gt;""),AND(KP20&gt;=KT$36,KQ20&gt;=KT$40,KP20&lt;&gt;""),AND(LR20&gt;=LV$36,LS20&gt;=LV$40,LR20&lt;&gt;""),AND(MT20&gt;=MX$36,MU20&gt;=MX$40,MT20&lt;&gt;""),AND(NV20&gt;=NZ$36,NW20&gt;=NZ$40,NV20&lt;&gt;""),AND(OX20&gt;=PB$36,OY20&gt;=PB$40,OX20&lt;&gt;""),AND(PZ20&gt;=QD$36,QA20&gt;=QD$40,PZ20&lt;&gt;""),AND(RB20&gt;=RF$36,RC20&gt;=RF$40,RB20&lt;&gt;""),AND(SD20&gt;=SH$36,SE20&gt;=SH$40,SD20&lt;&gt;""),AND(TF20&gt;=TJ$36,TG20&gt;=TJ$40,TF20&lt;&gt;"")),"Excellence",IF(I20="P","Worlds Team",IF(F20="P","National Team","")))))</f>
        <v/>
      </c>
      <c r="I20" s="3" t="str">
        <f>IF(OR(AND(AS20&gt;=AW$35,AT20&gt;=AW$39,AS20&lt;&gt;"",AO20=""),AND(BV20&gt;=BZ$35,BW20&gt;=BZ$39,BV20&lt;&gt;"",BR20=""),AND(CY20&gt;=DC$35,CZ20&gt;=DC$39,CY20&lt;&gt;"",CU20=""),AND(ED20&gt;=EH$35,EE20&gt;=EH$39,ED20&lt;&gt;""),AND(FF20&gt;=FJ$35,FG20&gt;=FJ$39,FF20&lt;&gt;""),AND(GH20&gt;=GL$35,GI20&gt;=GL$39,GH20&lt;&gt;""),AND(HJ20&gt;=HN$35,HK20&gt;=HN$39,HJ20&lt;&gt;""),AND(IL20&gt;=IP$35,IM20&gt;=IP$39,IL20&lt;&gt;""),AND(JN20&gt;=JR$35,JO20&gt;=JR$39,JN20&lt;&gt;""),AND(KP20&gt;=KT$35,KQ20&gt;=KT$39,KP20&lt;&gt;""),AND(LR20&gt;=LV$35,LS20&gt;=LV$39,LR20&lt;&gt;""),AND(MT20&gt;=MX$35,MU20&gt;=MX$39,MT20&lt;&gt;""),AND(NV20&gt;=NZ$35,NW20&gt;=NZ$39,NV20&lt;&gt;""),AND(OX20&gt;=PB$35,OY20&gt;=PB$39,OX20&lt;&gt;""),AND(PZ20&gt;=QD$35,QA20&gt;=QD$39,PZ20&lt;&gt;""),AND(RB20&gt;=RF$35,RC20&gt;=RF$39,RB20&lt;&gt;""),AND(SD20&gt;=SH$35,SE20&gt;=SH$39,SD20&lt;&gt;""),AND(TF20&gt;=TJ$35,TG20&gt;=TJ$39,TF20&lt;&gt;"")),"P","")</f>
        <v/>
      </c>
      <c r="J20" s="8">
        <f>IF(COUNT(AQ20,BT20,CW20)&gt;0,LARGE((AQ20,BT20,CW20),1),0)</f>
        <v>50.9</v>
      </c>
      <c r="K20" s="8" t="str">
        <f>IF(J20=0,"",IF(J20=CW20,$CA$1,IF(J20=BT20,$AX$1,IF(J20=AQ20,$U$1,""))))</f>
        <v>2023 Domestic 3rd Trial</v>
      </c>
      <c r="L20" s="8">
        <f>IF(COUNT(AQ20,BT20,CW20)&gt;1,LARGE((AQ20,BT20,CW20),2),0)</f>
        <v>0</v>
      </c>
      <c r="M20" s="8" t="str">
        <f>IF(K20=0,"",IF(AND(L20=J20,L20=AQ20,K20=BT20),$U$1,IF(AND(L20=J20,L20=AQ20,L20=CW20),$U$1,IF(AND(L20=J20,L20=CW20,L20=BT20),$AX$1,IF(L20=CW20,$CA$1,IF(L20=BT20,$AX$1,IF(L20=AQ20,$U$1,"")))))))</f>
        <v/>
      </c>
      <c r="N20" s="8">
        <f>IF(COUNT(AR20,BU20,CX20)&gt;0,LARGE((AR20,BU20,CX20),1),0)</f>
        <v>25.799999999999997</v>
      </c>
      <c r="O20" s="8" t="str">
        <f>IF(N20=0,"",IF(N20=CX20,$CA$1,IF(N20=BU20,$AX$1,IF(N20=AR20,$U$1,""))))</f>
        <v>2023 Domestic 3rd Trial</v>
      </c>
      <c r="P20" s="8">
        <f>IF(MAX(AV20,BY20,DB20)&gt;0,MAX(AV20,BY20,DB20),0)</f>
        <v>51.100000000000009</v>
      </c>
      <c r="Q20" s="8" t="str">
        <f>IF(P20=0,"",IF(P20=DB20,$CA$1,IF(P20=BY20,$AX$1,IF(P20=AV20,$U$1,""))))</f>
        <v>2023 Domestic 3rd Trial</v>
      </c>
      <c r="R20" s="8">
        <f>IF(MAX(DD20:DF20)&gt;0,MAX(DD20:DF20),"")</f>
        <v>49.3</v>
      </c>
      <c r="S20" s="11" t="str">
        <f>IF(R20="","",IF(R20=DD20,"("&amp;DD$2&amp;")",IF(R20=DE20,"("&amp;DE$2&amp;")",IF(R20=DF20,"("&amp;DF$2&amp;")"))))</f>
        <v>(Q1)</v>
      </c>
      <c r="T20" s="8" t="str">
        <f>IF(R20="","",IF(R20=DD20,IF(R20+IF(L20="",0,L20)=TD20,$SI$1,IF(R20+IF(L20="",0,L20)=SB20,$RG$1,IF(R20+IF(L20="",0,L20)=QZ20,$QE$1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))),IF(R20=DE20,IF(R20+IF(N20="",0,N20)=TE20,$SI$1,IF(R20+IF(N20="",0,N20)=SC20,$RG$1,IF(R20+IF(N20="",0,N20)=RA20,$QE$1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))),IF(R20=DF20,IF(R20+IF(P20="",0,P20)=TI20,$SI$1,IF(R20+IF(P20="",0,P20)=SG20,$RG$1,IF(R20+IF(P20="",0,P20)=RE20,$QE$1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)))</f>
        <v>2023 World Cup USA (Aug 5)</v>
      </c>
      <c r="U20" s="19">
        <v>18.600000000000001</v>
      </c>
      <c r="V20" s="19">
        <v>7.2</v>
      </c>
      <c r="W20" s="19">
        <v>0.6</v>
      </c>
      <c r="X20" s="19">
        <v>0</v>
      </c>
      <c r="Y20" s="19">
        <v>18.899999999999999</v>
      </c>
      <c r="Z20" s="19">
        <v>6.8</v>
      </c>
      <c r="AA20" s="19">
        <v>0</v>
      </c>
      <c r="AB20" s="19">
        <v>0</v>
      </c>
      <c r="AC20" s="19">
        <v>19.2</v>
      </c>
      <c r="AD20" s="19">
        <v>7.2</v>
      </c>
      <c r="AE20" s="19">
        <v>0.6</v>
      </c>
      <c r="AF20" s="19">
        <v>0</v>
      </c>
      <c r="AG20" s="19">
        <v>18.600000000000001</v>
      </c>
      <c r="AH20" s="19">
        <v>7.2</v>
      </c>
      <c r="AI20" s="19">
        <v>0.2</v>
      </c>
      <c r="AJ20" s="19">
        <v>0</v>
      </c>
      <c r="AK20" s="19">
        <v>18.899999999999999</v>
      </c>
      <c r="AL20" s="19">
        <v>7.2</v>
      </c>
      <c r="AM20" s="19">
        <v>0.6</v>
      </c>
      <c r="AN20" s="19">
        <v>0</v>
      </c>
      <c r="AO20" s="28"/>
      <c r="AP20" s="41">
        <f>IF(SUM(V20,Z20)&gt;0,SUM(V20,Z20),"")</f>
        <v>14</v>
      </c>
      <c r="AQ20" s="41">
        <f>IF(SUM(U20:V20,X20:Z20,AB20)-W20-AA20&gt;0,SUM(U20:V20,X20:Z20,AB20)-W20-AA20,"")</f>
        <v>50.9</v>
      </c>
      <c r="AR20" s="41">
        <f>IF(SUM(AC20:AD20,AF20)-AE20&gt;0,SUM(AC20:AD20,AF20)-AE20,"")</f>
        <v>25.799999999999997</v>
      </c>
      <c r="AS20" s="41">
        <f>IF(SUM(V20,Z20,AD20)&gt;0,SUM(V20,Z20,AD20),"")</f>
        <v>21.2</v>
      </c>
      <c r="AT20" s="41">
        <f>IF(SUM(AQ20,AR20)&gt;0,SUM(AQ20,AR20),"")</f>
        <v>76.699999999999989</v>
      </c>
      <c r="AU20" s="41">
        <f>IF(SUM(AH20,AL20)&gt;0,SUM(AH20,AL20),"")</f>
        <v>14.4</v>
      </c>
      <c r="AV20" s="41">
        <f>IF(SUM(AG20:AH20,AJ20:AL20,AN20)-SUM(AI20,AM20)&gt;0,SUM(AG20:AH20,AJ20:AL20,AN20)-SUM(AI20,AM20),"")</f>
        <v>51.100000000000009</v>
      </c>
      <c r="AW20" s="41">
        <f>IF(SUM(AQ20,AR20,AV20)&gt;0,SUM(AQ20,AR20,AV20),"")</f>
        <v>127.8</v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9"/>
      <c r="BS20" s="11" t="str">
        <f>IF(SUM(AY20,BC20)&gt;0,SUM(AY20,BC20),"")</f>
        <v/>
      </c>
      <c r="BT20" s="11" t="str">
        <f>IF(SUM(AX20:AY20,BA20:BC20,BE20)-AZ20-BD20&gt;0,SUM(AX20:AY20,BA20:BC20,BE20)-AZ20-BD20,"")</f>
        <v/>
      </c>
      <c r="BU20" s="11" t="str">
        <f>IF(SUM(BF20:BG20,BI20)-BH20&gt;0,SUM(BF20:BG20,BI20)-BH20,"")</f>
        <v/>
      </c>
      <c r="BV20" s="11" t="str">
        <f>IF(SUM(AY20,BC20,BG20)&gt;0,SUM(AY20,BC20,BG20),"")</f>
        <v/>
      </c>
      <c r="BW20" s="11" t="str">
        <f>IF(SUM(BT20,BU20)&gt;0,SUM(BT20,BU20),"")</f>
        <v/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 t="str">
        <f>IF(SUM(BT20,BU20,BY20)&gt;0,SUM(BT20,BU20,BY20),"")</f>
        <v/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8"/>
      <c r="CV20" s="41" t="str">
        <f>IF(SUM(CB20,CF20)&gt;0,SUM(CB20,CF20),"")</f>
        <v/>
      </c>
      <c r="CW20" s="41" t="str">
        <f>IF(SUM(CA20:CB20,CD20:CF20,CH20)-CC20-CG20&gt;0,SUM(CA20:CB20,CD20:CF20,CH20)-CC20-CG20,"")</f>
        <v/>
      </c>
      <c r="CX20" s="41" t="str">
        <f>IF(SUM(CI20:CJ20,CL20)-CK20&gt;0,SUM(CI20:CJ20,CL20)-CK20,"")</f>
        <v/>
      </c>
      <c r="CY20" s="41" t="str">
        <f>IF(SUM(CB20,CF20,CJ20)&gt;0,SUM(CB20,CF20,CJ20),"")</f>
        <v/>
      </c>
      <c r="CZ20" s="41" t="str">
        <f>IF(SUM(CW20,CX20)&gt;0,SUM(CW20,CX20),"")</f>
        <v/>
      </c>
      <c r="DA20" s="41" t="str">
        <f>IF(SUM(CN20,CR20)&gt;0,SUM(CN20,CR20),"")</f>
        <v/>
      </c>
      <c r="DB20" s="41" t="str">
        <f>IF(SUM(CM20:CN20,CP20:CR20,CT20)-SUM(CO20,CS20)&gt;0,SUM(CM20:CN20,CP20:CR20,CT20)-SUM(CO20,CS20),"")</f>
        <v/>
      </c>
      <c r="DC20" s="41" t="str">
        <f>IF(SUM(CW20,CX20,DB20)&gt;0,SUM(CW20,CX20,DB20),"")</f>
        <v/>
      </c>
      <c r="DD20" s="52">
        <f>IF(MAX(EB20,FD20,GF20,HH20,IJ20,JL20,KN20,LP20,MR20,NT20,OV20,PX20,QZ20,SB20,TD20)-IF(L20="",0,L20)&gt;0.001,MAX(EB20,FD20,GF20,HH20,IJ20,JL20,KN20,LP20,MR20,NT20,OV20,PX20,QZ20,SB20,TD20)-IF(L20="",0,L20),"")</f>
        <v>49.3</v>
      </c>
      <c r="DE20" s="52" t="str">
        <f>IF(MAX(EC20,FE20,GG20,HI20,IK20,JM20,KO20,LQ20,MS20,NU20,OW20,PY20,RA20,SC20,TE20)-IF(N20="",0,N20)&gt;0.001,MAX(EC20,FE20,GG20,HI20,IK20,JM20,KO20,LQ20,MS20,NU20,OW20,PY20,RA20,SC20,TE20)-IF(N20="",0,N20),"")</f>
        <v/>
      </c>
      <c r="DF20" s="52" t="str">
        <f>IF(MAX(EG20,FI20,GK20,HM20,IO20,JQ20,KS20,LU20,MW20,NY20,PA20,QC20,RE20,SG20,TI20)-IF(P20="",0,P20)&gt;0.001,MAX(EG20,FI20,GK20,HM20,IO20,JQ20,KS20,LU20,MW20,NY20,PA20,QC20,RE20,SG20,TI20)-IF(P20="",0,P20),"")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>IF(SUM(DH20,DL20)&gt;0,SUM(DH20,DL20),"")</f>
        <v/>
      </c>
      <c r="EB20" s="41" t="str">
        <f>IF(SUM(DG20:DH20,DJ20:DL20,DN20)-DI20-DM20&gt;0,SUM(DG20:DH20,DJ20:DL20,DN20)-DI20-DM20,"")</f>
        <v/>
      </c>
      <c r="EC20" s="41" t="str">
        <f>IF(SUM(DO20:DP20,DR20)-DQ20&gt;0,SUM(DO20:DP20,DR20)-DQ20,"")</f>
        <v/>
      </c>
      <c r="ED20" s="41" t="str">
        <f>IF(SUM(DH20,DL20,DP20)&gt;0,SUM(DH20,DL20,DP20),"")</f>
        <v/>
      </c>
      <c r="EE20" s="41" t="str">
        <f>IF(SUM(EB20,EC20)&gt;0,SUM(EB20,EC20),"")</f>
        <v/>
      </c>
      <c r="EF20" s="41" t="str">
        <f>IF(SUM(DT20,DX20)&gt;0,SUM(DT20,DX20),"")</f>
        <v/>
      </c>
      <c r="EG20" s="41" t="str">
        <f>IF(SUM(DS20:DT20,DV20:DX20,DZ20)-SUM(DU20,DY20)&gt;0,SUM(DS20:DT20,DV20:DX20,DZ20)-SUM(DU20,DY20),"")</f>
        <v/>
      </c>
      <c r="EH20" s="41" t="str">
        <f>IF(SUM(EB20,EC20,EG20)&gt;0,SUM(EB20,EC20,EG20),"")</f>
        <v/>
      </c>
      <c r="EI20" s="18">
        <v>18.5</v>
      </c>
      <c r="EJ20" s="18">
        <v>7.2</v>
      </c>
      <c r="EK20" s="18">
        <v>0.8</v>
      </c>
      <c r="EL20" s="18">
        <v>0</v>
      </c>
      <c r="EM20" s="18">
        <v>18.2</v>
      </c>
      <c r="EN20" s="18">
        <v>6.8</v>
      </c>
      <c r="EO20" s="18">
        <v>0.6</v>
      </c>
      <c r="EP20" s="18">
        <v>0</v>
      </c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>
        <f>IF(SUM(EJ20,EN20)&gt;0,SUM(EJ20,EN20),"")</f>
        <v>14</v>
      </c>
      <c r="FD20" s="11">
        <f>IF(SUM(EI20:EJ20,EL20:EN20,EP20)-EK20-EO20&gt;0,SUM(EI20:EJ20,EL20:EN20,EP20)-EK20-EO20,"")</f>
        <v>49.3</v>
      </c>
      <c r="FE20" s="11" t="str">
        <f>IF(SUM(EQ20:ER20,ET20)-ES20&gt;0,SUM(EQ20:ER20,ET20)-ES20,"")</f>
        <v/>
      </c>
      <c r="FF20" s="11">
        <f>IF(SUM(EJ20,EN20,ER20)&gt;0,SUM(EJ20,EN20,ER20),"")</f>
        <v>14</v>
      </c>
      <c r="FG20" s="11">
        <f>IF(SUM(FD20,FE20)&gt;0,SUM(FD20,FE20),"")</f>
        <v>49.3</v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>
        <f>IF(SUM(FD20,FE20,FI20)&gt;0,SUM(FD20,FE20,FI20),"")</f>
        <v>49.3</v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>IF(SUM(FL20,FP20)&gt;0,SUM(FL20,FP20),"")</f>
        <v/>
      </c>
      <c r="GF20" s="41" t="str">
        <f>IF(SUM(FK20:FL20,FN20:FP20,FR20)-FM20-FQ20&gt;0,SUM(FK20:FL20,FN20:FP20,FR20)-FM20-FQ20,"")</f>
        <v/>
      </c>
      <c r="GG20" s="41" t="str">
        <f>IF(SUM(FS20:FT20,FV20)-FU20&gt;0,SUM(FS20:FT20,FV20)-FU20,"")</f>
        <v/>
      </c>
      <c r="GH20" s="41" t="str">
        <f>IF(SUM(FL20,FP20,FT20)&gt;0,SUM(FL20,FP20,FT20),"")</f>
        <v/>
      </c>
      <c r="GI20" s="41" t="str">
        <f>IF(SUM(GF20,GG20)&gt;0,SUM(GF20,GG20),"")</f>
        <v/>
      </c>
      <c r="GJ20" s="41" t="str">
        <f>IF(SUM(FX20,GB20)&gt;0,SUM(FX20,GB20),"")</f>
        <v/>
      </c>
      <c r="GK20" s="41" t="str">
        <f>IF(SUM(FW20:FX20,FZ20:GB20,GD20)-SUM(FY20,GC20)&gt;0,SUM(FW20:FX20,FZ20:GB20,GD20)-SUM(FY20,GC20),"")</f>
        <v/>
      </c>
      <c r="GL20" s="41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>IF(SUM(HP20,HT20)&gt;0,SUM(HP20,HT20),"")</f>
        <v/>
      </c>
      <c r="IJ20" s="41" t="str">
        <f>IF(SUM(HO20:HP20,HR20:HT20,HV20)-HQ20-HU20&gt;0,SUM(HO20:HP20,HR20:HT20,HV20)-HQ20-HU20,"")</f>
        <v/>
      </c>
      <c r="IK20" s="41" t="str">
        <f>IF(SUM(HW20:HX20,HZ20)-HY20&gt;0,SUM(HW20:HX20,HZ20)-HY20,"")</f>
        <v/>
      </c>
      <c r="IL20" s="41" t="str">
        <f>IF(SUM(HP20,HT20,HX20)&gt;0,SUM(HP20,HT20,HX20),"")</f>
        <v/>
      </c>
      <c r="IM20" s="41" t="str">
        <f>IF(SUM(IJ20,IK20)&gt;0,SUM(IJ20,IK20),"")</f>
        <v/>
      </c>
      <c r="IN20" s="41" t="str">
        <f>IF(SUM(IB20,IF20)&gt;0,SUM(IB20,IF20),"")</f>
        <v/>
      </c>
      <c r="IO20" s="41" t="str">
        <f>IF(SUM(IA20:IB20,ID20:IF20,IH20)-SUM(IC20,IG20)&gt;0,SUM(IA20:IB20,ID20:IF20,IH20)-SUM(IC20,IG20),"")</f>
        <v/>
      </c>
      <c r="IP20" s="41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>IF(SUM(JT20,JX20)&gt;0,SUM(JT20,JX20),"")</f>
        <v/>
      </c>
      <c r="KN20" s="41" t="str">
        <f>IF(SUM(JS20:JT20,JV20:JX20,JZ20)-JU20-JY20&gt;0,SUM(JS20:JT20,JV20:JX20,JZ20)-JU20-JY20,"")</f>
        <v/>
      </c>
      <c r="KO20" s="41" t="str">
        <f>IF(SUM(KA20:KB20,KD20)-KC20&gt;0,SUM(KA20:KB20,KD20)-KC20,"")</f>
        <v/>
      </c>
      <c r="KP20" s="41" t="str">
        <f>IF(SUM(JT20,JX20,KB20)&gt;0,SUM(JT20,JX20,KB20),"")</f>
        <v/>
      </c>
      <c r="KQ20" s="41" t="str">
        <f>IF(SUM(KN20,KO20)&gt;0,SUM(KN20,KO20),"")</f>
        <v/>
      </c>
      <c r="KR20" s="41" t="str">
        <f>IF(SUM(KF20,KJ20)&gt;0,SUM(KF20,KJ20),"")</f>
        <v/>
      </c>
      <c r="KS20" s="41" t="str">
        <f>IF(SUM(KE20:KF20,KH20:KJ20,KL20)-SUM(KG20,KK20)&gt;0,SUM(KE20:KF20,KH20:KJ20,KL20)-SUM(KG20,KK20),"")</f>
        <v/>
      </c>
      <c r="KT20" s="41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>IF(SUM(LX20,MB20)&gt;0,SUM(LX20,MB20),"")</f>
        <v/>
      </c>
      <c r="MR20" s="41" t="str">
        <f>IF(SUM(LW20:LX20,LZ20:MB20,MD20)-LY20-MC20&gt;0,SUM(LW20:LX20,LZ20:MB20,MD20)-LY20-MC20,"")</f>
        <v/>
      </c>
      <c r="MS20" s="41" t="str">
        <f>IF(SUM(ME20:MF20,MH20)-MG20&gt;0,SUM(ME20:MF20,MH20)-MG20,"")</f>
        <v/>
      </c>
      <c r="MT20" s="41" t="str">
        <f>IF(SUM(LX20,MB20,MF20)&gt;0,SUM(LX20,MB20,MF20),"")</f>
        <v/>
      </c>
      <c r="MU20" s="41" t="str">
        <f>IF(SUM(MR20,MS20)&gt;0,SUM(MR20,MS20),"")</f>
        <v/>
      </c>
      <c r="MV20" s="41" t="str">
        <f>IF(SUM(MJ20,MN20)&gt;0,SUM(MJ20,MN20),"")</f>
        <v/>
      </c>
      <c r="MW20" s="41" t="str">
        <f>IF(SUM(MI20:MJ20,ML20:MN20,MP20)-SUM(MK20,MO20)&gt;0,SUM(MI20:MJ20,ML20:MN20,MP20)-SUM(MK20,MO20),"")</f>
        <v/>
      </c>
      <c r="MX20" s="41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>IF(SUM(OB20,OF20)&gt;0,SUM(OB20,OF20),"")</f>
        <v/>
      </c>
      <c r="OV20" s="41" t="str">
        <f>IF(SUM(OA20:OB20,OD20:OF20,OH20)-OC20-OG20&gt;0,SUM(OA20:OB20,OD20:OF20,OH20)-OC20-OG20,"")</f>
        <v/>
      </c>
      <c r="OW20" s="41" t="str">
        <f>IF(SUM(OI20:OJ20,OL20)-OK20&gt;0,SUM(OI20:OJ20,OL20)-OK20,"")</f>
        <v/>
      </c>
      <c r="OX20" s="41" t="str">
        <f>IF(SUM(OB20,OF20,OJ20)&gt;0,SUM(OB20,OF20,OJ20),"")</f>
        <v/>
      </c>
      <c r="OY20" s="41" t="str">
        <f>IF(SUM(OV20,OW20)&gt;0,SUM(OV20,OW20),"")</f>
        <v/>
      </c>
      <c r="OZ20" s="41" t="str">
        <f>IF(SUM(ON20,OR20)&gt;0,SUM(ON20,OR20),"")</f>
        <v/>
      </c>
      <c r="PA20" s="41" t="str">
        <f>IF(SUM(OM20:ON20,OP20:OR20,OT20)-SUM(OO20,OS20)&gt;0,SUM(OM20:ON20,OP20:OR20,OT20)-SUM(OO20,OS20),"")</f>
        <v/>
      </c>
      <c r="PB20" s="41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41" t="str">
        <f>IF(SUM(QF20,QJ20)&gt;0,SUM(QF20,QJ20),"")</f>
        <v/>
      </c>
      <c r="QZ20" s="41" t="str">
        <f>IF(SUM(QE20:QF20,QH20:QJ20,QL20)-QG20-QK20&gt;0,SUM(QE20:QF20,QH20:QJ20,QL20)-QG20-QK20,"")</f>
        <v/>
      </c>
      <c r="RA20" s="41" t="str">
        <f>IF(SUM(QM20:QN20,QP20)-QO20&gt;0,SUM(QM20:QN20,QP20)-QO20,"")</f>
        <v/>
      </c>
      <c r="RB20" s="41" t="str">
        <f>IF(SUM(QF20,QJ20,QN20)&gt;0,SUM(QF20,QJ20,QN20),"")</f>
        <v/>
      </c>
      <c r="RC20" s="41" t="str">
        <f>IF(SUM(QZ20,RA20)&gt;0,SUM(QZ20,RA20),"")</f>
        <v/>
      </c>
      <c r="RD20" s="41" t="str">
        <f>IF(SUM(QR20,QV20)&gt;0,SUM(QR20,QV20),"")</f>
        <v/>
      </c>
      <c r="RE20" s="41" t="str">
        <f>IF(SUM(QQ20:QR20,QT20:QV20,QX20)-SUM(QS20,QW20)&gt;0,SUM(QQ20:QR20,QT20:QV20,QX20)-SUM(QS20,QW20),"")</f>
        <v/>
      </c>
      <c r="RF20" s="41" t="str">
        <f>IF(SUM(QZ20,RA20,RE20)&gt;0,SUM(QZ20,RA20,RE20),"")</f>
        <v/>
      </c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1" t="str">
        <f>IF(SUM(RH20,RL20)&gt;0,SUM(RH20,RL20),"")</f>
        <v/>
      </c>
      <c r="SB20" s="11" t="str">
        <f>IF(SUM(RG20:RH20,RJ20:RL20,RN20)-RI20-RM20&gt;0,SUM(RG20:RH20,RJ20:RL20,RN20)-RI20-RM20,"")</f>
        <v/>
      </c>
      <c r="SC20" s="11" t="str">
        <f>IF(SUM(RO20:RP20,RR20)-RQ20&gt;0,SUM(RO20:RP20,RR20)-RQ20,"")</f>
        <v/>
      </c>
      <c r="SD20" s="11" t="str">
        <f>IF(SUM(RH20,RL20,RP20)&gt;0,SUM(RH20,RL20,RP20),"")</f>
        <v/>
      </c>
      <c r="SE20" s="11" t="str">
        <f>IF(SUM(SB20,SC20)&gt;0,SUM(SB20,SC20),"")</f>
        <v/>
      </c>
      <c r="SF20" s="11" t="str">
        <f>IF(SUM(RT20,RX20)&gt;0,SUM(RT20,RX20),"")</f>
        <v/>
      </c>
      <c r="SG20" s="11" t="str">
        <f>IF(SUM(RS20:RT20,RV20:RX20,RZ20)-SUM(RU20,RY20)&gt;0,SUM(RS20:RT20,RV20:RX20,RZ20)-SUM(RU20,RY20),"")</f>
        <v/>
      </c>
      <c r="SH20" s="11" t="str">
        <f>IF(SUM(SB20,SC20,SG20)&gt;0,SUM(SB20,SC20,SG20),"")</f>
        <v/>
      </c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41" t="str">
        <f>IF(SUM(SJ20,SN20)&gt;0,SUM(SJ20,SN20),"")</f>
        <v/>
      </c>
      <c r="TD20" s="41" t="str">
        <f>IF(SUM(SI20:SJ20,SL20:SN20,SP20)-SK20-SO20&gt;0,SUM(SI20:SJ20,SL20:SN20,SP20)-SK20-SO20,"")</f>
        <v/>
      </c>
      <c r="TE20" s="41" t="str">
        <f>IF(SUM(SQ20:SR20,ST20)-SS20&gt;0,SUM(SQ20:SR20,ST20)-SS20,"")</f>
        <v/>
      </c>
      <c r="TF20" s="41" t="str">
        <f>IF(SUM(SJ20,SN20,SR20)&gt;0,SUM(SJ20,SN20,SR20),"")</f>
        <v/>
      </c>
      <c r="TG20" s="41" t="str">
        <f>IF(SUM(TD20,TE20)&gt;0,SUM(TD20,TE20),"")</f>
        <v/>
      </c>
      <c r="TH20" s="41" t="str">
        <f>IF(SUM(SV20,SZ20)&gt;0,SUM(SV20,SZ20),"")</f>
        <v/>
      </c>
      <c r="TI20" s="41" t="str">
        <f>IF(SUM(SU20:SV20,SX20:SZ20,TB20)-SUM(SW20,TA20)&gt;0,SUM(SU20:SV20,SX20:SZ20,TB20)-SUM(SW20,TA20),"")</f>
        <v/>
      </c>
      <c r="TJ20" s="41" t="str">
        <f>IF(SUM(TD20,TE20,TI20)&gt;0,SUM(TD20,TE20,TI20),"")</f>
        <v/>
      </c>
      <c r="TK20" s="27">
        <f>IF($CU20="P",CA20,(CA20+AX20)/2)</f>
        <v>0</v>
      </c>
      <c r="TL20" s="27">
        <f>IF($CU20="P",CB20,(CB20+AY20)/2)</f>
        <v>0</v>
      </c>
      <c r="TM20" s="27">
        <f>IF($CU20="P",CC20,(CC20+AZ20)/2)</f>
        <v>0</v>
      </c>
      <c r="TN20" s="27">
        <f>IF($CU20="P",CD20,(CD20+BA20)/2)</f>
        <v>0</v>
      </c>
      <c r="TO20" s="27">
        <f>IF($CU20="P",CE20,(CE20+BB20)/2)</f>
        <v>0</v>
      </c>
      <c r="TP20" s="27">
        <f>IF($CU20="P",CF20,(CF20+BC20)/2)</f>
        <v>0</v>
      </c>
      <c r="TQ20" s="27">
        <f>IF($CU20="P",CG20,(CG20+BD20)/2)</f>
        <v>0</v>
      </c>
      <c r="TR20" s="27">
        <f>IF($CU20="P",CH20,(CH20+BE20)/2)</f>
        <v>0</v>
      </c>
      <c r="TS20" s="27">
        <f>IF($CU20="P",CI20,(CI20+BF20)/2)</f>
        <v>0</v>
      </c>
      <c r="TT20" s="27">
        <f>IF($CU20="P",CJ20,(CJ20+BG20)/2)</f>
        <v>0</v>
      </c>
      <c r="TU20" s="27">
        <f>IF($CU20="P",CK20,(CK20+BH20)/2)</f>
        <v>0</v>
      </c>
      <c r="TV20" s="27">
        <f>IF($CU20="P",CL20,(CL20+BI20)/2)</f>
        <v>0</v>
      </c>
      <c r="TW20" s="27">
        <f>IF($CU20="P",CM20,(CM20+BJ20)/2)</f>
        <v>0</v>
      </c>
      <c r="TX20" s="27">
        <f>IF($CU20="P",CN20,(CN20+BK20)/2)</f>
        <v>0</v>
      </c>
      <c r="TY20" s="27">
        <f>IF($CU20="P",CO20,(CO20+BL20)/2)</f>
        <v>0</v>
      </c>
      <c r="TZ20" s="27">
        <f>IF($CU20="P",CP20,(CP20+BM20)/2)</f>
        <v>0</v>
      </c>
      <c r="UA20" s="27">
        <f>IF($CU20="P",CQ20,(CQ20+BN20)/2)</f>
        <v>0</v>
      </c>
      <c r="UB20" s="27">
        <f>IF($CU20="P",CR20,(CR20+BO20)/2)</f>
        <v>0</v>
      </c>
      <c r="UC20" s="27">
        <f>IF($CU20="P",CS20,(CS20+BP20)/2)</f>
        <v>0</v>
      </c>
      <c r="UD20" s="27">
        <f>IF($CU20="P",CT20,(CT20+BQ20)/2)</f>
        <v>0</v>
      </c>
      <c r="UE20" s="29" t="s">
        <v>56</v>
      </c>
      <c r="UF20" s="11" t="str">
        <f>IF(SUM(TL20,TP20)&gt;0,SUM(TL20,TP20),"")</f>
        <v/>
      </c>
      <c r="UG20" s="11" t="str">
        <f>IF(SUM(TK20:TL20,TN20:TP20,TR20)-TM20-TQ20&gt;0,SUM(TK20:TL20,TN20:TP20,TR20)-TM20-TQ20,"")</f>
        <v/>
      </c>
      <c r="UH20" s="11" t="str">
        <f>IF(SUM(TS20:TT20,TV20)-TU20&gt;0,SUM(TS20:TT20,TV20)-TU20,"")</f>
        <v/>
      </c>
      <c r="UI20" s="11" t="str">
        <f>IF(SUM(TL20,TP20,TT20)&gt;0,SUM(TL20,TP20,TT20),"")</f>
        <v/>
      </c>
      <c r="UJ20" s="11" t="str">
        <f>IF(SUM(UG20,UH20)&gt;0,SUM(UG20,UH20),"")</f>
        <v/>
      </c>
      <c r="UK20" s="11" t="str">
        <f>IF(SUM(TX20,UB20)&gt;0,SUM(TX20,UB20),"")</f>
        <v/>
      </c>
      <c r="UL20" s="11" t="str">
        <f>IF(SUM(TW20:TX20,TZ20:UB20,UD20)-SUM(TY20,UC20)&gt;0,SUM(TW20:TX20,TZ20:UB20,UD20)-SUM(TY20,UC20),"")</f>
        <v/>
      </c>
      <c r="UM20" s="11" t="str">
        <f>IF(SUM(UG20,UH20,UL20)&gt;0,SUM(UG20,UH20,UL20),"")</f>
        <v/>
      </c>
    </row>
    <row r="21" spans="1:559" x14ac:dyDescent="0.2">
      <c r="A21" s="4" t="str" cm="1">
        <f t="array" ref="A21">IF(AND(H21&lt;&gt;"",H21&lt;&gt;"No DD"),SUMPRODUCT((H$4:H$32&lt;&gt;"")*(H$4:H$32&lt;&gt;"No DD")*(E$4:E$32&gt;E21))+1,IF(H21="No DD",SUMPRODUCT((H$4:H$32="No DD")*(E$4:E$32&gt;E21))+1+SUMPRODUCT((H$4:H$32&lt;&gt;"")*(H$4:H$32&lt;&gt;"No DD")),""))</f>
        <v/>
      </c>
      <c r="B21" s="5" t="s">
        <v>261</v>
      </c>
      <c r="C21" s="4" t="s">
        <v>6</v>
      </c>
      <c r="D21" s="4">
        <v>2004</v>
      </c>
      <c r="E21" s="9">
        <f>SUM(J21:R21)+SUM(J21:O21)*0.0000001+SUM(J21)*0.0000000000001</f>
        <v>174.30001237000496</v>
      </c>
      <c r="F21" s="3" t="str">
        <f>IF(OR(AND(AP21&gt;=AW$34,AQ21&gt;=AW$38,AP21&lt;&gt;"",AO21=""),AND(AU21&gt;=AW$34,AV21&gt;=AW$38,AU21&lt;&gt;"",AO21=""),AND(BS21&gt;=BZ$34,BT21&gt;=BZ$38,BS21&lt;&gt;"",BR21=""),AND(BX21&gt;=BZ$34,BY21&gt;=BZ$38,BX21&lt;&gt;"",BR21=""),AND(CV21&gt;=DC$34,CW21&gt;=DC$38,CV21&lt;&gt;"",CU21=""),AND(DA21&gt;=DC$34,DB21&gt;=DC$38,DA21&lt;&gt;""),AND(EA21&gt;=EH$34,EB21&gt;=EH$38,EA21&lt;&gt;""),AND(EF21&gt;=EH$34,EG21&gt;=EH$38,EF21&lt;&gt;""),AND(FC21&gt;=FJ$34,FD21&gt;=FJ$38,FC21&lt;&gt;""),AND(FH21&gt;=FJ$34,FI21&gt;=FJ$38,FH21&lt;&gt;""),AND(GE21&gt;=GL$34,GF21&gt;=GL$38,GE21&lt;&gt;""),AND(GJ21&gt;=GL$34,GK21&gt;=GL$38,GJ21&lt;&gt;""),AND(HG21&gt;=HN$34,HH21&gt;=HN$38,HG21&lt;&gt;""),AND(HL21&gt;=HN$34,HM21&gt;=HN$38,HL21&lt;&gt;""),AND(II21&gt;=IP$34,IJ21&gt;=IP$38,II21&lt;&gt;""),AND(IN21&gt;=IP$34,IO21&gt;=IP$38,IN21&lt;&gt;""),AND(JK21&gt;=JR$34,JL21&gt;=JR$38,JK21&lt;&gt;""),AND(JP21&gt;=JR$34,JQ21&gt;=JR$38,JP21&lt;&gt;""),AND(KM21&gt;=KT$34,KN21&gt;=KT$38,KM21&lt;&gt;""),AND(KR21&gt;=KT$34,KS21&gt;=KT$38,KR21&lt;&gt;""),AND(LO21&gt;=LV$34,LP21&gt;=LV$38,LO21&lt;&gt;""),AND(LT21&gt;=LV$34,LU21&gt;=LV$38,LT21&lt;&gt;""),AND(MQ21&gt;=MX$34,MR21&gt;=MX$38,MQ21&lt;&gt;""),AND(MV21&gt;=MX$34,MW21&gt;=MX$38,MV21&lt;&gt;""),AND(NS21&gt;=NZ$34,NT21&gt;=NZ$38,NS21&lt;&gt;""),AND(NX21&gt;=NZ$34,NY21&gt;=NZ$38,NX21&lt;&gt;""),AND(OU21&gt;=PB$34,OV21&gt;=PB$38,OU21&lt;&gt;""),AND(OZ21&gt;=PB$34,PA21&gt;=PB$38,OZ21&lt;&gt;""),AND(PW21&gt;=QD$34,PX21&gt;=QD$38,PW21&lt;&gt;""),AND(QB21&gt;=QD$34,QC21&gt;=QD$38,QB21&lt;&gt;""),AND(QY21&gt;=RF$34,QZ21&gt;=RF$38,QY21&lt;&gt;""),AND(RD21&gt;=RF$34,RE21&gt;=RF$38,RD21&lt;&gt;""),AND(SA21&gt;=SH$34,SB21&gt;=SH$38,SA21&lt;&gt;""),AND(SF21&gt;=SH$34,SG21&gt;=SH$38,SF21&lt;&gt;""),AND(TC21&gt;=TJ$34,TD21&gt;=TJ$38,TC21&lt;&gt;""),AND(TI21&gt;=TJ$34,TJ21&gt;=TJ$38,TI21&lt;&gt;"")),"P","")</f>
        <v/>
      </c>
      <c r="G21" s="3" t="str">
        <f>IF(OR(AND(AQ21&gt;=AW$38,AQ21&lt;&gt;"",AO21=""),AND(AV21&gt;=AW$38,AV21&lt;&gt;"",AO21=""),AND(BT21&gt;=BZ$38,BT21&lt;&gt;"",BR21=""),AND(BY21&gt;=BZ$38,BY21&lt;&gt;"",BR21=""),AND(CW21&gt;=DC$38,CW21&lt;&gt;"",CU21=""),AND(DB21&gt;=DC$38,DB21&lt;&gt;"",CU21=""),AND(EB21&gt;=EH$38,EB21&lt;&gt;""),AND(EG21&gt;=EH$38,EG21&lt;&gt;""),AND(FD21&gt;=FJ$38,FD21&lt;&gt;""),AND(FI21&gt;=FJ$38,FI21&lt;&gt;""),AND(GF21&gt;=GL$38,GF21&lt;&gt;""),AND(GK21&gt;=GL$38,GK21&lt;&gt;""),AND(HH21&gt;=HN$38,HH21&lt;&gt;""),AND(HM21&gt;=HN$38,HM21&lt;&gt;""),AND(IJ21&gt;=IP$38,IJ21&lt;&gt;""),AND(IO21&gt;=IP$38,IO21&lt;&gt;""),AND(JL21&gt;=JR$38,JL21&lt;&gt;""),AND(JQ21&gt;=JR$38,JQ21&lt;&gt;""),AND(KN21&gt;=KT$38,KN21&lt;&gt;""),AND(KS21&gt;=KT$38,KS21&lt;&gt;""),AND(LP21&gt;=LV$38,LP21&lt;&gt;""),AND(LU21&gt;=LV$38,LU21&lt;&gt;""),AND(MR21&gt;=MX$38,MR21&lt;&gt;""),AND(MW21&gt;=MX$38,MW21&lt;&gt;""),AND(NT21&gt;=NZ$38,NT21&lt;&gt;""),AND(NY21&gt;=NZ$38,NY21&lt;&gt;""),AND(OV21&gt;=PB$38,OV21&lt;&gt;""),AND(PA21&gt;=PB$38,PA21&lt;&gt;""),AND(PX21&gt;=QD$38,PX21&lt;&gt;""),AND(QC21&gt;=QD$38,QC21&lt;&gt;""),AND(QZ21&gt;=RF$38,QZ21&lt;&gt;""),AND(RE21&gt;=RF$38,RE21&lt;&gt;""),AND(SB21&gt;=SH$38,SB21&lt;&gt;""),AND(SG21&gt;=SH$38,SG21&lt;&gt;""),AND(TD21&gt;=TJ$38,TD21&lt;&gt;""),AND(TJ21&gt;=TJ$38,TJ21&lt;&gt;"")),"P","")</f>
        <v/>
      </c>
      <c r="H21" s="37" t="str">
        <f>IF(AND(G21="P",F21=""),"No DD",IF(OR(AND(AS21&gt;=AW$37,AT21&gt;=AW$41,AS21&lt;&gt;"",AO21=""),AND(BV21&gt;=BZ$37,BW21&gt;=BZ$41,BV21&lt;&gt;"",BR21=""),AND(CY21&gt;=DC$37,CZ21&gt;=DC$41,CY21&lt;&gt;"",CU21=""),AND(ED21&gt;=EH$37,EE21&gt;=EH$41,ED21&lt;&gt;""),AND(FF21&gt;=FJ$37,FG21&gt;=FJ$41,FF21&lt;&gt;""),AND(GH21&gt;=GL$37,GI21&gt;=GL$41,GH21&lt;&gt;""),AND(HJ21&gt;=HN$37,HK21&gt;=HN$41,HJ21&lt;&gt;""),AND(IL21&gt;=IP$37,IM21&gt;=IP$41,IL21&lt;&gt;""),AND(JN21&gt;=JR$37,JO21&gt;=JR$41,JN21&lt;&gt;""),AND(KP21&gt;=KT$37,KQ21&gt;=KT$41,KP21&lt;&gt;""),AND(LR21&gt;=LV$37,LS21&gt;=LV$41,LR21&lt;&gt;""),AND(MT21&gt;=MX$37,MU21&gt;=MX$41,MT21&lt;&gt;""),AND(NV21&gt;=NZ$37,NW21&gt;=NZ$41,NV21&lt;&gt;""),AND(OX21&gt;=PB$37,OY21&gt;=PB$41,OX21&lt;&gt;""),AND(PZ21&gt;=QD$37,QA21&gt;=QD$41,PZ21&lt;&gt;""),AND(RB21&gt;=RF$37,RC21&gt;=RF$41,RB21&lt;&gt;""),AND(SD21&gt;=SH$37,SE21&gt;=SH$41,SD21&lt;&gt;""),AND(TF21&gt;=TJ$37,TG21&gt;=TJ$41,TF21&lt;&gt;"")),"Merit",IF(OR(AND(AS21&gt;=AW$36,AT21&gt;=AW$40,AS21&lt;&gt;"",AO21=""),AND(BV21&gt;=BZ$36,BW21&gt;=BZ$40,BV21&lt;&gt;"",BR21=""),AND(CY21&gt;=DC$36,CZ21&gt;=DC$40,CY21&lt;&gt;"",CU21=""),AND(ED21&gt;=EH$36,EE21&gt;=EH$40,ED21&lt;&gt;""),AND(FF21&gt;=FJ$36,FG21&gt;=FJ$40,FF21&lt;&gt;""),AND(GH21&gt;=GL$36,GI21&gt;=GL$40,GH21&lt;&gt;""),AND(HJ21&gt;=HN$36,HK21&gt;=HN$40,HJ21&lt;&gt;""),AND(IL21&gt;=IP$36,IM21&gt;=IP$40,IL21&lt;&gt;""),AND(JN21&gt;=JR$36,JO21&gt;=JR$40,JN21&lt;&gt;""),AND(KP21&gt;=KT$36,KQ21&gt;=KT$40,KP21&lt;&gt;""),AND(LR21&gt;=LV$36,LS21&gt;=LV$40,LR21&lt;&gt;""),AND(MT21&gt;=MX$36,MU21&gt;=MX$40,MT21&lt;&gt;""),AND(NV21&gt;=NZ$36,NW21&gt;=NZ$40,NV21&lt;&gt;""),AND(OX21&gt;=PB$36,OY21&gt;=PB$40,OX21&lt;&gt;""),AND(PZ21&gt;=QD$36,QA21&gt;=QD$40,PZ21&lt;&gt;""),AND(RB21&gt;=RF$36,RC21&gt;=RF$40,RB21&lt;&gt;""),AND(SD21&gt;=SH$36,SE21&gt;=SH$40,SD21&lt;&gt;""),AND(TF21&gt;=TJ$36,TG21&gt;=TJ$40,TF21&lt;&gt;"")),"Excellence",IF(I21="P","Worlds Team",IF(F21="P","National Team","")))))</f>
        <v/>
      </c>
      <c r="I21" s="3" t="str">
        <f>IF(OR(AND(AS21&gt;=AW$35,AT21&gt;=AW$39,AS21&lt;&gt;"",AO21=""),AND(BV21&gt;=BZ$35,BW21&gt;=BZ$39,BV21&lt;&gt;"",BR21=""),AND(CY21&gt;=DC$35,CZ21&gt;=DC$39,CY21&lt;&gt;"",CU21=""),AND(ED21&gt;=EH$35,EE21&gt;=EH$39,ED21&lt;&gt;""),AND(FF21&gt;=FJ$35,FG21&gt;=FJ$39,FF21&lt;&gt;""),AND(GH21&gt;=GL$35,GI21&gt;=GL$39,GH21&lt;&gt;""),AND(HJ21&gt;=HN$35,HK21&gt;=HN$39,HJ21&lt;&gt;""),AND(IL21&gt;=IP$35,IM21&gt;=IP$39,IL21&lt;&gt;""),AND(JN21&gt;=JR$35,JO21&gt;=JR$39,JN21&lt;&gt;""),AND(KP21&gt;=KT$35,KQ21&gt;=KT$39,KP21&lt;&gt;""),AND(LR21&gt;=LV$35,LS21&gt;=LV$39,LR21&lt;&gt;""),AND(MT21&gt;=MX$35,MU21&gt;=MX$39,MT21&lt;&gt;""),AND(NV21&gt;=NZ$35,NW21&gt;=NZ$39,NV21&lt;&gt;""),AND(OX21&gt;=PB$35,OY21&gt;=PB$39,OX21&lt;&gt;""),AND(PZ21&gt;=QD$35,QA21&gt;=QD$39,PZ21&lt;&gt;""),AND(RB21&gt;=RF$35,RC21&gt;=RF$39,RB21&lt;&gt;""),AND(SD21&gt;=SH$35,SE21&gt;=SH$39,SD21&lt;&gt;""),AND(TF21&gt;=TJ$35,TG21&gt;=TJ$39,TF21&lt;&gt;"")),"P","")</f>
        <v/>
      </c>
      <c r="J21" s="8">
        <f>IF(COUNT(AQ21,BT21,CW21)&gt;0,LARGE((AQ21,BT21,CW21),1),0)</f>
        <v>49.6</v>
      </c>
      <c r="K21" s="8" t="str">
        <f>IF(J21=0,"",IF(J21=CW21,$CA$1,IF(J21=BT21,$AX$1,IF(J21=AQ21,$U$1,""))))</f>
        <v>2024 Elite Canada</v>
      </c>
      <c r="L21" s="8">
        <f>IF(COUNT(AQ21,BT21,CW21)&gt;1,LARGE((AQ21,BT21,CW21),2),0)</f>
        <v>48.499999999999993</v>
      </c>
      <c r="M21" s="8" t="str">
        <f>IF(K21=0,"",IF(AND(L21=J21,L21=AQ21,K21=BT21),$U$1,IF(AND(L21=J21,L21=AQ21,L21=CW21),$U$1,IF(AND(L21=J21,L21=CW21,L21=BT21),$AX$1,IF(L21=CW21,$CA$1,IF(L21=BT21,$AX$1,IF(L21=AQ21,$U$1,"")))))))</f>
        <v>2023 Domestic 3rd Trial</v>
      </c>
      <c r="N21" s="8">
        <f>IF(COUNT(AR21,BU21,CX21)&gt;0,LARGE((AR21,BU21,CX21),1),0)</f>
        <v>25.599999999999998</v>
      </c>
      <c r="O21" s="8" t="str">
        <f>IF(N21=0,"",IF(N21=CX21,$CA$1,IF(N21=BU21,$AX$1,IF(N21=AR21,$U$1,""))))</f>
        <v>2024 Elite Canada</v>
      </c>
      <c r="P21" s="8">
        <f>IF(MAX(AV21,BY21,DB21)&gt;0,MAX(AV21,BY21,DB21),0)</f>
        <v>50.6</v>
      </c>
      <c r="Q21" s="8" t="str">
        <f>IF(P21=0,"",IF(P21=DB21,$CA$1,IF(P21=BY21,$AX$1,IF(P21=AV21,$U$1,""))))</f>
        <v>2024 Elite Canada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TD21,$SI$1,IF(R21+IF(L21="",0,L21)=SB21,$RG$1,IF(R21+IF(L21="",0,L21)=QZ21,$QE$1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))),IF(R21=DE21,IF(R21+IF(N21="",0,N21)=TE21,$SI$1,IF(R21+IF(N21="",0,N21)=SC21,$RG$1,IF(R21+IF(N21="",0,N21)=RA21,$QE$1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))),IF(R21=DF21,IF(R21+IF(P21="",0,P21)=TI21,$SI$1,IF(R21+IF(P21="",0,P21)=SG21,$RG$1,IF(R21+IF(P21="",0,P21)=RE21,$QE$1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)))</f>
        <v/>
      </c>
      <c r="U21" s="19">
        <v>18.8</v>
      </c>
      <c r="V21" s="19">
        <v>6</v>
      </c>
      <c r="W21" s="19">
        <v>0.2</v>
      </c>
      <c r="X21" s="19">
        <v>0</v>
      </c>
      <c r="Y21" s="19">
        <v>18.5</v>
      </c>
      <c r="Z21" s="19">
        <v>6</v>
      </c>
      <c r="AA21" s="19">
        <v>0.6</v>
      </c>
      <c r="AB21" s="19">
        <v>0</v>
      </c>
      <c r="AC21" s="19">
        <v>18.399999999999999</v>
      </c>
      <c r="AD21" s="19">
        <v>4.3</v>
      </c>
      <c r="AE21" s="19">
        <v>0.2</v>
      </c>
      <c r="AF21" s="19">
        <v>0</v>
      </c>
      <c r="AG21" s="19">
        <v>18.399999999999999</v>
      </c>
      <c r="AH21" s="19">
        <v>5.6</v>
      </c>
      <c r="AI21" s="19">
        <v>0.6</v>
      </c>
      <c r="AJ21" s="19">
        <v>0</v>
      </c>
      <c r="AK21" s="19">
        <v>18.3</v>
      </c>
      <c r="AL21" s="19">
        <v>7.3</v>
      </c>
      <c r="AM21" s="19">
        <v>0.8</v>
      </c>
      <c r="AN21" s="19">
        <v>0</v>
      </c>
      <c r="AO21" s="28"/>
      <c r="AP21" s="41">
        <f>IF(SUM(V21,Z21)&gt;0,SUM(V21,Z21),"")</f>
        <v>12</v>
      </c>
      <c r="AQ21" s="41">
        <f>IF(SUM(U21:V21,X21:Z21,AB21)-W21-AA21&gt;0,SUM(U21:V21,X21:Z21,AB21)-W21-AA21,"")</f>
        <v>48.499999999999993</v>
      </c>
      <c r="AR21" s="41">
        <f>IF(SUM(AC21:AD21,AF21)-AE21&gt;0,SUM(AC21:AD21,AF21)-AE21,"")</f>
        <v>22.5</v>
      </c>
      <c r="AS21" s="41">
        <f>IF(SUM(V21,Z21,AD21)&gt;0,SUM(V21,Z21,AD21),"")</f>
        <v>16.3</v>
      </c>
      <c r="AT21" s="41">
        <f>IF(SUM(AQ21,AR21)&gt;0,SUM(AQ21,AR21),"")</f>
        <v>71</v>
      </c>
      <c r="AU21" s="41">
        <f>IF(SUM(AH21,AL21)&gt;0,SUM(AH21,AL21),"")</f>
        <v>12.899999999999999</v>
      </c>
      <c r="AV21" s="41">
        <f>IF(SUM(AG21:AH21,AJ21:AL21,AN21)-SUM(AI21,AM21)&gt;0,SUM(AG21:AH21,AJ21:AL21,AN21)-SUM(AI21,AM21),"")</f>
        <v>48.199999999999996</v>
      </c>
      <c r="AW21" s="41">
        <f>IF(SUM(AQ21,AR21,AV21)&gt;0,SUM(AQ21,AR21,AV21),"")</f>
        <v>119.19999999999999</v>
      </c>
      <c r="AX21" s="18">
        <v>18.100000000000001</v>
      </c>
      <c r="AY21" s="18">
        <v>6.8</v>
      </c>
      <c r="AZ21" s="18">
        <v>0.6</v>
      </c>
      <c r="BA21" s="18">
        <v>0</v>
      </c>
      <c r="BB21" s="18">
        <v>18.7</v>
      </c>
      <c r="BC21" s="18">
        <v>7.2</v>
      </c>
      <c r="BD21" s="18">
        <v>0.6</v>
      </c>
      <c r="BE21" s="18">
        <v>0</v>
      </c>
      <c r="BF21" s="18">
        <v>18.399999999999999</v>
      </c>
      <c r="BG21" s="18">
        <v>7.2</v>
      </c>
      <c r="BH21" s="18">
        <v>0</v>
      </c>
      <c r="BI21" s="18">
        <v>0</v>
      </c>
      <c r="BJ21" s="18">
        <v>18.3</v>
      </c>
      <c r="BK21" s="18">
        <v>7.2</v>
      </c>
      <c r="BL21" s="18">
        <v>0.6</v>
      </c>
      <c r="BM21" s="18">
        <v>0</v>
      </c>
      <c r="BN21" s="18">
        <v>18.100000000000001</v>
      </c>
      <c r="BO21" s="18">
        <v>7.6</v>
      </c>
      <c r="BP21" s="18">
        <v>0</v>
      </c>
      <c r="BQ21" s="18">
        <v>0</v>
      </c>
      <c r="BR21" s="29"/>
      <c r="BS21" s="11">
        <f>IF(SUM(AY21,BC21)&gt;0,SUM(AY21,BC21),"")</f>
        <v>14</v>
      </c>
      <c r="BT21" s="11">
        <f>IF(SUM(AX21:AY21,BA21:BC21,BE21)-AZ21-BD21&gt;0,SUM(AX21:AY21,BA21:BC21,BE21)-AZ21-BD21,"")</f>
        <v>49.6</v>
      </c>
      <c r="BU21" s="11">
        <f>IF(SUM(BF21:BG21,BI21)-BH21&gt;0,SUM(BF21:BG21,BI21)-BH21,"")</f>
        <v>25.599999999999998</v>
      </c>
      <c r="BV21" s="11">
        <f>IF(SUM(AY21,BC21,BG21)&gt;0,SUM(AY21,BC21,BG21),"")</f>
        <v>21.2</v>
      </c>
      <c r="BW21" s="11">
        <f>IF(SUM(BT21,BU21)&gt;0,SUM(BT21,BU21),"")</f>
        <v>75.2</v>
      </c>
      <c r="BX21" s="11">
        <f>IF(SUM(BK21,BO21)&gt;0,SUM(BK21,BO21),"")</f>
        <v>14.8</v>
      </c>
      <c r="BY21" s="11">
        <f>IF(SUM(BJ21:BK21,BM21:BO21,BQ21)-SUM(BL21,BP21)&gt;0,SUM(BJ21:BK21,BM21:BO21,BQ21)-SUM(BL21,BP21),"")</f>
        <v>50.6</v>
      </c>
      <c r="BZ21" s="11">
        <f>IF(SUM(BT21,BU21,BY21)&gt;0,SUM(BT21,BU21,BY21),"")</f>
        <v>125.80000000000001</v>
      </c>
      <c r="CA21" s="19">
        <v>0</v>
      </c>
      <c r="CB21" s="19">
        <v>0</v>
      </c>
      <c r="CC21" s="19">
        <v>0</v>
      </c>
      <c r="CD21" s="19">
        <v>0</v>
      </c>
      <c r="CE21" s="19">
        <v>18</v>
      </c>
      <c r="CF21" s="19">
        <v>6.8</v>
      </c>
      <c r="CG21" s="19">
        <v>0.8</v>
      </c>
      <c r="CH21" s="19">
        <v>0</v>
      </c>
      <c r="CI21" s="19">
        <v>17.399999999999999</v>
      </c>
      <c r="CJ21" s="19">
        <v>3.6</v>
      </c>
      <c r="CK21" s="19">
        <v>0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8"/>
      <c r="CV21" s="41">
        <f>IF(SUM(CB21,CF21)&gt;0,SUM(CB21,CF21),"")</f>
        <v>6.8</v>
      </c>
      <c r="CW21" s="41">
        <f>IF(SUM(CA21:CB21,CD21:CF21,CH21)-CC21-CG21&gt;0,SUM(CA21:CB21,CD21:CF21,CH21)-CC21-CG21,"")</f>
        <v>24</v>
      </c>
      <c r="CX21" s="41">
        <f>IF(SUM(CI21:CJ21,CL21)-CK21&gt;0,SUM(CI21:CJ21,CL21)-CK21,"")</f>
        <v>21</v>
      </c>
      <c r="CY21" s="41">
        <f>IF(SUM(CB21,CF21,CJ21)&gt;0,SUM(CB21,CF21,CJ21),"")</f>
        <v>10.4</v>
      </c>
      <c r="CZ21" s="41">
        <f>IF(SUM(CW21,CX21)&gt;0,SUM(CW21,CX21),"")</f>
        <v>45</v>
      </c>
      <c r="DA21" s="41" t="str">
        <f>IF(SUM(CN21,CR21)&gt;0,SUM(CN21,CR21),"")</f>
        <v/>
      </c>
      <c r="DB21" s="41" t="str">
        <f>IF(SUM(CM21:CN21,CP21:CR21,CT21)-SUM(CO21,CS21)&gt;0,SUM(CM21:CN21,CP21:CR21,CT21)-SUM(CO21,CS21),"")</f>
        <v/>
      </c>
      <c r="DC21" s="41">
        <f>IF(SUM(CW21,CX21,DB21)&gt;0,SUM(CW21,CX21,DB21),"")</f>
        <v>45</v>
      </c>
      <c r="DD21" s="52" t="str">
        <f>IF(MAX(EB21,FD21,GF21,HH21,IJ21,JL21,KN21,LP21,MR21,NT21,OV21,PX21,QZ21,SB21,TD21)-IF(L21="",0,L21)&gt;0.001,MAX(EB21,FD21,GF21,HH21,IJ21,JL21,KN21,LP21,MR21,NT21,OV21,PX21,QZ21,SB21,TD21)-IF(L21="",0,L21),"")</f>
        <v/>
      </c>
      <c r="DE21" s="52" t="str">
        <f>IF(MAX(EC21,FE21,GG21,HI21,IK21,JM21,KO21,LQ21,MS21,NU21,OW21,PY21,RA21,SC21,TE21)-IF(N21="",0,N21)&gt;0.001,MAX(EC21,FE21,GG21,HI21,IK21,JM21,KO21,LQ21,MS21,NU21,OW21,PY21,RA21,SC21,TE21)-IF(N21="",0,N21),"")</f>
        <v/>
      </c>
      <c r="DF21" s="52" t="str">
        <f>IF(MAX(EG21,FI21,GK21,HM21,IO21,JQ21,KS21,LU21,MW21,NY21,PA21,QC21,RE21,SG21,TI21)-IF(P21="",0,P21)&gt;0.001,MAX(EG21,FI21,GK21,HM21,IO21,JQ21,KS21,LU21,MW21,NY21,PA21,QC21,RE21,SG21,TI21)-IF(P21="",0,P21),"")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>IF(SUM(DH21,DL21)&gt;0,SUM(DH21,DL21),"")</f>
        <v/>
      </c>
      <c r="EB21" s="41" t="str">
        <f>IF(SUM(DG21:DH21,DJ21:DL21,DN21)-DI21-DM21&gt;0,SUM(DG21:DH21,DJ21:DL21,DN21)-DI21-DM21,"")</f>
        <v/>
      </c>
      <c r="EC21" s="41" t="str">
        <f>IF(SUM(DO21:DP21,DR21)-DQ21&gt;0,SUM(DO21:DP21,DR21)-DQ21,"")</f>
        <v/>
      </c>
      <c r="ED21" s="41" t="str">
        <f>IF(SUM(DH21,DL21,DP21)&gt;0,SUM(DH21,DL21,DP21),"")</f>
        <v/>
      </c>
      <c r="EE21" s="41" t="str">
        <f>IF(SUM(EB21,EC21)&gt;0,SUM(EB21,EC21),"")</f>
        <v/>
      </c>
      <c r="EF21" s="41" t="str">
        <f>IF(SUM(DT21,DX21)&gt;0,SUM(DT21,DX21),"")</f>
        <v/>
      </c>
      <c r="EG21" s="41" t="str">
        <f>IF(SUM(DS21:DT21,DV21:DX21,DZ21)-SUM(DU21,DY21)&gt;0,SUM(DS21:DT21,DV21:DX21,DZ21)-SUM(DU21,DY21),"")</f>
        <v/>
      </c>
      <c r="EH21" s="41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>IF(SUM(FL21,FP21)&gt;0,SUM(FL21,FP21),"")</f>
        <v/>
      </c>
      <c r="GF21" s="41" t="str">
        <f>IF(SUM(FK21:FL21,FN21:FP21,FR21)-FM21-FQ21&gt;0,SUM(FK21:FL21,FN21:FP21,FR21)-FM21-FQ21,"")</f>
        <v/>
      </c>
      <c r="GG21" s="41" t="str">
        <f>IF(SUM(FS21:FT21,FV21)-FU21&gt;0,SUM(FS21:FT21,FV21)-FU21,"")</f>
        <v/>
      </c>
      <c r="GH21" s="41" t="str">
        <f>IF(SUM(FL21,FP21,FT21)&gt;0,SUM(FL21,FP21,FT21),"")</f>
        <v/>
      </c>
      <c r="GI21" s="41" t="str">
        <f>IF(SUM(GF21,GG21)&gt;0,SUM(GF21,GG21),"")</f>
        <v/>
      </c>
      <c r="GJ21" s="41" t="str">
        <f>IF(SUM(FX21,GB21)&gt;0,SUM(FX21,GB21),"")</f>
        <v/>
      </c>
      <c r="GK21" s="41" t="str">
        <f>IF(SUM(FW21:FX21,FZ21:GB21,GD21)-SUM(FY21,GC21)&gt;0,SUM(FW21:FX21,FZ21:GB21,GD21)-SUM(FY21,GC21),"")</f>
        <v/>
      </c>
      <c r="GL21" s="41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>IF(SUM(HP21,HT21)&gt;0,SUM(HP21,HT21),"")</f>
        <v/>
      </c>
      <c r="IJ21" s="41" t="str">
        <f>IF(SUM(HO21:HP21,HR21:HT21,HV21)-HQ21-HU21&gt;0,SUM(HO21:HP21,HR21:HT21,HV21)-HQ21-HU21,"")</f>
        <v/>
      </c>
      <c r="IK21" s="41" t="str">
        <f>IF(SUM(HW21:HX21,HZ21)-HY21&gt;0,SUM(HW21:HX21,HZ21)-HY21,"")</f>
        <v/>
      </c>
      <c r="IL21" s="41" t="str">
        <f>IF(SUM(HP21,HT21,HX21)&gt;0,SUM(HP21,HT21,HX21),"")</f>
        <v/>
      </c>
      <c r="IM21" s="41" t="str">
        <f>IF(SUM(IJ21,IK21)&gt;0,SUM(IJ21,IK21),"")</f>
        <v/>
      </c>
      <c r="IN21" s="41" t="str">
        <f>IF(SUM(IB21,IF21)&gt;0,SUM(IB21,IF21),"")</f>
        <v/>
      </c>
      <c r="IO21" s="41" t="str">
        <f>IF(SUM(IA21:IB21,ID21:IF21,IH21)-SUM(IC21,IG21)&gt;0,SUM(IA21:IB21,ID21:IF21,IH21)-SUM(IC21,IG21),"")</f>
        <v/>
      </c>
      <c r="IP21" s="41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>IF(SUM(JT21,JX21)&gt;0,SUM(JT21,JX21),"")</f>
        <v/>
      </c>
      <c r="KN21" s="41" t="str">
        <f>IF(SUM(JS21:JT21,JV21:JX21,JZ21)-JU21-JY21&gt;0,SUM(JS21:JT21,JV21:JX21,JZ21)-JU21-JY21,"")</f>
        <v/>
      </c>
      <c r="KO21" s="41" t="str">
        <f>IF(SUM(KA21:KB21,KD21)-KC21&gt;0,SUM(KA21:KB21,KD21)-KC21,"")</f>
        <v/>
      </c>
      <c r="KP21" s="41" t="str">
        <f>IF(SUM(JT21,JX21,KB21)&gt;0,SUM(JT21,JX21,KB21),"")</f>
        <v/>
      </c>
      <c r="KQ21" s="41" t="str">
        <f>IF(SUM(KN21,KO21)&gt;0,SUM(KN21,KO21),"")</f>
        <v/>
      </c>
      <c r="KR21" s="41" t="str">
        <f>IF(SUM(KF21,KJ21)&gt;0,SUM(KF21,KJ21),"")</f>
        <v/>
      </c>
      <c r="KS21" s="41" t="str">
        <f>IF(SUM(KE21:KF21,KH21:KJ21,KL21)-SUM(KG21,KK21)&gt;0,SUM(KE21:KF21,KH21:KJ21,KL21)-SUM(KG21,KK21),"")</f>
        <v/>
      </c>
      <c r="KT21" s="41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>IF(SUM(LX21,MB21)&gt;0,SUM(LX21,MB21),"")</f>
        <v/>
      </c>
      <c r="MR21" s="41" t="str">
        <f>IF(SUM(LW21:LX21,LZ21:MB21,MD21)-LY21-MC21&gt;0,SUM(LW21:LX21,LZ21:MB21,MD21)-LY21-MC21,"")</f>
        <v/>
      </c>
      <c r="MS21" s="41" t="str">
        <f>IF(SUM(ME21:MF21,MH21)-MG21&gt;0,SUM(ME21:MF21,MH21)-MG21,"")</f>
        <v/>
      </c>
      <c r="MT21" s="41" t="str">
        <f>IF(SUM(LX21,MB21,MF21)&gt;0,SUM(LX21,MB21,MF21),"")</f>
        <v/>
      </c>
      <c r="MU21" s="41" t="str">
        <f>IF(SUM(MR21,MS21)&gt;0,SUM(MR21,MS21),"")</f>
        <v/>
      </c>
      <c r="MV21" s="41" t="str">
        <f>IF(SUM(MJ21,MN21)&gt;0,SUM(MJ21,MN21),"")</f>
        <v/>
      </c>
      <c r="MW21" s="41" t="str">
        <f>IF(SUM(MI21:MJ21,ML21:MN21,MP21)-SUM(MK21,MO21)&gt;0,SUM(MI21:MJ21,ML21:MN21,MP21)-SUM(MK21,MO21),"")</f>
        <v/>
      </c>
      <c r="MX21" s="41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>IF(SUM(OB21,OF21)&gt;0,SUM(OB21,OF21),"")</f>
        <v/>
      </c>
      <c r="OV21" s="41" t="str">
        <f>IF(SUM(OA21:OB21,OD21:OF21,OH21)-OC21-OG21&gt;0,SUM(OA21:OB21,OD21:OF21,OH21)-OC21-OG21,"")</f>
        <v/>
      </c>
      <c r="OW21" s="41" t="str">
        <f>IF(SUM(OI21:OJ21,OL21)-OK21&gt;0,SUM(OI21:OJ21,OL21)-OK21,"")</f>
        <v/>
      </c>
      <c r="OX21" s="41" t="str">
        <f>IF(SUM(OB21,OF21,OJ21)&gt;0,SUM(OB21,OF21,OJ21),"")</f>
        <v/>
      </c>
      <c r="OY21" s="41" t="str">
        <f>IF(SUM(OV21,OW21)&gt;0,SUM(OV21,OW21),"")</f>
        <v/>
      </c>
      <c r="OZ21" s="41" t="str">
        <f>IF(SUM(ON21,OR21)&gt;0,SUM(ON21,OR21),"")</f>
        <v/>
      </c>
      <c r="PA21" s="41" t="str">
        <f>IF(SUM(OM21:ON21,OP21:OR21,OT21)-SUM(OO21,OS21)&gt;0,SUM(OM21:ON21,OP21:OR21,OT21)-SUM(OO21,OS21),"")</f>
        <v/>
      </c>
      <c r="PB21" s="41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41" t="str">
        <f>IF(SUM(QF21,QJ21)&gt;0,SUM(QF21,QJ21),"")</f>
        <v/>
      </c>
      <c r="QZ21" s="41" t="str">
        <f>IF(SUM(QE21:QF21,QH21:QJ21,QL21)-QG21-QK21&gt;0,SUM(QE21:QF21,QH21:QJ21,QL21)-QG21-QK21,"")</f>
        <v/>
      </c>
      <c r="RA21" s="41" t="str">
        <f>IF(SUM(QM21:QN21,QP21)-QO21&gt;0,SUM(QM21:QN21,QP21)-QO21,"")</f>
        <v/>
      </c>
      <c r="RB21" s="41" t="str">
        <f>IF(SUM(QF21,QJ21,QN21)&gt;0,SUM(QF21,QJ21,QN21),"")</f>
        <v/>
      </c>
      <c r="RC21" s="41" t="str">
        <f>IF(SUM(QZ21,RA21)&gt;0,SUM(QZ21,RA21),"")</f>
        <v/>
      </c>
      <c r="RD21" s="41" t="str">
        <f>IF(SUM(QR21,QV21)&gt;0,SUM(QR21,QV21),"")</f>
        <v/>
      </c>
      <c r="RE21" s="41" t="str">
        <f>IF(SUM(QQ21:QR21,QT21:QV21,QX21)-SUM(QS21,QW21)&gt;0,SUM(QQ21:QR21,QT21:QV21,QX21)-SUM(QS21,QW21),"")</f>
        <v/>
      </c>
      <c r="RF21" s="41" t="str">
        <f>IF(SUM(QZ21,RA21,RE21)&gt;0,SUM(QZ21,RA21,RE21),"")</f>
        <v/>
      </c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1" t="str">
        <f>IF(SUM(RH21,RL21)&gt;0,SUM(RH21,RL21),"")</f>
        <v/>
      </c>
      <c r="SB21" s="11" t="str">
        <f>IF(SUM(RG21:RH21,RJ21:RL21,RN21)-RI21-RM21&gt;0,SUM(RG21:RH21,RJ21:RL21,RN21)-RI21-RM21,"")</f>
        <v/>
      </c>
      <c r="SC21" s="11" t="str">
        <f>IF(SUM(RO21:RP21,RR21)-RQ21&gt;0,SUM(RO21:RP21,RR21)-RQ21,"")</f>
        <v/>
      </c>
      <c r="SD21" s="11" t="str">
        <f>IF(SUM(RH21,RL21,RP21)&gt;0,SUM(RH21,RL21,RP21),"")</f>
        <v/>
      </c>
      <c r="SE21" s="11" t="str">
        <f>IF(SUM(SB21,SC21)&gt;0,SUM(SB21,SC21),"")</f>
        <v/>
      </c>
      <c r="SF21" s="11" t="str">
        <f>IF(SUM(RT21,RX21)&gt;0,SUM(RT21,RX21),"")</f>
        <v/>
      </c>
      <c r="SG21" s="11" t="str">
        <f>IF(SUM(RS21:RT21,RV21:RX21,RZ21)-SUM(RU21,RY21)&gt;0,SUM(RS21:RT21,RV21:RX21,RZ21)-SUM(RU21,RY21),"")</f>
        <v/>
      </c>
      <c r="SH21" s="11" t="str">
        <f>IF(SUM(SB21,SC21,SG21)&gt;0,SUM(SB21,SC21,SG21),"")</f>
        <v/>
      </c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41" t="str">
        <f>IF(SUM(SJ21,SN21)&gt;0,SUM(SJ21,SN21),"")</f>
        <v/>
      </c>
      <c r="TD21" s="41" t="str">
        <f>IF(SUM(SI21:SJ21,SL21:SN21,SP21)-SK21-SO21&gt;0,SUM(SI21:SJ21,SL21:SN21,SP21)-SK21-SO21,"")</f>
        <v/>
      </c>
      <c r="TE21" s="41" t="str">
        <f>IF(SUM(SQ21:SR21,ST21)-SS21&gt;0,SUM(SQ21:SR21,ST21)-SS21,"")</f>
        <v/>
      </c>
      <c r="TF21" s="41" t="str">
        <f>IF(SUM(SJ21,SN21,SR21)&gt;0,SUM(SJ21,SN21,SR21),"")</f>
        <v/>
      </c>
      <c r="TG21" s="41" t="str">
        <f>IF(SUM(TD21,TE21)&gt;0,SUM(TD21,TE21),"")</f>
        <v/>
      </c>
      <c r="TH21" s="41" t="str">
        <f>IF(SUM(SV21,SZ21)&gt;0,SUM(SV21,SZ21),"")</f>
        <v/>
      </c>
      <c r="TI21" s="41" t="str">
        <f>IF(SUM(SU21:SV21,SX21:SZ21,TB21)-SUM(SW21,TA21)&gt;0,SUM(SU21:SV21,SX21:SZ21,TB21)-SUM(SW21,TA21),"")</f>
        <v/>
      </c>
      <c r="TJ21" s="41" t="str">
        <f>IF(SUM(TD21,TE21,TI21)&gt;0,SUM(TD21,TE21,TI21),"")</f>
        <v/>
      </c>
      <c r="TK21" s="27">
        <f>IF($CU21="P",CA21,(CA21+AX21)/2)</f>
        <v>9.0500000000000007</v>
      </c>
      <c r="TL21" s="27">
        <f>IF($CU21="P",CB21,(CB21+AY21)/2)</f>
        <v>3.4</v>
      </c>
      <c r="TM21" s="27">
        <f>IF($CU21="P",CC21,(CC21+AZ21)/2)</f>
        <v>0.3</v>
      </c>
      <c r="TN21" s="27">
        <f>IF($CU21="P",CD21,(CD21+BA21)/2)</f>
        <v>0</v>
      </c>
      <c r="TO21" s="27">
        <f>IF($CU21="P",CE21,(CE21+BB21)/2)</f>
        <v>18.350000000000001</v>
      </c>
      <c r="TP21" s="27">
        <f>IF($CU21="P",CF21,(CF21+BC21)/2)</f>
        <v>7</v>
      </c>
      <c r="TQ21" s="27">
        <f>IF($CU21="P",CG21,(CG21+BD21)/2)</f>
        <v>0.7</v>
      </c>
      <c r="TR21" s="27">
        <f>IF($CU21="P",CH21,(CH21+BE21)/2)</f>
        <v>0</v>
      </c>
      <c r="TS21" s="27">
        <f>IF($CU21="P",CI21,(CI21+BF21)/2)</f>
        <v>17.899999999999999</v>
      </c>
      <c r="TT21" s="27">
        <f>IF($CU21="P",CJ21,(CJ21+BG21)/2)</f>
        <v>5.4</v>
      </c>
      <c r="TU21" s="27">
        <f>IF($CU21="P",CK21,(CK21+BH21)/2)</f>
        <v>0</v>
      </c>
      <c r="TV21" s="27">
        <f>IF($CU21="P",CL21,(CL21+BI21)/2)</f>
        <v>0</v>
      </c>
      <c r="TW21" s="27">
        <f>IF($CU21="P",CM21,(CM21+BJ21)/2)</f>
        <v>9.15</v>
      </c>
      <c r="TX21" s="27">
        <f>IF($CU21="P",CN21,(CN21+BK21)/2)</f>
        <v>3.6</v>
      </c>
      <c r="TY21" s="27">
        <f>IF($CU21="P",CO21,(CO21+BL21)/2)</f>
        <v>0.3</v>
      </c>
      <c r="TZ21" s="27">
        <f>IF($CU21="P",CP21,(CP21+BM21)/2)</f>
        <v>0</v>
      </c>
      <c r="UA21" s="27">
        <f>IF($CU21="P",CQ21,(CQ21+BN21)/2)</f>
        <v>9.0500000000000007</v>
      </c>
      <c r="UB21" s="27">
        <f>IF($CU21="P",CR21,(CR21+BO21)/2)</f>
        <v>3.8</v>
      </c>
      <c r="UC21" s="27">
        <f>IF($CU21="P",CS21,(CS21+BP21)/2)</f>
        <v>0</v>
      </c>
      <c r="UD21" s="27">
        <f>IF($CU21="P",CT21,(CT21+BQ21)/2)</f>
        <v>0</v>
      </c>
      <c r="UE21" s="29" t="s">
        <v>56</v>
      </c>
      <c r="UF21" s="11">
        <f>IF(SUM(TL21,TP21)&gt;0,SUM(TL21,TP21),"")</f>
        <v>10.4</v>
      </c>
      <c r="UG21" s="11">
        <f>IF(SUM(TK21:TL21,TN21:TP21,TR21)-TM21-TQ21&gt;0,SUM(TK21:TL21,TN21:TP21,TR21)-TM21-TQ21,"")</f>
        <v>36.800000000000004</v>
      </c>
      <c r="UH21" s="11">
        <f>IF(SUM(TS21:TT21,TV21)-TU21&gt;0,SUM(TS21:TT21,TV21)-TU21,"")</f>
        <v>23.299999999999997</v>
      </c>
      <c r="UI21" s="11">
        <f>IF(SUM(TL21,TP21,TT21)&gt;0,SUM(TL21,TP21,TT21),"")</f>
        <v>15.8</v>
      </c>
      <c r="UJ21" s="11">
        <f>IF(SUM(UG21,UH21)&gt;0,SUM(UG21,UH21),"")</f>
        <v>60.1</v>
      </c>
      <c r="UK21" s="11">
        <f>IF(SUM(TX21,UB21)&gt;0,SUM(TX21,UB21),"")</f>
        <v>7.4</v>
      </c>
      <c r="UL21" s="11">
        <f>IF(SUM(TW21:TX21,TZ21:UB21,UD21)-SUM(TY21,UC21)&gt;0,SUM(TW21:TX21,TZ21:UB21,UD21)-SUM(TY21,UC21),"")</f>
        <v>25.3</v>
      </c>
      <c r="UM21" s="11">
        <f>IF(SUM(UG21,UH21,UL21)&gt;0,SUM(UG21,UH21,UL21),"")</f>
        <v>85.4</v>
      </c>
    </row>
    <row r="22" spans="1:559" x14ac:dyDescent="0.2">
      <c r="A22" s="4" t="str" cm="1">
        <f t="array" ref="A22">IF(AND(H22&lt;&gt;"",H22&lt;&gt;"No DD"),SUMPRODUCT((H$4:H$32&lt;&gt;"")*(H$4:H$32&lt;&gt;"No DD")*(E$4:E$32&gt;E22))+1,IF(H22="No DD",SUMPRODUCT((H$4:H$32="No DD")*(E$4:E$32&gt;E22))+1+SUMPRODUCT((H$4:H$32&lt;&gt;"")*(H$4:H$32&lt;&gt;"No DD")),""))</f>
        <v/>
      </c>
      <c r="B22" s="5" t="s">
        <v>160</v>
      </c>
      <c r="C22" s="4" t="s">
        <v>3</v>
      </c>
      <c r="D22" s="4">
        <v>2000</v>
      </c>
      <c r="E22" s="9">
        <f>SUM(J22:R22)+SUM(J22:O22)*0.0000001+SUM(J22)*0.0000000000001</f>
        <v>173.800012380005</v>
      </c>
      <c r="F22" s="3" t="str">
        <f>IF(OR(AND(AP22&gt;=AW$34,AQ22&gt;=AW$38,AP22&lt;&gt;"",AO22=""),AND(AU22&gt;=AW$34,AV22&gt;=AW$38,AU22&lt;&gt;"",AO22=""),AND(BS22&gt;=BZ$34,BT22&gt;=BZ$38,BS22&lt;&gt;"",BR22=""),AND(BX22&gt;=BZ$34,BY22&gt;=BZ$38,BX22&lt;&gt;"",BR22=""),AND(CV22&gt;=DC$34,CW22&gt;=DC$38,CV22&lt;&gt;"",CU22=""),AND(DA22&gt;=DC$34,DB22&gt;=DC$38,DA22&lt;&gt;""),AND(EA22&gt;=EH$34,EB22&gt;=EH$38,EA22&lt;&gt;""),AND(EF22&gt;=EH$34,EG22&gt;=EH$38,EF22&lt;&gt;""),AND(FC22&gt;=FJ$34,FD22&gt;=FJ$38,FC22&lt;&gt;""),AND(FH22&gt;=FJ$34,FI22&gt;=FJ$38,FH22&lt;&gt;""),AND(GE22&gt;=GL$34,GF22&gt;=GL$38,GE22&lt;&gt;""),AND(GJ22&gt;=GL$34,GK22&gt;=GL$38,GJ22&lt;&gt;""),AND(HG22&gt;=HN$34,HH22&gt;=HN$38,HG22&lt;&gt;""),AND(HL22&gt;=HN$34,HM22&gt;=HN$38,HL22&lt;&gt;""),AND(II22&gt;=IP$34,IJ22&gt;=IP$38,II22&lt;&gt;""),AND(IN22&gt;=IP$34,IO22&gt;=IP$38,IN22&lt;&gt;""),AND(JK22&gt;=JR$34,JL22&gt;=JR$38,JK22&lt;&gt;""),AND(JP22&gt;=JR$34,JQ22&gt;=JR$38,JP22&lt;&gt;""),AND(KM22&gt;=KT$34,KN22&gt;=KT$38,KM22&lt;&gt;""),AND(KR22&gt;=KT$34,KS22&gt;=KT$38,KR22&lt;&gt;""),AND(LO22&gt;=LV$34,LP22&gt;=LV$38,LO22&lt;&gt;""),AND(LT22&gt;=LV$34,LU22&gt;=LV$38,LT22&lt;&gt;""),AND(MQ22&gt;=MX$34,MR22&gt;=MX$38,MQ22&lt;&gt;""),AND(MV22&gt;=MX$34,MW22&gt;=MX$38,MV22&lt;&gt;""),AND(NS22&gt;=NZ$34,NT22&gt;=NZ$38,NS22&lt;&gt;""),AND(NX22&gt;=NZ$34,NY22&gt;=NZ$38,NX22&lt;&gt;""),AND(OU22&gt;=PB$34,OV22&gt;=PB$38,OU22&lt;&gt;""),AND(OZ22&gt;=PB$34,PA22&gt;=PB$38,OZ22&lt;&gt;""),AND(PW22&gt;=QD$34,PX22&gt;=QD$38,PW22&lt;&gt;""),AND(QB22&gt;=QD$34,QC22&gt;=QD$38,QB22&lt;&gt;""),AND(QY22&gt;=RF$34,QZ22&gt;=RF$38,QY22&lt;&gt;""),AND(RD22&gt;=RF$34,RE22&gt;=RF$38,RD22&lt;&gt;""),AND(SA22&gt;=SH$34,SB22&gt;=SH$38,SA22&lt;&gt;""),AND(SF22&gt;=SH$34,SG22&gt;=SH$38,SF22&lt;&gt;""),AND(TC22&gt;=TJ$34,TD22&gt;=TJ$38,TC22&lt;&gt;""),AND(TI22&gt;=TJ$34,TJ22&gt;=TJ$38,TI22&lt;&gt;"")),"P","")</f>
        <v/>
      </c>
      <c r="G22" s="3" t="str">
        <f>IF(OR(AND(AQ22&gt;=AW$38,AQ22&lt;&gt;"",AO22=""),AND(AV22&gt;=AW$38,AV22&lt;&gt;"",AO22=""),AND(BT22&gt;=BZ$38,BT22&lt;&gt;"",BR22=""),AND(BY22&gt;=BZ$38,BY22&lt;&gt;"",BR22=""),AND(CW22&gt;=DC$38,CW22&lt;&gt;"",CU22=""),AND(DB22&gt;=DC$38,DB22&lt;&gt;"",CU22=""),AND(EB22&gt;=EH$38,EB22&lt;&gt;""),AND(EG22&gt;=EH$38,EG22&lt;&gt;""),AND(FD22&gt;=FJ$38,FD22&lt;&gt;""),AND(FI22&gt;=FJ$38,FI22&lt;&gt;""),AND(GF22&gt;=GL$38,GF22&lt;&gt;""),AND(GK22&gt;=GL$38,GK22&lt;&gt;""),AND(HH22&gt;=HN$38,HH22&lt;&gt;""),AND(HM22&gt;=HN$38,HM22&lt;&gt;""),AND(IJ22&gt;=IP$38,IJ22&lt;&gt;""),AND(IO22&gt;=IP$38,IO22&lt;&gt;""),AND(JL22&gt;=JR$38,JL22&lt;&gt;""),AND(JQ22&gt;=JR$38,JQ22&lt;&gt;""),AND(KN22&gt;=KT$38,KN22&lt;&gt;""),AND(KS22&gt;=KT$38,KS22&lt;&gt;""),AND(LP22&gt;=LV$38,LP22&lt;&gt;""),AND(LU22&gt;=LV$38,LU22&lt;&gt;""),AND(MR22&gt;=MX$38,MR22&lt;&gt;""),AND(MW22&gt;=MX$38,MW22&lt;&gt;""),AND(NT22&gt;=NZ$38,NT22&lt;&gt;""),AND(NY22&gt;=NZ$38,NY22&lt;&gt;""),AND(OV22&gt;=PB$38,OV22&lt;&gt;""),AND(PA22&gt;=PB$38,PA22&lt;&gt;""),AND(PX22&gt;=QD$38,PX22&lt;&gt;""),AND(QC22&gt;=QD$38,QC22&lt;&gt;""),AND(QZ22&gt;=RF$38,QZ22&lt;&gt;""),AND(RE22&gt;=RF$38,RE22&lt;&gt;""),AND(SB22&gt;=SH$38,SB22&lt;&gt;""),AND(SG22&gt;=SH$38,SG22&lt;&gt;""),AND(TD22&gt;=TJ$38,TD22&lt;&gt;""),AND(TJ22&gt;=TJ$38,TJ22&lt;&gt;"")),"P","")</f>
        <v/>
      </c>
      <c r="H22" s="37" t="str">
        <f>IF(AND(G22="P",F22=""),"No DD",IF(OR(AND(AS22&gt;=AW$37,AT22&gt;=AW$41,AS22&lt;&gt;"",AO22=""),AND(BV22&gt;=BZ$37,BW22&gt;=BZ$41,BV22&lt;&gt;"",BR22=""),AND(CY22&gt;=DC$37,CZ22&gt;=DC$41,CY22&lt;&gt;"",CU22=""),AND(ED22&gt;=EH$37,EE22&gt;=EH$41,ED22&lt;&gt;""),AND(FF22&gt;=FJ$37,FG22&gt;=FJ$41,FF22&lt;&gt;""),AND(GH22&gt;=GL$37,GI22&gt;=GL$41,GH22&lt;&gt;""),AND(HJ22&gt;=HN$37,HK22&gt;=HN$41,HJ22&lt;&gt;""),AND(IL22&gt;=IP$37,IM22&gt;=IP$41,IL22&lt;&gt;""),AND(JN22&gt;=JR$37,JO22&gt;=JR$41,JN22&lt;&gt;""),AND(KP22&gt;=KT$37,KQ22&gt;=KT$41,KP22&lt;&gt;""),AND(LR22&gt;=LV$37,LS22&gt;=LV$41,LR22&lt;&gt;""),AND(MT22&gt;=MX$37,MU22&gt;=MX$41,MT22&lt;&gt;""),AND(NV22&gt;=NZ$37,NW22&gt;=NZ$41,NV22&lt;&gt;""),AND(OX22&gt;=PB$37,OY22&gt;=PB$41,OX22&lt;&gt;""),AND(PZ22&gt;=QD$37,QA22&gt;=QD$41,PZ22&lt;&gt;""),AND(RB22&gt;=RF$37,RC22&gt;=RF$41,RB22&lt;&gt;""),AND(SD22&gt;=SH$37,SE22&gt;=SH$41,SD22&lt;&gt;""),AND(TF22&gt;=TJ$37,TG22&gt;=TJ$41,TF22&lt;&gt;"")),"Merit",IF(OR(AND(AS22&gt;=AW$36,AT22&gt;=AW$40,AS22&lt;&gt;"",AO22=""),AND(BV22&gt;=BZ$36,BW22&gt;=BZ$40,BV22&lt;&gt;"",BR22=""),AND(CY22&gt;=DC$36,CZ22&gt;=DC$40,CY22&lt;&gt;"",CU22=""),AND(ED22&gt;=EH$36,EE22&gt;=EH$40,ED22&lt;&gt;""),AND(FF22&gt;=FJ$36,FG22&gt;=FJ$40,FF22&lt;&gt;""),AND(GH22&gt;=GL$36,GI22&gt;=GL$40,GH22&lt;&gt;""),AND(HJ22&gt;=HN$36,HK22&gt;=HN$40,HJ22&lt;&gt;""),AND(IL22&gt;=IP$36,IM22&gt;=IP$40,IL22&lt;&gt;""),AND(JN22&gt;=JR$36,JO22&gt;=JR$40,JN22&lt;&gt;""),AND(KP22&gt;=KT$36,KQ22&gt;=KT$40,KP22&lt;&gt;""),AND(LR22&gt;=LV$36,LS22&gt;=LV$40,LR22&lt;&gt;""),AND(MT22&gt;=MX$36,MU22&gt;=MX$40,MT22&lt;&gt;""),AND(NV22&gt;=NZ$36,NW22&gt;=NZ$40,NV22&lt;&gt;""),AND(OX22&gt;=PB$36,OY22&gt;=PB$40,OX22&lt;&gt;""),AND(PZ22&gt;=QD$36,QA22&gt;=QD$40,PZ22&lt;&gt;""),AND(RB22&gt;=RF$36,RC22&gt;=RF$40,RB22&lt;&gt;""),AND(SD22&gt;=SH$36,SE22&gt;=SH$40,SD22&lt;&gt;""),AND(TF22&gt;=TJ$36,TG22&gt;=TJ$40,TF22&lt;&gt;"")),"Excellence",IF(I22="P","Worlds Team",IF(F22="P","National Team","")))))</f>
        <v/>
      </c>
      <c r="I22" s="3" t="str">
        <f>IF(OR(AND(AS22&gt;=AW$35,AT22&gt;=AW$39,AS22&lt;&gt;"",AO22=""),AND(BV22&gt;=BZ$35,BW22&gt;=BZ$39,BV22&lt;&gt;"",BR22=""),AND(CY22&gt;=DC$35,CZ22&gt;=DC$39,CY22&lt;&gt;"",CU22=""),AND(ED22&gt;=EH$35,EE22&gt;=EH$39,ED22&lt;&gt;""),AND(FF22&gt;=FJ$35,FG22&gt;=FJ$39,FF22&lt;&gt;""),AND(GH22&gt;=GL$35,GI22&gt;=GL$39,GH22&lt;&gt;""),AND(HJ22&gt;=HN$35,HK22&gt;=HN$39,HJ22&lt;&gt;""),AND(IL22&gt;=IP$35,IM22&gt;=IP$39,IL22&lt;&gt;""),AND(JN22&gt;=JR$35,JO22&gt;=JR$39,JN22&lt;&gt;""),AND(KP22&gt;=KT$35,KQ22&gt;=KT$39,KP22&lt;&gt;""),AND(LR22&gt;=LV$35,LS22&gt;=LV$39,LR22&lt;&gt;""),AND(MT22&gt;=MX$35,MU22&gt;=MX$39,MT22&lt;&gt;""),AND(NV22&gt;=NZ$35,NW22&gt;=NZ$39,NV22&lt;&gt;""),AND(OX22&gt;=PB$35,OY22&gt;=PB$39,OX22&lt;&gt;""),AND(PZ22&gt;=QD$35,QA22&gt;=QD$39,PZ22&lt;&gt;""),AND(RB22&gt;=RF$35,RC22&gt;=RF$39,RB22&lt;&gt;""),AND(SD22&gt;=SH$35,SE22&gt;=SH$39,SD22&lt;&gt;""),AND(TF22&gt;=TJ$35,TG22&gt;=TJ$39,TF22&lt;&gt;"")),"P","")</f>
        <v/>
      </c>
      <c r="J22" s="8">
        <f>IF(COUNT(AQ22,BT22,CW22)&gt;0,LARGE((AQ22,BT22,CW22),1),0)</f>
        <v>50</v>
      </c>
      <c r="K22" s="8" t="str">
        <f>IF(J22=0,"",IF(J22=CW22,$CA$1,IF(J22=BT22,$AX$1,IF(J22=AQ22,$U$1,""))))</f>
        <v>2023 Domestic 3rd Trial</v>
      </c>
      <c r="L22" s="8">
        <f>IF(COUNT(AQ22,BT22,CW22)&gt;1,LARGE((AQ22,BT22,CW22),2),0)</f>
        <v>47.800000000000004</v>
      </c>
      <c r="M22" s="8" t="str">
        <f>IF(K22=0,"",IF(AND(L22=J22,L22=AQ22,K22=BT22),$U$1,IF(AND(L22=J22,L22=AQ22,L22=CW22),$U$1,IF(AND(L22=J22,L22=CW22,L22=BT22),$AX$1,IF(L22=CW22,$CA$1,IF(L22=BT22,$AX$1,IF(L22=AQ22,$U$1,"")))))))</f>
        <v>2024 Elite Canada</v>
      </c>
      <c r="N22" s="8">
        <f>IF(COUNT(AR22,BU22,CX22)&gt;0,LARGE((AR22,BU22,CX22),1),0)</f>
        <v>26</v>
      </c>
      <c r="O22" s="8" t="str">
        <f>IF(N22=0,"",IF(N22=CX22,$CA$1,IF(N22=BU22,$AX$1,IF(N22=AR22,$U$1,""))))</f>
        <v>2024 Elite Canada</v>
      </c>
      <c r="P22" s="8">
        <f>IF(MAX(AV22,BY22,DB22)&gt;0,MAX(AV22,BY22,DB22),0)</f>
        <v>50</v>
      </c>
      <c r="Q22" s="8" t="str">
        <f>IF(P22=0,"",IF(P22=DB22,$CA$1,IF(P22=BY22,$AX$1,IF(P22=AV22,$U$1,""))))</f>
        <v>2023 Domestic 3rd Trial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TD22,$SI$1,IF(R22+IF(L22="",0,L22)=SB22,$RG$1,IF(R22+IF(L22="",0,L22)=QZ22,$QE$1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))),IF(R22=DE22,IF(R22+IF(N22="",0,N22)=TE22,$SI$1,IF(R22+IF(N22="",0,N22)=SC22,$RG$1,IF(R22+IF(N22="",0,N22)=RA22,$QE$1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))),IF(R22=DF22,IF(R22+IF(P22="",0,P22)=TI22,$SI$1,IF(R22+IF(P22="",0,P22)=SG22,$RG$1,IF(R22+IF(P22="",0,P22)=RE22,$QE$1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)))</f>
        <v/>
      </c>
      <c r="U22" s="19">
        <v>18.8</v>
      </c>
      <c r="V22" s="19">
        <v>6</v>
      </c>
      <c r="W22" s="19">
        <v>0.2</v>
      </c>
      <c r="X22" s="19">
        <v>0</v>
      </c>
      <c r="Y22" s="19">
        <v>18.600000000000001</v>
      </c>
      <c r="Z22" s="19">
        <v>6.8</v>
      </c>
      <c r="AA22" s="19">
        <v>0</v>
      </c>
      <c r="AB22" s="19">
        <v>0</v>
      </c>
      <c r="AC22" s="19">
        <v>18.600000000000001</v>
      </c>
      <c r="AD22" s="19">
        <v>7.2</v>
      </c>
      <c r="AE22" s="19">
        <v>0.6</v>
      </c>
      <c r="AF22" s="19">
        <v>0</v>
      </c>
      <c r="AG22" s="19">
        <v>18.600000000000001</v>
      </c>
      <c r="AH22" s="19">
        <v>6.8</v>
      </c>
      <c r="AI22" s="19">
        <v>0.2</v>
      </c>
      <c r="AJ22" s="19">
        <v>0</v>
      </c>
      <c r="AK22" s="19">
        <v>18.2</v>
      </c>
      <c r="AL22" s="19">
        <v>6.8</v>
      </c>
      <c r="AM22" s="19">
        <v>0.2</v>
      </c>
      <c r="AN22" s="19">
        <v>0</v>
      </c>
      <c r="AO22" s="28"/>
      <c r="AP22" s="41">
        <f>IF(SUM(V22,Z22)&gt;0,SUM(V22,Z22),"")</f>
        <v>12.8</v>
      </c>
      <c r="AQ22" s="41">
        <f>IF(SUM(U22:V22,X22:Z22,AB22)-W22-AA22&gt;0,SUM(U22:V22,X22:Z22,AB22)-W22-AA22,"")</f>
        <v>50</v>
      </c>
      <c r="AR22" s="41">
        <f>IF(SUM(AC22:AD22,AF22)-AE22&gt;0,SUM(AC22:AD22,AF22)-AE22,"")</f>
        <v>25.2</v>
      </c>
      <c r="AS22" s="41">
        <f>IF(SUM(V22,Z22,AD22)&gt;0,SUM(V22,Z22,AD22),"")</f>
        <v>20</v>
      </c>
      <c r="AT22" s="41">
        <f>IF(SUM(AQ22,AR22)&gt;0,SUM(AQ22,AR22),"")</f>
        <v>75.2</v>
      </c>
      <c r="AU22" s="41">
        <f>IF(SUM(AH22,AL22)&gt;0,SUM(AH22,AL22),"")</f>
        <v>13.6</v>
      </c>
      <c r="AV22" s="41">
        <f>IF(SUM(AG22:AH22,AJ22:AL22,AN22)-SUM(AI22,AM22)&gt;0,SUM(AG22:AH22,AJ22:AL22,AN22)-SUM(AI22,AM22),"")</f>
        <v>50</v>
      </c>
      <c r="AW22" s="41">
        <f>IF(SUM(AQ22,AR22,AV22)&gt;0,SUM(AQ22,AR22,AV22),"")</f>
        <v>125.2</v>
      </c>
      <c r="AX22" s="18">
        <v>17.8</v>
      </c>
      <c r="AY22" s="18">
        <v>6</v>
      </c>
      <c r="AZ22" s="18">
        <v>0.8</v>
      </c>
      <c r="BA22" s="18">
        <v>0</v>
      </c>
      <c r="BB22" s="18">
        <v>18.8</v>
      </c>
      <c r="BC22" s="18">
        <v>6</v>
      </c>
      <c r="BD22" s="18">
        <v>0</v>
      </c>
      <c r="BE22" s="18">
        <v>0</v>
      </c>
      <c r="BF22" s="18">
        <v>18.8</v>
      </c>
      <c r="BG22" s="18">
        <v>7.2</v>
      </c>
      <c r="BH22" s="18">
        <v>0</v>
      </c>
      <c r="BI22" s="18">
        <v>0</v>
      </c>
      <c r="BJ22" s="18"/>
      <c r="BK22" s="18"/>
      <c r="BL22" s="18"/>
      <c r="BM22" s="18"/>
      <c r="BN22" s="18"/>
      <c r="BO22" s="18"/>
      <c r="BP22" s="18"/>
      <c r="BQ22" s="18"/>
      <c r="BR22" s="29"/>
      <c r="BS22" s="11">
        <f>IF(SUM(AY22,BC22)&gt;0,SUM(AY22,BC22),"")</f>
        <v>12</v>
      </c>
      <c r="BT22" s="11">
        <f>IF(SUM(AX22:AY22,BA22:BC22,BE22)-AZ22-BD22&gt;0,SUM(AX22:AY22,BA22:BC22,BE22)-AZ22-BD22,"")</f>
        <v>47.800000000000004</v>
      </c>
      <c r="BU22" s="11">
        <f>IF(SUM(BF22:BG22,BI22)-BH22&gt;0,SUM(BF22:BG22,BI22)-BH22,"")</f>
        <v>26</v>
      </c>
      <c r="BV22" s="11">
        <f>IF(SUM(AY22,BC22,BG22)&gt;0,SUM(AY22,BC22,BG22),"")</f>
        <v>19.2</v>
      </c>
      <c r="BW22" s="11">
        <f>IF(SUM(BT22,BU22)&gt;0,SUM(BT22,BU22),"")</f>
        <v>73.800000000000011</v>
      </c>
      <c r="BX22" s="11" t="str">
        <f>IF(SUM(BK22,BO22)&gt;0,SUM(BK22,BO22),"")</f>
        <v/>
      </c>
      <c r="BY22" s="11" t="str">
        <f>IF(SUM(BJ22:BK22,BM22:BO22,BQ22)-SUM(BL22,BP22)&gt;0,SUM(BJ22:BK22,BM22:BO22,BQ22)-SUM(BL22,BP22),"")</f>
        <v/>
      </c>
      <c r="BZ22" s="11">
        <f>IF(SUM(BT22,BU22,BY22)&gt;0,SUM(BT22,BU22,BY22),"")</f>
        <v>73.800000000000011</v>
      </c>
      <c r="CA22" s="19">
        <v>18.600000000000001</v>
      </c>
      <c r="CB22" s="19">
        <v>6</v>
      </c>
      <c r="CC22" s="19">
        <v>0</v>
      </c>
      <c r="CD22" s="19">
        <v>0</v>
      </c>
      <c r="CE22" s="19">
        <v>17</v>
      </c>
      <c r="CF22" s="19">
        <v>3.2</v>
      </c>
      <c r="CG22" s="19">
        <v>0</v>
      </c>
      <c r="CH22" s="19">
        <v>0</v>
      </c>
      <c r="CI22" s="19">
        <v>18.399999999999999</v>
      </c>
      <c r="CJ22" s="19">
        <v>2.8</v>
      </c>
      <c r="CK22" s="19">
        <v>1.6</v>
      </c>
      <c r="CL22" s="19">
        <v>0</v>
      </c>
      <c r="CM22" s="19"/>
      <c r="CN22" s="19"/>
      <c r="CO22" s="19"/>
      <c r="CP22" s="19"/>
      <c r="CQ22" s="19"/>
      <c r="CR22" s="19"/>
      <c r="CS22" s="19"/>
      <c r="CT22" s="19"/>
      <c r="CU22" s="28"/>
      <c r="CV22" s="41">
        <f>IF(SUM(CB22,CF22)&gt;0,SUM(CB22,CF22),"")</f>
        <v>9.1999999999999993</v>
      </c>
      <c r="CW22" s="41">
        <f>IF(SUM(CA22:CB22,CD22:CF22,CH22)-CC22-CG22&gt;0,SUM(CA22:CB22,CD22:CF22,CH22)-CC22-CG22,"")</f>
        <v>44.800000000000004</v>
      </c>
      <c r="CX22" s="41">
        <f>IF(SUM(CI22:CJ22,CL22)-CK22&gt;0,SUM(CI22:CJ22,CL22)-CK22,"")</f>
        <v>19.599999999999998</v>
      </c>
      <c r="CY22" s="41">
        <f>IF(SUM(CB22,CF22,CJ22)&gt;0,SUM(CB22,CF22,CJ22),"")</f>
        <v>12</v>
      </c>
      <c r="CZ22" s="41">
        <f>IF(SUM(CW22,CX22)&gt;0,SUM(CW22,CX22),"")</f>
        <v>64.400000000000006</v>
      </c>
      <c r="DA22" s="41" t="str">
        <f>IF(SUM(CN22,CR22)&gt;0,SUM(CN22,CR22),"")</f>
        <v/>
      </c>
      <c r="DB22" s="41" t="str">
        <f>IF(SUM(CM22:CN22,CP22:CR22,CT22)-SUM(CO22,CS22)&gt;0,SUM(CM22:CN22,CP22:CR22,CT22)-SUM(CO22,CS22),"")</f>
        <v/>
      </c>
      <c r="DC22" s="41">
        <f>IF(SUM(CW22,CX22,DB22)&gt;0,SUM(CW22,CX22,DB22),"")</f>
        <v>64.400000000000006</v>
      </c>
      <c r="DD22" s="52" t="str">
        <f>IF(MAX(EB22,FD22,GF22,HH22,IJ22,JL22,KN22,LP22,MR22,NT22,OV22,PX22,QZ22,SB22,TD22)-IF(L22="",0,L22)&gt;0.001,MAX(EB22,FD22,GF22,HH22,IJ22,JL22,KN22,LP22,MR22,NT22,OV22,PX22,QZ22,SB22,TD22)-IF(L22="",0,L22),"")</f>
        <v/>
      </c>
      <c r="DE22" s="52" t="str">
        <f>IF(MAX(EC22,FE22,GG22,HI22,IK22,JM22,KO22,LQ22,MS22,NU22,OW22,PY22,RA22,SC22,TE22)-IF(N22="",0,N22)&gt;0.001,MAX(EC22,FE22,GG22,HI22,IK22,JM22,KO22,LQ22,MS22,NU22,OW22,PY22,RA22,SC22,TE22)-IF(N22="",0,N22),"")</f>
        <v/>
      </c>
      <c r="DF22" s="52" t="str">
        <f>IF(MAX(EG22,FI22,GK22,HM22,IO22,JQ22,KS22,LU22,MW22,NY22,PA22,QC22,RE22,SG22,TI22)-IF(P22="",0,P22)&gt;0.001,MAX(EG22,FI22,GK22,HM22,IO22,JQ22,KS22,LU22,MW22,NY22,PA22,QC22,RE22,SG22,TI22)-IF(P22="",0,P22),"")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1" t="str">
        <f>IF(SUM(DH22,DL22)&gt;0,SUM(DH22,DL22),"")</f>
        <v/>
      </c>
      <c r="EB22" s="41" t="str">
        <f>IF(SUM(DG22:DH22,DJ22:DL22,DN22)-DI22-DM22&gt;0,SUM(DG22:DH22,DJ22:DL22,DN22)-DI22-DM22,"")</f>
        <v/>
      </c>
      <c r="EC22" s="41" t="str">
        <f>IF(SUM(DO22:DP22,DR22)-DQ22&gt;0,SUM(DO22:DP22,DR22)-DQ22,"")</f>
        <v/>
      </c>
      <c r="ED22" s="41" t="str">
        <f>IF(SUM(DH22,DL22,DP22)&gt;0,SUM(DH22,DL22,DP22),"")</f>
        <v/>
      </c>
      <c r="EE22" s="41" t="str">
        <f>IF(SUM(EB22,EC22)&gt;0,SUM(EB22,EC22),"")</f>
        <v/>
      </c>
      <c r="EF22" s="41" t="str">
        <f>IF(SUM(DT22,DX22)&gt;0,SUM(DT22,DX22),"")</f>
        <v/>
      </c>
      <c r="EG22" s="41" t="str">
        <f>IF(SUM(DS22:DT22,DV22:DX22,DZ22)-SUM(DU22,DY22)&gt;0,SUM(DS22:DT22,DV22:DX22,DZ22)-SUM(DU22,DY22),"")</f>
        <v/>
      </c>
      <c r="EH22" s="41" t="str">
        <f>IF(SUM(EB22,EC22,EG22)&gt;0,SUM(EB22,EC22,EG22),"")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IF(SUM(FD22,FE22,FI22)&gt;0,SUM(FD22,FE22,FI22),"")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1" t="str">
        <f>IF(SUM(FL22,FP22)&gt;0,SUM(FL22,FP22),"")</f>
        <v/>
      </c>
      <c r="GF22" s="41" t="str">
        <f>IF(SUM(FK22:FL22,FN22:FP22,FR22)-FM22-FQ22&gt;0,SUM(FK22:FL22,FN22:FP22,FR22)-FM22-FQ22,"")</f>
        <v/>
      </c>
      <c r="GG22" s="41" t="str">
        <f>IF(SUM(FS22:FT22,FV22)-FU22&gt;0,SUM(FS22:FT22,FV22)-FU22,"")</f>
        <v/>
      </c>
      <c r="GH22" s="41" t="str">
        <f>IF(SUM(FL22,FP22,FT22)&gt;0,SUM(FL22,FP22,FT22),"")</f>
        <v/>
      </c>
      <c r="GI22" s="41" t="str">
        <f>IF(SUM(GF22,GG22)&gt;0,SUM(GF22,GG22),"")</f>
        <v/>
      </c>
      <c r="GJ22" s="41" t="str">
        <f>IF(SUM(FX22,GB22)&gt;0,SUM(FX22,GB22),"")</f>
        <v/>
      </c>
      <c r="GK22" s="41" t="str">
        <f>IF(SUM(FW22:FX22,FZ22:GB22,GD22)-SUM(FY22,GC22)&gt;0,SUM(FW22:FX22,FZ22:GB22,GD22)-SUM(FY22,GC22),"")</f>
        <v/>
      </c>
      <c r="GL22" s="41" t="str">
        <f>IF(SUM(GF22,GG22,GK22)&gt;0,SUM(GF22,GG22,GK22),"")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IF(SUM(HH22,HI22,HM22)&gt;0,SUM(HH22,HI22,HM22),"")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1" t="str">
        <f>IF(SUM(HP22,HT22)&gt;0,SUM(HP22,HT22),"")</f>
        <v/>
      </c>
      <c r="IJ22" s="41" t="str">
        <f>IF(SUM(HO22:HP22,HR22:HT22,HV22)-HQ22-HU22&gt;0,SUM(HO22:HP22,HR22:HT22,HV22)-HQ22-HU22,"")</f>
        <v/>
      </c>
      <c r="IK22" s="41" t="str">
        <f>IF(SUM(HW22:HX22,HZ22)-HY22&gt;0,SUM(HW22:HX22,HZ22)-HY22,"")</f>
        <v/>
      </c>
      <c r="IL22" s="41" t="str">
        <f>IF(SUM(HP22,HT22,HX22)&gt;0,SUM(HP22,HT22,HX22),"")</f>
        <v/>
      </c>
      <c r="IM22" s="41" t="str">
        <f>IF(SUM(IJ22,IK22)&gt;0,SUM(IJ22,IK22),"")</f>
        <v/>
      </c>
      <c r="IN22" s="41" t="str">
        <f>IF(SUM(IB22,IF22)&gt;0,SUM(IB22,IF22),"")</f>
        <v/>
      </c>
      <c r="IO22" s="41" t="str">
        <f>IF(SUM(IA22:IB22,ID22:IF22,IH22)-SUM(IC22,IG22)&gt;0,SUM(IA22:IB22,ID22:IF22,IH22)-SUM(IC22,IG22),"")</f>
        <v/>
      </c>
      <c r="IP22" s="41" t="str">
        <f>IF(SUM(IJ22,IK22,IO22)&gt;0,SUM(IJ22,IK22,IO22),"")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IF(SUM(JL22,JM22,JQ22)&gt;0,SUM(JL22,JM22,JQ22),"")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1" t="str">
        <f>IF(SUM(JT22,JX22)&gt;0,SUM(JT22,JX22),"")</f>
        <v/>
      </c>
      <c r="KN22" s="41" t="str">
        <f>IF(SUM(JS22:JT22,JV22:JX22,JZ22)-JU22-JY22&gt;0,SUM(JS22:JT22,JV22:JX22,JZ22)-JU22-JY22,"")</f>
        <v/>
      </c>
      <c r="KO22" s="41" t="str">
        <f>IF(SUM(KA22:KB22,KD22)-KC22&gt;0,SUM(KA22:KB22,KD22)-KC22,"")</f>
        <v/>
      </c>
      <c r="KP22" s="41" t="str">
        <f>IF(SUM(JT22,JX22,KB22)&gt;0,SUM(JT22,JX22,KB22),"")</f>
        <v/>
      </c>
      <c r="KQ22" s="41" t="str">
        <f>IF(SUM(KN22,KO22)&gt;0,SUM(KN22,KO22),"")</f>
        <v/>
      </c>
      <c r="KR22" s="41" t="str">
        <f>IF(SUM(KF22,KJ22)&gt;0,SUM(KF22,KJ22),"")</f>
        <v/>
      </c>
      <c r="KS22" s="41" t="str">
        <f>IF(SUM(KE22:KF22,KH22:KJ22,KL22)-SUM(KG22,KK22)&gt;0,SUM(KE22:KF22,KH22:KJ22,KL22)-SUM(KG22,KK22),"")</f>
        <v/>
      </c>
      <c r="KT22" s="41" t="str">
        <f>IF(SUM(KN22,KO22,KS22)&gt;0,SUM(KN22,KO22,KS22),"")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IF(SUM(LP22,LQ22,LU22)&gt;0,SUM(LP22,LQ22,LU22),"")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1" t="str">
        <f>IF(SUM(LX22,MB22)&gt;0,SUM(LX22,MB22),"")</f>
        <v/>
      </c>
      <c r="MR22" s="41" t="str">
        <f>IF(SUM(LW22:LX22,LZ22:MB22,MD22)-LY22-MC22&gt;0,SUM(LW22:LX22,LZ22:MB22,MD22)-LY22-MC22,"")</f>
        <v/>
      </c>
      <c r="MS22" s="41" t="str">
        <f>IF(SUM(ME22:MF22,MH22)-MG22&gt;0,SUM(ME22:MF22,MH22)-MG22,"")</f>
        <v/>
      </c>
      <c r="MT22" s="41" t="str">
        <f>IF(SUM(LX22,MB22,MF22)&gt;0,SUM(LX22,MB22,MF22),"")</f>
        <v/>
      </c>
      <c r="MU22" s="41" t="str">
        <f>IF(SUM(MR22,MS22)&gt;0,SUM(MR22,MS22),"")</f>
        <v/>
      </c>
      <c r="MV22" s="41" t="str">
        <f>IF(SUM(MJ22,MN22)&gt;0,SUM(MJ22,MN22),"")</f>
        <v/>
      </c>
      <c r="MW22" s="41" t="str">
        <f>IF(SUM(MI22:MJ22,ML22:MN22,MP22)-SUM(MK22,MO22)&gt;0,SUM(MI22:MJ22,ML22:MN22,MP22)-SUM(MK22,MO22),"")</f>
        <v/>
      </c>
      <c r="MX22" s="41" t="str">
        <f>IF(SUM(MR22,MS22,MW22)&gt;0,SUM(MR22,MS22,MW22),"")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IF(SUM(NT22,NU22,NY22)&gt;0,SUM(NT22,NU22,NY22),"")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1" t="str">
        <f>IF(SUM(OB22,OF22)&gt;0,SUM(OB22,OF22),"")</f>
        <v/>
      </c>
      <c r="OV22" s="41" t="str">
        <f>IF(SUM(OA22:OB22,OD22:OF22,OH22)-OC22-OG22&gt;0,SUM(OA22:OB22,OD22:OF22,OH22)-OC22-OG22,"")</f>
        <v/>
      </c>
      <c r="OW22" s="41" t="str">
        <f>IF(SUM(OI22:OJ22,OL22)-OK22&gt;0,SUM(OI22:OJ22,OL22)-OK22,"")</f>
        <v/>
      </c>
      <c r="OX22" s="41" t="str">
        <f>IF(SUM(OB22,OF22,OJ22)&gt;0,SUM(OB22,OF22,OJ22),"")</f>
        <v/>
      </c>
      <c r="OY22" s="41" t="str">
        <f>IF(SUM(OV22,OW22)&gt;0,SUM(OV22,OW22),"")</f>
        <v/>
      </c>
      <c r="OZ22" s="41" t="str">
        <f>IF(SUM(ON22,OR22)&gt;0,SUM(ON22,OR22),"")</f>
        <v/>
      </c>
      <c r="PA22" s="41" t="str">
        <f>IF(SUM(OM22:ON22,OP22:OR22,OT22)-SUM(OO22,OS22)&gt;0,SUM(OM22:ON22,OP22:OR22,OT22)-SUM(OO22,OS22),"")</f>
        <v/>
      </c>
      <c r="PB22" s="41" t="str">
        <f>IF(SUM(OV22,OW22,PA22)&gt;0,SUM(OV22,OW22,PA22),"")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IF(SUM(PX22,PY22,QC22)&gt;0,SUM(PX22,PY22,QC22),"")</f>
        <v/>
      </c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41" t="str">
        <f>IF(SUM(QF22,QJ22)&gt;0,SUM(QF22,QJ22),"")</f>
        <v/>
      </c>
      <c r="QZ22" s="41" t="str">
        <f>IF(SUM(QE22:QF22,QH22:QJ22,QL22)-QG22-QK22&gt;0,SUM(QE22:QF22,QH22:QJ22,QL22)-QG22-QK22,"")</f>
        <v/>
      </c>
      <c r="RA22" s="41" t="str">
        <f>IF(SUM(QM22:QN22,QP22)-QO22&gt;0,SUM(QM22:QN22,QP22)-QO22,"")</f>
        <v/>
      </c>
      <c r="RB22" s="41" t="str">
        <f>IF(SUM(QF22,QJ22,QN22)&gt;0,SUM(QF22,QJ22,QN22),"")</f>
        <v/>
      </c>
      <c r="RC22" s="41" t="str">
        <f>IF(SUM(QZ22,RA22)&gt;0,SUM(QZ22,RA22),"")</f>
        <v/>
      </c>
      <c r="RD22" s="41" t="str">
        <f>IF(SUM(QR22,QV22)&gt;0,SUM(QR22,QV22),"")</f>
        <v/>
      </c>
      <c r="RE22" s="41" t="str">
        <f>IF(SUM(QQ22:QR22,QT22:QV22,QX22)-SUM(QS22,QW22)&gt;0,SUM(QQ22:QR22,QT22:QV22,QX22)-SUM(QS22,QW22),"")</f>
        <v/>
      </c>
      <c r="RF22" s="41" t="str">
        <f>IF(SUM(QZ22,RA22,RE22)&gt;0,SUM(QZ22,RA22,RE22),"")</f>
        <v/>
      </c>
      <c r="RG22" s="18"/>
      <c r="RH22" s="18"/>
      <c r="RI22" s="18"/>
      <c r="RJ22" s="18"/>
      <c r="RK22" s="18"/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1" t="str">
        <f>IF(SUM(RH22,RL22)&gt;0,SUM(RH22,RL22),"")</f>
        <v/>
      </c>
      <c r="SB22" s="11" t="str">
        <f>IF(SUM(RG22:RH22,RJ22:RL22,RN22)-RI22-RM22&gt;0,SUM(RG22:RH22,RJ22:RL22,RN22)-RI22-RM22,"")</f>
        <v/>
      </c>
      <c r="SC22" s="11" t="str">
        <f>IF(SUM(RO22:RP22,RR22)-RQ22&gt;0,SUM(RO22:RP22,RR22)-RQ22,"")</f>
        <v/>
      </c>
      <c r="SD22" s="11" t="str">
        <f>IF(SUM(RH22,RL22,RP22)&gt;0,SUM(RH22,RL22,RP22),"")</f>
        <v/>
      </c>
      <c r="SE22" s="11" t="str">
        <f>IF(SUM(SB22,SC22)&gt;0,SUM(SB22,SC22),"")</f>
        <v/>
      </c>
      <c r="SF22" s="11" t="str">
        <f>IF(SUM(RT22,RX22)&gt;0,SUM(RT22,RX22),"")</f>
        <v/>
      </c>
      <c r="SG22" s="11" t="str">
        <f>IF(SUM(RS22:RT22,RV22:RX22,RZ22)-SUM(RU22,RY22)&gt;0,SUM(RS22:RT22,RV22:RX22,RZ22)-SUM(RU22,RY22),"")</f>
        <v/>
      </c>
      <c r="SH22" s="11" t="str">
        <f>IF(SUM(SB22,SC22,SG22)&gt;0,SUM(SB22,SC22,SG22),"")</f>
        <v/>
      </c>
      <c r="SI22" s="17"/>
      <c r="SJ22" s="17"/>
      <c r="SK22" s="17"/>
      <c r="SL22" s="17"/>
      <c r="SM22" s="17"/>
      <c r="SN22" s="17"/>
      <c r="SO22" s="17"/>
      <c r="SP22" s="17"/>
      <c r="SQ22" s="17"/>
      <c r="SR22" s="17"/>
      <c r="SS22" s="17"/>
      <c r="ST22" s="17"/>
      <c r="SU22" s="17"/>
      <c r="SV22" s="17"/>
      <c r="SW22" s="17"/>
      <c r="SX22" s="17"/>
      <c r="SY22" s="17"/>
      <c r="SZ22" s="17"/>
      <c r="TA22" s="17"/>
      <c r="TB22" s="17"/>
      <c r="TC22" s="41" t="str">
        <f>IF(SUM(SJ22,SN22)&gt;0,SUM(SJ22,SN22),"")</f>
        <v/>
      </c>
      <c r="TD22" s="41" t="str">
        <f>IF(SUM(SI22:SJ22,SL22:SN22,SP22)-SK22-SO22&gt;0,SUM(SI22:SJ22,SL22:SN22,SP22)-SK22-SO22,"")</f>
        <v/>
      </c>
      <c r="TE22" s="41" t="str">
        <f>IF(SUM(SQ22:SR22,ST22)-SS22&gt;0,SUM(SQ22:SR22,ST22)-SS22,"")</f>
        <v/>
      </c>
      <c r="TF22" s="41" t="str">
        <f>IF(SUM(SJ22,SN22,SR22)&gt;0,SUM(SJ22,SN22,SR22),"")</f>
        <v/>
      </c>
      <c r="TG22" s="41" t="str">
        <f>IF(SUM(TD22,TE22)&gt;0,SUM(TD22,TE22),"")</f>
        <v/>
      </c>
      <c r="TH22" s="41" t="str">
        <f>IF(SUM(SV22,SZ22)&gt;0,SUM(SV22,SZ22),"")</f>
        <v/>
      </c>
      <c r="TI22" s="41" t="str">
        <f>IF(SUM(SU22:SV22,SX22:SZ22,TB22)-SUM(SW22,TA22)&gt;0,SUM(SU22:SV22,SX22:SZ22,TB22)-SUM(SW22,TA22),"")</f>
        <v/>
      </c>
      <c r="TJ22" s="41" t="str">
        <f>IF(SUM(TD22,TE22,TI22)&gt;0,SUM(TD22,TE22,TI22),"")</f>
        <v/>
      </c>
      <c r="TK22" s="27">
        <f>IF($CU22="P",CA22,(CA22+AX22)/2)</f>
        <v>18.200000000000003</v>
      </c>
      <c r="TL22" s="27">
        <f>IF($CU22="P",CB22,(CB22+AY22)/2)</f>
        <v>6</v>
      </c>
      <c r="TM22" s="27">
        <f>IF($CU22="P",CC22,(CC22+AZ22)/2)</f>
        <v>0.4</v>
      </c>
      <c r="TN22" s="27">
        <f>IF($CU22="P",CD22,(CD22+BA22)/2)</f>
        <v>0</v>
      </c>
      <c r="TO22" s="27">
        <f>IF($CU22="P",CE22,(CE22+BB22)/2)</f>
        <v>17.899999999999999</v>
      </c>
      <c r="TP22" s="27">
        <f>IF($CU22="P",CF22,(CF22+BC22)/2)</f>
        <v>4.5999999999999996</v>
      </c>
      <c r="TQ22" s="27">
        <f>IF($CU22="P",CG22,(CG22+BD22)/2)</f>
        <v>0</v>
      </c>
      <c r="TR22" s="27">
        <f>IF($CU22="P",CH22,(CH22+BE22)/2)</f>
        <v>0</v>
      </c>
      <c r="TS22" s="27">
        <f>IF($CU22="P",CI22,(CI22+BF22)/2)</f>
        <v>18.600000000000001</v>
      </c>
      <c r="TT22" s="27">
        <f>IF($CU22="P",CJ22,(CJ22+BG22)/2)</f>
        <v>5</v>
      </c>
      <c r="TU22" s="27">
        <f>IF($CU22="P",CK22,(CK22+BH22)/2)</f>
        <v>0.8</v>
      </c>
      <c r="TV22" s="27">
        <f>IF($CU22="P",CL22,(CL22+BI22)/2)</f>
        <v>0</v>
      </c>
      <c r="TW22" s="27">
        <f>IF($CU22="P",CM22,(CM22+BJ22)/2)</f>
        <v>0</v>
      </c>
      <c r="TX22" s="27">
        <f>IF($CU22="P",CN22,(CN22+BK22)/2)</f>
        <v>0</v>
      </c>
      <c r="TY22" s="27">
        <f>IF($CU22="P",CO22,(CO22+BL22)/2)</f>
        <v>0</v>
      </c>
      <c r="TZ22" s="27">
        <f>IF($CU22="P",CP22,(CP22+BM22)/2)</f>
        <v>0</v>
      </c>
      <c r="UA22" s="27">
        <f>IF($CU22="P",CQ22,(CQ22+BN22)/2)</f>
        <v>0</v>
      </c>
      <c r="UB22" s="27">
        <f>IF($CU22="P",CR22,(CR22+BO22)/2)</f>
        <v>0</v>
      </c>
      <c r="UC22" s="27">
        <f>IF($CU22="P",CS22,(CS22+BP22)/2)</f>
        <v>0</v>
      </c>
      <c r="UD22" s="27">
        <f>IF($CU22="P",CT22,(CT22+BQ22)/2)</f>
        <v>0</v>
      </c>
      <c r="UE22" s="29" t="s">
        <v>56</v>
      </c>
      <c r="UF22" s="11">
        <f>IF(SUM(TL22,TP22)&gt;0,SUM(TL22,TP22),"")</f>
        <v>10.6</v>
      </c>
      <c r="UG22" s="11">
        <f>IF(SUM(TK22:TL22,TN22:TP22,TR22)-TM22-TQ22&gt;0,SUM(TK22:TL22,TN22:TP22,TR22)-TM22-TQ22,"")</f>
        <v>46.300000000000004</v>
      </c>
      <c r="UH22" s="11">
        <f>IF(SUM(TS22:TT22,TV22)-TU22&gt;0,SUM(TS22:TT22,TV22)-TU22,"")</f>
        <v>22.8</v>
      </c>
      <c r="UI22" s="11">
        <f>IF(SUM(TL22,TP22,TT22)&gt;0,SUM(TL22,TP22,TT22),"")</f>
        <v>15.6</v>
      </c>
      <c r="UJ22" s="11">
        <f>IF(SUM(UG22,UH22)&gt;0,SUM(UG22,UH22),"")</f>
        <v>69.100000000000009</v>
      </c>
      <c r="UK22" s="11" t="str">
        <f>IF(SUM(TX22,UB22)&gt;0,SUM(TX22,UB22),"")</f>
        <v/>
      </c>
      <c r="UL22" s="11" t="str">
        <f>IF(SUM(TW22:TX22,TZ22:UB22,UD22)-SUM(TY22,UC22)&gt;0,SUM(TW22:TX22,TZ22:UB22,UD22)-SUM(TY22,UC22),"")</f>
        <v/>
      </c>
      <c r="UM22" s="11">
        <f>IF(SUM(UG22,UH22,UL22)&gt;0,SUM(UG22,UH22,UL22),"")</f>
        <v>69.100000000000009</v>
      </c>
    </row>
    <row r="23" spans="1:559" x14ac:dyDescent="0.2">
      <c r="A23" s="4" t="str" cm="1">
        <f t="array" ref="A23">IF(AND(H23&lt;&gt;"",H23&lt;&gt;"No DD"),SUMPRODUCT((H$4:H$32&lt;&gt;"")*(H$4:H$32&lt;&gt;"No DD")*(E$4:E$32&gt;E23))+1,IF(H23="No DD",SUMPRODUCT((H$4:H$32="No DD")*(E$4:E$32&gt;E23))+1+SUMPRODUCT((H$4:H$32&lt;&gt;"")*(H$4:H$32&lt;&gt;"No DD")),""))</f>
        <v/>
      </c>
      <c r="B23" s="5" t="s">
        <v>255</v>
      </c>
      <c r="C23" s="4" t="s">
        <v>8</v>
      </c>
      <c r="D23" s="4">
        <v>2004</v>
      </c>
      <c r="E23" s="9">
        <f>SUM(J23:R23)+SUM(J23:O23)*0.0000001+SUM(J23)*0.0000000000001</f>
        <v>170.30001239000501</v>
      </c>
      <c r="F23" s="3" t="str">
        <f>IF(OR(AND(AP23&gt;=AW$34,AQ23&gt;=AW$38,AP23&lt;&gt;"",AO23=""),AND(AU23&gt;=AW$34,AV23&gt;=AW$38,AU23&lt;&gt;"",AO23=""),AND(BS23&gt;=BZ$34,BT23&gt;=BZ$38,BS23&lt;&gt;"",BR23=""),AND(BX23&gt;=BZ$34,BY23&gt;=BZ$38,BX23&lt;&gt;"",BR23=""),AND(CV23&gt;=DC$34,CW23&gt;=DC$38,CV23&lt;&gt;"",CU23=""),AND(DA23&gt;=DC$34,DB23&gt;=DC$38,DA23&lt;&gt;""),AND(EA23&gt;=EH$34,EB23&gt;=EH$38,EA23&lt;&gt;""),AND(EF23&gt;=EH$34,EG23&gt;=EH$38,EF23&lt;&gt;""),AND(FC23&gt;=FJ$34,FD23&gt;=FJ$38,FC23&lt;&gt;""),AND(FH23&gt;=FJ$34,FI23&gt;=FJ$38,FH23&lt;&gt;""),AND(GE23&gt;=GL$34,GF23&gt;=GL$38,GE23&lt;&gt;""),AND(GJ23&gt;=GL$34,GK23&gt;=GL$38,GJ23&lt;&gt;""),AND(HG23&gt;=HN$34,HH23&gt;=HN$38,HG23&lt;&gt;""),AND(HL23&gt;=HN$34,HM23&gt;=HN$38,HL23&lt;&gt;""),AND(II23&gt;=IP$34,IJ23&gt;=IP$38,II23&lt;&gt;""),AND(IN23&gt;=IP$34,IO23&gt;=IP$38,IN23&lt;&gt;""),AND(JK23&gt;=JR$34,JL23&gt;=JR$38,JK23&lt;&gt;""),AND(JP23&gt;=JR$34,JQ23&gt;=JR$38,JP23&lt;&gt;""),AND(KM23&gt;=KT$34,KN23&gt;=KT$38,KM23&lt;&gt;""),AND(KR23&gt;=KT$34,KS23&gt;=KT$38,KR23&lt;&gt;""),AND(LO23&gt;=LV$34,LP23&gt;=LV$38,LO23&lt;&gt;""),AND(LT23&gt;=LV$34,LU23&gt;=LV$38,LT23&lt;&gt;""),AND(MQ23&gt;=MX$34,MR23&gt;=MX$38,MQ23&lt;&gt;""),AND(MV23&gt;=MX$34,MW23&gt;=MX$38,MV23&lt;&gt;""),AND(NS23&gt;=NZ$34,NT23&gt;=NZ$38,NS23&lt;&gt;""),AND(NX23&gt;=NZ$34,NY23&gt;=NZ$38,NX23&lt;&gt;""),AND(OU23&gt;=PB$34,OV23&gt;=PB$38,OU23&lt;&gt;""),AND(OZ23&gt;=PB$34,PA23&gt;=PB$38,OZ23&lt;&gt;""),AND(PW23&gt;=QD$34,PX23&gt;=QD$38,PW23&lt;&gt;""),AND(QB23&gt;=QD$34,QC23&gt;=QD$38,QB23&lt;&gt;""),AND(QY23&gt;=RF$34,QZ23&gt;=RF$38,QY23&lt;&gt;""),AND(RD23&gt;=RF$34,RE23&gt;=RF$38,RD23&lt;&gt;""),AND(SA23&gt;=SH$34,SB23&gt;=SH$38,SA23&lt;&gt;""),AND(SF23&gt;=SH$34,SG23&gt;=SH$38,SF23&lt;&gt;""),AND(TC23&gt;=TJ$34,TD23&gt;=TJ$38,TC23&lt;&gt;""),AND(TI23&gt;=TJ$34,TJ23&gt;=TJ$38,TI23&lt;&gt;"")),"P","")</f>
        <v/>
      </c>
      <c r="G23" s="3" t="str">
        <f>IF(OR(AND(AQ23&gt;=AW$38,AQ23&lt;&gt;"",AO23=""),AND(AV23&gt;=AW$38,AV23&lt;&gt;"",AO23=""),AND(BT23&gt;=BZ$38,BT23&lt;&gt;"",BR23=""),AND(BY23&gt;=BZ$38,BY23&lt;&gt;"",BR23=""),AND(CW23&gt;=DC$38,CW23&lt;&gt;"",CU23=""),AND(DB23&gt;=DC$38,DB23&lt;&gt;"",CU23=""),AND(EB23&gt;=EH$38,EB23&lt;&gt;""),AND(EG23&gt;=EH$38,EG23&lt;&gt;""),AND(FD23&gt;=FJ$38,FD23&lt;&gt;""),AND(FI23&gt;=FJ$38,FI23&lt;&gt;""),AND(GF23&gt;=GL$38,GF23&lt;&gt;""),AND(GK23&gt;=GL$38,GK23&lt;&gt;""),AND(HH23&gt;=HN$38,HH23&lt;&gt;""),AND(HM23&gt;=HN$38,HM23&lt;&gt;""),AND(IJ23&gt;=IP$38,IJ23&lt;&gt;""),AND(IO23&gt;=IP$38,IO23&lt;&gt;""),AND(JL23&gt;=JR$38,JL23&lt;&gt;""),AND(JQ23&gt;=JR$38,JQ23&lt;&gt;""),AND(KN23&gt;=KT$38,KN23&lt;&gt;""),AND(KS23&gt;=KT$38,KS23&lt;&gt;""),AND(LP23&gt;=LV$38,LP23&lt;&gt;""),AND(LU23&gt;=LV$38,LU23&lt;&gt;""),AND(MR23&gt;=MX$38,MR23&lt;&gt;""),AND(MW23&gt;=MX$38,MW23&lt;&gt;""),AND(NT23&gt;=NZ$38,NT23&lt;&gt;""),AND(NY23&gt;=NZ$38,NY23&lt;&gt;""),AND(OV23&gt;=PB$38,OV23&lt;&gt;""),AND(PA23&gt;=PB$38,PA23&lt;&gt;""),AND(PX23&gt;=QD$38,PX23&lt;&gt;""),AND(QC23&gt;=QD$38,QC23&lt;&gt;""),AND(QZ23&gt;=RF$38,QZ23&lt;&gt;""),AND(RE23&gt;=RF$38,RE23&lt;&gt;""),AND(SB23&gt;=SH$38,SB23&lt;&gt;""),AND(SG23&gt;=SH$38,SG23&lt;&gt;""),AND(TD23&gt;=TJ$38,TD23&lt;&gt;""),AND(TJ23&gt;=TJ$38,TJ23&lt;&gt;"")),"P","")</f>
        <v/>
      </c>
      <c r="H23" s="37" t="str">
        <f>IF(AND(G23="P",F23=""),"No DD",IF(OR(AND(AS23&gt;=AW$37,AT23&gt;=AW$41,AS23&lt;&gt;"",AO23=""),AND(BV23&gt;=BZ$37,BW23&gt;=BZ$41,BV23&lt;&gt;"",BR23=""),AND(CY23&gt;=DC$37,CZ23&gt;=DC$41,CY23&lt;&gt;"",CU23=""),AND(ED23&gt;=EH$37,EE23&gt;=EH$41,ED23&lt;&gt;""),AND(FF23&gt;=FJ$37,FG23&gt;=FJ$41,FF23&lt;&gt;""),AND(GH23&gt;=GL$37,GI23&gt;=GL$41,GH23&lt;&gt;""),AND(HJ23&gt;=HN$37,HK23&gt;=HN$41,HJ23&lt;&gt;""),AND(IL23&gt;=IP$37,IM23&gt;=IP$41,IL23&lt;&gt;""),AND(JN23&gt;=JR$37,JO23&gt;=JR$41,JN23&lt;&gt;""),AND(KP23&gt;=KT$37,KQ23&gt;=KT$41,KP23&lt;&gt;""),AND(LR23&gt;=LV$37,LS23&gt;=LV$41,LR23&lt;&gt;""),AND(MT23&gt;=MX$37,MU23&gt;=MX$41,MT23&lt;&gt;""),AND(NV23&gt;=NZ$37,NW23&gt;=NZ$41,NV23&lt;&gt;""),AND(OX23&gt;=PB$37,OY23&gt;=PB$41,OX23&lt;&gt;""),AND(PZ23&gt;=QD$37,QA23&gt;=QD$41,PZ23&lt;&gt;""),AND(RB23&gt;=RF$37,RC23&gt;=RF$41,RB23&lt;&gt;""),AND(SD23&gt;=SH$37,SE23&gt;=SH$41,SD23&lt;&gt;""),AND(TF23&gt;=TJ$37,TG23&gt;=TJ$41,TF23&lt;&gt;"")),"Merit",IF(OR(AND(AS23&gt;=AW$36,AT23&gt;=AW$40,AS23&lt;&gt;"",AO23=""),AND(BV23&gt;=BZ$36,BW23&gt;=BZ$40,BV23&lt;&gt;"",BR23=""),AND(CY23&gt;=DC$36,CZ23&gt;=DC$40,CY23&lt;&gt;"",CU23=""),AND(ED23&gt;=EH$36,EE23&gt;=EH$40,ED23&lt;&gt;""),AND(FF23&gt;=FJ$36,FG23&gt;=FJ$40,FF23&lt;&gt;""),AND(GH23&gt;=GL$36,GI23&gt;=GL$40,GH23&lt;&gt;""),AND(HJ23&gt;=HN$36,HK23&gt;=HN$40,HJ23&lt;&gt;""),AND(IL23&gt;=IP$36,IM23&gt;=IP$40,IL23&lt;&gt;""),AND(JN23&gt;=JR$36,JO23&gt;=JR$40,JN23&lt;&gt;""),AND(KP23&gt;=KT$36,KQ23&gt;=KT$40,KP23&lt;&gt;""),AND(LR23&gt;=LV$36,LS23&gt;=LV$40,LR23&lt;&gt;""),AND(MT23&gt;=MX$36,MU23&gt;=MX$40,MT23&lt;&gt;""),AND(NV23&gt;=NZ$36,NW23&gt;=NZ$40,NV23&lt;&gt;""),AND(OX23&gt;=PB$36,OY23&gt;=PB$40,OX23&lt;&gt;""),AND(PZ23&gt;=QD$36,QA23&gt;=QD$40,PZ23&lt;&gt;""),AND(RB23&gt;=RF$36,RC23&gt;=RF$40,RB23&lt;&gt;""),AND(SD23&gt;=SH$36,SE23&gt;=SH$40,SD23&lt;&gt;""),AND(TF23&gt;=TJ$36,TG23&gt;=TJ$40,TF23&lt;&gt;"")),"Excellence",IF(I23="P","Worlds Team",IF(F23="P","National Team","")))))</f>
        <v/>
      </c>
      <c r="I23" s="3" t="str">
        <f>IF(OR(AND(AS23&gt;=AW$35,AT23&gt;=AW$39,AS23&lt;&gt;"",AO23=""),AND(BV23&gt;=BZ$35,BW23&gt;=BZ$39,BV23&lt;&gt;"",BR23=""),AND(CY23&gt;=DC$35,CZ23&gt;=DC$39,CY23&lt;&gt;"",CU23=""),AND(ED23&gt;=EH$35,EE23&gt;=EH$39,ED23&lt;&gt;""),AND(FF23&gt;=FJ$35,FG23&gt;=FJ$39,FF23&lt;&gt;""),AND(GH23&gt;=GL$35,GI23&gt;=GL$39,GH23&lt;&gt;""),AND(HJ23&gt;=HN$35,HK23&gt;=HN$39,HJ23&lt;&gt;""),AND(IL23&gt;=IP$35,IM23&gt;=IP$39,IL23&lt;&gt;""),AND(JN23&gt;=JR$35,JO23&gt;=JR$39,JN23&lt;&gt;""),AND(KP23&gt;=KT$35,KQ23&gt;=KT$39,KP23&lt;&gt;""),AND(LR23&gt;=LV$35,LS23&gt;=LV$39,LR23&lt;&gt;""),AND(MT23&gt;=MX$35,MU23&gt;=MX$39,MT23&lt;&gt;""),AND(NV23&gt;=NZ$35,NW23&gt;=NZ$39,NV23&lt;&gt;""),AND(OX23&gt;=PB$35,OY23&gt;=PB$39,OX23&lt;&gt;""),AND(PZ23&gt;=QD$35,QA23&gt;=QD$39,PZ23&lt;&gt;""),AND(RB23&gt;=RF$35,RC23&gt;=RF$39,RB23&lt;&gt;""),AND(SD23&gt;=SH$35,SE23&gt;=SH$39,SD23&lt;&gt;""),AND(TF23&gt;=TJ$35,TG23&gt;=TJ$39,TF23&lt;&gt;"")),"P","")</f>
        <v/>
      </c>
      <c r="J23" s="8">
        <f>IF(COUNT(AQ23,BT23,CW23)&gt;0,LARGE((AQ23,BT23,CW23),1),0)</f>
        <v>49.9</v>
      </c>
      <c r="K23" s="8" t="str">
        <f>IF(J23=0,"",IF(J23=CW23,$CA$1,IF(J23=BT23,$AX$1,IF(J23=AQ23,$U$1,""))))</f>
        <v>2024 Elite Canada</v>
      </c>
      <c r="L23" s="8">
        <f>IF(COUNT(AQ23,BT23,CW23)&gt;1,LARGE((AQ23,BT23,CW23),2),0)</f>
        <v>49.9</v>
      </c>
      <c r="M23" s="8" t="str">
        <f>IF(K23=0,"",IF(AND(L23=J23,L23=AQ23,K23=BT23),$U$1,IF(AND(L23=J23,L23=AQ23,L23=CW23),$U$1,IF(AND(L23=J23,L23=CW23,L23=BT23),$AX$1,IF(L23=CW23,$CA$1,IF(L23=BT23,$AX$1,IF(L23=AQ23,$U$1,"")))))))</f>
        <v>2024 Elite Canada</v>
      </c>
      <c r="N23" s="8">
        <f>IF(COUNT(AR23,BU23,CX23)&gt;0,LARGE((AR23,BU23,CX23),1),0)</f>
        <v>24.1</v>
      </c>
      <c r="O23" s="8" t="str">
        <f>IF(N23=0,"",IF(N23=CX23,$CA$1,IF(N23=BU23,$AX$1,IF(N23=AR23,$U$1,""))))</f>
        <v>2024 Elite Canada</v>
      </c>
      <c r="P23" s="8">
        <f>IF(MAX(AV23,BY23,DB23)&gt;0,MAX(AV23,BY23,DB23),0)</f>
        <v>46.4</v>
      </c>
      <c r="Q23" s="8" t="str">
        <f>IF(P23=0,"",IF(P23=DB23,$CA$1,IF(P23=BY23,$AX$1,IF(P23=AV23,$U$1,""))))</f>
        <v>2023 Domestic 3rd Trial</v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TD23,$SI$1,IF(R23+IF(L23="",0,L23)=SB23,$RG$1,IF(R23+IF(L23="",0,L23)=QZ23,$QE$1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))),IF(R23=DE23,IF(R23+IF(N23="",0,N23)=TE23,$SI$1,IF(R23+IF(N23="",0,N23)=SC23,$RG$1,IF(R23+IF(N23="",0,N23)=RA23,$QE$1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))),IF(R23=DF23,IF(R23+IF(P23="",0,P23)=TI23,$SI$1,IF(R23+IF(P23="",0,P23)=SG23,$RG$1,IF(R23+IF(P23="",0,P23)=RE23,$QE$1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)))</f>
        <v/>
      </c>
      <c r="U23" s="19">
        <v>19</v>
      </c>
      <c r="V23" s="19">
        <v>6.8000000000000007</v>
      </c>
      <c r="W23" s="19">
        <v>0</v>
      </c>
      <c r="X23" s="19">
        <v>0</v>
      </c>
      <c r="Y23" s="19">
        <v>18.5</v>
      </c>
      <c r="Z23" s="19">
        <v>6.4</v>
      </c>
      <c r="AA23" s="19">
        <v>0.8</v>
      </c>
      <c r="AB23" s="19">
        <v>0</v>
      </c>
      <c r="AC23" s="19">
        <v>18.8</v>
      </c>
      <c r="AD23" s="19">
        <v>3.9000000000000004</v>
      </c>
      <c r="AE23" s="19">
        <v>0</v>
      </c>
      <c r="AF23" s="19">
        <v>0</v>
      </c>
      <c r="AG23" s="19">
        <v>19</v>
      </c>
      <c r="AH23" s="19">
        <v>6.8000000000000007</v>
      </c>
      <c r="AI23" s="19">
        <v>0.6</v>
      </c>
      <c r="AJ23" s="19">
        <v>0</v>
      </c>
      <c r="AK23" s="19">
        <v>18.2</v>
      </c>
      <c r="AL23" s="19">
        <v>3.6</v>
      </c>
      <c r="AM23" s="19">
        <v>0.6</v>
      </c>
      <c r="AN23" s="19">
        <v>0</v>
      </c>
      <c r="AO23" s="28"/>
      <c r="AP23" s="41">
        <f>IF(SUM(V23,Z23)&gt;0,SUM(V23,Z23),"")</f>
        <v>13.200000000000001</v>
      </c>
      <c r="AQ23" s="41">
        <f>IF(SUM(U23:V23,X23:Z23,AB23)-W23-AA23&gt;0,SUM(U23:V23,X23:Z23,AB23)-W23-AA23,"")</f>
        <v>49.9</v>
      </c>
      <c r="AR23" s="41">
        <f>IF(SUM(AC23:AD23,AF23)-AE23&gt;0,SUM(AC23:AD23,AF23)-AE23,"")</f>
        <v>22.700000000000003</v>
      </c>
      <c r="AS23" s="41">
        <f>IF(SUM(V23,Z23,AD23)&gt;0,SUM(V23,Z23,AD23),"")</f>
        <v>17.100000000000001</v>
      </c>
      <c r="AT23" s="41">
        <f>IF(SUM(AQ23,AR23)&gt;0,SUM(AQ23,AR23),"")</f>
        <v>72.599999999999994</v>
      </c>
      <c r="AU23" s="41">
        <f>IF(SUM(AH23,AL23)&gt;0,SUM(AH23,AL23),"")</f>
        <v>10.4</v>
      </c>
      <c r="AV23" s="41">
        <f>IF(SUM(AG23:AH23,AJ23:AL23,AN23)-SUM(AI23,AM23)&gt;0,SUM(AG23:AH23,AJ23:AL23,AN23)-SUM(AI23,AM23),"")</f>
        <v>46.4</v>
      </c>
      <c r="AW23" s="41">
        <f>IF(SUM(AQ23,AR23,AV23)&gt;0,SUM(AQ23,AR23,AV23),"")</f>
        <v>119</v>
      </c>
      <c r="AX23" s="18">
        <v>18.600000000000001</v>
      </c>
      <c r="AY23" s="18">
        <v>6.8</v>
      </c>
      <c r="AZ23" s="18">
        <v>0.2</v>
      </c>
      <c r="BA23" s="18">
        <v>0</v>
      </c>
      <c r="BB23" s="18">
        <v>18.5</v>
      </c>
      <c r="BC23" s="18">
        <v>6.4</v>
      </c>
      <c r="BD23" s="18">
        <v>0.2</v>
      </c>
      <c r="BE23" s="18">
        <v>0</v>
      </c>
      <c r="BF23" s="18">
        <v>18.3</v>
      </c>
      <c r="BG23" s="18">
        <v>6</v>
      </c>
      <c r="BH23" s="18">
        <v>0.2</v>
      </c>
      <c r="BI23" s="18">
        <v>0</v>
      </c>
      <c r="BJ23" s="18">
        <v>0</v>
      </c>
      <c r="BK23" s="18">
        <v>0</v>
      </c>
      <c r="BL23" s="18">
        <v>0</v>
      </c>
      <c r="BM23" s="18">
        <v>0</v>
      </c>
      <c r="BN23" s="18">
        <v>0</v>
      </c>
      <c r="BO23" s="18">
        <v>0</v>
      </c>
      <c r="BP23" s="18">
        <v>0</v>
      </c>
      <c r="BQ23" s="18">
        <v>0</v>
      </c>
      <c r="BR23" s="29"/>
      <c r="BS23" s="11">
        <f>IF(SUM(AY23,BC23)&gt;0,SUM(AY23,BC23),"")</f>
        <v>13.2</v>
      </c>
      <c r="BT23" s="11">
        <f>IF(SUM(AX23:AY23,BA23:BC23,BE23)-AZ23-BD23&gt;0,SUM(AX23:AY23,BA23:BC23,BE23)-AZ23-BD23,"")</f>
        <v>49.9</v>
      </c>
      <c r="BU23" s="11">
        <f>IF(SUM(BF23:BG23,BI23)-BH23&gt;0,SUM(BF23:BG23,BI23)-BH23,"")</f>
        <v>24.1</v>
      </c>
      <c r="BV23" s="11">
        <f>IF(SUM(AY23,BC23,BG23)&gt;0,SUM(AY23,BC23,BG23),"")</f>
        <v>19.2</v>
      </c>
      <c r="BW23" s="11">
        <f>IF(SUM(BT23,BU23)&gt;0,SUM(BT23,BU23),"")</f>
        <v>74</v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>
        <f>IF(SUM(BT23,BU23,BY23)&gt;0,SUM(BT23,BU23,BY23),"")</f>
        <v>74</v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8"/>
      <c r="CV23" s="41" t="str">
        <f>IF(SUM(CB23,CF23)&gt;0,SUM(CB23,CF23),"")</f>
        <v/>
      </c>
      <c r="CW23" s="41" t="str">
        <f>IF(SUM(CA23:CB23,CD23:CF23,CH23)-CC23-CG23&gt;0,SUM(CA23:CB23,CD23:CF23,CH23)-CC23-CG23,"")</f>
        <v/>
      </c>
      <c r="CX23" s="41" t="str">
        <f>IF(SUM(CI23:CJ23,CL23)-CK23&gt;0,SUM(CI23:CJ23,CL23)-CK23,"")</f>
        <v/>
      </c>
      <c r="CY23" s="41" t="str">
        <f>IF(SUM(CB23,CF23,CJ23)&gt;0,SUM(CB23,CF23,CJ23),"")</f>
        <v/>
      </c>
      <c r="CZ23" s="41" t="str">
        <f>IF(SUM(CW23,CX23)&gt;0,SUM(CW23,CX23),"")</f>
        <v/>
      </c>
      <c r="DA23" s="41" t="str">
        <f>IF(SUM(CN23,CR23)&gt;0,SUM(CN23,CR23),"")</f>
        <v/>
      </c>
      <c r="DB23" s="41" t="str">
        <f>IF(SUM(CM23:CN23,CP23:CR23,CT23)-SUM(CO23,CS23)&gt;0,SUM(CM23:CN23,CP23:CR23,CT23)-SUM(CO23,CS23),"")</f>
        <v/>
      </c>
      <c r="DC23" s="41" t="str">
        <f>IF(SUM(CW23,CX23,DB23)&gt;0,SUM(CW23,CX23,DB23),"")</f>
        <v/>
      </c>
      <c r="DD23" s="52" t="str">
        <f>IF(MAX(EB23,FD23,GF23,HH23,IJ23,JL23,KN23,LP23,MR23,NT23,OV23,PX23,QZ23,SB23,TD23)-IF(L23="",0,L23)&gt;0.001,MAX(EB23,FD23,GF23,HH23,IJ23,JL23,KN23,LP23,MR23,NT23,OV23,PX23,QZ23,SB23,TD23)-IF(L23="",0,L23),"")</f>
        <v/>
      </c>
      <c r="DE23" s="52" t="str">
        <f>IF(MAX(EC23,FE23,GG23,HI23,IK23,JM23,KO23,LQ23,MS23,NU23,OW23,PY23,RA23,SC23,TE23)-IF(N23="",0,N23)&gt;0.001,MAX(EC23,FE23,GG23,HI23,IK23,JM23,KO23,LQ23,MS23,NU23,OW23,PY23,RA23,SC23,TE23)-IF(N23="",0,N23),"")</f>
        <v/>
      </c>
      <c r="DF23" s="52" t="str">
        <f>IF(MAX(EG23,FI23,GK23,HM23,IO23,JQ23,KS23,LU23,MW23,NY23,PA23,QC23,RE23,SG23,TI23)-IF(P23="",0,P23)&gt;0.001,MAX(EG23,FI23,GK23,HM23,IO23,JQ23,KS23,LU23,MW23,NY23,PA23,QC23,RE23,SG23,TI23)-IF(P23="",0,P23),"")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1" t="str">
        <f>IF(SUM(DH23,DL23)&gt;0,SUM(DH23,DL23),"")</f>
        <v/>
      </c>
      <c r="EB23" s="41" t="str">
        <f>IF(SUM(DG23:DH23,DJ23:DL23,DN23)-DI23-DM23&gt;0,SUM(DG23:DH23,DJ23:DL23,DN23)-DI23-DM23,"")</f>
        <v/>
      </c>
      <c r="EC23" s="41" t="str">
        <f>IF(SUM(DO23:DP23,DR23)-DQ23&gt;0,SUM(DO23:DP23,DR23)-DQ23,"")</f>
        <v/>
      </c>
      <c r="ED23" s="41" t="str">
        <f>IF(SUM(DH23,DL23,DP23)&gt;0,SUM(DH23,DL23,DP23),"")</f>
        <v/>
      </c>
      <c r="EE23" s="41" t="str">
        <f>IF(SUM(EB23,EC23)&gt;0,SUM(EB23,EC23),"")</f>
        <v/>
      </c>
      <c r="EF23" s="41" t="str">
        <f>IF(SUM(DT23,DX23)&gt;0,SUM(DT23,DX23),"")</f>
        <v/>
      </c>
      <c r="EG23" s="41" t="str">
        <f>IF(SUM(DS23:DT23,DV23:DX23,DZ23)-SUM(DU23,DY23)&gt;0,SUM(DS23:DT23,DV23:DX23,DZ23)-SUM(DU23,DY23),"")</f>
        <v/>
      </c>
      <c r="EH23" s="41" t="str">
        <f>IF(SUM(EB23,EC23,EG23)&gt;0,SUM(EB23,EC23,EG23),"")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IF(SUM(FD23,FE23,FI23)&gt;0,SUM(FD23,FE23,FI23),"")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1" t="str">
        <f>IF(SUM(FL23,FP23)&gt;0,SUM(FL23,FP23),"")</f>
        <v/>
      </c>
      <c r="GF23" s="41" t="str">
        <f>IF(SUM(FK23:FL23,FN23:FP23,FR23)-FM23-FQ23&gt;0,SUM(FK23:FL23,FN23:FP23,FR23)-FM23-FQ23,"")</f>
        <v/>
      </c>
      <c r="GG23" s="41" t="str">
        <f>IF(SUM(FS23:FT23,FV23)-FU23&gt;0,SUM(FS23:FT23,FV23)-FU23,"")</f>
        <v/>
      </c>
      <c r="GH23" s="41" t="str">
        <f>IF(SUM(FL23,FP23,FT23)&gt;0,SUM(FL23,FP23,FT23),"")</f>
        <v/>
      </c>
      <c r="GI23" s="41" t="str">
        <f>IF(SUM(GF23,GG23)&gt;0,SUM(GF23,GG23),"")</f>
        <v/>
      </c>
      <c r="GJ23" s="41" t="str">
        <f>IF(SUM(FX23,GB23)&gt;0,SUM(FX23,GB23),"")</f>
        <v/>
      </c>
      <c r="GK23" s="41" t="str">
        <f>IF(SUM(FW23:FX23,FZ23:GB23,GD23)-SUM(FY23,GC23)&gt;0,SUM(FW23:FX23,FZ23:GB23,GD23)-SUM(FY23,GC23),"")</f>
        <v/>
      </c>
      <c r="GL23" s="41" t="str">
        <f>IF(SUM(GF23,GG23,GK23)&gt;0,SUM(GF23,GG23,GK23),"")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IF(SUM(HH23,HI23,HM23)&gt;0,SUM(HH23,HI23,HM23),"")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1" t="str">
        <f>IF(SUM(HP23,HT23)&gt;0,SUM(HP23,HT23),"")</f>
        <v/>
      </c>
      <c r="IJ23" s="41" t="str">
        <f>IF(SUM(HO23:HP23,HR23:HT23,HV23)-HQ23-HU23&gt;0,SUM(HO23:HP23,HR23:HT23,HV23)-HQ23-HU23,"")</f>
        <v/>
      </c>
      <c r="IK23" s="41" t="str">
        <f>IF(SUM(HW23:HX23,HZ23)-HY23&gt;0,SUM(HW23:HX23,HZ23)-HY23,"")</f>
        <v/>
      </c>
      <c r="IL23" s="41" t="str">
        <f>IF(SUM(HP23,HT23,HX23)&gt;0,SUM(HP23,HT23,HX23),"")</f>
        <v/>
      </c>
      <c r="IM23" s="41" t="str">
        <f>IF(SUM(IJ23,IK23)&gt;0,SUM(IJ23,IK23),"")</f>
        <v/>
      </c>
      <c r="IN23" s="41" t="str">
        <f>IF(SUM(IB23,IF23)&gt;0,SUM(IB23,IF23),"")</f>
        <v/>
      </c>
      <c r="IO23" s="41" t="str">
        <f>IF(SUM(IA23:IB23,ID23:IF23,IH23)-SUM(IC23,IG23)&gt;0,SUM(IA23:IB23,ID23:IF23,IH23)-SUM(IC23,IG23),"")</f>
        <v/>
      </c>
      <c r="IP23" s="41" t="str">
        <f>IF(SUM(IJ23,IK23,IO23)&gt;0,SUM(IJ23,IK23,IO23),"")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IF(SUM(JL23,JM23,JQ23)&gt;0,SUM(JL23,JM23,JQ23),"")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1" t="str">
        <f>IF(SUM(JT23,JX23)&gt;0,SUM(JT23,JX23),"")</f>
        <v/>
      </c>
      <c r="KN23" s="41" t="str">
        <f>IF(SUM(JS23:JT23,JV23:JX23,JZ23)-JU23-JY23&gt;0,SUM(JS23:JT23,JV23:JX23,JZ23)-JU23-JY23,"")</f>
        <v/>
      </c>
      <c r="KO23" s="41" t="str">
        <f>IF(SUM(KA23:KB23,KD23)-KC23&gt;0,SUM(KA23:KB23,KD23)-KC23,"")</f>
        <v/>
      </c>
      <c r="KP23" s="41" t="str">
        <f>IF(SUM(JT23,JX23,KB23)&gt;0,SUM(JT23,JX23,KB23),"")</f>
        <v/>
      </c>
      <c r="KQ23" s="41" t="str">
        <f>IF(SUM(KN23,KO23)&gt;0,SUM(KN23,KO23),"")</f>
        <v/>
      </c>
      <c r="KR23" s="41" t="str">
        <f>IF(SUM(KF23,KJ23)&gt;0,SUM(KF23,KJ23),"")</f>
        <v/>
      </c>
      <c r="KS23" s="41" t="str">
        <f>IF(SUM(KE23:KF23,KH23:KJ23,KL23)-SUM(KG23,KK23)&gt;0,SUM(KE23:KF23,KH23:KJ23,KL23)-SUM(KG23,KK23),"")</f>
        <v/>
      </c>
      <c r="KT23" s="41" t="str">
        <f>IF(SUM(KN23,KO23,KS23)&gt;0,SUM(KN23,KO23,KS23),"")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IF(SUM(LP23,LQ23,LU23)&gt;0,SUM(LP23,LQ23,LU23),"")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1" t="str">
        <f>IF(SUM(LX23,MB23)&gt;0,SUM(LX23,MB23),"")</f>
        <v/>
      </c>
      <c r="MR23" s="41" t="str">
        <f>IF(SUM(LW23:LX23,LZ23:MB23,MD23)-LY23-MC23&gt;0,SUM(LW23:LX23,LZ23:MB23,MD23)-LY23-MC23,"")</f>
        <v/>
      </c>
      <c r="MS23" s="41" t="str">
        <f>IF(SUM(ME23:MF23,MH23)-MG23&gt;0,SUM(ME23:MF23,MH23)-MG23,"")</f>
        <v/>
      </c>
      <c r="MT23" s="41" t="str">
        <f>IF(SUM(LX23,MB23,MF23)&gt;0,SUM(LX23,MB23,MF23),"")</f>
        <v/>
      </c>
      <c r="MU23" s="41" t="str">
        <f>IF(SUM(MR23,MS23)&gt;0,SUM(MR23,MS23),"")</f>
        <v/>
      </c>
      <c r="MV23" s="41" t="str">
        <f>IF(SUM(MJ23,MN23)&gt;0,SUM(MJ23,MN23),"")</f>
        <v/>
      </c>
      <c r="MW23" s="41" t="str">
        <f>IF(SUM(MI23:MJ23,ML23:MN23,MP23)-SUM(MK23,MO23)&gt;0,SUM(MI23:MJ23,ML23:MN23,MP23)-SUM(MK23,MO23),"")</f>
        <v/>
      </c>
      <c r="MX23" s="41" t="str">
        <f>IF(SUM(MR23,MS23,MW23)&gt;0,SUM(MR23,MS23,MW23),"")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IF(SUM(NT23,NU23,NY23)&gt;0,SUM(NT23,NU23,NY23),"")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1" t="str">
        <f>IF(SUM(OB23,OF23)&gt;0,SUM(OB23,OF23),"")</f>
        <v/>
      </c>
      <c r="OV23" s="41" t="str">
        <f>IF(SUM(OA23:OB23,OD23:OF23,OH23)-OC23-OG23&gt;0,SUM(OA23:OB23,OD23:OF23,OH23)-OC23-OG23,"")</f>
        <v/>
      </c>
      <c r="OW23" s="41" t="str">
        <f>IF(SUM(OI23:OJ23,OL23)-OK23&gt;0,SUM(OI23:OJ23,OL23)-OK23,"")</f>
        <v/>
      </c>
      <c r="OX23" s="41" t="str">
        <f>IF(SUM(OB23,OF23,OJ23)&gt;0,SUM(OB23,OF23,OJ23),"")</f>
        <v/>
      </c>
      <c r="OY23" s="41" t="str">
        <f>IF(SUM(OV23,OW23)&gt;0,SUM(OV23,OW23),"")</f>
        <v/>
      </c>
      <c r="OZ23" s="41" t="str">
        <f>IF(SUM(ON23,OR23)&gt;0,SUM(ON23,OR23),"")</f>
        <v/>
      </c>
      <c r="PA23" s="41" t="str">
        <f>IF(SUM(OM23:ON23,OP23:OR23,OT23)-SUM(OO23,OS23)&gt;0,SUM(OM23:ON23,OP23:OR23,OT23)-SUM(OO23,OS23),"")</f>
        <v/>
      </c>
      <c r="PB23" s="41" t="str">
        <f>IF(SUM(OV23,OW23,PA23)&gt;0,SUM(OV23,OW23,PA23),"")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IF(SUM(PX23,PY23,QC23)&gt;0,SUM(PX23,PY23,QC23),"")</f>
        <v/>
      </c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41" t="str">
        <f>IF(SUM(QF23,QJ23)&gt;0,SUM(QF23,QJ23),"")</f>
        <v/>
      </c>
      <c r="QZ23" s="41" t="str">
        <f>IF(SUM(QE23:QF23,QH23:QJ23,QL23)-QG23-QK23&gt;0,SUM(QE23:QF23,QH23:QJ23,QL23)-QG23-QK23,"")</f>
        <v/>
      </c>
      <c r="RA23" s="41" t="str">
        <f>IF(SUM(QM23:QN23,QP23)-QO23&gt;0,SUM(QM23:QN23,QP23)-QO23,"")</f>
        <v/>
      </c>
      <c r="RB23" s="41" t="str">
        <f>IF(SUM(QF23,QJ23,QN23)&gt;0,SUM(QF23,QJ23,QN23),"")</f>
        <v/>
      </c>
      <c r="RC23" s="41" t="str">
        <f>IF(SUM(QZ23,RA23)&gt;0,SUM(QZ23,RA23),"")</f>
        <v/>
      </c>
      <c r="RD23" s="41" t="str">
        <f>IF(SUM(QR23,QV23)&gt;0,SUM(QR23,QV23),"")</f>
        <v/>
      </c>
      <c r="RE23" s="41" t="str">
        <f>IF(SUM(QQ23:QR23,QT23:QV23,QX23)-SUM(QS23,QW23)&gt;0,SUM(QQ23:QR23,QT23:QV23,QX23)-SUM(QS23,QW23),"")</f>
        <v/>
      </c>
      <c r="RF23" s="41" t="str">
        <f>IF(SUM(QZ23,RA23,RE23)&gt;0,SUM(QZ23,RA23,RE23),"")</f>
        <v/>
      </c>
      <c r="RG23" s="18"/>
      <c r="RH23" s="18"/>
      <c r="RI23" s="18"/>
      <c r="RJ23" s="18"/>
      <c r="RK23" s="18"/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1" t="str">
        <f>IF(SUM(RH23,RL23)&gt;0,SUM(RH23,RL23),"")</f>
        <v/>
      </c>
      <c r="SB23" s="11" t="str">
        <f>IF(SUM(RG23:RH23,RJ23:RL23,RN23)-RI23-RM23&gt;0,SUM(RG23:RH23,RJ23:RL23,RN23)-RI23-RM23,"")</f>
        <v/>
      </c>
      <c r="SC23" s="11" t="str">
        <f>IF(SUM(RO23:RP23,RR23)-RQ23&gt;0,SUM(RO23:RP23,RR23)-RQ23,"")</f>
        <v/>
      </c>
      <c r="SD23" s="11" t="str">
        <f>IF(SUM(RH23,RL23,RP23)&gt;0,SUM(RH23,RL23,RP23),"")</f>
        <v/>
      </c>
      <c r="SE23" s="11" t="str">
        <f>IF(SUM(SB23,SC23)&gt;0,SUM(SB23,SC23),"")</f>
        <v/>
      </c>
      <c r="SF23" s="11" t="str">
        <f>IF(SUM(RT23,RX23)&gt;0,SUM(RT23,RX23),"")</f>
        <v/>
      </c>
      <c r="SG23" s="11" t="str">
        <f>IF(SUM(RS23:RT23,RV23:RX23,RZ23)-SUM(RU23,RY23)&gt;0,SUM(RS23:RT23,RV23:RX23,RZ23)-SUM(RU23,RY23),"")</f>
        <v/>
      </c>
      <c r="SH23" s="11" t="str">
        <f>IF(SUM(SB23,SC23,SG23)&gt;0,SUM(SB23,SC23,SG23),"")</f>
        <v/>
      </c>
      <c r="SI23" s="17"/>
      <c r="SJ23" s="17"/>
      <c r="SK23" s="17"/>
      <c r="SL23" s="17"/>
      <c r="SM23" s="17"/>
      <c r="SN23" s="17"/>
      <c r="SO23" s="17"/>
      <c r="SP23" s="17"/>
      <c r="SQ23" s="17"/>
      <c r="SR23" s="17"/>
      <c r="SS23" s="17"/>
      <c r="ST23" s="17"/>
      <c r="SU23" s="17"/>
      <c r="SV23" s="17"/>
      <c r="SW23" s="17"/>
      <c r="SX23" s="17"/>
      <c r="SY23" s="17"/>
      <c r="SZ23" s="17"/>
      <c r="TA23" s="17"/>
      <c r="TB23" s="17"/>
      <c r="TC23" s="41" t="str">
        <f>IF(SUM(SJ23,SN23)&gt;0,SUM(SJ23,SN23),"")</f>
        <v/>
      </c>
      <c r="TD23" s="41" t="str">
        <f>IF(SUM(SI23:SJ23,SL23:SN23,SP23)-SK23-SO23&gt;0,SUM(SI23:SJ23,SL23:SN23,SP23)-SK23-SO23,"")</f>
        <v/>
      </c>
      <c r="TE23" s="41" t="str">
        <f>IF(SUM(SQ23:SR23,ST23)-SS23&gt;0,SUM(SQ23:SR23,ST23)-SS23,"")</f>
        <v/>
      </c>
      <c r="TF23" s="41" t="str">
        <f>IF(SUM(SJ23,SN23,SR23)&gt;0,SUM(SJ23,SN23,SR23),"")</f>
        <v/>
      </c>
      <c r="TG23" s="41" t="str">
        <f>IF(SUM(TD23,TE23)&gt;0,SUM(TD23,TE23),"")</f>
        <v/>
      </c>
      <c r="TH23" s="41" t="str">
        <f>IF(SUM(SV23,SZ23)&gt;0,SUM(SV23,SZ23),"")</f>
        <v/>
      </c>
      <c r="TI23" s="41" t="str">
        <f>IF(SUM(SU23:SV23,SX23:SZ23,TB23)-SUM(SW23,TA23)&gt;0,SUM(SU23:SV23,SX23:SZ23,TB23)-SUM(SW23,TA23),"")</f>
        <v/>
      </c>
      <c r="TJ23" s="41" t="str">
        <f>IF(SUM(TD23,TE23,TI23)&gt;0,SUM(TD23,TE23,TI23),"")</f>
        <v/>
      </c>
      <c r="TK23" s="27">
        <f>IF($CU23="P",CA23,(CA23+AX23)/2)</f>
        <v>9.3000000000000007</v>
      </c>
      <c r="TL23" s="27">
        <f>IF($CU23="P",CB23,(CB23+AY23)/2)</f>
        <v>3.4</v>
      </c>
      <c r="TM23" s="27">
        <f>IF($CU23="P",CC23,(CC23+AZ23)/2)</f>
        <v>0.1</v>
      </c>
      <c r="TN23" s="27">
        <f>IF($CU23="P",CD23,(CD23+BA23)/2)</f>
        <v>0</v>
      </c>
      <c r="TO23" s="27">
        <f>IF($CU23="P",CE23,(CE23+BB23)/2)</f>
        <v>9.25</v>
      </c>
      <c r="TP23" s="27">
        <f>IF($CU23="P",CF23,(CF23+BC23)/2)</f>
        <v>3.2</v>
      </c>
      <c r="TQ23" s="27">
        <f>IF($CU23="P",CG23,(CG23+BD23)/2)</f>
        <v>0.1</v>
      </c>
      <c r="TR23" s="27">
        <f>IF($CU23="P",CH23,(CH23+BE23)/2)</f>
        <v>0</v>
      </c>
      <c r="TS23" s="27">
        <f>IF($CU23="P",CI23,(CI23+BF23)/2)</f>
        <v>9.15</v>
      </c>
      <c r="TT23" s="27">
        <f>IF($CU23="P",CJ23,(CJ23+BG23)/2)</f>
        <v>3</v>
      </c>
      <c r="TU23" s="27">
        <f>IF($CU23="P",CK23,(CK23+BH23)/2)</f>
        <v>0.1</v>
      </c>
      <c r="TV23" s="27">
        <f>IF($CU23="P",CL23,(CL23+BI23)/2)</f>
        <v>0</v>
      </c>
      <c r="TW23" s="27">
        <f>IF($CU23="P",CM23,(CM23+BJ23)/2)</f>
        <v>0</v>
      </c>
      <c r="TX23" s="27">
        <f>IF($CU23="P",CN23,(CN23+BK23)/2)</f>
        <v>0</v>
      </c>
      <c r="TY23" s="27">
        <f>IF($CU23="P",CO23,(CO23+BL23)/2)</f>
        <v>0</v>
      </c>
      <c r="TZ23" s="27">
        <f>IF($CU23="P",CP23,(CP23+BM23)/2)</f>
        <v>0</v>
      </c>
      <c r="UA23" s="27">
        <f>IF($CU23="P",CQ23,(CQ23+BN23)/2)</f>
        <v>0</v>
      </c>
      <c r="UB23" s="27">
        <f>IF($CU23="P",CR23,(CR23+BO23)/2)</f>
        <v>0</v>
      </c>
      <c r="UC23" s="27">
        <f>IF($CU23="P",CS23,(CS23+BP23)/2)</f>
        <v>0</v>
      </c>
      <c r="UD23" s="27">
        <f>IF($CU23="P",CT23,(CT23+BQ23)/2)</f>
        <v>0</v>
      </c>
      <c r="UE23" s="29" t="s">
        <v>56</v>
      </c>
      <c r="UF23" s="11">
        <f>IF(SUM(TL23,TP23)&gt;0,SUM(TL23,TP23),"")</f>
        <v>6.6</v>
      </c>
      <c r="UG23" s="11">
        <f>IF(SUM(TK23:TL23,TN23:TP23,TR23)-TM23-TQ23&gt;0,SUM(TK23:TL23,TN23:TP23,TR23)-TM23-TQ23,"")</f>
        <v>24.95</v>
      </c>
      <c r="UH23" s="11">
        <f>IF(SUM(TS23:TT23,TV23)-TU23&gt;0,SUM(TS23:TT23,TV23)-TU23,"")</f>
        <v>12.05</v>
      </c>
      <c r="UI23" s="11">
        <f>IF(SUM(TL23,TP23,TT23)&gt;0,SUM(TL23,TP23,TT23),"")</f>
        <v>9.6</v>
      </c>
      <c r="UJ23" s="11">
        <f>IF(SUM(UG23,UH23)&gt;0,SUM(UG23,UH23),"")</f>
        <v>37</v>
      </c>
      <c r="UK23" s="11" t="str">
        <f>IF(SUM(TX23,UB23)&gt;0,SUM(TX23,UB23),"")</f>
        <v/>
      </c>
      <c r="UL23" s="11" t="str">
        <f>IF(SUM(TW23:TX23,TZ23:UB23,UD23)-SUM(TY23,UC23)&gt;0,SUM(TW23:TX23,TZ23:UB23,UD23)-SUM(TY23,UC23),"")</f>
        <v/>
      </c>
      <c r="UM23" s="11">
        <f>IF(SUM(UG23,UH23,UL23)&gt;0,SUM(UG23,UH23,UL23),"")</f>
        <v>37</v>
      </c>
    </row>
    <row r="24" spans="1:559" x14ac:dyDescent="0.2">
      <c r="A24" s="4" t="str" cm="1">
        <f t="array" ref="A24">IF(AND(H24&lt;&gt;"",H24&lt;&gt;"No DD"),SUMPRODUCT((H$4:H$32&lt;&gt;"")*(H$4:H$32&lt;&gt;"No DD")*(E$4:E$32&gt;E24))+1,IF(H24="No DD",SUMPRODUCT((H$4:H$32="No DD")*(E$4:E$32&gt;E24))+1+SUMPRODUCT((H$4:H$32&lt;&gt;"")*(H$4:H$32&lt;&gt;"No DD")),""))</f>
        <v/>
      </c>
      <c r="B24" s="5" t="s">
        <v>225</v>
      </c>
      <c r="C24" s="4" t="s">
        <v>5</v>
      </c>
      <c r="D24" s="4">
        <v>2007</v>
      </c>
      <c r="E24" s="9">
        <f>SUM(J24:R24)+SUM(J24:O24)*0.0000001+SUM(J24)*0.0000000000001</f>
        <v>169.80001202000489</v>
      </c>
      <c r="F24" s="3" t="str">
        <f>IF(OR(AND(AP24&gt;=AW$34,AQ24&gt;=AW$38,AP24&lt;&gt;"",AO24=""),AND(AU24&gt;=AW$34,AV24&gt;=AW$38,AU24&lt;&gt;"",AO24=""),AND(BS24&gt;=BZ$34,BT24&gt;=BZ$38,BS24&lt;&gt;"",BR24=""),AND(BX24&gt;=BZ$34,BY24&gt;=BZ$38,BX24&lt;&gt;"",BR24=""),AND(CV24&gt;=DC$34,CW24&gt;=DC$38,CV24&lt;&gt;"",CU24=""),AND(DA24&gt;=DC$34,DB24&gt;=DC$38,DA24&lt;&gt;""),AND(EA24&gt;=EH$34,EB24&gt;=EH$38,EA24&lt;&gt;""),AND(EF24&gt;=EH$34,EG24&gt;=EH$38,EF24&lt;&gt;""),AND(FC24&gt;=FJ$34,FD24&gt;=FJ$38,FC24&lt;&gt;""),AND(FH24&gt;=FJ$34,FI24&gt;=FJ$38,FH24&lt;&gt;""),AND(GE24&gt;=GL$34,GF24&gt;=GL$38,GE24&lt;&gt;""),AND(GJ24&gt;=GL$34,GK24&gt;=GL$38,GJ24&lt;&gt;""),AND(HG24&gt;=HN$34,HH24&gt;=HN$38,HG24&lt;&gt;""),AND(HL24&gt;=HN$34,HM24&gt;=HN$38,HL24&lt;&gt;""),AND(II24&gt;=IP$34,IJ24&gt;=IP$38,II24&lt;&gt;""),AND(IN24&gt;=IP$34,IO24&gt;=IP$38,IN24&lt;&gt;""),AND(JK24&gt;=JR$34,JL24&gt;=JR$38,JK24&lt;&gt;""),AND(JP24&gt;=JR$34,JQ24&gt;=JR$38,JP24&lt;&gt;""),AND(KM24&gt;=KT$34,KN24&gt;=KT$38,KM24&lt;&gt;""),AND(KR24&gt;=KT$34,KS24&gt;=KT$38,KR24&lt;&gt;""),AND(LO24&gt;=LV$34,LP24&gt;=LV$38,LO24&lt;&gt;""),AND(LT24&gt;=LV$34,LU24&gt;=LV$38,LT24&lt;&gt;""),AND(MQ24&gt;=MX$34,MR24&gt;=MX$38,MQ24&lt;&gt;""),AND(MV24&gt;=MX$34,MW24&gt;=MX$38,MV24&lt;&gt;""),AND(NS24&gt;=NZ$34,NT24&gt;=NZ$38,NS24&lt;&gt;""),AND(NX24&gt;=NZ$34,NY24&gt;=NZ$38,NX24&lt;&gt;""),AND(OU24&gt;=PB$34,OV24&gt;=PB$38,OU24&lt;&gt;""),AND(OZ24&gt;=PB$34,PA24&gt;=PB$38,OZ24&lt;&gt;""),AND(PW24&gt;=QD$34,PX24&gt;=QD$38,PW24&lt;&gt;""),AND(QB24&gt;=QD$34,QC24&gt;=QD$38,QB24&lt;&gt;""),AND(QY24&gt;=RF$34,QZ24&gt;=RF$38,QY24&lt;&gt;""),AND(RD24&gt;=RF$34,RE24&gt;=RF$38,RD24&lt;&gt;""),AND(SA24&gt;=SH$34,SB24&gt;=SH$38,SA24&lt;&gt;""),AND(SF24&gt;=SH$34,SG24&gt;=SH$38,SF24&lt;&gt;""),AND(TC24&gt;=TJ$34,TD24&gt;=TJ$38,TC24&lt;&gt;""),AND(TI24&gt;=TJ$34,TJ24&gt;=TJ$38,TI24&lt;&gt;"")),"P","")</f>
        <v/>
      </c>
      <c r="G24" s="3" t="str">
        <f>IF(OR(AND(AQ24&gt;=AW$38,AQ24&lt;&gt;"",AO24=""),AND(AV24&gt;=AW$38,AV24&lt;&gt;"",AO24=""),AND(BT24&gt;=BZ$38,BT24&lt;&gt;"",BR24=""),AND(BY24&gt;=BZ$38,BY24&lt;&gt;"",BR24=""),AND(CW24&gt;=DC$38,CW24&lt;&gt;"",CU24=""),AND(DB24&gt;=DC$38,DB24&lt;&gt;"",CU24=""),AND(EB24&gt;=EH$38,EB24&lt;&gt;""),AND(EG24&gt;=EH$38,EG24&lt;&gt;""),AND(FD24&gt;=FJ$38,FD24&lt;&gt;""),AND(FI24&gt;=FJ$38,FI24&lt;&gt;""),AND(GF24&gt;=GL$38,GF24&lt;&gt;""),AND(GK24&gt;=GL$38,GK24&lt;&gt;""),AND(HH24&gt;=HN$38,HH24&lt;&gt;""),AND(HM24&gt;=HN$38,HM24&lt;&gt;""),AND(IJ24&gt;=IP$38,IJ24&lt;&gt;""),AND(IO24&gt;=IP$38,IO24&lt;&gt;""),AND(JL24&gt;=JR$38,JL24&lt;&gt;""),AND(JQ24&gt;=JR$38,JQ24&lt;&gt;""),AND(KN24&gt;=KT$38,KN24&lt;&gt;""),AND(KS24&gt;=KT$38,KS24&lt;&gt;""),AND(LP24&gt;=LV$38,LP24&lt;&gt;""),AND(LU24&gt;=LV$38,LU24&lt;&gt;""),AND(MR24&gt;=MX$38,MR24&lt;&gt;""),AND(MW24&gt;=MX$38,MW24&lt;&gt;""),AND(NT24&gt;=NZ$38,NT24&lt;&gt;""),AND(NY24&gt;=NZ$38,NY24&lt;&gt;""),AND(OV24&gt;=PB$38,OV24&lt;&gt;""),AND(PA24&gt;=PB$38,PA24&lt;&gt;""),AND(PX24&gt;=QD$38,PX24&lt;&gt;""),AND(QC24&gt;=QD$38,QC24&lt;&gt;""),AND(QZ24&gt;=RF$38,QZ24&lt;&gt;""),AND(RE24&gt;=RF$38,RE24&lt;&gt;""),AND(SB24&gt;=SH$38,SB24&lt;&gt;""),AND(SG24&gt;=SH$38,SG24&lt;&gt;""),AND(TD24&gt;=TJ$38,TD24&lt;&gt;""),AND(TJ24&gt;=TJ$38,TJ24&lt;&gt;"")),"P","")</f>
        <v/>
      </c>
      <c r="H24" s="37" t="str">
        <f>IF(AND(G24="P",F24=""),"No DD",IF(OR(AND(AS24&gt;=AW$37,AT24&gt;=AW$41,AS24&lt;&gt;"",AO24=""),AND(BV24&gt;=BZ$37,BW24&gt;=BZ$41,BV24&lt;&gt;"",BR24=""),AND(CY24&gt;=DC$37,CZ24&gt;=DC$41,CY24&lt;&gt;"",CU24=""),AND(ED24&gt;=EH$37,EE24&gt;=EH$41,ED24&lt;&gt;""),AND(FF24&gt;=FJ$37,FG24&gt;=FJ$41,FF24&lt;&gt;""),AND(GH24&gt;=GL$37,GI24&gt;=GL$41,GH24&lt;&gt;""),AND(HJ24&gt;=HN$37,HK24&gt;=HN$41,HJ24&lt;&gt;""),AND(IL24&gt;=IP$37,IM24&gt;=IP$41,IL24&lt;&gt;""),AND(JN24&gt;=JR$37,JO24&gt;=JR$41,JN24&lt;&gt;""),AND(KP24&gt;=KT$37,KQ24&gt;=KT$41,KP24&lt;&gt;""),AND(LR24&gt;=LV$37,LS24&gt;=LV$41,LR24&lt;&gt;""),AND(MT24&gt;=MX$37,MU24&gt;=MX$41,MT24&lt;&gt;""),AND(NV24&gt;=NZ$37,NW24&gt;=NZ$41,NV24&lt;&gt;""),AND(OX24&gt;=PB$37,OY24&gt;=PB$41,OX24&lt;&gt;""),AND(PZ24&gt;=QD$37,QA24&gt;=QD$41,PZ24&lt;&gt;""),AND(RB24&gt;=RF$37,RC24&gt;=RF$41,RB24&lt;&gt;""),AND(SD24&gt;=SH$37,SE24&gt;=SH$41,SD24&lt;&gt;""),AND(TF24&gt;=TJ$37,TG24&gt;=TJ$41,TF24&lt;&gt;"")),"Merit",IF(OR(AND(AS24&gt;=AW$36,AT24&gt;=AW$40,AS24&lt;&gt;"",AO24=""),AND(BV24&gt;=BZ$36,BW24&gt;=BZ$40,BV24&lt;&gt;"",BR24=""),AND(CY24&gt;=DC$36,CZ24&gt;=DC$40,CY24&lt;&gt;"",CU24=""),AND(ED24&gt;=EH$36,EE24&gt;=EH$40,ED24&lt;&gt;""),AND(FF24&gt;=FJ$36,FG24&gt;=FJ$40,FF24&lt;&gt;""),AND(GH24&gt;=GL$36,GI24&gt;=GL$40,GH24&lt;&gt;""),AND(HJ24&gt;=HN$36,HK24&gt;=HN$40,HJ24&lt;&gt;""),AND(IL24&gt;=IP$36,IM24&gt;=IP$40,IL24&lt;&gt;""),AND(JN24&gt;=JR$36,JO24&gt;=JR$40,JN24&lt;&gt;""),AND(KP24&gt;=KT$36,KQ24&gt;=KT$40,KP24&lt;&gt;""),AND(LR24&gt;=LV$36,LS24&gt;=LV$40,LR24&lt;&gt;""),AND(MT24&gt;=MX$36,MU24&gt;=MX$40,MT24&lt;&gt;""),AND(NV24&gt;=NZ$36,NW24&gt;=NZ$40,NV24&lt;&gt;""),AND(OX24&gt;=PB$36,OY24&gt;=PB$40,OX24&lt;&gt;""),AND(PZ24&gt;=QD$36,QA24&gt;=QD$40,PZ24&lt;&gt;""),AND(RB24&gt;=RF$36,RC24&gt;=RF$40,RB24&lt;&gt;""),AND(SD24&gt;=SH$36,SE24&gt;=SH$40,SD24&lt;&gt;""),AND(TF24&gt;=TJ$36,TG24&gt;=TJ$40,TF24&lt;&gt;"")),"Excellence",IF(I24="P","Worlds Team",IF(F24="P","National Team","")))))</f>
        <v/>
      </c>
      <c r="I24" s="3" t="str">
        <f>IF(OR(AND(AS24&gt;=AW$35,AT24&gt;=AW$39,AS24&lt;&gt;"",AO24=""),AND(BV24&gt;=BZ$35,BW24&gt;=BZ$39,BV24&lt;&gt;"",BR24=""),AND(CY24&gt;=DC$35,CZ24&gt;=DC$39,CY24&lt;&gt;"",CU24=""),AND(ED24&gt;=EH$35,EE24&gt;=EH$39,ED24&lt;&gt;""),AND(FF24&gt;=FJ$35,FG24&gt;=FJ$39,FF24&lt;&gt;""),AND(GH24&gt;=GL$35,GI24&gt;=GL$39,GH24&lt;&gt;""),AND(HJ24&gt;=HN$35,HK24&gt;=HN$39,HJ24&lt;&gt;""),AND(IL24&gt;=IP$35,IM24&gt;=IP$39,IL24&lt;&gt;""),AND(JN24&gt;=JR$35,JO24&gt;=JR$39,JN24&lt;&gt;""),AND(KP24&gt;=KT$35,KQ24&gt;=KT$39,KP24&lt;&gt;""),AND(LR24&gt;=LV$35,LS24&gt;=LV$39,LR24&lt;&gt;""),AND(MT24&gt;=MX$35,MU24&gt;=MX$39,MT24&lt;&gt;""),AND(NV24&gt;=NZ$35,NW24&gt;=NZ$39,NV24&lt;&gt;""),AND(OX24&gt;=PB$35,OY24&gt;=PB$39,OX24&lt;&gt;""),AND(PZ24&gt;=QD$35,QA24&gt;=QD$39,PZ24&lt;&gt;""),AND(RB24&gt;=RF$35,RC24&gt;=RF$39,RB24&lt;&gt;""),AND(SD24&gt;=SH$35,SE24&gt;=SH$39,SD24&lt;&gt;""),AND(TF24&gt;=TJ$35,TG24&gt;=TJ$39,TF24&lt;&gt;"")),"P","")</f>
        <v/>
      </c>
      <c r="J24" s="8">
        <f>IF(COUNT(AQ24,BT24,CW24)&gt;0,LARGE((AQ24,BT24,CW24),1),0)</f>
        <v>48.999999999999993</v>
      </c>
      <c r="K24" s="8" t="str">
        <f>IF(J24=0,"",IF(J24=CW24,$CA$1,IF(J24=BT24,$AX$1,IF(J24=AQ24,$U$1,""))))</f>
        <v>2024 Nationals</v>
      </c>
      <c r="L24" s="8">
        <f>IF(COUNT(AQ24,BT24,CW24)&gt;1,LARGE((AQ24,BT24,CW24),2),0)</f>
        <v>46.8</v>
      </c>
      <c r="M24" s="8" t="str">
        <f>IF(K24=0,"",IF(AND(L24=J24,L24=AQ24,K24=BT24),$U$1,IF(AND(L24=J24,L24=AQ24,L24=CW24),$U$1,IF(AND(L24=J24,L24=CW24,L24=BT24),$AX$1,IF(L24=CW24,$CA$1,IF(L24=BT24,$AX$1,IF(L24=AQ24,$U$1,"")))))))</f>
        <v>2024 Elite Canada</v>
      </c>
      <c r="N24" s="8">
        <f>IF(COUNT(AR24,BU24,CX24)&gt;0,LARGE((AR24,BU24,CX24),1),0)</f>
        <v>24.4</v>
      </c>
      <c r="O24" s="8" t="str">
        <f>IF(N24=0,"",IF(N24=CX24,$CA$1,IF(N24=BU24,$AX$1,IF(N24=AR24,$U$1,""))))</f>
        <v>2023 Domestic 3rd Trial</v>
      </c>
      <c r="P24" s="8">
        <f>IF(MAX(AV24,BY24,DB24)&gt;0,MAX(AV24,BY24,DB24),0)</f>
        <v>49.6</v>
      </c>
      <c r="Q24" s="8" t="str">
        <f>IF(P24=0,"",IF(P24=DB24,$CA$1,IF(P24=BY24,$AX$1,IF(P24=AV24,$U$1,""))))</f>
        <v>2024 Nationals</v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TD24,$SI$1,IF(R24+IF(L24="",0,L24)=SB24,$RG$1,IF(R24+IF(L24="",0,L24)=QZ24,$QE$1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))),IF(R24=DE24,IF(R24+IF(N24="",0,N24)=TE24,$SI$1,IF(R24+IF(N24="",0,N24)=SC24,$RG$1,IF(R24+IF(N24="",0,N24)=RA24,$QE$1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))),IF(R24=DF24,IF(R24+IF(P24="",0,P24)=TI24,$SI$1,IF(R24+IF(P24="",0,P24)=SG24,$RG$1,IF(R24+IF(P24="",0,P24)=RE24,$QE$1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)))</f>
        <v/>
      </c>
      <c r="U24" s="19">
        <v>18.600000000000001</v>
      </c>
      <c r="V24" s="19">
        <v>6.4</v>
      </c>
      <c r="W24" s="19">
        <v>0.6</v>
      </c>
      <c r="X24" s="19">
        <v>0</v>
      </c>
      <c r="Y24" s="19">
        <v>17.2</v>
      </c>
      <c r="Z24" s="19">
        <v>3.6</v>
      </c>
      <c r="AA24" s="19">
        <v>0</v>
      </c>
      <c r="AB24" s="19">
        <v>0</v>
      </c>
      <c r="AC24" s="19">
        <v>18.8</v>
      </c>
      <c r="AD24" s="19">
        <v>5.6</v>
      </c>
      <c r="AE24" s="19">
        <v>0</v>
      </c>
      <c r="AF24" s="19">
        <v>0</v>
      </c>
      <c r="AG24" s="19">
        <v>18.600000000000001</v>
      </c>
      <c r="AH24" s="19">
        <v>6.8000000000000007</v>
      </c>
      <c r="AI24" s="19">
        <v>0.2</v>
      </c>
      <c r="AJ24" s="19">
        <v>0</v>
      </c>
      <c r="AK24" s="19">
        <v>0</v>
      </c>
      <c r="AL24" s="19">
        <v>0</v>
      </c>
      <c r="AM24" s="19">
        <v>0</v>
      </c>
      <c r="AN24" s="19">
        <v>0</v>
      </c>
      <c r="AO24" s="28"/>
      <c r="AP24" s="41">
        <f>IF(SUM(V24,Z24)&gt;0,SUM(V24,Z24),"")</f>
        <v>10</v>
      </c>
      <c r="AQ24" s="41">
        <f>IF(SUM(U24:V24,X24:Z24,AB24)-W24-AA24&gt;0,SUM(U24:V24,X24:Z24,AB24)-W24-AA24,"")</f>
        <v>45.2</v>
      </c>
      <c r="AR24" s="41">
        <f>IF(SUM(AC24:AD24,AF24)-AE24&gt;0,SUM(AC24:AD24,AF24)-AE24,"")</f>
        <v>24.4</v>
      </c>
      <c r="AS24" s="41">
        <f>IF(SUM(V24,Z24,AD24)&gt;0,SUM(V24,Z24,AD24),"")</f>
        <v>15.6</v>
      </c>
      <c r="AT24" s="41">
        <f>IF(SUM(AQ24,AR24)&gt;0,SUM(AQ24,AR24),"")</f>
        <v>69.599999999999994</v>
      </c>
      <c r="AU24" s="41">
        <f>IF(SUM(AH24,AL24)&gt;0,SUM(AH24,AL24),"")</f>
        <v>6.8000000000000007</v>
      </c>
      <c r="AV24" s="41">
        <f>IF(SUM(AG24:AH24,AJ24:AL24,AN24)-SUM(AI24,AM24)&gt;0,SUM(AG24:AH24,AJ24:AL24,AN24)-SUM(AI24,AM24),"")</f>
        <v>25.200000000000003</v>
      </c>
      <c r="AW24" s="41">
        <f>IF(SUM(AQ24,AR24,AV24)&gt;0,SUM(AQ24,AR24,AV24),"")</f>
        <v>94.8</v>
      </c>
      <c r="AX24" s="18">
        <v>18.8</v>
      </c>
      <c r="AY24" s="18">
        <v>4.8</v>
      </c>
      <c r="AZ24" s="18">
        <v>1.6</v>
      </c>
      <c r="BA24" s="18">
        <v>0</v>
      </c>
      <c r="BB24" s="18">
        <v>18.600000000000001</v>
      </c>
      <c r="BC24" s="18">
        <v>6.4</v>
      </c>
      <c r="BD24" s="18">
        <v>0.2</v>
      </c>
      <c r="BE24" s="18">
        <v>0</v>
      </c>
      <c r="BF24" s="18">
        <v>18.899999999999999</v>
      </c>
      <c r="BG24" s="18">
        <v>5.6</v>
      </c>
      <c r="BH24" s="18">
        <v>1.2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9"/>
      <c r="BS24" s="11">
        <f>IF(SUM(AY24,BC24)&gt;0,SUM(AY24,BC24),"")</f>
        <v>11.2</v>
      </c>
      <c r="BT24" s="11">
        <f>IF(SUM(AX24:AY24,BA24:BC24,BE24)-AZ24-BD24&gt;0,SUM(AX24:AY24,BA24:BC24,BE24)-AZ24-BD24,"")</f>
        <v>46.8</v>
      </c>
      <c r="BU24" s="11">
        <f>IF(SUM(BF24:BG24,BI24)-BH24&gt;0,SUM(BF24:BG24,BI24)-BH24,"")</f>
        <v>23.3</v>
      </c>
      <c r="BV24" s="11">
        <f>IF(SUM(AY24,BC24,BG24)&gt;0,SUM(AY24,BC24,BG24),"")</f>
        <v>16.799999999999997</v>
      </c>
      <c r="BW24" s="11">
        <f>IF(SUM(BT24,BU24)&gt;0,SUM(BT24,BU24),"")</f>
        <v>70.099999999999994</v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>
        <f>IF(SUM(BT24,BU24,BY24)&gt;0,SUM(BT24,BU24,BY24),"")</f>
        <v>70.099999999999994</v>
      </c>
      <c r="CA24" s="19">
        <v>18.600000000000001</v>
      </c>
      <c r="CB24" s="19">
        <v>6.4</v>
      </c>
      <c r="CC24" s="19">
        <v>0.2</v>
      </c>
      <c r="CD24" s="19">
        <v>0</v>
      </c>
      <c r="CE24" s="19">
        <v>18.8</v>
      </c>
      <c r="CF24" s="19">
        <v>6</v>
      </c>
      <c r="CG24" s="19">
        <v>0.6</v>
      </c>
      <c r="CH24" s="19">
        <v>0</v>
      </c>
      <c r="CI24" s="19">
        <v>19.100000000000001</v>
      </c>
      <c r="CJ24" s="19">
        <v>5.6</v>
      </c>
      <c r="CK24" s="19">
        <v>0.4</v>
      </c>
      <c r="CL24" s="19">
        <v>0</v>
      </c>
      <c r="CM24" s="19">
        <v>18.8</v>
      </c>
      <c r="CN24" s="19">
        <v>6.4</v>
      </c>
      <c r="CO24" s="19">
        <v>0.6</v>
      </c>
      <c r="CP24" s="19">
        <v>0</v>
      </c>
      <c r="CQ24" s="19">
        <v>19</v>
      </c>
      <c r="CR24" s="19">
        <v>6</v>
      </c>
      <c r="CS24" s="19">
        <v>0</v>
      </c>
      <c r="CT24" s="19">
        <v>0</v>
      </c>
      <c r="CU24" s="28"/>
      <c r="CV24" s="41">
        <f>IF(SUM(CB24,CF24)&gt;0,SUM(CB24,CF24),"")</f>
        <v>12.4</v>
      </c>
      <c r="CW24" s="41">
        <f>IF(SUM(CA24:CB24,CD24:CF24,CH24)-CC24-CG24&gt;0,SUM(CA24:CB24,CD24:CF24,CH24)-CC24-CG24,"")</f>
        <v>48.999999999999993</v>
      </c>
      <c r="CX24" s="41">
        <f>IF(SUM(CI24:CJ24,CL24)-CK24&gt;0,SUM(CI24:CJ24,CL24)-CK24,"")</f>
        <v>24.300000000000004</v>
      </c>
      <c r="CY24" s="41">
        <f>IF(SUM(CB24,CF24,CJ24)&gt;0,SUM(CB24,CF24,CJ24),"")</f>
        <v>18</v>
      </c>
      <c r="CZ24" s="41">
        <f>IF(SUM(CW24,CX24)&gt;0,SUM(CW24,CX24),"")</f>
        <v>73.3</v>
      </c>
      <c r="DA24" s="41">
        <f>IF(SUM(CN24,CR24)&gt;0,SUM(CN24,CR24),"")</f>
        <v>12.4</v>
      </c>
      <c r="DB24" s="41">
        <f>IF(SUM(CM24:CN24,CP24:CR24,CT24)-SUM(CO24,CS24)&gt;0,SUM(CM24:CN24,CP24:CR24,CT24)-SUM(CO24,CS24),"")</f>
        <v>49.6</v>
      </c>
      <c r="DC24" s="41">
        <f>IF(SUM(CW24,CX24,DB24)&gt;0,SUM(CW24,CX24,DB24),"")</f>
        <v>122.9</v>
      </c>
      <c r="DD24" s="52" t="str">
        <f>IF(MAX(EB24,FD24,GF24,HH24,IJ24,JL24,KN24,LP24,MR24,NT24,OV24,PX24,QZ24,SB24,TD24)-IF(L24="",0,L24)&gt;0.001,MAX(EB24,FD24,GF24,HH24,IJ24,JL24,KN24,LP24,MR24,NT24,OV24,PX24,QZ24,SB24,TD24)-IF(L24="",0,L24),"")</f>
        <v/>
      </c>
      <c r="DE24" s="52" t="str">
        <f>IF(MAX(EC24,FE24,GG24,HI24,IK24,JM24,KO24,LQ24,MS24,NU24,OW24,PY24,RA24,SC24,TE24)-IF(N24="",0,N24)&gt;0.001,MAX(EC24,FE24,GG24,HI24,IK24,JM24,KO24,LQ24,MS24,NU24,OW24,PY24,RA24,SC24,TE24)-IF(N24="",0,N24),"")</f>
        <v/>
      </c>
      <c r="DF24" s="52" t="str">
        <f>IF(MAX(EG24,FI24,GK24,HM24,IO24,JQ24,KS24,LU24,MW24,NY24,PA24,QC24,RE24,SG24,TI24)-IF(P24="",0,P24)&gt;0.001,MAX(EG24,FI24,GK24,HM24,IO24,JQ24,KS24,LU24,MW24,NY24,PA24,QC24,RE24,SG24,TI24)-IF(P24="",0,P24),"")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1" t="str">
        <f>IF(SUM(DH24,DL24)&gt;0,SUM(DH24,DL24),"")</f>
        <v/>
      </c>
      <c r="EB24" s="41" t="str">
        <f>IF(SUM(DG24:DH24,DJ24:DL24,DN24)-DI24-DM24&gt;0,SUM(DG24:DH24,DJ24:DL24,DN24)-DI24-DM24,"")</f>
        <v/>
      </c>
      <c r="EC24" s="41" t="str">
        <f>IF(SUM(DO24:DP24,DR24)-DQ24&gt;0,SUM(DO24:DP24,DR24)-DQ24,"")</f>
        <v/>
      </c>
      <c r="ED24" s="41" t="str">
        <f>IF(SUM(DH24,DL24,DP24)&gt;0,SUM(DH24,DL24,DP24),"")</f>
        <v/>
      </c>
      <c r="EE24" s="41" t="str">
        <f>IF(SUM(EB24,EC24)&gt;0,SUM(EB24,EC24),"")</f>
        <v/>
      </c>
      <c r="EF24" s="41" t="str">
        <f>IF(SUM(DT24,DX24)&gt;0,SUM(DT24,DX24),"")</f>
        <v/>
      </c>
      <c r="EG24" s="41" t="str">
        <f>IF(SUM(DS24:DT24,DV24:DX24,DZ24)-SUM(DU24,DY24)&gt;0,SUM(DS24:DT24,DV24:DX24,DZ24)-SUM(DU24,DY24),"")</f>
        <v/>
      </c>
      <c r="EH24" s="41" t="str">
        <f>IF(SUM(EB24,EC24,EG24)&gt;0,SUM(EB24,EC24,EG24),"")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IF(SUM(FD24,FE24,FI24)&gt;0,SUM(FD24,FE24,FI24),"")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1" t="str">
        <f>IF(SUM(FL24,FP24)&gt;0,SUM(FL24,FP24),"")</f>
        <v/>
      </c>
      <c r="GF24" s="41" t="str">
        <f>IF(SUM(FK24:FL24,FN24:FP24,FR24)-FM24-FQ24&gt;0,SUM(FK24:FL24,FN24:FP24,FR24)-FM24-FQ24,"")</f>
        <v/>
      </c>
      <c r="GG24" s="41" t="str">
        <f>IF(SUM(FS24:FT24,FV24)-FU24&gt;0,SUM(FS24:FT24,FV24)-FU24,"")</f>
        <v/>
      </c>
      <c r="GH24" s="41" t="str">
        <f>IF(SUM(FL24,FP24,FT24)&gt;0,SUM(FL24,FP24,FT24),"")</f>
        <v/>
      </c>
      <c r="GI24" s="41" t="str">
        <f>IF(SUM(GF24,GG24)&gt;0,SUM(GF24,GG24),"")</f>
        <v/>
      </c>
      <c r="GJ24" s="41" t="str">
        <f>IF(SUM(FX24,GB24)&gt;0,SUM(FX24,GB24),"")</f>
        <v/>
      </c>
      <c r="GK24" s="41" t="str">
        <f>IF(SUM(FW24:FX24,FZ24:GB24,GD24)-SUM(FY24,GC24)&gt;0,SUM(FW24:FX24,FZ24:GB24,GD24)-SUM(FY24,GC24),"")</f>
        <v/>
      </c>
      <c r="GL24" s="41" t="str">
        <f>IF(SUM(GF24,GG24,GK24)&gt;0,SUM(GF24,GG24,GK24),"")</f>
        <v/>
      </c>
      <c r="GM24" s="18">
        <v>18.399999999999999</v>
      </c>
      <c r="GN24" s="18">
        <v>5.2</v>
      </c>
      <c r="GO24" s="18">
        <v>0</v>
      </c>
      <c r="GP24" s="18">
        <v>0</v>
      </c>
      <c r="GQ24" s="18">
        <v>16.5</v>
      </c>
      <c r="GR24" s="18">
        <v>6.4</v>
      </c>
      <c r="GS24" s="18">
        <v>0.2</v>
      </c>
      <c r="GT24" s="18">
        <v>0</v>
      </c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>
        <f>IF(SUM(GN24,GR24)&gt;0,SUM(GN24,GR24),"")</f>
        <v>11.600000000000001</v>
      </c>
      <c r="HH24" s="11">
        <f>IF(SUM(GM24:GN24,GP24:GR24,GT24)-GO24-GS24&gt;0,SUM(GM24:GN24,GP24:GR24,GT24)-GO24-GS24,"")</f>
        <v>46.29999999999999</v>
      </c>
      <c r="HI24" s="11" t="str">
        <f>IF(SUM(GU24:GV24,GX24)-GW24&gt;0,SUM(GU24:GV24,GX24)-GW24,"")</f>
        <v/>
      </c>
      <c r="HJ24" s="11">
        <f>IF(SUM(GN24,GR24,GV24)&gt;0,SUM(GN24,GR24,GV24),"")</f>
        <v>11.600000000000001</v>
      </c>
      <c r="HK24" s="11">
        <f>IF(SUM(HH24,HI24)&gt;0,SUM(HH24,HI24),"")</f>
        <v>46.29999999999999</v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>
        <f>IF(SUM(HH24,HI24,HM24)&gt;0,SUM(HH24,HI24,HM24),"")</f>
        <v>46.29999999999999</v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1" t="str">
        <f>IF(SUM(HP24,HT24)&gt;0,SUM(HP24,HT24),"")</f>
        <v/>
      </c>
      <c r="IJ24" s="41" t="str">
        <f>IF(SUM(HO24:HP24,HR24:HT24,HV24)-HQ24-HU24&gt;0,SUM(HO24:HP24,HR24:HT24,HV24)-HQ24-HU24,"")</f>
        <v/>
      </c>
      <c r="IK24" s="41" t="str">
        <f>IF(SUM(HW24:HX24,HZ24)-HY24&gt;0,SUM(HW24:HX24,HZ24)-HY24,"")</f>
        <v/>
      </c>
      <c r="IL24" s="41" t="str">
        <f>IF(SUM(HP24,HT24,HX24)&gt;0,SUM(HP24,HT24,HX24),"")</f>
        <v/>
      </c>
      <c r="IM24" s="41" t="str">
        <f>IF(SUM(IJ24,IK24)&gt;0,SUM(IJ24,IK24),"")</f>
        <v/>
      </c>
      <c r="IN24" s="41" t="str">
        <f>IF(SUM(IB24,IF24)&gt;0,SUM(IB24,IF24),"")</f>
        <v/>
      </c>
      <c r="IO24" s="41" t="str">
        <f>IF(SUM(IA24:IB24,ID24:IF24,IH24)-SUM(IC24,IG24)&gt;0,SUM(IA24:IB24,ID24:IF24,IH24)-SUM(IC24,IG24),"")</f>
        <v/>
      </c>
      <c r="IP24" s="41" t="str">
        <f>IF(SUM(IJ24,IK24,IO24)&gt;0,SUM(IJ24,IK24,IO24),"")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IF(SUM(JL24,JM24,JQ24)&gt;0,SUM(JL24,JM24,JQ24),"")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1" t="str">
        <f>IF(SUM(JT24,JX24)&gt;0,SUM(JT24,JX24),"")</f>
        <v/>
      </c>
      <c r="KN24" s="41" t="str">
        <f>IF(SUM(JS24:JT24,JV24:JX24,JZ24)-JU24-JY24&gt;0,SUM(JS24:JT24,JV24:JX24,JZ24)-JU24-JY24,"")</f>
        <v/>
      </c>
      <c r="KO24" s="41" t="str">
        <f>IF(SUM(KA24:KB24,KD24)-KC24&gt;0,SUM(KA24:KB24,KD24)-KC24,"")</f>
        <v/>
      </c>
      <c r="KP24" s="41" t="str">
        <f>IF(SUM(JT24,JX24,KB24)&gt;0,SUM(JT24,JX24,KB24),"")</f>
        <v/>
      </c>
      <c r="KQ24" s="41" t="str">
        <f>IF(SUM(KN24,KO24)&gt;0,SUM(KN24,KO24),"")</f>
        <v/>
      </c>
      <c r="KR24" s="41" t="str">
        <f>IF(SUM(KF24,KJ24)&gt;0,SUM(KF24,KJ24),"")</f>
        <v/>
      </c>
      <c r="KS24" s="41" t="str">
        <f>IF(SUM(KE24:KF24,KH24:KJ24,KL24)-SUM(KG24,KK24)&gt;0,SUM(KE24:KF24,KH24:KJ24,KL24)-SUM(KG24,KK24),"")</f>
        <v/>
      </c>
      <c r="KT24" s="41" t="str">
        <f>IF(SUM(KN24,KO24,KS24)&gt;0,SUM(KN24,KO24,KS24),"")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IF(SUM(LP24,LQ24,LU24)&gt;0,SUM(LP24,LQ24,LU24),"")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1" t="str">
        <f>IF(SUM(LX24,MB24)&gt;0,SUM(LX24,MB24),"")</f>
        <v/>
      </c>
      <c r="MR24" s="41" t="str">
        <f>IF(SUM(LW24:LX24,LZ24:MB24,MD24)-LY24-MC24&gt;0,SUM(LW24:LX24,LZ24:MB24,MD24)-LY24-MC24,"")</f>
        <v/>
      </c>
      <c r="MS24" s="41" t="str">
        <f>IF(SUM(ME24:MF24,MH24)-MG24&gt;0,SUM(ME24:MF24,MH24)-MG24,"")</f>
        <v/>
      </c>
      <c r="MT24" s="41" t="str">
        <f>IF(SUM(LX24,MB24,MF24)&gt;0,SUM(LX24,MB24,MF24),"")</f>
        <v/>
      </c>
      <c r="MU24" s="41" t="str">
        <f>IF(SUM(MR24,MS24)&gt;0,SUM(MR24,MS24),"")</f>
        <v/>
      </c>
      <c r="MV24" s="41" t="str">
        <f>IF(SUM(MJ24,MN24)&gt;0,SUM(MJ24,MN24),"")</f>
        <v/>
      </c>
      <c r="MW24" s="41" t="str">
        <f>IF(SUM(MI24:MJ24,ML24:MN24,MP24)-SUM(MK24,MO24)&gt;0,SUM(MI24:MJ24,ML24:MN24,MP24)-SUM(MK24,MO24),"")</f>
        <v/>
      </c>
      <c r="MX24" s="41" t="str">
        <f>IF(SUM(MR24,MS24,MW24)&gt;0,SUM(MR24,MS24,MW24),"")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IF(SUM(NT24,NU24,NY24)&gt;0,SUM(NT24,NU24,NY24),"")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1" t="str">
        <f>IF(SUM(OB24,OF24)&gt;0,SUM(OB24,OF24),"")</f>
        <v/>
      </c>
      <c r="OV24" s="41" t="str">
        <f>IF(SUM(OA24:OB24,OD24:OF24,OH24)-OC24-OG24&gt;0,SUM(OA24:OB24,OD24:OF24,OH24)-OC24-OG24,"")</f>
        <v/>
      </c>
      <c r="OW24" s="41" t="str">
        <f>IF(SUM(OI24:OJ24,OL24)-OK24&gt;0,SUM(OI24:OJ24,OL24)-OK24,"")</f>
        <v/>
      </c>
      <c r="OX24" s="41" t="str">
        <f>IF(SUM(OB24,OF24,OJ24)&gt;0,SUM(OB24,OF24,OJ24),"")</f>
        <v/>
      </c>
      <c r="OY24" s="41" t="str">
        <f>IF(SUM(OV24,OW24)&gt;0,SUM(OV24,OW24),"")</f>
        <v/>
      </c>
      <c r="OZ24" s="41" t="str">
        <f>IF(SUM(ON24,OR24)&gt;0,SUM(ON24,OR24),"")</f>
        <v/>
      </c>
      <c r="PA24" s="41" t="str">
        <f>IF(SUM(OM24:ON24,OP24:OR24,OT24)-SUM(OO24,OS24)&gt;0,SUM(OM24:ON24,OP24:OR24,OT24)-SUM(OO24,OS24),"")</f>
        <v/>
      </c>
      <c r="PB24" s="41" t="str">
        <f>IF(SUM(OV24,OW24,PA24)&gt;0,SUM(OV24,OW24,PA24),"")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IF(SUM(PX24,PY24,QC24)&gt;0,SUM(PX24,PY24,QC24),"")</f>
        <v/>
      </c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41" t="str">
        <f>IF(SUM(QF24,QJ24)&gt;0,SUM(QF24,QJ24),"")</f>
        <v/>
      </c>
      <c r="QZ24" s="41" t="str">
        <f>IF(SUM(QE24:QF24,QH24:QJ24,QL24)-QG24-QK24&gt;0,SUM(QE24:QF24,QH24:QJ24,QL24)-QG24-QK24,"")</f>
        <v/>
      </c>
      <c r="RA24" s="41" t="str">
        <f>IF(SUM(QM24:QN24,QP24)-QO24&gt;0,SUM(QM24:QN24,QP24)-QO24,"")</f>
        <v/>
      </c>
      <c r="RB24" s="41" t="str">
        <f>IF(SUM(QF24,QJ24,QN24)&gt;0,SUM(QF24,QJ24,QN24),"")</f>
        <v/>
      </c>
      <c r="RC24" s="41" t="str">
        <f>IF(SUM(QZ24,RA24)&gt;0,SUM(QZ24,RA24),"")</f>
        <v/>
      </c>
      <c r="RD24" s="41" t="str">
        <f>IF(SUM(QR24,QV24)&gt;0,SUM(QR24,QV24),"")</f>
        <v/>
      </c>
      <c r="RE24" s="41" t="str">
        <f>IF(SUM(QQ24:QR24,QT24:QV24,QX24)-SUM(QS24,QW24)&gt;0,SUM(QQ24:QR24,QT24:QV24,QX24)-SUM(QS24,QW24),"")</f>
        <v/>
      </c>
      <c r="RF24" s="41" t="str">
        <f>IF(SUM(QZ24,RA24,RE24)&gt;0,SUM(QZ24,RA24,RE24),"")</f>
        <v/>
      </c>
      <c r="RG24" s="18"/>
      <c r="RH24" s="18"/>
      <c r="RI24" s="18"/>
      <c r="RJ24" s="18"/>
      <c r="RK24" s="18"/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1" t="str">
        <f>IF(SUM(RH24,RL24)&gt;0,SUM(RH24,RL24),"")</f>
        <v/>
      </c>
      <c r="SB24" s="11" t="str">
        <f>IF(SUM(RG24:RH24,RJ24:RL24,RN24)-RI24-RM24&gt;0,SUM(RG24:RH24,RJ24:RL24,RN24)-RI24-RM24,"")</f>
        <v/>
      </c>
      <c r="SC24" s="11" t="str">
        <f>IF(SUM(RO24:RP24,RR24)-RQ24&gt;0,SUM(RO24:RP24,RR24)-RQ24,"")</f>
        <v/>
      </c>
      <c r="SD24" s="11" t="str">
        <f>IF(SUM(RH24,RL24,RP24)&gt;0,SUM(RH24,RL24,RP24),"")</f>
        <v/>
      </c>
      <c r="SE24" s="11" t="str">
        <f>IF(SUM(SB24,SC24)&gt;0,SUM(SB24,SC24),"")</f>
        <v/>
      </c>
      <c r="SF24" s="11" t="str">
        <f>IF(SUM(RT24,RX24)&gt;0,SUM(RT24,RX24),"")</f>
        <v/>
      </c>
      <c r="SG24" s="11" t="str">
        <f>IF(SUM(RS24:RT24,RV24:RX24,RZ24)-SUM(RU24,RY24)&gt;0,SUM(RS24:RT24,RV24:RX24,RZ24)-SUM(RU24,RY24),"")</f>
        <v/>
      </c>
      <c r="SH24" s="11" t="str">
        <f>IF(SUM(SB24,SC24,SG24)&gt;0,SUM(SB24,SC24,SG24),"")</f>
        <v/>
      </c>
      <c r="SI24" s="17"/>
      <c r="SJ24" s="17"/>
      <c r="SK24" s="17"/>
      <c r="SL24" s="17"/>
      <c r="SM24" s="17"/>
      <c r="SN24" s="17"/>
      <c r="SO24" s="17"/>
      <c r="SP24" s="17"/>
      <c r="SQ24" s="17"/>
      <c r="SR24" s="17"/>
      <c r="SS24" s="17"/>
      <c r="ST24" s="17"/>
      <c r="SU24" s="17"/>
      <c r="SV24" s="17"/>
      <c r="SW24" s="17"/>
      <c r="SX24" s="17"/>
      <c r="SY24" s="17"/>
      <c r="SZ24" s="17"/>
      <c r="TA24" s="17"/>
      <c r="TB24" s="17"/>
      <c r="TC24" s="41" t="str">
        <f>IF(SUM(SJ24,SN24)&gt;0,SUM(SJ24,SN24),"")</f>
        <v/>
      </c>
      <c r="TD24" s="41" t="str">
        <f>IF(SUM(SI24:SJ24,SL24:SN24,SP24)-SK24-SO24&gt;0,SUM(SI24:SJ24,SL24:SN24,SP24)-SK24-SO24,"")</f>
        <v/>
      </c>
      <c r="TE24" s="41" t="str">
        <f>IF(SUM(SQ24:SR24,ST24)-SS24&gt;0,SUM(SQ24:SR24,ST24)-SS24,"")</f>
        <v/>
      </c>
      <c r="TF24" s="41" t="str">
        <f>IF(SUM(SJ24,SN24,SR24)&gt;0,SUM(SJ24,SN24,SR24),"")</f>
        <v/>
      </c>
      <c r="TG24" s="41" t="str">
        <f>IF(SUM(TD24,TE24)&gt;0,SUM(TD24,TE24),"")</f>
        <v/>
      </c>
      <c r="TH24" s="41" t="str">
        <f>IF(SUM(SV24,SZ24)&gt;0,SUM(SV24,SZ24),"")</f>
        <v/>
      </c>
      <c r="TI24" s="41" t="str">
        <f>IF(SUM(SU24:SV24,SX24:SZ24,TB24)-SUM(SW24,TA24)&gt;0,SUM(SU24:SV24,SX24:SZ24,TB24)-SUM(SW24,TA24),"")</f>
        <v/>
      </c>
      <c r="TJ24" s="41" t="str">
        <f>IF(SUM(TD24,TE24,TI24)&gt;0,SUM(TD24,TE24,TI24),"")</f>
        <v/>
      </c>
      <c r="TK24" s="27">
        <f>IF($CU24="P",CA24,(CA24+AX24)/2)</f>
        <v>18.700000000000003</v>
      </c>
      <c r="TL24" s="27">
        <f>IF($CU24="P",CB24,(CB24+AY24)/2)</f>
        <v>5.6</v>
      </c>
      <c r="TM24" s="27">
        <f>IF($CU24="P",CC24,(CC24+AZ24)/2)</f>
        <v>0.9</v>
      </c>
      <c r="TN24" s="27">
        <f>IF($CU24="P",CD24,(CD24+BA24)/2)</f>
        <v>0</v>
      </c>
      <c r="TO24" s="27">
        <f>IF($CU24="P",CE24,(CE24+BB24)/2)</f>
        <v>18.700000000000003</v>
      </c>
      <c r="TP24" s="27">
        <f>IF($CU24="P",CF24,(CF24+BC24)/2)</f>
        <v>6.2</v>
      </c>
      <c r="TQ24" s="27">
        <f>IF($CU24="P",CG24,(CG24+BD24)/2)</f>
        <v>0.4</v>
      </c>
      <c r="TR24" s="27">
        <f>IF($CU24="P",CH24,(CH24+BE24)/2)</f>
        <v>0</v>
      </c>
      <c r="TS24" s="27">
        <f>IF($CU24="P",CI24,(CI24+BF24)/2)</f>
        <v>19</v>
      </c>
      <c r="TT24" s="27">
        <f>IF($CU24="P",CJ24,(CJ24+BG24)/2)</f>
        <v>5.6</v>
      </c>
      <c r="TU24" s="27">
        <f>IF($CU24="P",CK24,(CK24+BH24)/2)</f>
        <v>0.8</v>
      </c>
      <c r="TV24" s="27">
        <f>IF($CU24="P",CL24,(CL24+BI24)/2)</f>
        <v>0</v>
      </c>
      <c r="TW24" s="27">
        <f>IF($CU24="P",CM24,(CM24+BJ24)/2)</f>
        <v>9.4</v>
      </c>
      <c r="TX24" s="27">
        <f>IF($CU24="P",CN24,(CN24+BK24)/2)</f>
        <v>3.2</v>
      </c>
      <c r="TY24" s="27">
        <f>IF($CU24="P",CO24,(CO24+BL24)/2)</f>
        <v>0.3</v>
      </c>
      <c r="TZ24" s="27">
        <f>IF($CU24="P",CP24,(CP24+BM24)/2)</f>
        <v>0</v>
      </c>
      <c r="UA24" s="27">
        <f>IF($CU24="P",CQ24,(CQ24+BN24)/2)</f>
        <v>9.5</v>
      </c>
      <c r="UB24" s="27">
        <f>IF($CU24="P",CR24,(CR24+BO24)/2)</f>
        <v>3</v>
      </c>
      <c r="UC24" s="27">
        <f>IF($CU24="P",CS24,(CS24+BP24)/2)</f>
        <v>0</v>
      </c>
      <c r="UD24" s="27">
        <f>IF($CU24="P",CT24,(CT24+BQ24)/2)</f>
        <v>0</v>
      </c>
      <c r="UE24" s="29" t="s">
        <v>56</v>
      </c>
      <c r="UF24" s="11">
        <f>IF(SUM(TL24,TP24)&gt;0,SUM(TL24,TP24),"")</f>
        <v>11.8</v>
      </c>
      <c r="UG24" s="11">
        <f>IF(SUM(TK24:TL24,TN24:TP24,TR24)-TM24-TQ24&gt;0,SUM(TK24:TL24,TN24:TP24,TR24)-TM24-TQ24,"")</f>
        <v>47.900000000000013</v>
      </c>
      <c r="UH24" s="11">
        <f>IF(SUM(TS24:TT24,TV24)-TU24&gt;0,SUM(TS24:TT24,TV24)-TU24,"")</f>
        <v>23.8</v>
      </c>
      <c r="UI24" s="11">
        <f>IF(SUM(TL24,TP24,TT24)&gt;0,SUM(TL24,TP24,TT24),"")</f>
        <v>17.399999999999999</v>
      </c>
      <c r="UJ24" s="11">
        <f>IF(SUM(UG24,UH24)&gt;0,SUM(UG24,UH24),"")</f>
        <v>71.700000000000017</v>
      </c>
      <c r="UK24" s="11">
        <f>IF(SUM(TX24,UB24)&gt;0,SUM(TX24,UB24),"")</f>
        <v>6.2</v>
      </c>
      <c r="UL24" s="11">
        <f>IF(SUM(TW24:TX24,TZ24:UB24,UD24)-SUM(TY24,UC24)&gt;0,SUM(TW24:TX24,TZ24:UB24,UD24)-SUM(TY24,UC24),"")</f>
        <v>24.8</v>
      </c>
      <c r="UM24" s="11">
        <f>IF(SUM(UG24,UH24,UL24)&gt;0,SUM(UG24,UH24,UL24),"")</f>
        <v>96.500000000000014</v>
      </c>
    </row>
    <row r="25" spans="1:559" x14ac:dyDescent="0.2">
      <c r="A25" s="4" t="str" cm="1">
        <f t="array" ref="A25">IF(AND(H25&lt;&gt;"",H25&lt;&gt;"No DD"),SUMPRODUCT((H$4:H$32&lt;&gt;"")*(H$4:H$32&lt;&gt;"No DD")*(E$4:E$32&gt;E25))+1,IF(H25="No DD",SUMPRODUCT((H$4:H$32="No DD")*(E$4:E$32&gt;E25))+1+SUMPRODUCT((H$4:H$32&lt;&gt;"")*(H$4:H$32&lt;&gt;"No DD")),""))</f>
        <v/>
      </c>
      <c r="B25" s="5" t="s">
        <v>258</v>
      </c>
      <c r="C25" s="4" t="s">
        <v>6</v>
      </c>
      <c r="D25" s="4">
        <v>2007</v>
      </c>
      <c r="E25" s="9">
        <f>SUM(J25:R25)+SUM(J25:O25)*0.0000001+SUM(J25)*0.0000000000001</f>
        <v>169.10001208000492</v>
      </c>
      <c r="F25" s="3" t="str">
        <f>IF(OR(AND(AP25&gt;=AW$34,AQ25&gt;=AW$38,AP25&lt;&gt;"",AO25=""),AND(AU25&gt;=AW$34,AV25&gt;=AW$38,AU25&lt;&gt;"",AO25=""),AND(BS25&gt;=BZ$34,BT25&gt;=BZ$38,BS25&lt;&gt;"",BR25=""),AND(BX25&gt;=BZ$34,BY25&gt;=BZ$38,BX25&lt;&gt;"",BR25=""),AND(CV25&gt;=DC$34,CW25&gt;=DC$38,CV25&lt;&gt;"",CU25=""),AND(DA25&gt;=DC$34,DB25&gt;=DC$38,DA25&lt;&gt;""),AND(EA25&gt;=EH$34,EB25&gt;=EH$38,EA25&lt;&gt;""),AND(EF25&gt;=EH$34,EG25&gt;=EH$38,EF25&lt;&gt;""),AND(FC25&gt;=FJ$34,FD25&gt;=FJ$38,FC25&lt;&gt;""),AND(FH25&gt;=FJ$34,FI25&gt;=FJ$38,FH25&lt;&gt;""),AND(GE25&gt;=GL$34,GF25&gt;=GL$38,GE25&lt;&gt;""),AND(GJ25&gt;=GL$34,GK25&gt;=GL$38,GJ25&lt;&gt;""),AND(HG25&gt;=HN$34,HH25&gt;=HN$38,HG25&lt;&gt;""),AND(HL25&gt;=HN$34,HM25&gt;=HN$38,HL25&lt;&gt;""),AND(II25&gt;=IP$34,IJ25&gt;=IP$38,II25&lt;&gt;""),AND(IN25&gt;=IP$34,IO25&gt;=IP$38,IN25&lt;&gt;""),AND(JK25&gt;=JR$34,JL25&gt;=JR$38,JK25&lt;&gt;""),AND(JP25&gt;=JR$34,JQ25&gt;=JR$38,JP25&lt;&gt;""),AND(KM25&gt;=KT$34,KN25&gt;=KT$38,KM25&lt;&gt;""),AND(KR25&gt;=KT$34,KS25&gt;=KT$38,KR25&lt;&gt;""),AND(LO25&gt;=LV$34,LP25&gt;=LV$38,LO25&lt;&gt;""),AND(LT25&gt;=LV$34,LU25&gt;=LV$38,LT25&lt;&gt;""),AND(MQ25&gt;=MX$34,MR25&gt;=MX$38,MQ25&lt;&gt;""),AND(MV25&gt;=MX$34,MW25&gt;=MX$38,MV25&lt;&gt;""),AND(NS25&gt;=NZ$34,NT25&gt;=NZ$38,NS25&lt;&gt;""),AND(NX25&gt;=NZ$34,NY25&gt;=NZ$38,NX25&lt;&gt;""),AND(OU25&gt;=PB$34,OV25&gt;=PB$38,OU25&lt;&gt;""),AND(OZ25&gt;=PB$34,PA25&gt;=PB$38,OZ25&lt;&gt;""),AND(PW25&gt;=QD$34,PX25&gt;=QD$38,PW25&lt;&gt;""),AND(QB25&gt;=QD$34,QC25&gt;=QD$38,QB25&lt;&gt;""),AND(QY25&gt;=RF$34,QZ25&gt;=RF$38,QY25&lt;&gt;""),AND(RD25&gt;=RF$34,RE25&gt;=RF$38,RD25&lt;&gt;""),AND(SA25&gt;=SH$34,SB25&gt;=SH$38,SA25&lt;&gt;""),AND(SF25&gt;=SH$34,SG25&gt;=SH$38,SF25&lt;&gt;""),AND(TC25&gt;=TJ$34,TD25&gt;=TJ$38,TC25&lt;&gt;""),AND(TI25&gt;=TJ$34,TJ25&gt;=TJ$38,TI25&lt;&gt;"")),"P","")</f>
        <v/>
      </c>
      <c r="G25" s="3" t="str">
        <f>IF(OR(AND(AQ25&gt;=AW$38,AQ25&lt;&gt;"",AO25=""),AND(AV25&gt;=AW$38,AV25&lt;&gt;"",AO25=""),AND(BT25&gt;=BZ$38,BT25&lt;&gt;"",BR25=""),AND(BY25&gt;=BZ$38,BY25&lt;&gt;"",BR25=""),AND(CW25&gt;=DC$38,CW25&lt;&gt;"",CU25=""),AND(DB25&gt;=DC$38,DB25&lt;&gt;"",CU25=""),AND(EB25&gt;=EH$38,EB25&lt;&gt;""),AND(EG25&gt;=EH$38,EG25&lt;&gt;""),AND(FD25&gt;=FJ$38,FD25&lt;&gt;""),AND(FI25&gt;=FJ$38,FI25&lt;&gt;""),AND(GF25&gt;=GL$38,GF25&lt;&gt;""),AND(GK25&gt;=GL$38,GK25&lt;&gt;""),AND(HH25&gt;=HN$38,HH25&lt;&gt;""),AND(HM25&gt;=HN$38,HM25&lt;&gt;""),AND(IJ25&gt;=IP$38,IJ25&lt;&gt;""),AND(IO25&gt;=IP$38,IO25&lt;&gt;""),AND(JL25&gt;=JR$38,JL25&lt;&gt;""),AND(JQ25&gt;=JR$38,JQ25&lt;&gt;""),AND(KN25&gt;=KT$38,KN25&lt;&gt;""),AND(KS25&gt;=KT$38,KS25&lt;&gt;""),AND(LP25&gt;=LV$38,LP25&lt;&gt;""),AND(LU25&gt;=LV$38,LU25&lt;&gt;""),AND(MR25&gt;=MX$38,MR25&lt;&gt;""),AND(MW25&gt;=MX$38,MW25&lt;&gt;""),AND(NT25&gt;=NZ$38,NT25&lt;&gt;""),AND(NY25&gt;=NZ$38,NY25&lt;&gt;""),AND(OV25&gt;=PB$38,OV25&lt;&gt;""),AND(PA25&gt;=PB$38,PA25&lt;&gt;""),AND(PX25&gt;=QD$38,PX25&lt;&gt;""),AND(QC25&gt;=QD$38,QC25&lt;&gt;""),AND(QZ25&gt;=RF$38,QZ25&lt;&gt;""),AND(RE25&gt;=RF$38,RE25&lt;&gt;""),AND(SB25&gt;=SH$38,SB25&lt;&gt;""),AND(SG25&gt;=SH$38,SG25&lt;&gt;""),AND(TD25&gt;=TJ$38,TD25&lt;&gt;""),AND(TJ25&gt;=TJ$38,TJ25&lt;&gt;"")),"P","")</f>
        <v/>
      </c>
      <c r="H25" s="37" t="str">
        <f>IF(AND(G25="P",F25=""),"No DD",IF(OR(AND(AS25&gt;=AW$37,AT25&gt;=AW$41,AS25&lt;&gt;"",AO25=""),AND(BV25&gt;=BZ$37,BW25&gt;=BZ$41,BV25&lt;&gt;"",BR25=""),AND(CY25&gt;=DC$37,CZ25&gt;=DC$41,CY25&lt;&gt;"",CU25=""),AND(ED25&gt;=EH$37,EE25&gt;=EH$41,ED25&lt;&gt;""),AND(FF25&gt;=FJ$37,FG25&gt;=FJ$41,FF25&lt;&gt;""),AND(GH25&gt;=GL$37,GI25&gt;=GL$41,GH25&lt;&gt;""),AND(HJ25&gt;=HN$37,HK25&gt;=HN$41,HJ25&lt;&gt;""),AND(IL25&gt;=IP$37,IM25&gt;=IP$41,IL25&lt;&gt;""),AND(JN25&gt;=JR$37,JO25&gt;=JR$41,JN25&lt;&gt;""),AND(KP25&gt;=KT$37,KQ25&gt;=KT$41,KP25&lt;&gt;""),AND(LR25&gt;=LV$37,LS25&gt;=LV$41,LR25&lt;&gt;""),AND(MT25&gt;=MX$37,MU25&gt;=MX$41,MT25&lt;&gt;""),AND(NV25&gt;=NZ$37,NW25&gt;=NZ$41,NV25&lt;&gt;""),AND(OX25&gt;=PB$37,OY25&gt;=PB$41,OX25&lt;&gt;""),AND(PZ25&gt;=QD$37,QA25&gt;=QD$41,PZ25&lt;&gt;""),AND(RB25&gt;=RF$37,RC25&gt;=RF$41,RB25&lt;&gt;""),AND(SD25&gt;=SH$37,SE25&gt;=SH$41,SD25&lt;&gt;""),AND(TF25&gt;=TJ$37,TG25&gt;=TJ$41,TF25&lt;&gt;"")),"Merit",IF(OR(AND(AS25&gt;=AW$36,AT25&gt;=AW$40,AS25&lt;&gt;"",AO25=""),AND(BV25&gt;=BZ$36,BW25&gt;=BZ$40,BV25&lt;&gt;"",BR25=""),AND(CY25&gt;=DC$36,CZ25&gt;=DC$40,CY25&lt;&gt;"",CU25=""),AND(ED25&gt;=EH$36,EE25&gt;=EH$40,ED25&lt;&gt;""),AND(FF25&gt;=FJ$36,FG25&gt;=FJ$40,FF25&lt;&gt;""),AND(GH25&gt;=GL$36,GI25&gt;=GL$40,GH25&lt;&gt;""),AND(HJ25&gt;=HN$36,HK25&gt;=HN$40,HJ25&lt;&gt;""),AND(IL25&gt;=IP$36,IM25&gt;=IP$40,IL25&lt;&gt;""),AND(JN25&gt;=JR$36,JO25&gt;=JR$40,JN25&lt;&gt;""),AND(KP25&gt;=KT$36,KQ25&gt;=KT$40,KP25&lt;&gt;""),AND(LR25&gt;=LV$36,LS25&gt;=LV$40,LR25&lt;&gt;""),AND(MT25&gt;=MX$36,MU25&gt;=MX$40,MT25&lt;&gt;""),AND(NV25&gt;=NZ$36,NW25&gt;=NZ$40,NV25&lt;&gt;""),AND(OX25&gt;=PB$36,OY25&gt;=PB$40,OX25&lt;&gt;""),AND(PZ25&gt;=QD$36,QA25&gt;=QD$40,PZ25&lt;&gt;""),AND(RB25&gt;=RF$36,RC25&gt;=RF$40,RB25&lt;&gt;""),AND(SD25&gt;=SH$36,SE25&gt;=SH$40,SD25&lt;&gt;""),AND(TF25&gt;=TJ$36,TG25&gt;=TJ$40,TF25&lt;&gt;"")),"Excellence",IF(I25="P","Worlds Team",IF(F25="P","National Team","")))))</f>
        <v/>
      </c>
      <c r="I25" s="3" t="str">
        <f>IF(OR(AND(AS25&gt;=AW$35,AT25&gt;=AW$39,AS25&lt;&gt;"",AO25=""),AND(BV25&gt;=BZ$35,BW25&gt;=BZ$39,BV25&lt;&gt;"",BR25=""),AND(CY25&gt;=DC$35,CZ25&gt;=DC$39,CY25&lt;&gt;"",CU25=""),AND(ED25&gt;=EH$35,EE25&gt;=EH$39,ED25&lt;&gt;""),AND(FF25&gt;=FJ$35,FG25&gt;=FJ$39,FF25&lt;&gt;""),AND(GH25&gt;=GL$35,GI25&gt;=GL$39,GH25&lt;&gt;""),AND(HJ25&gt;=HN$35,HK25&gt;=HN$39,HJ25&lt;&gt;""),AND(IL25&gt;=IP$35,IM25&gt;=IP$39,IL25&lt;&gt;""),AND(JN25&gt;=JR$35,JO25&gt;=JR$39,JN25&lt;&gt;""),AND(KP25&gt;=KT$35,KQ25&gt;=KT$39,KP25&lt;&gt;""),AND(LR25&gt;=LV$35,LS25&gt;=LV$39,LR25&lt;&gt;""),AND(MT25&gt;=MX$35,MU25&gt;=MX$39,MT25&lt;&gt;""),AND(NV25&gt;=NZ$35,NW25&gt;=NZ$39,NV25&lt;&gt;""),AND(OX25&gt;=PB$35,OY25&gt;=PB$39,OX25&lt;&gt;""),AND(PZ25&gt;=QD$35,QA25&gt;=QD$39,PZ25&lt;&gt;""),AND(RB25&gt;=RF$35,RC25&gt;=RF$39,RB25&lt;&gt;""),AND(SD25&gt;=SH$35,SE25&gt;=SH$39,SD25&lt;&gt;""),AND(TF25&gt;=TJ$35,TG25&gt;=TJ$39,TF25&lt;&gt;"")),"P","")</f>
        <v/>
      </c>
      <c r="J25" s="8">
        <f>IF(COUNT(AQ25,BT25,CW25)&gt;0,LARGE((AQ25,BT25,CW25),1),0)</f>
        <v>49.29999999999999</v>
      </c>
      <c r="K25" s="8" t="str">
        <f>IF(J25=0,"",IF(J25=CW25,$CA$1,IF(J25=BT25,$AX$1,IF(J25=AQ25,$U$1,""))))</f>
        <v>2024 Nationals</v>
      </c>
      <c r="L25" s="8">
        <f>IF(COUNT(AQ25,BT25,CW25)&gt;1,LARGE((AQ25,BT25,CW25),2),0)</f>
        <v>47.300000000000004</v>
      </c>
      <c r="M25" s="8" t="str">
        <f>IF(K25=0,"",IF(AND(L25=J25,L25=AQ25,K25=BT25),$U$1,IF(AND(L25=J25,L25=AQ25,L25=CW25),$U$1,IF(AND(L25=J25,L25=CW25,L25=BT25),$AX$1,IF(L25=CW25,$CA$1,IF(L25=BT25,$AX$1,IF(L25=AQ25,$U$1,"")))))))</f>
        <v>2024 Elite Canada</v>
      </c>
      <c r="N25" s="8">
        <f>IF(COUNT(AR25,BU25,CX25)&gt;0,LARGE((AR25,BU25,CX25),1),0)</f>
        <v>24.2</v>
      </c>
      <c r="O25" s="8" t="str">
        <f>IF(N25=0,"",IF(N25=CX25,$CA$1,IF(N25=BU25,$AX$1,IF(N25=AR25,$U$1,""))))</f>
        <v>2024 Nationals</v>
      </c>
      <c r="P25" s="8">
        <f>IF(MAX(AV25,BY25,DB25)&gt;0,MAX(AV25,BY25,DB25),0)</f>
        <v>48.300000000000004</v>
      </c>
      <c r="Q25" s="8" t="str">
        <f>IF(P25=0,"",IF(P25=DB25,$CA$1,IF(P25=BY25,$AX$1,IF(P25=AV25,$U$1,""))))</f>
        <v>2024 Nationals</v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TD25,$SI$1,IF(R25+IF(L25="",0,L25)=SB25,$RG$1,IF(R25+IF(L25="",0,L25)=QZ25,$QE$1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))),IF(R25=DE25,IF(R25+IF(N25="",0,N25)=TE25,$SI$1,IF(R25+IF(N25="",0,N25)=SC25,$RG$1,IF(R25+IF(N25="",0,N25)=RA25,$QE$1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))),IF(R25=DF25,IF(R25+IF(P25="",0,P25)=TI25,$SI$1,IF(R25+IF(P25="",0,P25)=SG25,$RG$1,IF(R25+IF(P25="",0,P25)=RE25,$QE$1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)))</f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8"/>
      <c r="AP25" s="41" t="str">
        <f>IF(SUM(V25,Z25)&gt;0,SUM(V25,Z25),"")</f>
        <v/>
      </c>
      <c r="AQ25" s="41" t="str">
        <f>IF(SUM(U25:V25,X25:Z25,AB25)-W25-AA25&gt;0,SUM(U25:V25,X25:Z25,AB25)-W25-AA25,"")</f>
        <v/>
      </c>
      <c r="AR25" s="41" t="str">
        <f>IF(SUM(AC25:AD25,AF25)-AE25&gt;0,SUM(AC25:AD25,AF25)-AE25,"")</f>
        <v/>
      </c>
      <c r="AS25" s="41" t="str">
        <f>IF(SUM(V25,Z25,AD25)&gt;0,SUM(V25,Z25,AD25),"")</f>
        <v/>
      </c>
      <c r="AT25" s="41" t="str">
        <f>IF(SUM(AQ25,AR25)&gt;0,SUM(AQ25,AR25),"")</f>
        <v/>
      </c>
      <c r="AU25" s="41" t="str">
        <f>IF(SUM(AH25,AL25)&gt;0,SUM(AH25,AL25),"")</f>
        <v/>
      </c>
      <c r="AV25" s="41" t="str">
        <f>IF(SUM(AG25:AH25,AJ25:AL25,AN25)-SUM(AI25,AM25)&gt;0,SUM(AG25:AH25,AJ25:AL25,AN25)-SUM(AI25,AM25),"")</f>
        <v/>
      </c>
      <c r="AW25" s="41" t="str">
        <f>IF(SUM(AQ25,AR25,AV25)&gt;0,SUM(AQ25,AR25,AV25),"")</f>
        <v/>
      </c>
      <c r="AX25" s="18">
        <v>18.600000000000001</v>
      </c>
      <c r="AY25" s="18">
        <v>6</v>
      </c>
      <c r="AZ25" s="18">
        <v>0.6</v>
      </c>
      <c r="BA25" s="18">
        <v>0</v>
      </c>
      <c r="BB25" s="18">
        <v>18.100000000000001</v>
      </c>
      <c r="BC25" s="18">
        <v>6</v>
      </c>
      <c r="BD25" s="18">
        <v>0.8</v>
      </c>
      <c r="BE25" s="18">
        <v>0</v>
      </c>
      <c r="BF25" s="18">
        <v>18.100000000000001</v>
      </c>
      <c r="BG25" s="18">
        <v>6</v>
      </c>
      <c r="BH25" s="18">
        <v>0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9"/>
      <c r="BS25" s="11">
        <f>IF(SUM(AY25,BC25)&gt;0,SUM(AY25,BC25),"")</f>
        <v>12</v>
      </c>
      <c r="BT25" s="11">
        <f>IF(SUM(AX25:AY25,BA25:BC25,BE25)-AZ25-BD25&gt;0,SUM(AX25:AY25,BA25:BC25,BE25)-AZ25-BD25,"")</f>
        <v>47.300000000000004</v>
      </c>
      <c r="BU25" s="11">
        <f>IF(SUM(BF25:BG25,BI25)-BH25&gt;0,SUM(BF25:BG25,BI25)-BH25,"")</f>
        <v>24.1</v>
      </c>
      <c r="BV25" s="11">
        <f>IF(SUM(AY25,BC25,BG25)&gt;0,SUM(AY25,BC25,BG25),"")</f>
        <v>18</v>
      </c>
      <c r="BW25" s="11">
        <f>IF(SUM(BT25,BU25)&gt;0,SUM(BT25,BU25),"")</f>
        <v>71.400000000000006</v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>
        <f>IF(SUM(BT25,BU25,BY25)&gt;0,SUM(BT25,BU25,BY25),"")</f>
        <v>71.400000000000006</v>
      </c>
      <c r="CA25" s="19">
        <v>18.2</v>
      </c>
      <c r="CB25" s="19">
        <v>6</v>
      </c>
      <c r="CC25" s="19">
        <v>0.2</v>
      </c>
      <c r="CD25" s="19">
        <v>0</v>
      </c>
      <c r="CE25" s="19">
        <v>18.899999999999999</v>
      </c>
      <c r="CF25" s="19">
        <v>6.4</v>
      </c>
      <c r="CG25" s="19">
        <v>0</v>
      </c>
      <c r="CH25" s="19">
        <v>0</v>
      </c>
      <c r="CI25" s="19">
        <v>18.2</v>
      </c>
      <c r="CJ25" s="19">
        <v>6</v>
      </c>
      <c r="CK25" s="19">
        <v>0</v>
      </c>
      <c r="CL25" s="19">
        <v>0</v>
      </c>
      <c r="CM25" s="19">
        <v>17.899999999999999</v>
      </c>
      <c r="CN25" s="19">
        <v>6</v>
      </c>
      <c r="CO25" s="19">
        <v>0.8</v>
      </c>
      <c r="CP25" s="19">
        <v>0</v>
      </c>
      <c r="CQ25" s="19">
        <v>18.8</v>
      </c>
      <c r="CR25" s="19">
        <v>6.4</v>
      </c>
      <c r="CS25" s="19">
        <v>0</v>
      </c>
      <c r="CT25" s="19">
        <v>0</v>
      </c>
      <c r="CU25" s="28"/>
      <c r="CV25" s="41">
        <f>IF(SUM(CB25,CF25)&gt;0,SUM(CB25,CF25),"")</f>
        <v>12.4</v>
      </c>
      <c r="CW25" s="41">
        <f>IF(SUM(CA25:CB25,CD25:CF25,CH25)-CC25-CG25&gt;0,SUM(CA25:CB25,CD25:CF25,CH25)-CC25-CG25,"")</f>
        <v>49.29999999999999</v>
      </c>
      <c r="CX25" s="41">
        <f>IF(SUM(CI25:CJ25,CL25)-CK25&gt;0,SUM(CI25:CJ25,CL25)-CK25,"")</f>
        <v>24.2</v>
      </c>
      <c r="CY25" s="41">
        <f>IF(SUM(CB25,CF25,CJ25)&gt;0,SUM(CB25,CF25,CJ25),"")</f>
        <v>18.399999999999999</v>
      </c>
      <c r="CZ25" s="41">
        <f>IF(SUM(CW25,CX25)&gt;0,SUM(CW25,CX25),"")</f>
        <v>73.499999999999986</v>
      </c>
      <c r="DA25" s="41">
        <f>IF(SUM(CN25,CR25)&gt;0,SUM(CN25,CR25),"")</f>
        <v>12.4</v>
      </c>
      <c r="DB25" s="41">
        <f>IF(SUM(CM25:CN25,CP25:CR25,CT25)-SUM(CO25,CS25)&gt;0,SUM(CM25:CN25,CP25:CR25,CT25)-SUM(CO25,CS25),"")</f>
        <v>48.300000000000004</v>
      </c>
      <c r="DC25" s="41">
        <f>IF(SUM(CW25,CX25,DB25)&gt;0,SUM(CW25,CX25,DB25),"")</f>
        <v>121.79999999999998</v>
      </c>
      <c r="DD25" s="52" t="str">
        <f>IF(MAX(EB25,FD25,GF25,HH25,IJ25,JL25,KN25,LP25,MR25,NT25,OV25,PX25,QZ25,SB25,TD25)-IF(L25="",0,L25)&gt;0.001,MAX(EB25,FD25,GF25,HH25,IJ25,JL25,KN25,LP25,MR25,NT25,OV25,PX25,QZ25,SB25,TD25)-IF(L25="",0,L25),"")</f>
        <v/>
      </c>
      <c r="DE25" s="52" t="str">
        <f>IF(MAX(EC25,FE25,GG25,HI25,IK25,JM25,KO25,LQ25,MS25,NU25,OW25,PY25,RA25,SC25,TE25)-IF(N25="",0,N25)&gt;0.001,MAX(EC25,FE25,GG25,HI25,IK25,JM25,KO25,LQ25,MS25,NU25,OW25,PY25,RA25,SC25,TE25)-IF(N25="",0,N25),"")</f>
        <v/>
      </c>
      <c r="DF25" s="52" t="str">
        <f>IF(MAX(EG25,FI25,GK25,HM25,IO25,JQ25,KS25,LU25,MW25,NY25,PA25,QC25,RE25,SG25,TI25)-IF(P25="",0,P25)&gt;0.001,MAX(EG25,FI25,GK25,HM25,IO25,JQ25,KS25,LU25,MW25,NY25,PA25,QC25,RE25,SG25,TI25)-IF(P25="",0,P25),"")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1" t="str">
        <f>IF(SUM(DH25,DL25)&gt;0,SUM(DH25,DL25),"")</f>
        <v/>
      </c>
      <c r="EB25" s="41" t="str">
        <f>IF(SUM(DG25:DH25,DJ25:DL25,DN25)-DI25-DM25&gt;0,SUM(DG25:DH25,DJ25:DL25,DN25)-DI25-DM25,"")</f>
        <v/>
      </c>
      <c r="EC25" s="41" t="str">
        <f>IF(SUM(DO25:DP25,DR25)-DQ25&gt;0,SUM(DO25:DP25,DR25)-DQ25,"")</f>
        <v/>
      </c>
      <c r="ED25" s="41" t="str">
        <f>IF(SUM(DH25,DL25,DP25)&gt;0,SUM(DH25,DL25,DP25),"")</f>
        <v/>
      </c>
      <c r="EE25" s="41" t="str">
        <f>IF(SUM(EB25,EC25)&gt;0,SUM(EB25,EC25),"")</f>
        <v/>
      </c>
      <c r="EF25" s="41" t="str">
        <f>IF(SUM(DT25,DX25)&gt;0,SUM(DT25,DX25),"")</f>
        <v/>
      </c>
      <c r="EG25" s="41" t="str">
        <f>IF(SUM(DS25:DT25,DV25:DX25,DZ25)-SUM(DU25,DY25)&gt;0,SUM(DS25:DT25,DV25:DX25,DZ25)-SUM(DU25,DY25),"")</f>
        <v/>
      </c>
      <c r="EH25" s="41" t="str">
        <f>IF(SUM(EB25,EC25,EG25)&gt;0,SUM(EB25,EC25,EG25),"")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IF(SUM(FD25,FE25,FI25)&gt;0,SUM(FD25,FE25,FI25),"")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1" t="str">
        <f>IF(SUM(FL25,FP25)&gt;0,SUM(FL25,FP25),"")</f>
        <v/>
      </c>
      <c r="GF25" s="41" t="str">
        <f>IF(SUM(FK25:FL25,FN25:FP25,FR25)-FM25-FQ25&gt;0,SUM(FK25:FL25,FN25:FP25,FR25)-FM25-FQ25,"")</f>
        <v/>
      </c>
      <c r="GG25" s="41" t="str">
        <f>IF(SUM(FS25:FT25,FV25)-FU25&gt;0,SUM(FS25:FT25,FV25)-FU25,"")</f>
        <v/>
      </c>
      <c r="GH25" s="41" t="str">
        <f>IF(SUM(FL25,FP25,FT25)&gt;0,SUM(FL25,FP25,FT25),"")</f>
        <v/>
      </c>
      <c r="GI25" s="41" t="str">
        <f>IF(SUM(GF25,GG25)&gt;0,SUM(GF25,GG25),"")</f>
        <v/>
      </c>
      <c r="GJ25" s="41" t="str">
        <f>IF(SUM(FX25,GB25)&gt;0,SUM(FX25,GB25),"")</f>
        <v/>
      </c>
      <c r="GK25" s="41" t="str">
        <f>IF(SUM(FW25:FX25,FZ25:GB25,GD25)-SUM(FY25,GC25)&gt;0,SUM(FW25:FX25,FZ25:GB25,GD25)-SUM(FY25,GC25),"")</f>
        <v/>
      </c>
      <c r="GL25" s="41" t="str">
        <f>IF(SUM(GF25,GG25,GK25)&gt;0,SUM(GF25,GG25,GK25),"")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IF(SUM(HH25,HI25,HM25)&gt;0,SUM(HH25,HI25,HM25),"")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1" t="str">
        <f>IF(SUM(HP25,HT25)&gt;0,SUM(HP25,HT25),"")</f>
        <v/>
      </c>
      <c r="IJ25" s="41" t="str">
        <f>IF(SUM(HO25:HP25,HR25:HT25,HV25)-HQ25-HU25&gt;0,SUM(HO25:HP25,HR25:HT25,HV25)-HQ25-HU25,"")</f>
        <v/>
      </c>
      <c r="IK25" s="41" t="str">
        <f>IF(SUM(HW25:HX25,HZ25)-HY25&gt;0,SUM(HW25:HX25,HZ25)-HY25,"")</f>
        <v/>
      </c>
      <c r="IL25" s="41" t="str">
        <f>IF(SUM(HP25,HT25,HX25)&gt;0,SUM(HP25,HT25,HX25),"")</f>
        <v/>
      </c>
      <c r="IM25" s="41" t="str">
        <f>IF(SUM(IJ25,IK25)&gt;0,SUM(IJ25,IK25),"")</f>
        <v/>
      </c>
      <c r="IN25" s="41" t="str">
        <f>IF(SUM(IB25,IF25)&gt;0,SUM(IB25,IF25),"")</f>
        <v/>
      </c>
      <c r="IO25" s="41" t="str">
        <f>IF(SUM(IA25:IB25,ID25:IF25,IH25)-SUM(IC25,IG25)&gt;0,SUM(IA25:IB25,ID25:IF25,IH25)-SUM(IC25,IG25),"")</f>
        <v/>
      </c>
      <c r="IP25" s="41" t="str">
        <f>IF(SUM(IJ25,IK25,IO25)&gt;0,SUM(IJ25,IK25,IO25),"")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IF(SUM(JL25,JM25,JQ25)&gt;0,SUM(JL25,JM25,JQ25),"")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1" t="str">
        <f>IF(SUM(JT25,JX25)&gt;0,SUM(JT25,JX25),"")</f>
        <v/>
      </c>
      <c r="KN25" s="41" t="str">
        <f>IF(SUM(JS25:JT25,JV25:JX25,JZ25)-JU25-JY25&gt;0,SUM(JS25:JT25,JV25:JX25,JZ25)-JU25-JY25,"")</f>
        <v/>
      </c>
      <c r="KO25" s="41" t="str">
        <f>IF(SUM(KA25:KB25,KD25)-KC25&gt;0,SUM(KA25:KB25,KD25)-KC25,"")</f>
        <v/>
      </c>
      <c r="KP25" s="41" t="str">
        <f>IF(SUM(JT25,JX25,KB25)&gt;0,SUM(JT25,JX25,KB25),"")</f>
        <v/>
      </c>
      <c r="KQ25" s="41" t="str">
        <f>IF(SUM(KN25,KO25)&gt;0,SUM(KN25,KO25),"")</f>
        <v/>
      </c>
      <c r="KR25" s="41" t="str">
        <f>IF(SUM(KF25,KJ25)&gt;0,SUM(KF25,KJ25),"")</f>
        <v/>
      </c>
      <c r="KS25" s="41" t="str">
        <f>IF(SUM(KE25:KF25,KH25:KJ25,KL25)-SUM(KG25,KK25)&gt;0,SUM(KE25:KF25,KH25:KJ25,KL25)-SUM(KG25,KK25),"")</f>
        <v/>
      </c>
      <c r="KT25" s="41" t="str">
        <f>IF(SUM(KN25,KO25,KS25)&gt;0,SUM(KN25,KO25,KS25),"")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IF(SUM(LP25,LQ25,LU25)&gt;0,SUM(LP25,LQ25,LU25),"")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1" t="str">
        <f>IF(SUM(LX25,MB25)&gt;0,SUM(LX25,MB25),"")</f>
        <v/>
      </c>
      <c r="MR25" s="41" t="str">
        <f>IF(SUM(LW25:LX25,LZ25:MB25,MD25)-LY25-MC25&gt;0,SUM(LW25:LX25,LZ25:MB25,MD25)-LY25-MC25,"")</f>
        <v/>
      </c>
      <c r="MS25" s="41" t="str">
        <f>IF(SUM(ME25:MF25,MH25)-MG25&gt;0,SUM(ME25:MF25,MH25)-MG25,"")</f>
        <v/>
      </c>
      <c r="MT25" s="41" t="str">
        <f>IF(SUM(LX25,MB25,MF25)&gt;0,SUM(LX25,MB25,MF25),"")</f>
        <v/>
      </c>
      <c r="MU25" s="41" t="str">
        <f>IF(SUM(MR25,MS25)&gt;0,SUM(MR25,MS25),"")</f>
        <v/>
      </c>
      <c r="MV25" s="41" t="str">
        <f>IF(SUM(MJ25,MN25)&gt;0,SUM(MJ25,MN25),"")</f>
        <v/>
      </c>
      <c r="MW25" s="41" t="str">
        <f>IF(SUM(MI25:MJ25,ML25:MN25,MP25)-SUM(MK25,MO25)&gt;0,SUM(MI25:MJ25,ML25:MN25,MP25)-SUM(MK25,MO25),"")</f>
        <v/>
      </c>
      <c r="MX25" s="41" t="str">
        <f>IF(SUM(MR25,MS25,MW25)&gt;0,SUM(MR25,MS25,MW25),"")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IF(SUM(NT25,NU25,NY25)&gt;0,SUM(NT25,NU25,NY25),"")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1" t="str">
        <f>IF(SUM(OB25,OF25)&gt;0,SUM(OB25,OF25),"")</f>
        <v/>
      </c>
      <c r="OV25" s="41" t="str">
        <f>IF(SUM(OA25:OB25,OD25:OF25,OH25)-OC25-OG25&gt;0,SUM(OA25:OB25,OD25:OF25,OH25)-OC25-OG25,"")</f>
        <v/>
      </c>
      <c r="OW25" s="41" t="str">
        <f>IF(SUM(OI25:OJ25,OL25)-OK25&gt;0,SUM(OI25:OJ25,OL25)-OK25,"")</f>
        <v/>
      </c>
      <c r="OX25" s="41" t="str">
        <f>IF(SUM(OB25,OF25,OJ25)&gt;0,SUM(OB25,OF25,OJ25),"")</f>
        <v/>
      </c>
      <c r="OY25" s="41" t="str">
        <f>IF(SUM(OV25,OW25)&gt;0,SUM(OV25,OW25),"")</f>
        <v/>
      </c>
      <c r="OZ25" s="41" t="str">
        <f>IF(SUM(ON25,OR25)&gt;0,SUM(ON25,OR25),"")</f>
        <v/>
      </c>
      <c r="PA25" s="41" t="str">
        <f>IF(SUM(OM25:ON25,OP25:OR25,OT25)-SUM(OO25,OS25)&gt;0,SUM(OM25:ON25,OP25:OR25,OT25)-SUM(OO25,OS25),"")</f>
        <v/>
      </c>
      <c r="PB25" s="41" t="str">
        <f>IF(SUM(OV25,OW25,PA25)&gt;0,SUM(OV25,OW25,PA25),"")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IF(SUM(PX25,PY25,QC25)&gt;0,SUM(PX25,PY25,QC25),"")</f>
        <v/>
      </c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41" t="str">
        <f>IF(SUM(QF25,QJ25)&gt;0,SUM(QF25,QJ25),"")</f>
        <v/>
      </c>
      <c r="QZ25" s="41" t="str">
        <f>IF(SUM(QE25:QF25,QH25:QJ25,QL25)-QG25-QK25&gt;0,SUM(QE25:QF25,QH25:QJ25,QL25)-QG25-QK25,"")</f>
        <v/>
      </c>
      <c r="RA25" s="41" t="str">
        <f>IF(SUM(QM25:QN25,QP25)-QO25&gt;0,SUM(QM25:QN25,QP25)-QO25,"")</f>
        <v/>
      </c>
      <c r="RB25" s="41" t="str">
        <f>IF(SUM(QF25,QJ25,QN25)&gt;0,SUM(QF25,QJ25,QN25),"")</f>
        <v/>
      </c>
      <c r="RC25" s="41" t="str">
        <f>IF(SUM(QZ25,RA25)&gt;0,SUM(QZ25,RA25),"")</f>
        <v/>
      </c>
      <c r="RD25" s="41" t="str">
        <f>IF(SUM(QR25,QV25)&gt;0,SUM(QR25,QV25),"")</f>
        <v/>
      </c>
      <c r="RE25" s="41" t="str">
        <f>IF(SUM(QQ25:QR25,QT25:QV25,QX25)-SUM(QS25,QW25)&gt;0,SUM(QQ25:QR25,QT25:QV25,QX25)-SUM(QS25,QW25),"")</f>
        <v/>
      </c>
      <c r="RF25" s="41" t="str">
        <f>IF(SUM(QZ25,RA25,RE25)&gt;0,SUM(QZ25,RA25,RE25),"")</f>
        <v/>
      </c>
      <c r="RG25" s="18"/>
      <c r="RH25" s="18"/>
      <c r="RI25" s="18"/>
      <c r="RJ25" s="18"/>
      <c r="RK25" s="18"/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1" t="str">
        <f>IF(SUM(RH25,RL25)&gt;0,SUM(RH25,RL25),"")</f>
        <v/>
      </c>
      <c r="SB25" s="11" t="str">
        <f>IF(SUM(RG25:RH25,RJ25:RL25,RN25)-RI25-RM25&gt;0,SUM(RG25:RH25,RJ25:RL25,RN25)-RI25-RM25,"")</f>
        <v/>
      </c>
      <c r="SC25" s="11" t="str">
        <f>IF(SUM(RO25:RP25,RR25)-RQ25&gt;0,SUM(RO25:RP25,RR25)-RQ25,"")</f>
        <v/>
      </c>
      <c r="SD25" s="11" t="str">
        <f>IF(SUM(RH25,RL25,RP25)&gt;0,SUM(RH25,RL25,RP25),"")</f>
        <v/>
      </c>
      <c r="SE25" s="11" t="str">
        <f>IF(SUM(SB25,SC25)&gt;0,SUM(SB25,SC25),"")</f>
        <v/>
      </c>
      <c r="SF25" s="11" t="str">
        <f>IF(SUM(RT25,RX25)&gt;0,SUM(RT25,RX25),"")</f>
        <v/>
      </c>
      <c r="SG25" s="11" t="str">
        <f>IF(SUM(RS25:RT25,RV25:RX25,RZ25)-SUM(RU25,RY25)&gt;0,SUM(RS25:RT25,RV25:RX25,RZ25)-SUM(RU25,RY25),"")</f>
        <v/>
      </c>
      <c r="SH25" s="11" t="str">
        <f>IF(SUM(SB25,SC25,SG25)&gt;0,SUM(SB25,SC25,SG25),"")</f>
        <v/>
      </c>
      <c r="SI25" s="17"/>
      <c r="SJ25" s="17"/>
      <c r="SK25" s="17"/>
      <c r="SL25" s="17"/>
      <c r="SM25" s="17"/>
      <c r="SN25" s="17"/>
      <c r="SO25" s="17"/>
      <c r="SP25" s="17"/>
      <c r="SQ25" s="17"/>
      <c r="SR25" s="17"/>
      <c r="SS25" s="17"/>
      <c r="ST25" s="17"/>
      <c r="SU25" s="17"/>
      <c r="SV25" s="17"/>
      <c r="SW25" s="17"/>
      <c r="SX25" s="17"/>
      <c r="SY25" s="17"/>
      <c r="SZ25" s="17"/>
      <c r="TA25" s="17"/>
      <c r="TB25" s="17"/>
      <c r="TC25" s="41" t="str">
        <f>IF(SUM(SJ25,SN25)&gt;0,SUM(SJ25,SN25),"")</f>
        <v/>
      </c>
      <c r="TD25" s="41" t="str">
        <f>IF(SUM(SI25:SJ25,SL25:SN25,SP25)-SK25-SO25&gt;0,SUM(SI25:SJ25,SL25:SN25,SP25)-SK25-SO25,"")</f>
        <v/>
      </c>
      <c r="TE25" s="41" t="str">
        <f>IF(SUM(SQ25:SR25,ST25)-SS25&gt;0,SUM(SQ25:SR25,ST25)-SS25,"")</f>
        <v/>
      </c>
      <c r="TF25" s="41" t="str">
        <f>IF(SUM(SJ25,SN25,SR25)&gt;0,SUM(SJ25,SN25,SR25),"")</f>
        <v/>
      </c>
      <c r="TG25" s="41" t="str">
        <f>IF(SUM(TD25,TE25)&gt;0,SUM(TD25,TE25),"")</f>
        <v/>
      </c>
      <c r="TH25" s="41" t="str">
        <f>IF(SUM(SV25,SZ25)&gt;0,SUM(SV25,SZ25),"")</f>
        <v/>
      </c>
      <c r="TI25" s="41" t="str">
        <f>IF(SUM(SU25:SV25,SX25:SZ25,TB25)-SUM(SW25,TA25)&gt;0,SUM(SU25:SV25,SX25:SZ25,TB25)-SUM(SW25,TA25),"")</f>
        <v/>
      </c>
      <c r="TJ25" s="41" t="str">
        <f>IF(SUM(TD25,TE25,TI25)&gt;0,SUM(TD25,TE25,TI25),"")</f>
        <v/>
      </c>
      <c r="TK25" s="27">
        <f>IF($CU25="P",CA25,(CA25+AX25)/2)</f>
        <v>18.399999999999999</v>
      </c>
      <c r="TL25" s="27">
        <f>IF($CU25="P",CB25,(CB25+AY25)/2)</f>
        <v>6</v>
      </c>
      <c r="TM25" s="27">
        <f>IF($CU25="P",CC25,(CC25+AZ25)/2)</f>
        <v>0.4</v>
      </c>
      <c r="TN25" s="27">
        <f>IF($CU25="P",CD25,(CD25+BA25)/2)</f>
        <v>0</v>
      </c>
      <c r="TO25" s="27">
        <f>IF($CU25="P",CE25,(CE25+BB25)/2)</f>
        <v>18.5</v>
      </c>
      <c r="TP25" s="27">
        <f>IF($CU25="P",CF25,(CF25+BC25)/2)</f>
        <v>6.2</v>
      </c>
      <c r="TQ25" s="27">
        <f>IF($CU25="P",CG25,(CG25+BD25)/2)</f>
        <v>0.4</v>
      </c>
      <c r="TR25" s="27">
        <f>IF($CU25="P",CH25,(CH25+BE25)/2)</f>
        <v>0</v>
      </c>
      <c r="TS25" s="27">
        <f>IF($CU25="P",CI25,(CI25+BF25)/2)</f>
        <v>18.149999999999999</v>
      </c>
      <c r="TT25" s="27">
        <f>IF($CU25="P",CJ25,(CJ25+BG25)/2)</f>
        <v>6</v>
      </c>
      <c r="TU25" s="27">
        <f>IF($CU25="P",CK25,(CK25+BH25)/2)</f>
        <v>0</v>
      </c>
      <c r="TV25" s="27">
        <f>IF($CU25="P",CL25,(CL25+BI25)/2)</f>
        <v>0</v>
      </c>
      <c r="TW25" s="27">
        <f>IF($CU25="P",CM25,(CM25+BJ25)/2)</f>
        <v>8.9499999999999993</v>
      </c>
      <c r="TX25" s="27">
        <f>IF($CU25="P",CN25,(CN25+BK25)/2)</f>
        <v>3</v>
      </c>
      <c r="TY25" s="27">
        <f>IF($CU25="P",CO25,(CO25+BL25)/2)</f>
        <v>0.4</v>
      </c>
      <c r="TZ25" s="27">
        <f>IF($CU25="P",CP25,(CP25+BM25)/2)</f>
        <v>0</v>
      </c>
      <c r="UA25" s="27">
        <f>IF($CU25="P",CQ25,(CQ25+BN25)/2)</f>
        <v>9.4</v>
      </c>
      <c r="UB25" s="27">
        <f>IF($CU25="P",CR25,(CR25+BO25)/2)</f>
        <v>3.2</v>
      </c>
      <c r="UC25" s="27">
        <f>IF($CU25="P",CS25,(CS25+BP25)/2)</f>
        <v>0</v>
      </c>
      <c r="UD25" s="27">
        <f>IF($CU25="P",CT25,(CT25+BQ25)/2)</f>
        <v>0</v>
      </c>
      <c r="UE25" s="29" t="s">
        <v>56</v>
      </c>
      <c r="UF25" s="11">
        <f>IF(SUM(TL25,TP25)&gt;0,SUM(TL25,TP25),"")</f>
        <v>12.2</v>
      </c>
      <c r="UG25" s="11">
        <f>IF(SUM(TK25:TL25,TN25:TP25,TR25)-TM25-TQ25&gt;0,SUM(TK25:TL25,TN25:TP25,TR25)-TM25-TQ25,"")</f>
        <v>48.300000000000004</v>
      </c>
      <c r="UH25" s="11">
        <f>IF(SUM(TS25:TT25,TV25)-TU25&gt;0,SUM(TS25:TT25,TV25)-TU25,"")</f>
        <v>24.15</v>
      </c>
      <c r="UI25" s="11">
        <f>IF(SUM(TL25,TP25,TT25)&gt;0,SUM(TL25,TP25,TT25),"")</f>
        <v>18.2</v>
      </c>
      <c r="UJ25" s="11">
        <f>IF(SUM(UG25,UH25)&gt;0,SUM(UG25,UH25),"")</f>
        <v>72.45</v>
      </c>
      <c r="UK25" s="11">
        <f>IF(SUM(TX25,UB25)&gt;0,SUM(TX25,UB25),"")</f>
        <v>6.2</v>
      </c>
      <c r="UL25" s="11">
        <f>IF(SUM(TW25:TX25,TZ25:UB25,UD25)-SUM(TY25,UC25)&gt;0,SUM(TW25:TX25,TZ25:UB25,UD25)-SUM(TY25,UC25),"")</f>
        <v>24.150000000000002</v>
      </c>
      <c r="UM25" s="11">
        <f>IF(SUM(UG25,UH25,UL25)&gt;0,SUM(UG25,UH25,UL25),"")</f>
        <v>96.600000000000009</v>
      </c>
    </row>
    <row r="26" spans="1:559" x14ac:dyDescent="0.2">
      <c r="A26" s="4" t="str" cm="1">
        <f t="array" ref="A26">IF(AND(H26&lt;&gt;"",H26&lt;&gt;"No DD"),SUMPRODUCT((H$4:H$32&lt;&gt;"")*(H$4:H$32&lt;&gt;"No DD")*(E$4:E$32&gt;E26))+1,IF(H26="No DD",SUMPRODUCT((H$4:H$32="No DD")*(E$4:E$32&gt;E26))+1+SUMPRODUCT((H$4:H$32&lt;&gt;"")*(H$4:H$32&lt;&gt;"No DD")),""))</f>
        <v/>
      </c>
      <c r="B26" s="5" t="s">
        <v>256</v>
      </c>
      <c r="C26" s="4" t="s">
        <v>6</v>
      </c>
      <c r="D26" s="4">
        <v>2006</v>
      </c>
      <c r="E26" s="9">
        <f>SUM(J26:R26)+SUM(J26:O26)*0.0000001+SUM(J26)*0.0000000000001</f>
        <v>163.20001144000494</v>
      </c>
      <c r="F26" s="3" t="str">
        <f>IF(OR(AND(AP26&gt;=AW$34,AQ26&gt;=AW$38,AP26&lt;&gt;"",AO26=""),AND(AU26&gt;=AW$34,AV26&gt;=AW$38,AU26&lt;&gt;"",AO26=""),AND(BS26&gt;=BZ$34,BT26&gt;=BZ$38,BS26&lt;&gt;"",BR26=""),AND(BX26&gt;=BZ$34,BY26&gt;=BZ$38,BX26&lt;&gt;"",BR26=""),AND(CV26&gt;=DC$34,CW26&gt;=DC$38,CV26&lt;&gt;"",CU26=""),AND(DA26&gt;=DC$34,DB26&gt;=DC$38,DA26&lt;&gt;""),AND(EA26&gt;=EH$34,EB26&gt;=EH$38,EA26&lt;&gt;""),AND(EF26&gt;=EH$34,EG26&gt;=EH$38,EF26&lt;&gt;""),AND(FC26&gt;=FJ$34,FD26&gt;=FJ$38,FC26&lt;&gt;""),AND(FH26&gt;=FJ$34,FI26&gt;=FJ$38,FH26&lt;&gt;""),AND(GE26&gt;=GL$34,GF26&gt;=GL$38,GE26&lt;&gt;""),AND(GJ26&gt;=GL$34,GK26&gt;=GL$38,GJ26&lt;&gt;""),AND(HG26&gt;=HN$34,HH26&gt;=HN$38,HG26&lt;&gt;""),AND(HL26&gt;=HN$34,HM26&gt;=HN$38,HL26&lt;&gt;""),AND(II26&gt;=IP$34,IJ26&gt;=IP$38,II26&lt;&gt;""),AND(IN26&gt;=IP$34,IO26&gt;=IP$38,IN26&lt;&gt;""),AND(JK26&gt;=JR$34,JL26&gt;=JR$38,JK26&lt;&gt;""),AND(JP26&gt;=JR$34,JQ26&gt;=JR$38,JP26&lt;&gt;""),AND(KM26&gt;=KT$34,KN26&gt;=KT$38,KM26&lt;&gt;""),AND(KR26&gt;=KT$34,KS26&gt;=KT$38,KR26&lt;&gt;""),AND(LO26&gt;=LV$34,LP26&gt;=LV$38,LO26&lt;&gt;""),AND(LT26&gt;=LV$34,LU26&gt;=LV$38,LT26&lt;&gt;""),AND(MQ26&gt;=MX$34,MR26&gt;=MX$38,MQ26&lt;&gt;""),AND(MV26&gt;=MX$34,MW26&gt;=MX$38,MV26&lt;&gt;""),AND(NS26&gt;=NZ$34,NT26&gt;=NZ$38,NS26&lt;&gt;""),AND(NX26&gt;=NZ$34,NY26&gt;=NZ$38,NX26&lt;&gt;""),AND(OU26&gt;=PB$34,OV26&gt;=PB$38,OU26&lt;&gt;""),AND(OZ26&gt;=PB$34,PA26&gt;=PB$38,OZ26&lt;&gt;""),AND(PW26&gt;=QD$34,PX26&gt;=QD$38,PW26&lt;&gt;""),AND(QB26&gt;=QD$34,QC26&gt;=QD$38,QB26&lt;&gt;""),AND(QY26&gt;=RF$34,QZ26&gt;=RF$38,QY26&lt;&gt;""),AND(RD26&gt;=RF$34,RE26&gt;=RF$38,RD26&lt;&gt;""),AND(SA26&gt;=SH$34,SB26&gt;=SH$38,SA26&lt;&gt;""),AND(SF26&gt;=SH$34,SG26&gt;=SH$38,SF26&lt;&gt;""),AND(TC26&gt;=TJ$34,TD26&gt;=TJ$38,TC26&lt;&gt;""),AND(TI26&gt;=TJ$34,TJ26&gt;=TJ$38,TI26&lt;&gt;"")),"P","")</f>
        <v/>
      </c>
      <c r="G26" s="3" t="str">
        <f>IF(OR(AND(AQ26&gt;=AW$38,AQ26&lt;&gt;"",AO26=""),AND(AV26&gt;=AW$38,AV26&lt;&gt;"",AO26=""),AND(BT26&gt;=BZ$38,BT26&lt;&gt;"",BR26=""),AND(BY26&gt;=BZ$38,BY26&lt;&gt;"",BR26=""),AND(CW26&gt;=DC$38,CW26&lt;&gt;"",CU26=""),AND(DB26&gt;=DC$38,DB26&lt;&gt;"",CU26=""),AND(EB26&gt;=EH$38,EB26&lt;&gt;""),AND(EG26&gt;=EH$38,EG26&lt;&gt;""),AND(FD26&gt;=FJ$38,FD26&lt;&gt;""),AND(FI26&gt;=FJ$38,FI26&lt;&gt;""),AND(GF26&gt;=GL$38,GF26&lt;&gt;""),AND(GK26&gt;=GL$38,GK26&lt;&gt;""),AND(HH26&gt;=HN$38,HH26&lt;&gt;""),AND(HM26&gt;=HN$38,HM26&lt;&gt;""),AND(IJ26&gt;=IP$38,IJ26&lt;&gt;""),AND(IO26&gt;=IP$38,IO26&lt;&gt;""),AND(JL26&gt;=JR$38,JL26&lt;&gt;""),AND(JQ26&gt;=JR$38,JQ26&lt;&gt;""),AND(KN26&gt;=KT$38,KN26&lt;&gt;""),AND(KS26&gt;=KT$38,KS26&lt;&gt;""),AND(LP26&gt;=LV$38,LP26&lt;&gt;""),AND(LU26&gt;=LV$38,LU26&lt;&gt;""),AND(MR26&gt;=MX$38,MR26&lt;&gt;""),AND(MW26&gt;=MX$38,MW26&lt;&gt;""),AND(NT26&gt;=NZ$38,NT26&lt;&gt;""),AND(NY26&gt;=NZ$38,NY26&lt;&gt;""),AND(OV26&gt;=PB$38,OV26&lt;&gt;""),AND(PA26&gt;=PB$38,PA26&lt;&gt;""),AND(PX26&gt;=QD$38,PX26&lt;&gt;""),AND(QC26&gt;=QD$38,QC26&lt;&gt;""),AND(QZ26&gt;=RF$38,QZ26&lt;&gt;""),AND(RE26&gt;=RF$38,RE26&lt;&gt;""),AND(SB26&gt;=SH$38,SB26&lt;&gt;""),AND(SG26&gt;=SH$38,SG26&lt;&gt;""),AND(TD26&gt;=TJ$38,TD26&lt;&gt;""),AND(TJ26&gt;=TJ$38,TJ26&lt;&gt;"")),"P","")</f>
        <v/>
      </c>
      <c r="H26" s="37" t="str">
        <f>IF(AND(G26="P",F26=""),"No DD",IF(OR(AND(AS26&gt;=AW$37,AT26&gt;=AW$41,AS26&lt;&gt;"",AO26=""),AND(BV26&gt;=BZ$37,BW26&gt;=BZ$41,BV26&lt;&gt;"",BR26=""),AND(CY26&gt;=DC$37,CZ26&gt;=DC$41,CY26&lt;&gt;"",CU26=""),AND(ED26&gt;=EH$37,EE26&gt;=EH$41,ED26&lt;&gt;""),AND(FF26&gt;=FJ$37,FG26&gt;=FJ$41,FF26&lt;&gt;""),AND(GH26&gt;=GL$37,GI26&gt;=GL$41,GH26&lt;&gt;""),AND(HJ26&gt;=HN$37,HK26&gt;=HN$41,HJ26&lt;&gt;""),AND(IL26&gt;=IP$37,IM26&gt;=IP$41,IL26&lt;&gt;""),AND(JN26&gt;=JR$37,JO26&gt;=JR$41,JN26&lt;&gt;""),AND(KP26&gt;=KT$37,KQ26&gt;=KT$41,KP26&lt;&gt;""),AND(LR26&gt;=LV$37,LS26&gt;=LV$41,LR26&lt;&gt;""),AND(MT26&gt;=MX$37,MU26&gt;=MX$41,MT26&lt;&gt;""),AND(NV26&gt;=NZ$37,NW26&gt;=NZ$41,NV26&lt;&gt;""),AND(OX26&gt;=PB$37,OY26&gt;=PB$41,OX26&lt;&gt;""),AND(PZ26&gt;=QD$37,QA26&gt;=QD$41,PZ26&lt;&gt;""),AND(RB26&gt;=RF$37,RC26&gt;=RF$41,RB26&lt;&gt;""),AND(SD26&gt;=SH$37,SE26&gt;=SH$41,SD26&lt;&gt;""),AND(TF26&gt;=TJ$37,TG26&gt;=TJ$41,TF26&lt;&gt;"")),"Merit",IF(OR(AND(AS26&gt;=AW$36,AT26&gt;=AW$40,AS26&lt;&gt;"",AO26=""),AND(BV26&gt;=BZ$36,BW26&gt;=BZ$40,BV26&lt;&gt;"",BR26=""),AND(CY26&gt;=DC$36,CZ26&gt;=DC$40,CY26&lt;&gt;"",CU26=""),AND(ED26&gt;=EH$36,EE26&gt;=EH$40,ED26&lt;&gt;""),AND(FF26&gt;=FJ$36,FG26&gt;=FJ$40,FF26&lt;&gt;""),AND(GH26&gt;=GL$36,GI26&gt;=GL$40,GH26&lt;&gt;""),AND(HJ26&gt;=HN$36,HK26&gt;=HN$40,HJ26&lt;&gt;""),AND(IL26&gt;=IP$36,IM26&gt;=IP$40,IL26&lt;&gt;""),AND(JN26&gt;=JR$36,JO26&gt;=JR$40,JN26&lt;&gt;""),AND(KP26&gt;=KT$36,KQ26&gt;=KT$40,KP26&lt;&gt;""),AND(LR26&gt;=LV$36,LS26&gt;=LV$40,LR26&lt;&gt;""),AND(MT26&gt;=MX$36,MU26&gt;=MX$40,MT26&lt;&gt;""),AND(NV26&gt;=NZ$36,NW26&gt;=NZ$40,NV26&lt;&gt;""),AND(OX26&gt;=PB$36,OY26&gt;=PB$40,OX26&lt;&gt;""),AND(PZ26&gt;=QD$36,QA26&gt;=QD$40,PZ26&lt;&gt;""),AND(RB26&gt;=RF$36,RC26&gt;=RF$40,RB26&lt;&gt;""),AND(SD26&gt;=SH$36,SE26&gt;=SH$40,SD26&lt;&gt;""),AND(TF26&gt;=TJ$36,TG26&gt;=TJ$40,TF26&lt;&gt;"")),"Excellence",IF(I26="P","Worlds Team",IF(F26="P","National Team","")))))</f>
        <v/>
      </c>
      <c r="I26" s="3" t="str">
        <f>IF(OR(AND(AS26&gt;=AW$35,AT26&gt;=AW$39,AS26&lt;&gt;"",AO26=""),AND(BV26&gt;=BZ$35,BW26&gt;=BZ$39,BV26&lt;&gt;"",BR26=""),AND(CY26&gt;=DC$35,CZ26&gt;=DC$39,CY26&lt;&gt;"",CU26=""),AND(ED26&gt;=EH$35,EE26&gt;=EH$39,ED26&lt;&gt;""),AND(FF26&gt;=FJ$35,FG26&gt;=FJ$39,FF26&lt;&gt;""),AND(GH26&gt;=GL$35,GI26&gt;=GL$39,GH26&lt;&gt;""),AND(HJ26&gt;=HN$35,HK26&gt;=HN$39,HJ26&lt;&gt;""),AND(IL26&gt;=IP$35,IM26&gt;=IP$39,IL26&lt;&gt;""),AND(JN26&gt;=JR$35,JO26&gt;=JR$39,JN26&lt;&gt;""),AND(KP26&gt;=KT$35,KQ26&gt;=KT$39,KP26&lt;&gt;""),AND(LR26&gt;=LV$35,LS26&gt;=LV$39,LR26&lt;&gt;""),AND(MT26&gt;=MX$35,MU26&gt;=MX$39,MT26&lt;&gt;""),AND(NV26&gt;=NZ$35,NW26&gt;=NZ$39,NV26&lt;&gt;""),AND(OX26&gt;=PB$35,OY26&gt;=PB$39,OX26&lt;&gt;""),AND(PZ26&gt;=QD$35,QA26&gt;=QD$39,PZ26&lt;&gt;""),AND(RB26&gt;=RF$35,RC26&gt;=RF$39,RB26&lt;&gt;""),AND(SD26&gt;=SH$35,SE26&gt;=SH$39,SD26&lt;&gt;""),AND(TF26&gt;=TJ$35,TG26&gt;=TJ$39,TF26&lt;&gt;"")),"P","")</f>
        <v/>
      </c>
      <c r="J26" s="8">
        <f>IF(COUNT(AQ26,BT26,CW26)&gt;0,LARGE((AQ26,BT26,CW26),1),0)</f>
        <v>49.5</v>
      </c>
      <c r="K26" s="8" t="str">
        <f>IF(J26=0,"",IF(J26=CW26,$CA$1,IF(J26=BT26,$AX$1,IF(J26=AQ26,$U$1,""))))</f>
        <v>2023 Domestic 3rd Trial</v>
      </c>
      <c r="L26" s="8">
        <f>IF(COUNT(AQ26,BT26,CW26)&gt;1,LARGE((AQ26,BT26,CW26),2),0)</f>
        <v>44.699999999999996</v>
      </c>
      <c r="M26" s="8" t="str">
        <f>IF(K26=0,"",IF(AND(L26=J26,L26=AQ26,K26=BT26),$U$1,IF(AND(L26=J26,L26=AQ26,L26=CW26),$U$1,IF(AND(L26=J26,L26=CW26,L26=BT26),$AX$1,IF(L26=CW26,$CA$1,IF(L26=BT26,$AX$1,IF(L26=AQ26,$U$1,"")))))))</f>
        <v>2024 Elite Canada</v>
      </c>
      <c r="N26" s="8">
        <f>IF(COUNT(AR26,BU26,CX26)&gt;0,LARGE((AR26,BU26,CX26),1),0)</f>
        <v>20.2</v>
      </c>
      <c r="O26" s="8" t="str">
        <f>IF(N26=0,"",IF(N26=CX26,$CA$1,IF(N26=BU26,$AX$1,IF(N26=AR26,$U$1,""))))</f>
        <v>2024 Nationals</v>
      </c>
      <c r="P26" s="8">
        <f>IF(MAX(AV26,BY26,DB26)&gt;0,MAX(AV26,BY26,DB26),0)</f>
        <v>48.800000000000004</v>
      </c>
      <c r="Q26" s="8" t="str">
        <f>IF(P26=0,"",IF(P26=DB26,$CA$1,IF(P26=BY26,$AX$1,IF(P26=AV26,$U$1,""))))</f>
        <v>2023 Domestic 3rd Trial</v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TD26,$SI$1,IF(R26+IF(L26="",0,L26)=SB26,$RG$1,IF(R26+IF(L26="",0,L26)=QZ26,$QE$1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))),IF(R26=DE26,IF(R26+IF(N26="",0,N26)=TE26,$SI$1,IF(R26+IF(N26="",0,N26)=SC26,$RG$1,IF(R26+IF(N26="",0,N26)=RA26,$QE$1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))),IF(R26=DF26,IF(R26+IF(P26="",0,P26)=TI26,$SI$1,IF(R26+IF(P26="",0,P26)=SG26,$RG$1,IF(R26+IF(P26="",0,P26)=RE26,$QE$1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)))</f>
        <v/>
      </c>
      <c r="U26" s="19">
        <v>18.2</v>
      </c>
      <c r="V26" s="19">
        <v>6.8000000000000007</v>
      </c>
      <c r="W26" s="19">
        <v>0</v>
      </c>
      <c r="X26" s="19">
        <v>0</v>
      </c>
      <c r="Y26" s="19">
        <v>18.5</v>
      </c>
      <c r="Z26" s="19">
        <v>6</v>
      </c>
      <c r="AA26" s="19">
        <v>0</v>
      </c>
      <c r="AB26" s="19">
        <v>0</v>
      </c>
      <c r="AC26" s="19">
        <v>18.2</v>
      </c>
      <c r="AD26" s="19">
        <v>2.7</v>
      </c>
      <c r="AE26" s="19">
        <v>1.6</v>
      </c>
      <c r="AF26" s="19">
        <v>0</v>
      </c>
      <c r="AG26" s="19">
        <v>18.600000000000001</v>
      </c>
      <c r="AH26" s="19">
        <v>6.8000000000000007</v>
      </c>
      <c r="AI26" s="19">
        <v>0</v>
      </c>
      <c r="AJ26" s="19">
        <v>0</v>
      </c>
      <c r="AK26" s="19">
        <v>18</v>
      </c>
      <c r="AL26" s="19">
        <v>6</v>
      </c>
      <c r="AM26" s="19">
        <v>0.6</v>
      </c>
      <c r="AN26" s="19">
        <v>0</v>
      </c>
      <c r="AO26" s="28"/>
      <c r="AP26" s="41">
        <f>IF(SUM(V26,Z26)&gt;0,SUM(V26,Z26),"")</f>
        <v>12.8</v>
      </c>
      <c r="AQ26" s="41">
        <f>IF(SUM(U26:V26,X26:Z26,AB26)-W26-AA26&gt;0,SUM(U26:V26,X26:Z26,AB26)-W26-AA26,"")</f>
        <v>49.5</v>
      </c>
      <c r="AR26" s="41">
        <f>IF(SUM(AC26:AD26,AF26)-AE26&gt;0,SUM(AC26:AD26,AF26)-AE26,"")</f>
        <v>19.299999999999997</v>
      </c>
      <c r="AS26" s="41">
        <f>IF(SUM(V26,Z26,AD26)&gt;0,SUM(V26,Z26,AD26),"")</f>
        <v>15.5</v>
      </c>
      <c r="AT26" s="41">
        <f>IF(SUM(AQ26,AR26)&gt;0,SUM(AQ26,AR26),"")</f>
        <v>68.8</v>
      </c>
      <c r="AU26" s="41">
        <f>IF(SUM(AH26,AL26)&gt;0,SUM(AH26,AL26),"")</f>
        <v>12.8</v>
      </c>
      <c r="AV26" s="41">
        <f>IF(SUM(AG26:AH26,AJ26:AL26,AN26)-SUM(AI26,AM26)&gt;0,SUM(AG26:AH26,AJ26:AL26,AN26)-SUM(AI26,AM26),"")</f>
        <v>48.800000000000004</v>
      </c>
      <c r="AW26" s="41">
        <f>IF(SUM(AQ26,AR26,AV26)&gt;0,SUM(AQ26,AR26,AV26),"")</f>
        <v>117.6</v>
      </c>
      <c r="AX26" s="18">
        <v>17.7</v>
      </c>
      <c r="AY26" s="18">
        <v>3.4</v>
      </c>
      <c r="AZ26" s="18">
        <v>1.2</v>
      </c>
      <c r="BA26" s="18">
        <v>0</v>
      </c>
      <c r="BB26" s="18">
        <v>17.5</v>
      </c>
      <c r="BC26" s="18">
        <v>8.1</v>
      </c>
      <c r="BD26" s="18">
        <v>0.8</v>
      </c>
      <c r="BE26" s="18">
        <v>0</v>
      </c>
      <c r="BF26" s="18">
        <v>17.3</v>
      </c>
      <c r="BG26" s="18">
        <v>2.4</v>
      </c>
      <c r="BH26" s="18">
        <v>0</v>
      </c>
      <c r="BI26" s="18">
        <v>0</v>
      </c>
      <c r="BJ26" s="18"/>
      <c r="BK26" s="18"/>
      <c r="BL26" s="18"/>
      <c r="BM26" s="18"/>
      <c r="BN26" s="18"/>
      <c r="BO26" s="18"/>
      <c r="BP26" s="18"/>
      <c r="BQ26" s="18"/>
      <c r="BR26" s="29"/>
      <c r="BS26" s="11">
        <f>IF(SUM(AY26,BC26)&gt;0,SUM(AY26,BC26),"")</f>
        <v>11.5</v>
      </c>
      <c r="BT26" s="11">
        <f>IF(SUM(AX26:AY26,BA26:BC26,BE26)-AZ26-BD26&gt;0,SUM(AX26:AY26,BA26:BC26,BE26)-AZ26-BD26,"")</f>
        <v>44.699999999999996</v>
      </c>
      <c r="BU26" s="11">
        <f>IF(SUM(BF26:BG26,BI26)-BH26&gt;0,SUM(BF26:BG26,BI26)-BH26,"")</f>
        <v>19.7</v>
      </c>
      <c r="BV26" s="11">
        <f>IF(SUM(AY26,BC26,BG26)&gt;0,SUM(AY26,BC26,BG26),"")</f>
        <v>13.9</v>
      </c>
      <c r="BW26" s="11">
        <f>IF(SUM(BT26,BU26)&gt;0,SUM(BT26,BU26),"")</f>
        <v>64.399999999999991</v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>
        <f>IF(SUM(BT26,BU26,BY26)&gt;0,SUM(BT26,BU26,BY26),"")</f>
        <v>64.399999999999991</v>
      </c>
      <c r="CA26" s="19">
        <v>18</v>
      </c>
      <c r="CB26" s="19">
        <v>4.4000000000000004</v>
      </c>
      <c r="CC26" s="19">
        <v>1</v>
      </c>
      <c r="CD26" s="19">
        <v>0</v>
      </c>
      <c r="CE26" s="19">
        <v>17.399999999999999</v>
      </c>
      <c r="CF26" s="19">
        <v>2.8</v>
      </c>
      <c r="CG26" s="19">
        <v>0</v>
      </c>
      <c r="CH26" s="19">
        <v>0</v>
      </c>
      <c r="CI26" s="19">
        <v>17</v>
      </c>
      <c r="CJ26" s="19">
        <v>3.2</v>
      </c>
      <c r="CK26" s="19">
        <v>0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8"/>
      <c r="CV26" s="41">
        <f>IF(SUM(CB26,CF26)&gt;0,SUM(CB26,CF26),"")</f>
        <v>7.2</v>
      </c>
      <c r="CW26" s="41">
        <f>IF(SUM(CA26:CB26,CD26:CF26,CH26)-CC26-CG26&gt;0,SUM(CA26:CB26,CD26:CF26,CH26)-CC26-CG26,"")</f>
        <v>41.599999999999994</v>
      </c>
      <c r="CX26" s="41">
        <f>IF(SUM(CI26:CJ26,CL26)-CK26&gt;0,SUM(CI26:CJ26,CL26)-CK26,"")</f>
        <v>20.2</v>
      </c>
      <c r="CY26" s="41">
        <f>IF(SUM(CB26,CF26,CJ26)&gt;0,SUM(CB26,CF26,CJ26),"")</f>
        <v>10.4</v>
      </c>
      <c r="CZ26" s="41">
        <f>IF(SUM(CW26,CX26)&gt;0,SUM(CW26,CX26),"")</f>
        <v>61.8</v>
      </c>
      <c r="DA26" s="41" t="str">
        <f>IF(SUM(CN26,CR26)&gt;0,SUM(CN26,CR26),"")</f>
        <v/>
      </c>
      <c r="DB26" s="41" t="str">
        <f>IF(SUM(CM26:CN26,CP26:CR26,CT26)-SUM(CO26,CS26)&gt;0,SUM(CM26:CN26,CP26:CR26,CT26)-SUM(CO26,CS26),"")</f>
        <v/>
      </c>
      <c r="DC26" s="41">
        <f>IF(SUM(CW26,CX26,DB26)&gt;0,SUM(CW26,CX26,DB26),"")</f>
        <v>61.8</v>
      </c>
      <c r="DD26" s="52" t="str">
        <f>IF(MAX(EB26,FD26,GF26,HH26,IJ26,JL26,KN26,LP26,MR26,NT26,OV26,PX26,QZ26,SB26,TD26)-IF(L26="",0,L26)&gt;0.001,MAX(EB26,FD26,GF26,HH26,IJ26,JL26,KN26,LP26,MR26,NT26,OV26,PX26,QZ26,SB26,TD26)-IF(L26="",0,L26),"")</f>
        <v/>
      </c>
      <c r="DE26" s="52" t="str">
        <f>IF(MAX(EC26,FE26,GG26,HI26,IK26,JM26,KO26,LQ26,MS26,NU26,OW26,PY26,RA26,SC26,TE26)-IF(N26="",0,N26)&gt;0.001,MAX(EC26,FE26,GG26,HI26,IK26,JM26,KO26,LQ26,MS26,NU26,OW26,PY26,RA26,SC26,TE26)-IF(N26="",0,N26),"")</f>
        <v/>
      </c>
      <c r="DF26" s="52" t="str">
        <f>IF(MAX(EG26,FI26,GK26,HM26,IO26,JQ26,KS26,LU26,MW26,NY26,PA26,QC26,RE26,SG26,TI26)-IF(P26="",0,P26)&gt;0.001,MAX(EG26,FI26,GK26,HM26,IO26,JQ26,KS26,LU26,MW26,NY26,PA26,QC26,RE26,SG26,TI26)-IF(P26="",0,P26),"")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1" t="str">
        <f>IF(SUM(DH26,DL26)&gt;0,SUM(DH26,DL26),"")</f>
        <v/>
      </c>
      <c r="EB26" s="41" t="str">
        <f>IF(SUM(DG26:DH26,DJ26:DL26,DN26)-DI26-DM26&gt;0,SUM(DG26:DH26,DJ26:DL26,DN26)-DI26-DM26,"")</f>
        <v/>
      </c>
      <c r="EC26" s="41" t="str">
        <f>IF(SUM(DO26:DP26,DR26)-DQ26&gt;0,SUM(DO26:DP26,DR26)-DQ26,"")</f>
        <v/>
      </c>
      <c r="ED26" s="41" t="str">
        <f>IF(SUM(DH26,DL26,DP26)&gt;0,SUM(DH26,DL26,DP26),"")</f>
        <v/>
      </c>
      <c r="EE26" s="41" t="str">
        <f>IF(SUM(EB26,EC26)&gt;0,SUM(EB26,EC26),"")</f>
        <v/>
      </c>
      <c r="EF26" s="41" t="str">
        <f>IF(SUM(DT26,DX26)&gt;0,SUM(DT26,DX26),"")</f>
        <v/>
      </c>
      <c r="EG26" s="41" t="str">
        <f>IF(SUM(DS26:DT26,DV26:DX26,DZ26)-SUM(DU26,DY26)&gt;0,SUM(DS26:DT26,DV26:DX26,DZ26)-SUM(DU26,DY26),"")</f>
        <v/>
      </c>
      <c r="EH26" s="41" t="str">
        <f>IF(SUM(EB26,EC26,EG26)&gt;0,SUM(EB26,EC26,EG26),"")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IF(SUM(FD26,FE26,FI26)&gt;0,SUM(FD26,FE26,FI26),"")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1" t="str">
        <f>IF(SUM(FL26,FP26)&gt;0,SUM(FL26,FP26),"")</f>
        <v/>
      </c>
      <c r="GF26" s="41" t="str">
        <f>IF(SUM(FK26:FL26,FN26:FP26,FR26)-FM26-FQ26&gt;0,SUM(FK26:FL26,FN26:FP26,FR26)-FM26-FQ26,"")</f>
        <v/>
      </c>
      <c r="GG26" s="41" t="str">
        <f>IF(SUM(FS26:FT26,FV26)-FU26&gt;0,SUM(FS26:FT26,FV26)-FU26,"")</f>
        <v/>
      </c>
      <c r="GH26" s="41" t="str">
        <f>IF(SUM(FL26,FP26,FT26)&gt;0,SUM(FL26,FP26,FT26),"")</f>
        <v/>
      </c>
      <c r="GI26" s="41" t="str">
        <f>IF(SUM(GF26,GG26)&gt;0,SUM(GF26,GG26),"")</f>
        <v/>
      </c>
      <c r="GJ26" s="41" t="str">
        <f>IF(SUM(FX26,GB26)&gt;0,SUM(FX26,GB26),"")</f>
        <v/>
      </c>
      <c r="GK26" s="41" t="str">
        <f>IF(SUM(FW26:FX26,FZ26:GB26,GD26)-SUM(FY26,GC26)&gt;0,SUM(FW26:FX26,FZ26:GB26,GD26)-SUM(FY26,GC26),"")</f>
        <v/>
      </c>
      <c r="GL26" s="41" t="str">
        <f>IF(SUM(GF26,GG26,GK26)&gt;0,SUM(GF26,GG26,GK26),"")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IF(SUM(HH26,HI26,HM26)&gt;0,SUM(HH26,HI26,HM26),"")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1" t="str">
        <f>IF(SUM(HP26,HT26)&gt;0,SUM(HP26,HT26),"")</f>
        <v/>
      </c>
      <c r="IJ26" s="41" t="str">
        <f>IF(SUM(HO26:HP26,HR26:HT26,HV26)-HQ26-HU26&gt;0,SUM(HO26:HP26,HR26:HT26,HV26)-HQ26-HU26,"")</f>
        <v/>
      </c>
      <c r="IK26" s="41" t="str">
        <f>IF(SUM(HW26:HX26,HZ26)-HY26&gt;0,SUM(HW26:HX26,HZ26)-HY26,"")</f>
        <v/>
      </c>
      <c r="IL26" s="41" t="str">
        <f>IF(SUM(HP26,HT26,HX26)&gt;0,SUM(HP26,HT26,HX26),"")</f>
        <v/>
      </c>
      <c r="IM26" s="41" t="str">
        <f>IF(SUM(IJ26,IK26)&gt;0,SUM(IJ26,IK26),"")</f>
        <v/>
      </c>
      <c r="IN26" s="41" t="str">
        <f>IF(SUM(IB26,IF26)&gt;0,SUM(IB26,IF26),"")</f>
        <v/>
      </c>
      <c r="IO26" s="41" t="str">
        <f>IF(SUM(IA26:IB26,ID26:IF26,IH26)-SUM(IC26,IG26)&gt;0,SUM(IA26:IB26,ID26:IF26,IH26)-SUM(IC26,IG26),"")</f>
        <v/>
      </c>
      <c r="IP26" s="41" t="str">
        <f>IF(SUM(IJ26,IK26,IO26)&gt;0,SUM(IJ26,IK26,IO26),"")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IF(SUM(JL26,JM26,JQ26)&gt;0,SUM(JL26,JM26,JQ26),"")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1" t="str">
        <f>IF(SUM(JT26,JX26)&gt;0,SUM(JT26,JX26),"")</f>
        <v/>
      </c>
      <c r="KN26" s="41" t="str">
        <f>IF(SUM(JS26:JT26,JV26:JX26,JZ26)-JU26-JY26&gt;0,SUM(JS26:JT26,JV26:JX26,JZ26)-JU26-JY26,"")</f>
        <v/>
      </c>
      <c r="KO26" s="41" t="str">
        <f>IF(SUM(KA26:KB26,KD26)-KC26&gt;0,SUM(KA26:KB26,KD26)-KC26,"")</f>
        <v/>
      </c>
      <c r="KP26" s="41" t="str">
        <f>IF(SUM(JT26,JX26,KB26)&gt;0,SUM(JT26,JX26,KB26),"")</f>
        <v/>
      </c>
      <c r="KQ26" s="41" t="str">
        <f>IF(SUM(KN26,KO26)&gt;0,SUM(KN26,KO26),"")</f>
        <v/>
      </c>
      <c r="KR26" s="41" t="str">
        <f>IF(SUM(KF26,KJ26)&gt;0,SUM(KF26,KJ26),"")</f>
        <v/>
      </c>
      <c r="KS26" s="41" t="str">
        <f>IF(SUM(KE26:KF26,KH26:KJ26,KL26)-SUM(KG26,KK26)&gt;0,SUM(KE26:KF26,KH26:KJ26,KL26)-SUM(KG26,KK26),"")</f>
        <v/>
      </c>
      <c r="KT26" s="41" t="str">
        <f>IF(SUM(KN26,KO26,KS26)&gt;0,SUM(KN26,KO26,KS26),"")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IF(SUM(LP26,LQ26,LU26)&gt;0,SUM(LP26,LQ26,LU26),"")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1" t="str">
        <f>IF(SUM(LX26,MB26)&gt;0,SUM(LX26,MB26),"")</f>
        <v/>
      </c>
      <c r="MR26" s="41" t="str">
        <f>IF(SUM(LW26:LX26,LZ26:MB26,MD26)-LY26-MC26&gt;0,SUM(LW26:LX26,LZ26:MB26,MD26)-LY26-MC26,"")</f>
        <v/>
      </c>
      <c r="MS26" s="41" t="str">
        <f>IF(SUM(ME26:MF26,MH26)-MG26&gt;0,SUM(ME26:MF26,MH26)-MG26,"")</f>
        <v/>
      </c>
      <c r="MT26" s="41" t="str">
        <f>IF(SUM(LX26,MB26,MF26)&gt;0,SUM(LX26,MB26,MF26),"")</f>
        <v/>
      </c>
      <c r="MU26" s="41" t="str">
        <f>IF(SUM(MR26,MS26)&gt;0,SUM(MR26,MS26),"")</f>
        <v/>
      </c>
      <c r="MV26" s="41" t="str">
        <f>IF(SUM(MJ26,MN26)&gt;0,SUM(MJ26,MN26),"")</f>
        <v/>
      </c>
      <c r="MW26" s="41" t="str">
        <f>IF(SUM(MI26:MJ26,ML26:MN26,MP26)-SUM(MK26,MO26)&gt;0,SUM(MI26:MJ26,ML26:MN26,MP26)-SUM(MK26,MO26),"")</f>
        <v/>
      </c>
      <c r="MX26" s="41" t="str">
        <f>IF(SUM(MR26,MS26,MW26)&gt;0,SUM(MR26,MS26,MW26),"")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IF(SUM(NT26,NU26,NY26)&gt;0,SUM(NT26,NU26,NY26),"")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1" t="str">
        <f>IF(SUM(OB26,OF26)&gt;0,SUM(OB26,OF26),"")</f>
        <v/>
      </c>
      <c r="OV26" s="41" t="str">
        <f>IF(SUM(OA26:OB26,OD26:OF26,OH26)-OC26-OG26&gt;0,SUM(OA26:OB26,OD26:OF26,OH26)-OC26-OG26,"")</f>
        <v/>
      </c>
      <c r="OW26" s="41" t="str">
        <f>IF(SUM(OI26:OJ26,OL26)-OK26&gt;0,SUM(OI26:OJ26,OL26)-OK26,"")</f>
        <v/>
      </c>
      <c r="OX26" s="41" t="str">
        <f>IF(SUM(OB26,OF26,OJ26)&gt;0,SUM(OB26,OF26,OJ26),"")</f>
        <v/>
      </c>
      <c r="OY26" s="41" t="str">
        <f>IF(SUM(OV26,OW26)&gt;0,SUM(OV26,OW26),"")</f>
        <v/>
      </c>
      <c r="OZ26" s="41" t="str">
        <f>IF(SUM(ON26,OR26)&gt;0,SUM(ON26,OR26),"")</f>
        <v/>
      </c>
      <c r="PA26" s="41" t="str">
        <f>IF(SUM(OM26:ON26,OP26:OR26,OT26)-SUM(OO26,OS26)&gt;0,SUM(OM26:ON26,OP26:OR26,OT26)-SUM(OO26,OS26),"")</f>
        <v/>
      </c>
      <c r="PB26" s="41" t="str">
        <f>IF(SUM(OV26,OW26,PA26)&gt;0,SUM(OV26,OW26,PA26),"")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IF(SUM(PX26,PY26,QC26)&gt;0,SUM(PX26,PY26,QC26),"")</f>
        <v/>
      </c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41" t="str">
        <f>IF(SUM(QF26,QJ26)&gt;0,SUM(QF26,QJ26),"")</f>
        <v/>
      </c>
      <c r="QZ26" s="41" t="str">
        <f>IF(SUM(QE26:QF26,QH26:QJ26,QL26)-QG26-QK26&gt;0,SUM(QE26:QF26,QH26:QJ26,QL26)-QG26-QK26,"")</f>
        <v/>
      </c>
      <c r="RA26" s="41" t="str">
        <f>IF(SUM(QM26:QN26,QP26)-QO26&gt;0,SUM(QM26:QN26,QP26)-QO26,"")</f>
        <v/>
      </c>
      <c r="RB26" s="41" t="str">
        <f>IF(SUM(QF26,QJ26,QN26)&gt;0,SUM(QF26,QJ26,QN26),"")</f>
        <v/>
      </c>
      <c r="RC26" s="41" t="str">
        <f>IF(SUM(QZ26,RA26)&gt;0,SUM(QZ26,RA26),"")</f>
        <v/>
      </c>
      <c r="RD26" s="41" t="str">
        <f>IF(SUM(QR26,QV26)&gt;0,SUM(QR26,QV26),"")</f>
        <v/>
      </c>
      <c r="RE26" s="41" t="str">
        <f>IF(SUM(QQ26:QR26,QT26:QV26,QX26)-SUM(QS26,QW26)&gt;0,SUM(QQ26:QR26,QT26:QV26,QX26)-SUM(QS26,QW26),"")</f>
        <v/>
      </c>
      <c r="RF26" s="41" t="str">
        <f>IF(SUM(QZ26,RA26,RE26)&gt;0,SUM(QZ26,RA26,RE26),"")</f>
        <v/>
      </c>
      <c r="RG26" s="18"/>
      <c r="RH26" s="18"/>
      <c r="RI26" s="18"/>
      <c r="RJ26" s="18"/>
      <c r="RK26" s="18"/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1" t="str">
        <f>IF(SUM(RH26,RL26)&gt;0,SUM(RH26,RL26),"")</f>
        <v/>
      </c>
      <c r="SB26" s="11" t="str">
        <f>IF(SUM(RG26:RH26,RJ26:RL26,RN26)-RI26-RM26&gt;0,SUM(RG26:RH26,RJ26:RL26,RN26)-RI26-RM26,"")</f>
        <v/>
      </c>
      <c r="SC26" s="11" t="str">
        <f>IF(SUM(RO26:RP26,RR26)-RQ26&gt;0,SUM(RO26:RP26,RR26)-RQ26,"")</f>
        <v/>
      </c>
      <c r="SD26" s="11" t="str">
        <f>IF(SUM(RH26,RL26,RP26)&gt;0,SUM(RH26,RL26,RP26),"")</f>
        <v/>
      </c>
      <c r="SE26" s="11" t="str">
        <f>IF(SUM(SB26,SC26)&gt;0,SUM(SB26,SC26),"")</f>
        <v/>
      </c>
      <c r="SF26" s="11" t="str">
        <f>IF(SUM(RT26,RX26)&gt;0,SUM(RT26,RX26),"")</f>
        <v/>
      </c>
      <c r="SG26" s="11" t="str">
        <f>IF(SUM(RS26:RT26,RV26:RX26,RZ26)-SUM(RU26,RY26)&gt;0,SUM(RS26:RT26,RV26:RX26,RZ26)-SUM(RU26,RY26),"")</f>
        <v/>
      </c>
      <c r="SH26" s="11" t="str">
        <f>IF(SUM(SB26,SC26,SG26)&gt;0,SUM(SB26,SC26,SG26),"")</f>
        <v/>
      </c>
      <c r="SI26" s="17"/>
      <c r="SJ26" s="17"/>
      <c r="SK26" s="17"/>
      <c r="SL26" s="17"/>
      <c r="SM26" s="17"/>
      <c r="SN26" s="17"/>
      <c r="SO26" s="17"/>
      <c r="SP26" s="17"/>
      <c r="SQ26" s="17"/>
      <c r="SR26" s="17"/>
      <c r="SS26" s="17"/>
      <c r="ST26" s="17"/>
      <c r="SU26" s="17"/>
      <c r="SV26" s="17"/>
      <c r="SW26" s="17"/>
      <c r="SX26" s="17"/>
      <c r="SY26" s="17"/>
      <c r="SZ26" s="17"/>
      <c r="TA26" s="17"/>
      <c r="TB26" s="17"/>
      <c r="TC26" s="41" t="str">
        <f>IF(SUM(SJ26,SN26)&gt;0,SUM(SJ26,SN26),"")</f>
        <v/>
      </c>
      <c r="TD26" s="41" t="str">
        <f>IF(SUM(SI26:SJ26,SL26:SN26,SP26)-SK26-SO26&gt;0,SUM(SI26:SJ26,SL26:SN26,SP26)-SK26-SO26,"")</f>
        <v/>
      </c>
      <c r="TE26" s="41" t="str">
        <f>IF(SUM(SQ26:SR26,ST26)-SS26&gt;0,SUM(SQ26:SR26,ST26)-SS26,"")</f>
        <v/>
      </c>
      <c r="TF26" s="41" t="str">
        <f>IF(SUM(SJ26,SN26,SR26)&gt;0,SUM(SJ26,SN26,SR26),"")</f>
        <v/>
      </c>
      <c r="TG26" s="41" t="str">
        <f>IF(SUM(TD26,TE26)&gt;0,SUM(TD26,TE26),"")</f>
        <v/>
      </c>
      <c r="TH26" s="41" t="str">
        <f>IF(SUM(SV26,SZ26)&gt;0,SUM(SV26,SZ26),"")</f>
        <v/>
      </c>
      <c r="TI26" s="41" t="str">
        <f>IF(SUM(SU26:SV26,SX26:SZ26,TB26)-SUM(SW26,TA26)&gt;0,SUM(SU26:SV26,SX26:SZ26,TB26)-SUM(SW26,TA26),"")</f>
        <v/>
      </c>
      <c r="TJ26" s="41" t="str">
        <f>IF(SUM(TD26,TE26,TI26)&gt;0,SUM(TD26,TE26,TI26),"")</f>
        <v/>
      </c>
      <c r="TK26" s="27">
        <f>IF($CU26="P",CA26,(CA26+AX26)/2)</f>
        <v>17.850000000000001</v>
      </c>
      <c r="TL26" s="27">
        <f>IF($CU26="P",CB26,(CB26+AY26)/2)</f>
        <v>3.9000000000000004</v>
      </c>
      <c r="TM26" s="27">
        <f>IF($CU26="P",CC26,(CC26+AZ26)/2)</f>
        <v>1.1000000000000001</v>
      </c>
      <c r="TN26" s="27">
        <f>IF($CU26="P",CD26,(CD26+BA26)/2)</f>
        <v>0</v>
      </c>
      <c r="TO26" s="27">
        <f>IF($CU26="P",CE26,(CE26+BB26)/2)</f>
        <v>17.45</v>
      </c>
      <c r="TP26" s="27">
        <f>IF($CU26="P",CF26,(CF26+BC26)/2)</f>
        <v>5.4499999999999993</v>
      </c>
      <c r="TQ26" s="27">
        <f>IF($CU26="P",CG26,(CG26+BD26)/2)</f>
        <v>0.4</v>
      </c>
      <c r="TR26" s="27">
        <f>IF($CU26="P",CH26,(CH26+BE26)/2)</f>
        <v>0</v>
      </c>
      <c r="TS26" s="27">
        <f>IF($CU26="P",CI26,(CI26+BF26)/2)</f>
        <v>17.149999999999999</v>
      </c>
      <c r="TT26" s="27">
        <f>IF($CU26="P",CJ26,(CJ26+BG26)/2)</f>
        <v>2.8</v>
      </c>
      <c r="TU26" s="27">
        <f>IF($CU26="P",CK26,(CK26+BH26)/2)</f>
        <v>0</v>
      </c>
      <c r="TV26" s="27">
        <f>IF($CU26="P",CL26,(CL26+BI26)/2)</f>
        <v>0</v>
      </c>
      <c r="TW26" s="27">
        <f>IF($CU26="P",CM26,(CM26+BJ26)/2)</f>
        <v>0</v>
      </c>
      <c r="TX26" s="27">
        <f>IF($CU26="P",CN26,(CN26+BK26)/2)</f>
        <v>0</v>
      </c>
      <c r="TY26" s="27">
        <f>IF($CU26="P",CO26,(CO26+BL26)/2)</f>
        <v>0</v>
      </c>
      <c r="TZ26" s="27">
        <f>IF($CU26="P",CP26,(CP26+BM26)/2)</f>
        <v>0</v>
      </c>
      <c r="UA26" s="27">
        <f>IF($CU26="P",CQ26,(CQ26+BN26)/2)</f>
        <v>0</v>
      </c>
      <c r="UB26" s="27">
        <f>IF($CU26="P",CR26,(CR26+BO26)/2)</f>
        <v>0</v>
      </c>
      <c r="UC26" s="27">
        <f>IF($CU26="P",CS26,(CS26+BP26)/2)</f>
        <v>0</v>
      </c>
      <c r="UD26" s="27">
        <f>IF($CU26="P",CT26,(CT26+BQ26)/2)</f>
        <v>0</v>
      </c>
      <c r="UE26" s="29" t="s">
        <v>56</v>
      </c>
      <c r="UF26" s="11">
        <f>IF(SUM(TL26,TP26)&gt;0,SUM(TL26,TP26),"")</f>
        <v>9.35</v>
      </c>
      <c r="UG26" s="11">
        <f>IF(SUM(TK26:TL26,TN26:TP26,TR26)-TM26-TQ26&gt;0,SUM(TK26:TL26,TN26:TP26,TR26)-TM26-TQ26,"")</f>
        <v>43.150000000000006</v>
      </c>
      <c r="UH26" s="11">
        <f>IF(SUM(TS26:TT26,TV26)-TU26&gt;0,SUM(TS26:TT26,TV26)-TU26,"")</f>
        <v>19.95</v>
      </c>
      <c r="UI26" s="11">
        <f>IF(SUM(TL26,TP26,TT26)&gt;0,SUM(TL26,TP26,TT26),"")</f>
        <v>12.149999999999999</v>
      </c>
      <c r="UJ26" s="11">
        <f>IF(SUM(UG26,UH26)&gt;0,SUM(UG26,UH26),"")</f>
        <v>63.100000000000009</v>
      </c>
      <c r="UK26" s="11" t="str">
        <f>IF(SUM(TX26,UB26)&gt;0,SUM(TX26,UB26),"")</f>
        <v/>
      </c>
      <c r="UL26" s="11" t="str">
        <f>IF(SUM(TW26:TX26,TZ26:UB26,UD26)-SUM(TY26,UC26)&gt;0,SUM(TW26:TX26,TZ26:UB26,UD26)-SUM(TY26,UC26),"")</f>
        <v/>
      </c>
      <c r="UM26" s="11">
        <f>IF(SUM(UG26,UH26,UL26)&gt;0,SUM(UG26,UH26,UL26),"")</f>
        <v>63.100000000000009</v>
      </c>
    </row>
    <row r="27" spans="1:559" x14ac:dyDescent="0.2">
      <c r="A27" s="4" t="str" cm="1">
        <f t="array" ref="A27">IF(AND(H27&lt;&gt;"",H27&lt;&gt;"No DD"),SUMPRODUCT((H$4:H$32&lt;&gt;"")*(H$4:H$32&lt;&gt;"No DD")*(E$4:E$32&gt;E27))+1,IF(H27="No DD",SUMPRODUCT((H$4:H$32="No DD")*(E$4:E$32&gt;E27))+1+SUMPRODUCT((H$4:H$32&lt;&gt;"")*(H$4:H$32&lt;&gt;"No DD")),""))</f>
        <v/>
      </c>
      <c r="B27" s="5" t="s">
        <v>257</v>
      </c>
      <c r="C27" s="4" t="s">
        <v>6</v>
      </c>
      <c r="D27" s="4">
        <v>2007</v>
      </c>
      <c r="E27" s="9">
        <f>SUM(J27:R27)+SUM(J27:O27)*0.0000001+SUM(J27)*0.0000000000001</f>
        <v>160.70001172000485</v>
      </c>
      <c r="F27" s="3" t="str">
        <f>IF(OR(AND(AP27&gt;=AW$34,AQ27&gt;=AW$38,AP27&lt;&gt;"",AO27=""),AND(AU27&gt;=AW$34,AV27&gt;=AW$38,AU27&lt;&gt;"",AO27=""),AND(BS27&gt;=BZ$34,BT27&gt;=BZ$38,BS27&lt;&gt;"",BR27=""),AND(BX27&gt;=BZ$34,BY27&gt;=BZ$38,BX27&lt;&gt;"",BR27=""),AND(CV27&gt;=DC$34,CW27&gt;=DC$38,CV27&lt;&gt;"",CU27=""),AND(DA27&gt;=DC$34,DB27&gt;=DC$38,DA27&lt;&gt;""),AND(EA27&gt;=EH$34,EB27&gt;=EH$38,EA27&lt;&gt;""),AND(EF27&gt;=EH$34,EG27&gt;=EH$38,EF27&lt;&gt;""),AND(FC27&gt;=FJ$34,FD27&gt;=FJ$38,FC27&lt;&gt;""),AND(FH27&gt;=FJ$34,FI27&gt;=FJ$38,FH27&lt;&gt;""),AND(GE27&gt;=GL$34,GF27&gt;=GL$38,GE27&lt;&gt;""),AND(GJ27&gt;=GL$34,GK27&gt;=GL$38,GJ27&lt;&gt;""),AND(HG27&gt;=HN$34,HH27&gt;=HN$38,HG27&lt;&gt;""),AND(HL27&gt;=HN$34,HM27&gt;=HN$38,HL27&lt;&gt;""),AND(II27&gt;=IP$34,IJ27&gt;=IP$38,II27&lt;&gt;""),AND(IN27&gt;=IP$34,IO27&gt;=IP$38,IN27&lt;&gt;""),AND(JK27&gt;=JR$34,JL27&gt;=JR$38,JK27&lt;&gt;""),AND(JP27&gt;=JR$34,JQ27&gt;=JR$38,JP27&lt;&gt;""),AND(KM27&gt;=KT$34,KN27&gt;=KT$38,KM27&lt;&gt;""),AND(KR27&gt;=KT$34,KS27&gt;=KT$38,KR27&lt;&gt;""),AND(LO27&gt;=LV$34,LP27&gt;=LV$38,LO27&lt;&gt;""),AND(LT27&gt;=LV$34,LU27&gt;=LV$38,LT27&lt;&gt;""),AND(MQ27&gt;=MX$34,MR27&gt;=MX$38,MQ27&lt;&gt;""),AND(MV27&gt;=MX$34,MW27&gt;=MX$38,MV27&lt;&gt;""),AND(NS27&gt;=NZ$34,NT27&gt;=NZ$38,NS27&lt;&gt;""),AND(NX27&gt;=NZ$34,NY27&gt;=NZ$38,NX27&lt;&gt;""),AND(OU27&gt;=PB$34,OV27&gt;=PB$38,OU27&lt;&gt;""),AND(OZ27&gt;=PB$34,PA27&gt;=PB$38,OZ27&lt;&gt;""),AND(PW27&gt;=QD$34,PX27&gt;=QD$38,PW27&lt;&gt;""),AND(QB27&gt;=QD$34,QC27&gt;=QD$38,QB27&lt;&gt;""),AND(QY27&gt;=RF$34,QZ27&gt;=RF$38,QY27&lt;&gt;""),AND(RD27&gt;=RF$34,RE27&gt;=RF$38,RD27&lt;&gt;""),AND(SA27&gt;=SH$34,SB27&gt;=SH$38,SA27&lt;&gt;""),AND(SF27&gt;=SH$34,SG27&gt;=SH$38,SF27&lt;&gt;""),AND(TC27&gt;=TJ$34,TD27&gt;=TJ$38,TC27&lt;&gt;""),AND(TI27&gt;=TJ$34,TJ27&gt;=TJ$38,TI27&lt;&gt;"")),"P","")</f>
        <v/>
      </c>
      <c r="G27" s="3" t="str">
        <f>IF(OR(AND(AQ27&gt;=AW$38,AQ27&lt;&gt;"",AO27=""),AND(AV27&gt;=AW$38,AV27&lt;&gt;"",AO27=""),AND(BT27&gt;=BZ$38,BT27&lt;&gt;"",BR27=""),AND(BY27&gt;=BZ$38,BY27&lt;&gt;"",BR27=""),AND(CW27&gt;=DC$38,CW27&lt;&gt;"",CU27=""),AND(DB27&gt;=DC$38,DB27&lt;&gt;"",CU27=""),AND(EB27&gt;=EH$38,EB27&lt;&gt;""),AND(EG27&gt;=EH$38,EG27&lt;&gt;""),AND(FD27&gt;=FJ$38,FD27&lt;&gt;""),AND(FI27&gt;=FJ$38,FI27&lt;&gt;""),AND(GF27&gt;=GL$38,GF27&lt;&gt;""),AND(GK27&gt;=GL$38,GK27&lt;&gt;""),AND(HH27&gt;=HN$38,HH27&lt;&gt;""),AND(HM27&gt;=HN$38,HM27&lt;&gt;""),AND(IJ27&gt;=IP$38,IJ27&lt;&gt;""),AND(IO27&gt;=IP$38,IO27&lt;&gt;""),AND(JL27&gt;=JR$38,JL27&lt;&gt;""),AND(JQ27&gt;=JR$38,JQ27&lt;&gt;""),AND(KN27&gt;=KT$38,KN27&lt;&gt;""),AND(KS27&gt;=KT$38,KS27&lt;&gt;""),AND(LP27&gt;=LV$38,LP27&lt;&gt;""),AND(LU27&gt;=LV$38,LU27&lt;&gt;""),AND(MR27&gt;=MX$38,MR27&lt;&gt;""),AND(MW27&gt;=MX$38,MW27&lt;&gt;""),AND(NT27&gt;=NZ$38,NT27&lt;&gt;""),AND(NY27&gt;=NZ$38,NY27&lt;&gt;""),AND(OV27&gt;=PB$38,OV27&lt;&gt;""),AND(PA27&gt;=PB$38,PA27&lt;&gt;""),AND(PX27&gt;=QD$38,PX27&lt;&gt;""),AND(QC27&gt;=QD$38,QC27&lt;&gt;""),AND(QZ27&gt;=RF$38,QZ27&lt;&gt;""),AND(RE27&gt;=RF$38,RE27&lt;&gt;""),AND(SB27&gt;=SH$38,SB27&lt;&gt;""),AND(SG27&gt;=SH$38,SG27&lt;&gt;""),AND(TD27&gt;=TJ$38,TD27&lt;&gt;""),AND(TJ27&gt;=TJ$38,TJ27&lt;&gt;"")),"P","")</f>
        <v/>
      </c>
      <c r="H27" s="37" t="str">
        <f>IF(AND(G27="P",F27=""),"No DD",IF(OR(AND(AS27&gt;=AW$37,AT27&gt;=AW$41,AS27&lt;&gt;"",AO27=""),AND(BV27&gt;=BZ$37,BW27&gt;=BZ$41,BV27&lt;&gt;"",BR27=""),AND(CY27&gt;=DC$37,CZ27&gt;=DC$41,CY27&lt;&gt;"",CU27=""),AND(ED27&gt;=EH$37,EE27&gt;=EH$41,ED27&lt;&gt;""),AND(FF27&gt;=FJ$37,FG27&gt;=FJ$41,FF27&lt;&gt;""),AND(GH27&gt;=GL$37,GI27&gt;=GL$41,GH27&lt;&gt;""),AND(HJ27&gt;=HN$37,HK27&gt;=HN$41,HJ27&lt;&gt;""),AND(IL27&gt;=IP$37,IM27&gt;=IP$41,IL27&lt;&gt;""),AND(JN27&gt;=JR$37,JO27&gt;=JR$41,JN27&lt;&gt;""),AND(KP27&gt;=KT$37,KQ27&gt;=KT$41,KP27&lt;&gt;""),AND(LR27&gt;=LV$37,LS27&gt;=LV$41,LR27&lt;&gt;""),AND(MT27&gt;=MX$37,MU27&gt;=MX$41,MT27&lt;&gt;""),AND(NV27&gt;=NZ$37,NW27&gt;=NZ$41,NV27&lt;&gt;""),AND(OX27&gt;=PB$37,OY27&gt;=PB$41,OX27&lt;&gt;""),AND(PZ27&gt;=QD$37,QA27&gt;=QD$41,PZ27&lt;&gt;""),AND(RB27&gt;=RF$37,RC27&gt;=RF$41,RB27&lt;&gt;""),AND(SD27&gt;=SH$37,SE27&gt;=SH$41,SD27&lt;&gt;""),AND(TF27&gt;=TJ$37,TG27&gt;=TJ$41,TF27&lt;&gt;"")),"Merit",IF(OR(AND(AS27&gt;=AW$36,AT27&gt;=AW$40,AS27&lt;&gt;"",AO27=""),AND(BV27&gt;=BZ$36,BW27&gt;=BZ$40,BV27&lt;&gt;"",BR27=""),AND(CY27&gt;=DC$36,CZ27&gt;=DC$40,CY27&lt;&gt;"",CU27=""),AND(ED27&gt;=EH$36,EE27&gt;=EH$40,ED27&lt;&gt;""),AND(FF27&gt;=FJ$36,FG27&gt;=FJ$40,FF27&lt;&gt;""),AND(GH27&gt;=GL$36,GI27&gt;=GL$40,GH27&lt;&gt;""),AND(HJ27&gt;=HN$36,HK27&gt;=HN$40,HJ27&lt;&gt;""),AND(IL27&gt;=IP$36,IM27&gt;=IP$40,IL27&lt;&gt;""),AND(JN27&gt;=JR$36,JO27&gt;=JR$40,JN27&lt;&gt;""),AND(KP27&gt;=KT$36,KQ27&gt;=KT$40,KP27&lt;&gt;""),AND(LR27&gt;=LV$36,LS27&gt;=LV$40,LR27&lt;&gt;""),AND(MT27&gt;=MX$36,MU27&gt;=MX$40,MT27&lt;&gt;""),AND(NV27&gt;=NZ$36,NW27&gt;=NZ$40,NV27&lt;&gt;""),AND(OX27&gt;=PB$36,OY27&gt;=PB$40,OX27&lt;&gt;""),AND(PZ27&gt;=QD$36,QA27&gt;=QD$40,PZ27&lt;&gt;""),AND(RB27&gt;=RF$36,RC27&gt;=RF$40,RB27&lt;&gt;""),AND(SD27&gt;=SH$36,SE27&gt;=SH$40,SD27&lt;&gt;""),AND(TF27&gt;=TJ$36,TG27&gt;=TJ$40,TF27&lt;&gt;"")),"Excellence",IF(I27="P","Worlds Team",IF(F27="P","National Team","")))))</f>
        <v/>
      </c>
      <c r="I27" s="3" t="str">
        <f>IF(OR(AND(AS27&gt;=AW$35,AT27&gt;=AW$39,AS27&lt;&gt;"",AO27=""),AND(BV27&gt;=BZ$35,BW27&gt;=BZ$39,BV27&lt;&gt;"",BR27=""),AND(CY27&gt;=DC$35,CZ27&gt;=DC$39,CY27&lt;&gt;"",CU27=""),AND(ED27&gt;=EH$35,EE27&gt;=EH$39,ED27&lt;&gt;""),AND(FF27&gt;=FJ$35,FG27&gt;=FJ$39,FF27&lt;&gt;""),AND(GH27&gt;=GL$35,GI27&gt;=GL$39,GH27&lt;&gt;""),AND(HJ27&gt;=HN$35,HK27&gt;=HN$39,HJ27&lt;&gt;""),AND(IL27&gt;=IP$35,IM27&gt;=IP$39,IL27&lt;&gt;""),AND(JN27&gt;=JR$35,JO27&gt;=JR$39,JN27&lt;&gt;""),AND(KP27&gt;=KT$35,KQ27&gt;=KT$39,KP27&lt;&gt;""),AND(LR27&gt;=LV$35,LS27&gt;=LV$39,LR27&lt;&gt;""),AND(MT27&gt;=MX$35,MU27&gt;=MX$39,MT27&lt;&gt;""),AND(NV27&gt;=NZ$35,NW27&gt;=NZ$39,NV27&lt;&gt;""),AND(OX27&gt;=PB$35,OY27&gt;=PB$39,OX27&lt;&gt;""),AND(PZ27&gt;=QD$35,QA27&gt;=QD$39,PZ27&lt;&gt;""),AND(RB27&gt;=RF$35,RC27&gt;=RF$39,RB27&lt;&gt;""),AND(SD27&gt;=SH$35,SE27&gt;=SH$39,SD27&lt;&gt;""),AND(TF27&gt;=TJ$35,TG27&gt;=TJ$39,TF27&lt;&gt;"")),"P","")</f>
        <v/>
      </c>
      <c r="J27" s="8">
        <f>IF(COUNT(AQ27,BT27,CW27)&gt;0,LARGE((AQ27,BT27,CW27),1),0)</f>
        <v>48.6</v>
      </c>
      <c r="K27" s="8" t="str">
        <f>IF(J27=0,"",IF(J27=CW27,$CA$1,IF(J27=BT27,$AX$1,IF(J27=AQ27,$U$1,""))))</f>
        <v>2024 Nationals</v>
      </c>
      <c r="L27" s="8">
        <f>IF(COUNT(AQ27,BT27,CW27)&gt;1,LARGE((AQ27,BT27,CW27),2),0)</f>
        <v>48</v>
      </c>
      <c r="M27" s="8" t="str">
        <f>IF(K27=0,"",IF(AND(L27=J27,L27=AQ27,K27=BT27),$U$1,IF(AND(L27=J27,L27=AQ27,L27=CW27),$U$1,IF(AND(L27=J27,L27=CW27,L27=BT27),$AX$1,IF(L27=CW27,$CA$1,IF(L27=BT27,$AX$1,IF(L27=AQ27,$U$1,"")))))))</f>
        <v>2023 Domestic 3rd Trial</v>
      </c>
      <c r="N27" s="8">
        <f>IF(COUNT(AR27,BU27,CX27)&gt;0,LARGE((AR27,BU27,CX27),1),0)</f>
        <v>20.599999999999998</v>
      </c>
      <c r="O27" s="8" t="str">
        <f>IF(N27=0,"",IF(N27=CX27,$CA$1,IF(N27=BU27,$AX$1,IF(N27=AR27,$U$1,""))))</f>
        <v>2024 Elite Canada</v>
      </c>
      <c r="P27" s="8">
        <f>IF(MAX(AV27,BY27,DB27)&gt;0,MAX(AV27,BY27,DB27),0)</f>
        <v>43.500000000000007</v>
      </c>
      <c r="Q27" s="8" t="str">
        <f>IF(P27=0,"",IF(P27=DB27,$CA$1,IF(P27=BY27,$AX$1,IF(P27=AV27,$U$1,""))))</f>
        <v>2023 Domestic 3rd Trial</v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TD27,$SI$1,IF(R27+IF(L27="",0,L27)=SB27,$RG$1,IF(R27+IF(L27="",0,L27)=QZ27,$QE$1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))),IF(R27=DE27,IF(R27+IF(N27="",0,N27)=TE27,$SI$1,IF(R27+IF(N27="",0,N27)=SC27,$RG$1,IF(R27+IF(N27="",0,N27)=RA27,$QE$1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))),IF(R27=DF27,IF(R27+IF(P27="",0,P27)=TI27,$SI$1,IF(R27+IF(P27="",0,P27)=SG27,$RG$1,IF(R27+IF(P27="",0,P27)=RE27,$QE$1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)))</f>
        <v/>
      </c>
      <c r="U27" s="19">
        <v>18.8</v>
      </c>
      <c r="V27" s="19">
        <v>5.1999999999999993</v>
      </c>
      <c r="W27" s="19">
        <v>0</v>
      </c>
      <c r="X27" s="19">
        <v>0</v>
      </c>
      <c r="Y27" s="19">
        <v>18</v>
      </c>
      <c r="Z27" s="19">
        <v>6</v>
      </c>
      <c r="AA27" s="19">
        <v>0</v>
      </c>
      <c r="AB27" s="19">
        <v>0</v>
      </c>
      <c r="AC27" s="19">
        <v>18.600000000000001</v>
      </c>
      <c r="AD27" s="19">
        <v>1.2999999999999998</v>
      </c>
      <c r="AE27" s="19">
        <v>3.6</v>
      </c>
      <c r="AF27" s="19">
        <v>0</v>
      </c>
      <c r="AG27" s="19">
        <v>18.8</v>
      </c>
      <c r="AH27" s="19">
        <v>5.1999999999999993</v>
      </c>
      <c r="AI27" s="19">
        <v>0.8</v>
      </c>
      <c r="AJ27" s="19">
        <v>0</v>
      </c>
      <c r="AK27" s="19">
        <v>17.100000000000001</v>
      </c>
      <c r="AL27" s="19">
        <v>3.2</v>
      </c>
      <c r="AM27" s="19">
        <v>0</v>
      </c>
      <c r="AN27" s="19">
        <v>0</v>
      </c>
      <c r="AO27" s="28"/>
      <c r="AP27" s="41">
        <f>IF(SUM(V27,Z27)&gt;0,SUM(V27,Z27),"")</f>
        <v>11.2</v>
      </c>
      <c r="AQ27" s="41">
        <f>IF(SUM(U27:V27,X27:Z27,AB27)-W27-AA27&gt;0,SUM(U27:V27,X27:Z27,AB27)-W27-AA27,"")</f>
        <v>48</v>
      </c>
      <c r="AR27" s="41">
        <f>IF(SUM(AC27:AD27,AF27)-AE27&gt;0,SUM(AC27:AD27,AF27)-AE27,"")</f>
        <v>16.3</v>
      </c>
      <c r="AS27" s="41">
        <f>IF(SUM(V27,Z27,AD27)&gt;0,SUM(V27,Z27,AD27),"")</f>
        <v>12.5</v>
      </c>
      <c r="AT27" s="41">
        <f>IF(SUM(AQ27,AR27)&gt;0,SUM(AQ27,AR27),"")</f>
        <v>64.3</v>
      </c>
      <c r="AU27" s="41">
        <f>IF(SUM(AH27,AL27)&gt;0,SUM(AH27,AL27),"")</f>
        <v>8.3999999999999986</v>
      </c>
      <c r="AV27" s="41">
        <f>IF(SUM(AG27:AH27,AJ27:AL27,AN27)-SUM(AI27,AM27)&gt;0,SUM(AG27:AH27,AJ27:AL27,AN27)-SUM(AI27,AM27),"")</f>
        <v>43.500000000000007</v>
      </c>
      <c r="AW27" s="41">
        <f>IF(SUM(AQ27,AR27,AV27)&gt;0,SUM(AQ27,AR27,AV27),"")</f>
        <v>107.80000000000001</v>
      </c>
      <c r="AX27" s="18">
        <v>16.399999999999999</v>
      </c>
      <c r="AY27" s="18">
        <v>6.8</v>
      </c>
      <c r="AZ27" s="18">
        <v>0.8</v>
      </c>
      <c r="BA27" s="18">
        <v>0</v>
      </c>
      <c r="BB27" s="18">
        <v>18</v>
      </c>
      <c r="BC27" s="18">
        <v>3.4</v>
      </c>
      <c r="BD27" s="18">
        <v>1.8</v>
      </c>
      <c r="BE27" s="18">
        <v>0</v>
      </c>
      <c r="BF27" s="18">
        <v>18</v>
      </c>
      <c r="BG27" s="18">
        <v>4.4000000000000004</v>
      </c>
      <c r="BH27" s="18">
        <v>1.8</v>
      </c>
      <c r="BI27" s="18">
        <v>0</v>
      </c>
      <c r="BJ27" s="18"/>
      <c r="BK27" s="18"/>
      <c r="BL27" s="18"/>
      <c r="BM27" s="18"/>
      <c r="BN27" s="18"/>
      <c r="BO27" s="18"/>
      <c r="BP27" s="18"/>
      <c r="BQ27" s="18"/>
      <c r="BR27" s="29"/>
      <c r="BS27" s="11">
        <f>IF(SUM(AY27,BC27)&gt;0,SUM(AY27,BC27),"")</f>
        <v>10.199999999999999</v>
      </c>
      <c r="BT27" s="11">
        <f>IF(SUM(AX27:AY27,BA27:BC27,BE27)-AZ27-BD27&gt;0,SUM(AX27:AY27,BA27:BC27,BE27)-AZ27-BD27,"")</f>
        <v>42.000000000000007</v>
      </c>
      <c r="BU27" s="11">
        <f>IF(SUM(BF27:BG27,BI27)-BH27&gt;0,SUM(BF27:BG27,BI27)-BH27,"")</f>
        <v>20.599999999999998</v>
      </c>
      <c r="BV27" s="11">
        <f>IF(SUM(AY27,BC27,BG27)&gt;0,SUM(AY27,BC27,BG27),"")</f>
        <v>14.6</v>
      </c>
      <c r="BW27" s="11">
        <f>IF(SUM(BT27,BU27)&gt;0,SUM(BT27,BU27),"")</f>
        <v>62.600000000000009</v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>
        <f>IF(SUM(BT27,BU27,BY27)&gt;0,SUM(BT27,BU27,BY27),"")</f>
        <v>62.600000000000009</v>
      </c>
      <c r="CA27" s="19">
        <v>18.399999999999999</v>
      </c>
      <c r="CB27" s="19">
        <v>6.8</v>
      </c>
      <c r="CC27" s="19">
        <v>0</v>
      </c>
      <c r="CD27" s="19">
        <v>0</v>
      </c>
      <c r="CE27" s="19">
        <v>18.2</v>
      </c>
      <c r="CF27" s="19">
        <v>5.6</v>
      </c>
      <c r="CG27" s="19">
        <v>0.4</v>
      </c>
      <c r="CH27" s="19">
        <v>0</v>
      </c>
      <c r="CI27" s="19">
        <v>17.2</v>
      </c>
      <c r="CJ27" s="19">
        <v>3.2</v>
      </c>
      <c r="CK27" s="19">
        <v>0</v>
      </c>
      <c r="CL27" s="19">
        <v>0</v>
      </c>
      <c r="CM27" s="19"/>
      <c r="CN27" s="19"/>
      <c r="CO27" s="19"/>
      <c r="CP27" s="19"/>
      <c r="CQ27" s="19"/>
      <c r="CR27" s="19"/>
      <c r="CS27" s="19"/>
      <c r="CT27" s="19"/>
      <c r="CU27" s="28"/>
      <c r="CV27" s="41">
        <f>IF(SUM(CB27,CF27)&gt;0,SUM(CB27,CF27),"")</f>
        <v>12.399999999999999</v>
      </c>
      <c r="CW27" s="41">
        <f>IF(SUM(CA27:CB27,CD27:CF27,CH27)-CC27-CG27&gt;0,SUM(CA27:CB27,CD27:CF27,CH27)-CC27-CG27,"")</f>
        <v>48.6</v>
      </c>
      <c r="CX27" s="41">
        <f>IF(SUM(CI27:CJ27,CL27)-CK27&gt;0,SUM(CI27:CJ27,CL27)-CK27,"")</f>
        <v>20.399999999999999</v>
      </c>
      <c r="CY27" s="41">
        <f>IF(SUM(CB27,CF27,CJ27)&gt;0,SUM(CB27,CF27,CJ27),"")</f>
        <v>15.599999999999998</v>
      </c>
      <c r="CZ27" s="41">
        <f>IF(SUM(CW27,CX27)&gt;0,SUM(CW27,CX27),"")</f>
        <v>69</v>
      </c>
      <c r="DA27" s="41" t="str">
        <f>IF(SUM(CN27,CR27)&gt;0,SUM(CN27,CR27),"")</f>
        <v/>
      </c>
      <c r="DB27" s="41" t="str">
        <f>IF(SUM(CM27:CN27,CP27:CR27,CT27)-SUM(CO27,CS27)&gt;0,SUM(CM27:CN27,CP27:CR27,CT27)-SUM(CO27,CS27),"")</f>
        <v/>
      </c>
      <c r="DC27" s="41">
        <f>IF(SUM(CW27,CX27,DB27)&gt;0,SUM(CW27,CX27,DB27),"")</f>
        <v>69</v>
      </c>
      <c r="DD27" s="52" t="str">
        <f>IF(MAX(EB27,FD27,GF27,HH27,IJ27,JL27,KN27,LP27,MR27,NT27,OV27,PX27,QZ27,SB27,TD27)-IF(L27="",0,L27)&gt;0.001,MAX(EB27,FD27,GF27,HH27,IJ27,JL27,KN27,LP27,MR27,NT27,OV27,PX27,QZ27,SB27,TD27)-IF(L27="",0,L27),"")</f>
        <v/>
      </c>
      <c r="DE27" s="52" t="str">
        <f>IF(MAX(EC27,FE27,GG27,HI27,IK27,JM27,KO27,LQ27,MS27,NU27,OW27,PY27,RA27,SC27,TE27)-IF(N27="",0,N27)&gt;0.001,MAX(EC27,FE27,GG27,HI27,IK27,JM27,KO27,LQ27,MS27,NU27,OW27,PY27,RA27,SC27,TE27)-IF(N27="",0,N27),"")</f>
        <v/>
      </c>
      <c r="DF27" s="52" t="str">
        <f>IF(MAX(EG27,FI27,GK27,HM27,IO27,JQ27,KS27,LU27,MW27,NY27,PA27,QC27,RE27,SG27,TI27)-IF(P27="",0,P27)&gt;0.001,MAX(EG27,FI27,GK27,HM27,IO27,JQ27,KS27,LU27,MW27,NY27,PA27,QC27,RE27,SG27,TI27)-IF(P27="",0,P27),"")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1" t="str">
        <f>IF(SUM(DH27,DL27)&gt;0,SUM(DH27,DL27),"")</f>
        <v/>
      </c>
      <c r="EB27" s="41" t="str">
        <f>IF(SUM(DG27:DH27,DJ27:DL27,DN27)-DI27-DM27&gt;0,SUM(DG27:DH27,DJ27:DL27,DN27)-DI27-DM27,"")</f>
        <v/>
      </c>
      <c r="EC27" s="41" t="str">
        <f>IF(SUM(DO27:DP27,DR27)-DQ27&gt;0,SUM(DO27:DP27,DR27)-DQ27,"")</f>
        <v/>
      </c>
      <c r="ED27" s="41" t="str">
        <f>IF(SUM(DH27,DL27,DP27)&gt;0,SUM(DH27,DL27,DP27),"")</f>
        <v/>
      </c>
      <c r="EE27" s="41" t="str">
        <f>IF(SUM(EB27,EC27)&gt;0,SUM(EB27,EC27),"")</f>
        <v/>
      </c>
      <c r="EF27" s="41" t="str">
        <f>IF(SUM(DT27,DX27)&gt;0,SUM(DT27,DX27),"")</f>
        <v/>
      </c>
      <c r="EG27" s="41" t="str">
        <f>IF(SUM(DS27:DT27,DV27:DX27,DZ27)-SUM(DU27,DY27)&gt;0,SUM(DS27:DT27,DV27:DX27,DZ27)-SUM(DU27,DY27),"")</f>
        <v/>
      </c>
      <c r="EH27" s="41" t="str">
        <f>IF(SUM(EB27,EC27,EG27)&gt;0,SUM(EB27,EC27,EG27),"")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IF(SUM(FD27,FE27,FI27)&gt;0,SUM(FD27,FE27,FI27),"")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1" t="str">
        <f>IF(SUM(FL27,FP27)&gt;0,SUM(FL27,FP27),"")</f>
        <v/>
      </c>
      <c r="GF27" s="41" t="str">
        <f>IF(SUM(FK27:FL27,FN27:FP27,FR27)-FM27-FQ27&gt;0,SUM(FK27:FL27,FN27:FP27,FR27)-FM27-FQ27,"")</f>
        <v/>
      </c>
      <c r="GG27" s="41" t="str">
        <f>IF(SUM(FS27:FT27,FV27)-FU27&gt;0,SUM(FS27:FT27,FV27)-FU27,"")</f>
        <v/>
      </c>
      <c r="GH27" s="41" t="str">
        <f>IF(SUM(FL27,FP27,FT27)&gt;0,SUM(FL27,FP27,FT27),"")</f>
        <v/>
      </c>
      <c r="GI27" s="41" t="str">
        <f>IF(SUM(GF27,GG27)&gt;0,SUM(GF27,GG27),"")</f>
        <v/>
      </c>
      <c r="GJ27" s="41" t="str">
        <f>IF(SUM(FX27,GB27)&gt;0,SUM(FX27,GB27),"")</f>
        <v/>
      </c>
      <c r="GK27" s="41" t="str">
        <f>IF(SUM(FW27:FX27,FZ27:GB27,GD27)-SUM(FY27,GC27)&gt;0,SUM(FW27:FX27,FZ27:GB27,GD27)-SUM(FY27,GC27),"")</f>
        <v/>
      </c>
      <c r="GL27" s="41" t="str">
        <f>IF(SUM(GF27,GG27,GK27)&gt;0,SUM(GF27,GG27,GK27),"")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IF(SUM(HH27,HI27,HM27)&gt;0,SUM(HH27,HI27,HM27),"")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1" t="str">
        <f>IF(SUM(HP27,HT27)&gt;0,SUM(HP27,HT27),"")</f>
        <v/>
      </c>
      <c r="IJ27" s="41" t="str">
        <f>IF(SUM(HO27:HP27,HR27:HT27,HV27)-HQ27-HU27&gt;0,SUM(HO27:HP27,HR27:HT27,HV27)-HQ27-HU27,"")</f>
        <v/>
      </c>
      <c r="IK27" s="41" t="str">
        <f>IF(SUM(HW27:HX27,HZ27)-HY27&gt;0,SUM(HW27:HX27,HZ27)-HY27,"")</f>
        <v/>
      </c>
      <c r="IL27" s="41" t="str">
        <f>IF(SUM(HP27,HT27,HX27)&gt;0,SUM(HP27,HT27,HX27),"")</f>
        <v/>
      </c>
      <c r="IM27" s="41" t="str">
        <f>IF(SUM(IJ27,IK27)&gt;0,SUM(IJ27,IK27),"")</f>
        <v/>
      </c>
      <c r="IN27" s="41" t="str">
        <f>IF(SUM(IB27,IF27)&gt;0,SUM(IB27,IF27),"")</f>
        <v/>
      </c>
      <c r="IO27" s="41" t="str">
        <f>IF(SUM(IA27:IB27,ID27:IF27,IH27)-SUM(IC27,IG27)&gt;0,SUM(IA27:IB27,ID27:IF27,IH27)-SUM(IC27,IG27),"")</f>
        <v/>
      </c>
      <c r="IP27" s="41" t="str">
        <f>IF(SUM(IJ27,IK27,IO27)&gt;0,SUM(IJ27,IK27,IO27),"")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IF(SUM(JL27,JM27,JQ27)&gt;0,SUM(JL27,JM27,JQ27),"")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1" t="str">
        <f>IF(SUM(JT27,JX27)&gt;0,SUM(JT27,JX27),"")</f>
        <v/>
      </c>
      <c r="KN27" s="41" t="str">
        <f>IF(SUM(JS27:JT27,JV27:JX27,JZ27)-JU27-JY27&gt;0,SUM(JS27:JT27,JV27:JX27,JZ27)-JU27-JY27,"")</f>
        <v/>
      </c>
      <c r="KO27" s="41" t="str">
        <f>IF(SUM(KA27:KB27,KD27)-KC27&gt;0,SUM(KA27:KB27,KD27)-KC27,"")</f>
        <v/>
      </c>
      <c r="KP27" s="41" t="str">
        <f>IF(SUM(JT27,JX27,KB27)&gt;0,SUM(JT27,JX27,KB27),"")</f>
        <v/>
      </c>
      <c r="KQ27" s="41" t="str">
        <f>IF(SUM(KN27,KO27)&gt;0,SUM(KN27,KO27),"")</f>
        <v/>
      </c>
      <c r="KR27" s="41" t="str">
        <f>IF(SUM(KF27,KJ27)&gt;0,SUM(KF27,KJ27),"")</f>
        <v/>
      </c>
      <c r="KS27" s="41" t="str">
        <f>IF(SUM(KE27:KF27,KH27:KJ27,KL27)-SUM(KG27,KK27)&gt;0,SUM(KE27:KF27,KH27:KJ27,KL27)-SUM(KG27,KK27),"")</f>
        <v/>
      </c>
      <c r="KT27" s="41" t="str">
        <f>IF(SUM(KN27,KO27,KS27)&gt;0,SUM(KN27,KO27,KS27),"")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IF(SUM(LP27,LQ27,LU27)&gt;0,SUM(LP27,LQ27,LU27),"")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1" t="str">
        <f>IF(SUM(LX27,MB27)&gt;0,SUM(LX27,MB27),"")</f>
        <v/>
      </c>
      <c r="MR27" s="41" t="str">
        <f>IF(SUM(LW27:LX27,LZ27:MB27,MD27)-LY27-MC27&gt;0,SUM(LW27:LX27,LZ27:MB27,MD27)-LY27-MC27,"")</f>
        <v/>
      </c>
      <c r="MS27" s="41" t="str">
        <f>IF(SUM(ME27:MF27,MH27)-MG27&gt;0,SUM(ME27:MF27,MH27)-MG27,"")</f>
        <v/>
      </c>
      <c r="MT27" s="41" t="str">
        <f>IF(SUM(LX27,MB27,MF27)&gt;0,SUM(LX27,MB27,MF27),"")</f>
        <v/>
      </c>
      <c r="MU27" s="41" t="str">
        <f>IF(SUM(MR27,MS27)&gt;0,SUM(MR27,MS27),"")</f>
        <v/>
      </c>
      <c r="MV27" s="41" t="str">
        <f>IF(SUM(MJ27,MN27)&gt;0,SUM(MJ27,MN27),"")</f>
        <v/>
      </c>
      <c r="MW27" s="41" t="str">
        <f>IF(SUM(MI27:MJ27,ML27:MN27,MP27)-SUM(MK27,MO27)&gt;0,SUM(MI27:MJ27,ML27:MN27,MP27)-SUM(MK27,MO27),"")</f>
        <v/>
      </c>
      <c r="MX27" s="41" t="str">
        <f>IF(SUM(MR27,MS27,MW27)&gt;0,SUM(MR27,MS27,MW27),"")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IF(SUM(NT27,NU27,NY27)&gt;0,SUM(NT27,NU27,NY27),"")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1" t="str">
        <f>IF(SUM(OB27,OF27)&gt;0,SUM(OB27,OF27),"")</f>
        <v/>
      </c>
      <c r="OV27" s="41" t="str">
        <f>IF(SUM(OA27:OB27,OD27:OF27,OH27)-OC27-OG27&gt;0,SUM(OA27:OB27,OD27:OF27,OH27)-OC27-OG27,"")</f>
        <v/>
      </c>
      <c r="OW27" s="41" t="str">
        <f>IF(SUM(OI27:OJ27,OL27)-OK27&gt;0,SUM(OI27:OJ27,OL27)-OK27,"")</f>
        <v/>
      </c>
      <c r="OX27" s="41" t="str">
        <f>IF(SUM(OB27,OF27,OJ27)&gt;0,SUM(OB27,OF27,OJ27),"")</f>
        <v/>
      </c>
      <c r="OY27" s="41" t="str">
        <f>IF(SUM(OV27,OW27)&gt;0,SUM(OV27,OW27),"")</f>
        <v/>
      </c>
      <c r="OZ27" s="41" t="str">
        <f>IF(SUM(ON27,OR27)&gt;0,SUM(ON27,OR27),"")</f>
        <v/>
      </c>
      <c r="PA27" s="41" t="str">
        <f>IF(SUM(OM27:ON27,OP27:OR27,OT27)-SUM(OO27,OS27)&gt;0,SUM(OM27:ON27,OP27:OR27,OT27)-SUM(OO27,OS27),"")</f>
        <v/>
      </c>
      <c r="PB27" s="41" t="str">
        <f>IF(SUM(OV27,OW27,PA27)&gt;0,SUM(OV27,OW27,PA27),"")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IF(SUM(PX27,PY27,QC27)&gt;0,SUM(PX27,PY27,QC27),"")</f>
        <v/>
      </c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41" t="str">
        <f>IF(SUM(QF27,QJ27)&gt;0,SUM(QF27,QJ27),"")</f>
        <v/>
      </c>
      <c r="QZ27" s="41" t="str">
        <f>IF(SUM(QE27:QF27,QH27:QJ27,QL27)-QG27-QK27&gt;0,SUM(QE27:QF27,QH27:QJ27,QL27)-QG27-QK27,"")</f>
        <v/>
      </c>
      <c r="RA27" s="41" t="str">
        <f>IF(SUM(QM27:QN27,QP27)-QO27&gt;0,SUM(QM27:QN27,QP27)-QO27,"")</f>
        <v/>
      </c>
      <c r="RB27" s="41" t="str">
        <f>IF(SUM(QF27,QJ27,QN27)&gt;0,SUM(QF27,QJ27,QN27),"")</f>
        <v/>
      </c>
      <c r="RC27" s="41" t="str">
        <f>IF(SUM(QZ27,RA27)&gt;0,SUM(QZ27,RA27),"")</f>
        <v/>
      </c>
      <c r="RD27" s="41" t="str">
        <f>IF(SUM(QR27,QV27)&gt;0,SUM(QR27,QV27),"")</f>
        <v/>
      </c>
      <c r="RE27" s="41" t="str">
        <f>IF(SUM(QQ27:QR27,QT27:QV27,QX27)-SUM(QS27,QW27)&gt;0,SUM(QQ27:QR27,QT27:QV27,QX27)-SUM(QS27,QW27),"")</f>
        <v/>
      </c>
      <c r="RF27" s="41" t="str">
        <f>IF(SUM(QZ27,RA27,RE27)&gt;0,SUM(QZ27,RA27,RE27),"")</f>
        <v/>
      </c>
      <c r="RG27" s="18"/>
      <c r="RH27" s="18"/>
      <c r="RI27" s="18"/>
      <c r="RJ27" s="18"/>
      <c r="RK27" s="18"/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1" t="str">
        <f>IF(SUM(RH27,RL27)&gt;0,SUM(RH27,RL27),"")</f>
        <v/>
      </c>
      <c r="SB27" s="11" t="str">
        <f>IF(SUM(RG27:RH27,RJ27:RL27,RN27)-RI27-RM27&gt;0,SUM(RG27:RH27,RJ27:RL27,RN27)-RI27-RM27,"")</f>
        <v/>
      </c>
      <c r="SC27" s="11" t="str">
        <f>IF(SUM(RO27:RP27,RR27)-RQ27&gt;0,SUM(RO27:RP27,RR27)-RQ27,"")</f>
        <v/>
      </c>
      <c r="SD27" s="11" t="str">
        <f>IF(SUM(RH27,RL27,RP27)&gt;0,SUM(RH27,RL27,RP27),"")</f>
        <v/>
      </c>
      <c r="SE27" s="11" t="str">
        <f>IF(SUM(SB27,SC27)&gt;0,SUM(SB27,SC27),"")</f>
        <v/>
      </c>
      <c r="SF27" s="11" t="str">
        <f>IF(SUM(RT27,RX27)&gt;0,SUM(RT27,RX27),"")</f>
        <v/>
      </c>
      <c r="SG27" s="11" t="str">
        <f>IF(SUM(RS27:RT27,RV27:RX27,RZ27)-SUM(RU27,RY27)&gt;0,SUM(RS27:RT27,RV27:RX27,RZ27)-SUM(RU27,RY27),"")</f>
        <v/>
      </c>
      <c r="SH27" s="11" t="str">
        <f>IF(SUM(SB27,SC27,SG27)&gt;0,SUM(SB27,SC27,SG27),"")</f>
        <v/>
      </c>
      <c r="SI27" s="17"/>
      <c r="SJ27" s="17"/>
      <c r="SK27" s="17"/>
      <c r="SL27" s="17"/>
      <c r="SM27" s="17"/>
      <c r="SN27" s="17"/>
      <c r="SO27" s="17"/>
      <c r="SP27" s="17"/>
      <c r="SQ27" s="17"/>
      <c r="SR27" s="17"/>
      <c r="SS27" s="17"/>
      <c r="ST27" s="17"/>
      <c r="SU27" s="17"/>
      <c r="SV27" s="17"/>
      <c r="SW27" s="17"/>
      <c r="SX27" s="17"/>
      <c r="SY27" s="17"/>
      <c r="SZ27" s="17"/>
      <c r="TA27" s="17"/>
      <c r="TB27" s="17"/>
      <c r="TC27" s="41" t="str">
        <f>IF(SUM(SJ27,SN27)&gt;0,SUM(SJ27,SN27),"")</f>
        <v/>
      </c>
      <c r="TD27" s="41" t="str">
        <f>IF(SUM(SI27:SJ27,SL27:SN27,SP27)-SK27-SO27&gt;0,SUM(SI27:SJ27,SL27:SN27,SP27)-SK27-SO27,"")</f>
        <v/>
      </c>
      <c r="TE27" s="41" t="str">
        <f>IF(SUM(SQ27:SR27,ST27)-SS27&gt;0,SUM(SQ27:SR27,ST27)-SS27,"")</f>
        <v/>
      </c>
      <c r="TF27" s="41" t="str">
        <f>IF(SUM(SJ27,SN27,SR27)&gt;0,SUM(SJ27,SN27,SR27),"")</f>
        <v/>
      </c>
      <c r="TG27" s="41" t="str">
        <f>IF(SUM(TD27,TE27)&gt;0,SUM(TD27,TE27),"")</f>
        <v/>
      </c>
      <c r="TH27" s="41" t="str">
        <f>IF(SUM(SV27,SZ27)&gt;0,SUM(SV27,SZ27),"")</f>
        <v/>
      </c>
      <c r="TI27" s="41" t="str">
        <f>IF(SUM(SU27:SV27,SX27:SZ27,TB27)-SUM(SW27,TA27)&gt;0,SUM(SU27:SV27,SX27:SZ27,TB27)-SUM(SW27,TA27),"")</f>
        <v/>
      </c>
      <c r="TJ27" s="41" t="str">
        <f>IF(SUM(TD27,TE27,TI27)&gt;0,SUM(TD27,TE27,TI27),"")</f>
        <v/>
      </c>
      <c r="TK27" s="27">
        <f>IF($CU27="P",CA27,(CA27+AX27)/2)</f>
        <v>17.399999999999999</v>
      </c>
      <c r="TL27" s="27">
        <f>IF($CU27="P",CB27,(CB27+AY27)/2)</f>
        <v>6.8</v>
      </c>
      <c r="TM27" s="27">
        <f>IF($CU27="P",CC27,(CC27+AZ27)/2)</f>
        <v>0.4</v>
      </c>
      <c r="TN27" s="27">
        <f>IF($CU27="P",CD27,(CD27+BA27)/2)</f>
        <v>0</v>
      </c>
      <c r="TO27" s="27">
        <f>IF($CU27="P",CE27,(CE27+BB27)/2)</f>
        <v>18.100000000000001</v>
      </c>
      <c r="TP27" s="27">
        <f>IF($CU27="P",CF27,(CF27+BC27)/2)</f>
        <v>4.5</v>
      </c>
      <c r="TQ27" s="27">
        <f>IF($CU27="P",CG27,(CG27+BD27)/2)</f>
        <v>1.1000000000000001</v>
      </c>
      <c r="TR27" s="27">
        <f>IF($CU27="P",CH27,(CH27+BE27)/2)</f>
        <v>0</v>
      </c>
      <c r="TS27" s="27">
        <f>IF($CU27="P",CI27,(CI27+BF27)/2)</f>
        <v>17.600000000000001</v>
      </c>
      <c r="TT27" s="27">
        <f>IF($CU27="P",CJ27,(CJ27+BG27)/2)</f>
        <v>3.8000000000000003</v>
      </c>
      <c r="TU27" s="27">
        <f>IF($CU27="P",CK27,(CK27+BH27)/2)</f>
        <v>0.9</v>
      </c>
      <c r="TV27" s="27">
        <f>IF($CU27="P",CL27,(CL27+BI27)/2)</f>
        <v>0</v>
      </c>
      <c r="TW27" s="27">
        <f>IF($CU27="P",CM27,(CM27+BJ27)/2)</f>
        <v>0</v>
      </c>
      <c r="TX27" s="27">
        <f>IF($CU27="P",CN27,(CN27+BK27)/2)</f>
        <v>0</v>
      </c>
      <c r="TY27" s="27">
        <f>IF($CU27="P",CO27,(CO27+BL27)/2)</f>
        <v>0</v>
      </c>
      <c r="TZ27" s="27">
        <f>IF($CU27="P",CP27,(CP27+BM27)/2)</f>
        <v>0</v>
      </c>
      <c r="UA27" s="27">
        <f>IF($CU27="P",CQ27,(CQ27+BN27)/2)</f>
        <v>0</v>
      </c>
      <c r="UB27" s="27">
        <f>IF($CU27="P",CR27,(CR27+BO27)/2)</f>
        <v>0</v>
      </c>
      <c r="UC27" s="27">
        <f>IF($CU27="P",CS27,(CS27+BP27)/2)</f>
        <v>0</v>
      </c>
      <c r="UD27" s="27">
        <f>IF($CU27="P",CT27,(CT27+BQ27)/2)</f>
        <v>0</v>
      </c>
      <c r="UE27" s="29" t="s">
        <v>56</v>
      </c>
      <c r="UF27" s="11">
        <f>IF(SUM(TL27,TP27)&gt;0,SUM(TL27,TP27),"")</f>
        <v>11.3</v>
      </c>
      <c r="UG27" s="11">
        <f>IF(SUM(TK27:TL27,TN27:TP27,TR27)-TM27-TQ27&gt;0,SUM(TK27:TL27,TN27:TP27,TR27)-TM27-TQ27,"")</f>
        <v>45.3</v>
      </c>
      <c r="UH27" s="11">
        <f>IF(SUM(TS27:TT27,TV27)-TU27&gt;0,SUM(TS27:TT27,TV27)-TU27,"")</f>
        <v>20.500000000000004</v>
      </c>
      <c r="UI27" s="11">
        <f>IF(SUM(TL27,TP27,TT27)&gt;0,SUM(TL27,TP27,TT27),"")</f>
        <v>15.100000000000001</v>
      </c>
      <c r="UJ27" s="11">
        <f>IF(SUM(UG27,UH27)&gt;0,SUM(UG27,UH27),"")</f>
        <v>65.8</v>
      </c>
      <c r="UK27" s="11" t="str">
        <f>IF(SUM(TX27,UB27)&gt;0,SUM(TX27,UB27),"")</f>
        <v/>
      </c>
      <c r="UL27" s="11" t="str">
        <f>IF(SUM(TW27:TX27,TZ27:UB27,UD27)-SUM(TY27,UC27)&gt;0,SUM(TW27:TX27,TZ27:UB27,UD27)-SUM(TY27,UC27),"")</f>
        <v/>
      </c>
      <c r="UM27" s="11">
        <f>IF(SUM(UG27,UH27,UL27)&gt;0,SUM(UG27,UH27,UL27),"")</f>
        <v>65.8</v>
      </c>
    </row>
    <row r="28" spans="1:559" x14ac:dyDescent="0.2">
      <c r="A28" s="4" t="str" cm="1">
        <f t="array" ref="A28">IF(AND(H28&lt;&gt;"",H28&lt;&gt;"No DD"),SUMPRODUCT((H$4:H$32&lt;&gt;"")*(H$4:H$32&lt;&gt;"No DD")*(E$4:E$32&gt;E28))+1,IF(H28="No DD",SUMPRODUCT((H$4:H$32="No DD")*(E$4:E$32&gt;E28))+1+SUMPRODUCT((H$4:H$32&lt;&gt;"")*(H$4:H$32&lt;&gt;"No DD")),""))</f>
        <v/>
      </c>
      <c r="B28" s="5" t="s">
        <v>168</v>
      </c>
      <c r="C28" s="4" t="s">
        <v>3</v>
      </c>
      <c r="D28" s="4">
        <v>2005</v>
      </c>
      <c r="E28" s="9">
        <f>SUM(J28:R28)+SUM(J28:O28)*0.0000001+SUM(J28)*0.0000000000001</f>
        <v>146.60001012000507</v>
      </c>
      <c r="F28" s="3" t="str">
        <f>IF(OR(AND(AP28&gt;=AW$34,AQ28&gt;=AW$38,AP28&lt;&gt;"",AO28=""),AND(AU28&gt;=AW$34,AV28&gt;=AW$38,AU28&lt;&gt;"",AO28=""),AND(BS28&gt;=BZ$34,BT28&gt;=BZ$38,BS28&lt;&gt;"",BR28=""),AND(BX28&gt;=BZ$34,BY28&gt;=BZ$38,BX28&lt;&gt;"",BR28=""),AND(CV28&gt;=DC$34,CW28&gt;=DC$38,CV28&lt;&gt;"",CU28=""),AND(DA28&gt;=DC$34,DB28&gt;=DC$38,DA28&lt;&gt;""),AND(EA28&gt;=EH$34,EB28&gt;=EH$38,EA28&lt;&gt;""),AND(EF28&gt;=EH$34,EG28&gt;=EH$38,EF28&lt;&gt;""),AND(FC28&gt;=FJ$34,FD28&gt;=FJ$38,FC28&lt;&gt;""),AND(FH28&gt;=FJ$34,FI28&gt;=FJ$38,FH28&lt;&gt;""),AND(GE28&gt;=GL$34,GF28&gt;=GL$38,GE28&lt;&gt;""),AND(GJ28&gt;=GL$34,GK28&gt;=GL$38,GJ28&lt;&gt;""),AND(HG28&gt;=HN$34,HH28&gt;=HN$38,HG28&lt;&gt;""),AND(HL28&gt;=HN$34,HM28&gt;=HN$38,HL28&lt;&gt;""),AND(II28&gt;=IP$34,IJ28&gt;=IP$38,II28&lt;&gt;""),AND(IN28&gt;=IP$34,IO28&gt;=IP$38,IN28&lt;&gt;""),AND(JK28&gt;=JR$34,JL28&gt;=JR$38,JK28&lt;&gt;""),AND(JP28&gt;=JR$34,JQ28&gt;=JR$38,JP28&lt;&gt;""),AND(KM28&gt;=KT$34,KN28&gt;=KT$38,KM28&lt;&gt;""),AND(KR28&gt;=KT$34,KS28&gt;=KT$38,KR28&lt;&gt;""),AND(LO28&gt;=LV$34,LP28&gt;=LV$38,LO28&lt;&gt;""),AND(LT28&gt;=LV$34,LU28&gt;=LV$38,LT28&lt;&gt;""),AND(MQ28&gt;=MX$34,MR28&gt;=MX$38,MQ28&lt;&gt;""),AND(MV28&gt;=MX$34,MW28&gt;=MX$38,MV28&lt;&gt;""),AND(NS28&gt;=NZ$34,NT28&gt;=NZ$38,NS28&lt;&gt;""),AND(NX28&gt;=NZ$34,NY28&gt;=NZ$38,NX28&lt;&gt;""),AND(OU28&gt;=PB$34,OV28&gt;=PB$38,OU28&lt;&gt;""),AND(OZ28&gt;=PB$34,PA28&gt;=PB$38,OZ28&lt;&gt;""),AND(PW28&gt;=QD$34,PX28&gt;=QD$38,PW28&lt;&gt;""),AND(QB28&gt;=QD$34,QC28&gt;=QD$38,QB28&lt;&gt;""),AND(QY28&gt;=RF$34,QZ28&gt;=RF$38,QY28&lt;&gt;""),AND(RD28&gt;=RF$34,RE28&gt;=RF$38,RD28&lt;&gt;""),AND(SA28&gt;=SH$34,SB28&gt;=SH$38,SA28&lt;&gt;""),AND(SF28&gt;=SH$34,SG28&gt;=SH$38,SF28&lt;&gt;""),AND(TC28&gt;=TJ$34,TD28&gt;=TJ$38,TC28&lt;&gt;""),AND(TI28&gt;=TJ$34,TJ28&gt;=TJ$38,TI28&lt;&gt;"")),"P","")</f>
        <v/>
      </c>
      <c r="G28" s="3" t="str">
        <f>IF(OR(AND(AQ28&gt;=AW$38,AQ28&lt;&gt;"",AO28=""),AND(AV28&gt;=AW$38,AV28&lt;&gt;"",AO28=""),AND(BT28&gt;=BZ$38,BT28&lt;&gt;"",BR28=""),AND(BY28&gt;=BZ$38,BY28&lt;&gt;"",BR28=""),AND(CW28&gt;=DC$38,CW28&lt;&gt;"",CU28=""),AND(DB28&gt;=DC$38,DB28&lt;&gt;"",CU28=""),AND(EB28&gt;=EH$38,EB28&lt;&gt;""),AND(EG28&gt;=EH$38,EG28&lt;&gt;""),AND(FD28&gt;=FJ$38,FD28&lt;&gt;""),AND(FI28&gt;=FJ$38,FI28&lt;&gt;""),AND(GF28&gt;=GL$38,GF28&lt;&gt;""),AND(GK28&gt;=GL$38,GK28&lt;&gt;""),AND(HH28&gt;=HN$38,HH28&lt;&gt;""),AND(HM28&gt;=HN$38,HM28&lt;&gt;""),AND(IJ28&gt;=IP$38,IJ28&lt;&gt;""),AND(IO28&gt;=IP$38,IO28&lt;&gt;""),AND(JL28&gt;=JR$38,JL28&lt;&gt;""),AND(JQ28&gt;=JR$38,JQ28&lt;&gt;""),AND(KN28&gt;=KT$38,KN28&lt;&gt;""),AND(KS28&gt;=KT$38,KS28&lt;&gt;""),AND(LP28&gt;=LV$38,LP28&lt;&gt;""),AND(LU28&gt;=LV$38,LU28&lt;&gt;""),AND(MR28&gt;=MX$38,MR28&lt;&gt;""),AND(MW28&gt;=MX$38,MW28&lt;&gt;""),AND(NT28&gt;=NZ$38,NT28&lt;&gt;""),AND(NY28&gt;=NZ$38,NY28&lt;&gt;""),AND(OV28&gt;=PB$38,OV28&lt;&gt;""),AND(PA28&gt;=PB$38,PA28&lt;&gt;""),AND(PX28&gt;=QD$38,PX28&lt;&gt;""),AND(QC28&gt;=QD$38,QC28&lt;&gt;""),AND(QZ28&gt;=RF$38,QZ28&lt;&gt;""),AND(RE28&gt;=RF$38,RE28&lt;&gt;""),AND(SB28&gt;=SH$38,SB28&lt;&gt;""),AND(SG28&gt;=SH$38,SG28&lt;&gt;""),AND(TD28&gt;=TJ$38,TD28&lt;&gt;""),AND(TJ28&gt;=TJ$38,TJ28&lt;&gt;"")),"P","")</f>
        <v/>
      </c>
      <c r="H28" s="37" t="str">
        <f>IF(AND(G28="P",F28=""),"No DD",IF(OR(AND(AS28&gt;=AW$37,AT28&gt;=AW$41,AS28&lt;&gt;"",AO28=""),AND(BV28&gt;=BZ$37,BW28&gt;=BZ$41,BV28&lt;&gt;"",BR28=""),AND(CY28&gt;=DC$37,CZ28&gt;=DC$41,CY28&lt;&gt;"",CU28=""),AND(ED28&gt;=EH$37,EE28&gt;=EH$41,ED28&lt;&gt;""),AND(FF28&gt;=FJ$37,FG28&gt;=FJ$41,FF28&lt;&gt;""),AND(GH28&gt;=GL$37,GI28&gt;=GL$41,GH28&lt;&gt;""),AND(HJ28&gt;=HN$37,HK28&gt;=HN$41,HJ28&lt;&gt;""),AND(IL28&gt;=IP$37,IM28&gt;=IP$41,IL28&lt;&gt;""),AND(JN28&gt;=JR$37,JO28&gt;=JR$41,JN28&lt;&gt;""),AND(KP28&gt;=KT$37,KQ28&gt;=KT$41,KP28&lt;&gt;""),AND(LR28&gt;=LV$37,LS28&gt;=LV$41,LR28&lt;&gt;""),AND(MT28&gt;=MX$37,MU28&gt;=MX$41,MT28&lt;&gt;""),AND(NV28&gt;=NZ$37,NW28&gt;=NZ$41,NV28&lt;&gt;""),AND(OX28&gt;=PB$37,OY28&gt;=PB$41,OX28&lt;&gt;""),AND(PZ28&gt;=QD$37,QA28&gt;=QD$41,PZ28&lt;&gt;""),AND(RB28&gt;=RF$37,RC28&gt;=RF$41,RB28&lt;&gt;""),AND(SD28&gt;=SH$37,SE28&gt;=SH$41,SD28&lt;&gt;""),AND(TF28&gt;=TJ$37,TG28&gt;=TJ$41,TF28&lt;&gt;"")),"Merit",IF(OR(AND(AS28&gt;=AW$36,AT28&gt;=AW$40,AS28&lt;&gt;"",AO28=""),AND(BV28&gt;=BZ$36,BW28&gt;=BZ$40,BV28&lt;&gt;"",BR28=""),AND(CY28&gt;=DC$36,CZ28&gt;=DC$40,CY28&lt;&gt;"",CU28=""),AND(ED28&gt;=EH$36,EE28&gt;=EH$40,ED28&lt;&gt;""),AND(FF28&gt;=FJ$36,FG28&gt;=FJ$40,FF28&lt;&gt;""),AND(GH28&gt;=GL$36,GI28&gt;=GL$40,GH28&lt;&gt;""),AND(HJ28&gt;=HN$36,HK28&gt;=HN$40,HJ28&lt;&gt;""),AND(IL28&gt;=IP$36,IM28&gt;=IP$40,IL28&lt;&gt;""),AND(JN28&gt;=JR$36,JO28&gt;=JR$40,JN28&lt;&gt;""),AND(KP28&gt;=KT$36,KQ28&gt;=KT$40,KP28&lt;&gt;""),AND(LR28&gt;=LV$36,LS28&gt;=LV$40,LR28&lt;&gt;""),AND(MT28&gt;=MX$36,MU28&gt;=MX$40,MT28&lt;&gt;""),AND(NV28&gt;=NZ$36,NW28&gt;=NZ$40,NV28&lt;&gt;""),AND(OX28&gt;=PB$36,OY28&gt;=PB$40,OX28&lt;&gt;""),AND(PZ28&gt;=QD$36,QA28&gt;=QD$40,PZ28&lt;&gt;""),AND(RB28&gt;=RF$36,RC28&gt;=RF$40,RB28&lt;&gt;""),AND(SD28&gt;=SH$36,SE28&gt;=SH$40,SD28&lt;&gt;""),AND(TF28&gt;=TJ$36,TG28&gt;=TJ$40,TF28&lt;&gt;"")),"Excellence",IF(I28="P","Worlds Team",IF(F28="P","National Team","")))))</f>
        <v/>
      </c>
      <c r="I28" s="3" t="str">
        <f>IF(OR(AND(AS28&gt;=AW$35,AT28&gt;=AW$39,AS28&lt;&gt;"",AO28=""),AND(BV28&gt;=BZ$35,BW28&gt;=BZ$39,BV28&lt;&gt;"",BR28=""),AND(CY28&gt;=DC$35,CZ28&gt;=DC$39,CY28&lt;&gt;"",CU28=""),AND(ED28&gt;=EH$35,EE28&gt;=EH$39,ED28&lt;&gt;""),AND(FF28&gt;=FJ$35,FG28&gt;=FJ$39,FF28&lt;&gt;""),AND(GH28&gt;=GL$35,GI28&gt;=GL$39,GH28&lt;&gt;""),AND(HJ28&gt;=HN$35,HK28&gt;=HN$39,HJ28&lt;&gt;""),AND(IL28&gt;=IP$35,IM28&gt;=IP$39,IL28&lt;&gt;""),AND(JN28&gt;=JR$35,JO28&gt;=JR$39,JN28&lt;&gt;""),AND(KP28&gt;=KT$35,KQ28&gt;=KT$39,KP28&lt;&gt;""),AND(LR28&gt;=LV$35,LS28&gt;=LV$39,LR28&lt;&gt;""),AND(MT28&gt;=MX$35,MU28&gt;=MX$39,MT28&lt;&gt;""),AND(NV28&gt;=NZ$35,NW28&gt;=NZ$39,NV28&lt;&gt;""),AND(OX28&gt;=PB$35,OY28&gt;=PB$39,OX28&lt;&gt;""),AND(PZ28&gt;=QD$35,QA28&gt;=QD$39,PZ28&lt;&gt;""),AND(RB28&gt;=RF$35,RC28&gt;=RF$39,RB28&lt;&gt;""),AND(SD28&gt;=SH$35,SE28&gt;=SH$39,SD28&lt;&gt;""),AND(TF28&gt;=TJ$35,TG28&gt;=TJ$39,TF28&lt;&gt;"")),"P","")</f>
        <v/>
      </c>
      <c r="J28" s="8">
        <f>IF(COUNT(AQ28,BT28,CW28)&gt;0,LARGE((AQ28,BT28,CW28),1),0)</f>
        <v>50.599999999999994</v>
      </c>
      <c r="K28" s="8" t="str">
        <f>IF(J28=0,"",IF(J28=CW28,$CA$1,IF(J28=BT28,$AX$1,IF(J28=AQ28,$U$1,""))))</f>
        <v>2023 Domestic 3rd Trial</v>
      </c>
      <c r="L28" s="8">
        <f>IF(COUNT(AQ28,BT28,CW28)&gt;1,LARGE((AQ28,BT28,CW28),2),0)</f>
        <v>24.999999999999996</v>
      </c>
      <c r="M28" s="8" t="str">
        <f>IF(K28=0,"",IF(AND(L28=J28,L28=AQ28,K28=BT28),$U$1,IF(AND(L28=J28,L28=AQ28,L28=CW28),$U$1,IF(AND(L28=J28,L28=CW28,L28=BT28),$AX$1,IF(L28=CW28,$CA$1,IF(L28=BT28,$AX$1,IF(L28=AQ28,$U$1,"")))))))</f>
        <v>2024 Elite Canada</v>
      </c>
      <c r="N28" s="8">
        <f>IF(COUNT(AR28,BU28,CX28)&gt;0,LARGE((AR28,BU28,CX28),1),0)</f>
        <v>25.6</v>
      </c>
      <c r="O28" s="8" t="str">
        <f>IF(N28=0,"",IF(N28=CX28,$CA$1,IF(N28=BU28,$AX$1,IF(N28=AR28,$U$1,""))))</f>
        <v>2024 Elite Canada</v>
      </c>
      <c r="P28" s="8">
        <f>IF(MAX(AV28,BY28,DB28)&gt;0,MAX(AV28,BY28,DB28),0)</f>
        <v>45.400000000000006</v>
      </c>
      <c r="Q28" s="8" t="str">
        <f>IF(P28=0,"",IF(P28=DB28,$CA$1,IF(P28=BY28,$AX$1,IF(P28=AV28,$U$1,""))))</f>
        <v>2023 Domestic 3rd Trial</v>
      </c>
      <c r="R28" s="8" t="str">
        <f>IF(MAX(DD28:DF28)&gt;0,MAX(DD28:DF28),"")</f>
        <v/>
      </c>
      <c r="S28" s="11" t="str">
        <f>IF(R28="","",IF(R28=DD28,"("&amp;DD$2&amp;")",IF(R28=DE28,"("&amp;DE$2&amp;")",IF(R28=DF28,"("&amp;DF$2&amp;")"))))</f>
        <v/>
      </c>
      <c r="T28" s="8" t="str">
        <f>IF(R28="","",IF(R28=DD28,IF(R28+IF(L28="",0,L28)=TD28,$SI$1,IF(R28+IF(L28="",0,L28)=SB28,$RG$1,IF(R28+IF(L28="",0,L28)=QZ28,$QE$1,IF(R28+IF(L28="",0,L28)=PX28,$PC$1,IF(R28+IF(L28="",0,L28)=OV28,$OA$1,IF(R28+IF(L28="",0,L28)=NT28,$MY$1,IF(R28+IF(L28="",0,L28)=MR28,$LW$1,IF(R28+IF(L28="",0,L28)=LP28,$KU$1,IF(R28+IF(L28="",0,L28)=KN28,$JS$1,IF(R28+IF(L28="",0,L28)=JL28,$IQ$1,IF(R28+IF(L28="",0,L28)=IJ28,$HO$1,IF(R28+IF(L28="",0,L28)=HH28,$GM$1,IF(R28+IF(L28="",0,L28)=GF28,$FK$1,IF(R28+IF(L28="",0,L28)=FD28,$EI$1,IF(R28+IF(L28="",0,L28)=EB28,$DG$1))))))))))))))),IF(R28=DE28,IF(R28+IF(N28="",0,N28)=TE28,$SI$1,IF(R28+IF(N28="",0,N28)=SC28,$RG$1,IF(R28+IF(N28="",0,N28)=RA28,$QE$1,IF(R28+IF(N28="",0,N28)=PY28,$PC$1,IF(R28+IF(N28="",0,N28)=OW28,$OA$1,IF(R28+IF(N28="",0,N28)=NU28,$MY$1,IF(R28+IF(N28="",0,N28)=MS28,$LW$1,IF(R28+IF(N28="",0,N28)=LQ28,$KU$1,IF(R28+IF(N28="",0,N28)=KO28,$JS$1,IF(R28+IF(N28="",0,N28)=JM28,$IQ$1,IF(R28+IF(N28="",0,N28)=IK28,$HO$1,IF(R28+IF(N28="",0,N28)=HI28,$GM$1,IF(R28+IF(N28="",0,N28)=GG28,$FK$1,IF(R28+IF(N28="",0,N28)=FE28,$EI$1,IF(R28+IF(N28="",0,N28)=EC28,$DG$1))))))))))))))),IF(R28=DF28,IF(R28+IF(P28="",0,P28)=TI28,$SI$1,IF(R28+IF(P28="",0,P28)=SG28,$RG$1,IF(R28+IF(P28="",0,P28)=RE28,$QE$1,IF(R28+IF(P28="",0,P28)=QC28,$PC$1,IF(R28+IF(P28="",0,P28)=PA28,$OA$1,IF(R28+IF(P28="",0,P28)=NY28,$MY$1,IF(R28+IF(P28="",0,P28)=MW28,$LW$1,IF(R28+IF(P28="",0,P28)=LU28,$KU$1,IF(R28+IF(P28="",0,P28)=KS28,$JS$1,IF(R28+IF(P28="",0,P28)=JQ28,$IQ$1,IF(R28+IF(P28="",0,P28)=IO28,$HO$1,IF(R28+IF(P28="",0,P28)=HM28,$GM$1,IF(R28+IF(P28="",0,P28)=GK28,$FK$1,IF(R28+IF(P28="",0,P28)=FI28,$EI$1,IF(R28+IF(P28="",0,P28)=EG28,$DG$1)))))))))))))))))))</f>
        <v/>
      </c>
      <c r="U28" s="19">
        <v>18.8</v>
      </c>
      <c r="V28" s="19">
        <v>7.2</v>
      </c>
      <c r="W28" s="19">
        <v>0.6</v>
      </c>
      <c r="X28" s="19">
        <v>0</v>
      </c>
      <c r="Y28" s="19">
        <v>18.399999999999999</v>
      </c>
      <c r="Z28" s="19">
        <v>6.8</v>
      </c>
      <c r="AA28" s="19">
        <v>0</v>
      </c>
      <c r="AB28" s="19">
        <v>0</v>
      </c>
      <c r="AC28" s="19">
        <v>18.600000000000001</v>
      </c>
      <c r="AD28" s="19">
        <v>6</v>
      </c>
      <c r="AE28" s="19">
        <v>0.6</v>
      </c>
      <c r="AF28" s="19">
        <v>0</v>
      </c>
      <c r="AG28" s="19">
        <v>18.600000000000001</v>
      </c>
      <c r="AH28" s="19">
        <v>6.4</v>
      </c>
      <c r="AI28" s="19">
        <v>0</v>
      </c>
      <c r="AJ28" s="19">
        <v>0</v>
      </c>
      <c r="AK28" s="19">
        <v>17.2</v>
      </c>
      <c r="AL28" s="19">
        <v>3.2</v>
      </c>
      <c r="AM28" s="19">
        <v>0</v>
      </c>
      <c r="AN28" s="19">
        <v>0</v>
      </c>
      <c r="AO28" s="28"/>
      <c r="AP28" s="41">
        <f>IF(SUM(V28,Z28)&gt;0,SUM(V28,Z28),"")</f>
        <v>14</v>
      </c>
      <c r="AQ28" s="41">
        <f>IF(SUM(U28:V28,X28:Z28,AB28)-W28-AA28&gt;0,SUM(U28:V28,X28:Z28,AB28)-W28-AA28,"")</f>
        <v>50.599999999999994</v>
      </c>
      <c r="AR28" s="41">
        <f>IF(SUM(AC28:AD28,AF28)-AE28&gt;0,SUM(AC28:AD28,AF28)-AE28,"")</f>
        <v>24</v>
      </c>
      <c r="AS28" s="41">
        <f>IF(SUM(V28,Z28,AD28)&gt;0,SUM(V28,Z28,AD28),"")</f>
        <v>20</v>
      </c>
      <c r="AT28" s="41">
        <f>IF(SUM(AQ28,AR28)&gt;0,SUM(AQ28,AR28),"")</f>
        <v>74.599999999999994</v>
      </c>
      <c r="AU28" s="41">
        <f>IF(SUM(AH28,AL28)&gt;0,SUM(AH28,AL28),"")</f>
        <v>9.6000000000000014</v>
      </c>
      <c r="AV28" s="41">
        <f>IF(SUM(AG28:AH28,AJ28:AL28,AN28)-SUM(AI28,AM28)&gt;0,SUM(AG28:AH28,AJ28:AL28,AN28)-SUM(AI28,AM28),"")</f>
        <v>45.400000000000006</v>
      </c>
      <c r="AW28" s="41">
        <f>IF(SUM(AQ28,AR28,AV28)&gt;0,SUM(AQ28,AR28,AV28),"")</f>
        <v>120</v>
      </c>
      <c r="AX28" s="18">
        <v>18.399999999999999</v>
      </c>
      <c r="AY28" s="18">
        <v>7.2</v>
      </c>
      <c r="AZ28" s="18">
        <v>0.6</v>
      </c>
      <c r="BA28" s="18">
        <v>0</v>
      </c>
      <c r="BB28" s="18">
        <v>0</v>
      </c>
      <c r="BC28" s="18">
        <v>0</v>
      </c>
      <c r="BD28" s="18">
        <v>0</v>
      </c>
      <c r="BE28" s="18">
        <v>0</v>
      </c>
      <c r="BF28" s="18">
        <v>18.8</v>
      </c>
      <c r="BG28" s="18">
        <v>6.8</v>
      </c>
      <c r="BH28" s="18">
        <v>0</v>
      </c>
      <c r="BI28" s="18">
        <v>0</v>
      </c>
      <c r="BJ28" s="18"/>
      <c r="BK28" s="18"/>
      <c r="BL28" s="18"/>
      <c r="BM28" s="18"/>
      <c r="BN28" s="18"/>
      <c r="BO28" s="18"/>
      <c r="BP28" s="18"/>
      <c r="BQ28" s="18"/>
      <c r="BR28" s="29"/>
      <c r="BS28" s="11">
        <f>IF(SUM(AY28,BC28)&gt;0,SUM(AY28,BC28),"")</f>
        <v>7.2</v>
      </c>
      <c r="BT28" s="11">
        <f>IF(SUM(AX28:AY28,BA28:BC28,BE28)-AZ28-BD28&gt;0,SUM(AX28:AY28,BA28:BC28,BE28)-AZ28-BD28,"")</f>
        <v>24.999999999999996</v>
      </c>
      <c r="BU28" s="11">
        <f>IF(SUM(BF28:BG28,BI28)-BH28&gt;0,SUM(BF28:BG28,BI28)-BH28,"")</f>
        <v>25.6</v>
      </c>
      <c r="BV28" s="11">
        <f>IF(SUM(AY28,BC28,BG28)&gt;0,SUM(AY28,BC28,BG28),"")</f>
        <v>14</v>
      </c>
      <c r="BW28" s="11">
        <f>IF(SUM(BT28,BU28)&gt;0,SUM(BT28,BU28),"")</f>
        <v>50.599999999999994</v>
      </c>
      <c r="BX28" s="11" t="str">
        <f>IF(SUM(BK28,BO28)&gt;0,SUM(BK28,BO28),"")</f>
        <v/>
      </c>
      <c r="BY28" s="11" t="str">
        <f>IF(SUM(BJ28:BK28,BM28:BO28,BQ28)-SUM(BL28,BP28)&gt;0,SUM(BJ28:BK28,BM28:BO28,BQ28)-SUM(BL28,BP28),"")</f>
        <v/>
      </c>
      <c r="BZ28" s="11">
        <f>IF(SUM(BT28,BU28,BY28)&gt;0,SUM(BT28,BU28,BY28),"")</f>
        <v>50.599999999999994</v>
      </c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28"/>
      <c r="CV28" s="41" t="str">
        <f>IF(SUM(CB28,CF28)&gt;0,SUM(CB28,CF28),"")</f>
        <v/>
      </c>
      <c r="CW28" s="41" t="str">
        <f>IF(SUM(CA28:CB28,CD28:CF28,CH28)-CC28-CG28&gt;0,SUM(CA28:CB28,CD28:CF28,CH28)-CC28-CG28,"")</f>
        <v/>
      </c>
      <c r="CX28" s="41" t="str">
        <f>IF(SUM(CI28:CJ28,CL28)-CK28&gt;0,SUM(CI28:CJ28,CL28)-CK28,"")</f>
        <v/>
      </c>
      <c r="CY28" s="41" t="str">
        <f>IF(SUM(CB28,CF28,CJ28)&gt;0,SUM(CB28,CF28,CJ28),"")</f>
        <v/>
      </c>
      <c r="CZ28" s="41" t="str">
        <f>IF(SUM(CW28,CX28)&gt;0,SUM(CW28,CX28),"")</f>
        <v/>
      </c>
      <c r="DA28" s="41" t="str">
        <f>IF(SUM(CN28,CR28)&gt;0,SUM(CN28,CR28),"")</f>
        <v/>
      </c>
      <c r="DB28" s="41" t="str">
        <f>IF(SUM(CM28:CN28,CP28:CR28,CT28)-SUM(CO28,CS28)&gt;0,SUM(CM28:CN28,CP28:CR28,CT28)-SUM(CO28,CS28),"")</f>
        <v/>
      </c>
      <c r="DC28" s="41" t="str">
        <f>IF(SUM(CW28,CX28,DB28)&gt;0,SUM(CW28,CX28,DB28),"")</f>
        <v/>
      </c>
      <c r="DD28" s="52" t="str">
        <f>IF(MAX(EB28,FD28,GF28,HH28,IJ28,JL28,KN28,LP28,MR28,NT28,OV28,PX28,QZ28,SB28,TD28)-IF(L28="",0,L28)&gt;0.001,MAX(EB28,FD28,GF28,HH28,IJ28,JL28,KN28,LP28,MR28,NT28,OV28,PX28,QZ28,SB28,TD28)-IF(L28="",0,L28),"")</f>
        <v/>
      </c>
      <c r="DE28" s="52" t="str">
        <f>IF(MAX(EC28,FE28,GG28,HI28,IK28,JM28,KO28,LQ28,MS28,NU28,OW28,PY28,RA28,SC28,TE28)-IF(N28="",0,N28)&gt;0.001,MAX(EC28,FE28,GG28,HI28,IK28,JM28,KO28,LQ28,MS28,NU28,OW28,PY28,RA28,SC28,TE28)-IF(N28="",0,N28),"")</f>
        <v/>
      </c>
      <c r="DF28" s="52" t="str">
        <f>IF(MAX(EG28,FI28,GK28,HM28,IO28,JQ28,KS28,LU28,MW28,NY28,PA28,QC28,RE28,SG28,TI28)-IF(P28="",0,P28)&gt;0.001,MAX(EG28,FI28,GK28,HM28,IO28,JQ28,KS28,LU28,MW28,NY28,PA28,QC28,RE28,SG28,TI28)-IF(P28="",0,P28),"")</f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1" t="str">
        <f>IF(SUM(DH28,DL28)&gt;0,SUM(DH28,DL28),"")</f>
        <v/>
      </c>
      <c r="EB28" s="41" t="str">
        <f>IF(SUM(DG28:DH28,DJ28:DL28,DN28)-DI28-DM28&gt;0,SUM(DG28:DH28,DJ28:DL28,DN28)-DI28-DM28,"")</f>
        <v/>
      </c>
      <c r="EC28" s="41" t="str">
        <f>IF(SUM(DO28:DP28,DR28)-DQ28&gt;0,SUM(DO28:DP28,DR28)-DQ28,"")</f>
        <v/>
      </c>
      <c r="ED28" s="41" t="str">
        <f>IF(SUM(DH28,DL28,DP28)&gt;0,SUM(DH28,DL28,DP28),"")</f>
        <v/>
      </c>
      <c r="EE28" s="41" t="str">
        <f>IF(SUM(EB28,EC28)&gt;0,SUM(EB28,EC28),"")</f>
        <v/>
      </c>
      <c r="EF28" s="41" t="str">
        <f>IF(SUM(DT28,DX28)&gt;0,SUM(DT28,DX28),"")</f>
        <v/>
      </c>
      <c r="EG28" s="41" t="str">
        <f>IF(SUM(DS28:DT28,DV28:DX28,DZ28)-SUM(DU28,DY28)&gt;0,SUM(DS28:DT28,DV28:DX28,DZ28)-SUM(DU28,DY28),"")</f>
        <v/>
      </c>
      <c r="EH28" s="41" t="str">
        <f>IF(SUM(EB28,EC28,EG28)&gt;0,SUM(EB28,EC28,EG28),"")</f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>IF(SUM(EJ28,EN28)&gt;0,SUM(EJ28,EN28),"")</f>
        <v/>
      </c>
      <c r="FD28" s="11" t="str">
        <f>IF(SUM(EI28:EJ28,EL28:EN28,EP28)-EK28-EO28&gt;0,SUM(EI28:EJ28,EL28:EN28,EP28)-EK28-EO28,"")</f>
        <v/>
      </c>
      <c r="FE28" s="11" t="str">
        <f>IF(SUM(EQ28:ER28,ET28)-ES28&gt;0,SUM(EQ28:ER28,ET28)-ES28,"")</f>
        <v/>
      </c>
      <c r="FF28" s="11" t="str">
        <f>IF(SUM(EJ28,EN28,ER28)&gt;0,SUM(EJ28,EN28,ER28),"")</f>
        <v/>
      </c>
      <c r="FG28" s="11" t="str">
        <f>IF(SUM(FD28,FE28)&gt;0,SUM(FD28,FE28),"")</f>
        <v/>
      </c>
      <c r="FH28" s="11" t="str">
        <f>IF(SUM(EV28,EZ28)&gt;0,SUM(EV28,EZ28),"")</f>
        <v/>
      </c>
      <c r="FI28" s="11" t="str">
        <f>IF(SUM(EU28:EV28,EX28:EZ28,FB28)-SUM(EW28,FA28)&gt;0,SUM(EU28:EV28,EX28:EZ28,FB28)-SUM(EW28,FA28),"")</f>
        <v/>
      </c>
      <c r="FJ28" s="11" t="str">
        <f>IF(SUM(FD28,FE28,FI28)&gt;0,SUM(FD28,FE28,FI28),"")</f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1" t="str">
        <f>IF(SUM(FL28,FP28)&gt;0,SUM(FL28,FP28),"")</f>
        <v/>
      </c>
      <c r="GF28" s="41" t="str">
        <f>IF(SUM(FK28:FL28,FN28:FP28,FR28)-FM28-FQ28&gt;0,SUM(FK28:FL28,FN28:FP28,FR28)-FM28-FQ28,"")</f>
        <v/>
      </c>
      <c r="GG28" s="41" t="str">
        <f>IF(SUM(FS28:FT28,FV28)-FU28&gt;0,SUM(FS28:FT28,FV28)-FU28,"")</f>
        <v/>
      </c>
      <c r="GH28" s="41" t="str">
        <f>IF(SUM(FL28,FP28,FT28)&gt;0,SUM(FL28,FP28,FT28),"")</f>
        <v/>
      </c>
      <c r="GI28" s="41" t="str">
        <f>IF(SUM(GF28,GG28)&gt;0,SUM(GF28,GG28),"")</f>
        <v/>
      </c>
      <c r="GJ28" s="41" t="str">
        <f>IF(SUM(FX28,GB28)&gt;0,SUM(FX28,GB28),"")</f>
        <v/>
      </c>
      <c r="GK28" s="41" t="str">
        <f>IF(SUM(FW28:FX28,FZ28:GB28,GD28)-SUM(FY28,GC28)&gt;0,SUM(FW28:FX28,FZ28:GB28,GD28)-SUM(FY28,GC28),"")</f>
        <v/>
      </c>
      <c r="GL28" s="41" t="str">
        <f>IF(SUM(GF28,GG28,GK28)&gt;0,SUM(GF28,GG28,GK28),"")</f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>IF(SUM(GN28,GR28)&gt;0,SUM(GN28,GR28),"")</f>
        <v/>
      </c>
      <c r="HH28" s="11" t="str">
        <f>IF(SUM(GM28:GN28,GP28:GR28,GT28)-GO28-GS28&gt;0,SUM(GM28:GN28,GP28:GR28,GT28)-GO28-GS28,"")</f>
        <v/>
      </c>
      <c r="HI28" s="11" t="str">
        <f>IF(SUM(GU28:GV28,GX28)-GW28&gt;0,SUM(GU28:GV28,GX28)-GW28,"")</f>
        <v/>
      </c>
      <c r="HJ28" s="11" t="str">
        <f>IF(SUM(GN28,GR28,GV28)&gt;0,SUM(GN28,GR28,GV28),"")</f>
        <v/>
      </c>
      <c r="HK28" s="11" t="str">
        <f>IF(SUM(HH28,HI28)&gt;0,SUM(HH28,HI28),"")</f>
        <v/>
      </c>
      <c r="HL28" s="11" t="str">
        <f>IF(SUM(GZ28,HD28)&gt;0,SUM(GZ28,HD28),"")</f>
        <v/>
      </c>
      <c r="HM28" s="11" t="str">
        <f>IF(SUM(GY28:GZ28,HB28:HD28,HF28)-SUM(HA28,HE28)&gt;0,SUM(GY28:GZ28,HB28:HD28,HF28)-SUM(HA28,HE28),"")</f>
        <v/>
      </c>
      <c r="HN28" s="11" t="str">
        <f>IF(SUM(HH28,HI28,HM28)&gt;0,SUM(HH28,HI28,HM28),"")</f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1" t="str">
        <f>IF(SUM(HP28,HT28)&gt;0,SUM(HP28,HT28),"")</f>
        <v/>
      </c>
      <c r="IJ28" s="41" t="str">
        <f>IF(SUM(HO28:HP28,HR28:HT28,HV28)-HQ28-HU28&gt;0,SUM(HO28:HP28,HR28:HT28,HV28)-HQ28-HU28,"")</f>
        <v/>
      </c>
      <c r="IK28" s="41" t="str">
        <f>IF(SUM(HW28:HX28,HZ28)-HY28&gt;0,SUM(HW28:HX28,HZ28)-HY28,"")</f>
        <v/>
      </c>
      <c r="IL28" s="41" t="str">
        <f>IF(SUM(HP28,HT28,HX28)&gt;0,SUM(HP28,HT28,HX28),"")</f>
        <v/>
      </c>
      <c r="IM28" s="41" t="str">
        <f>IF(SUM(IJ28,IK28)&gt;0,SUM(IJ28,IK28),"")</f>
        <v/>
      </c>
      <c r="IN28" s="41" t="str">
        <f>IF(SUM(IB28,IF28)&gt;0,SUM(IB28,IF28),"")</f>
        <v/>
      </c>
      <c r="IO28" s="41" t="str">
        <f>IF(SUM(IA28:IB28,ID28:IF28,IH28)-SUM(IC28,IG28)&gt;0,SUM(IA28:IB28,ID28:IF28,IH28)-SUM(IC28,IG28),"")</f>
        <v/>
      </c>
      <c r="IP28" s="41" t="str">
        <f>IF(SUM(IJ28,IK28,IO28)&gt;0,SUM(IJ28,IK28,IO28),"")</f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>IF(SUM(IR28,IV28)&gt;0,SUM(IR28,IV28),"")</f>
        <v/>
      </c>
      <c r="JL28" s="11" t="str">
        <f>IF(SUM(IQ28:IR28,IT28:IV28,IX28)-IS28-IW28&gt;0,SUM(IQ28:IR28,IT28:IV28,IX28)-IS28-IW28,"")</f>
        <v/>
      </c>
      <c r="JM28" s="11" t="str">
        <f>IF(SUM(IY28:IZ28,JB28)-JA28&gt;0,SUM(IY28:IZ28,JB28)-JA28,"")</f>
        <v/>
      </c>
      <c r="JN28" s="11" t="str">
        <f>IF(SUM(IR28,IV28,IZ28)&gt;0,SUM(IR28,IV28,IZ28),"")</f>
        <v/>
      </c>
      <c r="JO28" s="11" t="str">
        <f>IF(SUM(JL28,JM28)&gt;0,SUM(JL28,JM28),"")</f>
        <v/>
      </c>
      <c r="JP28" s="11" t="str">
        <f>IF(SUM(JD28,JH28)&gt;0,SUM(JD28,JH28),"")</f>
        <v/>
      </c>
      <c r="JQ28" s="11" t="str">
        <f>IF(SUM(JC28:JD28,JF28:JH28,JJ28)-SUM(JE28,JI28)&gt;0,SUM(JC28:JD28,JF28:JH28,JJ28)-SUM(JE28,JI28),"")</f>
        <v/>
      </c>
      <c r="JR28" s="11" t="str">
        <f>IF(SUM(JL28,JM28,JQ28)&gt;0,SUM(JL28,JM28,JQ28),"")</f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1" t="str">
        <f>IF(SUM(JT28,JX28)&gt;0,SUM(JT28,JX28),"")</f>
        <v/>
      </c>
      <c r="KN28" s="41" t="str">
        <f>IF(SUM(JS28:JT28,JV28:JX28,JZ28)-JU28-JY28&gt;0,SUM(JS28:JT28,JV28:JX28,JZ28)-JU28-JY28,"")</f>
        <v/>
      </c>
      <c r="KO28" s="41" t="str">
        <f>IF(SUM(KA28:KB28,KD28)-KC28&gt;0,SUM(KA28:KB28,KD28)-KC28,"")</f>
        <v/>
      </c>
      <c r="KP28" s="41" t="str">
        <f>IF(SUM(JT28,JX28,KB28)&gt;0,SUM(JT28,JX28,KB28),"")</f>
        <v/>
      </c>
      <c r="KQ28" s="41" t="str">
        <f>IF(SUM(KN28,KO28)&gt;0,SUM(KN28,KO28),"")</f>
        <v/>
      </c>
      <c r="KR28" s="41" t="str">
        <f>IF(SUM(KF28,KJ28)&gt;0,SUM(KF28,KJ28),"")</f>
        <v/>
      </c>
      <c r="KS28" s="41" t="str">
        <f>IF(SUM(KE28:KF28,KH28:KJ28,KL28)-SUM(KG28,KK28)&gt;0,SUM(KE28:KF28,KH28:KJ28,KL28)-SUM(KG28,KK28),"")</f>
        <v/>
      </c>
      <c r="KT28" s="41" t="str">
        <f>IF(SUM(KN28,KO28,KS28)&gt;0,SUM(KN28,KO28,KS28),"")</f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>IF(SUM(KV28,KZ28)&gt;0,SUM(KV28,KZ28),"")</f>
        <v/>
      </c>
      <c r="LP28" s="11" t="str">
        <f>IF(SUM(KU28:KV28,KX28:KZ28,LB28)-KW28-LA28&gt;0,SUM(KU28:KV28,KX28:KZ28,LB28)-KW28-LA28,"")</f>
        <v/>
      </c>
      <c r="LQ28" s="11" t="str">
        <f>IF(SUM(LC28:LD28,LF28)-LE28&gt;0,SUM(LC28:LD28,LF28)-LE28,"")</f>
        <v/>
      </c>
      <c r="LR28" s="11" t="str">
        <f>IF(SUM(KV28,KZ28,LD28)&gt;0,SUM(KV28,KZ28,LD28),"")</f>
        <v/>
      </c>
      <c r="LS28" s="11" t="str">
        <f>IF(SUM(LP28,LQ28)&gt;0,SUM(LP28,LQ28),"")</f>
        <v/>
      </c>
      <c r="LT28" s="11" t="str">
        <f>IF(SUM(LH28,LL28)&gt;0,SUM(LH28,LL28),"")</f>
        <v/>
      </c>
      <c r="LU28" s="11" t="str">
        <f>IF(SUM(LG28:LH28,LJ28:LL28,LN28)-SUM(LI28,LM28)&gt;0,SUM(LG28:LH28,LJ28:LL28,LN28)-SUM(LI28,LM28),"")</f>
        <v/>
      </c>
      <c r="LV28" s="11" t="str">
        <f>IF(SUM(LP28,LQ28,LU28)&gt;0,SUM(LP28,LQ28,LU28),"")</f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1" t="str">
        <f>IF(SUM(LX28,MB28)&gt;0,SUM(LX28,MB28),"")</f>
        <v/>
      </c>
      <c r="MR28" s="41" t="str">
        <f>IF(SUM(LW28:LX28,LZ28:MB28,MD28)-LY28-MC28&gt;0,SUM(LW28:LX28,LZ28:MB28,MD28)-LY28-MC28,"")</f>
        <v/>
      </c>
      <c r="MS28" s="41" t="str">
        <f>IF(SUM(ME28:MF28,MH28)-MG28&gt;0,SUM(ME28:MF28,MH28)-MG28,"")</f>
        <v/>
      </c>
      <c r="MT28" s="41" t="str">
        <f>IF(SUM(LX28,MB28,MF28)&gt;0,SUM(LX28,MB28,MF28),"")</f>
        <v/>
      </c>
      <c r="MU28" s="41" t="str">
        <f>IF(SUM(MR28,MS28)&gt;0,SUM(MR28,MS28),"")</f>
        <v/>
      </c>
      <c r="MV28" s="41" t="str">
        <f>IF(SUM(MJ28,MN28)&gt;0,SUM(MJ28,MN28),"")</f>
        <v/>
      </c>
      <c r="MW28" s="41" t="str">
        <f>IF(SUM(MI28:MJ28,ML28:MN28,MP28)-SUM(MK28,MO28)&gt;0,SUM(MI28:MJ28,ML28:MN28,MP28)-SUM(MK28,MO28),"")</f>
        <v/>
      </c>
      <c r="MX28" s="41" t="str">
        <f>IF(SUM(MR28,MS28,MW28)&gt;0,SUM(MR28,MS28,MW28),"")</f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>IF(SUM(MZ28,ND28)&gt;0,SUM(MZ28,ND28),"")</f>
        <v/>
      </c>
      <c r="NT28" s="11" t="str">
        <f>IF(SUM(MY28:MZ28,NB28:ND28,NF28)-NA28-NE28&gt;0,SUM(MY28:MZ28,NB28:ND28,NF28)-NA28-NE28,"")</f>
        <v/>
      </c>
      <c r="NU28" s="11" t="str">
        <f>IF(SUM(NG28:NH28,NJ28)-NI28&gt;0,SUM(NG28:NH28,NJ28)-NI28,"")</f>
        <v/>
      </c>
      <c r="NV28" s="11" t="str">
        <f>IF(SUM(MZ28,ND28,NH28)&gt;0,SUM(MZ28,ND28,NH28),"")</f>
        <v/>
      </c>
      <c r="NW28" s="11" t="str">
        <f>IF(SUM(NT28,NU28)&gt;0,SUM(NT28,NU28),"")</f>
        <v/>
      </c>
      <c r="NX28" s="11" t="str">
        <f>IF(SUM(NL28,NP28)&gt;0,SUM(NL28,NP28),"")</f>
        <v/>
      </c>
      <c r="NY28" s="11" t="str">
        <f>IF(SUM(NK28:NL28,NN28:NP28,NR28)-SUM(NM28,NQ28)&gt;0,SUM(NK28:NL28,NN28:NP28,NR28)-SUM(NM28,NQ28),"")</f>
        <v/>
      </c>
      <c r="NZ28" s="11" t="str">
        <f>IF(SUM(NT28,NU28,NY28)&gt;0,SUM(NT28,NU28,NY28),"")</f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1" t="str">
        <f>IF(SUM(OB28,OF28)&gt;0,SUM(OB28,OF28),"")</f>
        <v/>
      </c>
      <c r="OV28" s="41" t="str">
        <f>IF(SUM(OA28:OB28,OD28:OF28,OH28)-OC28-OG28&gt;0,SUM(OA28:OB28,OD28:OF28,OH28)-OC28-OG28,"")</f>
        <v/>
      </c>
      <c r="OW28" s="41" t="str">
        <f>IF(SUM(OI28:OJ28,OL28)-OK28&gt;0,SUM(OI28:OJ28,OL28)-OK28,"")</f>
        <v/>
      </c>
      <c r="OX28" s="41" t="str">
        <f>IF(SUM(OB28,OF28,OJ28)&gt;0,SUM(OB28,OF28,OJ28),"")</f>
        <v/>
      </c>
      <c r="OY28" s="41" t="str">
        <f>IF(SUM(OV28,OW28)&gt;0,SUM(OV28,OW28),"")</f>
        <v/>
      </c>
      <c r="OZ28" s="41" t="str">
        <f>IF(SUM(ON28,OR28)&gt;0,SUM(ON28,OR28),"")</f>
        <v/>
      </c>
      <c r="PA28" s="41" t="str">
        <f>IF(SUM(OM28:ON28,OP28:OR28,OT28)-SUM(OO28,OS28)&gt;0,SUM(OM28:ON28,OP28:OR28,OT28)-SUM(OO28,OS28),"")</f>
        <v/>
      </c>
      <c r="PB28" s="41" t="str">
        <f>IF(SUM(OV28,OW28,PA28)&gt;0,SUM(OV28,OW28,PA28),"")</f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>IF(SUM(PD28,PH28)&gt;0,SUM(PD28,PH28),"")</f>
        <v/>
      </c>
      <c r="PX28" s="11" t="str">
        <f>IF(SUM(PC28:PD28,PF28:PH28,PJ28)-PE28-PI28&gt;0,SUM(PC28:PD28,PF28:PH28,PJ28)-PE28-PI28,"")</f>
        <v/>
      </c>
      <c r="PY28" s="11" t="str">
        <f>IF(SUM(PK28:PL28,PN28)-PM28&gt;0,SUM(PK28:PL28,PN28)-PM28,"")</f>
        <v/>
      </c>
      <c r="PZ28" s="11" t="str">
        <f>IF(SUM(PD28,PH28,PL28)&gt;0,SUM(PD28,PH28,PL28),"")</f>
        <v/>
      </c>
      <c r="QA28" s="11" t="str">
        <f>IF(SUM(PX28,PY28)&gt;0,SUM(PX28,PY28),"")</f>
        <v/>
      </c>
      <c r="QB28" s="11" t="str">
        <f>IF(SUM(PP28,PT28)&gt;0,SUM(PP28,PT28),"")</f>
        <v/>
      </c>
      <c r="QC28" s="11" t="str">
        <f>IF(SUM(PO28:PP28,PR28:PT28,PV28)-SUM(PQ28,PU28)&gt;0,SUM(PO28:PP28,PR28:PT28,PV28)-SUM(PQ28,PU28),"")</f>
        <v/>
      </c>
      <c r="QD28" s="11" t="str">
        <f>IF(SUM(PX28,PY28,QC28)&gt;0,SUM(PX28,PY28,QC28),"")</f>
        <v/>
      </c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41" t="str">
        <f>IF(SUM(QF28,QJ28)&gt;0,SUM(QF28,QJ28),"")</f>
        <v/>
      </c>
      <c r="QZ28" s="41" t="str">
        <f>IF(SUM(QE28:QF28,QH28:QJ28,QL28)-QG28-QK28&gt;0,SUM(QE28:QF28,QH28:QJ28,QL28)-QG28-QK28,"")</f>
        <v/>
      </c>
      <c r="RA28" s="41" t="str">
        <f>IF(SUM(QM28:QN28,QP28)-QO28&gt;0,SUM(QM28:QN28,QP28)-QO28,"")</f>
        <v/>
      </c>
      <c r="RB28" s="41" t="str">
        <f>IF(SUM(QF28,QJ28,QN28)&gt;0,SUM(QF28,QJ28,QN28),"")</f>
        <v/>
      </c>
      <c r="RC28" s="41" t="str">
        <f>IF(SUM(QZ28,RA28)&gt;0,SUM(QZ28,RA28),"")</f>
        <v/>
      </c>
      <c r="RD28" s="41" t="str">
        <f>IF(SUM(QR28,QV28)&gt;0,SUM(QR28,QV28),"")</f>
        <v/>
      </c>
      <c r="RE28" s="41" t="str">
        <f>IF(SUM(QQ28:QR28,QT28:QV28,QX28)-SUM(QS28,QW28)&gt;0,SUM(QQ28:QR28,QT28:QV28,QX28)-SUM(QS28,QW28),"")</f>
        <v/>
      </c>
      <c r="RF28" s="41" t="str">
        <f>IF(SUM(QZ28,RA28,RE28)&gt;0,SUM(QZ28,RA28,RE28),"")</f>
        <v/>
      </c>
      <c r="RG28" s="18"/>
      <c r="RH28" s="18"/>
      <c r="RI28" s="18"/>
      <c r="RJ28" s="18"/>
      <c r="RK28" s="18"/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1" t="str">
        <f>IF(SUM(RH28,RL28)&gt;0,SUM(RH28,RL28),"")</f>
        <v/>
      </c>
      <c r="SB28" s="11" t="str">
        <f>IF(SUM(RG28:RH28,RJ28:RL28,RN28)-RI28-RM28&gt;0,SUM(RG28:RH28,RJ28:RL28,RN28)-RI28-RM28,"")</f>
        <v/>
      </c>
      <c r="SC28" s="11" t="str">
        <f>IF(SUM(RO28:RP28,RR28)-RQ28&gt;0,SUM(RO28:RP28,RR28)-RQ28,"")</f>
        <v/>
      </c>
      <c r="SD28" s="11" t="str">
        <f>IF(SUM(RH28,RL28,RP28)&gt;0,SUM(RH28,RL28,RP28),"")</f>
        <v/>
      </c>
      <c r="SE28" s="11" t="str">
        <f>IF(SUM(SB28,SC28)&gt;0,SUM(SB28,SC28),"")</f>
        <v/>
      </c>
      <c r="SF28" s="11" t="str">
        <f>IF(SUM(RT28,RX28)&gt;0,SUM(RT28,RX28),"")</f>
        <v/>
      </c>
      <c r="SG28" s="11" t="str">
        <f>IF(SUM(RS28:RT28,RV28:RX28,RZ28)-SUM(RU28,RY28)&gt;0,SUM(RS28:RT28,RV28:RX28,RZ28)-SUM(RU28,RY28),"")</f>
        <v/>
      </c>
      <c r="SH28" s="11" t="str">
        <f>IF(SUM(SB28,SC28,SG28)&gt;0,SUM(SB28,SC28,SG28),"")</f>
        <v/>
      </c>
      <c r="SI28" s="17"/>
      <c r="SJ28" s="17"/>
      <c r="SK28" s="17"/>
      <c r="SL28" s="17"/>
      <c r="SM28" s="17"/>
      <c r="SN28" s="17"/>
      <c r="SO28" s="17"/>
      <c r="SP28" s="17"/>
      <c r="SQ28" s="17"/>
      <c r="SR28" s="17"/>
      <c r="SS28" s="17"/>
      <c r="ST28" s="17"/>
      <c r="SU28" s="17"/>
      <c r="SV28" s="17"/>
      <c r="SW28" s="17"/>
      <c r="SX28" s="17"/>
      <c r="SY28" s="17"/>
      <c r="SZ28" s="17"/>
      <c r="TA28" s="17"/>
      <c r="TB28" s="17"/>
      <c r="TC28" s="41" t="str">
        <f>IF(SUM(SJ28,SN28)&gt;0,SUM(SJ28,SN28),"")</f>
        <v/>
      </c>
      <c r="TD28" s="41" t="str">
        <f>IF(SUM(SI28:SJ28,SL28:SN28,SP28)-SK28-SO28&gt;0,SUM(SI28:SJ28,SL28:SN28,SP28)-SK28-SO28,"")</f>
        <v/>
      </c>
      <c r="TE28" s="41" t="str">
        <f>IF(SUM(SQ28:SR28,ST28)-SS28&gt;0,SUM(SQ28:SR28,ST28)-SS28,"")</f>
        <v/>
      </c>
      <c r="TF28" s="41" t="str">
        <f>IF(SUM(SJ28,SN28,SR28)&gt;0,SUM(SJ28,SN28,SR28),"")</f>
        <v/>
      </c>
      <c r="TG28" s="41" t="str">
        <f>IF(SUM(TD28,TE28)&gt;0,SUM(TD28,TE28),"")</f>
        <v/>
      </c>
      <c r="TH28" s="41" t="str">
        <f>IF(SUM(SV28,SZ28)&gt;0,SUM(SV28,SZ28),"")</f>
        <v/>
      </c>
      <c r="TI28" s="41" t="str">
        <f>IF(SUM(SU28:SV28,SX28:SZ28,TB28)-SUM(SW28,TA28)&gt;0,SUM(SU28:SV28,SX28:SZ28,TB28)-SUM(SW28,TA28),"")</f>
        <v/>
      </c>
      <c r="TJ28" s="41" t="str">
        <f>IF(SUM(TD28,TE28,TI28)&gt;0,SUM(TD28,TE28,TI28),"")</f>
        <v/>
      </c>
      <c r="TK28" s="27">
        <f>IF($CU28="P",CA28,(CA28+AX28)/2)</f>
        <v>9.1999999999999993</v>
      </c>
      <c r="TL28" s="27">
        <f>IF($CU28="P",CB28,(CB28+AY28)/2)</f>
        <v>3.6</v>
      </c>
      <c r="TM28" s="27">
        <f>IF($CU28="P",CC28,(CC28+AZ28)/2)</f>
        <v>0.3</v>
      </c>
      <c r="TN28" s="27">
        <f>IF($CU28="P",CD28,(CD28+BA28)/2)</f>
        <v>0</v>
      </c>
      <c r="TO28" s="27">
        <f>IF($CU28="P",CE28,(CE28+BB28)/2)</f>
        <v>0</v>
      </c>
      <c r="TP28" s="27">
        <f>IF($CU28="P",CF28,(CF28+BC28)/2)</f>
        <v>0</v>
      </c>
      <c r="TQ28" s="27">
        <f>IF($CU28="P",CG28,(CG28+BD28)/2)</f>
        <v>0</v>
      </c>
      <c r="TR28" s="27">
        <f>IF($CU28="P",CH28,(CH28+BE28)/2)</f>
        <v>0</v>
      </c>
      <c r="TS28" s="27">
        <f>IF($CU28="P",CI28,(CI28+BF28)/2)</f>
        <v>9.4</v>
      </c>
      <c r="TT28" s="27">
        <f>IF($CU28="P",CJ28,(CJ28+BG28)/2)</f>
        <v>3.4</v>
      </c>
      <c r="TU28" s="27">
        <f>IF($CU28="P",CK28,(CK28+BH28)/2)</f>
        <v>0</v>
      </c>
      <c r="TV28" s="27">
        <f>IF($CU28="P",CL28,(CL28+BI28)/2)</f>
        <v>0</v>
      </c>
      <c r="TW28" s="27">
        <f>IF($CU28="P",CM28,(CM28+BJ28)/2)</f>
        <v>0</v>
      </c>
      <c r="TX28" s="27">
        <f>IF($CU28="P",CN28,(CN28+BK28)/2)</f>
        <v>0</v>
      </c>
      <c r="TY28" s="27">
        <f>IF($CU28="P",CO28,(CO28+BL28)/2)</f>
        <v>0</v>
      </c>
      <c r="TZ28" s="27">
        <f>IF($CU28="P",CP28,(CP28+BM28)/2)</f>
        <v>0</v>
      </c>
      <c r="UA28" s="27">
        <f>IF($CU28="P",CQ28,(CQ28+BN28)/2)</f>
        <v>0</v>
      </c>
      <c r="UB28" s="27">
        <f>IF($CU28="P",CR28,(CR28+BO28)/2)</f>
        <v>0</v>
      </c>
      <c r="UC28" s="27">
        <f>IF($CU28="P",CS28,(CS28+BP28)/2)</f>
        <v>0</v>
      </c>
      <c r="UD28" s="27">
        <f>IF($CU28="P",CT28,(CT28+BQ28)/2)</f>
        <v>0</v>
      </c>
      <c r="UE28" s="29" t="s">
        <v>56</v>
      </c>
      <c r="UF28" s="11">
        <f>IF(SUM(TL28,TP28)&gt;0,SUM(TL28,TP28),"")</f>
        <v>3.6</v>
      </c>
      <c r="UG28" s="11">
        <f>IF(SUM(TK28:TL28,TN28:TP28,TR28)-TM28-TQ28&gt;0,SUM(TK28:TL28,TN28:TP28,TR28)-TM28-TQ28,"")</f>
        <v>12.499999999999998</v>
      </c>
      <c r="UH28" s="11">
        <f>IF(SUM(TS28:TT28,TV28)-TU28&gt;0,SUM(TS28:TT28,TV28)-TU28,"")</f>
        <v>12.8</v>
      </c>
      <c r="UI28" s="11">
        <f>IF(SUM(TL28,TP28,TT28)&gt;0,SUM(TL28,TP28,TT28),"")</f>
        <v>7</v>
      </c>
      <c r="UJ28" s="11">
        <f>IF(SUM(UG28,UH28)&gt;0,SUM(UG28,UH28),"")</f>
        <v>25.299999999999997</v>
      </c>
      <c r="UK28" s="11" t="str">
        <f>IF(SUM(TX28,UB28)&gt;0,SUM(TX28,UB28),"")</f>
        <v/>
      </c>
      <c r="UL28" s="11" t="str">
        <f>IF(SUM(TW28:TX28,TZ28:UB28,UD28)-SUM(TY28,UC28)&gt;0,SUM(TW28:TX28,TZ28:UB28,UD28)-SUM(TY28,UC28),"")</f>
        <v/>
      </c>
      <c r="UM28" s="11">
        <f>IF(SUM(UG28,UH28,UL28)&gt;0,SUM(UG28,UH28,UL28),"")</f>
        <v>25.299999999999997</v>
      </c>
    </row>
    <row r="29" spans="1:559" x14ac:dyDescent="0.2">
      <c r="A29" s="4" cm="1">
        <f t="array" ref="A29">IF(AND(H29&lt;&gt;"",H29&lt;&gt;"No DD"),SUMPRODUCT((H$4:H$32&lt;&gt;"")*(H$4:H$32&lt;&gt;"No DD")*(E$4:E$32&gt;E29))+1,IF(H29="No DD",SUMPRODUCT((H$4:H$32="No DD")*(E$4:E$32&gt;E29))+1+SUMPRODUCT((H$4:H$32&lt;&gt;"")*(H$4:H$32&lt;&gt;"No DD")),""))</f>
        <v>16</v>
      </c>
      <c r="B29" s="5" t="s">
        <v>282</v>
      </c>
      <c r="C29" s="4" t="s">
        <v>8</v>
      </c>
      <c r="D29" s="4">
        <v>2003</v>
      </c>
      <c r="E29" s="9">
        <f>SUM(J29:R29)+SUM(J29:O29)*0.0000001+SUM(J29)*0.0000000000001</f>
        <v>120.80000715000511</v>
      </c>
      <c r="F29" s="3" t="str">
        <f>IF(OR(AND(AP29&gt;=AW$34,AQ29&gt;=AW$38,AP29&lt;&gt;"",AO29=""),AND(AU29&gt;=AW$34,AV29&gt;=AW$38,AU29&lt;&gt;"",AO29=""),AND(BS29&gt;=BZ$34,BT29&gt;=BZ$38,BS29&lt;&gt;"",BR29=""),AND(BX29&gt;=BZ$34,BY29&gt;=BZ$38,BX29&lt;&gt;"",BR29=""),AND(CV29&gt;=DC$34,CW29&gt;=DC$38,CV29&lt;&gt;"",CU29=""),AND(DA29&gt;=DC$34,DB29&gt;=DC$38,DA29&lt;&gt;""),AND(EA29&gt;=EH$34,EB29&gt;=EH$38,EA29&lt;&gt;""),AND(EF29&gt;=EH$34,EG29&gt;=EH$38,EF29&lt;&gt;""),AND(FC29&gt;=FJ$34,FD29&gt;=FJ$38,FC29&lt;&gt;""),AND(FH29&gt;=FJ$34,FI29&gt;=FJ$38,FH29&lt;&gt;""),AND(GE29&gt;=GL$34,GF29&gt;=GL$38,GE29&lt;&gt;""),AND(GJ29&gt;=GL$34,GK29&gt;=GL$38,GJ29&lt;&gt;""),AND(HG29&gt;=HN$34,HH29&gt;=HN$38,HG29&lt;&gt;""),AND(HL29&gt;=HN$34,HM29&gt;=HN$38,HL29&lt;&gt;""),AND(II29&gt;=IP$34,IJ29&gt;=IP$38,II29&lt;&gt;""),AND(IN29&gt;=IP$34,IO29&gt;=IP$38,IN29&lt;&gt;""),AND(JK29&gt;=JR$34,JL29&gt;=JR$38,JK29&lt;&gt;""),AND(JP29&gt;=JR$34,JQ29&gt;=JR$38,JP29&lt;&gt;""),AND(KM29&gt;=KT$34,KN29&gt;=KT$38,KM29&lt;&gt;""),AND(KR29&gt;=KT$34,KS29&gt;=KT$38,KR29&lt;&gt;""),AND(LO29&gt;=LV$34,LP29&gt;=LV$38,LO29&lt;&gt;""),AND(LT29&gt;=LV$34,LU29&gt;=LV$38,LT29&lt;&gt;""),AND(MQ29&gt;=MX$34,MR29&gt;=MX$38,MQ29&lt;&gt;""),AND(MV29&gt;=MX$34,MW29&gt;=MX$38,MV29&lt;&gt;""),AND(NS29&gt;=NZ$34,NT29&gt;=NZ$38,NS29&lt;&gt;""),AND(NX29&gt;=NZ$34,NY29&gt;=NZ$38,NX29&lt;&gt;""),AND(OU29&gt;=PB$34,OV29&gt;=PB$38,OU29&lt;&gt;""),AND(OZ29&gt;=PB$34,PA29&gt;=PB$38,OZ29&lt;&gt;""),AND(PW29&gt;=QD$34,PX29&gt;=QD$38,PW29&lt;&gt;""),AND(QB29&gt;=QD$34,QC29&gt;=QD$38,QB29&lt;&gt;""),AND(QY29&gt;=RF$34,QZ29&gt;=RF$38,QY29&lt;&gt;""),AND(RD29&gt;=RF$34,RE29&gt;=RF$38,RD29&lt;&gt;""),AND(SA29&gt;=SH$34,SB29&gt;=SH$38,SA29&lt;&gt;""),AND(SF29&gt;=SH$34,SG29&gt;=SH$38,SF29&lt;&gt;""),AND(TC29&gt;=TJ$34,TD29&gt;=TJ$38,TC29&lt;&gt;""),AND(TI29&gt;=TJ$34,TJ29&gt;=TJ$38,TI29&lt;&gt;"")),"P","")</f>
        <v/>
      </c>
      <c r="G29" s="3" t="str">
        <f>IF(OR(AND(AQ29&gt;=AW$38,AQ29&lt;&gt;"",AO29=""),AND(AV29&gt;=AW$38,AV29&lt;&gt;"",AO29=""),AND(BT29&gt;=BZ$38,BT29&lt;&gt;"",BR29=""),AND(BY29&gt;=BZ$38,BY29&lt;&gt;"",BR29=""),AND(CW29&gt;=DC$38,CW29&lt;&gt;"",CU29=""),AND(DB29&gt;=DC$38,DB29&lt;&gt;"",CU29=""),AND(EB29&gt;=EH$38,EB29&lt;&gt;""),AND(EG29&gt;=EH$38,EG29&lt;&gt;""),AND(FD29&gt;=FJ$38,FD29&lt;&gt;""),AND(FI29&gt;=FJ$38,FI29&lt;&gt;""),AND(GF29&gt;=GL$38,GF29&lt;&gt;""),AND(GK29&gt;=GL$38,GK29&lt;&gt;""),AND(HH29&gt;=HN$38,HH29&lt;&gt;""),AND(HM29&gt;=HN$38,HM29&lt;&gt;""),AND(IJ29&gt;=IP$38,IJ29&lt;&gt;""),AND(IO29&gt;=IP$38,IO29&lt;&gt;""),AND(JL29&gt;=JR$38,JL29&lt;&gt;""),AND(JQ29&gt;=JR$38,JQ29&lt;&gt;""),AND(KN29&gt;=KT$38,KN29&lt;&gt;""),AND(KS29&gt;=KT$38,KS29&lt;&gt;""),AND(LP29&gt;=LV$38,LP29&lt;&gt;""),AND(LU29&gt;=LV$38,LU29&lt;&gt;""),AND(MR29&gt;=MX$38,MR29&lt;&gt;""),AND(MW29&gt;=MX$38,MW29&lt;&gt;""),AND(NT29&gt;=NZ$38,NT29&lt;&gt;""),AND(NY29&gt;=NZ$38,NY29&lt;&gt;""),AND(OV29&gt;=PB$38,OV29&lt;&gt;""),AND(PA29&gt;=PB$38,PA29&lt;&gt;""),AND(PX29&gt;=QD$38,PX29&lt;&gt;""),AND(QC29&gt;=QD$38,QC29&lt;&gt;""),AND(QZ29&gt;=RF$38,QZ29&lt;&gt;""),AND(RE29&gt;=RF$38,RE29&lt;&gt;""),AND(SB29&gt;=SH$38,SB29&lt;&gt;""),AND(SG29&gt;=SH$38,SG29&lt;&gt;""),AND(TD29&gt;=TJ$38,TD29&lt;&gt;""),AND(TJ29&gt;=TJ$38,TJ29&lt;&gt;"")),"P","")</f>
        <v>P</v>
      </c>
      <c r="H29" s="37" t="str">
        <f>IF(AND(G29="P",F29=""),"No DD",IF(OR(AND(AS29&gt;=AW$37,AT29&gt;=AW$41,AS29&lt;&gt;"",AO29=""),AND(BV29&gt;=BZ$37,BW29&gt;=BZ$41,BV29&lt;&gt;"",BR29=""),AND(CY29&gt;=DC$37,CZ29&gt;=DC$41,CY29&lt;&gt;"",CU29=""),AND(ED29&gt;=EH$37,EE29&gt;=EH$41,ED29&lt;&gt;""),AND(FF29&gt;=FJ$37,FG29&gt;=FJ$41,FF29&lt;&gt;""),AND(GH29&gt;=GL$37,GI29&gt;=GL$41,GH29&lt;&gt;""),AND(HJ29&gt;=HN$37,HK29&gt;=HN$41,HJ29&lt;&gt;""),AND(IL29&gt;=IP$37,IM29&gt;=IP$41,IL29&lt;&gt;""),AND(JN29&gt;=JR$37,JO29&gt;=JR$41,JN29&lt;&gt;""),AND(KP29&gt;=KT$37,KQ29&gt;=KT$41,KP29&lt;&gt;""),AND(LR29&gt;=LV$37,LS29&gt;=LV$41,LR29&lt;&gt;""),AND(MT29&gt;=MX$37,MU29&gt;=MX$41,MT29&lt;&gt;""),AND(NV29&gt;=NZ$37,NW29&gt;=NZ$41,NV29&lt;&gt;""),AND(OX29&gt;=PB$37,OY29&gt;=PB$41,OX29&lt;&gt;""),AND(PZ29&gt;=QD$37,QA29&gt;=QD$41,PZ29&lt;&gt;""),AND(RB29&gt;=RF$37,RC29&gt;=RF$41,RB29&lt;&gt;""),AND(SD29&gt;=SH$37,SE29&gt;=SH$41,SD29&lt;&gt;""),AND(TF29&gt;=TJ$37,TG29&gt;=TJ$41,TF29&lt;&gt;"")),"Merit",IF(OR(AND(AS29&gt;=AW$36,AT29&gt;=AW$40,AS29&lt;&gt;"",AO29=""),AND(BV29&gt;=BZ$36,BW29&gt;=BZ$40,BV29&lt;&gt;"",BR29=""),AND(CY29&gt;=DC$36,CZ29&gt;=DC$40,CY29&lt;&gt;"",CU29=""),AND(ED29&gt;=EH$36,EE29&gt;=EH$40,ED29&lt;&gt;""),AND(FF29&gt;=FJ$36,FG29&gt;=FJ$40,FF29&lt;&gt;""),AND(GH29&gt;=GL$36,GI29&gt;=GL$40,GH29&lt;&gt;""),AND(HJ29&gt;=HN$36,HK29&gt;=HN$40,HJ29&lt;&gt;""),AND(IL29&gt;=IP$36,IM29&gt;=IP$40,IL29&lt;&gt;""),AND(JN29&gt;=JR$36,JO29&gt;=JR$40,JN29&lt;&gt;""),AND(KP29&gt;=KT$36,KQ29&gt;=KT$40,KP29&lt;&gt;""),AND(LR29&gt;=LV$36,LS29&gt;=LV$40,LR29&lt;&gt;""),AND(MT29&gt;=MX$36,MU29&gt;=MX$40,MT29&lt;&gt;""),AND(NV29&gt;=NZ$36,NW29&gt;=NZ$40,NV29&lt;&gt;""),AND(OX29&gt;=PB$36,OY29&gt;=PB$40,OX29&lt;&gt;""),AND(PZ29&gt;=QD$36,QA29&gt;=QD$40,PZ29&lt;&gt;""),AND(RB29&gt;=RF$36,RC29&gt;=RF$40,RB29&lt;&gt;""),AND(SD29&gt;=SH$36,SE29&gt;=SH$40,SD29&lt;&gt;""),AND(TF29&gt;=TJ$36,TG29&gt;=TJ$40,TF29&lt;&gt;"")),"Excellence",IF(I29="P","Worlds Team",IF(F29="P","National Team","")))))</f>
        <v>No DD</v>
      </c>
      <c r="I29" s="3" t="str">
        <f>IF(OR(AND(AS29&gt;=AW$35,AT29&gt;=AW$39,AS29&lt;&gt;"",AO29=""),AND(BV29&gt;=BZ$35,BW29&gt;=BZ$39,BV29&lt;&gt;"",BR29=""),AND(CY29&gt;=DC$35,CZ29&gt;=DC$39,CY29&lt;&gt;"",CU29=""),AND(ED29&gt;=EH$35,EE29&gt;=EH$39,ED29&lt;&gt;""),AND(FF29&gt;=FJ$35,FG29&gt;=FJ$39,FF29&lt;&gt;""),AND(GH29&gt;=GL$35,GI29&gt;=GL$39,GH29&lt;&gt;""),AND(HJ29&gt;=HN$35,HK29&gt;=HN$39,HJ29&lt;&gt;""),AND(IL29&gt;=IP$35,IM29&gt;=IP$39,IL29&lt;&gt;""),AND(JN29&gt;=JR$35,JO29&gt;=JR$39,JN29&lt;&gt;""),AND(KP29&gt;=KT$35,KQ29&gt;=KT$39,KP29&lt;&gt;""),AND(LR29&gt;=LV$35,LS29&gt;=LV$39,LR29&lt;&gt;""),AND(MT29&gt;=MX$35,MU29&gt;=MX$39,MT29&lt;&gt;""),AND(NV29&gt;=NZ$35,NW29&gt;=NZ$39,NV29&lt;&gt;""),AND(OX29&gt;=PB$35,OY29&gt;=PB$39,OX29&lt;&gt;""),AND(PZ29&gt;=QD$35,QA29&gt;=QD$39,PZ29&lt;&gt;""),AND(RB29&gt;=RF$35,RC29&gt;=RF$39,RB29&lt;&gt;""),AND(SD29&gt;=SH$35,SE29&gt;=SH$39,SD29&lt;&gt;""),AND(TF29&gt;=TJ$35,TG29&gt;=TJ$39,TF29&lt;&gt;"")),"P","")</f>
        <v/>
      </c>
      <c r="J29" s="8">
        <f>IF(COUNT(AQ29,BT29,CW29)&gt;0,LARGE((AQ29,BT29,CW29),1),0)</f>
        <v>51.2</v>
      </c>
      <c r="K29" s="8" t="str">
        <f>IF(J29=0,"",IF(J29=CW29,$CA$1,IF(J29=BT29,$AX$1,IF(J29=AQ29,$U$1,""))))</f>
        <v>2024 Nationals</v>
      </c>
      <c r="L29" s="8">
        <f>IF(COUNT(AQ29,BT29,CW29)&gt;1,LARGE((AQ29,BT29,CW29),2),0)</f>
        <v>0</v>
      </c>
      <c r="M29" s="8" t="str">
        <f>IF(K29=0,"",IF(AND(L29=J29,L29=AQ29,K29=BT29),$U$1,IF(AND(L29=J29,L29=AQ29,L29=CW29),$U$1,IF(AND(L29=J29,L29=CW29,L29=BT29),$AX$1,IF(L29=CW29,$CA$1,IF(L29=BT29,$AX$1,IF(L29=AQ29,$U$1,"")))))))</f>
        <v/>
      </c>
      <c r="N29" s="8">
        <f>IF(COUNT(AR29,BU29,CX29)&gt;0,LARGE((AR29,BU29,CX29),1),0)</f>
        <v>20.3</v>
      </c>
      <c r="O29" s="8" t="str">
        <f>IF(N29=0,"",IF(N29=CX29,$CA$1,IF(N29=BU29,$AX$1,IF(N29=AR29,$U$1,""))))</f>
        <v>2024 Nationals</v>
      </c>
      <c r="P29" s="8">
        <f>IF(MAX(AV29,BY29,DB29)&gt;0,MAX(AV29,BY29,DB29),0)</f>
        <v>0</v>
      </c>
      <c r="Q29" s="8" t="str">
        <f>IF(P29=0,"",IF(P29=DB29,$CA$1,IF(P29=BY29,$AX$1,IF(P29=AV29,$U$1,""))))</f>
        <v/>
      </c>
      <c r="R29" s="8">
        <f>IF(MAX(DD29:DF29)&gt;0,MAX(DD29:DF29),"")</f>
        <v>49.3</v>
      </c>
      <c r="S29" s="11" t="str">
        <f>IF(R29="","",IF(R29=DD29,"("&amp;DD$2&amp;")",IF(R29=DE29,"("&amp;DE$2&amp;")",IF(R29=DF29,"("&amp;DF$2&amp;")"))))</f>
        <v>(Q1)</v>
      </c>
      <c r="T29" s="8" t="str">
        <f>IF(R29="","",IF(R29=DD29,IF(R29+IF(L29="",0,L29)=TD29,$SI$1,IF(R29+IF(L29="",0,L29)=SB29,$RG$1,IF(R29+IF(L29="",0,L29)=QZ29,$QE$1,IF(R29+IF(L29="",0,L29)=PX29,$PC$1,IF(R29+IF(L29="",0,L29)=OV29,$OA$1,IF(R29+IF(L29="",0,L29)=NT29,$MY$1,IF(R29+IF(L29="",0,L29)=MR29,$LW$1,IF(R29+IF(L29="",0,L29)=LP29,$KU$1,IF(R29+IF(L29="",0,L29)=KN29,$JS$1,IF(R29+IF(L29="",0,L29)=JL29,$IQ$1,IF(R29+IF(L29="",0,L29)=IJ29,$HO$1,IF(R29+IF(L29="",0,L29)=HH29,$GM$1,IF(R29+IF(L29="",0,L29)=GF29,$FK$1,IF(R29+IF(L29="",0,L29)=FD29,$EI$1,IF(R29+IF(L29="",0,L29)=EB29,$DG$1))))))))))))))),IF(R29=DE29,IF(R29+IF(N29="",0,N29)=TE29,$SI$1,IF(R29+IF(N29="",0,N29)=SC29,$RG$1,IF(R29+IF(N29="",0,N29)=RA29,$QE$1,IF(R29+IF(N29="",0,N29)=PY29,$PC$1,IF(R29+IF(N29="",0,N29)=OW29,$OA$1,IF(R29+IF(N29="",0,N29)=NU29,$MY$1,IF(R29+IF(N29="",0,N29)=MS29,$LW$1,IF(R29+IF(N29="",0,N29)=LQ29,$KU$1,IF(R29+IF(N29="",0,N29)=KO29,$JS$1,IF(R29+IF(N29="",0,N29)=JM29,$IQ$1,IF(R29+IF(N29="",0,N29)=IK29,$HO$1,IF(R29+IF(N29="",0,N29)=HI29,$GM$1,IF(R29+IF(N29="",0,N29)=GG29,$FK$1,IF(R29+IF(N29="",0,N29)=FE29,$EI$1,IF(R29+IF(N29="",0,N29)=EC29,$DG$1))))))))))))))),IF(R29=DF29,IF(R29+IF(P29="",0,P29)=TI29,$SI$1,IF(R29+IF(P29="",0,P29)=SG29,$RG$1,IF(R29+IF(P29="",0,P29)=RE29,$QE$1,IF(R29+IF(P29="",0,P29)=QC29,$PC$1,IF(R29+IF(P29="",0,P29)=PA29,$OA$1,IF(R29+IF(P29="",0,P29)=NY29,$MY$1,IF(R29+IF(P29="",0,P29)=MW29,$LW$1,IF(R29+IF(P29="",0,P29)=LU29,$KU$1,IF(R29+IF(P29="",0,P29)=KS29,$JS$1,IF(R29+IF(P29="",0,P29)=JQ29,$IQ$1,IF(R29+IF(P29="",0,P29)=IO29,$HO$1,IF(R29+IF(P29="",0,P29)=HM29,$GM$1,IF(R29+IF(P29="",0,P29)=GK29,$FK$1,IF(R29+IF(P29="",0,P29)=FI29,$EI$1,IF(R29+IF(P29="",0,P29)=EG29,$DG$1)))))))))))))))))))</f>
        <v>2024 Coimbra Gym Fest (July 7)</v>
      </c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28"/>
      <c r="AP29" s="41" t="str">
        <f>IF(SUM(V29,Z29)&gt;0,SUM(V29,Z29),"")</f>
        <v/>
      </c>
      <c r="AQ29" s="41" t="str">
        <f>IF(SUM(U29:V29,X29:Z29,AB29)-W29-AA29&gt;0,SUM(U29:V29,X29:Z29,AB29)-W29-AA29,"")</f>
        <v/>
      </c>
      <c r="AR29" s="41" t="str">
        <f>IF(SUM(AC29:AD29,AF29)-AE29&gt;0,SUM(AC29:AD29,AF29)-AE29,"")</f>
        <v/>
      </c>
      <c r="AS29" s="41" t="str">
        <f>IF(SUM(V29,Z29,AD29)&gt;0,SUM(V29,Z29,AD29),"")</f>
        <v/>
      </c>
      <c r="AT29" s="41" t="str">
        <f>IF(SUM(AQ29,AR29)&gt;0,SUM(AQ29,AR29),"")</f>
        <v/>
      </c>
      <c r="AU29" s="41" t="str">
        <f>IF(SUM(AH29,AL29)&gt;0,SUM(AH29,AL29),"")</f>
        <v/>
      </c>
      <c r="AV29" s="41" t="str">
        <f>IF(SUM(AG29:AH29,AJ29:AL29,AN29)-SUM(AI29,AM29)&gt;0,SUM(AG29:AH29,AJ29:AL29,AN29)-SUM(AI29,AM29),"")</f>
        <v/>
      </c>
      <c r="AW29" s="41" t="str">
        <f>IF(SUM(AQ29,AR29,AV29)&gt;0,SUM(AQ29,AR29,AV29),"")</f>
        <v/>
      </c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29"/>
      <c r="BS29" s="11" t="str">
        <f>IF(SUM(AY29,BC29)&gt;0,SUM(AY29,BC29),"")</f>
        <v/>
      </c>
      <c r="BT29" s="11" t="str">
        <f>IF(SUM(AX29:AY29,BA29:BC29,BE29)-AZ29-BD29&gt;0,SUM(AX29:AY29,BA29:BC29,BE29)-AZ29-BD29,"")</f>
        <v/>
      </c>
      <c r="BU29" s="11" t="str">
        <f>IF(SUM(BF29:BG29,BI29)-BH29&gt;0,SUM(BF29:BG29,BI29)-BH29,"")</f>
        <v/>
      </c>
      <c r="BV29" s="11" t="str">
        <f>IF(SUM(AY29,BC29,BG29)&gt;0,SUM(AY29,BC29,BG29),"")</f>
        <v/>
      </c>
      <c r="BW29" s="11" t="str">
        <f>IF(SUM(BT29,BU29)&gt;0,SUM(BT29,BU29),"")</f>
        <v/>
      </c>
      <c r="BX29" s="11" t="str">
        <f>IF(SUM(BK29,BO29)&gt;0,SUM(BK29,BO29),"")</f>
        <v/>
      </c>
      <c r="BY29" s="11" t="str">
        <f>IF(SUM(BJ29:BK29,BM29:BO29,BQ29)-SUM(BL29,BP29)&gt;0,SUM(BJ29:BK29,BM29:BO29,BQ29)-SUM(BL29,BP29),"")</f>
        <v/>
      </c>
      <c r="BZ29" s="11" t="str">
        <f>IF(SUM(BT29,BU29,BY29)&gt;0,SUM(BT29,BU29,BY29),"")</f>
        <v/>
      </c>
      <c r="CA29" s="19">
        <v>18.7</v>
      </c>
      <c r="CB29" s="19">
        <v>6.9</v>
      </c>
      <c r="CC29" s="19">
        <v>0</v>
      </c>
      <c r="CD29" s="19">
        <v>0</v>
      </c>
      <c r="CE29" s="19">
        <v>19</v>
      </c>
      <c r="CF29" s="19">
        <v>7.2</v>
      </c>
      <c r="CG29" s="19">
        <v>0.6</v>
      </c>
      <c r="CH29" s="19">
        <v>0</v>
      </c>
      <c r="CI29" s="19">
        <v>17.3</v>
      </c>
      <c r="CJ29" s="19">
        <v>3.2</v>
      </c>
      <c r="CK29" s="19">
        <v>0.2</v>
      </c>
      <c r="CL29" s="19">
        <v>0</v>
      </c>
      <c r="CM29" s="19"/>
      <c r="CN29" s="19"/>
      <c r="CO29" s="19"/>
      <c r="CP29" s="19"/>
      <c r="CQ29" s="19"/>
      <c r="CR29" s="19"/>
      <c r="CS29" s="19"/>
      <c r="CT29" s="19"/>
      <c r="CU29" s="28"/>
      <c r="CV29" s="41">
        <f>IF(SUM(CB29,CF29)&gt;0,SUM(CB29,CF29),"")</f>
        <v>14.100000000000001</v>
      </c>
      <c r="CW29" s="41">
        <f>IF(SUM(CA29:CB29,CD29:CF29,CH29)-CC29-CG29&gt;0,SUM(CA29:CB29,CD29:CF29,CH29)-CC29-CG29,"")</f>
        <v>51.2</v>
      </c>
      <c r="CX29" s="41">
        <f>IF(SUM(CI29:CJ29,CL29)-CK29&gt;0,SUM(CI29:CJ29,CL29)-CK29,"")</f>
        <v>20.3</v>
      </c>
      <c r="CY29" s="41">
        <f>IF(SUM(CB29,CF29,CJ29)&gt;0,SUM(CB29,CF29,CJ29),"")</f>
        <v>17.3</v>
      </c>
      <c r="CZ29" s="41">
        <f>IF(SUM(CW29,CX29)&gt;0,SUM(CW29,CX29),"")</f>
        <v>71.5</v>
      </c>
      <c r="DA29" s="41" t="str">
        <f>IF(SUM(CN29,CR29)&gt;0,SUM(CN29,CR29),"")</f>
        <v/>
      </c>
      <c r="DB29" s="41" t="str">
        <f>IF(SUM(CM29:CN29,CP29:CR29,CT29)-SUM(CO29,CS29)&gt;0,SUM(CM29:CN29,CP29:CR29,CT29)-SUM(CO29,CS29),"")</f>
        <v/>
      </c>
      <c r="DC29" s="41">
        <f>IF(SUM(CW29,CX29,DB29)&gt;0,SUM(CW29,CX29,DB29),"")</f>
        <v>71.5</v>
      </c>
      <c r="DD29" s="52">
        <f>IF(MAX(EB29,FD29,GF29,HH29,IJ29,JL29,KN29,LP29,MR29,NT29,OV29,PX29,QZ29,SB29,TD29)-IF(L29="",0,L29)&gt;0.001,MAX(EB29,FD29,GF29,HH29,IJ29,JL29,KN29,LP29,MR29,NT29,OV29,PX29,QZ29,SB29,TD29)-IF(L29="",0,L29),"")</f>
        <v>49.3</v>
      </c>
      <c r="DE29" s="52" t="str">
        <f>IF(MAX(EC29,FE29,GG29,HI29,IK29,JM29,KO29,LQ29,MS29,NU29,OW29,PY29,RA29,SC29,TE29)-IF(N29="",0,N29)&gt;0.001,MAX(EC29,FE29,GG29,HI29,IK29,JM29,KO29,LQ29,MS29,NU29,OW29,PY29,RA29,SC29,TE29)-IF(N29="",0,N29),"")</f>
        <v/>
      </c>
      <c r="DF29" s="52" t="str">
        <f>IF(MAX(EG29,FI29,GK29,HM29,IO29,JQ29,KS29,LU29,MW29,NY29,PA29,QC29,RE29,SG29,TI29)-IF(P29="",0,P29)&gt;0.001,MAX(EG29,FI29,GK29,HM29,IO29,JQ29,KS29,LU29,MW29,NY29,PA29,QC29,RE29,SG29,TI29)-IF(P29="",0,P29),"")</f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1" t="str">
        <f>IF(SUM(DH29,DL29)&gt;0,SUM(DH29,DL29),"")</f>
        <v/>
      </c>
      <c r="EB29" s="41" t="str">
        <f>IF(SUM(DG29:DH29,DJ29:DL29,DN29)-DI29-DM29&gt;0,SUM(DG29:DH29,DJ29:DL29,DN29)-DI29-DM29,"")</f>
        <v/>
      </c>
      <c r="EC29" s="41" t="str">
        <f>IF(SUM(DO29:DP29,DR29)-DQ29&gt;0,SUM(DO29:DP29,DR29)-DQ29,"")</f>
        <v/>
      </c>
      <c r="ED29" s="41" t="str">
        <f>IF(SUM(DH29,DL29,DP29)&gt;0,SUM(DH29,DL29,DP29),"")</f>
        <v/>
      </c>
      <c r="EE29" s="41" t="str">
        <f>IF(SUM(EB29,EC29)&gt;0,SUM(EB29,EC29),"")</f>
        <v/>
      </c>
      <c r="EF29" s="41" t="str">
        <f>IF(SUM(DT29,DX29)&gt;0,SUM(DT29,DX29),"")</f>
        <v/>
      </c>
      <c r="EG29" s="41" t="str">
        <f>IF(SUM(DS29:DT29,DV29:DX29,DZ29)-SUM(DU29,DY29)&gt;0,SUM(DS29:DT29,DV29:DX29,DZ29)-SUM(DU29,DY29),"")</f>
        <v/>
      </c>
      <c r="EH29" s="41" t="str">
        <f>IF(SUM(EB29,EC29,EG29)&gt;0,SUM(EB29,EC29,EG29),"")</f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>IF(SUM(EJ29,EN29)&gt;0,SUM(EJ29,EN29),"")</f>
        <v/>
      </c>
      <c r="FD29" s="11" t="str">
        <f>IF(SUM(EI29:EJ29,EL29:EN29,EP29)-EK29-EO29&gt;0,SUM(EI29:EJ29,EL29:EN29,EP29)-EK29-EO29,"")</f>
        <v/>
      </c>
      <c r="FE29" s="11" t="str">
        <f>IF(SUM(EQ29:ER29,ET29)-ES29&gt;0,SUM(EQ29:ER29,ET29)-ES29,"")</f>
        <v/>
      </c>
      <c r="FF29" s="11" t="str">
        <f>IF(SUM(EJ29,EN29,ER29)&gt;0,SUM(EJ29,EN29,ER29),"")</f>
        <v/>
      </c>
      <c r="FG29" s="11" t="str">
        <f>IF(SUM(FD29,FE29)&gt;0,SUM(FD29,FE29),"")</f>
        <v/>
      </c>
      <c r="FH29" s="11" t="str">
        <f>IF(SUM(EV29,EZ29)&gt;0,SUM(EV29,EZ29),"")</f>
        <v/>
      </c>
      <c r="FI29" s="11" t="str">
        <f>IF(SUM(EU29:EV29,EX29:EZ29,FB29)-SUM(EW29,FA29)&gt;0,SUM(EU29:EV29,EX29:EZ29,FB29)-SUM(EW29,FA29),"")</f>
        <v/>
      </c>
      <c r="FJ29" s="11" t="str">
        <f>IF(SUM(FD29,FE29,FI29)&gt;0,SUM(FD29,FE29,FI29),"")</f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1" t="str">
        <f>IF(SUM(FL29,FP29)&gt;0,SUM(FL29,FP29),"")</f>
        <v/>
      </c>
      <c r="GF29" s="41" t="str">
        <f>IF(SUM(FK29:FL29,FN29:FP29,FR29)-FM29-FQ29&gt;0,SUM(FK29:FL29,FN29:FP29,FR29)-FM29-FQ29,"")</f>
        <v/>
      </c>
      <c r="GG29" s="41" t="str">
        <f>IF(SUM(FS29:FT29,FV29)-FU29&gt;0,SUM(FS29:FT29,FV29)-FU29,"")</f>
        <v/>
      </c>
      <c r="GH29" s="41" t="str">
        <f>IF(SUM(FL29,FP29,FT29)&gt;0,SUM(FL29,FP29,FT29),"")</f>
        <v/>
      </c>
      <c r="GI29" s="41" t="str">
        <f>IF(SUM(GF29,GG29)&gt;0,SUM(GF29,GG29),"")</f>
        <v/>
      </c>
      <c r="GJ29" s="41" t="str">
        <f>IF(SUM(FX29,GB29)&gt;0,SUM(FX29,GB29),"")</f>
        <v/>
      </c>
      <c r="GK29" s="41" t="str">
        <f>IF(SUM(FW29:FX29,FZ29:GB29,GD29)-SUM(FY29,GC29)&gt;0,SUM(FW29:FX29,FZ29:GB29,GD29)-SUM(FY29,GC29),"")</f>
        <v/>
      </c>
      <c r="GL29" s="41" t="str">
        <f>IF(SUM(GF29,GG29,GK29)&gt;0,SUM(GF29,GG29,GK29),"")</f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>IF(SUM(GN29,GR29)&gt;0,SUM(GN29,GR29),"")</f>
        <v/>
      </c>
      <c r="HH29" s="11" t="str">
        <f>IF(SUM(GM29:GN29,GP29:GR29,GT29)-GO29-GS29&gt;0,SUM(GM29:GN29,GP29:GR29,GT29)-GO29-GS29,"")</f>
        <v/>
      </c>
      <c r="HI29" s="11" t="str">
        <f>IF(SUM(GU29:GV29,GX29)-GW29&gt;0,SUM(GU29:GV29,GX29)-GW29,"")</f>
        <v/>
      </c>
      <c r="HJ29" s="11" t="str">
        <f>IF(SUM(GN29,GR29,GV29)&gt;0,SUM(GN29,GR29,GV29),"")</f>
        <v/>
      </c>
      <c r="HK29" s="11" t="str">
        <f>IF(SUM(HH29,HI29)&gt;0,SUM(HH29,HI29),"")</f>
        <v/>
      </c>
      <c r="HL29" s="11" t="str">
        <f>IF(SUM(GZ29,HD29)&gt;0,SUM(GZ29,HD29),"")</f>
        <v/>
      </c>
      <c r="HM29" s="11" t="str">
        <f>IF(SUM(GY29:GZ29,HB29:HD29,HF29)-SUM(HA29,HE29)&gt;0,SUM(GY29:GZ29,HB29:HD29,HF29)-SUM(HA29,HE29),"")</f>
        <v/>
      </c>
      <c r="HN29" s="11" t="str">
        <f>IF(SUM(HH29,HI29,HM29)&gt;0,SUM(HH29,HI29,HM29),"")</f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1" t="str">
        <f>IF(SUM(HP29,HT29)&gt;0,SUM(HP29,HT29),"")</f>
        <v/>
      </c>
      <c r="IJ29" s="41" t="str">
        <f>IF(SUM(HO29:HP29,HR29:HT29,HV29)-HQ29-HU29&gt;0,SUM(HO29:HP29,HR29:HT29,HV29)-HQ29-HU29,"")</f>
        <v/>
      </c>
      <c r="IK29" s="41" t="str">
        <f>IF(SUM(HW29:HX29,HZ29)-HY29&gt;0,SUM(HW29:HX29,HZ29)-HY29,"")</f>
        <v/>
      </c>
      <c r="IL29" s="41" t="str">
        <f>IF(SUM(HP29,HT29,HX29)&gt;0,SUM(HP29,HT29,HX29),"")</f>
        <v/>
      </c>
      <c r="IM29" s="41" t="str">
        <f>IF(SUM(IJ29,IK29)&gt;0,SUM(IJ29,IK29),"")</f>
        <v/>
      </c>
      <c r="IN29" s="41" t="str">
        <f>IF(SUM(IB29,IF29)&gt;0,SUM(IB29,IF29),"")</f>
        <v/>
      </c>
      <c r="IO29" s="41" t="str">
        <f>IF(SUM(IA29:IB29,ID29:IF29,IH29)-SUM(IC29,IG29)&gt;0,SUM(IA29:IB29,ID29:IF29,IH29)-SUM(IC29,IG29),"")</f>
        <v/>
      </c>
      <c r="IP29" s="41" t="str">
        <f>IF(SUM(IJ29,IK29,IO29)&gt;0,SUM(IJ29,IK29,IO29),"")</f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>IF(SUM(IR29,IV29)&gt;0,SUM(IR29,IV29),"")</f>
        <v/>
      </c>
      <c r="JL29" s="11" t="str">
        <f>IF(SUM(IQ29:IR29,IT29:IV29,IX29)-IS29-IW29&gt;0,SUM(IQ29:IR29,IT29:IV29,IX29)-IS29-IW29,"")</f>
        <v/>
      </c>
      <c r="JM29" s="11" t="str">
        <f>IF(SUM(IY29:IZ29,JB29)-JA29&gt;0,SUM(IY29:IZ29,JB29)-JA29,"")</f>
        <v/>
      </c>
      <c r="JN29" s="11" t="str">
        <f>IF(SUM(IR29,IV29,IZ29)&gt;0,SUM(IR29,IV29,IZ29),"")</f>
        <v/>
      </c>
      <c r="JO29" s="11" t="str">
        <f>IF(SUM(JL29,JM29)&gt;0,SUM(JL29,JM29),"")</f>
        <v/>
      </c>
      <c r="JP29" s="11" t="str">
        <f>IF(SUM(JD29,JH29)&gt;0,SUM(JD29,JH29),"")</f>
        <v/>
      </c>
      <c r="JQ29" s="11" t="str">
        <f>IF(SUM(JC29:JD29,JF29:JH29,JJ29)-SUM(JE29,JI29)&gt;0,SUM(JC29:JD29,JF29:JH29,JJ29)-SUM(JE29,JI29),"")</f>
        <v/>
      </c>
      <c r="JR29" s="11" t="str">
        <f>IF(SUM(JL29,JM29,JQ29)&gt;0,SUM(JL29,JM29,JQ29),"")</f>
        <v/>
      </c>
      <c r="JS29" s="17">
        <v>18.5</v>
      </c>
      <c r="JT29" s="17">
        <v>4.8</v>
      </c>
      <c r="JU29" s="17">
        <v>0</v>
      </c>
      <c r="JV29" s="17">
        <v>0</v>
      </c>
      <c r="JW29" s="17">
        <v>18.7</v>
      </c>
      <c r="JX29" s="17">
        <v>7.3</v>
      </c>
      <c r="JY29" s="17">
        <v>0</v>
      </c>
      <c r="JZ29" s="17">
        <v>0</v>
      </c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1">
        <f>IF(SUM(JT29,JX29)&gt;0,SUM(JT29,JX29),"")</f>
        <v>12.1</v>
      </c>
      <c r="KN29" s="41">
        <f>IF(SUM(JS29:JT29,JV29:JX29,JZ29)-JU29-JY29&gt;0,SUM(JS29:JT29,JV29:JX29,JZ29)-JU29-JY29,"")</f>
        <v>49.3</v>
      </c>
      <c r="KO29" s="41" t="str">
        <f>IF(SUM(KA29:KB29,KD29)-KC29&gt;0,SUM(KA29:KB29,KD29)-KC29,"")</f>
        <v/>
      </c>
      <c r="KP29" s="41">
        <f>IF(SUM(JT29,JX29,KB29)&gt;0,SUM(JT29,JX29,KB29),"")</f>
        <v>12.1</v>
      </c>
      <c r="KQ29" s="41">
        <f>IF(SUM(KN29,KO29)&gt;0,SUM(KN29,KO29),"")</f>
        <v>49.3</v>
      </c>
      <c r="KR29" s="41" t="str">
        <f>IF(SUM(KF29,KJ29)&gt;0,SUM(KF29,KJ29),"")</f>
        <v/>
      </c>
      <c r="KS29" s="41" t="str">
        <f>IF(SUM(KE29:KF29,KH29:KJ29,KL29)-SUM(KG29,KK29)&gt;0,SUM(KE29:KF29,KH29:KJ29,KL29)-SUM(KG29,KK29),"")</f>
        <v/>
      </c>
      <c r="KT29" s="41">
        <f>IF(SUM(KN29,KO29,KS29)&gt;0,SUM(KN29,KO29,KS29),"")</f>
        <v>49.3</v>
      </c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 t="str">
        <f>IF(SUM(KV29,KZ29)&gt;0,SUM(KV29,KZ29),"")</f>
        <v/>
      </c>
      <c r="LP29" s="11" t="str">
        <f>IF(SUM(KU29:KV29,KX29:KZ29,LB29)-KW29-LA29&gt;0,SUM(KU29:KV29,KX29:KZ29,LB29)-KW29-LA29,"")</f>
        <v/>
      </c>
      <c r="LQ29" s="11" t="str">
        <f>IF(SUM(LC29:LD29,LF29)-LE29&gt;0,SUM(LC29:LD29,LF29)-LE29,"")</f>
        <v/>
      </c>
      <c r="LR29" s="11" t="str">
        <f>IF(SUM(KV29,KZ29,LD29)&gt;0,SUM(KV29,KZ29,LD29),"")</f>
        <v/>
      </c>
      <c r="LS29" s="11" t="str">
        <f>IF(SUM(LP29,LQ29)&gt;0,SUM(LP29,LQ29),"")</f>
        <v/>
      </c>
      <c r="LT29" s="11" t="str">
        <f>IF(SUM(LH29,LL29)&gt;0,SUM(LH29,LL29),"")</f>
        <v/>
      </c>
      <c r="LU29" s="11" t="str">
        <f>IF(SUM(LG29:LH29,LJ29:LL29,LN29)-SUM(LI29,LM29)&gt;0,SUM(LG29:LH29,LJ29:LL29,LN29)-SUM(LI29,LM29),"")</f>
        <v/>
      </c>
      <c r="LV29" s="11" t="str">
        <f>IF(SUM(LP29,LQ29,LU29)&gt;0,SUM(LP29,LQ29,LU29),"")</f>
        <v/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1" t="str">
        <f>IF(SUM(LX29,MB29)&gt;0,SUM(LX29,MB29),"")</f>
        <v/>
      </c>
      <c r="MR29" s="41" t="str">
        <f>IF(SUM(LW29:LX29,LZ29:MB29,MD29)-LY29-MC29&gt;0,SUM(LW29:LX29,LZ29:MB29,MD29)-LY29-MC29,"")</f>
        <v/>
      </c>
      <c r="MS29" s="41" t="str">
        <f>IF(SUM(ME29:MF29,MH29)-MG29&gt;0,SUM(ME29:MF29,MH29)-MG29,"")</f>
        <v/>
      </c>
      <c r="MT29" s="41" t="str">
        <f>IF(SUM(LX29,MB29,MF29)&gt;0,SUM(LX29,MB29,MF29),"")</f>
        <v/>
      </c>
      <c r="MU29" s="41" t="str">
        <f>IF(SUM(MR29,MS29)&gt;0,SUM(MR29,MS29),"")</f>
        <v/>
      </c>
      <c r="MV29" s="41" t="str">
        <f>IF(SUM(MJ29,MN29)&gt;0,SUM(MJ29,MN29),"")</f>
        <v/>
      </c>
      <c r="MW29" s="41" t="str">
        <f>IF(SUM(MI29:MJ29,ML29:MN29,MP29)-SUM(MK29,MO29)&gt;0,SUM(MI29:MJ29,ML29:MN29,MP29)-SUM(MK29,MO29),"")</f>
        <v/>
      </c>
      <c r="MX29" s="41" t="str">
        <f>IF(SUM(MR29,MS29,MW29)&gt;0,SUM(MR29,MS29,MW29),"")</f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>IF(SUM(MZ29,ND29)&gt;0,SUM(MZ29,ND29),"")</f>
        <v/>
      </c>
      <c r="NT29" s="11" t="str">
        <f>IF(SUM(MY29:MZ29,NB29:ND29,NF29)-NA29-NE29&gt;0,SUM(MY29:MZ29,NB29:ND29,NF29)-NA29-NE29,"")</f>
        <v/>
      </c>
      <c r="NU29" s="11" t="str">
        <f>IF(SUM(NG29:NH29,NJ29)-NI29&gt;0,SUM(NG29:NH29,NJ29)-NI29,"")</f>
        <v/>
      </c>
      <c r="NV29" s="11" t="str">
        <f>IF(SUM(MZ29,ND29,NH29)&gt;0,SUM(MZ29,ND29,NH29),"")</f>
        <v/>
      </c>
      <c r="NW29" s="11" t="str">
        <f>IF(SUM(NT29,NU29)&gt;0,SUM(NT29,NU29),"")</f>
        <v/>
      </c>
      <c r="NX29" s="11" t="str">
        <f>IF(SUM(NL29,NP29)&gt;0,SUM(NL29,NP29),"")</f>
        <v/>
      </c>
      <c r="NY29" s="11" t="str">
        <f>IF(SUM(NK29:NL29,NN29:NP29,NR29)-SUM(NM29,NQ29)&gt;0,SUM(NK29:NL29,NN29:NP29,NR29)-SUM(NM29,NQ29),"")</f>
        <v/>
      </c>
      <c r="NZ29" s="11" t="str">
        <f>IF(SUM(NT29,NU29,NY29)&gt;0,SUM(NT29,NU29,NY29),"")</f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1" t="str">
        <f>IF(SUM(OB29,OF29)&gt;0,SUM(OB29,OF29),"")</f>
        <v/>
      </c>
      <c r="OV29" s="41" t="str">
        <f>IF(SUM(OA29:OB29,OD29:OF29,OH29)-OC29-OG29&gt;0,SUM(OA29:OB29,OD29:OF29,OH29)-OC29-OG29,"")</f>
        <v/>
      </c>
      <c r="OW29" s="41" t="str">
        <f>IF(SUM(OI29:OJ29,OL29)-OK29&gt;0,SUM(OI29:OJ29,OL29)-OK29,"")</f>
        <v/>
      </c>
      <c r="OX29" s="41" t="str">
        <f>IF(SUM(OB29,OF29,OJ29)&gt;0,SUM(OB29,OF29,OJ29),"")</f>
        <v/>
      </c>
      <c r="OY29" s="41" t="str">
        <f>IF(SUM(OV29,OW29)&gt;0,SUM(OV29,OW29),"")</f>
        <v/>
      </c>
      <c r="OZ29" s="41" t="str">
        <f>IF(SUM(ON29,OR29)&gt;0,SUM(ON29,OR29),"")</f>
        <v/>
      </c>
      <c r="PA29" s="41" t="str">
        <f>IF(SUM(OM29:ON29,OP29:OR29,OT29)-SUM(OO29,OS29)&gt;0,SUM(OM29:ON29,OP29:OR29,OT29)-SUM(OO29,OS29),"")</f>
        <v/>
      </c>
      <c r="PB29" s="41" t="str">
        <f>IF(SUM(OV29,OW29,PA29)&gt;0,SUM(OV29,OW29,PA29),"")</f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>IF(SUM(PD29,PH29)&gt;0,SUM(PD29,PH29),"")</f>
        <v/>
      </c>
      <c r="PX29" s="11" t="str">
        <f>IF(SUM(PC29:PD29,PF29:PH29,PJ29)-PE29-PI29&gt;0,SUM(PC29:PD29,PF29:PH29,PJ29)-PE29-PI29,"")</f>
        <v/>
      </c>
      <c r="PY29" s="11" t="str">
        <f>IF(SUM(PK29:PL29,PN29)-PM29&gt;0,SUM(PK29:PL29,PN29)-PM29,"")</f>
        <v/>
      </c>
      <c r="PZ29" s="11" t="str">
        <f>IF(SUM(PD29,PH29,PL29)&gt;0,SUM(PD29,PH29,PL29),"")</f>
        <v/>
      </c>
      <c r="QA29" s="11" t="str">
        <f>IF(SUM(PX29,PY29)&gt;0,SUM(PX29,PY29),"")</f>
        <v/>
      </c>
      <c r="QB29" s="11" t="str">
        <f>IF(SUM(PP29,PT29)&gt;0,SUM(PP29,PT29),"")</f>
        <v/>
      </c>
      <c r="QC29" s="11" t="str">
        <f>IF(SUM(PO29:PP29,PR29:PT29,PV29)-SUM(PQ29,PU29)&gt;0,SUM(PO29:PP29,PR29:PT29,PV29)-SUM(PQ29,PU29),"")</f>
        <v/>
      </c>
      <c r="QD29" s="11" t="str">
        <f>IF(SUM(PX29,PY29,QC29)&gt;0,SUM(PX29,PY29,QC29),"")</f>
        <v/>
      </c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41" t="str">
        <f>IF(SUM(QF29,QJ29)&gt;0,SUM(QF29,QJ29),"")</f>
        <v/>
      </c>
      <c r="QZ29" s="41" t="str">
        <f>IF(SUM(QE29:QF29,QH29:QJ29,QL29)-QG29-QK29&gt;0,SUM(QE29:QF29,QH29:QJ29,QL29)-QG29-QK29,"")</f>
        <v/>
      </c>
      <c r="RA29" s="41" t="str">
        <f>IF(SUM(QM29:QN29,QP29)-QO29&gt;0,SUM(QM29:QN29,QP29)-QO29,"")</f>
        <v/>
      </c>
      <c r="RB29" s="41" t="str">
        <f>IF(SUM(QF29,QJ29,QN29)&gt;0,SUM(QF29,QJ29,QN29),"")</f>
        <v/>
      </c>
      <c r="RC29" s="41" t="str">
        <f>IF(SUM(QZ29,RA29)&gt;0,SUM(QZ29,RA29),"")</f>
        <v/>
      </c>
      <c r="RD29" s="41" t="str">
        <f>IF(SUM(QR29,QV29)&gt;0,SUM(QR29,QV29),"")</f>
        <v/>
      </c>
      <c r="RE29" s="41" t="str">
        <f>IF(SUM(QQ29:QR29,QT29:QV29,QX29)-SUM(QS29,QW29)&gt;0,SUM(QQ29:QR29,QT29:QV29,QX29)-SUM(QS29,QW29),"")</f>
        <v/>
      </c>
      <c r="RF29" s="41" t="str">
        <f>IF(SUM(QZ29,RA29,RE29)&gt;0,SUM(QZ29,RA29,RE29),"")</f>
        <v/>
      </c>
      <c r="RG29" s="18"/>
      <c r="RH29" s="18"/>
      <c r="RI29" s="18"/>
      <c r="RJ29" s="18"/>
      <c r="RK29" s="18"/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1" t="str">
        <f>IF(SUM(RH29,RL29)&gt;0,SUM(RH29,RL29),"")</f>
        <v/>
      </c>
      <c r="SB29" s="11" t="str">
        <f>IF(SUM(RG29:RH29,RJ29:RL29,RN29)-RI29-RM29&gt;0,SUM(RG29:RH29,RJ29:RL29,RN29)-RI29-RM29,"")</f>
        <v/>
      </c>
      <c r="SC29" s="11" t="str">
        <f>IF(SUM(RO29:RP29,RR29)-RQ29&gt;0,SUM(RO29:RP29,RR29)-RQ29,"")</f>
        <v/>
      </c>
      <c r="SD29" s="11" t="str">
        <f>IF(SUM(RH29,RL29,RP29)&gt;0,SUM(RH29,RL29,RP29),"")</f>
        <v/>
      </c>
      <c r="SE29" s="11" t="str">
        <f>IF(SUM(SB29,SC29)&gt;0,SUM(SB29,SC29),"")</f>
        <v/>
      </c>
      <c r="SF29" s="11" t="str">
        <f>IF(SUM(RT29,RX29)&gt;0,SUM(RT29,RX29),"")</f>
        <v/>
      </c>
      <c r="SG29" s="11" t="str">
        <f>IF(SUM(RS29:RT29,RV29:RX29,RZ29)-SUM(RU29,RY29)&gt;0,SUM(RS29:RT29,RV29:RX29,RZ29)-SUM(RU29,RY29),"")</f>
        <v/>
      </c>
      <c r="SH29" s="11" t="str">
        <f>IF(SUM(SB29,SC29,SG29)&gt;0,SUM(SB29,SC29,SG29),"")</f>
        <v/>
      </c>
      <c r="SI29" s="17"/>
      <c r="SJ29" s="17"/>
      <c r="SK29" s="17"/>
      <c r="SL29" s="17"/>
      <c r="SM29" s="17"/>
      <c r="SN29" s="17"/>
      <c r="SO29" s="17"/>
      <c r="SP29" s="17"/>
      <c r="SQ29" s="17"/>
      <c r="SR29" s="17"/>
      <c r="SS29" s="17"/>
      <c r="ST29" s="17"/>
      <c r="SU29" s="17"/>
      <c r="SV29" s="17"/>
      <c r="SW29" s="17"/>
      <c r="SX29" s="17"/>
      <c r="SY29" s="17"/>
      <c r="SZ29" s="17"/>
      <c r="TA29" s="17"/>
      <c r="TB29" s="17"/>
      <c r="TC29" s="41" t="str">
        <f>IF(SUM(SJ29,SN29)&gt;0,SUM(SJ29,SN29),"")</f>
        <v/>
      </c>
      <c r="TD29" s="41" t="str">
        <f>IF(SUM(SI29:SJ29,SL29:SN29,SP29)-SK29-SO29&gt;0,SUM(SI29:SJ29,SL29:SN29,SP29)-SK29-SO29,"")</f>
        <v/>
      </c>
      <c r="TE29" s="41" t="str">
        <f>IF(SUM(SQ29:SR29,ST29)-SS29&gt;0,SUM(SQ29:SR29,ST29)-SS29,"")</f>
        <v/>
      </c>
      <c r="TF29" s="41" t="str">
        <f>IF(SUM(SJ29,SN29,SR29)&gt;0,SUM(SJ29,SN29,SR29),"")</f>
        <v/>
      </c>
      <c r="TG29" s="41" t="str">
        <f>IF(SUM(TD29,TE29)&gt;0,SUM(TD29,TE29),"")</f>
        <v/>
      </c>
      <c r="TH29" s="41" t="str">
        <f>IF(SUM(SV29,SZ29)&gt;0,SUM(SV29,SZ29),"")</f>
        <v/>
      </c>
      <c r="TI29" s="41" t="str">
        <f>IF(SUM(SU29:SV29,SX29:SZ29,TB29)-SUM(SW29,TA29)&gt;0,SUM(SU29:SV29,SX29:SZ29,TB29)-SUM(SW29,TA29),"")</f>
        <v/>
      </c>
      <c r="TJ29" s="41" t="str">
        <f>IF(SUM(TD29,TE29,TI29)&gt;0,SUM(TD29,TE29,TI29),"")</f>
        <v/>
      </c>
      <c r="TK29" s="27">
        <f>IF($CU29="P",CA29,(CA29+AX29)/2)</f>
        <v>9.35</v>
      </c>
      <c r="TL29" s="27">
        <f>IF($CU29="P",CB29,(CB29+AY29)/2)</f>
        <v>3.45</v>
      </c>
      <c r="TM29" s="27">
        <f>IF($CU29="P",CC29,(CC29+AZ29)/2)</f>
        <v>0</v>
      </c>
      <c r="TN29" s="27">
        <f>IF($CU29="P",CD29,(CD29+BA29)/2)</f>
        <v>0</v>
      </c>
      <c r="TO29" s="27">
        <f>IF($CU29="P",CE29,(CE29+BB29)/2)</f>
        <v>9.5</v>
      </c>
      <c r="TP29" s="27">
        <f>IF($CU29="P",CF29,(CF29+BC29)/2)</f>
        <v>3.6</v>
      </c>
      <c r="TQ29" s="27">
        <f>IF($CU29="P",CG29,(CG29+BD29)/2)</f>
        <v>0.3</v>
      </c>
      <c r="TR29" s="27">
        <f>IF($CU29="P",CH29,(CH29+BE29)/2)</f>
        <v>0</v>
      </c>
      <c r="TS29" s="27">
        <f>IF($CU29="P",CI29,(CI29+BF29)/2)</f>
        <v>8.65</v>
      </c>
      <c r="TT29" s="27">
        <f>IF($CU29="P",CJ29,(CJ29+BG29)/2)</f>
        <v>1.6</v>
      </c>
      <c r="TU29" s="27">
        <f>IF($CU29="P",CK29,(CK29+BH29)/2)</f>
        <v>0.1</v>
      </c>
      <c r="TV29" s="27">
        <f>IF($CU29="P",CL29,(CL29+BI29)/2)</f>
        <v>0</v>
      </c>
      <c r="TW29" s="27">
        <f>IF($CU29="P",CM29,(CM29+BJ29)/2)</f>
        <v>0</v>
      </c>
      <c r="TX29" s="27">
        <f>IF($CU29="P",CN29,(CN29+BK29)/2)</f>
        <v>0</v>
      </c>
      <c r="TY29" s="27">
        <f>IF($CU29="P",CO29,(CO29+BL29)/2)</f>
        <v>0</v>
      </c>
      <c r="TZ29" s="27">
        <f>IF($CU29="P",CP29,(CP29+BM29)/2)</f>
        <v>0</v>
      </c>
      <c r="UA29" s="27">
        <f>IF($CU29="P",CQ29,(CQ29+BN29)/2)</f>
        <v>0</v>
      </c>
      <c r="UB29" s="27">
        <f>IF($CU29="P",CR29,(CR29+BO29)/2)</f>
        <v>0</v>
      </c>
      <c r="UC29" s="27">
        <f>IF($CU29="P",CS29,(CS29+BP29)/2)</f>
        <v>0</v>
      </c>
      <c r="UD29" s="27">
        <f>IF($CU29="P",CT29,(CT29+BQ29)/2)</f>
        <v>0</v>
      </c>
      <c r="UE29" s="29" t="s">
        <v>56</v>
      </c>
      <c r="UF29" s="11">
        <f>IF(SUM(TL29,TP29)&gt;0,SUM(TL29,TP29),"")</f>
        <v>7.0500000000000007</v>
      </c>
      <c r="UG29" s="11">
        <f>IF(SUM(TK29:TL29,TN29:TP29,TR29)-TM29-TQ29&gt;0,SUM(TK29:TL29,TN29:TP29,TR29)-TM29-TQ29,"")</f>
        <v>25.6</v>
      </c>
      <c r="UH29" s="11">
        <f>IF(SUM(TS29:TT29,TV29)-TU29&gt;0,SUM(TS29:TT29,TV29)-TU29,"")</f>
        <v>10.15</v>
      </c>
      <c r="UI29" s="11">
        <f>IF(SUM(TL29,TP29,TT29)&gt;0,SUM(TL29,TP29,TT29),"")</f>
        <v>8.65</v>
      </c>
      <c r="UJ29" s="11">
        <f>IF(SUM(UG29,UH29)&gt;0,SUM(UG29,UH29),"")</f>
        <v>35.75</v>
      </c>
      <c r="UK29" s="11" t="str">
        <f>IF(SUM(TX29,UB29)&gt;0,SUM(TX29,UB29),"")</f>
        <v/>
      </c>
      <c r="UL29" s="11" t="str">
        <f>IF(SUM(TW29:TX29,TZ29:UB29,UD29)-SUM(TY29,UC29)&gt;0,SUM(TW29:TX29,TZ29:UB29,UD29)-SUM(TY29,UC29),"")</f>
        <v/>
      </c>
      <c r="UM29" s="11">
        <f>IF(SUM(UG29,UH29,UL29)&gt;0,SUM(UG29,UH29,UL29),"")</f>
        <v>35.75</v>
      </c>
    </row>
    <row r="30" spans="1:559" x14ac:dyDescent="0.2">
      <c r="A30" s="4" t="str" cm="1">
        <f t="array" ref="A30">IF(AND(H30&lt;&gt;"",H30&lt;&gt;"No DD"),SUMPRODUCT((H$4:H$32&lt;&gt;"")*(H$4:H$32&lt;&gt;"No DD")*(E$4:E$32&gt;E30))+1,IF(H30="No DD",SUMPRODUCT((H$4:H$32="No DD")*(E$4:E$32&gt;E30))+1+SUMPRODUCT((H$4:H$32&lt;&gt;"")*(H$4:H$32&lt;&gt;"No DD")),""))</f>
        <v/>
      </c>
      <c r="B30" s="5" t="s">
        <v>169</v>
      </c>
      <c r="C30" s="4" t="s">
        <v>6</v>
      </c>
      <c r="D30" s="4">
        <v>1998</v>
      </c>
      <c r="E30" s="9">
        <f>SUM(J30:R30)+SUM(J30:O30)*0.0000001+SUM(J30)*0.0000000000001</f>
        <v>47.000004700002641</v>
      </c>
      <c r="F30" s="3" t="str">
        <f>IF(OR(AND(AP30&gt;=AW$34,AQ30&gt;=AW$38,AP30&lt;&gt;"",AO30=""),AND(AU30&gt;=AW$34,AV30&gt;=AW$38,AU30&lt;&gt;"",AO30=""),AND(BS30&gt;=BZ$34,BT30&gt;=BZ$38,BS30&lt;&gt;"",BR30=""),AND(BX30&gt;=BZ$34,BY30&gt;=BZ$38,BX30&lt;&gt;"",BR30=""),AND(CV30&gt;=DC$34,CW30&gt;=DC$38,CV30&lt;&gt;"",CU30=""),AND(DA30&gt;=DC$34,DB30&gt;=DC$38,DA30&lt;&gt;""),AND(EA30&gt;=EH$34,EB30&gt;=EH$38,EA30&lt;&gt;""),AND(EF30&gt;=EH$34,EG30&gt;=EH$38,EF30&lt;&gt;""),AND(FC30&gt;=FJ$34,FD30&gt;=FJ$38,FC30&lt;&gt;""),AND(FH30&gt;=FJ$34,FI30&gt;=FJ$38,FH30&lt;&gt;""),AND(GE30&gt;=GL$34,GF30&gt;=GL$38,GE30&lt;&gt;""),AND(GJ30&gt;=GL$34,GK30&gt;=GL$38,GJ30&lt;&gt;""),AND(HG30&gt;=HN$34,HH30&gt;=HN$38,HG30&lt;&gt;""),AND(HL30&gt;=HN$34,HM30&gt;=HN$38,HL30&lt;&gt;""),AND(II30&gt;=IP$34,IJ30&gt;=IP$38,II30&lt;&gt;""),AND(IN30&gt;=IP$34,IO30&gt;=IP$38,IN30&lt;&gt;""),AND(JK30&gt;=JR$34,JL30&gt;=JR$38,JK30&lt;&gt;""),AND(JP30&gt;=JR$34,JQ30&gt;=JR$38,JP30&lt;&gt;""),AND(KM30&gt;=KT$34,KN30&gt;=KT$38,KM30&lt;&gt;""),AND(KR30&gt;=KT$34,KS30&gt;=KT$38,KR30&lt;&gt;""),AND(LO30&gt;=LV$34,LP30&gt;=LV$38,LO30&lt;&gt;""),AND(LT30&gt;=LV$34,LU30&gt;=LV$38,LT30&lt;&gt;""),AND(MQ30&gt;=MX$34,MR30&gt;=MX$38,MQ30&lt;&gt;""),AND(MV30&gt;=MX$34,MW30&gt;=MX$38,MV30&lt;&gt;""),AND(NS30&gt;=NZ$34,NT30&gt;=NZ$38,NS30&lt;&gt;""),AND(NX30&gt;=NZ$34,NY30&gt;=NZ$38,NX30&lt;&gt;""),AND(OU30&gt;=PB$34,OV30&gt;=PB$38,OU30&lt;&gt;""),AND(OZ30&gt;=PB$34,PA30&gt;=PB$38,OZ30&lt;&gt;""),AND(PW30&gt;=QD$34,PX30&gt;=QD$38,PW30&lt;&gt;""),AND(QB30&gt;=QD$34,QC30&gt;=QD$38,QB30&lt;&gt;""),AND(QY30&gt;=RF$34,QZ30&gt;=RF$38,QY30&lt;&gt;""),AND(RD30&gt;=RF$34,RE30&gt;=RF$38,RD30&lt;&gt;""),AND(SA30&gt;=SH$34,SB30&gt;=SH$38,SA30&lt;&gt;""),AND(SF30&gt;=SH$34,SG30&gt;=SH$38,SF30&lt;&gt;""),AND(TC30&gt;=TJ$34,TD30&gt;=TJ$38,TC30&lt;&gt;""),AND(TI30&gt;=TJ$34,TJ30&gt;=TJ$38,TI30&lt;&gt;"")),"P","")</f>
        <v/>
      </c>
      <c r="G30" s="3" t="str">
        <f>IF(OR(AND(AQ30&gt;=AW$38,AQ30&lt;&gt;"",AO30=""),AND(AV30&gt;=AW$38,AV30&lt;&gt;"",AO30=""),AND(BT30&gt;=BZ$38,BT30&lt;&gt;"",BR30=""),AND(BY30&gt;=BZ$38,BY30&lt;&gt;"",BR30=""),AND(CW30&gt;=DC$38,CW30&lt;&gt;"",CU30=""),AND(DB30&gt;=DC$38,DB30&lt;&gt;"",CU30=""),AND(EB30&gt;=EH$38,EB30&lt;&gt;""),AND(EG30&gt;=EH$38,EG30&lt;&gt;""),AND(FD30&gt;=FJ$38,FD30&lt;&gt;""),AND(FI30&gt;=FJ$38,FI30&lt;&gt;""),AND(GF30&gt;=GL$38,GF30&lt;&gt;""),AND(GK30&gt;=GL$38,GK30&lt;&gt;""),AND(HH30&gt;=HN$38,HH30&lt;&gt;""),AND(HM30&gt;=HN$38,HM30&lt;&gt;""),AND(IJ30&gt;=IP$38,IJ30&lt;&gt;""),AND(IO30&gt;=IP$38,IO30&lt;&gt;""),AND(JL30&gt;=JR$38,JL30&lt;&gt;""),AND(JQ30&gt;=JR$38,JQ30&lt;&gt;""),AND(KN30&gt;=KT$38,KN30&lt;&gt;""),AND(KS30&gt;=KT$38,KS30&lt;&gt;""),AND(LP30&gt;=LV$38,LP30&lt;&gt;""),AND(LU30&gt;=LV$38,LU30&lt;&gt;""),AND(MR30&gt;=MX$38,MR30&lt;&gt;""),AND(MW30&gt;=MX$38,MW30&lt;&gt;""),AND(NT30&gt;=NZ$38,NT30&lt;&gt;""),AND(NY30&gt;=NZ$38,NY30&lt;&gt;""),AND(OV30&gt;=PB$38,OV30&lt;&gt;""),AND(PA30&gt;=PB$38,PA30&lt;&gt;""),AND(PX30&gt;=QD$38,PX30&lt;&gt;""),AND(QC30&gt;=QD$38,QC30&lt;&gt;""),AND(QZ30&gt;=RF$38,QZ30&lt;&gt;""),AND(RE30&gt;=RF$38,RE30&lt;&gt;""),AND(SB30&gt;=SH$38,SB30&lt;&gt;""),AND(SG30&gt;=SH$38,SG30&lt;&gt;""),AND(TD30&gt;=TJ$38,TD30&lt;&gt;""),AND(TJ30&gt;=TJ$38,TJ30&lt;&gt;"")),"P","")</f>
        <v/>
      </c>
      <c r="H30" s="37" t="str">
        <f>IF(AND(G30="P",F30=""),"No DD",IF(OR(AND(AS30&gt;=AW$37,AT30&gt;=AW$41,AS30&lt;&gt;"",AO30=""),AND(BV30&gt;=BZ$37,BW30&gt;=BZ$41,BV30&lt;&gt;"",BR30=""),AND(CY30&gt;=DC$37,CZ30&gt;=DC$41,CY30&lt;&gt;"",CU30=""),AND(ED30&gt;=EH$37,EE30&gt;=EH$41,ED30&lt;&gt;""),AND(FF30&gt;=FJ$37,FG30&gt;=FJ$41,FF30&lt;&gt;""),AND(GH30&gt;=GL$37,GI30&gt;=GL$41,GH30&lt;&gt;""),AND(HJ30&gt;=HN$37,HK30&gt;=HN$41,HJ30&lt;&gt;""),AND(IL30&gt;=IP$37,IM30&gt;=IP$41,IL30&lt;&gt;""),AND(JN30&gt;=JR$37,JO30&gt;=JR$41,JN30&lt;&gt;""),AND(KP30&gt;=KT$37,KQ30&gt;=KT$41,KP30&lt;&gt;""),AND(LR30&gt;=LV$37,LS30&gt;=LV$41,LR30&lt;&gt;""),AND(MT30&gt;=MX$37,MU30&gt;=MX$41,MT30&lt;&gt;""),AND(NV30&gt;=NZ$37,NW30&gt;=NZ$41,NV30&lt;&gt;""),AND(OX30&gt;=PB$37,OY30&gt;=PB$41,OX30&lt;&gt;""),AND(PZ30&gt;=QD$37,QA30&gt;=QD$41,PZ30&lt;&gt;""),AND(RB30&gt;=RF$37,RC30&gt;=RF$41,RB30&lt;&gt;""),AND(SD30&gt;=SH$37,SE30&gt;=SH$41,SD30&lt;&gt;""),AND(TF30&gt;=TJ$37,TG30&gt;=TJ$41,TF30&lt;&gt;"")),"Merit",IF(OR(AND(AS30&gt;=AW$36,AT30&gt;=AW$40,AS30&lt;&gt;"",AO30=""),AND(BV30&gt;=BZ$36,BW30&gt;=BZ$40,BV30&lt;&gt;"",BR30=""),AND(CY30&gt;=DC$36,CZ30&gt;=DC$40,CY30&lt;&gt;"",CU30=""),AND(ED30&gt;=EH$36,EE30&gt;=EH$40,ED30&lt;&gt;""),AND(FF30&gt;=FJ$36,FG30&gt;=FJ$40,FF30&lt;&gt;""),AND(GH30&gt;=GL$36,GI30&gt;=GL$40,GH30&lt;&gt;""),AND(HJ30&gt;=HN$36,HK30&gt;=HN$40,HJ30&lt;&gt;""),AND(IL30&gt;=IP$36,IM30&gt;=IP$40,IL30&lt;&gt;""),AND(JN30&gt;=JR$36,JO30&gt;=JR$40,JN30&lt;&gt;""),AND(KP30&gt;=KT$36,KQ30&gt;=KT$40,KP30&lt;&gt;""),AND(LR30&gt;=LV$36,LS30&gt;=LV$40,LR30&lt;&gt;""),AND(MT30&gt;=MX$36,MU30&gt;=MX$40,MT30&lt;&gt;""),AND(NV30&gt;=NZ$36,NW30&gt;=NZ$40,NV30&lt;&gt;""),AND(OX30&gt;=PB$36,OY30&gt;=PB$40,OX30&lt;&gt;""),AND(PZ30&gt;=QD$36,QA30&gt;=QD$40,PZ30&lt;&gt;""),AND(RB30&gt;=RF$36,RC30&gt;=RF$40,RB30&lt;&gt;""),AND(SD30&gt;=SH$36,SE30&gt;=SH$40,SD30&lt;&gt;""),AND(TF30&gt;=TJ$36,TG30&gt;=TJ$40,TF30&lt;&gt;"")),"Excellence",IF(I30="P","Worlds Team",IF(F30="P","National Team","")))))</f>
        <v/>
      </c>
      <c r="I30" s="3" t="str">
        <f>IF(OR(AND(AS30&gt;=AW$35,AT30&gt;=AW$39,AS30&lt;&gt;"",AO30=""),AND(BV30&gt;=BZ$35,BW30&gt;=BZ$39,BV30&lt;&gt;"",BR30=""),AND(CY30&gt;=DC$35,CZ30&gt;=DC$39,CY30&lt;&gt;"",CU30=""),AND(ED30&gt;=EH$35,EE30&gt;=EH$39,ED30&lt;&gt;""),AND(FF30&gt;=FJ$35,FG30&gt;=FJ$39,FF30&lt;&gt;""),AND(GH30&gt;=GL$35,GI30&gt;=GL$39,GH30&lt;&gt;""),AND(HJ30&gt;=HN$35,HK30&gt;=HN$39,HJ30&lt;&gt;""),AND(IL30&gt;=IP$35,IM30&gt;=IP$39,IL30&lt;&gt;""),AND(JN30&gt;=JR$35,JO30&gt;=JR$39,JN30&lt;&gt;""),AND(KP30&gt;=KT$35,KQ30&gt;=KT$39,KP30&lt;&gt;""),AND(LR30&gt;=LV$35,LS30&gt;=LV$39,LR30&lt;&gt;""),AND(MT30&gt;=MX$35,MU30&gt;=MX$39,MT30&lt;&gt;""),AND(NV30&gt;=NZ$35,NW30&gt;=NZ$39,NV30&lt;&gt;""),AND(OX30&gt;=PB$35,OY30&gt;=PB$39,OX30&lt;&gt;""),AND(PZ30&gt;=QD$35,QA30&gt;=QD$39,PZ30&lt;&gt;""),AND(RB30&gt;=RF$35,RC30&gt;=RF$39,RB30&lt;&gt;""),AND(SD30&gt;=SH$35,SE30&gt;=SH$39,SD30&lt;&gt;""),AND(TF30&gt;=TJ$35,TG30&gt;=TJ$39,TF30&lt;&gt;"")),"P","")</f>
        <v/>
      </c>
      <c r="J30" s="8">
        <f>IF(COUNT(AQ30,BT30,CW30)&gt;0,LARGE((AQ30,BT30,CW30),1),0)</f>
        <v>26.4</v>
      </c>
      <c r="K30" s="8" t="str">
        <f>IF(J30=0,"",IF(J30=CW30,$CA$1,IF(J30=BT30,$AX$1,IF(J30=AQ30,$U$1,""))))</f>
        <v>2023 Domestic 3rd Trial</v>
      </c>
      <c r="L30" s="8">
        <f>IF(COUNT(AQ30,BT30,CW30)&gt;1,LARGE((AQ30,BT30,CW30),2),0)</f>
        <v>0</v>
      </c>
      <c r="M30" s="8" t="str">
        <f>IF(K30=0,"",IF(AND(L30=J30,L30=AQ30,K30=BT30),$U$1,IF(AND(L30=J30,L30=AQ30,L30=CW30),$U$1,IF(AND(L30=J30,L30=CW30,L30=BT30),$AX$1,IF(L30=CW30,$CA$1,IF(L30=BT30,$AX$1,IF(L30=AQ30,$U$1,"")))))))</f>
        <v/>
      </c>
      <c r="N30" s="8">
        <f>IF(COUNT(AR30,BU30,CX30)&gt;0,LARGE((AR30,BU30,CX30),1),0)</f>
        <v>20.6</v>
      </c>
      <c r="O30" s="8" t="str">
        <f>IF(N30=0,"",IF(N30=CX30,$CA$1,IF(N30=BU30,$AX$1,IF(N30=AR30,$U$1,""))))</f>
        <v>2023 Domestic 3rd Trial</v>
      </c>
      <c r="P30" s="8">
        <f>IF(MAX(AV30,BY30,DB30)&gt;0,MAX(AV30,BY30,DB30),0)</f>
        <v>0</v>
      </c>
      <c r="Q30" s="8" t="str">
        <f>IF(P30=0,"",IF(P30=DB30,$CA$1,IF(P30=BY30,$AX$1,IF(P30=AV30,$U$1,""))))</f>
        <v/>
      </c>
      <c r="R30" s="8" t="str">
        <f>IF(MAX(DD30:DF30)&gt;0,MAX(DD30:DF30),"")</f>
        <v/>
      </c>
      <c r="S30" s="11" t="str">
        <f>IF(R30="","",IF(R30=DD30,"("&amp;DD$2&amp;")",IF(R30=DE30,"("&amp;DE$2&amp;")",IF(R30=DF30,"("&amp;DF$2&amp;")"))))</f>
        <v/>
      </c>
      <c r="T30" s="8" t="str">
        <f>IF(R30="","",IF(R30=DD30,IF(R30+IF(L30="",0,L30)=TD30,$SI$1,IF(R30+IF(L30="",0,L30)=SB30,$RG$1,IF(R30+IF(L30="",0,L30)=QZ30,$QE$1,IF(R30+IF(L30="",0,L30)=PX30,$PC$1,IF(R30+IF(L30="",0,L30)=OV30,$OA$1,IF(R30+IF(L30="",0,L30)=NT30,$MY$1,IF(R30+IF(L30="",0,L30)=MR30,$LW$1,IF(R30+IF(L30="",0,L30)=LP30,$KU$1,IF(R30+IF(L30="",0,L30)=KN30,$JS$1,IF(R30+IF(L30="",0,L30)=JL30,$IQ$1,IF(R30+IF(L30="",0,L30)=IJ30,$HO$1,IF(R30+IF(L30="",0,L30)=HH30,$GM$1,IF(R30+IF(L30="",0,L30)=GF30,$FK$1,IF(R30+IF(L30="",0,L30)=FD30,$EI$1,IF(R30+IF(L30="",0,L30)=EB30,$DG$1))))))))))))))),IF(R30=DE30,IF(R30+IF(N30="",0,N30)=TE30,$SI$1,IF(R30+IF(N30="",0,N30)=SC30,$RG$1,IF(R30+IF(N30="",0,N30)=RA30,$QE$1,IF(R30+IF(N30="",0,N30)=PY30,$PC$1,IF(R30+IF(N30="",0,N30)=OW30,$OA$1,IF(R30+IF(N30="",0,N30)=NU30,$MY$1,IF(R30+IF(N30="",0,N30)=MS30,$LW$1,IF(R30+IF(N30="",0,N30)=LQ30,$KU$1,IF(R30+IF(N30="",0,N30)=KO30,$JS$1,IF(R30+IF(N30="",0,N30)=JM30,$IQ$1,IF(R30+IF(N30="",0,N30)=IK30,$HO$1,IF(R30+IF(N30="",0,N30)=HI30,$GM$1,IF(R30+IF(N30="",0,N30)=GG30,$FK$1,IF(R30+IF(N30="",0,N30)=FE30,$EI$1,IF(R30+IF(N30="",0,N30)=EC30,$DG$1))))))))))))))),IF(R30=DF30,IF(R30+IF(P30="",0,P30)=TI30,$SI$1,IF(R30+IF(P30="",0,P30)=SG30,$RG$1,IF(R30+IF(P30="",0,P30)=RE30,$QE$1,IF(R30+IF(P30="",0,P30)=QC30,$PC$1,IF(R30+IF(P30="",0,P30)=PA30,$OA$1,IF(R30+IF(P30="",0,P30)=NY30,$MY$1,IF(R30+IF(P30="",0,P30)=MW30,$LW$1,IF(R30+IF(P30="",0,P30)=LU30,$KU$1,IF(R30+IF(P30="",0,P30)=KS30,$JS$1,IF(R30+IF(P30="",0,P30)=JQ30,$IQ$1,IF(R30+IF(P30="",0,P30)=IO30,$HO$1,IF(R30+IF(P30="",0,P30)=HM30,$GM$1,IF(R30+IF(P30="",0,P30)=GK30,$FK$1,IF(R30+IF(P30="",0,P30)=FI30,$EI$1,IF(R30+IF(P30="",0,P30)=EG30,$DG$1)))))))))))))))))))</f>
        <v/>
      </c>
      <c r="U30" s="19">
        <v>18.600000000000001</v>
      </c>
      <c r="V30" s="19">
        <v>8.4</v>
      </c>
      <c r="W30" s="19">
        <v>0.6</v>
      </c>
      <c r="X30" s="19">
        <v>0</v>
      </c>
      <c r="Y30" s="19">
        <v>0</v>
      </c>
      <c r="Z30" s="19">
        <v>0</v>
      </c>
      <c r="AA30" s="19">
        <v>0</v>
      </c>
      <c r="AB30" s="19">
        <v>0</v>
      </c>
      <c r="AC30" s="19">
        <v>17</v>
      </c>
      <c r="AD30" s="19">
        <v>4.8</v>
      </c>
      <c r="AE30" s="19">
        <v>1.2</v>
      </c>
      <c r="AF30" s="19">
        <v>0</v>
      </c>
      <c r="AG30" s="19"/>
      <c r="AH30" s="19"/>
      <c r="AI30" s="19"/>
      <c r="AJ30" s="19"/>
      <c r="AK30" s="19"/>
      <c r="AL30" s="19"/>
      <c r="AM30" s="19"/>
      <c r="AN30" s="19"/>
      <c r="AO30" s="28"/>
      <c r="AP30" s="41">
        <f>IF(SUM(V30,Z30)&gt;0,SUM(V30,Z30),"")</f>
        <v>8.4</v>
      </c>
      <c r="AQ30" s="41">
        <f>IF(SUM(U30:V30,X30:Z30,AB30)-W30-AA30&gt;0,SUM(U30:V30,X30:Z30,AB30)-W30-AA30,"")</f>
        <v>26.4</v>
      </c>
      <c r="AR30" s="41">
        <f>IF(SUM(AC30:AD30,AF30)-AE30&gt;0,SUM(AC30:AD30,AF30)-AE30,"")</f>
        <v>20.6</v>
      </c>
      <c r="AS30" s="41">
        <f>IF(SUM(V30,Z30,AD30)&gt;0,SUM(V30,Z30,AD30),"")</f>
        <v>13.2</v>
      </c>
      <c r="AT30" s="41">
        <f>IF(SUM(AQ30,AR30)&gt;0,SUM(AQ30,AR30),"")</f>
        <v>47</v>
      </c>
      <c r="AU30" s="41" t="str">
        <f>IF(SUM(AH30,AL30)&gt;0,SUM(AH30,AL30),"")</f>
        <v/>
      </c>
      <c r="AV30" s="41" t="str">
        <f>IF(SUM(AG30:AH30,AJ30:AL30,AN30)-SUM(AI30,AM30)&gt;0,SUM(AG30:AH30,AJ30:AL30,AN30)-SUM(AI30,AM30),"")</f>
        <v/>
      </c>
      <c r="AW30" s="41">
        <f>IF(SUM(AQ30,AR30,AV30)&gt;0,SUM(AQ30,AR30,AV30),"")</f>
        <v>47</v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9"/>
      <c r="BS30" s="11" t="str">
        <f>IF(SUM(AY30,BC30)&gt;0,SUM(AY30,BC30),"")</f>
        <v/>
      </c>
      <c r="BT30" s="11" t="str">
        <f>IF(SUM(AX30:AY30,BA30:BC30,BE30)-AZ30-BD30&gt;0,SUM(AX30:AY30,BA30:BC30,BE30)-AZ30-BD30,"")</f>
        <v/>
      </c>
      <c r="BU30" s="11" t="str">
        <f>IF(SUM(BF30:BG30,BI30)-BH30&gt;0,SUM(BF30:BG30,BI30)-BH30,"")</f>
        <v/>
      </c>
      <c r="BV30" s="11" t="str">
        <f>IF(SUM(AY30,BC30,BG30)&gt;0,SUM(AY30,BC30,BG30),"")</f>
        <v/>
      </c>
      <c r="BW30" s="11" t="str">
        <f>IF(SUM(BT30,BU30)&gt;0,SUM(BT30,BU30),"")</f>
        <v/>
      </c>
      <c r="BX30" s="11" t="str">
        <f>IF(SUM(BK30,BO30)&gt;0,SUM(BK30,BO30),"")</f>
        <v/>
      </c>
      <c r="BY30" s="11" t="str">
        <f>IF(SUM(BJ30:BK30,BM30:BO30,BQ30)-SUM(BL30,BP30)&gt;0,SUM(BJ30:BK30,BM30:BO30,BQ30)-SUM(BL30,BP30),"")</f>
        <v/>
      </c>
      <c r="BZ30" s="11" t="str">
        <f>IF(SUM(BT30,BU30,BY30)&gt;0,SUM(BT30,BU30,BY30),"")</f>
        <v/>
      </c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28"/>
      <c r="CV30" s="41" t="str">
        <f>IF(SUM(CB30,CF30)&gt;0,SUM(CB30,CF30),"")</f>
        <v/>
      </c>
      <c r="CW30" s="41" t="str">
        <f>IF(SUM(CA30:CB30,CD30:CF30,CH30)-CC30-CG30&gt;0,SUM(CA30:CB30,CD30:CF30,CH30)-CC30-CG30,"")</f>
        <v/>
      </c>
      <c r="CX30" s="41" t="str">
        <f>IF(SUM(CI30:CJ30,CL30)-CK30&gt;0,SUM(CI30:CJ30,CL30)-CK30,"")</f>
        <v/>
      </c>
      <c r="CY30" s="41" t="str">
        <f>IF(SUM(CB30,CF30,CJ30)&gt;0,SUM(CB30,CF30,CJ30),"")</f>
        <v/>
      </c>
      <c r="CZ30" s="41" t="str">
        <f>IF(SUM(CW30,CX30)&gt;0,SUM(CW30,CX30),"")</f>
        <v/>
      </c>
      <c r="DA30" s="41" t="str">
        <f>IF(SUM(CN30,CR30)&gt;0,SUM(CN30,CR30),"")</f>
        <v/>
      </c>
      <c r="DB30" s="41" t="str">
        <f>IF(SUM(CM30:CN30,CP30:CR30,CT30)-SUM(CO30,CS30)&gt;0,SUM(CM30:CN30,CP30:CR30,CT30)-SUM(CO30,CS30),"")</f>
        <v/>
      </c>
      <c r="DC30" s="41" t="str">
        <f>IF(SUM(CW30,CX30,DB30)&gt;0,SUM(CW30,CX30,DB30),"")</f>
        <v/>
      </c>
      <c r="DD30" s="52" t="str">
        <f>IF(MAX(EB30,FD30,GF30,HH30,IJ30,JL30,KN30,LP30,MR30,NT30,OV30,PX30,QZ30,SB30,TD30)-IF(L30="",0,L30)&gt;0.001,MAX(EB30,FD30,GF30,HH30,IJ30,JL30,KN30,LP30,MR30,NT30,OV30,PX30,QZ30,SB30,TD30)-IF(L30="",0,L30),"")</f>
        <v/>
      </c>
      <c r="DE30" s="52" t="str">
        <f>IF(MAX(EC30,FE30,GG30,HI30,IK30,JM30,KO30,LQ30,MS30,NU30,OW30,PY30,RA30,SC30,TE30)-IF(N30="",0,N30)&gt;0.001,MAX(EC30,FE30,GG30,HI30,IK30,JM30,KO30,LQ30,MS30,NU30,OW30,PY30,RA30,SC30,TE30)-IF(N30="",0,N30),"")</f>
        <v/>
      </c>
      <c r="DF30" s="52" t="str">
        <f>IF(MAX(EG30,FI30,GK30,HM30,IO30,JQ30,KS30,LU30,MW30,NY30,PA30,QC30,RE30,SG30,TI30)-IF(P30="",0,P30)&gt;0.001,MAX(EG30,FI30,GK30,HM30,IO30,JQ30,KS30,LU30,MW30,NY30,PA30,QC30,RE30,SG30,TI30)-IF(P30="",0,P30),"")</f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1" t="str">
        <f>IF(SUM(DH30,DL30)&gt;0,SUM(DH30,DL30),"")</f>
        <v/>
      </c>
      <c r="EB30" s="41" t="str">
        <f>IF(SUM(DG30:DH30,DJ30:DL30,DN30)-DI30-DM30&gt;0,SUM(DG30:DH30,DJ30:DL30,DN30)-DI30-DM30,"")</f>
        <v/>
      </c>
      <c r="EC30" s="41" t="str">
        <f>IF(SUM(DO30:DP30,DR30)-DQ30&gt;0,SUM(DO30:DP30,DR30)-DQ30,"")</f>
        <v/>
      </c>
      <c r="ED30" s="41" t="str">
        <f>IF(SUM(DH30,DL30,DP30)&gt;0,SUM(DH30,DL30,DP30),"")</f>
        <v/>
      </c>
      <c r="EE30" s="41" t="str">
        <f>IF(SUM(EB30,EC30)&gt;0,SUM(EB30,EC30),"")</f>
        <v/>
      </c>
      <c r="EF30" s="41" t="str">
        <f>IF(SUM(DT30,DX30)&gt;0,SUM(DT30,DX30),"")</f>
        <v/>
      </c>
      <c r="EG30" s="41" t="str">
        <f>IF(SUM(DS30:DT30,DV30:DX30,DZ30)-SUM(DU30,DY30)&gt;0,SUM(DS30:DT30,DV30:DX30,DZ30)-SUM(DU30,DY30),"")</f>
        <v/>
      </c>
      <c r="EH30" s="41" t="str">
        <f>IF(SUM(EB30,EC30,EG30)&gt;0,SUM(EB30,EC30,EG30),"")</f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>IF(SUM(EJ30,EN30)&gt;0,SUM(EJ30,EN30),"")</f>
        <v/>
      </c>
      <c r="FD30" s="11" t="str">
        <f>IF(SUM(EI30:EJ30,EL30:EN30,EP30)-EK30-EO30&gt;0,SUM(EI30:EJ30,EL30:EN30,EP30)-EK30-EO30,"")</f>
        <v/>
      </c>
      <c r="FE30" s="11" t="str">
        <f>IF(SUM(EQ30:ER30,ET30)-ES30&gt;0,SUM(EQ30:ER30,ET30)-ES30,"")</f>
        <v/>
      </c>
      <c r="FF30" s="11" t="str">
        <f>IF(SUM(EJ30,EN30,ER30)&gt;0,SUM(EJ30,EN30,ER30),"")</f>
        <v/>
      </c>
      <c r="FG30" s="11" t="str">
        <f>IF(SUM(FD30,FE30)&gt;0,SUM(FD30,FE30),"")</f>
        <v/>
      </c>
      <c r="FH30" s="11" t="str">
        <f>IF(SUM(EV30,EZ30)&gt;0,SUM(EV30,EZ30),"")</f>
        <v/>
      </c>
      <c r="FI30" s="11" t="str">
        <f>IF(SUM(EU30:EV30,EX30:EZ30,FB30)-SUM(EW30,FA30)&gt;0,SUM(EU30:EV30,EX30:EZ30,FB30)-SUM(EW30,FA30),"")</f>
        <v/>
      </c>
      <c r="FJ30" s="11" t="str">
        <f>IF(SUM(FD30,FE30,FI30)&gt;0,SUM(FD30,FE30,FI30),"")</f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1" t="str">
        <f>IF(SUM(FL30,FP30)&gt;0,SUM(FL30,FP30),"")</f>
        <v/>
      </c>
      <c r="GF30" s="41" t="str">
        <f>IF(SUM(FK30:FL30,FN30:FP30,FR30)-FM30-FQ30&gt;0,SUM(FK30:FL30,FN30:FP30,FR30)-FM30-FQ30,"")</f>
        <v/>
      </c>
      <c r="GG30" s="41" t="str">
        <f>IF(SUM(FS30:FT30,FV30)-FU30&gt;0,SUM(FS30:FT30,FV30)-FU30,"")</f>
        <v/>
      </c>
      <c r="GH30" s="41" t="str">
        <f>IF(SUM(FL30,FP30,FT30)&gt;0,SUM(FL30,FP30,FT30),"")</f>
        <v/>
      </c>
      <c r="GI30" s="41" t="str">
        <f>IF(SUM(GF30,GG30)&gt;0,SUM(GF30,GG30),"")</f>
        <v/>
      </c>
      <c r="GJ30" s="41" t="str">
        <f>IF(SUM(FX30,GB30)&gt;0,SUM(FX30,GB30),"")</f>
        <v/>
      </c>
      <c r="GK30" s="41" t="str">
        <f>IF(SUM(FW30:FX30,FZ30:GB30,GD30)-SUM(FY30,GC30)&gt;0,SUM(FW30:FX30,FZ30:GB30,GD30)-SUM(FY30,GC30),"")</f>
        <v/>
      </c>
      <c r="GL30" s="41" t="str">
        <f>IF(SUM(GF30,GG30,GK30)&gt;0,SUM(GF30,GG30,GK30),"")</f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>IF(SUM(GN30,GR30)&gt;0,SUM(GN30,GR30),"")</f>
        <v/>
      </c>
      <c r="HH30" s="11" t="str">
        <f>IF(SUM(GM30:GN30,GP30:GR30,GT30)-GO30-GS30&gt;0,SUM(GM30:GN30,GP30:GR30,GT30)-GO30-GS30,"")</f>
        <v/>
      </c>
      <c r="HI30" s="11" t="str">
        <f>IF(SUM(GU30:GV30,GX30)-GW30&gt;0,SUM(GU30:GV30,GX30)-GW30,"")</f>
        <v/>
      </c>
      <c r="HJ30" s="11" t="str">
        <f>IF(SUM(GN30,GR30,GV30)&gt;0,SUM(GN30,GR30,GV30),"")</f>
        <v/>
      </c>
      <c r="HK30" s="11" t="str">
        <f>IF(SUM(HH30,HI30)&gt;0,SUM(HH30,HI30),"")</f>
        <v/>
      </c>
      <c r="HL30" s="11" t="str">
        <f>IF(SUM(GZ30,HD30)&gt;0,SUM(GZ30,HD30),"")</f>
        <v/>
      </c>
      <c r="HM30" s="11" t="str">
        <f>IF(SUM(GY30:GZ30,HB30:HD30,HF30)-SUM(HA30,HE30)&gt;0,SUM(GY30:GZ30,HB30:HD30,HF30)-SUM(HA30,HE30),"")</f>
        <v/>
      </c>
      <c r="HN30" s="11" t="str">
        <f>IF(SUM(HH30,HI30,HM30)&gt;0,SUM(HH30,HI30,HM30),"")</f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1" t="str">
        <f>IF(SUM(HP30,HT30)&gt;0,SUM(HP30,HT30),"")</f>
        <v/>
      </c>
      <c r="IJ30" s="41" t="str">
        <f>IF(SUM(HO30:HP30,HR30:HT30,HV30)-HQ30-HU30&gt;0,SUM(HO30:HP30,HR30:HT30,HV30)-HQ30-HU30,"")</f>
        <v/>
      </c>
      <c r="IK30" s="41" t="str">
        <f>IF(SUM(HW30:HX30,HZ30)-HY30&gt;0,SUM(HW30:HX30,HZ30)-HY30,"")</f>
        <v/>
      </c>
      <c r="IL30" s="41" t="str">
        <f>IF(SUM(HP30,HT30,HX30)&gt;0,SUM(HP30,HT30,HX30),"")</f>
        <v/>
      </c>
      <c r="IM30" s="41" t="str">
        <f>IF(SUM(IJ30,IK30)&gt;0,SUM(IJ30,IK30),"")</f>
        <v/>
      </c>
      <c r="IN30" s="41" t="str">
        <f>IF(SUM(IB30,IF30)&gt;0,SUM(IB30,IF30),"")</f>
        <v/>
      </c>
      <c r="IO30" s="41" t="str">
        <f>IF(SUM(IA30:IB30,ID30:IF30,IH30)-SUM(IC30,IG30)&gt;0,SUM(IA30:IB30,ID30:IF30,IH30)-SUM(IC30,IG30),"")</f>
        <v/>
      </c>
      <c r="IP30" s="41" t="str">
        <f>IF(SUM(IJ30,IK30,IO30)&gt;0,SUM(IJ30,IK30,IO30),"")</f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>IF(SUM(IR30,IV30)&gt;0,SUM(IR30,IV30),"")</f>
        <v/>
      </c>
      <c r="JL30" s="11" t="str">
        <f>IF(SUM(IQ30:IR30,IT30:IV30,IX30)-IS30-IW30&gt;0,SUM(IQ30:IR30,IT30:IV30,IX30)-IS30-IW30,"")</f>
        <v/>
      </c>
      <c r="JM30" s="11" t="str">
        <f>IF(SUM(IY30:IZ30,JB30)-JA30&gt;0,SUM(IY30:IZ30,JB30)-JA30,"")</f>
        <v/>
      </c>
      <c r="JN30" s="11" t="str">
        <f>IF(SUM(IR30,IV30,IZ30)&gt;0,SUM(IR30,IV30,IZ30),"")</f>
        <v/>
      </c>
      <c r="JO30" s="11" t="str">
        <f>IF(SUM(JL30,JM30)&gt;0,SUM(JL30,JM30),"")</f>
        <v/>
      </c>
      <c r="JP30" s="11" t="str">
        <f>IF(SUM(JD30,JH30)&gt;0,SUM(JD30,JH30),"")</f>
        <v/>
      </c>
      <c r="JQ30" s="11" t="str">
        <f>IF(SUM(JC30:JD30,JF30:JH30,JJ30)-SUM(JE30,JI30)&gt;0,SUM(JC30:JD30,JF30:JH30,JJ30)-SUM(JE30,JI30),"")</f>
        <v/>
      </c>
      <c r="JR30" s="11" t="str">
        <f>IF(SUM(JL30,JM30,JQ30)&gt;0,SUM(JL30,JM30,JQ30),"")</f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1" t="str">
        <f>IF(SUM(JT30,JX30)&gt;0,SUM(JT30,JX30),"")</f>
        <v/>
      </c>
      <c r="KN30" s="41" t="str">
        <f>IF(SUM(JS30:JT30,JV30:JX30,JZ30)-JU30-JY30&gt;0,SUM(JS30:JT30,JV30:JX30,JZ30)-JU30-JY30,"")</f>
        <v/>
      </c>
      <c r="KO30" s="41" t="str">
        <f>IF(SUM(KA30:KB30,KD30)-KC30&gt;0,SUM(KA30:KB30,KD30)-KC30,"")</f>
        <v/>
      </c>
      <c r="KP30" s="41" t="str">
        <f>IF(SUM(JT30,JX30,KB30)&gt;0,SUM(JT30,JX30,KB30),"")</f>
        <v/>
      </c>
      <c r="KQ30" s="41" t="str">
        <f>IF(SUM(KN30,KO30)&gt;0,SUM(KN30,KO30),"")</f>
        <v/>
      </c>
      <c r="KR30" s="41" t="str">
        <f>IF(SUM(KF30,KJ30)&gt;0,SUM(KF30,KJ30),"")</f>
        <v/>
      </c>
      <c r="KS30" s="41" t="str">
        <f>IF(SUM(KE30:KF30,KH30:KJ30,KL30)-SUM(KG30,KK30)&gt;0,SUM(KE30:KF30,KH30:KJ30,KL30)-SUM(KG30,KK30),"")</f>
        <v/>
      </c>
      <c r="KT30" s="41" t="str">
        <f>IF(SUM(KN30,KO30,KS30)&gt;0,SUM(KN30,KO30,KS30),"")</f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>IF(SUM(KV30,KZ30)&gt;0,SUM(KV30,KZ30),"")</f>
        <v/>
      </c>
      <c r="LP30" s="11" t="str">
        <f>IF(SUM(KU30:KV30,KX30:KZ30,LB30)-KW30-LA30&gt;0,SUM(KU30:KV30,KX30:KZ30,LB30)-KW30-LA30,"")</f>
        <v/>
      </c>
      <c r="LQ30" s="11" t="str">
        <f>IF(SUM(LC30:LD30,LF30)-LE30&gt;0,SUM(LC30:LD30,LF30)-LE30,"")</f>
        <v/>
      </c>
      <c r="LR30" s="11" t="str">
        <f>IF(SUM(KV30,KZ30,LD30)&gt;0,SUM(KV30,KZ30,LD30),"")</f>
        <v/>
      </c>
      <c r="LS30" s="11" t="str">
        <f>IF(SUM(LP30,LQ30)&gt;0,SUM(LP30,LQ30),"")</f>
        <v/>
      </c>
      <c r="LT30" s="11" t="str">
        <f>IF(SUM(LH30,LL30)&gt;0,SUM(LH30,LL30),"")</f>
        <v/>
      </c>
      <c r="LU30" s="11" t="str">
        <f>IF(SUM(LG30:LH30,LJ30:LL30,LN30)-SUM(LI30,LM30)&gt;0,SUM(LG30:LH30,LJ30:LL30,LN30)-SUM(LI30,LM30),"")</f>
        <v/>
      </c>
      <c r="LV30" s="11" t="str">
        <f>IF(SUM(LP30,LQ30,LU30)&gt;0,SUM(LP30,LQ30,LU30),"")</f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1" t="str">
        <f>IF(SUM(LX30,MB30)&gt;0,SUM(LX30,MB30),"")</f>
        <v/>
      </c>
      <c r="MR30" s="41" t="str">
        <f>IF(SUM(LW30:LX30,LZ30:MB30,MD30)-LY30-MC30&gt;0,SUM(LW30:LX30,LZ30:MB30,MD30)-LY30-MC30,"")</f>
        <v/>
      </c>
      <c r="MS30" s="41" t="str">
        <f>IF(SUM(ME30:MF30,MH30)-MG30&gt;0,SUM(ME30:MF30,MH30)-MG30,"")</f>
        <v/>
      </c>
      <c r="MT30" s="41" t="str">
        <f>IF(SUM(LX30,MB30,MF30)&gt;0,SUM(LX30,MB30,MF30),"")</f>
        <v/>
      </c>
      <c r="MU30" s="41" t="str">
        <f>IF(SUM(MR30,MS30)&gt;0,SUM(MR30,MS30),"")</f>
        <v/>
      </c>
      <c r="MV30" s="41" t="str">
        <f>IF(SUM(MJ30,MN30)&gt;0,SUM(MJ30,MN30),"")</f>
        <v/>
      </c>
      <c r="MW30" s="41" t="str">
        <f>IF(SUM(MI30:MJ30,ML30:MN30,MP30)-SUM(MK30,MO30)&gt;0,SUM(MI30:MJ30,ML30:MN30,MP30)-SUM(MK30,MO30),"")</f>
        <v/>
      </c>
      <c r="MX30" s="41" t="str">
        <f>IF(SUM(MR30,MS30,MW30)&gt;0,SUM(MR30,MS30,MW30),"")</f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>IF(SUM(MZ30,ND30)&gt;0,SUM(MZ30,ND30),"")</f>
        <v/>
      </c>
      <c r="NT30" s="11" t="str">
        <f>IF(SUM(MY30:MZ30,NB30:ND30,NF30)-NA30-NE30&gt;0,SUM(MY30:MZ30,NB30:ND30,NF30)-NA30-NE30,"")</f>
        <v/>
      </c>
      <c r="NU30" s="11" t="str">
        <f>IF(SUM(NG30:NH30,NJ30)-NI30&gt;0,SUM(NG30:NH30,NJ30)-NI30,"")</f>
        <v/>
      </c>
      <c r="NV30" s="11" t="str">
        <f>IF(SUM(MZ30,ND30,NH30)&gt;0,SUM(MZ30,ND30,NH30),"")</f>
        <v/>
      </c>
      <c r="NW30" s="11" t="str">
        <f>IF(SUM(NT30,NU30)&gt;0,SUM(NT30,NU30),"")</f>
        <v/>
      </c>
      <c r="NX30" s="11" t="str">
        <f>IF(SUM(NL30,NP30)&gt;0,SUM(NL30,NP30),"")</f>
        <v/>
      </c>
      <c r="NY30" s="11" t="str">
        <f>IF(SUM(NK30:NL30,NN30:NP30,NR30)-SUM(NM30,NQ30)&gt;0,SUM(NK30:NL30,NN30:NP30,NR30)-SUM(NM30,NQ30),"")</f>
        <v/>
      </c>
      <c r="NZ30" s="11" t="str">
        <f>IF(SUM(NT30,NU30,NY30)&gt;0,SUM(NT30,NU30,NY30),"")</f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1" t="str">
        <f>IF(SUM(OB30,OF30)&gt;0,SUM(OB30,OF30),"")</f>
        <v/>
      </c>
      <c r="OV30" s="41" t="str">
        <f>IF(SUM(OA30:OB30,OD30:OF30,OH30)-OC30-OG30&gt;0,SUM(OA30:OB30,OD30:OF30,OH30)-OC30-OG30,"")</f>
        <v/>
      </c>
      <c r="OW30" s="41" t="str">
        <f>IF(SUM(OI30:OJ30,OL30)-OK30&gt;0,SUM(OI30:OJ30,OL30)-OK30,"")</f>
        <v/>
      </c>
      <c r="OX30" s="41" t="str">
        <f>IF(SUM(OB30,OF30,OJ30)&gt;0,SUM(OB30,OF30,OJ30),"")</f>
        <v/>
      </c>
      <c r="OY30" s="41" t="str">
        <f>IF(SUM(OV30,OW30)&gt;0,SUM(OV30,OW30),"")</f>
        <v/>
      </c>
      <c r="OZ30" s="41" t="str">
        <f>IF(SUM(ON30,OR30)&gt;0,SUM(ON30,OR30),"")</f>
        <v/>
      </c>
      <c r="PA30" s="41" t="str">
        <f>IF(SUM(OM30:ON30,OP30:OR30,OT30)-SUM(OO30,OS30)&gt;0,SUM(OM30:ON30,OP30:OR30,OT30)-SUM(OO30,OS30),"")</f>
        <v/>
      </c>
      <c r="PB30" s="41" t="str">
        <f>IF(SUM(OV30,OW30,PA30)&gt;0,SUM(OV30,OW30,PA30),"")</f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>IF(SUM(PD30,PH30)&gt;0,SUM(PD30,PH30),"")</f>
        <v/>
      </c>
      <c r="PX30" s="11" t="str">
        <f>IF(SUM(PC30:PD30,PF30:PH30,PJ30)-PE30-PI30&gt;0,SUM(PC30:PD30,PF30:PH30,PJ30)-PE30-PI30,"")</f>
        <v/>
      </c>
      <c r="PY30" s="11" t="str">
        <f>IF(SUM(PK30:PL30,PN30)-PM30&gt;0,SUM(PK30:PL30,PN30)-PM30,"")</f>
        <v/>
      </c>
      <c r="PZ30" s="11" t="str">
        <f>IF(SUM(PD30,PH30,PL30)&gt;0,SUM(PD30,PH30,PL30),"")</f>
        <v/>
      </c>
      <c r="QA30" s="11" t="str">
        <f>IF(SUM(PX30,PY30)&gt;0,SUM(PX30,PY30),"")</f>
        <v/>
      </c>
      <c r="QB30" s="11" t="str">
        <f>IF(SUM(PP30,PT30)&gt;0,SUM(PP30,PT30),"")</f>
        <v/>
      </c>
      <c r="QC30" s="11" t="str">
        <f>IF(SUM(PO30:PP30,PR30:PT30,PV30)-SUM(PQ30,PU30)&gt;0,SUM(PO30:PP30,PR30:PT30,PV30)-SUM(PQ30,PU30),"")</f>
        <v/>
      </c>
      <c r="QD30" s="11" t="str">
        <f>IF(SUM(PX30,PY30,QC30)&gt;0,SUM(PX30,PY30,QC30),"")</f>
        <v/>
      </c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41" t="str">
        <f>IF(SUM(QF30,QJ30)&gt;0,SUM(QF30,QJ30),"")</f>
        <v/>
      </c>
      <c r="QZ30" s="41" t="str">
        <f>IF(SUM(QE30:QF30,QH30:QJ30,QL30)-QG30-QK30&gt;0,SUM(QE30:QF30,QH30:QJ30,QL30)-QG30-QK30,"")</f>
        <v/>
      </c>
      <c r="RA30" s="41" t="str">
        <f>IF(SUM(QM30:QN30,QP30)-QO30&gt;0,SUM(QM30:QN30,QP30)-QO30,"")</f>
        <v/>
      </c>
      <c r="RB30" s="41" t="str">
        <f>IF(SUM(QF30,QJ30,QN30)&gt;0,SUM(QF30,QJ30,QN30),"")</f>
        <v/>
      </c>
      <c r="RC30" s="41" t="str">
        <f>IF(SUM(QZ30,RA30)&gt;0,SUM(QZ30,RA30),"")</f>
        <v/>
      </c>
      <c r="RD30" s="41" t="str">
        <f>IF(SUM(QR30,QV30)&gt;0,SUM(QR30,QV30),"")</f>
        <v/>
      </c>
      <c r="RE30" s="41" t="str">
        <f>IF(SUM(QQ30:QR30,QT30:QV30,QX30)-SUM(QS30,QW30)&gt;0,SUM(QQ30:QR30,QT30:QV30,QX30)-SUM(QS30,QW30),"")</f>
        <v/>
      </c>
      <c r="RF30" s="41" t="str">
        <f>IF(SUM(QZ30,RA30,RE30)&gt;0,SUM(QZ30,RA30,RE30),"")</f>
        <v/>
      </c>
      <c r="RG30" s="18"/>
      <c r="RH30" s="18"/>
      <c r="RI30" s="18"/>
      <c r="RJ30" s="18"/>
      <c r="RK30" s="18"/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1" t="str">
        <f>IF(SUM(RH30,RL30)&gt;0,SUM(RH30,RL30),"")</f>
        <v/>
      </c>
      <c r="SB30" s="11" t="str">
        <f>IF(SUM(RG30:RH30,RJ30:RL30,RN30)-RI30-RM30&gt;0,SUM(RG30:RH30,RJ30:RL30,RN30)-RI30-RM30,"")</f>
        <v/>
      </c>
      <c r="SC30" s="11" t="str">
        <f>IF(SUM(RO30:RP30,RR30)-RQ30&gt;0,SUM(RO30:RP30,RR30)-RQ30,"")</f>
        <v/>
      </c>
      <c r="SD30" s="11" t="str">
        <f>IF(SUM(RH30,RL30,RP30)&gt;0,SUM(RH30,RL30,RP30),"")</f>
        <v/>
      </c>
      <c r="SE30" s="11" t="str">
        <f>IF(SUM(SB30,SC30)&gt;0,SUM(SB30,SC30),"")</f>
        <v/>
      </c>
      <c r="SF30" s="11" t="str">
        <f>IF(SUM(RT30,RX30)&gt;0,SUM(RT30,RX30),"")</f>
        <v/>
      </c>
      <c r="SG30" s="11" t="str">
        <f>IF(SUM(RS30:RT30,RV30:RX30,RZ30)-SUM(RU30,RY30)&gt;0,SUM(RS30:RT30,RV30:RX30,RZ30)-SUM(RU30,RY30),"")</f>
        <v/>
      </c>
      <c r="SH30" s="11" t="str">
        <f>IF(SUM(SB30,SC30,SG30)&gt;0,SUM(SB30,SC30,SG30),"")</f>
        <v/>
      </c>
      <c r="SI30" s="17"/>
      <c r="SJ30" s="17"/>
      <c r="SK30" s="17"/>
      <c r="SL30" s="17"/>
      <c r="SM30" s="17"/>
      <c r="SN30" s="17"/>
      <c r="SO30" s="17"/>
      <c r="SP30" s="17"/>
      <c r="SQ30" s="17"/>
      <c r="SR30" s="17"/>
      <c r="SS30" s="17"/>
      <c r="ST30" s="17"/>
      <c r="SU30" s="17"/>
      <c r="SV30" s="17"/>
      <c r="SW30" s="17"/>
      <c r="SX30" s="17"/>
      <c r="SY30" s="17"/>
      <c r="SZ30" s="17"/>
      <c r="TA30" s="17"/>
      <c r="TB30" s="17"/>
      <c r="TC30" s="41" t="str">
        <f>IF(SUM(SJ30,SN30)&gt;0,SUM(SJ30,SN30),"")</f>
        <v/>
      </c>
      <c r="TD30" s="41" t="str">
        <f>IF(SUM(SI30:SJ30,SL30:SN30,SP30)-SK30-SO30&gt;0,SUM(SI30:SJ30,SL30:SN30,SP30)-SK30-SO30,"")</f>
        <v/>
      </c>
      <c r="TE30" s="41" t="str">
        <f>IF(SUM(SQ30:SR30,ST30)-SS30&gt;0,SUM(SQ30:SR30,ST30)-SS30,"")</f>
        <v/>
      </c>
      <c r="TF30" s="41" t="str">
        <f>IF(SUM(SJ30,SN30,SR30)&gt;0,SUM(SJ30,SN30,SR30),"")</f>
        <v/>
      </c>
      <c r="TG30" s="41" t="str">
        <f>IF(SUM(TD30,TE30)&gt;0,SUM(TD30,TE30),"")</f>
        <v/>
      </c>
      <c r="TH30" s="41" t="str">
        <f>IF(SUM(SV30,SZ30)&gt;0,SUM(SV30,SZ30),"")</f>
        <v/>
      </c>
      <c r="TI30" s="41" t="str">
        <f>IF(SUM(SU30:SV30,SX30:SZ30,TB30)-SUM(SW30,TA30)&gt;0,SUM(SU30:SV30,SX30:SZ30,TB30)-SUM(SW30,TA30),"")</f>
        <v/>
      </c>
      <c r="TJ30" s="41" t="str">
        <f>IF(SUM(TD30,TE30,TI30)&gt;0,SUM(TD30,TE30,TI30),"")</f>
        <v/>
      </c>
      <c r="TK30" s="27">
        <f>IF($CU30="P",CA30,(CA30+AX30)/2)</f>
        <v>0</v>
      </c>
      <c r="TL30" s="27">
        <f>IF($CU30="P",CB30,(CB30+AY30)/2)</f>
        <v>0</v>
      </c>
      <c r="TM30" s="27">
        <f>IF($CU30="P",CC30,(CC30+AZ30)/2)</f>
        <v>0</v>
      </c>
      <c r="TN30" s="27">
        <f>IF($CU30="P",CD30,(CD30+BA30)/2)</f>
        <v>0</v>
      </c>
      <c r="TO30" s="27">
        <f>IF($CU30="P",CE30,(CE30+BB30)/2)</f>
        <v>0</v>
      </c>
      <c r="TP30" s="27">
        <f>IF($CU30="P",CF30,(CF30+BC30)/2)</f>
        <v>0</v>
      </c>
      <c r="TQ30" s="27">
        <f>IF($CU30="P",CG30,(CG30+BD30)/2)</f>
        <v>0</v>
      </c>
      <c r="TR30" s="27">
        <f>IF($CU30="P",CH30,(CH30+BE30)/2)</f>
        <v>0</v>
      </c>
      <c r="TS30" s="27">
        <f>IF($CU30="P",CI30,(CI30+BF30)/2)</f>
        <v>0</v>
      </c>
      <c r="TT30" s="27">
        <f>IF($CU30="P",CJ30,(CJ30+BG30)/2)</f>
        <v>0</v>
      </c>
      <c r="TU30" s="27">
        <f>IF($CU30="P",CK30,(CK30+BH30)/2)</f>
        <v>0</v>
      </c>
      <c r="TV30" s="27">
        <f>IF($CU30="P",CL30,(CL30+BI30)/2)</f>
        <v>0</v>
      </c>
      <c r="TW30" s="27">
        <f>IF($CU30="P",CM30,(CM30+BJ30)/2)</f>
        <v>0</v>
      </c>
      <c r="TX30" s="27">
        <f>IF($CU30="P",CN30,(CN30+BK30)/2)</f>
        <v>0</v>
      </c>
      <c r="TY30" s="27">
        <f>IF($CU30="P",CO30,(CO30+BL30)/2)</f>
        <v>0</v>
      </c>
      <c r="TZ30" s="27">
        <f>IF($CU30="P",CP30,(CP30+BM30)/2)</f>
        <v>0</v>
      </c>
      <c r="UA30" s="27">
        <f>IF($CU30="P",CQ30,(CQ30+BN30)/2)</f>
        <v>0</v>
      </c>
      <c r="UB30" s="27">
        <f>IF($CU30="P",CR30,(CR30+BO30)/2)</f>
        <v>0</v>
      </c>
      <c r="UC30" s="27">
        <f>IF($CU30="P",CS30,(CS30+BP30)/2)</f>
        <v>0</v>
      </c>
      <c r="UD30" s="27">
        <f>IF($CU30="P",CT30,(CT30+BQ30)/2)</f>
        <v>0</v>
      </c>
      <c r="UE30" s="29" t="s">
        <v>56</v>
      </c>
      <c r="UF30" s="11" t="str">
        <f>IF(SUM(TL30,TP30)&gt;0,SUM(TL30,TP30),"")</f>
        <v/>
      </c>
      <c r="UG30" s="11" t="str">
        <f>IF(SUM(TK30:TL30,TN30:TP30,TR30)-TM30-TQ30&gt;0,SUM(TK30:TL30,TN30:TP30,TR30)-TM30-TQ30,"")</f>
        <v/>
      </c>
      <c r="UH30" s="11" t="str">
        <f>IF(SUM(TS30:TT30,TV30)-TU30&gt;0,SUM(TS30:TT30,TV30)-TU30,"")</f>
        <v/>
      </c>
      <c r="UI30" s="11" t="str">
        <f>IF(SUM(TL30,TP30,TT30)&gt;0,SUM(TL30,TP30,TT30),"")</f>
        <v/>
      </c>
      <c r="UJ30" s="11" t="str">
        <f>IF(SUM(UG30,UH30)&gt;0,SUM(UG30,UH30),"")</f>
        <v/>
      </c>
      <c r="UK30" s="11" t="str">
        <f>IF(SUM(TX30,UB30)&gt;0,SUM(TX30,UB30),"")</f>
        <v/>
      </c>
      <c r="UL30" s="11" t="str">
        <f>IF(SUM(TW30:TX30,TZ30:UB30,UD30)-SUM(TY30,UC30)&gt;0,SUM(TW30:TX30,TZ30:UB30,UD30)-SUM(TY30,UC30),"")</f>
        <v/>
      </c>
      <c r="UM30" s="11" t="str">
        <f>IF(SUM(UG30,UH30,UL30)&gt;0,SUM(UG30,UH30,UL30),"")</f>
        <v/>
      </c>
    </row>
    <row r="31" spans="1:559" x14ac:dyDescent="0.2">
      <c r="A31" s="4" t="str" cm="1">
        <f t="array" ref="A31">IF(AND(H31&lt;&gt;"",H31&lt;&gt;"No DD"),SUMPRODUCT((H$4:H$32&lt;&gt;"")*(H$4:H$32&lt;&gt;"No DD")*(E$4:E$32&gt;E31))+1,IF(H31="No DD",SUMPRODUCT((H$4:H$32="No DD")*(E$4:E$32&gt;E31))+1+SUMPRODUCT((H$4:H$32&lt;&gt;"")*(H$4:H$32&lt;&gt;"No DD")),""))</f>
        <v/>
      </c>
      <c r="B31" s="5" t="s">
        <v>159</v>
      </c>
      <c r="C31" s="4" t="s">
        <v>5</v>
      </c>
      <c r="D31" s="4">
        <v>1999</v>
      </c>
      <c r="E31" s="9">
        <f>SUM(J31:R31)+SUM(J31:O31)*0.0000001+SUM(J31)*0.0000000000001</f>
        <v>45.1</v>
      </c>
      <c r="F31" s="3" t="str">
        <f>IF(OR(AND(AP31&gt;=AW$34,AQ31&gt;=AW$38,AP31&lt;&gt;"",AO31=""),AND(AU31&gt;=AW$34,AV31&gt;=AW$38,AU31&lt;&gt;"",AO31=""),AND(BS31&gt;=BZ$34,BT31&gt;=BZ$38,BS31&lt;&gt;"",BR31=""),AND(BX31&gt;=BZ$34,BY31&gt;=BZ$38,BX31&lt;&gt;"",BR31=""),AND(CV31&gt;=DC$34,CW31&gt;=DC$38,CV31&lt;&gt;"",CU31=""),AND(DA31&gt;=DC$34,DB31&gt;=DC$38,DA31&lt;&gt;""),AND(EA31&gt;=EH$34,EB31&gt;=EH$38,EA31&lt;&gt;""),AND(EF31&gt;=EH$34,EG31&gt;=EH$38,EF31&lt;&gt;""),AND(FC31&gt;=FJ$34,FD31&gt;=FJ$38,FC31&lt;&gt;""),AND(FH31&gt;=FJ$34,FI31&gt;=FJ$38,FH31&lt;&gt;""),AND(GE31&gt;=GL$34,GF31&gt;=GL$38,GE31&lt;&gt;""),AND(GJ31&gt;=GL$34,GK31&gt;=GL$38,GJ31&lt;&gt;""),AND(HG31&gt;=HN$34,HH31&gt;=HN$38,HG31&lt;&gt;""),AND(HL31&gt;=HN$34,HM31&gt;=HN$38,HL31&lt;&gt;""),AND(II31&gt;=IP$34,IJ31&gt;=IP$38,II31&lt;&gt;""),AND(IN31&gt;=IP$34,IO31&gt;=IP$38,IN31&lt;&gt;""),AND(JK31&gt;=JR$34,JL31&gt;=JR$38,JK31&lt;&gt;""),AND(JP31&gt;=JR$34,JQ31&gt;=JR$38,JP31&lt;&gt;""),AND(KM31&gt;=KT$34,KN31&gt;=KT$38,KM31&lt;&gt;""),AND(KR31&gt;=KT$34,KS31&gt;=KT$38,KR31&lt;&gt;""),AND(LO31&gt;=LV$34,LP31&gt;=LV$38,LO31&lt;&gt;""),AND(LT31&gt;=LV$34,LU31&gt;=LV$38,LT31&lt;&gt;""),AND(MQ31&gt;=MX$34,MR31&gt;=MX$38,MQ31&lt;&gt;""),AND(MV31&gt;=MX$34,MW31&gt;=MX$38,MV31&lt;&gt;""),AND(NS31&gt;=NZ$34,NT31&gt;=NZ$38,NS31&lt;&gt;""),AND(NX31&gt;=NZ$34,NY31&gt;=NZ$38,NX31&lt;&gt;""),AND(OU31&gt;=PB$34,OV31&gt;=PB$38,OU31&lt;&gt;""),AND(OZ31&gt;=PB$34,PA31&gt;=PB$38,OZ31&lt;&gt;""),AND(PW31&gt;=QD$34,PX31&gt;=QD$38,PW31&lt;&gt;""),AND(QB31&gt;=QD$34,QC31&gt;=QD$38,QB31&lt;&gt;""),AND(QY31&gt;=RF$34,QZ31&gt;=RF$38,QY31&lt;&gt;""),AND(RD31&gt;=RF$34,RE31&gt;=RF$38,RD31&lt;&gt;""),AND(SA31&gt;=SH$34,SB31&gt;=SH$38,SA31&lt;&gt;""),AND(SF31&gt;=SH$34,SG31&gt;=SH$38,SF31&lt;&gt;""),AND(TC31&gt;=TJ$34,TD31&gt;=TJ$38,TC31&lt;&gt;""),AND(TI31&gt;=TJ$34,TJ31&gt;=TJ$38,TI31&lt;&gt;"")),"P","")</f>
        <v/>
      </c>
      <c r="G31" s="3" t="str">
        <f>IF(OR(AND(AQ31&gt;=AW$38,AQ31&lt;&gt;"",AO31=""),AND(AV31&gt;=AW$38,AV31&lt;&gt;"",AO31=""),AND(BT31&gt;=BZ$38,BT31&lt;&gt;"",BR31=""),AND(BY31&gt;=BZ$38,BY31&lt;&gt;"",BR31=""),AND(CW31&gt;=DC$38,CW31&lt;&gt;"",CU31=""),AND(DB31&gt;=DC$38,DB31&lt;&gt;"",CU31=""),AND(EB31&gt;=EH$38,EB31&lt;&gt;""),AND(EG31&gt;=EH$38,EG31&lt;&gt;""),AND(FD31&gt;=FJ$38,FD31&lt;&gt;""),AND(FI31&gt;=FJ$38,FI31&lt;&gt;""),AND(GF31&gt;=GL$38,GF31&lt;&gt;""),AND(GK31&gt;=GL$38,GK31&lt;&gt;""),AND(HH31&gt;=HN$38,HH31&lt;&gt;""),AND(HM31&gt;=HN$38,HM31&lt;&gt;""),AND(IJ31&gt;=IP$38,IJ31&lt;&gt;""),AND(IO31&gt;=IP$38,IO31&lt;&gt;""),AND(JL31&gt;=JR$38,JL31&lt;&gt;""),AND(JQ31&gt;=JR$38,JQ31&lt;&gt;""),AND(KN31&gt;=KT$38,KN31&lt;&gt;""),AND(KS31&gt;=KT$38,KS31&lt;&gt;""),AND(LP31&gt;=LV$38,LP31&lt;&gt;""),AND(LU31&gt;=LV$38,LU31&lt;&gt;""),AND(MR31&gt;=MX$38,MR31&lt;&gt;""),AND(MW31&gt;=MX$38,MW31&lt;&gt;""),AND(NT31&gt;=NZ$38,NT31&lt;&gt;""),AND(NY31&gt;=NZ$38,NY31&lt;&gt;""),AND(OV31&gt;=PB$38,OV31&lt;&gt;""),AND(PA31&gt;=PB$38,PA31&lt;&gt;""),AND(PX31&gt;=QD$38,PX31&lt;&gt;""),AND(QC31&gt;=QD$38,QC31&lt;&gt;""),AND(QZ31&gt;=RF$38,QZ31&lt;&gt;""),AND(RE31&gt;=RF$38,RE31&lt;&gt;""),AND(SB31&gt;=SH$38,SB31&lt;&gt;""),AND(SG31&gt;=SH$38,SG31&lt;&gt;""),AND(TD31&gt;=TJ$38,TD31&lt;&gt;""),AND(TJ31&gt;=TJ$38,TJ31&lt;&gt;"")),"P","")</f>
        <v/>
      </c>
      <c r="H31" s="37" t="str">
        <f>IF(AND(G31="P",F31=""),"No DD",IF(OR(AND(AS31&gt;=AW$37,AT31&gt;=AW$41,AS31&lt;&gt;"",AO31=""),AND(BV31&gt;=BZ$37,BW31&gt;=BZ$41,BV31&lt;&gt;"",BR31=""),AND(CY31&gt;=DC$37,CZ31&gt;=DC$41,CY31&lt;&gt;"",CU31=""),AND(ED31&gt;=EH$37,EE31&gt;=EH$41,ED31&lt;&gt;""),AND(FF31&gt;=FJ$37,FG31&gt;=FJ$41,FF31&lt;&gt;""),AND(GH31&gt;=GL$37,GI31&gt;=GL$41,GH31&lt;&gt;""),AND(HJ31&gt;=HN$37,HK31&gt;=HN$41,HJ31&lt;&gt;""),AND(IL31&gt;=IP$37,IM31&gt;=IP$41,IL31&lt;&gt;""),AND(JN31&gt;=JR$37,JO31&gt;=JR$41,JN31&lt;&gt;""),AND(KP31&gt;=KT$37,KQ31&gt;=KT$41,KP31&lt;&gt;""),AND(LR31&gt;=LV$37,LS31&gt;=LV$41,LR31&lt;&gt;""),AND(MT31&gt;=MX$37,MU31&gt;=MX$41,MT31&lt;&gt;""),AND(NV31&gt;=NZ$37,NW31&gt;=NZ$41,NV31&lt;&gt;""),AND(OX31&gt;=PB$37,OY31&gt;=PB$41,OX31&lt;&gt;""),AND(PZ31&gt;=QD$37,QA31&gt;=QD$41,PZ31&lt;&gt;""),AND(RB31&gt;=RF$37,RC31&gt;=RF$41,RB31&lt;&gt;""),AND(SD31&gt;=SH$37,SE31&gt;=SH$41,SD31&lt;&gt;""),AND(TF31&gt;=TJ$37,TG31&gt;=TJ$41,TF31&lt;&gt;"")),"Merit",IF(OR(AND(AS31&gt;=AW$36,AT31&gt;=AW$40,AS31&lt;&gt;"",AO31=""),AND(BV31&gt;=BZ$36,BW31&gt;=BZ$40,BV31&lt;&gt;"",BR31=""),AND(CY31&gt;=DC$36,CZ31&gt;=DC$40,CY31&lt;&gt;"",CU31=""),AND(ED31&gt;=EH$36,EE31&gt;=EH$40,ED31&lt;&gt;""),AND(FF31&gt;=FJ$36,FG31&gt;=FJ$40,FF31&lt;&gt;""),AND(GH31&gt;=GL$36,GI31&gt;=GL$40,GH31&lt;&gt;""),AND(HJ31&gt;=HN$36,HK31&gt;=HN$40,HJ31&lt;&gt;""),AND(IL31&gt;=IP$36,IM31&gt;=IP$40,IL31&lt;&gt;""),AND(JN31&gt;=JR$36,JO31&gt;=JR$40,JN31&lt;&gt;""),AND(KP31&gt;=KT$36,KQ31&gt;=KT$40,KP31&lt;&gt;""),AND(LR31&gt;=LV$36,LS31&gt;=LV$40,LR31&lt;&gt;""),AND(MT31&gt;=MX$36,MU31&gt;=MX$40,MT31&lt;&gt;""),AND(NV31&gt;=NZ$36,NW31&gt;=NZ$40,NV31&lt;&gt;""),AND(OX31&gt;=PB$36,OY31&gt;=PB$40,OX31&lt;&gt;""),AND(PZ31&gt;=QD$36,QA31&gt;=QD$40,PZ31&lt;&gt;""),AND(RB31&gt;=RF$36,RC31&gt;=RF$40,RB31&lt;&gt;""),AND(SD31&gt;=SH$36,SE31&gt;=SH$40,SD31&lt;&gt;""),AND(TF31&gt;=TJ$36,TG31&gt;=TJ$40,TF31&lt;&gt;"")),"Excellence",IF(I31="P","Worlds Team",IF(F31="P","National Team","")))))</f>
        <v/>
      </c>
      <c r="I31" s="3" t="str">
        <f>IF(OR(AND(AS31&gt;=AW$35,AT31&gt;=AW$39,AS31&lt;&gt;"",AO31=""),AND(BV31&gt;=BZ$35,BW31&gt;=BZ$39,BV31&lt;&gt;"",BR31=""),AND(CY31&gt;=DC$35,CZ31&gt;=DC$39,CY31&lt;&gt;"",CU31=""),AND(ED31&gt;=EH$35,EE31&gt;=EH$39,ED31&lt;&gt;""),AND(FF31&gt;=FJ$35,FG31&gt;=FJ$39,FF31&lt;&gt;""),AND(GH31&gt;=GL$35,GI31&gt;=GL$39,GH31&lt;&gt;""),AND(HJ31&gt;=HN$35,HK31&gt;=HN$39,HJ31&lt;&gt;""),AND(IL31&gt;=IP$35,IM31&gt;=IP$39,IL31&lt;&gt;""),AND(JN31&gt;=JR$35,JO31&gt;=JR$39,JN31&lt;&gt;""),AND(KP31&gt;=KT$35,KQ31&gt;=KT$39,KP31&lt;&gt;""),AND(LR31&gt;=LV$35,LS31&gt;=LV$39,LR31&lt;&gt;""),AND(MT31&gt;=MX$35,MU31&gt;=MX$39,MT31&lt;&gt;""),AND(NV31&gt;=NZ$35,NW31&gt;=NZ$39,NV31&lt;&gt;""),AND(OX31&gt;=PB$35,OY31&gt;=PB$39,OX31&lt;&gt;""),AND(PZ31&gt;=QD$35,QA31&gt;=QD$39,PZ31&lt;&gt;""),AND(RB31&gt;=RF$35,RC31&gt;=RF$39,RB31&lt;&gt;""),AND(SD31&gt;=SH$35,SE31&gt;=SH$39,SD31&lt;&gt;""),AND(TF31&gt;=TJ$35,TG31&gt;=TJ$39,TF31&lt;&gt;"")),"P","")</f>
        <v/>
      </c>
      <c r="J31" s="8">
        <f>IF(COUNT(AQ31,BT31,CW31)&gt;0,LARGE((AQ31,BT31,CW31),1),0)</f>
        <v>0</v>
      </c>
      <c r="K31" s="8" t="str">
        <f>IF(J31=0,"",IF(J31=CW31,$CA$1,IF(J31=BT31,$AX$1,IF(J31=AQ31,$U$1,""))))</f>
        <v/>
      </c>
      <c r="L31" s="8">
        <f>IF(COUNT(AQ31,BT31,CW31)&gt;1,LARGE((AQ31,BT31,CW31),2),0)</f>
        <v>0</v>
      </c>
      <c r="M31" s="8" t="str">
        <f>IF(K31=0,"",IF(AND(L31=J31,L31=AQ31,K31=BT31),$U$1,IF(AND(L31=J31,L31=AQ31,L31=CW31),$U$1,IF(AND(L31=J31,L31=CW31,L31=BT31),$AX$1,IF(L31=CW31,$CA$1,IF(L31=BT31,$AX$1,IF(L31=AQ31,$U$1,"")))))))</f>
        <v/>
      </c>
      <c r="N31" s="8">
        <f>IF(COUNT(AR31,BU31,CX31)&gt;0,LARGE((AR31,BU31,CX31),1),0)</f>
        <v>0</v>
      </c>
      <c r="O31" s="8" t="str">
        <f>IF(N31=0,"",IF(N31=CX31,$CA$1,IF(N31=BU31,$AX$1,IF(N31=AR31,$U$1,""))))</f>
        <v/>
      </c>
      <c r="P31" s="8">
        <f>IF(MAX(AV31,BY31,DB31)&gt;0,MAX(AV31,BY31,DB31),0)</f>
        <v>0</v>
      </c>
      <c r="Q31" s="8" t="str">
        <f>IF(P31=0,"",IF(P31=DB31,$CA$1,IF(P31=BY31,$AX$1,IF(P31=AV31,$U$1,""))))</f>
        <v/>
      </c>
      <c r="R31" s="8">
        <f>IF(MAX(DD31:DF31)&gt;0,MAX(DD31:DF31),"")</f>
        <v>45.1</v>
      </c>
      <c r="S31" s="11" t="str">
        <f>IF(R31="","",IF(R31=DD31,"("&amp;DD$2&amp;")",IF(R31=DE31,"("&amp;DE$2&amp;")",IF(R31=DF31,"("&amp;DF$2&amp;")"))))</f>
        <v>(Q1)</v>
      </c>
      <c r="T31" s="8" t="str">
        <f>IF(R31="","",IF(R31=DD31,IF(R31+IF(L31="",0,L31)=TD31,$SI$1,IF(R31+IF(L31="",0,L31)=SB31,$RG$1,IF(R31+IF(L31="",0,L31)=QZ31,$QE$1,IF(R31+IF(L31="",0,L31)=PX31,$PC$1,IF(R31+IF(L31="",0,L31)=OV31,$OA$1,IF(R31+IF(L31="",0,L31)=NT31,$MY$1,IF(R31+IF(L31="",0,L31)=MR31,$LW$1,IF(R31+IF(L31="",0,L31)=LP31,$KU$1,IF(R31+IF(L31="",0,L31)=KN31,$JS$1,IF(R31+IF(L31="",0,L31)=JL31,$IQ$1,IF(R31+IF(L31="",0,L31)=IJ31,$HO$1,IF(R31+IF(L31="",0,L31)=HH31,$GM$1,IF(R31+IF(L31="",0,L31)=GF31,$FK$1,IF(R31+IF(L31="",0,L31)=FD31,$EI$1,IF(R31+IF(L31="",0,L31)=EB31,$DG$1))))))))))))))),IF(R31=DE31,IF(R31+IF(N31="",0,N31)=TE31,$SI$1,IF(R31+IF(N31="",0,N31)=SC31,$RG$1,IF(R31+IF(N31="",0,N31)=RA31,$QE$1,IF(R31+IF(N31="",0,N31)=PY31,$PC$1,IF(R31+IF(N31="",0,N31)=OW31,$OA$1,IF(R31+IF(N31="",0,N31)=NU31,$MY$1,IF(R31+IF(N31="",0,N31)=MS31,$LW$1,IF(R31+IF(N31="",0,N31)=LQ31,$KU$1,IF(R31+IF(N31="",0,N31)=KO31,$JS$1,IF(R31+IF(N31="",0,N31)=JM31,$IQ$1,IF(R31+IF(N31="",0,N31)=IK31,$HO$1,IF(R31+IF(N31="",0,N31)=HI31,$GM$1,IF(R31+IF(N31="",0,N31)=GG31,$FK$1,IF(R31+IF(N31="",0,N31)=FE31,$EI$1,IF(R31+IF(N31="",0,N31)=EC31,$DG$1))))))))))))))),IF(R31=DF31,IF(R31+IF(P31="",0,P31)=TI31,$SI$1,IF(R31+IF(P31="",0,P31)=SG31,$RG$1,IF(R31+IF(P31="",0,P31)=RE31,$QE$1,IF(R31+IF(P31="",0,P31)=QC31,$PC$1,IF(R31+IF(P31="",0,P31)=PA31,$OA$1,IF(R31+IF(P31="",0,P31)=NY31,$MY$1,IF(R31+IF(P31="",0,P31)=MW31,$LW$1,IF(R31+IF(P31="",0,P31)=LU31,$KU$1,IF(R31+IF(P31="",0,P31)=KS31,$JS$1,IF(R31+IF(P31="",0,P31)=JQ31,$IQ$1,IF(R31+IF(P31="",0,P31)=IO31,$HO$1,IF(R31+IF(P31="",0,P31)=HM31,$GM$1,IF(R31+IF(P31="",0,P31)=GK31,$FK$1,IF(R31+IF(P31="",0,P31)=FI31,$EI$1,IF(R31+IF(P31="",0,P31)=EG31,$DG$1)))))))))))))))))))</f>
        <v>2023 World Cup POR 2 (July 8)</v>
      </c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28"/>
      <c r="AP31" s="41" t="str">
        <f>IF(SUM(V31,Z31)&gt;0,SUM(V31,Z31),"")</f>
        <v/>
      </c>
      <c r="AQ31" s="41" t="str">
        <f>IF(SUM(U31:V31,X31:Z31,AB31)-W31-AA31&gt;0,SUM(U31:V31,X31:Z31,AB31)-W31-AA31,"")</f>
        <v/>
      </c>
      <c r="AR31" s="41" t="str">
        <f>IF(SUM(AC31:AD31,AF31)-AE31&gt;0,SUM(AC31:AD31,AF31)-AE31,"")</f>
        <v/>
      </c>
      <c r="AS31" s="41" t="str">
        <f>IF(SUM(V31,Z31,AD31)&gt;0,SUM(V31,Z31,AD31),"")</f>
        <v/>
      </c>
      <c r="AT31" s="41" t="str">
        <f>IF(SUM(AQ31,AR31)&gt;0,SUM(AQ31,AR31),"")</f>
        <v/>
      </c>
      <c r="AU31" s="41" t="str">
        <f>IF(SUM(AH31,AL31)&gt;0,SUM(AH31,AL31),"")</f>
        <v/>
      </c>
      <c r="AV31" s="41" t="str">
        <f>IF(SUM(AG31:AH31,AJ31:AL31,AN31)-SUM(AI31,AM31)&gt;0,SUM(AG31:AH31,AJ31:AL31,AN31)-SUM(AI31,AM31),"")</f>
        <v/>
      </c>
      <c r="AW31" s="41" t="str">
        <f>IF(SUM(AQ31,AR31,AV31)&gt;0,SUM(AQ31,AR31,AV31),"")</f>
        <v/>
      </c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9"/>
      <c r="BS31" s="11" t="str">
        <f>IF(SUM(AY31,BC31)&gt;0,SUM(AY31,BC31),"")</f>
        <v/>
      </c>
      <c r="BT31" s="11" t="str">
        <f>IF(SUM(AX31:AY31,BA31:BC31,BE31)-AZ31-BD31&gt;0,SUM(AX31:AY31,BA31:BC31,BE31)-AZ31-BD31,"")</f>
        <v/>
      </c>
      <c r="BU31" s="11" t="str">
        <f>IF(SUM(BF31:BG31,BI31)-BH31&gt;0,SUM(BF31:BG31,BI31)-BH31,"")</f>
        <v/>
      </c>
      <c r="BV31" s="11" t="str">
        <f>IF(SUM(AY31,BC31,BG31)&gt;0,SUM(AY31,BC31,BG31),"")</f>
        <v/>
      </c>
      <c r="BW31" s="11" t="str">
        <f>IF(SUM(BT31,BU31)&gt;0,SUM(BT31,BU31),"")</f>
        <v/>
      </c>
      <c r="BX31" s="11" t="str">
        <f>IF(SUM(BK31,BO31)&gt;0,SUM(BK31,BO31),"")</f>
        <v/>
      </c>
      <c r="BY31" s="11" t="str">
        <f>IF(SUM(BJ31:BK31,BM31:BO31,BQ31)-SUM(BL31,BP31)&gt;0,SUM(BJ31:BK31,BM31:BO31,BQ31)-SUM(BL31,BP31),"")</f>
        <v/>
      </c>
      <c r="BZ31" s="11" t="str">
        <f>IF(SUM(BT31,BU31,BY31)&gt;0,SUM(BT31,BU31,BY31),"")</f>
        <v/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8"/>
      <c r="CV31" s="41" t="str">
        <f>IF(SUM(CB31,CF31)&gt;0,SUM(CB31,CF31),"")</f>
        <v/>
      </c>
      <c r="CW31" s="41" t="str">
        <f>IF(SUM(CA31:CB31,CD31:CF31,CH31)-CC31-CG31&gt;0,SUM(CA31:CB31,CD31:CF31,CH31)-CC31-CG31,"")</f>
        <v/>
      </c>
      <c r="CX31" s="41" t="str">
        <f>IF(SUM(CI31:CJ31,CL31)-CK31&gt;0,SUM(CI31:CJ31,CL31)-CK31,"")</f>
        <v/>
      </c>
      <c r="CY31" s="41" t="str">
        <f>IF(SUM(CB31,CF31,CJ31)&gt;0,SUM(CB31,CF31,CJ31),"")</f>
        <v/>
      </c>
      <c r="CZ31" s="41" t="str">
        <f>IF(SUM(CW31,CX31)&gt;0,SUM(CW31,CX31),"")</f>
        <v/>
      </c>
      <c r="DA31" s="41" t="str">
        <f>IF(SUM(CN31,CR31)&gt;0,SUM(CN31,CR31),"")</f>
        <v/>
      </c>
      <c r="DB31" s="41" t="str">
        <f>IF(SUM(CM31:CN31,CP31:CR31,CT31)-SUM(CO31,CS31)&gt;0,SUM(CM31:CN31,CP31:CR31,CT31)-SUM(CO31,CS31),"")</f>
        <v/>
      </c>
      <c r="DC31" s="41" t="str">
        <f>IF(SUM(CW31,CX31,DB31)&gt;0,SUM(CW31,CX31,DB31),"")</f>
        <v/>
      </c>
      <c r="DD31" s="52">
        <f>IF(MAX(EB31,FD31,GF31,HH31,IJ31,JL31,KN31,LP31,MR31,NT31,OV31,PX31,QZ31,SB31,TD31)-IF(L31="",0,L31)&gt;0.001,MAX(EB31,FD31,GF31,HH31,IJ31,JL31,KN31,LP31,MR31,NT31,OV31,PX31,QZ31,SB31,TD31)-IF(L31="",0,L31),"")</f>
        <v>45.1</v>
      </c>
      <c r="DE31" s="52" t="str">
        <f>IF(MAX(EC31,FE31,GG31,HI31,IK31,JM31,KO31,LQ31,MS31,NU31,OW31,PY31,RA31,SC31,TE31)-IF(N31="",0,N31)&gt;0.001,MAX(EC31,FE31,GG31,HI31,IK31,JM31,KO31,LQ31,MS31,NU31,OW31,PY31,RA31,SC31,TE31)-IF(N31="",0,N31),"")</f>
        <v/>
      </c>
      <c r="DF31" s="52" t="str">
        <f>IF(MAX(EG31,FI31,GK31,HM31,IO31,JQ31,KS31,LU31,MW31,NY31,PA31,QC31,RE31,SG31,TI31)-IF(P31="",0,P31)&gt;0.001,MAX(EG31,FI31,GK31,HM31,IO31,JQ31,KS31,LU31,MW31,NY31,PA31,QC31,RE31,SG31,TI31)-IF(P31="",0,P31),"")</f>
        <v/>
      </c>
      <c r="DG31" s="17">
        <v>16.7</v>
      </c>
      <c r="DH31" s="17">
        <v>8.4</v>
      </c>
      <c r="DI31" s="17">
        <v>1</v>
      </c>
      <c r="DJ31" s="17">
        <v>0</v>
      </c>
      <c r="DK31" s="17">
        <v>17.399999999999999</v>
      </c>
      <c r="DL31" s="17">
        <v>3.6</v>
      </c>
      <c r="DM31" s="17">
        <v>0</v>
      </c>
      <c r="DN31" s="17">
        <v>0</v>
      </c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41">
        <f>IF(SUM(DH31,DL31)&gt;0,SUM(DH31,DL31),"")</f>
        <v>12</v>
      </c>
      <c r="EB31" s="41">
        <f>IF(SUM(DG31:DH31,DJ31:DL31,DN31)-DI31-DM31&gt;0,SUM(DG31:DH31,DJ31:DL31,DN31)-DI31-DM31,"")</f>
        <v>45.1</v>
      </c>
      <c r="EC31" s="41" t="str">
        <f>IF(SUM(DO31:DP31,DR31)-DQ31&gt;0,SUM(DO31:DP31,DR31)-DQ31,"")</f>
        <v/>
      </c>
      <c r="ED31" s="41">
        <f>IF(SUM(DH31,DL31,DP31)&gt;0,SUM(DH31,DL31,DP31),"")</f>
        <v>12</v>
      </c>
      <c r="EE31" s="41">
        <f>IF(SUM(EB31,EC31)&gt;0,SUM(EB31,EC31),"")</f>
        <v>45.1</v>
      </c>
      <c r="EF31" s="41" t="str">
        <f>IF(SUM(DT31,DX31)&gt;0,SUM(DT31,DX31),"")</f>
        <v/>
      </c>
      <c r="EG31" s="41" t="str">
        <f>IF(SUM(DS31:DT31,DV31:DX31,DZ31)-SUM(DU31,DY31)&gt;0,SUM(DS31:DT31,DV31:DX31,DZ31)-SUM(DU31,DY31),"")</f>
        <v/>
      </c>
      <c r="EH31" s="41">
        <f>IF(SUM(EB31,EC31,EG31)&gt;0,SUM(EB31,EC31,EG31),"")</f>
        <v>45.1</v>
      </c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1" t="str">
        <f>IF(SUM(EJ31,EN31)&gt;0,SUM(EJ31,EN31),"")</f>
        <v/>
      </c>
      <c r="FD31" s="11" t="str">
        <f>IF(SUM(EI31:EJ31,EL31:EN31,EP31)-EK31-EO31&gt;0,SUM(EI31:EJ31,EL31:EN31,EP31)-EK31-EO31,"")</f>
        <v/>
      </c>
      <c r="FE31" s="11" t="str">
        <f>IF(SUM(EQ31:ER31,ET31)-ES31&gt;0,SUM(EQ31:ER31,ET31)-ES31,"")</f>
        <v/>
      </c>
      <c r="FF31" s="11" t="str">
        <f>IF(SUM(EJ31,EN31,ER31)&gt;0,SUM(EJ31,EN31,ER31),"")</f>
        <v/>
      </c>
      <c r="FG31" s="11" t="str">
        <f>IF(SUM(FD31,FE31)&gt;0,SUM(FD31,FE31),"")</f>
        <v/>
      </c>
      <c r="FH31" s="11" t="str">
        <f>IF(SUM(EV31,EZ31)&gt;0,SUM(EV31,EZ31),"")</f>
        <v/>
      </c>
      <c r="FI31" s="11" t="str">
        <f>IF(SUM(EU31:EV31,EX31:EZ31,FB31)-SUM(EW31,FA31)&gt;0,SUM(EU31:EV31,EX31:EZ31,FB31)-SUM(EW31,FA31),"")</f>
        <v/>
      </c>
      <c r="FJ31" s="11" t="str">
        <f>IF(SUM(FD31,FE31,FI31)&gt;0,SUM(FD31,FE31,FI31),"")</f>
        <v/>
      </c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41" t="str">
        <f>IF(SUM(FL31,FP31)&gt;0,SUM(FL31,FP31),"")</f>
        <v/>
      </c>
      <c r="GF31" s="41" t="str">
        <f>IF(SUM(FK31:FL31,FN31:FP31,FR31)-FM31-FQ31&gt;0,SUM(FK31:FL31,FN31:FP31,FR31)-FM31-FQ31,"")</f>
        <v/>
      </c>
      <c r="GG31" s="41" t="str">
        <f>IF(SUM(FS31:FT31,FV31)-FU31&gt;0,SUM(FS31:FT31,FV31)-FU31,"")</f>
        <v/>
      </c>
      <c r="GH31" s="41" t="str">
        <f>IF(SUM(FL31,FP31,FT31)&gt;0,SUM(FL31,FP31,FT31),"")</f>
        <v/>
      </c>
      <c r="GI31" s="41" t="str">
        <f>IF(SUM(GF31,GG31)&gt;0,SUM(GF31,GG31),"")</f>
        <v/>
      </c>
      <c r="GJ31" s="41" t="str">
        <f>IF(SUM(FX31,GB31)&gt;0,SUM(FX31,GB31),"")</f>
        <v/>
      </c>
      <c r="GK31" s="41" t="str">
        <f>IF(SUM(FW31:FX31,FZ31:GB31,GD31)-SUM(FY31,GC31)&gt;0,SUM(FW31:FX31,FZ31:GB31,GD31)-SUM(FY31,GC31),"")</f>
        <v/>
      </c>
      <c r="GL31" s="41" t="str">
        <f>IF(SUM(GF31,GG31,GK31)&gt;0,SUM(GF31,GG31,GK31),"")</f>
        <v/>
      </c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1" t="str">
        <f>IF(SUM(GN31,GR31)&gt;0,SUM(GN31,GR31),"")</f>
        <v/>
      </c>
      <c r="HH31" s="11" t="str">
        <f>IF(SUM(GM31:GN31,GP31:GR31,GT31)-GO31-GS31&gt;0,SUM(GM31:GN31,GP31:GR31,GT31)-GO31-GS31,"")</f>
        <v/>
      </c>
      <c r="HI31" s="11" t="str">
        <f>IF(SUM(GU31:GV31,GX31)-GW31&gt;0,SUM(GU31:GV31,GX31)-GW31,"")</f>
        <v/>
      </c>
      <c r="HJ31" s="11" t="str">
        <f>IF(SUM(GN31,GR31,GV31)&gt;0,SUM(GN31,GR31,GV31),"")</f>
        <v/>
      </c>
      <c r="HK31" s="11" t="str">
        <f>IF(SUM(HH31,HI31)&gt;0,SUM(HH31,HI31),"")</f>
        <v/>
      </c>
      <c r="HL31" s="11" t="str">
        <f>IF(SUM(GZ31,HD31)&gt;0,SUM(GZ31,HD31),"")</f>
        <v/>
      </c>
      <c r="HM31" s="11" t="str">
        <f>IF(SUM(GY31:GZ31,HB31:HD31,HF31)-SUM(HA31,HE31)&gt;0,SUM(GY31:GZ31,HB31:HD31,HF31)-SUM(HA31,HE31),"")</f>
        <v/>
      </c>
      <c r="HN31" s="11" t="str">
        <f>IF(SUM(HH31,HI31,HM31)&gt;0,SUM(HH31,HI31,HM31),"")</f>
        <v/>
      </c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41" t="str">
        <f>IF(SUM(HP31,HT31)&gt;0,SUM(HP31,HT31),"")</f>
        <v/>
      </c>
      <c r="IJ31" s="41" t="str">
        <f>IF(SUM(HO31:HP31,HR31:HT31,HV31)-HQ31-HU31&gt;0,SUM(HO31:HP31,HR31:HT31,HV31)-HQ31-HU31,"")</f>
        <v/>
      </c>
      <c r="IK31" s="41" t="str">
        <f>IF(SUM(HW31:HX31,HZ31)-HY31&gt;0,SUM(HW31:HX31,HZ31)-HY31,"")</f>
        <v/>
      </c>
      <c r="IL31" s="41" t="str">
        <f>IF(SUM(HP31,HT31,HX31)&gt;0,SUM(HP31,HT31,HX31),"")</f>
        <v/>
      </c>
      <c r="IM31" s="41" t="str">
        <f>IF(SUM(IJ31,IK31)&gt;0,SUM(IJ31,IK31),"")</f>
        <v/>
      </c>
      <c r="IN31" s="41" t="str">
        <f>IF(SUM(IB31,IF31)&gt;0,SUM(IB31,IF31),"")</f>
        <v/>
      </c>
      <c r="IO31" s="41" t="str">
        <f>IF(SUM(IA31:IB31,ID31:IF31,IH31)-SUM(IC31,IG31)&gt;0,SUM(IA31:IB31,ID31:IF31,IH31)-SUM(IC31,IG31),"")</f>
        <v/>
      </c>
      <c r="IP31" s="41" t="str">
        <f>IF(SUM(IJ31,IK31,IO31)&gt;0,SUM(IJ31,IK31,IO31),"")</f>
        <v/>
      </c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1" t="str">
        <f>IF(SUM(IR31,IV31)&gt;0,SUM(IR31,IV31),"")</f>
        <v/>
      </c>
      <c r="JL31" s="11" t="str">
        <f>IF(SUM(IQ31:IR31,IT31:IV31,IX31)-IS31-IW31&gt;0,SUM(IQ31:IR31,IT31:IV31,IX31)-IS31-IW31,"")</f>
        <v/>
      </c>
      <c r="JM31" s="11" t="str">
        <f>IF(SUM(IY31:IZ31,JB31)-JA31&gt;0,SUM(IY31:IZ31,JB31)-JA31,"")</f>
        <v/>
      </c>
      <c r="JN31" s="11" t="str">
        <f>IF(SUM(IR31,IV31,IZ31)&gt;0,SUM(IR31,IV31,IZ31),"")</f>
        <v/>
      </c>
      <c r="JO31" s="11" t="str">
        <f>IF(SUM(JL31,JM31)&gt;0,SUM(JL31,JM31),"")</f>
        <v/>
      </c>
      <c r="JP31" s="11" t="str">
        <f>IF(SUM(JD31,JH31)&gt;0,SUM(JD31,JH31),"")</f>
        <v/>
      </c>
      <c r="JQ31" s="11" t="str">
        <f>IF(SUM(JC31:JD31,JF31:JH31,JJ31)-SUM(JE31,JI31)&gt;0,SUM(JC31:JD31,JF31:JH31,JJ31)-SUM(JE31,JI31),"")</f>
        <v/>
      </c>
      <c r="JR31" s="11" t="str">
        <f>IF(SUM(JL31,JM31,JQ31)&gt;0,SUM(JL31,JM31,JQ31),"")</f>
        <v/>
      </c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41" t="str">
        <f>IF(SUM(JT31,JX31)&gt;0,SUM(JT31,JX31),"")</f>
        <v/>
      </c>
      <c r="KN31" s="41" t="str">
        <f>IF(SUM(JS31:JT31,JV31:JX31,JZ31)-JU31-JY31&gt;0,SUM(JS31:JT31,JV31:JX31,JZ31)-JU31-JY31,"")</f>
        <v/>
      </c>
      <c r="KO31" s="41" t="str">
        <f>IF(SUM(KA31:KB31,KD31)-KC31&gt;0,SUM(KA31:KB31,KD31)-KC31,"")</f>
        <v/>
      </c>
      <c r="KP31" s="41" t="str">
        <f>IF(SUM(JT31,JX31,KB31)&gt;0,SUM(JT31,JX31,KB31),"")</f>
        <v/>
      </c>
      <c r="KQ31" s="41" t="str">
        <f>IF(SUM(KN31,KO31)&gt;0,SUM(KN31,KO31),"")</f>
        <v/>
      </c>
      <c r="KR31" s="41" t="str">
        <f>IF(SUM(KF31,KJ31)&gt;0,SUM(KF31,KJ31),"")</f>
        <v/>
      </c>
      <c r="KS31" s="41" t="str">
        <f>IF(SUM(KE31:KF31,KH31:KJ31,KL31)-SUM(KG31,KK31)&gt;0,SUM(KE31:KF31,KH31:KJ31,KL31)-SUM(KG31,KK31),"")</f>
        <v/>
      </c>
      <c r="KT31" s="41" t="str">
        <f>IF(SUM(KN31,KO31,KS31)&gt;0,SUM(KN31,KO31,KS31),"")</f>
        <v/>
      </c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1" t="str">
        <f>IF(SUM(KV31,KZ31)&gt;0,SUM(KV31,KZ31),"")</f>
        <v/>
      </c>
      <c r="LP31" s="11" t="str">
        <f>IF(SUM(KU31:KV31,KX31:KZ31,LB31)-KW31-LA31&gt;0,SUM(KU31:KV31,KX31:KZ31,LB31)-KW31-LA31,"")</f>
        <v/>
      </c>
      <c r="LQ31" s="11" t="str">
        <f>IF(SUM(LC31:LD31,LF31)-LE31&gt;0,SUM(LC31:LD31,LF31)-LE31,"")</f>
        <v/>
      </c>
      <c r="LR31" s="11" t="str">
        <f>IF(SUM(KV31,KZ31,LD31)&gt;0,SUM(KV31,KZ31,LD31),"")</f>
        <v/>
      </c>
      <c r="LS31" s="11" t="str">
        <f>IF(SUM(LP31,LQ31)&gt;0,SUM(LP31,LQ31),"")</f>
        <v/>
      </c>
      <c r="LT31" s="11" t="str">
        <f>IF(SUM(LH31,LL31)&gt;0,SUM(LH31,LL31),"")</f>
        <v/>
      </c>
      <c r="LU31" s="11" t="str">
        <f>IF(SUM(LG31:LH31,LJ31:LL31,LN31)-SUM(LI31,LM31)&gt;0,SUM(LG31:LH31,LJ31:LL31,LN31)-SUM(LI31,LM31),"")</f>
        <v/>
      </c>
      <c r="LV31" s="11" t="str">
        <f>IF(SUM(LP31,LQ31,LU31)&gt;0,SUM(LP31,LQ31,LU31),"")</f>
        <v/>
      </c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41" t="str">
        <f>IF(SUM(LX31,MB31)&gt;0,SUM(LX31,MB31),"")</f>
        <v/>
      </c>
      <c r="MR31" s="41" t="str">
        <f>IF(SUM(LW31:LX31,LZ31:MB31,MD31)-LY31-MC31&gt;0,SUM(LW31:LX31,LZ31:MB31,MD31)-LY31-MC31,"")</f>
        <v/>
      </c>
      <c r="MS31" s="41" t="str">
        <f>IF(SUM(ME31:MF31,MH31)-MG31&gt;0,SUM(ME31:MF31,MH31)-MG31,"")</f>
        <v/>
      </c>
      <c r="MT31" s="41" t="str">
        <f>IF(SUM(LX31,MB31,MF31)&gt;0,SUM(LX31,MB31,MF31),"")</f>
        <v/>
      </c>
      <c r="MU31" s="41" t="str">
        <f>IF(SUM(MR31,MS31)&gt;0,SUM(MR31,MS31),"")</f>
        <v/>
      </c>
      <c r="MV31" s="41" t="str">
        <f>IF(SUM(MJ31,MN31)&gt;0,SUM(MJ31,MN31),"")</f>
        <v/>
      </c>
      <c r="MW31" s="41" t="str">
        <f>IF(SUM(MI31:MJ31,ML31:MN31,MP31)-SUM(MK31,MO31)&gt;0,SUM(MI31:MJ31,ML31:MN31,MP31)-SUM(MK31,MO31),"")</f>
        <v/>
      </c>
      <c r="MX31" s="41" t="str">
        <f>IF(SUM(MR31,MS31,MW31)&gt;0,SUM(MR31,MS31,MW31),"")</f>
        <v/>
      </c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1" t="str">
        <f>IF(SUM(MZ31,ND31)&gt;0,SUM(MZ31,ND31),"")</f>
        <v/>
      </c>
      <c r="NT31" s="11" t="str">
        <f>IF(SUM(MY31:MZ31,NB31:ND31,NF31)-NA31-NE31&gt;0,SUM(MY31:MZ31,NB31:ND31,NF31)-NA31-NE31,"")</f>
        <v/>
      </c>
      <c r="NU31" s="11" t="str">
        <f>IF(SUM(NG31:NH31,NJ31)-NI31&gt;0,SUM(NG31:NH31,NJ31)-NI31,"")</f>
        <v/>
      </c>
      <c r="NV31" s="11" t="str">
        <f>IF(SUM(MZ31,ND31,NH31)&gt;0,SUM(MZ31,ND31,NH31),"")</f>
        <v/>
      </c>
      <c r="NW31" s="11" t="str">
        <f>IF(SUM(NT31,NU31)&gt;0,SUM(NT31,NU31),"")</f>
        <v/>
      </c>
      <c r="NX31" s="11" t="str">
        <f>IF(SUM(NL31,NP31)&gt;0,SUM(NL31,NP31),"")</f>
        <v/>
      </c>
      <c r="NY31" s="11" t="str">
        <f>IF(SUM(NK31:NL31,NN31:NP31,NR31)-SUM(NM31,NQ31)&gt;0,SUM(NK31:NL31,NN31:NP31,NR31)-SUM(NM31,NQ31),"")</f>
        <v/>
      </c>
      <c r="NZ31" s="11" t="str">
        <f>IF(SUM(NT31,NU31,NY31)&gt;0,SUM(NT31,NU31,NY31),"")</f>
        <v/>
      </c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41" t="str">
        <f>IF(SUM(OB31,OF31)&gt;0,SUM(OB31,OF31),"")</f>
        <v/>
      </c>
      <c r="OV31" s="41" t="str">
        <f>IF(SUM(OA31:OB31,OD31:OF31,OH31)-OC31-OG31&gt;0,SUM(OA31:OB31,OD31:OF31,OH31)-OC31-OG31,"")</f>
        <v/>
      </c>
      <c r="OW31" s="41" t="str">
        <f>IF(SUM(OI31:OJ31,OL31)-OK31&gt;0,SUM(OI31:OJ31,OL31)-OK31,"")</f>
        <v/>
      </c>
      <c r="OX31" s="41" t="str">
        <f>IF(SUM(OB31,OF31,OJ31)&gt;0,SUM(OB31,OF31,OJ31),"")</f>
        <v/>
      </c>
      <c r="OY31" s="41" t="str">
        <f>IF(SUM(OV31,OW31)&gt;0,SUM(OV31,OW31),"")</f>
        <v/>
      </c>
      <c r="OZ31" s="41" t="str">
        <f>IF(SUM(ON31,OR31)&gt;0,SUM(ON31,OR31),"")</f>
        <v/>
      </c>
      <c r="PA31" s="41" t="str">
        <f>IF(SUM(OM31:ON31,OP31:OR31,OT31)-SUM(OO31,OS31)&gt;0,SUM(OM31:ON31,OP31:OR31,OT31)-SUM(OO31,OS31),"")</f>
        <v/>
      </c>
      <c r="PB31" s="41" t="str">
        <f>IF(SUM(OV31,OW31,PA31)&gt;0,SUM(OV31,OW31,PA31),"")</f>
        <v/>
      </c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1" t="str">
        <f>IF(SUM(PD31,PH31)&gt;0,SUM(PD31,PH31),"")</f>
        <v/>
      </c>
      <c r="PX31" s="11" t="str">
        <f>IF(SUM(PC31:PD31,PF31:PH31,PJ31)-PE31-PI31&gt;0,SUM(PC31:PD31,PF31:PH31,PJ31)-PE31-PI31,"")</f>
        <v/>
      </c>
      <c r="PY31" s="11" t="str">
        <f>IF(SUM(PK31:PL31,PN31)-PM31&gt;0,SUM(PK31:PL31,PN31)-PM31,"")</f>
        <v/>
      </c>
      <c r="PZ31" s="11" t="str">
        <f>IF(SUM(PD31,PH31,PL31)&gt;0,SUM(PD31,PH31,PL31),"")</f>
        <v/>
      </c>
      <c r="QA31" s="11" t="str">
        <f>IF(SUM(PX31,PY31)&gt;0,SUM(PX31,PY31),"")</f>
        <v/>
      </c>
      <c r="QB31" s="11" t="str">
        <f>IF(SUM(PP31,PT31)&gt;0,SUM(PP31,PT31),"")</f>
        <v/>
      </c>
      <c r="QC31" s="11" t="str">
        <f>IF(SUM(PO31:PP31,PR31:PT31,PV31)-SUM(PQ31,PU31)&gt;0,SUM(PO31:PP31,PR31:PT31,PV31)-SUM(PQ31,PU31),"")</f>
        <v/>
      </c>
      <c r="QD31" s="11" t="str">
        <f>IF(SUM(PX31,PY31,QC31)&gt;0,SUM(PX31,PY31,QC31),"")</f>
        <v/>
      </c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41" t="str">
        <f>IF(SUM(QF31,QJ31)&gt;0,SUM(QF31,QJ31),"")</f>
        <v/>
      </c>
      <c r="QZ31" s="41" t="str">
        <f>IF(SUM(QE31:QF31,QH31:QJ31,QL31)-QG31-QK31&gt;0,SUM(QE31:QF31,QH31:QJ31,QL31)-QG31-QK31,"")</f>
        <v/>
      </c>
      <c r="RA31" s="41" t="str">
        <f>IF(SUM(QM31:QN31,QP31)-QO31&gt;0,SUM(QM31:QN31,QP31)-QO31,"")</f>
        <v/>
      </c>
      <c r="RB31" s="41" t="str">
        <f>IF(SUM(QF31,QJ31,QN31)&gt;0,SUM(QF31,QJ31,QN31),"")</f>
        <v/>
      </c>
      <c r="RC31" s="41" t="str">
        <f>IF(SUM(QZ31,RA31)&gt;0,SUM(QZ31,RA31),"")</f>
        <v/>
      </c>
      <c r="RD31" s="41" t="str">
        <f>IF(SUM(QR31,QV31)&gt;0,SUM(QR31,QV31),"")</f>
        <v/>
      </c>
      <c r="RE31" s="41" t="str">
        <f>IF(SUM(QQ31:QR31,QT31:QV31,QX31)-SUM(QS31,QW31)&gt;0,SUM(QQ31:QR31,QT31:QV31,QX31)-SUM(QS31,QW31),"")</f>
        <v/>
      </c>
      <c r="RF31" s="41" t="str">
        <f>IF(SUM(QZ31,RA31,RE31)&gt;0,SUM(QZ31,RA31,RE31),"")</f>
        <v/>
      </c>
      <c r="RG31" s="18"/>
      <c r="RH31" s="18"/>
      <c r="RI31" s="18"/>
      <c r="RJ31" s="18"/>
      <c r="RK31" s="18"/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1" t="str">
        <f>IF(SUM(RH31,RL31)&gt;0,SUM(RH31,RL31),"")</f>
        <v/>
      </c>
      <c r="SB31" s="11" t="str">
        <f>IF(SUM(RG31:RH31,RJ31:RL31,RN31)-RI31-RM31&gt;0,SUM(RG31:RH31,RJ31:RL31,RN31)-RI31-RM31,"")</f>
        <v/>
      </c>
      <c r="SC31" s="11" t="str">
        <f>IF(SUM(RO31:RP31,RR31)-RQ31&gt;0,SUM(RO31:RP31,RR31)-RQ31,"")</f>
        <v/>
      </c>
      <c r="SD31" s="11" t="str">
        <f>IF(SUM(RH31,RL31,RP31)&gt;0,SUM(RH31,RL31,RP31),"")</f>
        <v/>
      </c>
      <c r="SE31" s="11" t="str">
        <f>IF(SUM(SB31,SC31)&gt;0,SUM(SB31,SC31),"")</f>
        <v/>
      </c>
      <c r="SF31" s="11" t="str">
        <f>IF(SUM(RT31,RX31)&gt;0,SUM(RT31,RX31),"")</f>
        <v/>
      </c>
      <c r="SG31" s="11" t="str">
        <f>IF(SUM(RS31:RT31,RV31:RX31,RZ31)-SUM(RU31,RY31)&gt;0,SUM(RS31:RT31,RV31:RX31,RZ31)-SUM(RU31,RY31),"")</f>
        <v/>
      </c>
      <c r="SH31" s="11" t="str">
        <f>IF(SUM(SB31,SC31,SG31)&gt;0,SUM(SB31,SC31,SG31),"")</f>
        <v/>
      </c>
      <c r="SI31" s="17"/>
      <c r="SJ31" s="17"/>
      <c r="SK31" s="17"/>
      <c r="SL31" s="17"/>
      <c r="SM31" s="17"/>
      <c r="SN31" s="17"/>
      <c r="SO31" s="17"/>
      <c r="SP31" s="17"/>
      <c r="SQ31" s="17"/>
      <c r="SR31" s="17"/>
      <c r="SS31" s="17"/>
      <c r="ST31" s="17"/>
      <c r="SU31" s="17"/>
      <c r="SV31" s="17"/>
      <c r="SW31" s="17"/>
      <c r="SX31" s="17"/>
      <c r="SY31" s="17"/>
      <c r="SZ31" s="17"/>
      <c r="TA31" s="17"/>
      <c r="TB31" s="17"/>
      <c r="TC31" s="41" t="str">
        <f>IF(SUM(SJ31,SN31)&gt;0,SUM(SJ31,SN31),"")</f>
        <v/>
      </c>
      <c r="TD31" s="41" t="str">
        <f>IF(SUM(SI31:SJ31,SL31:SN31,SP31)-SK31-SO31&gt;0,SUM(SI31:SJ31,SL31:SN31,SP31)-SK31-SO31,"")</f>
        <v/>
      </c>
      <c r="TE31" s="41" t="str">
        <f>IF(SUM(SQ31:SR31,ST31)-SS31&gt;0,SUM(SQ31:SR31,ST31)-SS31,"")</f>
        <v/>
      </c>
      <c r="TF31" s="41" t="str">
        <f>IF(SUM(SJ31,SN31,SR31)&gt;0,SUM(SJ31,SN31,SR31),"")</f>
        <v/>
      </c>
      <c r="TG31" s="41" t="str">
        <f>IF(SUM(TD31,TE31)&gt;0,SUM(TD31,TE31),"")</f>
        <v/>
      </c>
      <c r="TH31" s="41" t="str">
        <f>IF(SUM(SV31,SZ31)&gt;0,SUM(SV31,SZ31),"")</f>
        <v/>
      </c>
      <c r="TI31" s="41" t="str">
        <f>IF(SUM(SU31:SV31,SX31:SZ31,TB31)-SUM(SW31,TA31)&gt;0,SUM(SU31:SV31,SX31:SZ31,TB31)-SUM(SW31,TA31),"")</f>
        <v/>
      </c>
      <c r="TJ31" s="41" t="str">
        <f>IF(SUM(TD31,TE31,TI31)&gt;0,SUM(TD31,TE31,TI31),"")</f>
        <v/>
      </c>
      <c r="TK31" s="27">
        <f>IF($CU31="P",CA31,(CA31+AX31)/2)</f>
        <v>0</v>
      </c>
      <c r="TL31" s="27">
        <f>IF($CU31="P",CB31,(CB31+AY31)/2)</f>
        <v>0</v>
      </c>
      <c r="TM31" s="27">
        <f>IF($CU31="P",CC31,(CC31+AZ31)/2)</f>
        <v>0</v>
      </c>
      <c r="TN31" s="27">
        <f>IF($CU31="P",CD31,(CD31+BA31)/2)</f>
        <v>0</v>
      </c>
      <c r="TO31" s="27">
        <f>IF($CU31="P",CE31,(CE31+BB31)/2)</f>
        <v>0</v>
      </c>
      <c r="TP31" s="27">
        <f>IF($CU31="P",CF31,(CF31+BC31)/2)</f>
        <v>0</v>
      </c>
      <c r="TQ31" s="27">
        <f>IF($CU31="P",CG31,(CG31+BD31)/2)</f>
        <v>0</v>
      </c>
      <c r="TR31" s="27">
        <f>IF($CU31="P",CH31,(CH31+BE31)/2)</f>
        <v>0</v>
      </c>
      <c r="TS31" s="27">
        <f>IF($CU31="P",CI31,(CI31+BF31)/2)</f>
        <v>0</v>
      </c>
      <c r="TT31" s="27">
        <f>IF($CU31="P",CJ31,(CJ31+BG31)/2)</f>
        <v>0</v>
      </c>
      <c r="TU31" s="27">
        <f>IF($CU31="P",CK31,(CK31+BH31)/2)</f>
        <v>0</v>
      </c>
      <c r="TV31" s="27">
        <f>IF($CU31="P",CL31,(CL31+BI31)/2)</f>
        <v>0</v>
      </c>
      <c r="TW31" s="27">
        <f>IF($CU31="P",CM31,(CM31+BJ31)/2)</f>
        <v>0</v>
      </c>
      <c r="TX31" s="27">
        <f>IF($CU31="P",CN31,(CN31+BK31)/2)</f>
        <v>0</v>
      </c>
      <c r="TY31" s="27">
        <f>IF($CU31="P",CO31,(CO31+BL31)/2)</f>
        <v>0</v>
      </c>
      <c r="TZ31" s="27">
        <f>IF($CU31="P",CP31,(CP31+BM31)/2)</f>
        <v>0</v>
      </c>
      <c r="UA31" s="27">
        <f>IF($CU31="P",CQ31,(CQ31+BN31)/2)</f>
        <v>0</v>
      </c>
      <c r="UB31" s="27">
        <f>IF($CU31="P",CR31,(CR31+BO31)/2)</f>
        <v>0</v>
      </c>
      <c r="UC31" s="27">
        <f>IF($CU31="P",CS31,(CS31+BP31)/2)</f>
        <v>0</v>
      </c>
      <c r="UD31" s="27">
        <f>IF($CU31="P",CT31,(CT31+BQ31)/2)</f>
        <v>0</v>
      </c>
      <c r="UE31" s="29" t="s">
        <v>56</v>
      </c>
      <c r="UF31" s="11" t="str">
        <f>IF(SUM(TL31,TP31)&gt;0,SUM(TL31,TP31),"")</f>
        <v/>
      </c>
      <c r="UG31" s="11" t="str">
        <f>IF(SUM(TK31:TL31,TN31:TP31,TR31)-TM31-TQ31&gt;0,SUM(TK31:TL31,TN31:TP31,TR31)-TM31-TQ31,"")</f>
        <v/>
      </c>
      <c r="UH31" s="11" t="str">
        <f>IF(SUM(TS31:TT31,TV31)-TU31&gt;0,SUM(TS31:TT31,TV31)-TU31,"")</f>
        <v/>
      </c>
      <c r="UI31" s="11" t="str">
        <f>IF(SUM(TL31,TP31,TT31)&gt;0,SUM(TL31,TP31,TT31),"")</f>
        <v/>
      </c>
      <c r="UJ31" s="11" t="str">
        <f>IF(SUM(UG31,UH31)&gt;0,SUM(UG31,UH31),"")</f>
        <v/>
      </c>
      <c r="UK31" s="11" t="str">
        <f>IF(SUM(TX31,UB31)&gt;0,SUM(TX31,UB31),"")</f>
        <v/>
      </c>
      <c r="UL31" s="11" t="str">
        <f>IF(SUM(TW31:TX31,TZ31:UB31,UD31)-SUM(TY31,UC31)&gt;0,SUM(TW31:TX31,TZ31:UB31,UD31)-SUM(TY31,UC31),"")</f>
        <v/>
      </c>
      <c r="UM31" s="11" t="str">
        <f>IF(SUM(UG31,UH31,UL31)&gt;0,SUM(UG31,UH31,UL31),"")</f>
        <v/>
      </c>
    </row>
    <row r="32" spans="1:559" ht="17" x14ac:dyDescent="0.2">
      <c r="R32" s="10"/>
      <c r="S32" s="10"/>
      <c r="T32" s="10"/>
      <c r="QY32" s="37"/>
      <c r="RG32"/>
      <c r="SA32" s="37"/>
      <c r="SB32" s="37"/>
      <c r="SC32" s="37"/>
      <c r="SD32" s="37"/>
      <c r="SE32" s="37"/>
      <c r="SF32" s="37"/>
      <c r="SG32" s="37"/>
      <c r="SH32" s="37"/>
      <c r="TC32" s="37"/>
      <c r="TD32" s="37"/>
      <c r="TE32" s="37"/>
      <c r="TF32" s="37"/>
      <c r="TG32" s="37"/>
      <c r="TH32" s="37"/>
      <c r="TI32" s="37"/>
      <c r="TJ32" s="37"/>
    </row>
    <row r="33" spans="1:530" ht="17" x14ac:dyDescent="0.2">
      <c r="R33" s="10"/>
      <c r="S33" s="10"/>
      <c r="T33" s="10"/>
      <c r="QY33" s="37"/>
      <c r="RG33"/>
      <c r="SA33" s="37"/>
      <c r="SB33" s="37"/>
      <c r="SC33" s="37"/>
      <c r="SD33" s="37"/>
      <c r="SE33" s="37"/>
      <c r="SF33" s="37"/>
      <c r="SG33" s="37"/>
      <c r="SH33" s="37"/>
      <c r="TC33" s="37"/>
      <c r="TD33" s="37"/>
      <c r="TE33" s="37"/>
      <c r="TF33" s="37"/>
      <c r="TG33" s="37"/>
      <c r="TH33" s="37"/>
      <c r="TI33" s="37"/>
      <c r="TJ33" s="37"/>
    </row>
    <row r="34" spans="1:530" ht="17" x14ac:dyDescent="0.2">
      <c r="B34" s="24" t="s">
        <v>54</v>
      </c>
      <c r="R34" s="10"/>
      <c r="S34" s="10"/>
      <c r="T34" s="10"/>
      <c r="AP34" s="4"/>
      <c r="AW34" s="43">
        <v>14.4</v>
      </c>
      <c r="BS34" s="4"/>
      <c r="BZ34" s="43">
        <v>14.4</v>
      </c>
      <c r="CV34" s="4"/>
      <c r="DC34" s="43">
        <v>14.4</v>
      </c>
      <c r="EA34" s="4"/>
      <c r="EH34" s="43">
        <v>14.4</v>
      </c>
      <c r="FC34" s="4"/>
      <c r="FJ34" s="43">
        <v>14.4</v>
      </c>
      <c r="GE34" s="4"/>
      <c r="GL34" s="43">
        <v>14.4</v>
      </c>
      <c r="HG34" s="4"/>
      <c r="HN34" s="43">
        <v>14.4</v>
      </c>
      <c r="II34" s="4"/>
      <c r="IP34" s="43">
        <v>14.4</v>
      </c>
      <c r="JK34" s="4"/>
      <c r="JR34" s="43">
        <v>14.4</v>
      </c>
      <c r="KM34" s="4"/>
      <c r="KT34" s="43">
        <v>14.4</v>
      </c>
      <c r="LO34" s="4"/>
      <c r="LV34" s="43">
        <v>14.4</v>
      </c>
      <c r="MQ34" s="4"/>
      <c r="MX34" s="43">
        <v>14.4</v>
      </c>
      <c r="NS34" s="4"/>
      <c r="NZ34" s="43">
        <v>14.4</v>
      </c>
      <c r="OU34" s="4"/>
      <c r="PB34" s="43">
        <v>14.4</v>
      </c>
      <c r="PW34" s="4"/>
      <c r="QD34" s="43">
        <v>14.4</v>
      </c>
      <c r="QY34" s="4"/>
      <c r="RF34" s="43">
        <v>14.4</v>
      </c>
      <c r="RG34"/>
      <c r="SA34" s="4"/>
      <c r="SB34" s="37"/>
      <c r="SC34" s="37"/>
      <c r="SD34" s="37"/>
      <c r="SE34" s="37"/>
      <c r="SF34" s="37"/>
      <c r="SG34" s="37"/>
      <c r="SH34" s="43">
        <v>14.4</v>
      </c>
      <c r="TC34" s="4"/>
      <c r="TD34" s="37"/>
      <c r="TE34" s="37"/>
      <c r="TF34" s="37"/>
      <c r="TG34" s="37"/>
      <c r="TH34" s="37"/>
      <c r="TI34" s="37"/>
      <c r="TJ34" s="43">
        <v>14.4</v>
      </c>
    </row>
    <row r="35" spans="1:530" ht="17" x14ac:dyDescent="0.2">
      <c r="B35" s="31" t="s">
        <v>53</v>
      </c>
      <c r="R35" s="10"/>
      <c r="S35" s="10"/>
      <c r="T35" s="10"/>
      <c r="AP35" s="4"/>
      <c r="AW35" s="53">
        <v>21.6</v>
      </c>
      <c r="BS35" s="4"/>
      <c r="BZ35" s="53">
        <v>21.6</v>
      </c>
      <c r="CV35" s="4"/>
      <c r="DC35" s="53">
        <v>21.6</v>
      </c>
      <c r="EA35" s="4"/>
      <c r="EH35" s="53">
        <v>21.6</v>
      </c>
      <c r="FC35" s="4"/>
      <c r="FJ35" s="53">
        <v>21.6</v>
      </c>
      <c r="GE35" s="4"/>
      <c r="GL35" s="53">
        <v>21.6</v>
      </c>
      <c r="HG35" s="4"/>
      <c r="HN35" s="53">
        <v>21.6</v>
      </c>
      <c r="II35" s="4"/>
      <c r="IP35" s="53">
        <v>21.6</v>
      </c>
      <c r="JK35" s="4"/>
      <c r="JR35" s="53">
        <v>21.6</v>
      </c>
      <c r="KM35" s="4"/>
      <c r="KT35" s="53">
        <v>21.6</v>
      </c>
      <c r="LO35" s="4"/>
      <c r="LV35" s="53">
        <v>21.6</v>
      </c>
      <c r="MQ35" s="4"/>
      <c r="MX35" s="53">
        <v>21.6</v>
      </c>
      <c r="NS35" s="4"/>
      <c r="NZ35" s="53">
        <v>21.6</v>
      </c>
      <c r="OU35" s="4"/>
      <c r="PB35" s="53">
        <v>21.6</v>
      </c>
      <c r="PW35" s="4"/>
      <c r="QD35" s="53">
        <v>21.6</v>
      </c>
      <c r="QY35" s="4"/>
      <c r="RF35" s="53">
        <v>21.6</v>
      </c>
      <c r="RG35"/>
      <c r="SA35" s="4"/>
      <c r="SB35" s="37"/>
      <c r="SC35" s="37"/>
      <c r="SD35" s="37"/>
      <c r="SE35" s="37"/>
      <c r="SF35" s="37"/>
      <c r="SG35" s="37"/>
      <c r="SH35" s="53">
        <v>21.6</v>
      </c>
      <c r="TC35" s="4"/>
      <c r="TD35" s="37"/>
      <c r="TE35" s="37"/>
      <c r="TF35" s="37"/>
      <c r="TG35" s="37"/>
      <c r="TH35" s="37"/>
      <c r="TI35" s="37"/>
      <c r="TJ35" s="53">
        <v>21.6</v>
      </c>
    </row>
    <row r="36" spans="1:530" ht="17" x14ac:dyDescent="0.2">
      <c r="A36" s="5"/>
      <c r="B36" s="32" t="s">
        <v>66</v>
      </c>
      <c r="C36" s="20"/>
      <c r="R36" s="10"/>
      <c r="S36" s="10"/>
      <c r="T36" s="10"/>
      <c r="AP36" s="4"/>
      <c r="AW36" s="45">
        <v>23.2</v>
      </c>
      <c r="BS36" s="4"/>
      <c r="BZ36" s="45">
        <v>23.2</v>
      </c>
      <c r="CV36" s="4"/>
      <c r="DC36" s="45">
        <v>23.2</v>
      </c>
      <c r="EA36" s="4"/>
      <c r="EH36" s="45">
        <v>23.2</v>
      </c>
      <c r="FC36" s="4"/>
      <c r="FJ36" s="45">
        <v>23.2</v>
      </c>
      <c r="GE36" s="4"/>
      <c r="GL36" s="45">
        <v>23.2</v>
      </c>
      <c r="HG36" s="4"/>
      <c r="HN36" s="45">
        <v>23.2</v>
      </c>
      <c r="II36" s="4"/>
      <c r="IP36" s="45">
        <v>23.2</v>
      </c>
      <c r="JK36" s="4"/>
      <c r="JR36" s="45">
        <v>23.2</v>
      </c>
      <c r="KM36" s="4"/>
      <c r="KT36" s="45">
        <v>23.2</v>
      </c>
      <c r="LO36" s="4"/>
      <c r="LV36" s="45">
        <v>23.2</v>
      </c>
      <c r="MQ36" s="4"/>
      <c r="MX36" s="45">
        <v>23.2</v>
      </c>
      <c r="NS36" s="4"/>
      <c r="NZ36" s="45">
        <v>23.2</v>
      </c>
      <c r="OU36" s="4"/>
      <c r="PB36" s="45">
        <v>23.2</v>
      </c>
      <c r="PW36" s="4"/>
      <c r="QD36" s="45">
        <v>23.2</v>
      </c>
      <c r="QY36" s="4"/>
      <c r="RF36" s="45">
        <v>23.2</v>
      </c>
      <c r="RG36"/>
      <c r="SA36" s="4"/>
      <c r="SB36" s="37"/>
      <c r="SC36" s="37"/>
      <c r="SD36" s="37"/>
      <c r="SE36" s="37"/>
      <c r="SF36" s="37"/>
      <c r="SG36" s="37"/>
      <c r="SH36" s="45">
        <v>23.2</v>
      </c>
      <c r="TC36" s="4"/>
      <c r="TD36" s="37"/>
      <c r="TE36" s="37"/>
      <c r="TF36" s="37"/>
      <c r="TG36" s="37"/>
      <c r="TH36" s="37"/>
      <c r="TI36" s="37"/>
      <c r="TJ36" s="45">
        <v>23.2</v>
      </c>
    </row>
    <row r="37" spans="1:530" ht="17" x14ac:dyDescent="0.2">
      <c r="A37" s="5"/>
      <c r="B37" s="36" t="s">
        <v>79</v>
      </c>
      <c r="C37" s="20"/>
      <c r="R37" s="10"/>
      <c r="S37" s="10"/>
      <c r="T37" s="10"/>
      <c r="AP37" s="4"/>
      <c r="AW37" s="46">
        <v>25.6</v>
      </c>
      <c r="BS37" s="4"/>
      <c r="BZ37" s="46">
        <v>25.6</v>
      </c>
      <c r="CV37" s="4"/>
      <c r="DC37" s="46">
        <v>25.6</v>
      </c>
      <c r="EA37" s="4"/>
      <c r="EH37" s="46">
        <v>25.6</v>
      </c>
      <c r="FC37" s="4"/>
      <c r="FJ37" s="46">
        <v>25.6</v>
      </c>
      <c r="GE37" s="4"/>
      <c r="GL37" s="46">
        <v>25.6</v>
      </c>
      <c r="HG37" s="4"/>
      <c r="HN37" s="46">
        <v>25.6</v>
      </c>
      <c r="II37" s="4"/>
      <c r="IP37" s="46">
        <v>25.6</v>
      </c>
      <c r="JK37" s="4"/>
      <c r="JR37" s="46">
        <v>25.6</v>
      </c>
      <c r="KM37" s="4"/>
      <c r="KT37" s="46">
        <v>25.6</v>
      </c>
      <c r="LO37" s="4"/>
      <c r="LV37" s="46">
        <v>25.6</v>
      </c>
      <c r="MQ37" s="4"/>
      <c r="MX37" s="46">
        <v>25.6</v>
      </c>
      <c r="NS37" s="4"/>
      <c r="NZ37" s="46">
        <v>25.6</v>
      </c>
      <c r="OU37" s="4"/>
      <c r="PB37" s="46">
        <v>25.6</v>
      </c>
      <c r="PW37" s="4"/>
      <c r="QD37" s="46">
        <v>25.6</v>
      </c>
      <c r="QY37" s="4"/>
      <c r="RF37" s="46">
        <v>25.6</v>
      </c>
      <c r="RG37"/>
      <c r="SA37" s="4"/>
      <c r="SB37" s="37"/>
      <c r="SC37" s="37"/>
      <c r="SD37" s="37"/>
      <c r="SE37" s="37"/>
      <c r="SF37" s="37"/>
      <c r="SG37" s="37"/>
      <c r="SH37" s="46">
        <v>25.6</v>
      </c>
      <c r="TC37" s="4"/>
      <c r="TD37" s="37"/>
      <c r="TE37" s="37"/>
      <c r="TF37" s="37"/>
      <c r="TG37" s="37"/>
      <c r="TH37" s="37"/>
      <c r="TI37" s="37"/>
      <c r="TJ37" s="46">
        <v>25.6</v>
      </c>
    </row>
    <row r="38" spans="1:530" ht="17" x14ac:dyDescent="0.2">
      <c r="A38" s="5"/>
      <c r="B38" s="35" t="s">
        <v>51</v>
      </c>
      <c r="C38" s="20"/>
      <c r="R38" s="10"/>
      <c r="S38" s="10"/>
      <c r="T38" s="10"/>
      <c r="AP38" s="4"/>
      <c r="AW38" s="47">
        <v>51.2</v>
      </c>
      <c r="BS38" s="4"/>
      <c r="BZ38" s="47">
        <v>51.2</v>
      </c>
      <c r="CV38" s="4"/>
      <c r="DC38" s="47">
        <v>51.2</v>
      </c>
      <c r="EA38" s="4"/>
      <c r="EH38" s="47">
        <v>51.2</v>
      </c>
      <c r="FC38" s="4"/>
      <c r="FJ38" s="47">
        <v>51.2</v>
      </c>
      <c r="GE38" s="4"/>
      <c r="GL38" s="47">
        <v>51.2</v>
      </c>
      <c r="HG38" s="4"/>
      <c r="HN38" s="47">
        <v>51.2</v>
      </c>
      <c r="II38" s="4"/>
      <c r="IP38" s="47">
        <v>51.2</v>
      </c>
      <c r="JK38" s="4"/>
      <c r="JR38" s="47">
        <v>51.2</v>
      </c>
      <c r="KM38" s="4"/>
      <c r="KT38" s="47">
        <v>51.2</v>
      </c>
      <c r="LO38" s="4"/>
      <c r="LV38" s="47">
        <v>51.2</v>
      </c>
      <c r="MQ38" s="4"/>
      <c r="MX38" s="47">
        <v>51.2</v>
      </c>
      <c r="NS38" s="4"/>
      <c r="NZ38" s="47">
        <v>51.2</v>
      </c>
      <c r="OU38" s="4"/>
      <c r="PB38" s="47">
        <v>51.2</v>
      </c>
      <c r="PW38" s="4"/>
      <c r="QD38" s="47">
        <v>51.2</v>
      </c>
      <c r="QY38" s="4"/>
      <c r="RF38" s="47">
        <v>51.2</v>
      </c>
      <c r="RG38"/>
      <c r="SA38" s="4"/>
      <c r="SB38" s="37"/>
      <c r="SC38" s="37"/>
      <c r="SD38" s="37"/>
      <c r="SE38" s="37"/>
      <c r="SF38" s="37"/>
      <c r="SG38" s="37"/>
      <c r="SH38" s="47">
        <v>51.2</v>
      </c>
      <c r="TC38" s="4"/>
      <c r="TD38" s="37"/>
      <c r="TE38" s="37"/>
      <c r="TF38" s="37"/>
      <c r="TG38" s="37"/>
      <c r="TH38" s="37"/>
      <c r="TI38" s="37"/>
      <c r="TJ38" s="47">
        <v>51.2</v>
      </c>
    </row>
    <row r="39" spans="1:530" ht="17" x14ac:dyDescent="0.2">
      <c r="A39" s="5"/>
      <c r="B39" s="25" t="s">
        <v>52</v>
      </c>
      <c r="C39" s="20"/>
      <c r="R39" s="10"/>
      <c r="S39" s="10"/>
      <c r="T39" s="10"/>
      <c r="AP39" s="4"/>
      <c r="AW39" s="48">
        <v>77.2</v>
      </c>
      <c r="BS39" s="4"/>
      <c r="BZ39" s="48">
        <v>77.2</v>
      </c>
      <c r="CV39" s="4"/>
      <c r="DC39" s="48">
        <v>77.2</v>
      </c>
      <c r="EA39" s="4"/>
      <c r="EH39" s="48">
        <v>77.2</v>
      </c>
      <c r="FC39" s="4"/>
      <c r="FJ39" s="48">
        <v>77.2</v>
      </c>
      <c r="GE39" s="4"/>
      <c r="GL39" s="48">
        <v>77.2</v>
      </c>
      <c r="HG39" s="4"/>
      <c r="HN39" s="48">
        <v>77.2</v>
      </c>
      <c r="II39" s="4"/>
      <c r="IP39" s="48">
        <v>77.2</v>
      </c>
      <c r="JK39" s="4"/>
      <c r="JR39" s="48">
        <v>77.2</v>
      </c>
      <c r="KM39" s="4"/>
      <c r="KT39" s="48">
        <v>77.2</v>
      </c>
      <c r="LO39" s="4"/>
      <c r="LV39" s="48">
        <v>77.2</v>
      </c>
      <c r="MQ39" s="4"/>
      <c r="MX39" s="48">
        <v>77.2</v>
      </c>
      <c r="NS39" s="4"/>
      <c r="NZ39" s="48">
        <v>77.2</v>
      </c>
      <c r="OU39" s="4"/>
      <c r="PB39" s="48">
        <v>77.2</v>
      </c>
      <c r="PW39" s="4"/>
      <c r="QD39" s="48">
        <v>77.2</v>
      </c>
      <c r="QY39" s="4"/>
      <c r="RF39" s="48">
        <v>77.2</v>
      </c>
      <c r="RG39"/>
      <c r="SA39" s="4"/>
      <c r="SB39" s="37"/>
      <c r="SC39" s="37"/>
      <c r="SD39" s="37"/>
      <c r="SE39" s="37"/>
      <c r="SF39" s="37"/>
      <c r="SG39" s="37"/>
      <c r="SH39" s="48">
        <v>77.2</v>
      </c>
      <c r="TC39" s="4"/>
      <c r="TD39" s="37"/>
      <c r="TE39" s="37"/>
      <c r="TF39" s="37"/>
      <c r="TG39" s="37"/>
      <c r="TH39" s="37"/>
      <c r="TI39" s="37"/>
      <c r="TJ39" s="48">
        <v>77.2</v>
      </c>
    </row>
    <row r="40" spans="1:530" ht="17" x14ac:dyDescent="0.2">
      <c r="A40" s="5"/>
      <c r="B40" s="34" t="s">
        <v>65</v>
      </c>
      <c r="C40" s="20"/>
      <c r="R40" s="10"/>
      <c r="S40" s="10"/>
      <c r="T40" s="10"/>
      <c r="AP40" s="4"/>
      <c r="AW40" s="49">
        <v>79.8</v>
      </c>
      <c r="BS40" s="4"/>
      <c r="BZ40" s="49">
        <v>79.8</v>
      </c>
      <c r="CV40" s="4"/>
      <c r="DC40" s="49">
        <v>79.8</v>
      </c>
      <c r="EA40" s="4"/>
      <c r="EH40" s="49">
        <v>79.8</v>
      </c>
      <c r="FC40" s="4"/>
      <c r="FJ40" s="49">
        <v>79.8</v>
      </c>
      <c r="GE40" s="4"/>
      <c r="GL40" s="49">
        <v>79.8</v>
      </c>
      <c r="HG40" s="4"/>
      <c r="HN40" s="49">
        <v>79.8</v>
      </c>
      <c r="II40" s="4"/>
      <c r="IP40" s="49">
        <v>79.8</v>
      </c>
      <c r="JK40" s="4"/>
      <c r="JR40" s="49">
        <v>79.8</v>
      </c>
      <c r="KM40" s="4"/>
      <c r="KT40" s="49">
        <v>79.8</v>
      </c>
      <c r="LO40" s="4"/>
      <c r="LV40" s="49">
        <v>79.8</v>
      </c>
      <c r="MQ40" s="4"/>
      <c r="MX40" s="49">
        <v>79.8</v>
      </c>
      <c r="NS40" s="4"/>
      <c r="NZ40" s="49">
        <v>79.8</v>
      </c>
      <c r="OU40" s="4"/>
      <c r="PB40" s="49">
        <v>79.8</v>
      </c>
      <c r="PW40" s="4"/>
      <c r="QD40" s="49">
        <v>79.8</v>
      </c>
      <c r="QY40" s="4"/>
      <c r="RF40" s="49">
        <v>79.8</v>
      </c>
      <c r="RG40"/>
      <c r="SA40" s="4"/>
      <c r="SB40" s="37"/>
      <c r="SC40" s="37"/>
      <c r="SD40" s="37"/>
      <c r="SE40" s="37"/>
      <c r="SF40" s="37"/>
      <c r="SG40" s="37"/>
      <c r="SH40" s="49">
        <v>79.8</v>
      </c>
      <c r="TC40" s="4"/>
      <c r="TD40" s="37"/>
      <c r="TE40" s="37"/>
      <c r="TF40" s="37"/>
      <c r="TG40" s="37"/>
      <c r="TH40" s="37"/>
      <c r="TI40" s="37"/>
      <c r="TJ40" s="49">
        <v>79.8</v>
      </c>
    </row>
    <row r="41" spans="1:530" ht="17" x14ac:dyDescent="0.2">
      <c r="A41" s="5"/>
      <c r="B41" s="26" t="s">
        <v>35</v>
      </c>
      <c r="C41" s="20"/>
      <c r="R41" s="10"/>
      <c r="S41" s="10"/>
      <c r="T41" s="10"/>
      <c r="AP41" s="4"/>
      <c r="AW41" s="50">
        <v>82.2</v>
      </c>
      <c r="BS41" s="4"/>
      <c r="BZ41" s="50">
        <v>82.2</v>
      </c>
      <c r="CV41" s="4"/>
      <c r="DC41" s="50">
        <v>82.2</v>
      </c>
      <c r="EA41" s="4"/>
      <c r="EH41" s="50">
        <v>82.2</v>
      </c>
      <c r="FC41" s="4"/>
      <c r="FJ41" s="50">
        <v>82.2</v>
      </c>
      <c r="GE41" s="4"/>
      <c r="GL41" s="50">
        <v>82.2</v>
      </c>
      <c r="HG41" s="4"/>
      <c r="HN41" s="50">
        <v>82.2</v>
      </c>
      <c r="II41" s="4"/>
      <c r="IP41" s="50">
        <v>82.2</v>
      </c>
      <c r="JK41" s="4"/>
      <c r="JR41" s="50">
        <v>82.2</v>
      </c>
      <c r="KM41" s="4"/>
      <c r="KT41" s="50">
        <v>82.2</v>
      </c>
      <c r="LO41" s="4"/>
      <c r="LV41" s="50">
        <v>82.2</v>
      </c>
      <c r="MQ41" s="4"/>
      <c r="MX41" s="50">
        <v>82.2</v>
      </c>
      <c r="NS41" s="4"/>
      <c r="NZ41" s="50">
        <v>82.2</v>
      </c>
      <c r="OU41" s="4"/>
      <c r="PB41" s="50">
        <v>82.2</v>
      </c>
      <c r="PW41" s="4"/>
      <c r="QD41" s="50">
        <v>82.2</v>
      </c>
      <c r="QY41" s="4"/>
      <c r="RF41" s="50">
        <v>82.2</v>
      </c>
      <c r="RG41"/>
      <c r="SA41" s="4"/>
      <c r="SB41" s="37"/>
      <c r="SC41" s="37"/>
      <c r="SD41" s="37"/>
      <c r="SE41" s="37"/>
      <c r="SF41" s="37"/>
      <c r="SG41" s="37"/>
      <c r="SH41" s="50">
        <v>82.2</v>
      </c>
      <c r="TC41" s="4"/>
      <c r="TD41" s="37"/>
      <c r="TE41" s="37"/>
      <c r="TF41" s="37"/>
      <c r="TG41" s="37"/>
      <c r="TH41" s="37"/>
      <c r="TI41" s="37"/>
      <c r="TJ41" s="50">
        <v>82.2</v>
      </c>
    </row>
    <row r="42" spans="1:530" x14ac:dyDescent="0.2">
      <c r="B42" s="30" t="s">
        <v>57</v>
      </c>
      <c r="C42" s="2"/>
    </row>
    <row r="43" spans="1:530" x14ac:dyDescent="0.2">
      <c r="A43" s="5"/>
      <c r="B43" s="5"/>
      <c r="C43" s="20"/>
      <c r="QF43" s="2"/>
      <c r="QG43" s="2"/>
      <c r="QH43" s="2"/>
      <c r="QI43" s="2"/>
      <c r="QJ43" s="2"/>
      <c r="QK43" s="2"/>
      <c r="QL43" s="2"/>
      <c r="QM43" s="2"/>
      <c r="QN43" s="2"/>
    </row>
    <row r="44" spans="1:530" x14ac:dyDescent="0.2">
      <c r="A44" s="5"/>
      <c r="B44" s="5"/>
      <c r="C44" s="20"/>
    </row>
    <row r="45" spans="1:530" x14ac:dyDescent="0.2">
      <c r="A45" s="5"/>
      <c r="B45" s="5"/>
      <c r="C45" s="20"/>
    </row>
    <row r="46" spans="1:530" x14ac:dyDescent="0.2">
      <c r="A46" s="5"/>
      <c r="B46" s="5"/>
      <c r="C46" s="5"/>
    </row>
  </sheetData>
  <sheetProtection sheet="1" formatCells="0" formatColumns="0" formatRows="0"/>
  <autoFilter ref="A1:UM1" xr:uid="{BE900E07-0F8D-4D43-9400-0E253474C223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31">
      <sortCondition descending="1" ref="F1:F32"/>
    </sortState>
  </autoFilter>
  <mergeCells count="135"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  <mergeCell ref="A1:A3"/>
    <mergeCell ref="B1:B3"/>
    <mergeCell ref="C1:C3"/>
    <mergeCell ref="D1:D3"/>
    <mergeCell ref="E1:E3"/>
    <mergeCell ref="F1:F3"/>
    <mergeCell ref="M1:M3"/>
    <mergeCell ref="P1:P3"/>
    <mergeCell ref="Q1:Q3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PC1:QD1"/>
    <mergeCell ref="TK1:UM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TS2:TV2"/>
    <mergeCell ref="TW2:TZ2"/>
    <mergeCell ref="UA2:UD2"/>
    <mergeCell ref="N1:N3"/>
    <mergeCell ref="O1:O3"/>
    <mergeCell ref="PG2:PJ2"/>
    <mergeCell ref="PK2:PN2"/>
    <mergeCell ref="PO2:PR2"/>
    <mergeCell ref="PS2:PV2"/>
    <mergeCell ref="TK2:TN2"/>
    <mergeCell ref="TO2:TR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</mergeCells>
  <conditionalFormatting sqref="U4:AW31">
    <cfRule type="expression" dxfId="125" priority="38" stopIfTrue="1">
      <formula>IF($AO4&lt;&gt;"",1,0)</formula>
    </cfRule>
  </conditionalFormatting>
  <conditionalFormatting sqref="AX4:BZ31">
    <cfRule type="expression" dxfId="124" priority="43" stopIfTrue="1">
      <formula>IF($BR4&lt;&gt;"",1,0)</formula>
    </cfRule>
  </conditionalFormatting>
  <conditionalFormatting sqref="M1:M3 O1:O3 K1:K1048576 Q1:Q1048576 M4:O1048576">
    <cfRule type="expression" dxfId="123" priority="50">
      <formula>IF(K1=$CA$1,1,0)</formula>
    </cfRule>
    <cfRule type="expression" dxfId="122" priority="51">
      <formula>IF(K1=$AX$1,1,0)</formula>
    </cfRule>
    <cfRule type="expression" dxfId="121" priority="52">
      <formula>IF(K1=$U$1,1,0)</formula>
    </cfRule>
  </conditionalFormatting>
  <conditionalFormatting sqref="CA4:DC31">
    <cfRule type="expression" dxfId="120" priority="44" stopIfTrue="1">
      <formula>IF($CU4&lt;&gt;"",1,0)</formula>
    </cfRule>
  </conditionalFormatting>
  <conditionalFormatting sqref="A4:A1048576">
    <cfRule type="expression" dxfId="119" priority="33">
      <formula>AND(G4="P",F4="")</formula>
    </cfRule>
    <cfRule type="expression" dxfId="118" priority="53" stopIfTrue="1">
      <formula>IF(A4&gt;8,1,0)</formula>
    </cfRule>
  </conditionalFormatting>
  <conditionalFormatting sqref="H1:H1048576">
    <cfRule type="containsText" dxfId="117" priority="45" operator="containsText" text="No DD">
      <formula>NOT(ISERROR(SEARCH("No DD",H1)))</formula>
    </cfRule>
    <cfRule type="containsText" dxfId="116" priority="46" operator="containsText" text="Merit">
      <formula>NOT(ISERROR(SEARCH("Merit",H1)))</formula>
    </cfRule>
    <cfRule type="containsText" dxfId="115" priority="47" operator="containsText" text="Excellence">
      <formula>NOT(ISERROR(SEARCH("Excellence",H1)))</formula>
    </cfRule>
    <cfRule type="containsText" dxfId="114" priority="48" operator="containsText" text="Worlds Team">
      <formula>NOT(ISERROR(SEARCH("Worlds Team",H1)))</formula>
    </cfRule>
    <cfRule type="containsText" dxfId="113" priority="49" operator="containsText" text="National Team">
      <formula>NOT(ISERROR(SEARCH("National Team",H1)))</formula>
    </cfRule>
  </conditionalFormatting>
  <conditionalFormatting sqref="AT42:AT1048576 BW42:BW1048576 EE42:EE1048576 FG42:FG1048576 BW1:BW40 CZ1:CZ1048576 EE1:EE40 FG1:FG40 GI1:GI1048576 HK1:HK1048576 IM1:IM1048576 JO1:JO1048576 KQ1:KQ1048576 LS1:LS1048576 MU1:MU1048576 NW1:NW1048576 OY1:OY1048576 QA1:QA1048576 AT1:AT40">
    <cfRule type="cellIs" dxfId="112" priority="59119" operator="between">
      <formula>AW$41</formula>
      <formula>1000</formula>
    </cfRule>
    <cfRule type="cellIs" dxfId="111" priority="59120" operator="between">
      <formula>AW$40</formula>
      <formula>AW$41</formula>
    </cfRule>
    <cfRule type="cellIs" dxfId="110" priority="59121" operator="between">
      <formula>AW$39</formula>
      <formula>AW$40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09" priority="102021" operator="between">
      <formula>AW$34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08" priority="102066" operator="between">
      <formula>AW$38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7" priority="102111" operator="between">
      <formula>AW$34</formula>
      <formula>AW$35</formula>
    </cfRule>
    <cfRule type="cellIs" dxfId="106" priority="102112" operator="between">
      <formula>AW$35</formula>
      <formula>AW$36</formula>
    </cfRule>
    <cfRule type="cellIs" dxfId="105" priority="102113" operator="between">
      <formula>AW$36</formula>
      <formula>AW$37</formula>
    </cfRule>
    <cfRule type="cellIs" dxfId="104" priority="102114" operator="between">
      <formula>AW$37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103" priority="102291" operator="between">
      <formula>AW$38</formula>
      <formula>AW$39</formula>
    </cfRule>
    <cfRule type="cellIs" dxfId="102" priority="102292" operator="between">
      <formula>AW$39</formula>
      <formula>AW$40</formula>
    </cfRule>
    <cfRule type="cellIs" dxfId="101" priority="102293" operator="between">
      <formula>AW$40</formula>
      <formula>AW$41</formula>
    </cfRule>
    <cfRule type="cellIs" dxfId="100" priority="102294" operator="between">
      <formula>AW$41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99" priority="102471" operator="between">
      <formula>AW$37</formula>
      <formula>1000</formula>
    </cfRule>
    <cfRule type="cellIs" dxfId="98" priority="102472" operator="between">
      <formula>AW$36</formula>
      <formula>AW$37</formula>
    </cfRule>
    <cfRule type="cellIs" dxfId="97" priority="102473" operator="between">
      <formula>AW$35</formula>
      <formula>AW$36</formula>
    </cfRule>
  </conditionalFormatting>
  <conditionalFormatting sqref="RC1:RC41 SE1:SE41">
    <cfRule type="cellIs" dxfId="96" priority="30" operator="between">
      <formula>RF$41</formula>
      <formula>1000</formula>
    </cfRule>
    <cfRule type="cellIs" dxfId="95" priority="31" operator="between">
      <formula>RF$40</formula>
      <formula>RF$41</formula>
    </cfRule>
    <cfRule type="cellIs" dxfId="94" priority="32" operator="between">
      <formula>RF$39</formula>
      <formula>RF$40</formula>
    </cfRule>
  </conditionalFormatting>
  <conditionalFormatting sqref="SA1:SA41 QY1:QY41">
    <cfRule type="cellIs" dxfId="93" priority="29" operator="between">
      <formula>RF$34</formula>
      <formula>1000</formula>
    </cfRule>
  </conditionalFormatting>
  <conditionalFormatting sqref="SB1:SB41 QZ1:QZ41">
    <cfRule type="cellIs" dxfId="92" priority="28" operator="between">
      <formula>RF$38</formula>
      <formula>1000</formula>
    </cfRule>
  </conditionalFormatting>
  <conditionalFormatting sqref="RD1:RD41 SF1:SF41">
    <cfRule type="cellIs" dxfId="91" priority="24" operator="between">
      <formula>RF$34</formula>
      <formula>RF$35</formula>
    </cfRule>
    <cfRule type="cellIs" dxfId="90" priority="25" operator="between">
      <formula>RF$35</formula>
      <formula>RF$36</formula>
    </cfRule>
    <cfRule type="cellIs" dxfId="89" priority="26" operator="between">
      <formula>RF$36</formula>
      <formula>RF$37</formula>
    </cfRule>
    <cfRule type="cellIs" dxfId="88" priority="27" operator="between">
      <formula>RF$37</formula>
      <formula>1000</formula>
    </cfRule>
  </conditionalFormatting>
  <conditionalFormatting sqref="RE1:RE41 SG1:SG41">
    <cfRule type="cellIs" dxfId="87" priority="20" operator="between">
      <formula>RF$38</formula>
      <formula>RF$39</formula>
    </cfRule>
    <cfRule type="cellIs" dxfId="86" priority="21" operator="between">
      <formula>RF$39</formula>
      <formula>RF$40</formula>
    </cfRule>
    <cfRule type="cellIs" dxfId="85" priority="22" operator="between">
      <formula>RF$40</formula>
      <formula>RF$41</formula>
    </cfRule>
    <cfRule type="cellIs" dxfId="84" priority="23" operator="between">
      <formula>RF$41</formula>
      <formula>1000</formula>
    </cfRule>
  </conditionalFormatting>
  <conditionalFormatting sqref="RB1:RB41 SD1:SD41">
    <cfRule type="cellIs" dxfId="83" priority="17" operator="between">
      <formula>RF$37</formula>
      <formula>1000</formula>
    </cfRule>
    <cfRule type="cellIs" dxfId="82" priority="18" operator="between">
      <formula>RF$36</formula>
      <formula>RF$37</formula>
    </cfRule>
    <cfRule type="cellIs" dxfId="81" priority="19" operator="between">
      <formula>RF$35</formula>
      <formula>RF$36</formula>
    </cfRule>
  </conditionalFormatting>
  <conditionalFormatting sqref="TG1:TG41">
    <cfRule type="cellIs" dxfId="80" priority="14" operator="between">
      <formula>TJ$41</formula>
      <formula>1000</formula>
    </cfRule>
    <cfRule type="cellIs" dxfId="79" priority="15" operator="between">
      <formula>TJ$40</formula>
      <formula>TJ$41</formula>
    </cfRule>
    <cfRule type="cellIs" dxfId="78" priority="16" operator="between">
      <formula>TJ$39</formula>
      <formula>TJ$40</formula>
    </cfRule>
  </conditionalFormatting>
  <conditionalFormatting sqref="TC1:TC41">
    <cfRule type="cellIs" dxfId="77" priority="13" operator="between">
      <formula>TJ$34</formula>
      <formula>1000</formula>
    </cfRule>
  </conditionalFormatting>
  <conditionalFormatting sqref="TD1:TD41">
    <cfRule type="cellIs" dxfId="76" priority="12" operator="between">
      <formula>TJ$38</formula>
      <formula>1000</formula>
    </cfRule>
  </conditionalFormatting>
  <conditionalFormatting sqref="TH1:TH41">
    <cfRule type="cellIs" dxfId="75" priority="8" operator="between">
      <formula>TJ$34</formula>
      <formula>TJ$35</formula>
    </cfRule>
    <cfRule type="cellIs" dxfId="74" priority="9" operator="between">
      <formula>TJ$35</formula>
      <formula>TJ$36</formula>
    </cfRule>
    <cfRule type="cellIs" dxfId="73" priority="10" operator="between">
      <formula>TJ$36</formula>
      <formula>TJ$37</formula>
    </cfRule>
    <cfRule type="cellIs" dxfId="72" priority="11" operator="between">
      <formula>TJ$37</formula>
      <formula>1000</formula>
    </cfRule>
  </conditionalFormatting>
  <conditionalFormatting sqref="TI1:TI41">
    <cfRule type="cellIs" dxfId="71" priority="4" operator="between">
      <formula>TJ$38</formula>
      <formula>TJ$39</formula>
    </cfRule>
    <cfRule type="cellIs" dxfId="70" priority="5" operator="between">
      <formula>TJ$39</formula>
      <formula>TJ$40</formula>
    </cfRule>
    <cfRule type="cellIs" dxfId="69" priority="6" operator="between">
      <formula>TJ$40</formula>
      <formula>TJ$41</formula>
    </cfRule>
    <cfRule type="cellIs" dxfId="68" priority="7" operator="between">
      <formula>TJ$41</formula>
      <formula>1000</formula>
    </cfRule>
  </conditionalFormatting>
  <conditionalFormatting sqref="TF1:TF41">
    <cfRule type="cellIs" dxfId="67" priority="1" operator="between">
      <formula>TJ$37</formula>
      <formula>1000</formula>
    </cfRule>
    <cfRule type="cellIs" dxfId="66" priority="2" operator="between">
      <formula>TJ$36</formula>
      <formula>TJ$37</formula>
    </cfRule>
    <cfRule type="cellIs" dxfId="65" priority="3" operator="between">
      <formula>TJ$35</formula>
      <formula>TJ$36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UM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  <col min="476" max="559" width="10.83203125" hidden="1" customWidth="1"/>
  </cols>
  <sheetData>
    <row r="1" spans="1:559" ht="16" customHeight="1" x14ac:dyDescent="0.2">
      <c r="A1" s="68" t="s">
        <v>1</v>
      </c>
      <c r="B1" s="68" t="s">
        <v>29</v>
      </c>
      <c r="C1" s="68" t="s">
        <v>0</v>
      </c>
      <c r="D1" s="68" t="s">
        <v>58</v>
      </c>
      <c r="E1" s="68" t="s">
        <v>2</v>
      </c>
      <c r="F1" s="69" t="s">
        <v>64</v>
      </c>
      <c r="G1" s="69" t="s">
        <v>11</v>
      </c>
      <c r="H1" s="68" t="s">
        <v>12</v>
      </c>
      <c r="I1" s="69" t="s">
        <v>86</v>
      </c>
      <c r="J1" s="74" t="s">
        <v>117</v>
      </c>
      <c r="K1" s="70" t="s">
        <v>33</v>
      </c>
      <c r="L1" s="74" t="s">
        <v>118</v>
      </c>
      <c r="M1" s="70" t="s">
        <v>33</v>
      </c>
      <c r="N1" s="74" t="s">
        <v>119</v>
      </c>
      <c r="O1" s="70" t="s">
        <v>33</v>
      </c>
      <c r="P1" s="70" t="s">
        <v>13</v>
      </c>
      <c r="Q1" s="70" t="s">
        <v>33</v>
      </c>
      <c r="R1" s="73" t="s">
        <v>14</v>
      </c>
      <c r="S1" s="70" t="s">
        <v>34</v>
      </c>
      <c r="T1" s="70" t="s">
        <v>33</v>
      </c>
      <c r="U1" s="71" t="s">
        <v>205</v>
      </c>
      <c r="V1" s="71"/>
      <c r="W1" s="71"/>
      <c r="X1" s="71"/>
      <c r="Y1" s="71"/>
      <c r="Z1" s="71"/>
      <c r="AA1" s="71"/>
      <c r="AB1" s="71"/>
      <c r="AC1" s="71"/>
      <c r="AD1" s="71"/>
      <c r="AE1" s="71"/>
      <c r="AF1" s="71"/>
      <c r="AG1" s="71"/>
      <c r="AH1" s="71"/>
      <c r="AI1" s="71"/>
      <c r="AJ1" s="71"/>
      <c r="AK1" s="71"/>
      <c r="AL1" s="71"/>
      <c r="AM1" s="71"/>
      <c r="AN1" s="71"/>
      <c r="AO1" s="71"/>
      <c r="AP1" s="71"/>
      <c r="AQ1" s="71"/>
      <c r="AR1" s="71"/>
      <c r="AS1" s="71"/>
      <c r="AT1" s="71"/>
      <c r="AU1" s="71"/>
      <c r="AV1" s="71"/>
      <c r="AW1" s="71"/>
      <c r="AX1" s="76" t="s">
        <v>234</v>
      </c>
      <c r="AY1" s="76"/>
      <c r="AZ1" s="76"/>
      <c r="BA1" s="76"/>
      <c r="BB1" s="76"/>
      <c r="BC1" s="76"/>
      <c r="BD1" s="76"/>
      <c r="BE1" s="76"/>
      <c r="BF1" s="76"/>
      <c r="BG1" s="76"/>
      <c r="BH1" s="76"/>
      <c r="BI1" s="76"/>
      <c r="BJ1" s="76"/>
      <c r="BK1" s="76"/>
      <c r="BL1" s="76"/>
      <c r="BM1" s="76"/>
      <c r="BN1" s="76"/>
      <c r="BO1" s="76"/>
      <c r="BP1" s="76"/>
      <c r="BQ1" s="76"/>
      <c r="BR1" s="76"/>
      <c r="BS1" s="76"/>
      <c r="BT1" s="76"/>
      <c r="BU1" s="76"/>
      <c r="BV1" s="76"/>
      <c r="BW1" s="76"/>
      <c r="BX1" s="76"/>
      <c r="BY1" s="76"/>
      <c r="BZ1" s="76"/>
      <c r="CA1" s="71" t="s">
        <v>275</v>
      </c>
      <c r="CB1" s="71"/>
      <c r="CC1" s="71"/>
      <c r="CD1" s="71"/>
      <c r="CE1" s="71"/>
      <c r="CF1" s="71"/>
      <c r="CG1" s="71"/>
      <c r="CH1" s="71"/>
      <c r="CI1" s="71"/>
      <c r="CJ1" s="71"/>
      <c r="CK1" s="71"/>
      <c r="CL1" s="71"/>
      <c r="CM1" s="71"/>
      <c r="CN1" s="71"/>
      <c r="CO1" s="71"/>
      <c r="CP1" s="71"/>
      <c r="CQ1" s="71"/>
      <c r="CR1" s="71"/>
      <c r="CS1" s="71"/>
      <c r="CT1" s="71"/>
      <c r="CU1" s="71"/>
      <c r="CV1" s="71"/>
      <c r="CW1" s="71"/>
      <c r="CX1" s="71"/>
      <c r="CY1" s="71"/>
      <c r="CZ1" s="71"/>
      <c r="DA1" s="71"/>
      <c r="DB1" s="71"/>
      <c r="DC1" s="71"/>
      <c r="DD1" s="77" t="s">
        <v>63</v>
      </c>
      <c r="DE1" s="77"/>
      <c r="DF1" s="77"/>
      <c r="DG1" s="71" t="s">
        <v>189</v>
      </c>
      <c r="DH1" s="71"/>
      <c r="DI1" s="71"/>
      <c r="DJ1" s="71"/>
      <c r="DK1" s="71"/>
      <c r="DL1" s="71"/>
      <c r="DM1" s="71"/>
      <c r="DN1" s="71"/>
      <c r="DO1" s="71"/>
      <c r="DP1" s="71"/>
      <c r="DQ1" s="71"/>
      <c r="DR1" s="71"/>
      <c r="DS1" s="71"/>
      <c r="DT1" s="71"/>
      <c r="DU1" s="71"/>
      <c r="DV1" s="71"/>
      <c r="DW1" s="71"/>
      <c r="DX1" s="71"/>
      <c r="DY1" s="71"/>
      <c r="DZ1" s="71"/>
      <c r="EA1" s="71"/>
      <c r="EB1" s="71"/>
      <c r="EC1" s="71"/>
      <c r="ED1" s="71"/>
      <c r="EE1" s="71"/>
      <c r="EF1" s="71"/>
      <c r="EG1" s="71"/>
      <c r="EH1" s="71"/>
      <c r="EI1" s="76" t="s">
        <v>200</v>
      </c>
      <c r="EJ1" s="76"/>
      <c r="EK1" s="76"/>
      <c r="EL1" s="76"/>
      <c r="EM1" s="76"/>
      <c r="EN1" s="76"/>
      <c r="EO1" s="76"/>
      <c r="EP1" s="76"/>
      <c r="EQ1" s="76"/>
      <c r="ER1" s="76"/>
      <c r="ES1" s="76"/>
      <c r="ET1" s="76"/>
      <c r="EU1" s="76"/>
      <c r="EV1" s="76"/>
      <c r="EW1" s="76"/>
      <c r="EX1" s="76"/>
      <c r="EY1" s="76"/>
      <c r="EZ1" s="76"/>
      <c r="FA1" s="76"/>
      <c r="FB1" s="76"/>
      <c r="FC1" s="76"/>
      <c r="FD1" s="76"/>
      <c r="FE1" s="76"/>
      <c r="FF1" s="76"/>
      <c r="FG1" s="76"/>
      <c r="FH1" s="76"/>
      <c r="FI1" s="76"/>
      <c r="FJ1" s="76"/>
      <c r="FK1" s="71" t="s">
        <v>216</v>
      </c>
      <c r="FL1" s="71"/>
      <c r="FM1" s="71"/>
      <c r="FN1" s="71"/>
      <c r="FO1" s="71"/>
      <c r="FP1" s="71"/>
      <c r="FQ1" s="71"/>
      <c r="FR1" s="71"/>
      <c r="FS1" s="71"/>
      <c r="FT1" s="71"/>
      <c r="FU1" s="71"/>
      <c r="FV1" s="71"/>
      <c r="FW1" s="71"/>
      <c r="FX1" s="71"/>
      <c r="FY1" s="71"/>
      <c r="FZ1" s="71"/>
      <c r="GA1" s="71"/>
      <c r="GB1" s="71"/>
      <c r="GC1" s="71"/>
      <c r="GD1" s="71"/>
      <c r="GE1" s="71"/>
      <c r="GF1" s="71"/>
      <c r="GG1" s="71"/>
      <c r="GH1" s="71"/>
      <c r="GI1" s="71"/>
      <c r="GJ1" s="71"/>
      <c r="GK1" s="71"/>
      <c r="GL1" s="71"/>
      <c r="GM1" s="76" t="s">
        <v>224</v>
      </c>
      <c r="GN1" s="76"/>
      <c r="GO1" s="76"/>
      <c r="GP1" s="76"/>
      <c r="GQ1" s="76"/>
      <c r="GR1" s="76"/>
      <c r="GS1" s="76"/>
      <c r="GT1" s="76"/>
      <c r="GU1" s="76"/>
      <c r="GV1" s="76"/>
      <c r="GW1" s="76"/>
      <c r="GX1" s="76"/>
      <c r="GY1" s="76"/>
      <c r="GZ1" s="76"/>
      <c r="HA1" s="76"/>
      <c r="HB1" s="76"/>
      <c r="HC1" s="76"/>
      <c r="HD1" s="76"/>
      <c r="HE1" s="76"/>
      <c r="HF1" s="76"/>
      <c r="HG1" s="76"/>
      <c r="HH1" s="76"/>
      <c r="HI1" s="76"/>
      <c r="HJ1" s="76"/>
      <c r="HK1" s="76"/>
      <c r="HL1" s="76"/>
      <c r="HM1" s="76"/>
      <c r="HN1" s="76"/>
      <c r="HO1" s="71" t="s">
        <v>228</v>
      </c>
      <c r="HP1" s="71"/>
      <c r="HQ1" s="71"/>
      <c r="HR1" s="71"/>
      <c r="HS1" s="71"/>
      <c r="HT1" s="71"/>
      <c r="HU1" s="71"/>
      <c r="HV1" s="71"/>
      <c r="HW1" s="71"/>
      <c r="HX1" s="71"/>
      <c r="HY1" s="71"/>
      <c r="HZ1" s="71"/>
      <c r="IA1" s="71"/>
      <c r="IB1" s="71"/>
      <c r="IC1" s="71"/>
      <c r="ID1" s="71"/>
      <c r="IE1" s="71"/>
      <c r="IF1" s="71"/>
      <c r="IG1" s="71"/>
      <c r="IH1" s="71"/>
      <c r="II1" s="71"/>
      <c r="IJ1" s="71"/>
      <c r="IK1" s="71"/>
      <c r="IL1" s="71"/>
      <c r="IM1" s="71"/>
      <c r="IN1" s="71"/>
      <c r="IO1" s="71"/>
      <c r="IP1" s="71"/>
      <c r="IQ1" s="76" t="s">
        <v>265</v>
      </c>
      <c r="IR1" s="76"/>
      <c r="IS1" s="76"/>
      <c r="IT1" s="76"/>
      <c r="IU1" s="76"/>
      <c r="IV1" s="76"/>
      <c r="IW1" s="76"/>
      <c r="IX1" s="76"/>
      <c r="IY1" s="76"/>
      <c r="IZ1" s="76"/>
      <c r="JA1" s="76"/>
      <c r="JB1" s="76"/>
      <c r="JC1" s="76"/>
      <c r="JD1" s="76"/>
      <c r="JE1" s="76"/>
      <c r="JF1" s="76"/>
      <c r="JG1" s="76"/>
      <c r="JH1" s="76"/>
      <c r="JI1" s="76"/>
      <c r="JJ1" s="76"/>
      <c r="JK1" s="76"/>
      <c r="JL1" s="76"/>
      <c r="JM1" s="76"/>
      <c r="JN1" s="76"/>
      <c r="JO1" s="76"/>
      <c r="JP1" s="76"/>
      <c r="JQ1" s="76"/>
      <c r="JR1" s="76"/>
      <c r="JS1" s="71" t="s">
        <v>289</v>
      </c>
      <c r="JT1" s="71"/>
      <c r="JU1" s="71"/>
      <c r="JV1" s="71"/>
      <c r="JW1" s="71"/>
      <c r="JX1" s="71"/>
      <c r="JY1" s="71"/>
      <c r="JZ1" s="71"/>
      <c r="KA1" s="71"/>
      <c r="KB1" s="71"/>
      <c r="KC1" s="71"/>
      <c r="KD1" s="71"/>
      <c r="KE1" s="71"/>
      <c r="KF1" s="71"/>
      <c r="KG1" s="71"/>
      <c r="KH1" s="71"/>
      <c r="KI1" s="71"/>
      <c r="KJ1" s="71"/>
      <c r="KK1" s="71"/>
      <c r="KL1" s="71"/>
      <c r="KM1" s="71"/>
      <c r="KN1" s="71"/>
      <c r="KO1" s="71"/>
      <c r="KP1" s="71"/>
      <c r="KQ1" s="71"/>
      <c r="KR1" s="71"/>
      <c r="KS1" s="71"/>
      <c r="KT1" s="71"/>
      <c r="KU1" s="76" t="s">
        <v>288</v>
      </c>
      <c r="KV1" s="76"/>
      <c r="KW1" s="76"/>
      <c r="KX1" s="76"/>
      <c r="KY1" s="76"/>
      <c r="KZ1" s="76"/>
      <c r="LA1" s="76"/>
      <c r="LB1" s="76"/>
      <c r="LC1" s="76"/>
      <c r="LD1" s="76"/>
      <c r="LE1" s="76"/>
      <c r="LF1" s="76"/>
      <c r="LG1" s="76"/>
      <c r="LH1" s="76"/>
      <c r="LI1" s="76"/>
      <c r="LJ1" s="76"/>
      <c r="LK1" s="76"/>
      <c r="LL1" s="76"/>
      <c r="LM1" s="76"/>
      <c r="LN1" s="76"/>
      <c r="LO1" s="76"/>
      <c r="LP1" s="76"/>
      <c r="LQ1" s="76"/>
      <c r="LR1" s="76"/>
      <c r="LS1" s="76"/>
      <c r="LT1" s="76"/>
      <c r="LU1" s="76"/>
      <c r="LV1" s="76"/>
      <c r="LW1" s="71"/>
      <c r="LX1" s="71"/>
      <c r="LY1" s="71"/>
      <c r="LZ1" s="71"/>
      <c r="MA1" s="71"/>
      <c r="MB1" s="71"/>
      <c r="MC1" s="71"/>
      <c r="MD1" s="71"/>
      <c r="ME1" s="71"/>
      <c r="MF1" s="71"/>
      <c r="MG1" s="71"/>
      <c r="MH1" s="71"/>
      <c r="MI1" s="71"/>
      <c r="MJ1" s="71"/>
      <c r="MK1" s="71"/>
      <c r="ML1" s="71"/>
      <c r="MM1" s="71"/>
      <c r="MN1" s="71"/>
      <c r="MO1" s="71"/>
      <c r="MP1" s="71"/>
      <c r="MQ1" s="71"/>
      <c r="MR1" s="71"/>
      <c r="MS1" s="71"/>
      <c r="MT1" s="71"/>
      <c r="MU1" s="71"/>
      <c r="MV1" s="71"/>
      <c r="MW1" s="71"/>
      <c r="MX1" s="71"/>
      <c r="MY1" s="76"/>
      <c r="MZ1" s="76"/>
      <c r="NA1" s="76"/>
      <c r="NB1" s="76"/>
      <c r="NC1" s="76"/>
      <c r="ND1" s="76"/>
      <c r="NE1" s="76"/>
      <c r="NF1" s="76"/>
      <c r="NG1" s="76"/>
      <c r="NH1" s="76"/>
      <c r="NI1" s="76"/>
      <c r="NJ1" s="76"/>
      <c r="NK1" s="76"/>
      <c r="NL1" s="76"/>
      <c r="NM1" s="76"/>
      <c r="NN1" s="76"/>
      <c r="NO1" s="76"/>
      <c r="NP1" s="76"/>
      <c r="NQ1" s="76"/>
      <c r="NR1" s="76"/>
      <c r="NS1" s="76"/>
      <c r="NT1" s="76"/>
      <c r="NU1" s="76"/>
      <c r="NV1" s="76"/>
      <c r="NW1" s="76"/>
      <c r="NX1" s="76"/>
      <c r="NY1" s="76"/>
      <c r="NZ1" s="76"/>
      <c r="OA1" s="71"/>
      <c r="OB1" s="71"/>
      <c r="OC1" s="71"/>
      <c r="OD1" s="71"/>
      <c r="OE1" s="71"/>
      <c r="OF1" s="71"/>
      <c r="OG1" s="71"/>
      <c r="OH1" s="71"/>
      <c r="OI1" s="71"/>
      <c r="OJ1" s="71"/>
      <c r="OK1" s="71"/>
      <c r="OL1" s="71"/>
      <c r="OM1" s="71"/>
      <c r="ON1" s="71"/>
      <c r="OO1" s="71"/>
      <c r="OP1" s="71"/>
      <c r="OQ1" s="71"/>
      <c r="OR1" s="71"/>
      <c r="OS1" s="71"/>
      <c r="OT1" s="71"/>
      <c r="OU1" s="71"/>
      <c r="OV1" s="71"/>
      <c r="OW1" s="71"/>
      <c r="OX1" s="71"/>
      <c r="OY1" s="71"/>
      <c r="OZ1" s="71"/>
      <c r="PA1" s="71"/>
      <c r="PB1" s="71"/>
      <c r="PC1" s="76"/>
      <c r="PD1" s="76"/>
      <c r="PE1" s="76"/>
      <c r="PF1" s="76"/>
      <c r="PG1" s="76"/>
      <c r="PH1" s="76"/>
      <c r="PI1" s="76"/>
      <c r="PJ1" s="76"/>
      <c r="PK1" s="76"/>
      <c r="PL1" s="76"/>
      <c r="PM1" s="76"/>
      <c r="PN1" s="76"/>
      <c r="PO1" s="76"/>
      <c r="PP1" s="76"/>
      <c r="PQ1" s="76"/>
      <c r="PR1" s="76"/>
      <c r="PS1" s="76"/>
      <c r="PT1" s="76"/>
      <c r="PU1" s="76"/>
      <c r="PV1" s="76"/>
      <c r="PW1" s="76"/>
      <c r="PX1" s="76"/>
      <c r="PY1" s="76"/>
      <c r="PZ1" s="76"/>
      <c r="QA1" s="76"/>
      <c r="QB1" s="76"/>
      <c r="QC1" s="76"/>
      <c r="QD1" s="76"/>
      <c r="QE1" s="71"/>
      <c r="QF1" s="71"/>
      <c r="QG1" s="71"/>
      <c r="QH1" s="71"/>
      <c r="QI1" s="71"/>
      <c r="QJ1" s="71"/>
      <c r="QK1" s="71"/>
      <c r="QL1" s="71"/>
      <c r="QM1" s="71"/>
      <c r="QN1" s="71"/>
      <c r="QO1" s="71"/>
      <c r="QP1" s="71"/>
      <c r="QQ1" s="71"/>
      <c r="QR1" s="71"/>
      <c r="QS1" s="71"/>
      <c r="QT1" s="71"/>
      <c r="QU1" s="71"/>
      <c r="QV1" s="71"/>
      <c r="QW1" s="71"/>
      <c r="QX1" s="71"/>
      <c r="QY1" s="71"/>
      <c r="QZ1" s="71"/>
      <c r="RA1" s="71"/>
      <c r="RB1" s="71"/>
      <c r="RC1" s="71"/>
      <c r="RD1" s="71"/>
      <c r="RE1" s="71"/>
      <c r="RF1" s="71"/>
      <c r="RG1" s="76"/>
      <c r="RH1" s="76"/>
      <c r="RI1" s="76"/>
      <c r="RJ1" s="76"/>
      <c r="RK1" s="76"/>
      <c r="RL1" s="76"/>
      <c r="RM1" s="76"/>
      <c r="RN1" s="76"/>
      <c r="RO1" s="76"/>
      <c r="RP1" s="76"/>
      <c r="RQ1" s="76"/>
      <c r="RR1" s="76"/>
      <c r="RS1" s="76"/>
      <c r="RT1" s="76"/>
      <c r="RU1" s="76"/>
      <c r="RV1" s="76"/>
      <c r="RW1" s="76"/>
      <c r="RX1" s="76"/>
      <c r="RY1" s="76"/>
      <c r="RZ1" s="76"/>
      <c r="SA1" s="76"/>
      <c r="SB1" s="76"/>
      <c r="SC1" s="76"/>
      <c r="SD1" s="76"/>
      <c r="SE1" s="76"/>
      <c r="SF1" s="76"/>
      <c r="SG1" s="76"/>
      <c r="SH1" s="76"/>
      <c r="SI1" s="71"/>
      <c r="SJ1" s="71"/>
      <c r="SK1" s="71"/>
      <c r="SL1" s="71"/>
      <c r="SM1" s="71"/>
      <c r="SN1" s="71"/>
      <c r="SO1" s="71"/>
      <c r="SP1" s="71"/>
      <c r="SQ1" s="71"/>
      <c r="SR1" s="71"/>
      <c r="SS1" s="71"/>
      <c r="ST1" s="71"/>
      <c r="SU1" s="71"/>
      <c r="SV1" s="71"/>
      <c r="SW1" s="71"/>
      <c r="SX1" s="71"/>
      <c r="SY1" s="71"/>
      <c r="SZ1" s="71"/>
      <c r="TA1" s="71"/>
      <c r="TB1" s="71"/>
      <c r="TC1" s="71"/>
      <c r="TD1" s="71"/>
      <c r="TE1" s="71"/>
      <c r="TF1" s="71"/>
      <c r="TG1" s="71"/>
      <c r="TH1" s="71"/>
      <c r="TI1" s="71"/>
      <c r="TJ1" s="71"/>
      <c r="TK1" s="76" t="s">
        <v>67</v>
      </c>
      <c r="TL1" s="76"/>
      <c r="TM1" s="76"/>
      <c r="TN1" s="76"/>
      <c r="TO1" s="76"/>
      <c r="TP1" s="76"/>
      <c r="TQ1" s="76"/>
      <c r="TR1" s="76"/>
      <c r="TS1" s="76"/>
      <c r="TT1" s="76"/>
      <c r="TU1" s="76"/>
      <c r="TV1" s="76"/>
      <c r="TW1" s="76"/>
      <c r="TX1" s="76"/>
      <c r="TY1" s="76"/>
      <c r="TZ1" s="76"/>
      <c r="UA1" s="76"/>
      <c r="UB1" s="76"/>
      <c r="UC1" s="76"/>
      <c r="UD1" s="76"/>
      <c r="UE1" s="76"/>
      <c r="UF1" s="76"/>
      <c r="UG1" s="76"/>
      <c r="UH1" s="76"/>
      <c r="UI1" s="76"/>
      <c r="UJ1" s="76"/>
      <c r="UK1" s="76"/>
      <c r="UL1" s="76"/>
      <c r="UM1" s="76"/>
    </row>
    <row r="2" spans="1:559" x14ac:dyDescent="0.2">
      <c r="A2" s="68"/>
      <c r="B2" s="68"/>
      <c r="C2" s="68"/>
      <c r="D2" s="68"/>
      <c r="E2" s="68"/>
      <c r="F2" s="69"/>
      <c r="G2" s="69"/>
      <c r="H2" s="68"/>
      <c r="I2" s="69"/>
      <c r="J2" s="74"/>
      <c r="K2" s="70"/>
      <c r="L2" s="74"/>
      <c r="M2" s="70"/>
      <c r="N2" s="74"/>
      <c r="O2" s="70"/>
      <c r="P2" s="70"/>
      <c r="Q2" s="70"/>
      <c r="R2" s="73"/>
      <c r="S2" s="70"/>
      <c r="T2" s="70"/>
      <c r="U2" s="72" t="s">
        <v>109</v>
      </c>
      <c r="V2" s="72"/>
      <c r="W2" s="72"/>
      <c r="X2" s="72"/>
      <c r="Y2" s="72" t="s">
        <v>110</v>
      </c>
      <c r="Z2" s="72"/>
      <c r="AA2" s="72"/>
      <c r="AB2" s="72"/>
      <c r="AC2" s="72" t="s">
        <v>111</v>
      </c>
      <c r="AD2" s="72"/>
      <c r="AE2" s="72"/>
      <c r="AF2" s="72"/>
      <c r="AG2" s="72" t="s">
        <v>112</v>
      </c>
      <c r="AH2" s="72"/>
      <c r="AI2" s="72"/>
      <c r="AJ2" s="72"/>
      <c r="AK2" s="79" t="s">
        <v>113</v>
      </c>
      <c r="AL2" s="79"/>
      <c r="AM2" s="79"/>
      <c r="AN2" s="79"/>
      <c r="AO2" s="14"/>
      <c r="AP2" s="14" t="s">
        <v>114</v>
      </c>
      <c r="AQ2" s="14" t="s">
        <v>115</v>
      </c>
      <c r="AR2" s="14" t="s">
        <v>111</v>
      </c>
      <c r="AS2" s="14" t="s">
        <v>120</v>
      </c>
      <c r="AT2" s="14" t="s">
        <v>24</v>
      </c>
      <c r="AU2" s="14" t="s">
        <v>69</v>
      </c>
      <c r="AV2" s="14" t="s">
        <v>116</v>
      </c>
      <c r="AW2" s="14" t="s">
        <v>18</v>
      </c>
      <c r="AX2" s="75" t="s">
        <v>109</v>
      </c>
      <c r="AY2" s="75"/>
      <c r="AZ2" s="75"/>
      <c r="BA2" s="75"/>
      <c r="BB2" s="75" t="s">
        <v>110</v>
      </c>
      <c r="BC2" s="75"/>
      <c r="BD2" s="75"/>
      <c r="BE2" s="75"/>
      <c r="BF2" s="75" t="s">
        <v>111</v>
      </c>
      <c r="BG2" s="75"/>
      <c r="BH2" s="75"/>
      <c r="BI2" s="75"/>
      <c r="BJ2" s="75" t="s">
        <v>112</v>
      </c>
      <c r="BK2" s="75"/>
      <c r="BL2" s="75"/>
      <c r="BM2" s="75"/>
      <c r="BN2" s="78" t="s">
        <v>113</v>
      </c>
      <c r="BO2" s="78"/>
      <c r="BP2" s="78"/>
      <c r="BQ2" s="78"/>
      <c r="BR2" s="13"/>
      <c r="BS2" s="13" t="s">
        <v>114</v>
      </c>
      <c r="BT2" s="13" t="s">
        <v>115</v>
      </c>
      <c r="BU2" s="13" t="s">
        <v>111</v>
      </c>
      <c r="BV2" s="13" t="s">
        <v>120</v>
      </c>
      <c r="BW2" s="13" t="s">
        <v>24</v>
      </c>
      <c r="BX2" s="13" t="s">
        <v>69</v>
      </c>
      <c r="BY2" s="13" t="s">
        <v>116</v>
      </c>
      <c r="BZ2" s="13" t="s">
        <v>18</v>
      </c>
      <c r="CA2" s="72" t="s">
        <v>109</v>
      </c>
      <c r="CB2" s="72"/>
      <c r="CC2" s="72"/>
      <c r="CD2" s="72"/>
      <c r="CE2" s="72" t="s">
        <v>110</v>
      </c>
      <c r="CF2" s="72"/>
      <c r="CG2" s="72"/>
      <c r="CH2" s="72"/>
      <c r="CI2" s="72" t="s">
        <v>111</v>
      </c>
      <c r="CJ2" s="72"/>
      <c r="CK2" s="72"/>
      <c r="CL2" s="72"/>
      <c r="CM2" s="72" t="s">
        <v>112</v>
      </c>
      <c r="CN2" s="72"/>
      <c r="CO2" s="72"/>
      <c r="CP2" s="72"/>
      <c r="CQ2" s="79" t="s">
        <v>113</v>
      </c>
      <c r="CR2" s="79"/>
      <c r="CS2" s="79"/>
      <c r="CT2" s="79"/>
      <c r="CU2" s="14"/>
      <c r="CV2" s="14" t="s">
        <v>114</v>
      </c>
      <c r="CW2" s="14" t="s">
        <v>115</v>
      </c>
      <c r="CX2" s="14" t="s">
        <v>111</v>
      </c>
      <c r="CY2" s="14" t="s">
        <v>120</v>
      </c>
      <c r="CZ2" s="14" t="s">
        <v>24</v>
      </c>
      <c r="DA2" s="14" t="s">
        <v>69</v>
      </c>
      <c r="DB2" s="14" t="s">
        <v>116</v>
      </c>
      <c r="DC2" s="14" t="s">
        <v>18</v>
      </c>
      <c r="DD2" s="51" t="s">
        <v>115</v>
      </c>
      <c r="DE2" s="51" t="s">
        <v>111</v>
      </c>
      <c r="DF2" s="51" t="s">
        <v>23</v>
      </c>
      <c r="DG2" s="72" t="s">
        <v>109</v>
      </c>
      <c r="DH2" s="72"/>
      <c r="DI2" s="72"/>
      <c r="DJ2" s="72"/>
      <c r="DK2" s="72" t="s">
        <v>110</v>
      </c>
      <c r="DL2" s="72"/>
      <c r="DM2" s="72"/>
      <c r="DN2" s="72"/>
      <c r="DO2" s="72" t="s">
        <v>111</v>
      </c>
      <c r="DP2" s="72"/>
      <c r="DQ2" s="72"/>
      <c r="DR2" s="72"/>
      <c r="DS2" s="72" t="s">
        <v>112</v>
      </c>
      <c r="DT2" s="72"/>
      <c r="DU2" s="72"/>
      <c r="DV2" s="72"/>
      <c r="DW2" s="80" t="s">
        <v>113</v>
      </c>
      <c r="DX2" s="80"/>
      <c r="DY2" s="80"/>
      <c r="DZ2" s="80"/>
      <c r="EA2" s="14" t="s">
        <v>114</v>
      </c>
      <c r="EB2" s="14" t="s">
        <v>115</v>
      </c>
      <c r="EC2" s="14" t="s">
        <v>111</v>
      </c>
      <c r="ED2" s="14" t="s">
        <v>120</v>
      </c>
      <c r="EE2" s="14" t="s">
        <v>24</v>
      </c>
      <c r="EF2" s="14" t="s">
        <v>69</v>
      </c>
      <c r="EG2" s="14" t="s">
        <v>116</v>
      </c>
      <c r="EH2" s="14" t="s">
        <v>18</v>
      </c>
      <c r="EI2" s="75" t="s">
        <v>109</v>
      </c>
      <c r="EJ2" s="75"/>
      <c r="EK2" s="75"/>
      <c r="EL2" s="75"/>
      <c r="EM2" s="75" t="s">
        <v>110</v>
      </c>
      <c r="EN2" s="75"/>
      <c r="EO2" s="75"/>
      <c r="EP2" s="75"/>
      <c r="EQ2" s="75" t="s">
        <v>111</v>
      </c>
      <c r="ER2" s="75"/>
      <c r="ES2" s="75"/>
      <c r="ET2" s="75"/>
      <c r="EU2" s="75" t="s">
        <v>112</v>
      </c>
      <c r="EV2" s="75"/>
      <c r="EW2" s="75"/>
      <c r="EX2" s="75"/>
      <c r="EY2" s="78" t="s">
        <v>113</v>
      </c>
      <c r="EZ2" s="78"/>
      <c r="FA2" s="78"/>
      <c r="FB2" s="78"/>
      <c r="FC2" s="13" t="s">
        <v>114</v>
      </c>
      <c r="FD2" s="13" t="s">
        <v>115</v>
      </c>
      <c r="FE2" s="13" t="s">
        <v>111</v>
      </c>
      <c r="FF2" s="13" t="s">
        <v>120</v>
      </c>
      <c r="FG2" s="13" t="s">
        <v>24</v>
      </c>
      <c r="FH2" s="13" t="s">
        <v>69</v>
      </c>
      <c r="FI2" s="13" t="s">
        <v>116</v>
      </c>
      <c r="FJ2" s="13" t="s">
        <v>18</v>
      </c>
      <c r="FK2" s="72" t="s">
        <v>109</v>
      </c>
      <c r="FL2" s="72"/>
      <c r="FM2" s="72"/>
      <c r="FN2" s="72"/>
      <c r="FO2" s="72" t="s">
        <v>110</v>
      </c>
      <c r="FP2" s="72"/>
      <c r="FQ2" s="72"/>
      <c r="FR2" s="72"/>
      <c r="FS2" s="72" t="s">
        <v>111</v>
      </c>
      <c r="FT2" s="72"/>
      <c r="FU2" s="72"/>
      <c r="FV2" s="72"/>
      <c r="FW2" s="72" t="s">
        <v>112</v>
      </c>
      <c r="FX2" s="72"/>
      <c r="FY2" s="72"/>
      <c r="FZ2" s="72"/>
      <c r="GA2" s="80" t="s">
        <v>113</v>
      </c>
      <c r="GB2" s="80"/>
      <c r="GC2" s="80"/>
      <c r="GD2" s="80"/>
      <c r="GE2" s="14" t="s">
        <v>114</v>
      </c>
      <c r="GF2" s="14" t="s">
        <v>115</v>
      </c>
      <c r="GG2" s="14" t="s">
        <v>111</v>
      </c>
      <c r="GH2" s="14" t="s">
        <v>120</v>
      </c>
      <c r="GI2" s="14" t="s">
        <v>24</v>
      </c>
      <c r="GJ2" s="14" t="s">
        <v>69</v>
      </c>
      <c r="GK2" s="14" t="s">
        <v>116</v>
      </c>
      <c r="GL2" s="14" t="s">
        <v>18</v>
      </c>
      <c r="GM2" s="75" t="s">
        <v>109</v>
      </c>
      <c r="GN2" s="75"/>
      <c r="GO2" s="75"/>
      <c r="GP2" s="75"/>
      <c r="GQ2" s="75" t="s">
        <v>110</v>
      </c>
      <c r="GR2" s="75"/>
      <c r="GS2" s="75"/>
      <c r="GT2" s="75"/>
      <c r="GU2" s="75" t="s">
        <v>111</v>
      </c>
      <c r="GV2" s="75"/>
      <c r="GW2" s="75"/>
      <c r="GX2" s="75"/>
      <c r="GY2" s="75" t="s">
        <v>112</v>
      </c>
      <c r="GZ2" s="75"/>
      <c r="HA2" s="75"/>
      <c r="HB2" s="75"/>
      <c r="HC2" s="78" t="s">
        <v>113</v>
      </c>
      <c r="HD2" s="78"/>
      <c r="HE2" s="78"/>
      <c r="HF2" s="78"/>
      <c r="HG2" s="13" t="s">
        <v>114</v>
      </c>
      <c r="HH2" s="13" t="s">
        <v>115</v>
      </c>
      <c r="HI2" s="13" t="s">
        <v>111</v>
      </c>
      <c r="HJ2" s="13" t="s">
        <v>120</v>
      </c>
      <c r="HK2" s="13" t="s">
        <v>24</v>
      </c>
      <c r="HL2" s="13" t="s">
        <v>69</v>
      </c>
      <c r="HM2" s="13" t="s">
        <v>116</v>
      </c>
      <c r="HN2" s="13" t="s">
        <v>18</v>
      </c>
      <c r="HO2" s="72" t="s">
        <v>109</v>
      </c>
      <c r="HP2" s="72"/>
      <c r="HQ2" s="72"/>
      <c r="HR2" s="72"/>
      <c r="HS2" s="72" t="s">
        <v>110</v>
      </c>
      <c r="HT2" s="72"/>
      <c r="HU2" s="72"/>
      <c r="HV2" s="72"/>
      <c r="HW2" s="72" t="s">
        <v>111</v>
      </c>
      <c r="HX2" s="72"/>
      <c r="HY2" s="72"/>
      <c r="HZ2" s="72"/>
      <c r="IA2" s="72" t="s">
        <v>112</v>
      </c>
      <c r="IB2" s="72"/>
      <c r="IC2" s="72"/>
      <c r="ID2" s="72"/>
      <c r="IE2" s="80" t="s">
        <v>113</v>
      </c>
      <c r="IF2" s="80"/>
      <c r="IG2" s="80"/>
      <c r="IH2" s="80"/>
      <c r="II2" s="14" t="s">
        <v>114</v>
      </c>
      <c r="IJ2" s="14" t="s">
        <v>115</v>
      </c>
      <c r="IK2" s="14" t="s">
        <v>111</v>
      </c>
      <c r="IL2" s="14" t="s">
        <v>120</v>
      </c>
      <c r="IM2" s="14" t="s">
        <v>24</v>
      </c>
      <c r="IN2" s="14" t="s">
        <v>69</v>
      </c>
      <c r="IO2" s="14" t="s">
        <v>116</v>
      </c>
      <c r="IP2" s="14" t="s">
        <v>18</v>
      </c>
      <c r="IQ2" s="75" t="s">
        <v>109</v>
      </c>
      <c r="IR2" s="75"/>
      <c r="IS2" s="75"/>
      <c r="IT2" s="75"/>
      <c r="IU2" s="75" t="s">
        <v>110</v>
      </c>
      <c r="IV2" s="75"/>
      <c r="IW2" s="75"/>
      <c r="IX2" s="75"/>
      <c r="IY2" s="75" t="s">
        <v>111</v>
      </c>
      <c r="IZ2" s="75"/>
      <c r="JA2" s="75"/>
      <c r="JB2" s="75"/>
      <c r="JC2" s="75" t="s">
        <v>112</v>
      </c>
      <c r="JD2" s="75"/>
      <c r="JE2" s="75"/>
      <c r="JF2" s="75"/>
      <c r="JG2" s="78" t="s">
        <v>113</v>
      </c>
      <c r="JH2" s="78"/>
      <c r="JI2" s="78"/>
      <c r="JJ2" s="78"/>
      <c r="JK2" s="13" t="s">
        <v>114</v>
      </c>
      <c r="JL2" s="13" t="s">
        <v>115</v>
      </c>
      <c r="JM2" s="13" t="s">
        <v>111</v>
      </c>
      <c r="JN2" s="13" t="s">
        <v>120</v>
      </c>
      <c r="JO2" s="13" t="s">
        <v>24</v>
      </c>
      <c r="JP2" s="13" t="s">
        <v>69</v>
      </c>
      <c r="JQ2" s="13" t="s">
        <v>116</v>
      </c>
      <c r="JR2" s="13" t="s">
        <v>18</v>
      </c>
      <c r="JS2" s="72" t="s">
        <v>109</v>
      </c>
      <c r="JT2" s="72"/>
      <c r="JU2" s="72"/>
      <c r="JV2" s="72"/>
      <c r="JW2" s="72" t="s">
        <v>110</v>
      </c>
      <c r="JX2" s="72"/>
      <c r="JY2" s="72"/>
      <c r="JZ2" s="72"/>
      <c r="KA2" s="72" t="s">
        <v>111</v>
      </c>
      <c r="KB2" s="72"/>
      <c r="KC2" s="72"/>
      <c r="KD2" s="72"/>
      <c r="KE2" s="72" t="s">
        <v>112</v>
      </c>
      <c r="KF2" s="72"/>
      <c r="KG2" s="72"/>
      <c r="KH2" s="72"/>
      <c r="KI2" s="80" t="s">
        <v>113</v>
      </c>
      <c r="KJ2" s="80"/>
      <c r="KK2" s="80"/>
      <c r="KL2" s="80"/>
      <c r="KM2" s="14" t="s">
        <v>114</v>
      </c>
      <c r="KN2" s="14" t="s">
        <v>115</v>
      </c>
      <c r="KO2" s="14" t="s">
        <v>111</v>
      </c>
      <c r="KP2" s="14" t="s">
        <v>120</v>
      </c>
      <c r="KQ2" s="14" t="s">
        <v>24</v>
      </c>
      <c r="KR2" s="14" t="s">
        <v>69</v>
      </c>
      <c r="KS2" s="14" t="s">
        <v>116</v>
      </c>
      <c r="KT2" s="14" t="s">
        <v>18</v>
      </c>
      <c r="KU2" s="75" t="s">
        <v>109</v>
      </c>
      <c r="KV2" s="75"/>
      <c r="KW2" s="75"/>
      <c r="KX2" s="75"/>
      <c r="KY2" s="75" t="s">
        <v>110</v>
      </c>
      <c r="KZ2" s="75"/>
      <c r="LA2" s="75"/>
      <c r="LB2" s="75"/>
      <c r="LC2" s="75" t="s">
        <v>111</v>
      </c>
      <c r="LD2" s="75"/>
      <c r="LE2" s="75"/>
      <c r="LF2" s="75"/>
      <c r="LG2" s="75" t="s">
        <v>112</v>
      </c>
      <c r="LH2" s="75"/>
      <c r="LI2" s="75"/>
      <c r="LJ2" s="75"/>
      <c r="LK2" s="78" t="s">
        <v>113</v>
      </c>
      <c r="LL2" s="78"/>
      <c r="LM2" s="78"/>
      <c r="LN2" s="78"/>
      <c r="LO2" s="13" t="s">
        <v>114</v>
      </c>
      <c r="LP2" s="13" t="s">
        <v>115</v>
      </c>
      <c r="LQ2" s="13" t="s">
        <v>111</v>
      </c>
      <c r="LR2" s="13" t="s">
        <v>120</v>
      </c>
      <c r="LS2" s="13" t="s">
        <v>24</v>
      </c>
      <c r="LT2" s="13" t="s">
        <v>69</v>
      </c>
      <c r="LU2" s="13" t="s">
        <v>116</v>
      </c>
      <c r="LV2" s="13" t="s">
        <v>18</v>
      </c>
      <c r="LW2" s="72" t="s">
        <v>109</v>
      </c>
      <c r="LX2" s="72"/>
      <c r="LY2" s="72"/>
      <c r="LZ2" s="72"/>
      <c r="MA2" s="72" t="s">
        <v>110</v>
      </c>
      <c r="MB2" s="72"/>
      <c r="MC2" s="72"/>
      <c r="MD2" s="72"/>
      <c r="ME2" s="72" t="s">
        <v>111</v>
      </c>
      <c r="MF2" s="72"/>
      <c r="MG2" s="72"/>
      <c r="MH2" s="72"/>
      <c r="MI2" s="72" t="s">
        <v>112</v>
      </c>
      <c r="MJ2" s="72"/>
      <c r="MK2" s="72"/>
      <c r="ML2" s="72"/>
      <c r="MM2" s="80" t="s">
        <v>113</v>
      </c>
      <c r="MN2" s="80"/>
      <c r="MO2" s="80"/>
      <c r="MP2" s="80"/>
      <c r="MQ2" s="14" t="s">
        <v>114</v>
      </c>
      <c r="MR2" s="14" t="s">
        <v>115</v>
      </c>
      <c r="MS2" s="14" t="s">
        <v>111</v>
      </c>
      <c r="MT2" s="14" t="s">
        <v>120</v>
      </c>
      <c r="MU2" s="14" t="s">
        <v>24</v>
      </c>
      <c r="MV2" s="14" t="s">
        <v>69</v>
      </c>
      <c r="MW2" s="14" t="s">
        <v>116</v>
      </c>
      <c r="MX2" s="14" t="s">
        <v>18</v>
      </c>
      <c r="MY2" s="75" t="s">
        <v>109</v>
      </c>
      <c r="MZ2" s="75"/>
      <c r="NA2" s="75"/>
      <c r="NB2" s="75"/>
      <c r="NC2" s="75" t="s">
        <v>110</v>
      </c>
      <c r="ND2" s="75"/>
      <c r="NE2" s="75"/>
      <c r="NF2" s="75"/>
      <c r="NG2" s="75" t="s">
        <v>111</v>
      </c>
      <c r="NH2" s="75"/>
      <c r="NI2" s="75"/>
      <c r="NJ2" s="75"/>
      <c r="NK2" s="75" t="s">
        <v>112</v>
      </c>
      <c r="NL2" s="75"/>
      <c r="NM2" s="75"/>
      <c r="NN2" s="75"/>
      <c r="NO2" s="78" t="s">
        <v>113</v>
      </c>
      <c r="NP2" s="78"/>
      <c r="NQ2" s="78"/>
      <c r="NR2" s="78"/>
      <c r="NS2" s="13" t="s">
        <v>114</v>
      </c>
      <c r="NT2" s="13" t="s">
        <v>115</v>
      </c>
      <c r="NU2" s="13" t="s">
        <v>111</v>
      </c>
      <c r="NV2" s="13" t="s">
        <v>120</v>
      </c>
      <c r="NW2" s="13" t="s">
        <v>24</v>
      </c>
      <c r="NX2" s="13" t="s">
        <v>69</v>
      </c>
      <c r="NY2" s="13" t="s">
        <v>116</v>
      </c>
      <c r="NZ2" s="13" t="s">
        <v>18</v>
      </c>
      <c r="OA2" s="72" t="s">
        <v>109</v>
      </c>
      <c r="OB2" s="72"/>
      <c r="OC2" s="72"/>
      <c r="OD2" s="72"/>
      <c r="OE2" s="72" t="s">
        <v>110</v>
      </c>
      <c r="OF2" s="72"/>
      <c r="OG2" s="72"/>
      <c r="OH2" s="72"/>
      <c r="OI2" s="72" t="s">
        <v>111</v>
      </c>
      <c r="OJ2" s="72"/>
      <c r="OK2" s="72"/>
      <c r="OL2" s="72"/>
      <c r="OM2" s="72" t="s">
        <v>112</v>
      </c>
      <c r="ON2" s="72"/>
      <c r="OO2" s="72"/>
      <c r="OP2" s="72"/>
      <c r="OQ2" s="80" t="s">
        <v>113</v>
      </c>
      <c r="OR2" s="80"/>
      <c r="OS2" s="80"/>
      <c r="OT2" s="80"/>
      <c r="OU2" s="14" t="s">
        <v>114</v>
      </c>
      <c r="OV2" s="14" t="s">
        <v>115</v>
      </c>
      <c r="OW2" s="14" t="s">
        <v>111</v>
      </c>
      <c r="OX2" s="14" t="s">
        <v>120</v>
      </c>
      <c r="OY2" s="14" t="s">
        <v>24</v>
      </c>
      <c r="OZ2" s="14" t="s">
        <v>69</v>
      </c>
      <c r="PA2" s="14" t="s">
        <v>116</v>
      </c>
      <c r="PB2" s="14" t="s">
        <v>18</v>
      </c>
      <c r="PC2" s="75" t="s">
        <v>109</v>
      </c>
      <c r="PD2" s="75"/>
      <c r="PE2" s="75"/>
      <c r="PF2" s="75"/>
      <c r="PG2" s="75" t="s">
        <v>110</v>
      </c>
      <c r="PH2" s="75"/>
      <c r="PI2" s="75"/>
      <c r="PJ2" s="75"/>
      <c r="PK2" s="75" t="s">
        <v>111</v>
      </c>
      <c r="PL2" s="75"/>
      <c r="PM2" s="75"/>
      <c r="PN2" s="75"/>
      <c r="PO2" s="75" t="s">
        <v>112</v>
      </c>
      <c r="PP2" s="75"/>
      <c r="PQ2" s="75"/>
      <c r="PR2" s="75"/>
      <c r="PS2" s="78" t="s">
        <v>113</v>
      </c>
      <c r="PT2" s="78"/>
      <c r="PU2" s="78"/>
      <c r="PV2" s="78"/>
      <c r="PW2" s="13" t="s">
        <v>114</v>
      </c>
      <c r="PX2" s="13" t="s">
        <v>115</v>
      </c>
      <c r="PY2" s="13" t="s">
        <v>111</v>
      </c>
      <c r="PZ2" s="13" t="s">
        <v>120</v>
      </c>
      <c r="QA2" s="13" t="s">
        <v>24</v>
      </c>
      <c r="QB2" s="13" t="s">
        <v>69</v>
      </c>
      <c r="QC2" s="13" t="s">
        <v>116</v>
      </c>
      <c r="QD2" s="13" t="s">
        <v>18</v>
      </c>
      <c r="QE2" s="72" t="s">
        <v>109</v>
      </c>
      <c r="QF2" s="72"/>
      <c r="QG2" s="72"/>
      <c r="QH2" s="72"/>
      <c r="QI2" s="72" t="s">
        <v>110</v>
      </c>
      <c r="QJ2" s="72"/>
      <c r="QK2" s="72"/>
      <c r="QL2" s="72"/>
      <c r="QM2" s="72" t="s">
        <v>111</v>
      </c>
      <c r="QN2" s="72"/>
      <c r="QO2" s="72"/>
      <c r="QP2" s="72"/>
      <c r="QQ2" s="72" t="s">
        <v>112</v>
      </c>
      <c r="QR2" s="72"/>
      <c r="QS2" s="72"/>
      <c r="QT2" s="72"/>
      <c r="QU2" s="80" t="s">
        <v>113</v>
      </c>
      <c r="QV2" s="80"/>
      <c r="QW2" s="80"/>
      <c r="QX2" s="80"/>
      <c r="QY2" s="14" t="s">
        <v>114</v>
      </c>
      <c r="QZ2" s="14" t="s">
        <v>115</v>
      </c>
      <c r="RA2" s="14" t="s">
        <v>111</v>
      </c>
      <c r="RB2" s="14" t="s">
        <v>120</v>
      </c>
      <c r="RC2" s="14" t="s">
        <v>24</v>
      </c>
      <c r="RD2" s="14" t="s">
        <v>69</v>
      </c>
      <c r="RE2" s="14" t="s">
        <v>116</v>
      </c>
      <c r="RF2" s="14" t="s">
        <v>18</v>
      </c>
      <c r="RG2" s="75" t="s">
        <v>109</v>
      </c>
      <c r="RH2" s="75"/>
      <c r="RI2" s="75"/>
      <c r="RJ2" s="75"/>
      <c r="RK2" s="75" t="s">
        <v>110</v>
      </c>
      <c r="RL2" s="75"/>
      <c r="RM2" s="75"/>
      <c r="RN2" s="75"/>
      <c r="RO2" s="75" t="s">
        <v>111</v>
      </c>
      <c r="RP2" s="75"/>
      <c r="RQ2" s="75"/>
      <c r="RR2" s="75"/>
      <c r="RS2" s="75" t="s">
        <v>112</v>
      </c>
      <c r="RT2" s="75"/>
      <c r="RU2" s="75"/>
      <c r="RV2" s="75"/>
      <c r="RW2" s="78" t="s">
        <v>113</v>
      </c>
      <c r="RX2" s="78"/>
      <c r="RY2" s="78"/>
      <c r="RZ2" s="78"/>
      <c r="SA2" s="13" t="s">
        <v>114</v>
      </c>
      <c r="SB2" s="13" t="s">
        <v>115</v>
      </c>
      <c r="SC2" s="13" t="s">
        <v>111</v>
      </c>
      <c r="SD2" s="13" t="s">
        <v>120</v>
      </c>
      <c r="SE2" s="13" t="s">
        <v>24</v>
      </c>
      <c r="SF2" s="13" t="s">
        <v>69</v>
      </c>
      <c r="SG2" s="13" t="s">
        <v>116</v>
      </c>
      <c r="SH2" s="13" t="s">
        <v>18</v>
      </c>
      <c r="SI2" s="72" t="s">
        <v>109</v>
      </c>
      <c r="SJ2" s="72"/>
      <c r="SK2" s="72"/>
      <c r="SL2" s="72"/>
      <c r="SM2" s="72" t="s">
        <v>110</v>
      </c>
      <c r="SN2" s="72"/>
      <c r="SO2" s="72"/>
      <c r="SP2" s="72"/>
      <c r="SQ2" s="72" t="s">
        <v>111</v>
      </c>
      <c r="SR2" s="72"/>
      <c r="SS2" s="72"/>
      <c r="ST2" s="72"/>
      <c r="SU2" s="72" t="s">
        <v>112</v>
      </c>
      <c r="SV2" s="72"/>
      <c r="SW2" s="72"/>
      <c r="SX2" s="72"/>
      <c r="SY2" s="80" t="s">
        <v>113</v>
      </c>
      <c r="SZ2" s="80"/>
      <c r="TA2" s="80"/>
      <c r="TB2" s="80"/>
      <c r="TC2" s="14" t="s">
        <v>114</v>
      </c>
      <c r="TD2" s="14" t="s">
        <v>115</v>
      </c>
      <c r="TE2" s="14" t="s">
        <v>111</v>
      </c>
      <c r="TF2" s="14" t="s">
        <v>120</v>
      </c>
      <c r="TG2" s="14" t="s">
        <v>24</v>
      </c>
      <c r="TH2" s="14" t="s">
        <v>69</v>
      </c>
      <c r="TI2" s="14" t="s">
        <v>116</v>
      </c>
      <c r="TJ2" s="14" t="s">
        <v>18</v>
      </c>
      <c r="TK2" s="75" t="s">
        <v>109</v>
      </c>
      <c r="TL2" s="75"/>
      <c r="TM2" s="75"/>
      <c r="TN2" s="75"/>
      <c r="TO2" s="75" t="s">
        <v>110</v>
      </c>
      <c r="TP2" s="75"/>
      <c r="TQ2" s="75"/>
      <c r="TR2" s="75"/>
      <c r="TS2" s="75" t="s">
        <v>111</v>
      </c>
      <c r="TT2" s="75"/>
      <c r="TU2" s="75"/>
      <c r="TV2" s="75"/>
      <c r="TW2" s="75" t="s">
        <v>112</v>
      </c>
      <c r="TX2" s="75"/>
      <c r="TY2" s="75"/>
      <c r="TZ2" s="75"/>
      <c r="UA2" s="81" t="s">
        <v>113</v>
      </c>
      <c r="UB2" s="81"/>
      <c r="UC2" s="81"/>
      <c r="UD2" s="81"/>
      <c r="UE2" s="13"/>
      <c r="UF2" s="13" t="s">
        <v>114</v>
      </c>
      <c r="UG2" s="13" t="s">
        <v>115</v>
      </c>
      <c r="UH2" s="13" t="s">
        <v>111</v>
      </c>
      <c r="UI2" s="13" t="s">
        <v>120</v>
      </c>
      <c r="UJ2" s="13" t="s">
        <v>24</v>
      </c>
      <c r="UK2" s="13" t="s">
        <v>69</v>
      </c>
      <c r="UL2" s="13" t="s">
        <v>116</v>
      </c>
      <c r="UM2" s="13" t="s">
        <v>18</v>
      </c>
    </row>
    <row r="3" spans="1:559" x14ac:dyDescent="0.2">
      <c r="A3" s="68"/>
      <c r="B3" s="68"/>
      <c r="C3" s="68"/>
      <c r="D3" s="68"/>
      <c r="E3" s="68"/>
      <c r="F3" s="69"/>
      <c r="G3" s="69"/>
      <c r="H3" s="68"/>
      <c r="I3" s="69"/>
      <c r="J3" s="74"/>
      <c r="K3" s="70"/>
      <c r="L3" s="74"/>
      <c r="M3" s="70"/>
      <c r="N3" s="74"/>
      <c r="O3" s="70"/>
      <c r="P3" s="70"/>
      <c r="Q3" s="70"/>
      <c r="R3" s="73"/>
      <c r="S3" s="70"/>
      <c r="T3" s="70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55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55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55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15" t="s">
        <v>15</v>
      </c>
      <c r="QV3" s="15" t="s">
        <v>10</v>
      </c>
      <c r="QW3" s="15" t="s">
        <v>30</v>
      </c>
      <c r="QX3" s="15" t="s">
        <v>31</v>
      </c>
      <c r="QY3" s="14"/>
      <c r="QZ3" s="14"/>
      <c r="RA3" s="14"/>
      <c r="RB3" s="14"/>
      <c r="RC3" s="14"/>
      <c r="RD3" s="14"/>
      <c r="RE3" s="14"/>
      <c r="RF3" s="14"/>
      <c r="RG3" s="13" t="s">
        <v>15</v>
      </c>
      <c r="RH3" s="13" t="s">
        <v>10</v>
      </c>
      <c r="RI3" s="13" t="s">
        <v>30</v>
      </c>
      <c r="RJ3" s="13" t="s">
        <v>31</v>
      </c>
      <c r="RK3" s="13" t="s">
        <v>15</v>
      </c>
      <c r="RL3" s="13" t="s">
        <v>10</v>
      </c>
      <c r="RM3" s="13" t="s">
        <v>30</v>
      </c>
      <c r="RN3" s="13" t="s">
        <v>31</v>
      </c>
      <c r="RO3" s="13" t="s">
        <v>15</v>
      </c>
      <c r="RP3" s="13" t="s">
        <v>10</v>
      </c>
      <c r="RQ3" s="13" t="s">
        <v>30</v>
      </c>
      <c r="RR3" s="13" t="s">
        <v>31</v>
      </c>
      <c r="RS3" s="13" t="s">
        <v>15</v>
      </c>
      <c r="RT3" s="13" t="s">
        <v>10</v>
      </c>
      <c r="RU3" s="13" t="s">
        <v>30</v>
      </c>
      <c r="RV3" s="13" t="s">
        <v>31</v>
      </c>
      <c r="RW3" s="16" t="s">
        <v>15</v>
      </c>
      <c r="RX3" s="16" t="s">
        <v>10</v>
      </c>
      <c r="RY3" s="16" t="s">
        <v>30</v>
      </c>
      <c r="RZ3" s="16" t="s">
        <v>31</v>
      </c>
      <c r="SA3" s="13"/>
      <c r="SB3" s="13"/>
      <c r="SC3" s="13"/>
      <c r="SD3" s="13"/>
      <c r="SE3" s="13"/>
      <c r="SF3" s="13"/>
      <c r="SG3" s="13"/>
      <c r="SH3" s="13"/>
      <c r="SI3" s="14" t="s">
        <v>15</v>
      </c>
      <c r="SJ3" s="14" t="s">
        <v>10</v>
      </c>
      <c r="SK3" s="14" t="s">
        <v>30</v>
      </c>
      <c r="SL3" s="14" t="s">
        <v>31</v>
      </c>
      <c r="SM3" s="14" t="s">
        <v>15</v>
      </c>
      <c r="SN3" s="14" t="s">
        <v>10</v>
      </c>
      <c r="SO3" s="14" t="s">
        <v>30</v>
      </c>
      <c r="SP3" s="14" t="s">
        <v>31</v>
      </c>
      <c r="SQ3" s="14" t="s">
        <v>15</v>
      </c>
      <c r="SR3" s="14" t="s">
        <v>10</v>
      </c>
      <c r="SS3" s="14" t="s">
        <v>30</v>
      </c>
      <c r="ST3" s="14" t="s">
        <v>31</v>
      </c>
      <c r="SU3" s="14" t="s">
        <v>15</v>
      </c>
      <c r="SV3" s="14" t="s">
        <v>10</v>
      </c>
      <c r="SW3" s="14" t="s">
        <v>30</v>
      </c>
      <c r="SX3" s="14" t="s">
        <v>31</v>
      </c>
      <c r="SY3" s="15" t="s">
        <v>15</v>
      </c>
      <c r="SZ3" s="15" t="s">
        <v>10</v>
      </c>
      <c r="TA3" s="15" t="s">
        <v>30</v>
      </c>
      <c r="TB3" s="15" t="s">
        <v>31</v>
      </c>
      <c r="TC3" s="14"/>
      <c r="TD3" s="14"/>
      <c r="TE3" s="14"/>
      <c r="TF3" s="14"/>
      <c r="TG3" s="14"/>
      <c r="TH3" s="14"/>
      <c r="TI3" s="14"/>
      <c r="TJ3" s="14"/>
      <c r="TK3" s="13" t="s">
        <v>15</v>
      </c>
      <c r="TL3" s="13" t="s">
        <v>10</v>
      </c>
      <c r="TM3" s="13" t="s">
        <v>30</v>
      </c>
      <c r="TN3" s="13" t="s">
        <v>31</v>
      </c>
      <c r="TO3" s="13" t="s">
        <v>15</v>
      </c>
      <c r="TP3" s="13" t="s">
        <v>10</v>
      </c>
      <c r="TQ3" s="13" t="s">
        <v>30</v>
      </c>
      <c r="TR3" s="13" t="s">
        <v>31</v>
      </c>
      <c r="TS3" s="13" t="s">
        <v>15</v>
      </c>
      <c r="TT3" s="13" t="s">
        <v>10</v>
      </c>
      <c r="TU3" s="13" t="s">
        <v>30</v>
      </c>
      <c r="TV3" s="13" t="s">
        <v>31</v>
      </c>
      <c r="TW3" s="13" t="s">
        <v>15</v>
      </c>
      <c r="TX3" s="13" t="s">
        <v>10</v>
      </c>
      <c r="TY3" s="13" t="s">
        <v>30</v>
      </c>
      <c r="TZ3" s="13" t="s">
        <v>31</v>
      </c>
      <c r="UA3" s="66" t="s">
        <v>15</v>
      </c>
      <c r="UB3" s="66" t="s">
        <v>10</v>
      </c>
      <c r="UC3" s="66" t="s">
        <v>30</v>
      </c>
      <c r="UD3" s="66" t="s">
        <v>31</v>
      </c>
      <c r="UE3" s="13" t="s">
        <v>55</v>
      </c>
      <c r="UF3" s="13"/>
      <c r="UG3" s="13"/>
      <c r="UH3" s="13"/>
      <c r="UI3" s="13"/>
      <c r="UJ3" s="13"/>
      <c r="UK3" s="13"/>
      <c r="UL3" s="13"/>
      <c r="UM3" s="13"/>
    </row>
    <row r="4" spans="1:559" x14ac:dyDescent="0.2">
      <c r="A4" s="4" cm="1">
        <f t="array" ref="A4">IF(AND(H4&lt;&gt;"",H4&lt;&gt;"No DD"),SUMPRODUCT((H$4:H$22&lt;&gt;"")*(H$4:H$22&lt;&gt;"No DD")*(E$4:E$22&gt;E4))+1,IF(H4="No DD",SUMPRODUCT((H$4:H$22="No DD")*(E$4:E$22&gt;E4))+1+SUMPRODUCT((H$4:H$22&lt;&gt;"")*(H$4:H$22&lt;&gt;"No DD")),""))</f>
        <v>1</v>
      </c>
      <c r="B4" s="5" t="s">
        <v>73</v>
      </c>
      <c r="C4" s="4" t="s">
        <v>6</v>
      </c>
      <c r="D4" s="4">
        <v>2001</v>
      </c>
      <c r="E4" s="9">
        <f>SUM(J4:R4)+SUM(J4:N4)*0.0000001+SUM(J4)*0.0000000000001</f>
        <v>180.30001283000519</v>
      </c>
      <c r="F4" s="3" t="str">
        <f>IF(OR(AND(AP4&gt;=AW$24,AQ4&gt;=AW$28,AP4&lt;&gt;"",AO4=""),AND(AU4&gt;=AW$24,AV4&gt;=AW$28,AU4&lt;&gt;"",AO4=""),AND(BS4&gt;=BZ$24,BT4&gt;=BZ$28,BS4&lt;&gt;"",BR4=""),AND(BX4&gt;=BZ$24,BY4&gt;=BZ$28,BX4&lt;&gt;"",BR4=""),AND(CV4&gt;=DC$24,CW4&gt;=DC$28,CV4&lt;&gt;"",CU4=""),AND(DA4&gt;=DC$24,DB4&gt;=DC$28,DA4&lt;&gt;""),AND(EA4&gt;=EH$24,EB4&gt;=EH$28,EA4&lt;&gt;""),AND(EF4&gt;=EH$24,EG4&gt;=EH$28,EF4&lt;&gt;""),AND(FC4&gt;=FJ$24,FD4&gt;=FJ$28,FC4&lt;&gt;""),AND(FH4&gt;=FJ$24,FI4&gt;=FJ$28,FH4&lt;&gt;""),AND(GE4&gt;=GL$24,GF4&gt;=GL$28,GE4&lt;&gt;""),AND(GJ4&gt;=GL$24,GK4&gt;=GL$28,GJ4&lt;&gt;""),AND(HG4&gt;=HN$24,HH4&gt;=HN$28,HG4&lt;&gt;""),AND(HL4&gt;=HN$24,HM4&gt;=HN$28,HL4&lt;&gt;""),AND(II4&gt;=IP$24,IJ4&gt;=IP$28,II4&lt;&gt;""),AND(IN4&gt;=IP$24,IO4&gt;=IP$28,IN4&lt;&gt;""),AND(JK4&gt;=JR$24,JL4&gt;=JR$28,JK4&lt;&gt;""),AND(JP4&gt;=JR$24,JQ4&gt;=JR$28,JP4&lt;&gt;""),AND(KM4&gt;=KT$24,KN4&gt;=KT$28,KM4&lt;&gt;""),AND(KR4&gt;=KT$24,KS4&gt;=KT$28,KR4&lt;&gt;""),AND(LO4&gt;=LV$24,LP4&gt;=LV$28,LO4&lt;&gt;""),AND(LT4&gt;=LV$24,LU4&gt;=LV$28,LT4&lt;&gt;""),AND(MQ4&gt;=MX$24,MR4&gt;=MX$28,MQ4&lt;&gt;""),AND(MV4&gt;=MX$24,MW4&gt;=MX$28,MV4&lt;&gt;""),AND(NS4&gt;=NZ$24,NT4&gt;=NZ$28,NS4&lt;&gt;""),AND(NX4&gt;=NZ$24,NY4&gt;=NZ$28,NX4&lt;&gt;""),AND(OU4&gt;=PB$24,OV4&gt;=PB$28,OU4&lt;&gt;""),AND(OZ4&gt;=PB$24,PA4&gt;=PB$28,OZ4&lt;&gt;""),AND(PW4&gt;=QD$24,PX4&gt;=QD$28,PW4&lt;&gt;""),AND(QB4&gt;=QD$24,QC4&gt;=QD$28,QB4&lt;&gt;""),AND(QY4&gt;=RF$24,QZ4&gt;=RF$28,QY4&lt;&gt;""),AND(RD4&gt;=RF$24,RE4&gt;=RF$28,RD4&lt;&gt;""),AND(SA4&gt;=SH$24,SB4&gt;=SH$28,SA4&lt;&gt;""),AND(SF4&gt;=SH$24,SG4&gt;=SH$28,SF4&lt;&gt;""),AND(TC4&gt;=TJ$24,TD4&gt;=TJ$28,TC4&lt;&gt;""),AND(TI4&gt;=TJ$24,TJ4&gt;=TJ$28,TI4&lt;&gt;"")),"P","")</f>
        <v>P</v>
      </c>
      <c r="G4" s="3" t="str">
        <f>IF(OR(AND(AQ4&gt;=AW$28,AQ4&lt;&gt;"",AO4=""),AND(AV4&gt;=AW$28,AV4&lt;&gt;"",AO4=""),AND(BT4&gt;=BZ$28,BT4&lt;&gt;"",BR4=""),AND(BY4&gt;=BZ$28,BY4&lt;&gt;"",BR4=""),AND(CW4&gt;=DC$28,CW4&lt;&gt;"",CU4=""),AND(DB4&gt;=DC$28,DB4&lt;&gt;"",CU4=""),AND(EB4&gt;=EH$28,EB4&lt;&gt;""),AND(EG4&gt;=EH$28,EG4&lt;&gt;""),AND(FD4&gt;=FJ$28,FD4&lt;&gt;""),AND(FI4&gt;=FJ$28,FI4&lt;&gt;""),AND(GF4&gt;=GL$28,GF4&lt;&gt;""),AND(GK4&gt;=GL$28,GK4&lt;&gt;""),AND(HH4&gt;=HN$28,HH4&lt;&gt;""),AND(HM4&gt;=HN$28,HM4&lt;&gt;""),AND(IJ4&gt;=IP$28,IJ4&lt;&gt;""),AND(IO4&gt;=IP$28,IO4&lt;&gt;""),AND(JL4&gt;=JR$28,JL4&lt;&gt;""),AND(JQ4&gt;=JR$28,JQ4&lt;&gt;""),AND(KN4&gt;=KT$28,KN4&lt;&gt;""),AND(KS4&gt;=KT$28,KS4&lt;&gt;""),AND(LP4&gt;=LV$28,LP4&lt;&gt;""),AND(LU4&gt;=LV$28,LU4&lt;&gt;""),AND(MR4&gt;=MX$28,MR4&lt;&gt;""),AND(MW4&gt;=MX$28,MW4&lt;&gt;""),AND(NT4&gt;=NZ$28,NT4&lt;&gt;""),AND(NY4&gt;=NZ$28,NY4&lt;&gt;""),AND(OV4&gt;=PB$28,OV4&lt;&gt;""),AND(PA4&gt;=PB$28,PA4&lt;&gt;""),AND(PX4&gt;=QD$28,PX4&lt;&gt;""),AND(QC4&gt;=QD$28,QC4&lt;&gt;""),AND(QZ4&gt;=RF$28,QZ4&lt;&gt;""),AND(RE4&gt;=RF$28,RE4&lt;&gt;""),AND(SB4&gt;=SH$28,SB4&lt;&gt;""),AND(SG4&gt;=SH$28,SG4&lt;&gt;""),AND(TD4&gt;=TJ$28,TD4&lt;&gt;""),AND(TJ4&gt;=TJ$28,TJ4&lt;&gt;"")),"P","")</f>
        <v>P</v>
      </c>
      <c r="H4" s="37" t="str">
        <f>IF(AND(G4="P",F4=""),"No DD",IF(OR(AND(AS4&gt;=AW$27,AT4&gt;=AW$31,AS4&lt;&gt;"",AO4=""),AND(BV4&gt;=BZ$27,BW4&gt;=BZ$31,BV4&lt;&gt;"",BR4=""),AND(CY4&gt;=DC$27,CZ4&gt;=DC$31,CY4&lt;&gt;"",CU4=""),AND(ED4&gt;=EH$27,EE4&gt;=EH$31,ED4&lt;&gt;""),AND(FF4&gt;=FJ$27,FG4&gt;=FJ$31,FF4&lt;&gt;""),AND(GH4&gt;=GL$27,GI4&gt;=GL$31,GH4&lt;&gt;""),AND(HJ4&gt;=HN$27,HK4&gt;=HN$31,HJ4&lt;&gt;""),AND(IL4&gt;=IP$27,IM4&gt;=IP$31,IL4&lt;&gt;""),AND(JN4&gt;=JR$27,JO4&gt;=JR$31,JN4&lt;&gt;""),AND(KP4&gt;=KT$27,KQ4&gt;=KT$31,KP4&lt;&gt;""),AND(LR4&gt;=LV$27,LS4&gt;=LV$31,LR4&lt;&gt;""),AND(MT4&gt;=MX$27,MU4&gt;=MX$31,MT4&lt;&gt;""),AND(NV4&gt;=NZ$27,NW4&gt;=NZ$31,NV4&lt;&gt;""),AND(OX4&gt;=PB$27,OY4&gt;=PB$31,OX4&lt;&gt;""),AND(PZ4&gt;=QD$27,QA4&gt;=QD$31,PZ4&lt;&gt;""),AND(RB4&gt;=RF$27,RC4&gt;=RF$31,RB4&lt;&gt;""),AND(SD4&gt;=SH$27,SE4&gt;=SH$31,SD4&lt;&gt;""),AND(TF4&gt;=TJ$27,TG4&gt;=TJ$31,TF4&lt;&gt;"")),"Merit",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,AND(RB4&gt;=RF$26,RC4&gt;=RF$30,RB4&lt;&gt;""),AND(SD4&gt;=SH$26,SE4&gt;=SH$30,SD4&lt;&gt;""),AND(TF4&gt;=TJ$26,TG4&gt;=TJ$30,TF4&lt;&gt;"")),"Excellence",IF(I4="P","Worlds Team",IF(F4="P","National Team","")))))</f>
        <v>Merit</v>
      </c>
      <c r="I4" s="3" t="str">
        <f>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,AND(RB4&gt;=RF$25,RC4&gt;=RF$29,RB4&lt;&gt;""),AND(SD4&gt;=SH$25,SE4&gt;=SH$29,SD4&lt;&gt;""),AND(TF4&gt;=TJ$25,TG4&gt;=TJ$29,TF4&lt;&gt;"")),"P","")</f>
        <v>P</v>
      </c>
      <c r="J4" s="8">
        <f>IF(COUNT(AQ4,BT4,CW4)&gt;0,LARGE((AQ4,BT4,CW4),1),0)</f>
        <v>51.599999999999994</v>
      </c>
      <c r="K4" s="8" t="str">
        <f>IF(J4=0,"",IF(J4=CW4,$CA$1,IF(J4=BT4,$AX$1,IF(J4=AQ4,$U$1,""))))</f>
        <v>2023 Domestic 3rd Trial</v>
      </c>
      <c r="L4" s="8">
        <f>IF(COUNT(AQ4,BT4,CW4)&gt;1,LARGE((AQ4,BT4,CW4),2),0)</f>
        <v>50.999999999999993</v>
      </c>
      <c r="M4" s="8" t="str">
        <f>IF(K4=0,"",IF(AND(L4=J4,L4=AQ4,K4=BT4),$U$1,IF(AND(L4=J4,L4=AQ4,L4=CW4),$U$1,IF(AND(L4=J4,L4=CW4,L4=BT4),$AX$1,IF(L4=CW4,$CA$1,IF(L4=BT4,$AX$1,IF(L4=AQ4,$U$1,"")))))))</f>
        <v>2024 Elite Canada</v>
      </c>
      <c r="N4" s="8">
        <f>IF(COUNT(AR4,BU4,CX4)&gt;0,LARGE((AR4,BU4,CX4),1),0)</f>
        <v>25.700000000000003</v>
      </c>
      <c r="O4" s="8" t="str">
        <f>IF(N4=0,"",IF(N4=CX4,$CA$1,IF(N4=BU4,$AX$1,IF(N4=AR4,$U$1,""))))</f>
        <v>2024 Nationals</v>
      </c>
      <c r="P4" s="8">
        <f>IF(MAX(AV4,BY4,DB4)&gt;0,MAX(AV4,BY4,DB4),0)</f>
        <v>52</v>
      </c>
      <c r="Q4" s="8" t="str">
        <f>IF(P4=0,"",IF(P4=DB4,$CA$1,IF(P4=BY4,$AX$1,IF(P4=AV4,$U$1,""))))</f>
        <v>2023 Domestic 3rd Trial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TD4,$SI$1,IF(R4+IF(L4="",0,L4)=SB4,$RG$1,IF(R4+IF(L4="",0,L4)=QZ4,$QE$1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))),IF(R4=DE4,IF(R4+IF(N4="",0,N4)=TE4,$SI$1,IF(R4+IF(N4="",0,N4)=SC4,$RG$1,IF(R4+IF(N4="",0,N4)=RA4,$QE$1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))),IF(R4=DF4,IF(R4+IF(P4="",0,P4)=TI4,$SI$1,IF(R4+IF(P4="",0,P4)=SG4,$RG$1,IF(R4+IF(P4="",0,P4)=RE4,$QE$1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)))</f>
        <v/>
      </c>
      <c r="U4" s="19">
        <v>19</v>
      </c>
      <c r="V4" s="19">
        <v>6.8</v>
      </c>
      <c r="W4" s="19">
        <v>0</v>
      </c>
      <c r="X4" s="19">
        <v>0.3</v>
      </c>
      <c r="Y4" s="19">
        <v>18.600000000000001</v>
      </c>
      <c r="Z4" s="19">
        <v>6.8</v>
      </c>
      <c r="AA4" s="19">
        <v>0.2</v>
      </c>
      <c r="AB4" s="19">
        <v>0.3</v>
      </c>
      <c r="AC4" s="19">
        <v>18.399999999999999</v>
      </c>
      <c r="AD4" s="19">
        <v>4.8</v>
      </c>
      <c r="AE4" s="19">
        <v>0.8</v>
      </c>
      <c r="AF4" s="19">
        <v>0</v>
      </c>
      <c r="AG4" s="19">
        <v>19.2</v>
      </c>
      <c r="AH4" s="19">
        <v>6.8</v>
      </c>
      <c r="AI4" s="19">
        <v>0</v>
      </c>
      <c r="AJ4" s="19">
        <v>0.3</v>
      </c>
      <c r="AK4" s="19">
        <v>18.600000000000001</v>
      </c>
      <c r="AL4" s="19">
        <v>6.8</v>
      </c>
      <c r="AM4" s="19">
        <v>0</v>
      </c>
      <c r="AN4" s="19">
        <v>0.3</v>
      </c>
      <c r="AO4" s="28"/>
      <c r="AP4" s="41">
        <f>IF(SUM(V4,Z4)&gt;0,SUM(V4,Z4),"")</f>
        <v>13.6</v>
      </c>
      <c r="AQ4" s="41">
        <f>IF(SUM(U4:V4,X4:Z4,AB4)-W4-AA4&gt;0,SUM(U4:V4,X4:Z4,AB4)-W4-AA4,"")</f>
        <v>51.599999999999994</v>
      </c>
      <c r="AR4" s="41">
        <f>IF(SUM(AC4:AD4,AF4)-AE4&gt;0,SUM(AC4:AD4,AF4)-AE4,"")</f>
        <v>22.4</v>
      </c>
      <c r="AS4" s="41">
        <f>IF(SUM(V4,Z4,AD4)&gt;0,SUM(V4,Z4,AD4),"")</f>
        <v>18.399999999999999</v>
      </c>
      <c r="AT4" s="41">
        <f>IF(SUM(AQ4,AR4)&gt;0,SUM(AQ4,AR4),"")</f>
        <v>74</v>
      </c>
      <c r="AU4" s="41">
        <f>IF(SUM(AH4,AL4)&gt;0,SUM(AH4,AL4),"")</f>
        <v>13.6</v>
      </c>
      <c r="AV4" s="41">
        <f>IF(SUM(AG4:AH4,AJ4:AL4,AN4)-SUM(AI4,AM4)&gt;0,SUM(AG4:AH4,AJ4:AL4,AN4)-SUM(AI4,AM4),"")</f>
        <v>52</v>
      </c>
      <c r="AW4" s="41">
        <f>IF(SUM(AQ4,AR4,AV4)&gt;0,SUM(AQ4,AR4,AV4),"")</f>
        <v>126</v>
      </c>
      <c r="AX4" s="18">
        <v>19</v>
      </c>
      <c r="AY4" s="18">
        <v>7.2</v>
      </c>
      <c r="AZ4" s="18">
        <v>0</v>
      </c>
      <c r="BA4" s="18">
        <v>0.3</v>
      </c>
      <c r="BB4" s="18">
        <v>18.3</v>
      </c>
      <c r="BC4" s="18">
        <v>6.8</v>
      </c>
      <c r="BD4" s="18">
        <v>0.6</v>
      </c>
      <c r="BE4" s="18">
        <v>0</v>
      </c>
      <c r="BF4" s="18">
        <v>18.3</v>
      </c>
      <c r="BG4" s="18">
        <v>6.8</v>
      </c>
      <c r="BH4" s="18">
        <v>0.2</v>
      </c>
      <c r="BI4" s="18">
        <v>0.3</v>
      </c>
      <c r="BJ4" s="18">
        <v>18.8</v>
      </c>
      <c r="BK4" s="18">
        <v>6.4</v>
      </c>
      <c r="BL4" s="18">
        <v>0.2</v>
      </c>
      <c r="BM4" s="18">
        <v>0.3</v>
      </c>
      <c r="BN4" s="18">
        <v>18.8</v>
      </c>
      <c r="BO4" s="18">
        <v>6.8</v>
      </c>
      <c r="BP4" s="18">
        <v>0</v>
      </c>
      <c r="BQ4" s="18">
        <v>0.3</v>
      </c>
      <c r="BR4" s="29"/>
      <c r="BS4" s="11">
        <f>IF(SUM(AY4,BC4)&gt;0,SUM(AY4,BC4),"")</f>
        <v>14</v>
      </c>
      <c r="BT4" s="11">
        <f>IF(SUM(AX4:AY4,BA4:BC4,BE4)-AZ4-BD4&gt;0,SUM(AX4:AY4,BA4:BC4,BE4)-AZ4-BD4,"")</f>
        <v>50.999999999999993</v>
      </c>
      <c r="BU4" s="11">
        <f>IF(SUM(BF4:BG4,BI4)-BH4&gt;0,SUM(BF4:BG4,BI4)-BH4,"")</f>
        <v>25.200000000000003</v>
      </c>
      <c r="BV4" s="11">
        <f>IF(SUM(AY4,BC4,BG4)&gt;0,SUM(AY4,BC4,BG4),"")</f>
        <v>20.8</v>
      </c>
      <c r="BW4" s="11">
        <f>IF(SUM(BT4,BU4)&gt;0,SUM(BT4,BU4),"")</f>
        <v>76.199999999999989</v>
      </c>
      <c r="BX4" s="11">
        <f>IF(SUM(BK4,BO4)&gt;0,SUM(BK4,BO4),"")</f>
        <v>13.2</v>
      </c>
      <c r="BY4" s="11">
        <f>IF(SUM(BJ4:BK4,BM4:BO4,BQ4)-SUM(BL4,BP4)&gt;0,SUM(BJ4:BK4,BM4:BO4,BQ4)-SUM(BL4,BP4),"")</f>
        <v>51.199999999999996</v>
      </c>
      <c r="BZ4" s="11">
        <f>IF(SUM(BT4,BU4,BY4)&gt;0,SUM(BT4,BU4,BY4),"")</f>
        <v>127.39999999999998</v>
      </c>
      <c r="CA4" s="19">
        <v>18.5</v>
      </c>
      <c r="CB4" s="19">
        <v>7.2</v>
      </c>
      <c r="CC4" s="19">
        <v>0</v>
      </c>
      <c r="CD4" s="19">
        <v>0.3</v>
      </c>
      <c r="CE4" s="19">
        <v>18.2</v>
      </c>
      <c r="CF4" s="19">
        <v>4.4000000000000004</v>
      </c>
      <c r="CG4" s="19">
        <v>0.6</v>
      </c>
      <c r="CH4" s="19">
        <v>0</v>
      </c>
      <c r="CI4" s="19">
        <v>18.8</v>
      </c>
      <c r="CJ4" s="19">
        <v>6.8</v>
      </c>
      <c r="CK4" s="19">
        <v>0.2</v>
      </c>
      <c r="CL4" s="19">
        <v>0.3</v>
      </c>
      <c r="CM4" s="19">
        <v>18.3</v>
      </c>
      <c r="CN4" s="19">
        <v>7.2</v>
      </c>
      <c r="CO4" s="19">
        <v>0.2</v>
      </c>
      <c r="CP4" s="19">
        <v>0.3</v>
      </c>
      <c r="CQ4" s="19">
        <v>18.899999999999999</v>
      </c>
      <c r="CR4" s="19">
        <v>6.8</v>
      </c>
      <c r="CS4" s="19">
        <v>0</v>
      </c>
      <c r="CT4" s="19">
        <v>0.3</v>
      </c>
      <c r="CU4" s="28"/>
      <c r="CV4" s="41">
        <f>IF(SUM(CB4,CF4)&gt;0,SUM(CB4,CF4),"")</f>
        <v>11.600000000000001</v>
      </c>
      <c r="CW4" s="41">
        <f>IF(SUM(CA4:CB4,CD4:CF4,CH4)-CC4-CG4&gt;0,SUM(CA4:CB4,CD4:CF4,CH4)-CC4-CG4,"")</f>
        <v>48</v>
      </c>
      <c r="CX4" s="41">
        <f>IF(SUM(CI4:CJ4,CL4)-CK4&gt;0,SUM(CI4:CJ4,CL4)-CK4,"")</f>
        <v>25.700000000000003</v>
      </c>
      <c r="CY4" s="41">
        <f>IF(SUM(CB4,CF4,CJ4)&gt;0,SUM(CB4,CF4,CJ4),"")</f>
        <v>18.400000000000002</v>
      </c>
      <c r="CZ4" s="41">
        <f>IF(SUM(CW4,CX4)&gt;0,SUM(CW4,CX4),"")</f>
        <v>73.7</v>
      </c>
      <c r="DA4" s="41">
        <f>IF(SUM(CN4,CR4)&gt;0,SUM(CN4,CR4),"")</f>
        <v>14</v>
      </c>
      <c r="DB4" s="41">
        <f>IF(SUM(CM4:CN4,CP4:CR4,CT4)-SUM(CO4,CS4)&gt;0,SUM(CM4:CN4,CP4:CR4,CT4)-SUM(CO4,CS4),"")</f>
        <v>51.599999999999994</v>
      </c>
      <c r="DC4" s="41">
        <f>IF(SUM(CW4,CX4,DB4)&gt;0,SUM(CW4,CX4,DB4),"")</f>
        <v>125.3</v>
      </c>
      <c r="DD4" s="52" t="str">
        <f>IF(MAX(EB4,FD4,GF4,HH4,IJ4,JL4,KN4,LP4,MR4,NT4,OV4,PX4,QZ4,SB4,TD4)-IF(L4="",0,L4)&gt;0.001,MAX(EB4,FD4,GF4,HH4,IJ4,JL4,KN4,LP4,MR4,NT4,OV4,PX4,QZ4,SB4,TD4)-IF(L4="",0,L4),"")</f>
        <v/>
      </c>
      <c r="DE4" s="52" t="str">
        <f>IF(MAX(EC4,FE4,GG4,HI4,IK4,JM4,KO4,LQ4,MS4,NU4,OW4,PY4,RA4,SC4,TE4)-IF(N4="",0,N4)&gt;0.001,MAX(EC4,FE4,GG4,HI4,IK4,JM4,KO4,LQ4,MS4,NU4,OW4,PY4,RA4,SC4,TE4)-IF(N4="",0,N4),"")</f>
        <v/>
      </c>
      <c r="DF4" s="52" t="str">
        <f>IF(MAX(EG4,FI4,GK4,HM4,IO4,JQ4,KS4,LU4,MW4,NY4,PA4,QC4,RE4,SG4,TI4)-IF(P4="",0,P4)&gt;0.001,MAX(EG4,FI4,GK4,HM4,IO4,JQ4,KS4,LU4,MW4,NY4,PA4,QC4,RE4,SG4,TI4)-IF(P4="",0,P4),"")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>IF(SUM(DH4,DL4)&gt;0,SUM(DH4,DL4),"")</f>
        <v/>
      </c>
      <c r="EB4" s="41" t="str">
        <f>IF(SUM(DG4:DH4,DJ4:DL4,DN4)-DI4-DM4&gt;0,SUM(DG4:DH4,DJ4:DL4,DN4)-DI4-DM4,"")</f>
        <v/>
      </c>
      <c r="EC4" s="41" t="str">
        <f>IF(SUM(DO4:DP4,DR4)-DQ4&gt;0,SUM(DO4:DP4,DR4)-DQ4,"")</f>
        <v/>
      </c>
      <c r="ED4" s="41" t="str">
        <f>IF(SUM(DH4,DL4,DP4)&gt;0,SUM(DH4,DL4,DP4),"")</f>
        <v/>
      </c>
      <c r="EE4" s="41" t="str">
        <f>IF(SUM(EB4,EC4)&gt;0,SUM(EB4,EC4),"")</f>
        <v/>
      </c>
      <c r="EF4" s="41" t="str">
        <f>IF(SUM(DT4,DX4)&gt;0,SUM(DT4,DX4),"")</f>
        <v/>
      </c>
      <c r="EG4" s="41" t="str">
        <f>IF(SUM(DS4:DT4,DV4:DX4,DZ4)-SUM(DU4,DY4)&gt;0,SUM(DS4:DT4,DV4:DX4,DZ4)-SUM(DU4,DY4),"")</f>
        <v/>
      </c>
      <c r="EH4" s="41" t="str">
        <f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>IF(SUM(FL4,FP4)&gt;0,SUM(FL4,FP4),"")</f>
        <v/>
      </c>
      <c r="GF4" s="41" t="str">
        <f>IF(SUM(FK4:FL4,FN4:FP4,FR4)-FM4-FQ4&gt;0,SUM(FK4:FL4,FN4:FP4,FR4)-FM4-FQ4,"")</f>
        <v/>
      </c>
      <c r="GG4" s="41" t="str">
        <f>IF(SUM(FS4:FT4,FV4)-FU4&gt;0,SUM(FS4:FT4,FV4)-FU4,"")</f>
        <v/>
      </c>
      <c r="GH4" s="41" t="str">
        <f>IF(SUM(FL4,FP4,FT4)&gt;0,SUM(FL4,FP4,FT4),"")</f>
        <v/>
      </c>
      <c r="GI4" s="41" t="str">
        <f>IF(SUM(GF4,GG4)&gt;0,SUM(GF4,GG4),"")</f>
        <v/>
      </c>
      <c r="GJ4" s="41" t="str">
        <f>IF(SUM(FX4,GB4)&gt;0,SUM(FX4,GB4),"")</f>
        <v/>
      </c>
      <c r="GK4" s="41" t="str">
        <f>IF(SUM(FW4:FX4,FZ4:GB4,GD4)-SUM(FY4,GC4)&gt;0,SUM(FW4:FX4,FZ4:GB4,GD4)-SUM(FY4,GC4),"")</f>
        <v/>
      </c>
      <c r="GL4" s="41" t="str">
        <f>IF(SUM(GF4,GG4,GK4)&gt;0,SUM(GF4,GG4,GK4),"")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>IF(SUM(HP4,HT4)&gt;0,SUM(HP4,HT4),"")</f>
        <v/>
      </c>
      <c r="IJ4" s="41" t="str">
        <f>IF(SUM(HO4:HP4,HR4:HT4,HV4)-HQ4-HU4&gt;0,SUM(HO4:HP4,HR4:HT4,HV4)-HQ4-HU4,"")</f>
        <v/>
      </c>
      <c r="IK4" s="41" t="str">
        <f>IF(SUM(HW4:HX4,HZ4)-HY4&gt;0,SUM(HW4:HX4,HZ4)-HY4,"")</f>
        <v/>
      </c>
      <c r="IL4" s="41" t="str">
        <f>IF(SUM(HP4,HT4,HX4)&gt;0,SUM(HP4,HT4,HX4),"")</f>
        <v/>
      </c>
      <c r="IM4" s="41" t="str">
        <f>IF(SUM(IJ4,IK4)&gt;0,SUM(IJ4,IK4),"")</f>
        <v/>
      </c>
      <c r="IN4" s="41" t="str">
        <f>IF(SUM(IB4,IF4)&gt;0,SUM(IB4,IF4),"")</f>
        <v/>
      </c>
      <c r="IO4" s="41" t="str">
        <f>IF(SUM(IA4:IB4,ID4:IF4,IH4)-SUM(IC4,IG4)&gt;0,SUM(IA4:IB4,ID4:IF4,IH4)-SUM(IC4,IG4),"")</f>
        <v/>
      </c>
      <c r="IP4" s="41" t="str">
        <f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 t="str">
        <f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>IF(SUM(JT4,JX4)&gt;0,SUM(JT4,JX4),"")</f>
        <v/>
      </c>
      <c r="KN4" s="41" t="str">
        <f>IF(SUM(JS4:JT4,JV4:JX4,JZ4)-JU4-JY4&gt;0,SUM(JS4:JT4,JV4:JX4,JZ4)-JU4-JY4,"")</f>
        <v/>
      </c>
      <c r="KO4" s="41" t="str">
        <f>IF(SUM(KA4:KB4,KD4)-KC4&gt;0,SUM(KA4:KB4,KD4)-KC4,"")</f>
        <v/>
      </c>
      <c r="KP4" s="41" t="str">
        <f>IF(SUM(JT4,JX4,KB4)&gt;0,SUM(JT4,JX4,KB4),"")</f>
        <v/>
      </c>
      <c r="KQ4" s="41" t="str">
        <f>IF(SUM(KN4,KO4)&gt;0,SUM(KN4,KO4),"")</f>
        <v/>
      </c>
      <c r="KR4" s="41" t="str">
        <f>IF(SUM(KF4,KJ4)&gt;0,SUM(KF4,KJ4),"")</f>
        <v/>
      </c>
      <c r="KS4" s="41" t="str">
        <f>IF(SUM(KE4:KF4,KH4:KJ4,KL4)-SUM(KG4,KK4)&gt;0,SUM(KE4:KF4,KH4:KJ4,KL4)-SUM(KG4,KK4),"")</f>
        <v/>
      </c>
      <c r="KT4" s="41" t="str">
        <f>IF(SUM(KN4,KO4,KS4)&gt;0,SUM(KN4,KO4,KS4),"")</f>
        <v/>
      </c>
      <c r="KU4" s="18">
        <v>18.600000000000001</v>
      </c>
      <c r="KV4" s="18">
        <v>7.2</v>
      </c>
      <c r="KW4" s="18">
        <v>0.6</v>
      </c>
      <c r="KX4" s="18">
        <v>0</v>
      </c>
      <c r="KY4" s="18">
        <v>18.600000000000001</v>
      </c>
      <c r="KZ4" s="18">
        <v>6.8</v>
      </c>
      <c r="LA4" s="18">
        <v>0.2</v>
      </c>
      <c r="LB4" s="18">
        <v>0</v>
      </c>
      <c r="LC4" s="18"/>
      <c r="LD4" s="18"/>
      <c r="LE4" s="18"/>
      <c r="LF4" s="18"/>
      <c r="LG4" s="18">
        <v>18.600000000000001</v>
      </c>
      <c r="LH4" s="18">
        <v>6.8</v>
      </c>
      <c r="LI4" s="18">
        <v>0</v>
      </c>
      <c r="LJ4" s="18">
        <v>0</v>
      </c>
      <c r="LK4" s="18"/>
      <c r="LL4" s="18"/>
      <c r="LM4" s="18"/>
      <c r="LN4" s="18"/>
      <c r="LO4" s="11">
        <f>IF(SUM(KV4,KZ4)&gt;0,SUM(KV4,KZ4),"")</f>
        <v>14</v>
      </c>
      <c r="LP4" s="11">
        <f>IF(SUM(KU4:KV4,KX4:KZ4,LB4)-KW4-LA4&gt;0,SUM(KU4:KV4,KX4:KZ4,LB4)-KW4-LA4,"")</f>
        <v>50.4</v>
      </c>
      <c r="LQ4" s="11" t="str">
        <f>IF(SUM(LC4:LD4,LF4)-LE4&gt;0,SUM(LC4:LD4,LF4)-LE4,"")</f>
        <v/>
      </c>
      <c r="LR4" s="11">
        <f>IF(SUM(KV4,KZ4,LD4)&gt;0,SUM(KV4,KZ4,LD4),"")</f>
        <v>14</v>
      </c>
      <c r="LS4" s="11">
        <f>IF(SUM(LP4,LQ4)&gt;0,SUM(LP4,LQ4),"")</f>
        <v>50.4</v>
      </c>
      <c r="LT4" s="11">
        <f>IF(SUM(LH4,LL4)&gt;0,SUM(LH4,LL4),"")</f>
        <v>6.8</v>
      </c>
      <c r="LU4" s="11">
        <f>IF(SUM(LG4:LH4,LJ4:LL4,LN4)-SUM(LI4,LM4)&gt;0,SUM(LG4:LH4,LJ4:LL4,LN4)-SUM(LI4,LM4),"")</f>
        <v>25.400000000000002</v>
      </c>
      <c r="LV4" s="11">
        <f>IF(SUM(LP4,LQ4,LU4)&gt;0,SUM(LP4,LQ4,LU4),"")</f>
        <v>75.8</v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>IF(SUM(LX4,MB4)&gt;0,SUM(LX4,MB4),"")</f>
        <v/>
      </c>
      <c r="MR4" s="41" t="str">
        <f>IF(SUM(LW4:LX4,LZ4:MB4,MD4)-LY4-MC4&gt;0,SUM(LW4:LX4,LZ4:MB4,MD4)-LY4-MC4,"")</f>
        <v/>
      </c>
      <c r="MS4" s="41" t="str">
        <f>IF(SUM(ME4:MF4,MH4)-MG4&gt;0,SUM(ME4:MF4,MH4)-MG4,"")</f>
        <v/>
      </c>
      <c r="MT4" s="41" t="str">
        <f>IF(SUM(LX4,MB4,MF4)&gt;0,SUM(LX4,MB4,MF4),"")</f>
        <v/>
      </c>
      <c r="MU4" s="41" t="str">
        <f>IF(SUM(MR4,MS4)&gt;0,SUM(MR4,MS4),"")</f>
        <v/>
      </c>
      <c r="MV4" s="41" t="str">
        <f>IF(SUM(MJ4,MN4)&gt;0,SUM(MJ4,MN4),"")</f>
        <v/>
      </c>
      <c r="MW4" s="41" t="str">
        <f>IF(SUM(MI4:MJ4,ML4:MN4,MP4)-SUM(MK4,MO4)&gt;0,SUM(MI4:MJ4,ML4:MN4,MP4)-SUM(MK4,MO4),"")</f>
        <v/>
      </c>
      <c r="MX4" s="41" t="str">
        <f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>IF(SUM(OB4,OF4)&gt;0,SUM(OB4,OF4),"")</f>
        <v/>
      </c>
      <c r="OV4" s="41" t="str">
        <f>IF(SUM(OA4:OB4,OD4:OF4,OH4)-OC4-OG4&gt;0,SUM(OA4:OB4,OD4:OF4,OH4)-OC4-OG4,"")</f>
        <v/>
      </c>
      <c r="OW4" s="41" t="str">
        <f>IF(SUM(OI4:OJ4,OL4)-OK4&gt;0,SUM(OI4:OJ4,OL4)-OK4,"")</f>
        <v/>
      </c>
      <c r="OX4" s="41" t="str">
        <f>IF(SUM(OB4,OF4,OJ4)&gt;0,SUM(OB4,OF4,OJ4),"")</f>
        <v/>
      </c>
      <c r="OY4" s="41" t="str">
        <f>IF(SUM(OV4,OW4)&gt;0,SUM(OV4,OW4),"")</f>
        <v/>
      </c>
      <c r="OZ4" s="41" t="str">
        <f>IF(SUM(ON4,OR4)&gt;0,SUM(ON4,OR4),"")</f>
        <v/>
      </c>
      <c r="PA4" s="41" t="str">
        <f>IF(SUM(OM4:ON4,OP4:OR4,OT4)-SUM(OO4,OS4)&gt;0,SUM(OM4:ON4,OP4:OR4,OT4)-SUM(OO4,OS4),"")</f>
        <v/>
      </c>
      <c r="PB4" s="41" t="str">
        <f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IF(SUM(PX4,PY4,QC4)&gt;0,SUM(PX4,PY4,QC4),"")</f>
        <v/>
      </c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41" t="str">
        <f>IF(SUM(QF4,QJ4)&gt;0,SUM(QF4,QJ4),"")</f>
        <v/>
      </c>
      <c r="QZ4" s="41" t="str">
        <f>IF(SUM(QE4:QF4,QH4:QJ4,QL4)-QG4-QK4&gt;0,SUM(QE4:QF4,QH4:QJ4,QL4)-QG4-QK4,"")</f>
        <v/>
      </c>
      <c r="RA4" s="41" t="str">
        <f>IF(SUM(QM4:QN4,QP4)-QO4&gt;0,SUM(QM4:QN4,QP4)-QO4,"")</f>
        <v/>
      </c>
      <c r="RB4" s="41" t="str">
        <f>IF(SUM(QF4,QJ4,QN4)&gt;0,SUM(QF4,QJ4,QN4),"")</f>
        <v/>
      </c>
      <c r="RC4" s="41" t="str">
        <f>IF(SUM(QZ4,RA4)&gt;0,SUM(QZ4,RA4),"")</f>
        <v/>
      </c>
      <c r="RD4" s="41" t="str">
        <f>IF(SUM(QR4,QV4)&gt;0,SUM(QR4,QV4),"")</f>
        <v/>
      </c>
      <c r="RE4" s="41" t="str">
        <f>IF(SUM(QQ4:QR4,QT4:QV4,QX4)-SUM(QS4,QW4)&gt;0,SUM(QQ4:QR4,QT4:QV4,QX4)-SUM(QS4,QW4),"")</f>
        <v/>
      </c>
      <c r="RF4" s="41" t="str">
        <f>IF(SUM(QZ4,RA4,RE4)&gt;0,SUM(QZ4,RA4,RE4),"")</f>
        <v/>
      </c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1" t="str">
        <f>IF(SUM(RH4,RL4)&gt;0,SUM(RH4,RL4),"")</f>
        <v/>
      </c>
      <c r="SB4" s="11" t="str">
        <f>IF(SUM(RG4:RH4,RJ4:RL4,RN4)-RI4-RM4&gt;0,SUM(RG4:RH4,RJ4:RL4,RN4)-RI4-RM4,"")</f>
        <v/>
      </c>
      <c r="SC4" s="11" t="str">
        <f>IF(SUM(RO4:RP4,RR4)-RQ4&gt;0,SUM(RO4:RP4,RR4)-RQ4,"")</f>
        <v/>
      </c>
      <c r="SD4" s="11" t="str">
        <f>IF(SUM(RH4,RL4,RP4)&gt;0,SUM(RH4,RL4,RP4),"")</f>
        <v/>
      </c>
      <c r="SE4" s="11" t="str">
        <f>IF(SUM(SB4,SC4)&gt;0,SUM(SB4,SC4),"")</f>
        <v/>
      </c>
      <c r="SF4" s="11" t="str">
        <f>IF(SUM(RT4,RX4)&gt;0,SUM(RT4,RX4),"")</f>
        <v/>
      </c>
      <c r="SG4" s="11" t="str">
        <f>IF(SUM(RS4:RT4,RV4:RX4,RZ4)-SUM(RU4,RY4)&gt;0,SUM(RS4:RT4,RV4:RX4,RZ4)-SUM(RU4,RY4),"")</f>
        <v/>
      </c>
      <c r="SH4" s="11" t="str">
        <f>IF(SUM(SB4,SC4,SG4)&gt;0,SUM(SB4,SC4,SG4),"")</f>
        <v/>
      </c>
      <c r="SI4" s="17"/>
      <c r="SJ4" s="17"/>
      <c r="SK4" s="17"/>
      <c r="SL4" s="17"/>
      <c r="SM4" s="17"/>
      <c r="SN4" s="17"/>
      <c r="SO4" s="17"/>
      <c r="SP4" s="17"/>
      <c r="SQ4" s="17"/>
      <c r="SR4" s="17"/>
      <c r="SS4" s="17"/>
      <c r="ST4" s="17"/>
      <c r="SU4" s="17"/>
      <c r="SV4" s="17"/>
      <c r="SW4" s="17"/>
      <c r="SX4" s="17"/>
      <c r="SY4" s="17"/>
      <c r="SZ4" s="17"/>
      <c r="TA4" s="17"/>
      <c r="TB4" s="17"/>
      <c r="TC4" s="41" t="str">
        <f>IF(SUM(SJ4,SN4)&gt;0,SUM(SJ4,SN4),"")</f>
        <v/>
      </c>
      <c r="TD4" s="41" t="str">
        <f>IF(SUM(SI4:SJ4,SL4:SN4,SP4)-SK4-SO4&gt;0,SUM(SI4:SJ4,SL4:SN4,SP4)-SK4-SO4,"")</f>
        <v/>
      </c>
      <c r="TE4" s="41" t="str">
        <f>IF(SUM(SQ4:SR4,ST4)-SS4&gt;0,SUM(SQ4:SR4,ST4)-SS4,"")</f>
        <v/>
      </c>
      <c r="TF4" s="41" t="str">
        <f>IF(SUM(SJ4,SN4,SR4)&gt;0,SUM(SJ4,SN4,SR4),"")</f>
        <v/>
      </c>
      <c r="TG4" s="41" t="str">
        <f>IF(SUM(TD4,TE4)&gt;0,SUM(TD4,TE4),"")</f>
        <v/>
      </c>
      <c r="TH4" s="41" t="str">
        <f>IF(SUM(SV4,SZ4)&gt;0,SUM(SV4,SZ4),"")</f>
        <v/>
      </c>
      <c r="TI4" s="41" t="str">
        <f>IF(SUM(SU4:SV4,SX4:SZ4,TB4)-SUM(SW4,TA4)&gt;0,SUM(SU4:SV4,SX4:SZ4,TB4)-SUM(SW4,TA4),"")</f>
        <v/>
      </c>
      <c r="TJ4" s="41" t="str">
        <f>IF(SUM(TD4,TE4,TI4)&gt;0,SUM(TD4,TE4,TI4),"")</f>
        <v/>
      </c>
      <c r="TK4" s="27">
        <f>IF($CU4="P",CA4,(CA4+AX4)/2)</f>
        <v>18.75</v>
      </c>
      <c r="TL4" s="27">
        <f>IF($CU4="P",CB4,(CB4+AY4)/2)</f>
        <v>7.2</v>
      </c>
      <c r="TM4" s="27">
        <f>IF($CU4="P",CC4,(CC4+AZ4)/2)</f>
        <v>0</v>
      </c>
      <c r="TN4" s="27">
        <f>IF($CU4="P",CD4,(CD4+BA4)/2)</f>
        <v>0.3</v>
      </c>
      <c r="TO4" s="27">
        <f>IF($CU4="P",CE4,(CE4+BB4)/2)</f>
        <v>18.25</v>
      </c>
      <c r="TP4" s="27">
        <f>IF($CU4="P",CF4,(CF4+BC4)/2)</f>
        <v>5.6</v>
      </c>
      <c r="TQ4" s="27">
        <f>IF($CU4="P",CG4,(CG4+BD4)/2)</f>
        <v>0.6</v>
      </c>
      <c r="TR4" s="27">
        <f>IF($CU4="P",CH4,(CH4+BE4)/2)</f>
        <v>0</v>
      </c>
      <c r="TS4" s="27">
        <f>IF($CU4="P",CI4,(CI4+BF4)/2)</f>
        <v>18.55</v>
      </c>
      <c r="TT4" s="27">
        <f>IF($CU4="P",CJ4,(CJ4+BG4)/2)</f>
        <v>6.8</v>
      </c>
      <c r="TU4" s="27">
        <f>IF($CU4="P",CK4,(CK4+BH4)/2)</f>
        <v>0.2</v>
      </c>
      <c r="TV4" s="27">
        <f>IF($CU4="P",CL4,(CL4+BI4)/2)</f>
        <v>0.3</v>
      </c>
      <c r="TW4" s="27">
        <f>IF($CU4="P",CM4,(CM4+BJ4)/2)</f>
        <v>18.55</v>
      </c>
      <c r="TX4" s="27">
        <f>IF($CU4="P",CN4,(CN4+BK4)/2)</f>
        <v>6.8000000000000007</v>
      </c>
      <c r="TY4" s="27">
        <f>IF($CU4="P",CO4,(CO4+BL4)/2)</f>
        <v>0.2</v>
      </c>
      <c r="TZ4" s="27">
        <f>IF($CU4="P",CP4,(CP4+BM4)/2)</f>
        <v>0.3</v>
      </c>
      <c r="UA4" s="27">
        <f>IF($CU4="P",CQ4,(CQ4+BN4)/2)</f>
        <v>18.850000000000001</v>
      </c>
      <c r="UB4" s="27">
        <f>IF($CU4="P",CR4,(CR4+BO4)/2)</f>
        <v>6.8</v>
      </c>
      <c r="UC4" s="27">
        <f>IF($CU4="P",CS4,(CS4+BP4)/2)</f>
        <v>0</v>
      </c>
      <c r="UD4" s="27">
        <f>IF($CU4="P",CT4,(CT4+BQ4)/2)</f>
        <v>0.3</v>
      </c>
      <c r="UE4" s="29" t="s">
        <v>56</v>
      </c>
      <c r="UF4" s="11">
        <f>IF(SUM(TL4,TP4)&gt;0,SUM(TL4,TP4),"")</f>
        <v>12.8</v>
      </c>
      <c r="UG4" s="11">
        <f>IF(SUM(TK4:TL4,TN4:TP4,TR4)-TM4-TQ4&gt;0,SUM(TK4:TL4,TN4:TP4,TR4)-TM4-TQ4,"")</f>
        <v>49.5</v>
      </c>
      <c r="UH4" s="11">
        <f>IF(SUM(TS4:TT4,TV4)-TU4&gt;0,SUM(TS4:TT4,TV4)-TU4,"")</f>
        <v>25.450000000000003</v>
      </c>
      <c r="UI4" s="11">
        <f>IF(SUM(TL4,TP4,TT4)&gt;0,SUM(TL4,TP4,TT4),"")</f>
        <v>19.600000000000001</v>
      </c>
      <c r="UJ4" s="11">
        <f>IF(SUM(UG4,UH4)&gt;0,SUM(UG4,UH4),"")</f>
        <v>74.95</v>
      </c>
      <c r="UK4" s="11">
        <f>IF(SUM(TX4,UB4)&gt;0,SUM(TX4,UB4),"")</f>
        <v>13.600000000000001</v>
      </c>
      <c r="UL4" s="11">
        <f>IF(SUM(TW4:TX4,TZ4:UB4,UD4)-SUM(TY4,UC4)&gt;0,SUM(TW4:TX4,TZ4:UB4,UD4)-SUM(TY4,UC4),"")</f>
        <v>51.399999999999991</v>
      </c>
      <c r="UM4" s="11">
        <f>IF(SUM(UG4,UH4,UL4)&gt;0,SUM(UG4,UH4,UL4),"")</f>
        <v>126.35</v>
      </c>
    </row>
    <row r="5" spans="1:559" x14ac:dyDescent="0.2">
      <c r="A5" s="4" cm="1">
        <f t="array" ref="A5">IF(AND(H5&lt;&gt;"",H5&lt;&gt;"No DD"),SUMPRODUCT((H$4:H$22&lt;&gt;"")*(H$4:H$22&lt;&gt;"No DD")*(E$4:E$22&gt;E5))+1,IF(H5="No DD",SUMPRODUCT((H$4:H$22="No DD")*(E$4:E$22&gt;E5))+1+SUMPRODUCT((H$4:H$22&lt;&gt;"")*(H$4:H$22&lt;&gt;"No DD")),""))</f>
        <v>2</v>
      </c>
      <c r="B5" s="5" t="s">
        <v>227</v>
      </c>
      <c r="C5" s="4" t="s">
        <v>6</v>
      </c>
      <c r="D5" s="4">
        <v>2007</v>
      </c>
      <c r="E5" s="9">
        <f>SUM(J5:R5)+SUM(J5:N5)*0.0000001+SUM(J5)*0.0000000000001</f>
        <v>177.80001254000507</v>
      </c>
      <c r="F5" s="3" t="str">
        <f>IF(OR(AND(AP5&gt;=AW$24,AQ5&gt;=AW$28,AP5&lt;&gt;"",AO5=""),AND(AU5&gt;=AW$24,AV5&gt;=AW$28,AU5&lt;&gt;"",AO5=""),AND(BS5&gt;=BZ$24,BT5&gt;=BZ$28,BS5&lt;&gt;"",BR5=""),AND(BX5&gt;=BZ$24,BY5&gt;=BZ$28,BX5&lt;&gt;"",BR5=""),AND(CV5&gt;=DC$24,CW5&gt;=DC$28,CV5&lt;&gt;"",CU5=""),AND(DA5&gt;=DC$24,DB5&gt;=DC$28,DA5&lt;&gt;""),AND(EA5&gt;=EH$24,EB5&gt;=EH$28,EA5&lt;&gt;""),AND(EF5&gt;=EH$24,EG5&gt;=EH$28,EF5&lt;&gt;""),AND(FC5&gt;=FJ$24,FD5&gt;=FJ$28,FC5&lt;&gt;""),AND(FH5&gt;=FJ$24,FI5&gt;=FJ$28,FH5&lt;&gt;""),AND(GE5&gt;=GL$24,GF5&gt;=GL$28,GE5&lt;&gt;""),AND(GJ5&gt;=GL$24,GK5&gt;=GL$28,GJ5&lt;&gt;""),AND(HG5&gt;=HN$24,HH5&gt;=HN$28,HG5&lt;&gt;""),AND(HL5&gt;=HN$24,HM5&gt;=HN$28,HL5&lt;&gt;""),AND(II5&gt;=IP$24,IJ5&gt;=IP$28,II5&lt;&gt;""),AND(IN5&gt;=IP$24,IO5&gt;=IP$28,IN5&lt;&gt;""),AND(JK5&gt;=JR$24,JL5&gt;=JR$28,JK5&lt;&gt;""),AND(JP5&gt;=JR$24,JQ5&gt;=JR$28,JP5&lt;&gt;""),AND(KM5&gt;=KT$24,KN5&gt;=KT$28,KM5&lt;&gt;""),AND(KR5&gt;=KT$24,KS5&gt;=KT$28,KR5&lt;&gt;""),AND(LO5&gt;=LV$24,LP5&gt;=LV$28,LO5&lt;&gt;""),AND(LT5&gt;=LV$24,LU5&gt;=LV$28,LT5&lt;&gt;""),AND(MQ5&gt;=MX$24,MR5&gt;=MX$28,MQ5&lt;&gt;""),AND(MV5&gt;=MX$24,MW5&gt;=MX$28,MV5&lt;&gt;""),AND(NS5&gt;=NZ$24,NT5&gt;=NZ$28,NS5&lt;&gt;""),AND(NX5&gt;=NZ$24,NY5&gt;=NZ$28,NX5&lt;&gt;""),AND(OU5&gt;=PB$24,OV5&gt;=PB$28,OU5&lt;&gt;""),AND(OZ5&gt;=PB$24,PA5&gt;=PB$28,OZ5&lt;&gt;""),AND(PW5&gt;=QD$24,PX5&gt;=QD$28,PW5&lt;&gt;""),AND(QB5&gt;=QD$24,QC5&gt;=QD$28,QB5&lt;&gt;""),AND(QY5&gt;=RF$24,QZ5&gt;=RF$28,QY5&lt;&gt;""),AND(RD5&gt;=RF$24,RE5&gt;=RF$28,RD5&lt;&gt;""),AND(SA5&gt;=SH$24,SB5&gt;=SH$28,SA5&lt;&gt;""),AND(SF5&gt;=SH$24,SG5&gt;=SH$28,SF5&lt;&gt;""),AND(TC5&gt;=TJ$24,TD5&gt;=TJ$28,TC5&lt;&gt;""),AND(TI5&gt;=TJ$24,TJ5&gt;=TJ$28,TI5&lt;&gt;"")),"P","")</f>
        <v>P</v>
      </c>
      <c r="G5" s="3" t="str">
        <f>IF(OR(AND(AQ5&gt;=AW$28,AQ5&lt;&gt;"",AO5=""),AND(AV5&gt;=AW$28,AV5&lt;&gt;"",AO5=""),AND(BT5&gt;=BZ$28,BT5&lt;&gt;"",BR5=""),AND(BY5&gt;=BZ$28,BY5&lt;&gt;"",BR5=""),AND(CW5&gt;=DC$28,CW5&lt;&gt;"",CU5=""),AND(DB5&gt;=DC$28,DB5&lt;&gt;"",CU5=""),AND(EB5&gt;=EH$28,EB5&lt;&gt;""),AND(EG5&gt;=EH$28,EG5&lt;&gt;""),AND(FD5&gt;=FJ$28,FD5&lt;&gt;""),AND(FI5&gt;=FJ$28,FI5&lt;&gt;""),AND(GF5&gt;=GL$28,GF5&lt;&gt;""),AND(GK5&gt;=GL$28,GK5&lt;&gt;""),AND(HH5&gt;=HN$28,HH5&lt;&gt;""),AND(HM5&gt;=HN$28,HM5&lt;&gt;""),AND(IJ5&gt;=IP$28,IJ5&lt;&gt;""),AND(IO5&gt;=IP$28,IO5&lt;&gt;""),AND(JL5&gt;=JR$28,JL5&lt;&gt;""),AND(JQ5&gt;=JR$28,JQ5&lt;&gt;""),AND(KN5&gt;=KT$28,KN5&lt;&gt;""),AND(KS5&gt;=KT$28,KS5&lt;&gt;""),AND(LP5&gt;=LV$28,LP5&lt;&gt;""),AND(LU5&gt;=LV$28,LU5&lt;&gt;""),AND(MR5&gt;=MX$28,MR5&lt;&gt;""),AND(MW5&gt;=MX$28,MW5&lt;&gt;""),AND(NT5&gt;=NZ$28,NT5&lt;&gt;""),AND(NY5&gt;=NZ$28,NY5&lt;&gt;""),AND(OV5&gt;=PB$28,OV5&lt;&gt;""),AND(PA5&gt;=PB$28,PA5&lt;&gt;""),AND(PX5&gt;=QD$28,PX5&lt;&gt;""),AND(QC5&gt;=QD$28,QC5&lt;&gt;""),AND(QZ5&gt;=RF$28,QZ5&lt;&gt;""),AND(RE5&gt;=RF$28,RE5&lt;&gt;""),AND(SB5&gt;=SH$28,SB5&lt;&gt;""),AND(SG5&gt;=SH$28,SG5&lt;&gt;""),AND(TD5&gt;=TJ$28,TD5&lt;&gt;""),AND(TJ5&gt;=TJ$28,TJ5&lt;&gt;"")),"P","")</f>
        <v>P</v>
      </c>
      <c r="H5" s="37" t="str">
        <f>IF(AND(G5="P",F5=""),"No DD",IF(OR(AND(AS5&gt;=AW$27,AT5&gt;=AW$31,AS5&lt;&gt;"",AO5=""),AND(BV5&gt;=BZ$27,BW5&gt;=BZ$31,BV5&lt;&gt;"",BR5=""),AND(CY5&gt;=DC$27,CZ5&gt;=DC$31,CY5&lt;&gt;"",CU5=""),AND(ED5&gt;=EH$27,EE5&gt;=EH$31,ED5&lt;&gt;""),AND(FF5&gt;=FJ$27,FG5&gt;=FJ$31,FF5&lt;&gt;""),AND(GH5&gt;=GL$27,GI5&gt;=GL$31,GH5&lt;&gt;""),AND(HJ5&gt;=HN$27,HK5&gt;=HN$31,HJ5&lt;&gt;""),AND(IL5&gt;=IP$27,IM5&gt;=IP$31,IL5&lt;&gt;""),AND(JN5&gt;=JR$27,JO5&gt;=JR$31,JN5&lt;&gt;""),AND(KP5&gt;=KT$27,KQ5&gt;=KT$31,KP5&lt;&gt;""),AND(LR5&gt;=LV$27,LS5&gt;=LV$31,LR5&lt;&gt;""),AND(MT5&gt;=MX$27,MU5&gt;=MX$31,MT5&lt;&gt;""),AND(NV5&gt;=NZ$27,NW5&gt;=NZ$31,NV5&lt;&gt;""),AND(OX5&gt;=PB$27,OY5&gt;=PB$31,OX5&lt;&gt;""),AND(PZ5&gt;=QD$27,QA5&gt;=QD$31,PZ5&lt;&gt;""),AND(RB5&gt;=RF$27,RC5&gt;=RF$31,RB5&lt;&gt;""),AND(SD5&gt;=SH$27,SE5&gt;=SH$31,SD5&lt;&gt;""),AND(TF5&gt;=TJ$27,TG5&gt;=TJ$31,TF5&lt;&gt;"")),"Merit",IF(OR(AND(AS5&gt;=AW$26,AT5&gt;=AW$30,AS5&lt;&gt;"",AO5=""),AND(BV5&gt;=BZ$26,BW5&gt;=BZ$30,BV5&lt;&gt;"",BR5=""),AND(CY5&gt;=DC$26,CZ5&gt;=DC$30,CY5&lt;&gt;"",CU5=""),AND(ED5&gt;=EH$26,EE5&gt;=EH$30,ED5&lt;&gt;""),AND(FF5&gt;=FJ$26,FG5&gt;=FJ$30,FF5&lt;&gt;""),AND(GH5&gt;=GL$26,GI5&gt;=GL$30,GH5&lt;&gt;""),AND(HJ5&gt;=HN$26,HK5&gt;=HN$30,HJ5&lt;&gt;""),AND(IL5&gt;=IP$26,IM5&gt;=IP$30,IL5&lt;&gt;""),AND(JN5&gt;=JR$26,JO5&gt;=JR$30,JN5&lt;&gt;""),AND(KP5&gt;=KT$26,KQ5&gt;=KT$30,KP5&lt;&gt;""),AND(LR5&gt;=LV$26,LS5&gt;=LV$30,LR5&lt;&gt;""),AND(MT5&gt;=MX$26,MU5&gt;=MX$30,MT5&lt;&gt;""),AND(NV5&gt;=NZ$26,NW5&gt;=NZ$30,NV5&lt;&gt;""),AND(OX5&gt;=PB$26,OY5&gt;=PB$30,OX5&lt;&gt;""),AND(PZ5&gt;=QD$26,QA5&gt;=QD$30,PZ5&lt;&gt;""),AND(RB5&gt;=RF$26,RC5&gt;=RF$30,RB5&lt;&gt;""),AND(SD5&gt;=SH$26,SE5&gt;=SH$30,SD5&lt;&gt;""),AND(TF5&gt;=TJ$26,TG5&gt;=TJ$30,TF5&lt;&gt;"")),"Excellence",IF(I5="P","Worlds Team",IF(F5="P","National Team","")))))</f>
        <v>Excellence</v>
      </c>
      <c r="I5" s="3" t="str">
        <f>IF(OR(AND(AS5&gt;=AW$25,AT5&gt;=AW$29,AS5&lt;&gt;"",AO5=""),AND(BV5&gt;=BZ$25,BW5&gt;=BZ$29,BV5&lt;&gt;"",BR5=""),AND(CY5&gt;=DC$25,CZ5&gt;=DC$29,CY5&lt;&gt;"",CU5=""),AND(ED5&gt;=EH$25,EE5&gt;=EH$29,ED5&lt;&gt;""),AND(FF5&gt;=FJ$25,FG5&gt;=FJ$29,FF5&lt;&gt;""),AND(GH5&gt;=GL$25,GI5&gt;=GL$29,GH5&lt;&gt;""),AND(HJ5&gt;=HN$25,HK5&gt;=HN$29,HJ5&lt;&gt;""),AND(IL5&gt;=IP$25,IM5&gt;=IP$29,IL5&lt;&gt;""),AND(JN5&gt;=JR$25,JO5&gt;=JR$29,JN5&lt;&gt;""),AND(KP5&gt;=KT$25,KQ5&gt;=KT$29,KP5&lt;&gt;""),AND(LR5&gt;=LV$25,LS5&gt;=LV$29,LR5&lt;&gt;""),AND(MT5&gt;=MX$25,MU5&gt;=MX$29,MT5&lt;&gt;""),AND(NV5&gt;=NZ$25,NW5&gt;=NZ$29,NV5&lt;&gt;""),AND(OX5&gt;=PB$25,OY5&gt;=PB$29,OX5&lt;&gt;""),AND(PZ5&gt;=QD$25,QA5&gt;=QD$29,PZ5&lt;&gt;""),AND(RB5&gt;=RF$25,RC5&gt;=RF$29,RB5&lt;&gt;""),AND(SD5&gt;=SH$25,SE5&gt;=SH$29,SD5&lt;&gt;""),AND(TF5&gt;=TJ$25,TG5&gt;=TJ$29,TF5&lt;&gt;"")),"P","")</f>
        <v>P</v>
      </c>
      <c r="J5" s="8">
        <f>IF(COUNT(AQ5,BT5,CW5)&gt;0,LARGE((AQ5,BT5,CW5),1),0)</f>
        <v>51</v>
      </c>
      <c r="K5" s="8" t="str">
        <f>IF(J5=0,"",IF(J5=CW5,$CA$1,IF(J5=BT5,$AX$1,IF(J5=AQ5,$U$1,""))))</f>
        <v>2024 Nationals</v>
      </c>
      <c r="L5" s="8">
        <f>IF(COUNT(AQ5,BT5,CW5)&gt;1,LARGE((AQ5,BT5,CW5),2),0)</f>
        <v>50.3</v>
      </c>
      <c r="M5" s="8" t="str">
        <f>IF(K5=0,"",IF(AND(L5=J5,L5=AQ5,K5=BT5),$U$1,IF(AND(L5=J5,L5=AQ5,L5=CW5),$U$1,IF(AND(L5=J5,L5=CW5,L5=BT5),$AX$1,IF(L5=CW5,$CA$1,IF(L5=BT5,$AX$1,IF(L5=AQ5,$U$1,"")))))))</f>
        <v>2024 Elite Canada</v>
      </c>
      <c r="N5" s="8">
        <f>IF(COUNT(AR5,BU5,CX5)&gt;0,LARGE((AR5,BU5,CX5),1),0)</f>
        <v>24.099999999999998</v>
      </c>
      <c r="O5" s="8" t="str">
        <f>IF(N5=0,"",IF(N5=CX5,$CA$1,IF(N5=BU5,$AX$1,IF(N5=AR5,$U$1,""))))</f>
        <v>2024 Elite Canada</v>
      </c>
      <c r="P5" s="8">
        <f>IF(MAX(AV5,BY5,DB5)&gt;0,MAX(AV5,BY5,DB5),0)</f>
        <v>51.5</v>
      </c>
      <c r="Q5" s="8" t="str">
        <f>IF(P5=0,"",IF(P5=DB5,$CA$1,IF(P5=BY5,$AX$1,IF(P5=AV5,$U$1,""))))</f>
        <v>2024 Elite Canada</v>
      </c>
      <c r="R5" s="8">
        <f>IF(MAX(DD5:DF5)&gt;0,MAX(DD5:DF5),"")</f>
        <v>0.90000000000000213</v>
      </c>
      <c r="S5" s="11" t="str">
        <f>IF(R5="","",IF(R5=DD5,"("&amp;DD$2&amp;")",IF(R5=DE5,"("&amp;DE$2&amp;")",IF(R5=DF5,"("&amp;DF$2&amp;")"))))</f>
        <v>(Q2)</v>
      </c>
      <c r="T5" s="8" t="str">
        <f>IF(R5="","",IF(R5=DD5,IF(R5+IF(L5="",0,L5)=TD5,$SI$1,IF(R5+IF(L5="",0,L5)=SB5,$RG$1,IF(R5+IF(L5="",0,L5)=QZ5,$QE$1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))),IF(R5=DE5,IF(R5+IF(N5="",0,N5)=TE5,$SI$1,IF(R5+IF(N5="",0,N5)=SC5,$RG$1,IF(R5+IF(N5="",0,N5)=RA5,$QE$1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))),IF(R5=DF5,IF(R5+IF(P5="",0,P5)=TI5,$SI$1,IF(R5+IF(P5="",0,P5)=SG5,$RG$1,IF(R5+IF(P5="",0,P5)=RE5,$QE$1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)))</f>
        <v>2023 Junior Worlds (Nov 19)</v>
      </c>
      <c r="U5" s="19">
        <v>18.2</v>
      </c>
      <c r="V5" s="19">
        <v>5.1999999999999993</v>
      </c>
      <c r="W5" s="19">
        <v>0</v>
      </c>
      <c r="X5" s="19">
        <v>0</v>
      </c>
      <c r="Y5" s="19">
        <v>18.2</v>
      </c>
      <c r="Z5" s="19">
        <v>5.1999999999999993</v>
      </c>
      <c r="AA5" s="19">
        <v>0.2</v>
      </c>
      <c r="AB5" s="19">
        <v>0</v>
      </c>
      <c r="AC5" s="19">
        <v>17</v>
      </c>
      <c r="AD5" s="19">
        <v>3.2</v>
      </c>
      <c r="AE5" s="19">
        <v>0</v>
      </c>
      <c r="AF5" s="19">
        <v>0</v>
      </c>
      <c r="AG5" s="19">
        <v>18.7</v>
      </c>
      <c r="AH5" s="19">
        <v>6</v>
      </c>
      <c r="AI5" s="19">
        <v>0.2</v>
      </c>
      <c r="AJ5" s="19">
        <v>0</v>
      </c>
      <c r="AK5" s="19">
        <v>18.600000000000001</v>
      </c>
      <c r="AL5" s="19">
        <v>5.6</v>
      </c>
      <c r="AM5" s="19">
        <v>0</v>
      </c>
      <c r="AN5" s="19">
        <v>0</v>
      </c>
      <c r="AO5" s="28"/>
      <c r="AP5" s="41">
        <f>IF(SUM(V5,Z5)&gt;0,SUM(V5,Z5),"")</f>
        <v>10.399999999999999</v>
      </c>
      <c r="AQ5" s="41">
        <f>IF(SUM(U5:V5,X5:Z5,AB5)-W5-AA5&gt;0,SUM(U5:V5,X5:Z5,AB5)-W5-AA5,"")</f>
        <v>46.599999999999994</v>
      </c>
      <c r="AR5" s="41">
        <f>IF(SUM(AC5:AD5,AF5)-AE5&gt;0,SUM(AC5:AD5,AF5)-AE5,"")</f>
        <v>20.2</v>
      </c>
      <c r="AS5" s="41">
        <f>IF(SUM(V5,Z5,AD5)&gt;0,SUM(V5,Z5,AD5),"")</f>
        <v>13.599999999999998</v>
      </c>
      <c r="AT5" s="41">
        <f>IF(SUM(AQ5,AR5)&gt;0,SUM(AQ5,AR5),"")</f>
        <v>66.8</v>
      </c>
      <c r="AU5" s="41">
        <f>IF(SUM(AH5,AL5)&gt;0,SUM(AH5,AL5),"")</f>
        <v>11.6</v>
      </c>
      <c r="AV5" s="41">
        <f>IF(SUM(AG5:AH5,AJ5:AL5,AN5)-SUM(AI5,AM5)&gt;0,SUM(AG5:AH5,AJ5:AL5,AN5)-SUM(AI5,AM5),"")</f>
        <v>48.699999999999996</v>
      </c>
      <c r="AW5" s="41">
        <f>IF(SUM(AQ5,AR5,AV5)&gt;0,SUM(AQ5,AR5,AV5),"")</f>
        <v>115.5</v>
      </c>
      <c r="AX5" s="18">
        <v>18.8</v>
      </c>
      <c r="AY5" s="18">
        <v>6.8</v>
      </c>
      <c r="AZ5" s="18">
        <v>0</v>
      </c>
      <c r="BA5" s="18">
        <v>0.3</v>
      </c>
      <c r="BB5" s="18">
        <v>18.600000000000001</v>
      </c>
      <c r="BC5" s="18">
        <v>6.4</v>
      </c>
      <c r="BD5" s="18">
        <v>0.6</v>
      </c>
      <c r="BE5" s="18">
        <v>0</v>
      </c>
      <c r="BF5" s="18">
        <v>18.399999999999999</v>
      </c>
      <c r="BG5" s="18">
        <v>6</v>
      </c>
      <c r="BH5" s="18">
        <v>0.6</v>
      </c>
      <c r="BI5" s="18">
        <v>0.3</v>
      </c>
      <c r="BJ5" s="18">
        <v>19</v>
      </c>
      <c r="BK5" s="18">
        <v>6.8</v>
      </c>
      <c r="BL5" s="18">
        <v>0</v>
      </c>
      <c r="BM5" s="18">
        <v>0.3</v>
      </c>
      <c r="BN5" s="18">
        <v>19</v>
      </c>
      <c r="BO5" s="18">
        <v>6.4</v>
      </c>
      <c r="BP5" s="18">
        <v>0</v>
      </c>
      <c r="BQ5" s="18">
        <v>0</v>
      </c>
      <c r="BR5" s="29"/>
      <c r="BS5" s="11">
        <f>IF(SUM(AY5,BC5)&gt;0,SUM(AY5,BC5),"")</f>
        <v>13.2</v>
      </c>
      <c r="BT5" s="11">
        <f>IF(SUM(AX5:AY5,BA5:BC5,BE5)-AZ5-BD5&gt;0,SUM(AX5:AY5,BA5:BC5,BE5)-AZ5-BD5,"")</f>
        <v>50.3</v>
      </c>
      <c r="BU5" s="11">
        <f>IF(SUM(BF5:BG5,BI5)-BH5&gt;0,SUM(BF5:BG5,BI5)-BH5,"")</f>
        <v>24.099999999999998</v>
      </c>
      <c r="BV5" s="11">
        <f>IF(SUM(AY5,BC5,BG5)&gt;0,SUM(AY5,BC5,BG5),"")</f>
        <v>19.2</v>
      </c>
      <c r="BW5" s="11">
        <f>IF(SUM(BT5,BU5)&gt;0,SUM(BT5,BU5),"")</f>
        <v>74.399999999999991</v>
      </c>
      <c r="BX5" s="11">
        <f>IF(SUM(BK5,BO5)&gt;0,SUM(BK5,BO5),"")</f>
        <v>13.2</v>
      </c>
      <c r="BY5" s="11">
        <f>IF(SUM(BJ5:BK5,BM5:BO5,BQ5)-SUM(BL5,BP5)&gt;0,SUM(BJ5:BK5,BM5:BO5,BQ5)-SUM(BL5,BP5),"")</f>
        <v>51.5</v>
      </c>
      <c r="BZ5" s="11">
        <f>IF(SUM(BT5,BU5,BY5)&gt;0,SUM(BT5,BU5,BY5),"")</f>
        <v>125.89999999999999</v>
      </c>
      <c r="CA5" s="19">
        <v>19</v>
      </c>
      <c r="CB5" s="19">
        <v>6.8</v>
      </c>
      <c r="CC5" s="19">
        <v>0</v>
      </c>
      <c r="CD5" s="19">
        <v>0.3</v>
      </c>
      <c r="CE5" s="19">
        <v>18.5</v>
      </c>
      <c r="CF5" s="19">
        <v>6.4</v>
      </c>
      <c r="CG5" s="19">
        <v>0</v>
      </c>
      <c r="CH5" s="19">
        <v>0</v>
      </c>
      <c r="CI5" s="19">
        <v>18.2</v>
      </c>
      <c r="CJ5" s="19">
        <v>5.2</v>
      </c>
      <c r="CK5" s="19">
        <v>0.6</v>
      </c>
      <c r="CL5" s="19">
        <v>0.3</v>
      </c>
      <c r="CM5" s="19">
        <v>18.8</v>
      </c>
      <c r="CN5" s="19">
        <v>6.8</v>
      </c>
      <c r="CO5" s="19">
        <v>0</v>
      </c>
      <c r="CP5" s="19">
        <v>0.3</v>
      </c>
      <c r="CQ5" s="19">
        <v>18.899999999999999</v>
      </c>
      <c r="CR5" s="19">
        <v>6.4</v>
      </c>
      <c r="CS5" s="19">
        <v>0</v>
      </c>
      <c r="CT5" s="19">
        <v>0</v>
      </c>
      <c r="CU5" s="28"/>
      <c r="CV5" s="41">
        <f>IF(SUM(CB5,CF5)&gt;0,SUM(CB5,CF5),"")</f>
        <v>13.2</v>
      </c>
      <c r="CW5" s="41">
        <f>IF(SUM(CA5:CB5,CD5:CF5,CH5)-CC5-CG5&gt;0,SUM(CA5:CB5,CD5:CF5,CH5)-CC5-CG5,"")</f>
        <v>51</v>
      </c>
      <c r="CX5" s="41">
        <f>IF(SUM(CI5:CJ5,CL5)-CK5&gt;0,SUM(CI5:CJ5,CL5)-CK5,"")</f>
        <v>23.099999999999998</v>
      </c>
      <c r="CY5" s="41">
        <f>IF(SUM(CB5,CF5,CJ5)&gt;0,SUM(CB5,CF5,CJ5),"")</f>
        <v>18.399999999999999</v>
      </c>
      <c r="CZ5" s="41">
        <f>IF(SUM(CW5,CX5)&gt;0,SUM(CW5,CX5),"")</f>
        <v>74.099999999999994</v>
      </c>
      <c r="DA5" s="41">
        <f>IF(SUM(CN5,CR5)&gt;0,SUM(CN5,CR5),"")</f>
        <v>13.2</v>
      </c>
      <c r="DB5" s="41">
        <f>IF(SUM(CM5:CN5,CP5:CR5,CT5)-SUM(CO5,CS5)&gt;0,SUM(CM5:CN5,CP5:CR5,CT5)-SUM(CO5,CS5),"")</f>
        <v>51.199999999999996</v>
      </c>
      <c r="DC5" s="41">
        <f>IF(SUM(CW5,CX5,DB5)&gt;0,SUM(CW5,CX5,DB5),"")</f>
        <v>125.29999999999998</v>
      </c>
      <c r="DD5" s="52">
        <f>IF(MAX(EB5,FD5,GF5,HH5,IJ5,JL5,KN5,LP5,MR5,NT5,OV5,PX5,QZ5,SB5,TD5)-IF(L5="",0,L5)&gt;0.001,MAX(EB5,FD5,GF5,HH5,IJ5,JL5,KN5,LP5,MR5,NT5,OV5,PX5,QZ5,SB5,TD5)-IF(L5="",0,L5),"")</f>
        <v>0.10000000000000142</v>
      </c>
      <c r="DE5" s="52">
        <f>IF(MAX(EC5,FE5,GG5,HI5,IK5,JM5,KO5,LQ5,MS5,NU5,OW5,PY5,RA5,SC5,TE5)-IF(N5="",0,N5)&gt;0.001,MAX(EC5,FE5,GG5,HI5,IK5,JM5,KO5,LQ5,MS5,NU5,OW5,PY5,RA5,SC5,TE5)-IF(N5="",0,N5),"")</f>
        <v>0.90000000000000213</v>
      </c>
      <c r="DF5" s="52" t="str">
        <f>IF(MAX(EG5,FI5,GK5,HM5,IO5,JQ5,KS5,LU5,MW5,NY5,PA5,QC5,RE5,SG5,TI5)-IF(P5="",0,P5)&gt;0.001,MAX(EG5,FI5,GK5,HM5,IO5,JQ5,KS5,LU5,MW5,NY5,PA5,QC5,RE5,SG5,TI5)-IF(P5="",0,P5),"")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>IF(SUM(DH5,DL5)&gt;0,SUM(DH5,DL5),"")</f>
        <v/>
      </c>
      <c r="EB5" s="41" t="str">
        <f>IF(SUM(DG5:DH5,DJ5:DL5,DN5)-DI5-DM5&gt;0,SUM(DG5:DH5,DJ5:DL5,DN5)-DI5-DM5,"")</f>
        <v/>
      </c>
      <c r="EC5" s="41" t="str">
        <f>IF(SUM(DO5:DP5,DR5)-DQ5&gt;0,SUM(DO5:DP5,DR5)-DQ5,"")</f>
        <v/>
      </c>
      <c r="ED5" s="41" t="str">
        <f>IF(SUM(DH5,DL5,DP5)&gt;0,SUM(DH5,DL5,DP5),"")</f>
        <v/>
      </c>
      <c r="EE5" s="41" t="str">
        <f>IF(SUM(EB5,EC5)&gt;0,SUM(EB5,EC5),"")</f>
        <v/>
      </c>
      <c r="EF5" s="41" t="str">
        <f>IF(SUM(DT5,DX5)&gt;0,SUM(DT5,DX5),"")</f>
        <v/>
      </c>
      <c r="EG5" s="41" t="str">
        <f>IF(SUM(DS5:DT5,DV5:DX5,DZ5)-SUM(DU5,DY5)&gt;0,SUM(DS5:DT5,DV5:DX5,DZ5)-SUM(DU5,DY5),"")</f>
        <v/>
      </c>
      <c r="EH5" s="41" t="str">
        <f>IF(SUM(EB5,EC5,EG5)&gt;0,SUM(EB5,EC5,EG5),"")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IF(SUM(FD5,FE5,FI5)&gt;0,SUM(FD5,FE5,FI5),"")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>IF(SUM(FL5,FP5)&gt;0,SUM(FL5,FP5),"")</f>
        <v/>
      </c>
      <c r="GF5" s="41" t="str">
        <f>IF(SUM(FK5:FL5,FN5:FP5,FR5)-FM5-FQ5&gt;0,SUM(FK5:FL5,FN5:FP5,FR5)-FM5-FQ5,"")</f>
        <v/>
      </c>
      <c r="GG5" s="41" t="str">
        <f>IF(SUM(FS5:FT5,FV5)-FU5&gt;0,SUM(FS5:FT5,FV5)-FU5,"")</f>
        <v/>
      </c>
      <c r="GH5" s="41" t="str">
        <f>IF(SUM(FL5,FP5,FT5)&gt;0,SUM(FL5,FP5,FT5),"")</f>
        <v/>
      </c>
      <c r="GI5" s="41" t="str">
        <f>IF(SUM(GF5,GG5)&gt;0,SUM(GF5,GG5),"")</f>
        <v/>
      </c>
      <c r="GJ5" s="41" t="str">
        <f>IF(SUM(FX5,GB5)&gt;0,SUM(FX5,GB5),"")</f>
        <v/>
      </c>
      <c r="GK5" s="41" t="str">
        <f>IF(SUM(FW5:FX5,FZ5:GB5,GD5)-SUM(FY5,GC5)&gt;0,SUM(FW5:FX5,FZ5:GB5,GD5)-SUM(FY5,GC5),"")</f>
        <v/>
      </c>
      <c r="GL5" s="41" t="str">
        <f>IF(SUM(GF5,GG5,GK5)&gt;0,SUM(GF5,GG5,GK5),"")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IF(SUM(HH5,HI5,HM5)&gt;0,SUM(HH5,HI5,HM5),"")</f>
        <v/>
      </c>
      <c r="HO5" s="17">
        <v>16.7</v>
      </c>
      <c r="HP5" s="17">
        <v>6.8</v>
      </c>
      <c r="HQ5" s="17">
        <v>0.8</v>
      </c>
      <c r="HR5" s="17">
        <v>0</v>
      </c>
      <c r="HS5" s="17">
        <v>18.600000000000001</v>
      </c>
      <c r="HT5" s="17">
        <v>6.4</v>
      </c>
      <c r="HU5" s="17">
        <v>0</v>
      </c>
      <c r="HV5" s="17">
        <v>0</v>
      </c>
      <c r="HW5" s="17">
        <v>18.600000000000001</v>
      </c>
      <c r="HX5" s="17">
        <v>6.4</v>
      </c>
      <c r="HY5" s="17">
        <v>0</v>
      </c>
      <c r="HZ5" s="17">
        <v>0</v>
      </c>
      <c r="IA5" s="17">
        <v>18.8</v>
      </c>
      <c r="IB5" s="17">
        <v>5.6</v>
      </c>
      <c r="IC5" s="17">
        <v>0</v>
      </c>
      <c r="ID5" s="17">
        <v>0</v>
      </c>
      <c r="IE5" s="17">
        <v>18.399999999999999</v>
      </c>
      <c r="IF5" s="17">
        <v>6</v>
      </c>
      <c r="IG5" s="17">
        <v>0</v>
      </c>
      <c r="IH5" s="17">
        <v>0</v>
      </c>
      <c r="II5" s="41">
        <f>IF(SUM(HP5,HT5)&gt;0,SUM(HP5,HT5),"")</f>
        <v>13.2</v>
      </c>
      <c r="IJ5" s="41">
        <f>IF(SUM(HO5:HP5,HR5:HT5,HV5)-HQ5-HU5&gt;0,SUM(HO5:HP5,HR5:HT5,HV5)-HQ5-HU5,"")</f>
        <v>47.7</v>
      </c>
      <c r="IK5" s="41">
        <f>IF(SUM(HW5:HX5,HZ5)-HY5&gt;0,SUM(HW5:HX5,HZ5)-HY5,"")</f>
        <v>25</v>
      </c>
      <c r="IL5" s="41">
        <f>IF(SUM(HP5,HT5,HX5)&gt;0,SUM(HP5,HT5,HX5),"")</f>
        <v>19.600000000000001</v>
      </c>
      <c r="IM5" s="41">
        <f>IF(SUM(IJ5,IK5)&gt;0,SUM(IJ5,IK5),"")</f>
        <v>72.7</v>
      </c>
      <c r="IN5" s="41">
        <f>IF(SUM(IB5,IF5)&gt;0,SUM(IB5,IF5),"")</f>
        <v>11.6</v>
      </c>
      <c r="IO5" s="41">
        <f>IF(SUM(IA5:IB5,ID5:IF5,IH5)-SUM(IC5,IG5)&gt;0,SUM(IA5:IB5,ID5:IF5,IH5)-SUM(IC5,IG5),"")</f>
        <v>48.8</v>
      </c>
      <c r="IP5" s="41">
        <f>IF(SUM(IJ5,IK5,IO5)&gt;0,SUM(IJ5,IK5,IO5),"")</f>
        <v>121.5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IF(SUM(JL5,JM5,JQ5)&gt;0,SUM(JL5,JM5,JQ5),"")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>IF(SUM(JT5,JX5)&gt;0,SUM(JT5,JX5),"")</f>
        <v/>
      </c>
      <c r="KN5" s="41" t="str">
        <f>IF(SUM(JS5:JT5,JV5:JX5,JZ5)-JU5-JY5&gt;0,SUM(JS5:JT5,JV5:JX5,JZ5)-JU5-JY5,"")</f>
        <v/>
      </c>
      <c r="KO5" s="41" t="str">
        <f>IF(SUM(KA5:KB5,KD5)-KC5&gt;0,SUM(KA5:KB5,KD5)-KC5,"")</f>
        <v/>
      </c>
      <c r="KP5" s="41" t="str">
        <f>IF(SUM(JT5,JX5,KB5)&gt;0,SUM(JT5,JX5,KB5),"")</f>
        <v/>
      </c>
      <c r="KQ5" s="41" t="str">
        <f>IF(SUM(KN5,KO5)&gt;0,SUM(KN5,KO5),"")</f>
        <v/>
      </c>
      <c r="KR5" s="41" t="str">
        <f>IF(SUM(KF5,KJ5)&gt;0,SUM(KF5,KJ5),"")</f>
        <v/>
      </c>
      <c r="KS5" s="41" t="str">
        <f>IF(SUM(KE5:KF5,KH5:KJ5,KL5)-SUM(KG5,KK5)&gt;0,SUM(KE5:KF5,KH5:KJ5,KL5)-SUM(KG5,KK5),"")</f>
        <v/>
      </c>
      <c r="KT5" s="41" t="str">
        <f>IF(SUM(KN5,KO5,KS5)&gt;0,SUM(KN5,KO5,KS5),"")</f>
        <v/>
      </c>
      <c r="KU5" s="18">
        <v>18.8</v>
      </c>
      <c r="KV5" s="18">
        <v>7.2</v>
      </c>
      <c r="KW5" s="18">
        <v>0</v>
      </c>
      <c r="KX5" s="18">
        <v>0</v>
      </c>
      <c r="KY5" s="18">
        <v>18.600000000000001</v>
      </c>
      <c r="KZ5" s="18">
        <v>6</v>
      </c>
      <c r="LA5" s="18">
        <v>0.2</v>
      </c>
      <c r="LB5" s="18">
        <v>0</v>
      </c>
      <c r="LC5" s="18"/>
      <c r="LD5" s="18"/>
      <c r="LE5" s="18"/>
      <c r="LF5" s="18"/>
      <c r="LG5" s="18">
        <v>19</v>
      </c>
      <c r="LH5" s="18">
        <v>7.2</v>
      </c>
      <c r="LI5" s="18">
        <v>0</v>
      </c>
      <c r="LJ5" s="18">
        <v>0</v>
      </c>
      <c r="LK5" s="18">
        <v>18.600000000000001</v>
      </c>
      <c r="LL5" s="18">
        <v>6</v>
      </c>
      <c r="LM5" s="18">
        <v>0.6</v>
      </c>
      <c r="LN5" s="18">
        <v>0</v>
      </c>
      <c r="LO5" s="11">
        <f>IF(SUM(KV5,KZ5)&gt;0,SUM(KV5,KZ5),"")</f>
        <v>13.2</v>
      </c>
      <c r="LP5" s="11">
        <f>IF(SUM(KU5:KV5,KX5:KZ5,LB5)-KW5-LA5&gt;0,SUM(KU5:KV5,KX5:KZ5,LB5)-KW5-LA5,"")</f>
        <v>50.4</v>
      </c>
      <c r="LQ5" s="11" t="str">
        <f>IF(SUM(LC5:LD5,LF5)-LE5&gt;0,SUM(LC5:LD5,LF5)-LE5,"")</f>
        <v/>
      </c>
      <c r="LR5" s="11">
        <f>IF(SUM(KV5,KZ5,LD5)&gt;0,SUM(KV5,KZ5,LD5),"")</f>
        <v>13.2</v>
      </c>
      <c r="LS5" s="11">
        <f>IF(SUM(LP5,LQ5)&gt;0,SUM(LP5,LQ5),"")</f>
        <v>50.4</v>
      </c>
      <c r="LT5" s="11">
        <f>IF(SUM(LH5,LL5)&gt;0,SUM(LH5,LL5),"")</f>
        <v>13.2</v>
      </c>
      <c r="LU5" s="11">
        <f>IF(SUM(LG5:LH5,LJ5:LL5,LN5)-SUM(LI5,LM5)&gt;0,SUM(LG5:LH5,LJ5:LL5,LN5)-SUM(LI5,LM5),"")</f>
        <v>50.199999999999996</v>
      </c>
      <c r="LV5" s="11">
        <f>IF(SUM(LP5,LQ5,LU5)&gt;0,SUM(LP5,LQ5,LU5),"")</f>
        <v>100.6</v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>IF(SUM(LX5,MB5)&gt;0,SUM(LX5,MB5),"")</f>
        <v/>
      </c>
      <c r="MR5" s="41" t="str">
        <f>IF(SUM(LW5:LX5,LZ5:MB5,MD5)-LY5-MC5&gt;0,SUM(LW5:LX5,LZ5:MB5,MD5)-LY5-MC5,"")</f>
        <v/>
      </c>
      <c r="MS5" s="41" t="str">
        <f>IF(SUM(ME5:MF5,MH5)-MG5&gt;0,SUM(ME5:MF5,MH5)-MG5,"")</f>
        <v/>
      </c>
      <c r="MT5" s="41" t="str">
        <f>IF(SUM(LX5,MB5,MF5)&gt;0,SUM(LX5,MB5,MF5),"")</f>
        <v/>
      </c>
      <c r="MU5" s="41" t="str">
        <f>IF(SUM(MR5,MS5)&gt;0,SUM(MR5,MS5),"")</f>
        <v/>
      </c>
      <c r="MV5" s="41" t="str">
        <f>IF(SUM(MJ5,MN5)&gt;0,SUM(MJ5,MN5),"")</f>
        <v/>
      </c>
      <c r="MW5" s="41" t="str">
        <f>IF(SUM(MI5:MJ5,ML5:MN5,MP5)-SUM(MK5,MO5)&gt;0,SUM(MI5:MJ5,ML5:MN5,MP5)-SUM(MK5,MO5),"")</f>
        <v/>
      </c>
      <c r="MX5" s="41" t="str">
        <f>IF(SUM(MR5,MS5,MW5)&gt;0,SUM(MR5,MS5,MW5),"")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IF(SUM(NT5,NU5,NY5)&gt;0,SUM(NT5,NU5,NY5),"")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>IF(SUM(OB5,OF5)&gt;0,SUM(OB5,OF5),"")</f>
        <v/>
      </c>
      <c r="OV5" s="41" t="str">
        <f>IF(SUM(OA5:OB5,OD5:OF5,OH5)-OC5-OG5&gt;0,SUM(OA5:OB5,OD5:OF5,OH5)-OC5-OG5,"")</f>
        <v/>
      </c>
      <c r="OW5" s="41" t="str">
        <f>IF(SUM(OI5:OJ5,OL5)-OK5&gt;0,SUM(OI5:OJ5,OL5)-OK5,"")</f>
        <v/>
      </c>
      <c r="OX5" s="41" t="str">
        <f>IF(SUM(OB5,OF5,OJ5)&gt;0,SUM(OB5,OF5,OJ5),"")</f>
        <v/>
      </c>
      <c r="OY5" s="41" t="str">
        <f>IF(SUM(OV5,OW5)&gt;0,SUM(OV5,OW5),"")</f>
        <v/>
      </c>
      <c r="OZ5" s="41" t="str">
        <f>IF(SUM(ON5,OR5)&gt;0,SUM(ON5,OR5),"")</f>
        <v/>
      </c>
      <c r="PA5" s="41" t="str">
        <f>IF(SUM(OM5:ON5,OP5:OR5,OT5)-SUM(OO5,OS5)&gt;0,SUM(OM5:ON5,OP5:OR5,OT5)-SUM(OO5,OS5),"")</f>
        <v/>
      </c>
      <c r="PB5" s="41" t="str">
        <f>IF(SUM(OV5,OW5,PA5)&gt;0,SUM(OV5,OW5,PA5),"")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IF(SUM(PX5,PY5,QC5)&gt;0,SUM(PX5,PY5,QC5),"")</f>
        <v/>
      </c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41" t="str">
        <f>IF(SUM(QF5,QJ5)&gt;0,SUM(QF5,QJ5),"")</f>
        <v/>
      </c>
      <c r="QZ5" s="41" t="str">
        <f>IF(SUM(QE5:QF5,QH5:QJ5,QL5)-QG5-QK5&gt;0,SUM(QE5:QF5,QH5:QJ5,QL5)-QG5-QK5,"")</f>
        <v/>
      </c>
      <c r="RA5" s="41" t="str">
        <f>IF(SUM(QM5:QN5,QP5)-QO5&gt;0,SUM(QM5:QN5,QP5)-QO5,"")</f>
        <v/>
      </c>
      <c r="RB5" s="41" t="str">
        <f>IF(SUM(QF5,QJ5,QN5)&gt;0,SUM(QF5,QJ5,QN5),"")</f>
        <v/>
      </c>
      <c r="RC5" s="41" t="str">
        <f>IF(SUM(QZ5,RA5)&gt;0,SUM(QZ5,RA5),"")</f>
        <v/>
      </c>
      <c r="RD5" s="41" t="str">
        <f>IF(SUM(QR5,QV5)&gt;0,SUM(QR5,QV5),"")</f>
        <v/>
      </c>
      <c r="RE5" s="41" t="str">
        <f>IF(SUM(QQ5:QR5,QT5:QV5,QX5)-SUM(QS5,QW5)&gt;0,SUM(QQ5:QR5,QT5:QV5,QX5)-SUM(QS5,QW5),"")</f>
        <v/>
      </c>
      <c r="RF5" s="41" t="str">
        <f>IF(SUM(QZ5,RA5,RE5)&gt;0,SUM(QZ5,RA5,RE5),"")</f>
        <v/>
      </c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1" t="str">
        <f>IF(SUM(RH5,RL5)&gt;0,SUM(RH5,RL5),"")</f>
        <v/>
      </c>
      <c r="SB5" s="11" t="str">
        <f>IF(SUM(RG5:RH5,RJ5:RL5,RN5)-RI5-RM5&gt;0,SUM(RG5:RH5,RJ5:RL5,RN5)-RI5-RM5,"")</f>
        <v/>
      </c>
      <c r="SC5" s="11" t="str">
        <f>IF(SUM(RO5:RP5,RR5)-RQ5&gt;0,SUM(RO5:RP5,RR5)-RQ5,"")</f>
        <v/>
      </c>
      <c r="SD5" s="11" t="str">
        <f>IF(SUM(RH5,RL5,RP5)&gt;0,SUM(RH5,RL5,RP5),"")</f>
        <v/>
      </c>
      <c r="SE5" s="11" t="str">
        <f>IF(SUM(SB5,SC5)&gt;0,SUM(SB5,SC5),"")</f>
        <v/>
      </c>
      <c r="SF5" s="11" t="str">
        <f>IF(SUM(RT5,RX5)&gt;0,SUM(RT5,RX5),"")</f>
        <v/>
      </c>
      <c r="SG5" s="11" t="str">
        <f>IF(SUM(RS5:RT5,RV5:RX5,RZ5)-SUM(RU5,RY5)&gt;0,SUM(RS5:RT5,RV5:RX5,RZ5)-SUM(RU5,RY5),"")</f>
        <v/>
      </c>
      <c r="SH5" s="11" t="str">
        <f>IF(SUM(SB5,SC5,SG5)&gt;0,SUM(SB5,SC5,SG5),"")</f>
        <v/>
      </c>
      <c r="SI5" s="17"/>
      <c r="SJ5" s="17"/>
      <c r="SK5" s="17"/>
      <c r="SL5" s="17"/>
      <c r="SM5" s="17"/>
      <c r="SN5" s="17"/>
      <c r="SO5" s="17"/>
      <c r="SP5" s="17"/>
      <c r="SQ5" s="17"/>
      <c r="SR5" s="17"/>
      <c r="SS5" s="17"/>
      <c r="ST5" s="17"/>
      <c r="SU5" s="17"/>
      <c r="SV5" s="17"/>
      <c r="SW5" s="17"/>
      <c r="SX5" s="17"/>
      <c r="SY5" s="17"/>
      <c r="SZ5" s="17"/>
      <c r="TA5" s="17"/>
      <c r="TB5" s="17"/>
      <c r="TC5" s="41" t="str">
        <f>IF(SUM(SJ5,SN5)&gt;0,SUM(SJ5,SN5),"")</f>
        <v/>
      </c>
      <c r="TD5" s="41" t="str">
        <f>IF(SUM(SI5:SJ5,SL5:SN5,SP5)-SK5-SO5&gt;0,SUM(SI5:SJ5,SL5:SN5,SP5)-SK5-SO5,"")</f>
        <v/>
      </c>
      <c r="TE5" s="41" t="str">
        <f>IF(SUM(SQ5:SR5,ST5)-SS5&gt;0,SUM(SQ5:SR5,ST5)-SS5,"")</f>
        <v/>
      </c>
      <c r="TF5" s="41" t="str">
        <f>IF(SUM(SJ5,SN5,SR5)&gt;0,SUM(SJ5,SN5,SR5),"")</f>
        <v/>
      </c>
      <c r="TG5" s="41" t="str">
        <f>IF(SUM(TD5,TE5)&gt;0,SUM(TD5,TE5),"")</f>
        <v/>
      </c>
      <c r="TH5" s="41" t="str">
        <f>IF(SUM(SV5,SZ5)&gt;0,SUM(SV5,SZ5),"")</f>
        <v/>
      </c>
      <c r="TI5" s="41" t="str">
        <f>IF(SUM(SU5:SV5,SX5:SZ5,TB5)-SUM(SW5,TA5)&gt;0,SUM(SU5:SV5,SX5:SZ5,TB5)-SUM(SW5,TA5),"")</f>
        <v/>
      </c>
      <c r="TJ5" s="41" t="str">
        <f>IF(SUM(TD5,TE5,TI5)&gt;0,SUM(TD5,TE5,TI5),"")</f>
        <v/>
      </c>
      <c r="TK5" s="27">
        <f>IF($CU5="P",CA5,(CA5+AX5)/2)</f>
        <v>18.899999999999999</v>
      </c>
      <c r="TL5" s="27">
        <f>IF($CU5="P",CB5,(CB5+AY5)/2)</f>
        <v>6.8</v>
      </c>
      <c r="TM5" s="27">
        <f>IF($CU5="P",CC5,(CC5+AZ5)/2)</f>
        <v>0</v>
      </c>
      <c r="TN5" s="27">
        <f>IF($CU5="P",CD5,(CD5+BA5)/2)</f>
        <v>0.3</v>
      </c>
      <c r="TO5" s="27">
        <f>IF($CU5="P",CE5,(CE5+BB5)/2)</f>
        <v>18.55</v>
      </c>
      <c r="TP5" s="27">
        <f>IF($CU5="P",CF5,(CF5+BC5)/2)</f>
        <v>6.4</v>
      </c>
      <c r="TQ5" s="27">
        <f>IF($CU5="P",CG5,(CG5+BD5)/2)</f>
        <v>0.3</v>
      </c>
      <c r="TR5" s="27">
        <f>IF($CU5="P",CH5,(CH5+BE5)/2)</f>
        <v>0</v>
      </c>
      <c r="TS5" s="27">
        <f>IF($CU5="P",CI5,(CI5+BF5)/2)</f>
        <v>18.299999999999997</v>
      </c>
      <c r="TT5" s="27">
        <f>IF($CU5="P",CJ5,(CJ5+BG5)/2)</f>
        <v>5.6</v>
      </c>
      <c r="TU5" s="27">
        <f>IF($CU5="P",CK5,(CK5+BH5)/2)</f>
        <v>0.6</v>
      </c>
      <c r="TV5" s="27">
        <f>IF($CU5="P",CL5,(CL5+BI5)/2)</f>
        <v>0.3</v>
      </c>
      <c r="TW5" s="27">
        <f>IF($CU5="P",CM5,(CM5+BJ5)/2)</f>
        <v>18.899999999999999</v>
      </c>
      <c r="TX5" s="27">
        <f>IF($CU5="P",CN5,(CN5+BK5)/2)</f>
        <v>6.8</v>
      </c>
      <c r="TY5" s="27">
        <f>IF($CU5="P",CO5,(CO5+BL5)/2)</f>
        <v>0</v>
      </c>
      <c r="TZ5" s="27">
        <f>IF($CU5="P",CP5,(CP5+BM5)/2)</f>
        <v>0.3</v>
      </c>
      <c r="UA5" s="27">
        <f>IF($CU5="P",CQ5,(CQ5+BN5)/2)</f>
        <v>18.95</v>
      </c>
      <c r="UB5" s="27">
        <f>IF($CU5="P",CR5,(CR5+BO5)/2)</f>
        <v>6.4</v>
      </c>
      <c r="UC5" s="27">
        <f>IF($CU5="P",CS5,(CS5+BP5)/2)</f>
        <v>0</v>
      </c>
      <c r="UD5" s="27">
        <f>IF($CU5="P",CT5,(CT5+BQ5)/2)</f>
        <v>0</v>
      </c>
      <c r="UE5" s="29" t="s">
        <v>56</v>
      </c>
      <c r="UF5" s="11">
        <f>IF(SUM(TL5,TP5)&gt;0,SUM(TL5,TP5),"")</f>
        <v>13.2</v>
      </c>
      <c r="UG5" s="11">
        <f>IF(SUM(TK5:TL5,TN5:TP5,TR5)-TM5-TQ5&gt;0,SUM(TK5:TL5,TN5:TP5,TR5)-TM5-TQ5,"")</f>
        <v>50.65</v>
      </c>
      <c r="UH5" s="11">
        <f>IF(SUM(TS5:TT5,TV5)-TU5&gt;0,SUM(TS5:TT5,TV5)-TU5,"")</f>
        <v>23.599999999999998</v>
      </c>
      <c r="UI5" s="11">
        <f>IF(SUM(TL5,TP5,TT5)&gt;0,SUM(TL5,TP5,TT5),"")</f>
        <v>18.799999999999997</v>
      </c>
      <c r="UJ5" s="11">
        <f>IF(SUM(UG5,UH5)&gt;0,SUM(UG5,UH5),"")</f>
        <v>74.25</v>
      </c>
      <c r="UK5" s="11">
        <f>IF(SUM(TX5,UB5)&gt;0,SUM(TX5,UB5),"")</f>
        <v>13.2</v>
      </c>
      <c r="UL5" s="11">
        <f>IF(SUM(TW5:TX5,TZ5:UB5,UD5)-SUM(TY5,UC5)&gt;0,SUM(TW5:TX5,TZ5:UB5,UD5)-SUM(TY5,UC5),"")</f>
        <v>51.35</v>
      </c>
      <c r="UM5" s="11">
        <f>IF(SUM(UG5,UH5,UL5)&gt;0,SUM(UG5,UH5,UL5),"")</f>
        <v>125.6</v>
      </c>
    </row>
    <row r="6" spans="1:559" x14ac:dyDescent="0.2">
      <c r="A6" s="4" cm="1">
        <f t="array" ref="A6">IF(AND(H6&lt;&gt;"",H6&lt;&gt;"No DD"),SUMPRODUCT((H$4:H$22&lt;&gt;"")*(H$4:H$22&lt;&gt;"No DD")*(E$4:E$22&gt;E6))+1,IF(H6="No DD",SUMPRODUCT((H$4:H$22="No DD")*(E$4:E$22&gt;E6))+1+SUMPRODUCT((H$4:H$22&lt;&gt;"")*(H$4:H$22&lt;&gt;"No DD")),""))</f>
        <v>3</v>
      </c>
      <c r="B6" s="5" t="s">
        <v>93</v>
      </c>
      <c r="C6" s="4" t="s">
        <v>5</v>
      </c>
      <c r="D6" s="4">
        <v>1999</v>
      </c>
      <c r="E6" s="9">
        <f>SUM(J6:R6)+SUM(J6:N6)*0.0000001+SUM(J6)*0.0000000000001</f>
        <v>175.00001243000494</v>
      </c>
      <c r="F6" s="3" t="str">
        <f>IF(OR(AND(AP6&gt;=AW$24,AQ6&gt;=AW$28,AP6&lt;&gt;"",AO6=""),AND(AU6&gt;=AW$24,AV6&gt;=AW$28,AU6&lt;&gt;"",AO6=""),AND(BS6&gt;=BZ$24,BT6&gt;=BZ$28,BS6&lt;&gt;"",BR6=""),AND(BX6&gt;=BZ$24,BY6&gt;=BZ$28,BX6&lt;&gt;"",BR6=""),AND(CV6&gt;=DC$24,CW6&gt;=DC$28,CV6&lt;&gt;"",CU6=""),AND(DA6&gt;=DC$24,DB6&gt;=DC$28,DA6&lt;&gt;""),AND(EA6&gt;=EH$24,EB6&gt;=EH$28,EA6&lt;&gt;""),AND(EF6&gt;=EH$24,EG6&gt;=EH$28,EF6&lt;&gt;""),AND(FC6&gt;=FJ$24,FD6&gt;=FJ$28,FC6&lt;&gt;""),AND(FH6&gt;=FJ$24,FI6&gt;=FJ$28,FH6&lt;&gt;""),AND(GE6&gt;=GL$24,GF6&gt;=GL$28,GE6&lt;&gt;""),AND(GJ6&gt;=GL$24,GK6&gt;=GL$28,GJ6&lt;&gt;""),AND(HG6&gt;=HN$24,HH6&gt;=HN$28,HG6&lt;&gt;""),AND(HL6&gt;=HN$24,HM6&gt;=HN$28,HL6&lt;&gt;""),AND(II6&gt;=IP$24,IJ6&gt;=IP$28,II6&lt;&gt;""),AND(IN6&gt;=IP$24,IO6&gt;=IP$28,IN6&lt;&gt;""),AND(JK6&gt;=JR$24,JL6&gt;=JR$28,JK6&lt;&gt;""),AND(JP6&gt;=JR$24,JQ6&gt;=JR$28,JP6&lt;&gt;""),AND(KM6&gt;=KT$24,KN6&gt;=KT$28,KM6&lt;&gt;""),AND(KR6&gt;=KT$24,KS6&gt;=KT$28,KR6&lt;&gt;""),AND(LO6&gt;=LV$24,LP6&gt;=LV$28,LO6&lt;&gt;""),AND(LT6&gt;=LV$24,LU6&gt;=LV$28,LT6&lt;&gt;""),AND(MQ6&gt;=MX$24,MR6&gt;=MX$28,MQ6&lt;&gt;""),AND(MV6&gt;=MX$24,MW6&gt;=MX$28,MV6&lt;&gt;""),AND(NS6&gt;=NZ$24,NT6&gt;=NZ$28,NS6&lt;&gt;""),AND(NX6&gt;=NZ$24,NY6&gt;=NZ$28,NX6&lt;&gt;""),AND(OU6&gt;=PB$24,OV6&gt;=PB$28,OU6&lt;&gt;""),AND(OZ6&gt;=PB$24,PA6&gt;=PB$28,OZ6&lt;&gt;""),AND(PW6&gt;=QD$24,PX6&gt;=QD$28,PW6&lt;&gt;""),AND(QB6&gt;=QD$24,QC6&gt;=QD$28,QB6&lt;&gt;""),AND(QY6&gt;=RF$24,QZ6&gt;=RF$28,QY6&lt;&gt;""),AND(RD6&gt;=RF$24,RE6&gt;=RF$28,RD6&lt;&gt;""),AND(SA6&gt;=SH$24,SB6&gt;=SH$28,SA6&lt;&gt;""),AND(SF6&gt;=SH$24,SG6&gt;=SH$28,SF6&lt;&gt;""),AND(TC6&gt;=TJ$24,TD6&gt;=TJ$28,TC6&lt;&gt;""),AND(TI6&gt;=TJ$24,TJ6&gt;=TJ$28,TI6&lt;&gt;"")),"P","")</f>
        <v>P</v>
      </c>
      <c r="G6" s="3" t="str">
        <f>IF(OR(AND(AQ6&gt;=AW$28,AQ6&lt;&gt;"",AO6=""),AND(AV6&gt;=AW$28,AV6&lt;&gt;"",AO6=""),AND(BT6&gt;=BZ$28,BT6&lt;&gt;"",BR6=""),AND(BY6&gt;=BZ$28,BY6&lt;&gt;"",BR6=""),AND(CW6&gt;=DC$28,CW6&lt;&gt;"",CU6=""),AND(DB6&gt;=DC$28,DB6&lt;&gt;"",CU6=""),AND(EB6&gt;=EH$28,EB6&lt;&gt;""),AND(EG6&gt;=EH$28,EG6&lt;&gt;""),AND(FD6&gt;=FJ$28,FD6&lt;&gt;""),AND(FI6&gt;=FJ$28,FI6&lt;&gt;""),AND(GF6&gt;=GL$28,GF6&lt;&gt;""),AND(GK6&gt;=GL$28,GK6&lt;&gt;""),AND(HH6&gt;=HN$28,HH6&lt;&gt;""),AND(HM6&gt;=HN$28,HM6&lt;&gt;""),AND(IJ6&gt;=IP$28,IJ6&lt;&gt;""),AND(IO6&gt;=IP$28,IO6&lt;&gt;""),AND(JL6&gt;=JR$28,JL6&lt;&gt;""),AND(JQ6&gt;=JR$28,JQ6&lt;&gt;""),AND(KN6&gt;=KT$28,KN6&lt;&gt;""),AND(KS6&gt;=KT$28,KS6&lt;&gt;""),AND(LP6&gt;=LV$28,LP6&lt;&gt;""),AND(LU6&gt;=LV$28,LU6&lt;&gt;""),AND(MR6&gt;=MX$28,MR6&lt;&gt;""),AND(MW6&gt;=MX$28,MW6&lt;&gt;""),AND(NT6&gt;=NZ$28,NT6&lt;&gt;""),AND(NY6&gt;=NZ$28,NY6&lt;&gt;""),AND(OV6&gt;=PB$28,OV6&lt;&gt;""),AND(PA6&gt;=PB$28,PA6&lt;&gt;""),AND(PX6&gt;=QD$28,PX6&lt;&gt;""),AND(QC6&gt;=QD$28,QC6&lt;&gt;""),AND(QZ6&gt;=RF$28,QZ6&lt;&gt;""),AND(RE6&gt;=RF$28,RE6&lt;&gt;""),AND(SB6&gt;=SH$28,SB6&lt;&gt;""),AND(SG6&gt;=SH$28,SG6&lt;&gt;""),AND(TD6&gt;=TJ$28,TD6&lt;&gt;""),AND(TJ6&gt;=TJ$28,TJ6&lt;&gt;"")),"P","")</f>
        <v>P</v>
      </c>
      <c r="H6" s="37" t="str">
        <f>IF(AND(G6="P",F6=""),"No DD",IF(OR(AND(AS6&gt;=AW$27,AT6&gt;=AW$31,AS6&lt;&gt;"",AO6=""),AND(BV6&gt;=BZ$27,BW6&gt;=BZ$31,BV6&lt;&gt;"",BR6=""),AND(CY6&gt;=DC$27,CZ6&gt;=DC$31,CY6&lt;&gt;"",CU6=""),AND(ED6&gt;=EH$27,EE6&gt;=EH$31,ED6&lt;&gt;""),AND(FF6&gt;=FJ$27,FG6&gt;=FJ$31,FF6&lt;&gt;""),AND(GH6&gt;=GL$27,GI6&gt;=GL$31,GH6&lt;&gt;""),AND(HJ6&gt;=HN$27,HK6&gt;=HN$31,HJ6&lt;&gt;""),AND(IL6&gt;=IP$27,IM6&gt;=IP$31,IL6&lt;&gt;""),AND(JN6&gt;=JR$27,JO6&gt;=JR$31,JN6&lt;&gt;""),AND(KP6&gt;=KT$27,KQ6&gt;=KT$31,KP6&lt;&gt;""),AND(LR6&gt;=LV$27,LS6&gt;=LV$31,LR6&lt;&gt;""),AND(MT6&gt;=MX$27,MU6&gt;=MX$31,MT6&lt;&gt;""),AND(NV6&gt;=NZ$27,NW6&gt;=NZ$31,NV6&lt;&gt;""),AND(OX6&gt;=PB$27,OY6&gt;=PB$31,OX6&lt;&gt;""),AND(PZ6&gt;=QD$27,QA6&gt;=QD$31,PZ6&lt;&gt;""),AND(RB6&gt;=RF$27,RC6&gt;=RF$31,RB6&lt;&gt;""),AND(SD6&gt;=SH$27,SE6&gt;=SH$31,SD6&lt;&gt;""),AND(TF6&gt;=TJ$27,TG6&gt;=TJ$31,TF6&lt;&gt;"")),"Merit",IF(OR(AND(AS6&gt;=AW$26,AT6&gt;=AW$30,AS6&lt;&gt;"",AO6=""),AND(BV6&gt;=BZ$26,BW6&gt;=BZ$30,BV6&lt;&gt;"",BR6=""),AND(CY6&gt;=DC$26,CZ6&gt;=DC$30,CY6&lt;&gt;"",CU6=""),AND(ED6&gt;=EH$26,EE6&gt;=EH$30,ED6&lt;&gt;""),AND(FF6&gt;=FJ$26,FG6&gt;=FJ$30,FF6&lt;&gt;""),AND(GH6&gt;=GL$26,GI6&gt;=GL$30,GH6&lt;&gt;""),AND(HJ6&gt;=HN$26,HK6&gt;=HN$30,HJ6&lt;&gt;""),AND(IL6&gt;=IP$26,IM6&gt;=IP$30,IL6&lt;&gt;""),AND(JN6&gt;=JR$26,JO6&gt;=JR$30,JN6&lt;&gt;""),AND(KP6&gt;=KT$26,KQ6&gt;=KT$30,KP6&lt;&gt;""),AND(LR6&gt;=LV$26,LS6&gt;=LV$30,LR6&lt;&gt;""),AND(MT6&gt;=MX$26,MU6&gt;=MX$30,MT6&lt;&gt;""),AND(NV6&gt;=NZ$26,NW6&gt;=NZ$30,NV6&lt;&gt;""),AND(OX6&gt;=PB$26,OY6&gt;=PB$30,OX6&lt;&gt;""),AND(PZ6&gt;=QD$26,QA6&gt;=QD$30,PZ6&lt;&gt;""),AND(RB6&gt;=RF$26,RC6&gt;=RF$30,RB6&lt;&gt;""),AND(SD6&gt;=SH$26,SE6&gt;=SH$30,SD6&lt;&gt;""),AND(TF6&gt;=TJ$26,TG6&gt;=TJ$30,TF6&lt;&gt;"")),"Excellence",IF(I6="P","Worlds Team",IF(F6="P","National Team","")))))</f>
        <v>Merit</v>
      </c>
      <c r="I6" s="3" t="str">
        <f>IF(OR(AND(AS6&gt;=AW$25,AT6&gt;=AW$29,AS6&lt;&gt;"",AO6=""),AND(BV6&gt;=BZ$25,BW6&gt;=BZ$29,BV6&lt;&gt;"",BR6=""),AND(CY6&gt;=DC$25,CZ6&gt;=DC$29,CY6&lt;&gt;"",CU6=""),AND(ED6&gt;=EH$25,EE6&gt;=EH$29,ED6&lt;&gt;""),AND(FF6&gt;=FJ$25,FG6&gt;=FJ$29,FF6&lt;&gt;""),AND(GH6&gt;=GL$25,GI6&gt;=GL$29,GH6&lt;&gt;""),AND(HJ6&gt;=HN$25,HK6&gt;=HN$29,HJ6&lt;&gt;""),AND(IL6&gt;=IP$25,IM6&gt;=IP$29,IL6&lt;&gt;""),AND(JN6&gt;=JR$25,JO6&gt;=JR$29,JN6&lt;&gt;""),AND(KP6&gt;=KT$25,KQ6&gt;=KT$29,KP6&lt;&gt;""),AND(LR6&gt;=LV$25,LS6&gt;=LV$29,LR6&lt;&gt;""),AND(MT6&gt;=MX$25,MU6&gt;=MX$29,MT6&lt;&gt;""),AND(NV6&gt;=NZ$25,NW6&gt;=NZ$29,NV6&lt;&gt;""),AND(OX6&gt;=PB$25,OY6&gt;=PB$29,OX6&lt;&gt;""),AND(PZ6&gt;=QD$25,QA6&gt;=QD$29,PZ6&lt;&gt;""),AND(RB6&gt;=RF$25,RC6&gt;=RF$29,RB6&lt;&gt;""),AND(SD6&gt;=SH$25,SE6&gt;=SH$29,SD6&lt;&gt;""),AND(TF6&gt;=TJ$25,TG6&gt;=TJ$29,TF6&lt;&gt;"")),"P","")</f>
        <v>P</v>
      </c>
      <c r="J6" s="8">
        <f>IF(COUNT(AQ6,BT6,CW6)&gt;0,LARGE((AQ6,BT6,CW6),1),0)</f>
        <v>49.8</v>
      </c>
      <c r="K6" s="8" t="str">
        <f>IF(J6=0,"",IF(J6=CW6,$CA$1,IF(J6=BT6,$AX$1,IF(J6=AQ6,$U$1,""))))</f>
        <v>2023 Domestic 3rd Trial</v>
      </c>
      <c r="L6" s="8">
        <f>IF(COUNT(AQ6,BT6,CW6)&gt;1,LARGE((AQ6,BT6,CW6),2),0)</f>
        <v>49.099999999999994</v>
      </c>
      <c r="M6" s="8" t="str">
        <f>IF(K6=0,"",IF(AND(L6=J6,L6=AQ6,K6=BT6),$U$1,IF(AND(L6=J6,L6=AQ6,L6=CW6),$U$1,IF(AND(L6=J6,L6=CW6,L6=BT6),$AX$1,IF(L6=CW6,$CA$1,IF(L6=BT6,$AX$1,IF(L6=AQ6,$U$1,"")))))))</f>
        <v>2024 Elite Canada</v>
      </c>
      <c r="N6" s="8">
        <f>IF(COUNT(AR6,BU6,CX6)&gt;0,LARGE((AR6,BU6,CX6),1),0)</f>
        <v>25.4</v>
      </c>
      <c r="O6" s="8" t="str">
        <f>IF(N6=0,"",IF(N6=CX6,$CA$1,IF(N6=BU6,$AX$1,IF(N6=AR6,$U$1,""))))</f>
        <v>2023 Domestic 3rd Trial</v>
      </c>
      <c r="P6" s="8">
        <f>IF(MAX(AV6,BY6,DB6)&gt;0,MAX(AV6,BY6,DB6),0)</f>
        <v>50.599999999999994</v>
      </c>
      <c r="Q6" s="8" t="str">
        <f>IF(P6=0,"",IF(P6=DB6,$CA$1,IF(P6=BY6,$AX$1,IF(P6=AV6,$U$1,""))))</f>
        <v>2023 Domestic 3rd Trial</v>
      </c>
      <c r="R6" s="8">
        <f>IF(MAX(DD6:DF6)&gt;0,MAX(DD6:DF6),"")</f>
        <v>0.10000000000000142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TD6,$SI$1,IF(R6+IF(L6="",0,L6)=SB6,$RG$1,IF(R6+IF(L6="",0,L6)=QZ6,$QE$1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))),IF(R6=DE6,IF(R6+IF(N6="",0,N6)=TE6,$SI$1,IF(R6+IF(N6="",0,N6)=SC6,$RG$1,IF(R6+IF(N6="",0,N6)=RA6,$QE$1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))),IF(R6=DF6,IF(R6+IF(P6="",0,P6)=TI6,$SI$1,IF(R6+IF(P6="",0,P6)=SG6,$RG$1,IF(R6+IF(P6="",0,P6)=RE6,$QE$1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)))</f>
        <v>2024 World Cup POR (July 7)</v>
      </c>
      <c r="U6" s="19">
        <v>18.8</v>
      </c>
      <c r="V6" s="19">
        <v>6.8</v>
      </c>
      <c r="W6" s="19">
        <v>0</v>
      </c>
      <c r="X6" s="19">
        <v>0.3</v>
      </c>
      <c r="Y6" s="19">
        <v>17</v>
      </c>
      <c r="Z6" s="19">
        <v>6.8</v>
      </c>
      <c r="AA6" s="19">
        <v>0.2</v>
      </c>
      <c r="AB6" s="19">
        <v>0.3</v>
      </c>
      <c r="AC6" s="19">
        <v>19</v>
      </c>
      <c r="AD6" s="19">
        <v>6.4</v>
      </c>
      <c r="AE6" s="19">
        <v>0</v>
      </c>
      <c r="AF6" s="19">
        <v>0</v>
      </c>
      <c r="AG6" s="19">
        <v>18.600000000000001</v>
      </c>
      <c r="AH6" s="19">
        <v>6</v>
      </c>
      <c r="AI6" s="19">
        <v>0</v>
      </c>
      <c r="AJ6" s="19">
        <v>0.3</v>
      </c>
      <c r="AK6" s="19">
        <v>18.8</v>
      </c>
      <c r="AL6" s="19">
        <v>6.8</v>
      </c>
      <c r="AM6" s="19">
        <v>0.2</v>
      </c>
      <c r="AN6" s="19">
        <v>0.3</v>
      </c>
      <c r="AO6" s="28"/>
      <c r="AP6" s="41">
        <f>IF(SUM(V6,Z6)&gt;0,SUM(V6,Z6),"")</f>
        <v>13.6</v>
      </c>
      <c r="AQ6" s="41">
        <f>IF(SUM(U6:V6,X6:Z6,AB6)-W6-AA6&gt;0,SUM(U6:V6,X6:Z6,AB6)-W6-AA6,"")</f>
        <v>49.8</v>
      </c>
      <c r="AR6" s="41">
        <f>IF(SUM(AC6:AD6,AF6)-AE6&gt;0,SUM(AC6:AD6,AF6)-AE6,"")</f>
        <v>25.4</v>
      </c>
      <c r="AS6" s="41">
        <f>IF(SUM(V6,Z6,AD6)&gt;0,SUM(V6,Z6,AD6),"")</f>
        <v>20</v>
      </c>
      <c r="AT6" s="41">
        <f>IF(SUM(AQ6,AR6)&gt;0,SUM(AQ6,AR6),"")</f>
        <v>75.199999999999989</v>
      </c>
      <c r="AU6" s="41">
        <f>IF(SUM(AH6,AL6)&gt;0,SUM(AH6,AL6),"")</f>
        <v>12.8</v>
      </c>
      <c r="AV6" s="41">
        <f>IF(SUM(AG6:AH6,AJ6:AL6,AN6)-SUM(AI6,AM6)&gt;0,SUM(AG6:AH6,AJ6:AL6,AN6)-SUM(AI6,AM6),"")</f>
        <v>50.599999999999994</v>
      </c>
      <c r="AW6" s="41">
        <f>IF(SUM(AQ6,AR6,AV6)&gt;0,SUM(AQ6,AR6,AV6),"")</f>
        <v>125.79999999999998</v>
      </c>
      <c r="AX6" s="18">
        <v>18.8</v>
      </c>
      <c r="AY6" s="18">
        <v>6.1999999999999993</v>
      </c>
      <c r="AZ6" s="18">
        <v>0.3</v>
      </c>
      <c r="BA6" s="18">
        <v>0.15</v>
      </c>
      <c r="BB6" s="18">
        <v>18</v>
      </c>
      <c r="BC6" s="18">
        <v>6.1999999999999993</v>
      </c>
      <c r="BD6" s="18">
        <v>0.1</v>
      </c>
      <c r="BE6" s="18">
        <v>0.15</v>
      </c>
      <c r="BF6" s="18">
        <v>18.8</v>
      </c>
      <c r="BG6" s="18">
        <v>6.2</v>
      </c>
      <c r="BH6" s="18">
        <v>0.4</v>
      </c>
      <c r="BI6" s="18">
        <v>0.15</v>
      </c>
      <c r="BJ6" s="18">
        <v>18.600000000000001</v>
      </c>
      <c r="BK6" s="18">
        <v>6</v>
      </c>
      <c r="BL6" s="18">
        <v>0.3</v>
      </c>
      <c r="BM6" s="18">
        <v>0.3</v>
      </c>
      <c r="BN6" s="18">
        <v>18.8</v>
      </c>
      <c r="BO6" s="18">
        <v>6.4</v>
      </c>
      <c r="BP6" s="18">
        <v>0.5</v>
      </c>
      <c r="BQ6" s="18">
        <v>0.15</v>
      </c>
      <c r="BR6" s="29" t="s">
        <v>56</v>
      </c>
      <c r="BS6" s="11">
        <f>IF(SUM(AY6,BC6)&gt;0,SUM(AY6,BC6),"")</f>
        <v>12.399999999999999</v>
      </c>
      <c r="BT6" s="11">
        <f>IF(SUM(AX6:AY6,BA6:BC6,BE6)-AZ6-BD6&gt;0,SUM(AX6:AY6,BA6:BC6,BE6)-AZ6-BD6,"")</f>
        <v>49.099999999999994</v>
      </c>
      <c r="BU6" s="11">
        <f>IF(SUM(BF6:BG6,BI6)-BH6&gt;0,SUM(BF6:BG6,BI6)-BH6,"")</f>
        <v>24.75</v>
      </c>
      <c r="BV6" s="11">
        <f>IF(SUM(AY6,BC6,BG6)&gt;0,SUM(AY6,BC6,BG6),"")</f>
        <v>18.599999999999998</v>
      </c>
      <c r="BW6" s="11">
        <f>IF(SUM(BT6,BU6)&gt;0,SUM(BT6,BU6),"")</f>
        <v>73.849999999999994</v>
      </c>
      <c r="BX6" s="11">
        <f>IF(SUM(BK6,BO6)&gt;0,SUM(BK6,BO6),"")</f>
        <v>12.4</v>
      </c>
      <c r="BY6" s="11">
        <f>IF(SUM(BJ6:BK6,BM6:BO6,BQ6)-SUM(BL6,BP6)&gt;0,SUM(BJ6:BK6,BM6:BO6,BQ6)-SUM(BL6,BP6),"")</f>
        <v>49.45</v>
      </c>
      <c r="BZ6" s="11">
        <f>IF(SUM(BT6,BU6,BY6)&gt;0,SUM(BT6,BU6,BY6),"")</f>
        <v>123.3</v>
      </c>
      <c r="CA6" s="19">
        <v>17.600000000000001</v>
      </c>
      <c r="CB6" s="19">
        <v>4</v>
      </c>
      <c r="CC6" s="19">
        <v>0</v>
      </c>
      <c r="CD6" s="19">
        <v>0.3</v>
      </c>
      <c r="CE6" s="19">
        <v>17.5</v>
      </c>
      <c r="CF6" s="19">
        <v>2.8</v>
      </c>
      <c r="CG6" s="19">
        <v>0</v>
      </c>
      <c r="CH6" s="19">
        <v>0</v>
      </c>
      <c r="CI6" s="19">
        <v>18.8</v>
      </c>
      <c r="CJ6" s="19">
        <v>6</v>
      </c>
      <c r="CK6" s="19">
        <v>0</v>
      </c>
      <c r="CL6" s="19">
        <v>0</v>
      </c>
      <c r="CM6" s="19"/>
      <c r="CN6" s="19"/>
      <c r="CO6" s="19"/>
      <c r="CP6" s="19"/>
      <c r="CQ6" s="19"/>
      <c r="CR6" s="19"/>
      <c r="CS6" s="19"/>
      <c r="CT6" s="19"/>
      <c r="CU6" s="28"/>
      <c r="CV6" s="41">
        <f>IF(SUM(CB6,CF6)&gt;0,SUM(CB6,CF6),"")</f>
        <v>6.8</v>
      </c>
      <c r="CW6" s="41">
        <f>IF(SUM(CA6:CB6,CD6:CF6,CH6)-CC6-CG6&gt;0,SUM(CA6:CB6,CD6:CF6,CH6)-CC6-CG6,"")</f>
        <v>42.2</v>
      </c>
      <c r="CX6" s="41">
        <f>IF(SUM(CI6:CJ6,CL6)-CK6&gt;0,SUM(CI6:CJ6,CL6)-CK6,"")</f>
        <v>24.8</v>
      </c>
      <c r="CY6" s="41">
        <f>IF(SUM(CB6,CF6,CJ6)&gt;0,SUM(CB6,CF6,CJ6),"")</f>
        <v>12.8</v>
      </c>
      <c r="CZ6" s="41">
        <f>IF(SUM(CW6,CX6)&gt;0,SUM(CW6,CX6),"")</f>
        <v>67</v>
      </c>
      <c r="DA6" s="41" t="str">
        <f>IF(SUM(CN6,CR6)&gt;0,SUM(CN6,CR6),"")</f>
        <v/>
      </c>
      <c r="DB6" s="41" t="str">
        <f>IF(SUM(CM6:CN6,CP6:CR6,CT6)-SUM(CO6,CS6)&gt;0,SUM(CM6:CN6,CP6:CR6,CT6)-SUM(CO6,CS6),"")</f>
        <v/>
      </c>
      <c r="DC6" s="41">
        <f>IF(SUM(CW6,CX6,DB6)&gt;0,SUM(CW6,CX6,DB6),"")</f>
        <v>67</v>
      </c>
      <c r="DD6" s="52">
        <f>IF(MAX(EB6,FD6,GF6,HH6,IJ6,JL6,KN6,LP6,MR6,NT6,OV6,PX6,QZ6,SB6,TD6)-IF(L6="",0,L6)&gt;0.001,MAX(EB6,FD6,GF6,HH6,IJ6,JL6,KN6,LP6,MR6,NT6,OV6,PX6,QZ6,SB6,TD6)-IF(L6="",0,L6),"")</f>
        <v>0.10000000000000142</v>
      </c>
      <c r="DE6" s="52" t="str">
        <f>IF(MAX(EC6,FE6,GG6,HI6,IK6,JM6,KO6,LQ6,MS6,NU6,OW6,PY6,RA6,SC6,TE6)-IF(N6="",0,N6)&gt;0.001,MAX(EC6,FE6,GG6,HI6,IK6,JM6,KO6,LQ6,MS6,NU6,OW6,PY6,RA6,SC6,TE6)-IF(N6="",0,N6),"")</f>
        <v/>
      </c>
      <c r="DF6" s="52" t="str">
        <f>IF(MAX(EG6,FI6,GK6,HM6,IO6,JQ6,KS6,LU6,MW6,NY6,PA6,QC6,RE6,SG6,TI6)-IF(P6="",0,P6)&gt;0.001,MAX(EG6,FI6,GK6,HM6,IO6,JQ6,KS6,LU6,MW6,NY6,PA6,QC6,RE6,SG6,TI6)-IF(P6="",0,P6),"")</f>
        <v/>
      </c>
      <c r="DG6" s="17">
        <v>18.5</v>
      </c>
      <c r="DH6" s="17">
        <v>5.6</v>
      </c>
      <c r="DI6" s="17">
        <v>0.6</v>
      </c>
      <c r="DJ6" s="17">
        <v>0</v>
      </c>
      <c r="DK6" s="17">
        <v>18.7</v>
      </c>
      <c r="DL6" s="17">
        <v>5.6</v>
      </c>
      <c r="DM6" s="17">
        <v>0</v>
      </c>
      <c r="DN6" s="17">
        <v>0</v>
      </c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>
        <f>IF(SUM(DH6,DL6)&gt;0,SUM(DH6,DL6),"")</f>
        <v>11.2</v>
      </c>
      <c r="EB6" s="41">
        <f>IF(SUM(DG6:DH6,DJ6:DL6,DN6)-DI6-DM6&gt;0,SUM(DG6:DH6,DJ6:DL6,DN6)-DI6-DM6,"")</f>
        <v>47.8</v>
      </c>
      <c r="EC6" s="41" t="str">
        <f>IF(SUM(DO6:DP6,DR6)-DQ6&gt;0,SUM(DO6:DP6,DR6)-DQ6,"")</f>
        <v/>
      </c>
      <c r="ED6" s="41">
        <f>IF(SUM(DH6,DL6,DP6)&gt;0,SUM(DH6,DL6,DP6),"")</f>
        <v>11.2</v>
      </c>
      <c r="EE6" s="41">
        <f>IF(SUM(EB6,EC6)&gt;0,SUM(EB6,EC6),"")</f>
        <v>47.8</v>
      </c>
      <c r="EF6" s="41" t="str">
        <f>IF(SUM(DT6,DX6)&gt;0,SUM(DT6,DX6),"")</f>
        <v/>
      </c>
      <c r="EG6" s="41" t="str">
        <f>IF(SUM(DS6:DT6,DV6:DX6,DZ6)-SUM(DU6,DY6)&gt;0,SUM(DS6:DT6,DV6:DX6,DZ6)-SUM(DU6,DY6),"")</f>
        <v/>
      </c>
      <c r="EH6" s="41">
        <f>IF(SUM(EB6,EC6,EG6)&gt;0,SUM(EB6,EC6,EG6),"")</f>
        <v>47.8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IF(SUM(FD6,FE6,FI6)&gt;0,SUM(FD6,FE6,FI6),"")</f>
        <v/>
      </c>
      <c r="FK6" s="17">
        <v>17.2</v>
      </c>
      <c r="FL6" s="17">
        <v>4</v>
      </c>
      <c r="FM6" s="17">
        <v>0</v>
      </c>
      <c r="FN6" s="17">
        <v>0</v>
      </c>
      <c r="FO6" s="17">
        <v>17.3</v>
      </c>
      <c r="FP6" s="17">
        <v>2.8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>IF(SUM(FL6,FP6)&gt;0,SUM(FL6,FP6),"")</f>
        <v>6.8</v>
      </c>
      <c r="GF6" s="41">
        <f>IF(SUM(FK6:FL6,FN6:FP6,FR6)-FM6-FQ6&gt;0,SUM(FK6:FL6,FN6:FP6,FR6)-FM6-FQ6,"")</f>
        <v>41.3</v>
      </c>
      <c r="GG6" s="41" t="str">
        <f>IF(SUM(FS6:FT6,FV6)-FU6&gt;0,SUM(FS6:FT6,FV6)-FU6,"")</f>
        <v/>
      </c>
      <c r="GH6" s="41">
        <f>IF(SUM(FL6,FP6,FT6)&gt;0,SUM(FL6,FP6,FT6),"")</f>
        <v>6.8</v>
      </c>
      <c r="GI6" s="41">
        <f>IF(SUM(GF6,GG6)&gt;0,SUM(GF6,GG6),"")</f>
        <v>41.3</v>
      </c>
      <c r="GJ6" s="41" t="str">
        <f>IF(SUM(FX6,GB6)&gt;0,SUM(FX6,GB6),"")</f>
        <v/>
      </c>
      <c r="GK6" s="41" t="str">
        <f>IF(SUM(FW6:FX6,FZ6:GB6,GD6)-SUM(FY6,GC6)&gt;0,SUM(FW6:FX6,FZ6:GB6,GD6)-SUM(FY6,GC6),"")</f>
        <v/>
      </c>
      <c r="GL6" s="41">
        <f>IF(SUM(GF6,GG6,GK6)&gt;0,SUM(GF6,GG6,GK6),"")</f>
        <v>41.3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IF(SUM(HH6,HI6,HM6)&gt;0,SUM(HH6,HI6,HM6),"")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>IF(SUM(HP6,HT6)&gt;0,SUM(HP6,HT6),"")</f>
        <v/>
      </c>
      <c r="IJ6" s="41" t="str">
        <f>IF(SUM(HO6:HP6,HR6:HT6,HV6)-HQ6-HU6&gt;0,SUM(HO6:HP6,HR6:HT6,HV6)-HQ6-HU6,"")</f>
        <v/>
      </c>
      <c r="IK6" s="41" t="str">
        <f>IF(SUM(HW6:HX6,HZ6)-HY6&gt;0,SUM(HW6:HX6,HZ6)-HY6,"")</f>
        <v/>
      </c>
      <c r="IL6" s="41" t="str">
        <f>IF(SUM(HP6,HT6,HX6)&gt;0,SUM(HP6,HT6,HX6),"")</f>
        <v/>
      </c>
      <c r="IM6" s="41" t="str">
        <f>IF(SUM(IJ6,IK6)&gt;0,SUM(IJ6,IK6),"")</f>
        <v/>
      </c>
      <c r="IN6" s="41" t="str">
        <f>IF(SUM(IB6,IF6)&gt;0,SUM(IB6,IF6),"")</f>
        <v/>
      </c>
      <c r="IO6" s="41" t="str">
        <f>IF(SUM(IA6:IB6,ID6:IF6,IH6)-SUM(IC6,IG6)&gt;0,SUM(IA6:IB6,ID6:IF6,IH6)-SUM(IC6,IG6),"")</f>
        <v/>
      </c>
      <c r="IP6" s="41" t="str">
        <f>IF(SUM(IJ6,IK6,IO6)&gt;0,SUM(IJ6,IK6,IO6),"")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>
        <v>18.7</v>
      </c>
      <c r="JD6" s="18">
        <v>6</v>
      </c>
      <c r="JE6" s="18">
        <v>0</v>
      </c>
      <c r="JF6" s="18">
        <v>0</v>
      </c>
      <c r="JG6" s="18">
        <v>18.8</v>
      </c>
      <c r="JH6" s="18">
        <v>5.6</v>
      </c>
      <c r="JI6" s="18">
        <v>0</v>
      </c>
      <c r="JJ6" s="18">
        <v>0</v>
      </c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>
        <f>IF(SUM(JD6,JH6)&gt;0,SUM(JD6,JH6),"")</f>
        <v>11.6</v>
      </c>
      <c r="JQ6" s="11">
        <f>IF(SUM(JC6:JD6,JF6:JH6,JJ6)-SUM(JE6,JI6)&gt;0,SUM(JC6:JD6,JF6:JH6,JJ6)-SUM(JE6,JI6),"")</f>
        <v>49.1</v>
      </c>
      <c r="JR6" s="11">
        <f>IF(SUM(JL6,JM6,JQ6)&gt;0,SUM(JL6,JM6,JQ6),"")</f>
        <v>49.1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>IF(SUM(JT6,JX6)&gt;0,SUM(JT6,JX6),"")</f>
        <v/>
      </c>
      <c r="KN6" s="41" t="str">
        <f>IF(SUM(JS6:JT6,JV6:JX6,JZ6)-JU6-JY6&gt;0,SUM(JS6:JT6,JV6:JX6,JZ6)-JU6-JY6,"")</f>
        <v/>
      </c>
      <c r="KO6" s="41" t="str">
        <f>IF(SUM(KA6:KB6,KD6)-KC6&gt;0,SUM(KA6:KB6,KD6)-KC6,"")</f>
        <v/>
      </c>
      <c r="KP6" s="41" t="str">
        <f>IF(SUM(JT6,JX6,KB6)&gt;0,SUM(JT6,JX6,KB6),"")</f>
        <v/>
      </c>
      <c r="KQ6" s="41" t="str">
        <f>IF(SUM(KN6,KO6)&gt;0,SUM(KN6,KO6),"")</f>
        <v/>
      </c>
      <c r="KR6" s="41" t="str">
        <f>IF(SUM(KF6,KJ6)&gt;0,SUM(KF6,KJ6),"")</f>
        <v/>
      </c>
      <c r="KS6" s="41" t="str">
        <f>IF(SUM(KE6:KF6,KH6:KJ6,KL6)-SUM(KG6,KK6)&gt;0,SUM(KE6:KF6,KH6:KJ6,KL6)-SUM(KG6,KK6),"")</f>
        <v/>
      </c>
      <c r="KT6" s="41" t="str">
        <f>IF(SUM(KN6,KO6,KS6)&gt;0,SUM(KN6,KO6,KS6),"")</f>
        <v/>
      </c>
      <c r="KU6" s="18">
        <v>19</v>
      </c>
      <c r="KV6" s="18">
        <v>6.4</v>
      </c>
      <c r="KW6" s="18">
        <v>0</v>
      </c>
      <c r="KX6" s="18">
        <v>0</v>
      </c>
      <c r="KY6" s="18">
        <v>18.399999999999999</v>
      </c>
      <c r="KZ6" s="18">
        <v>6</v>
      </c>
      <c r="LA6" s="18">
        <v>0.6</v>
      </c>
      <c r="LB6" s="18">
        <v>0</v>
      </c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>
        <f>IF(SUM(KV6,KZ6)&gt;0,SUM(KV6,KZ6),"")</f>
        <v>12.4</v>
      </c>
      <c r="LP6" s="11">
        <f>IF(SUM(KU6:KV6,KX6:KZ6,LB6)-KW6-LA6&gt;0,SUM(KU6:KV6,KX6:KZ6,LB6)-KW6-LA6,"")</f>
        <v>49.199999999999996</v>
      </c>
      <c r="LQ6" s="11" t="str">
        <f>IF(SUM(LC6:LD6,LF6)-LE6&gt;0,SUM(LC6:LD6,LF6)-LE6,"")</f>
        <v/>
      </c>
      <c r="LR6" s="11">
        <f>IF(SUM(KV6,KZ6,LD6)&gt;0,SUM(KV6,KZ6,LD6),"")</f>
        <v>12.4</v>
      </c>
      <c r="LS6" s="11">
        <f>IF(SUM(LP6,LQ6)&gt;0,SUM(LP6,LQ6),"")</f>
        <v>49.199999999999996</v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>
        <f>IF(SUM(LP6,LQ6,LU6)&gt;0,SUM(LP6,LQ6,LU6),"")</f>
        <v>49.199999999999996</v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>IF(SUM(LX6,MB6)&gt;0,SUM(LX6,MB6),"")</f>
        <v/>
      </c>
      <c r="MR6" s="41" t="str">
        <f>IF(SUM(LW6:LX6,LZ6:MB6,MD6)-LY6-MC6&gt;0,SUM(LW6:LX6,LZ6:MB6,MD6)-LY6-MC6,"")</f>
        <v/>
      </c>
      <c r="MS6" s="41" t="str">
        <f>IF(SUM(ME6:MF6,MH6)-MG6&gt;0,SUM(ME6:MF6,MH6)-MG6,"")</f>
        <v/>
      </c>
      <c r="MT6" s="41" t="str">
        <f>IF(SUM(LX6,MB6,MF6)&gt;0,SUM(LX6,MB6,MF6),"")</f>
        <v/>
      </c>
      <c r="MU6" s="41" t="str">
        <f>IF(SUM(MR6,MS6)&gt;0,SUM(MR6,MS6),"")</f>
        <v/>
      </c>
      <c r="MV6" s="41" t="str">
        <f>IF(SUM(MJ6,MN6)&gt;0,SUM(MJ6,MN6),"")</f>
        <v/>
      </c>
      <c r="MW6" s="41" t="str">
        <f>IF(SUM(MI6:MJ6,ML6:MN6,MP6)-SUM(MK6,MO6)&gt;0,SUM(MI6:MJ6,ML6:MN6,MP6)-SUM(MK6,MO6),"")</f>
        <v/>
      </c>
      <c r="MX6" s="41" t="str">
        <f>IF(SUM(MR6,MS6,MW6)&gt;0,SUM(MR6,MS6,MW6),"")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IF(SUM(NT6,NU6,NY6)&gt;0,SUM(NT6,NU6,NY6),"")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>IF(SUM(OB6,OF6)&gt;0,SUM(OB6,OF6),"")</f>
        <v/>
      </c>
      <c r="OV6" s="41" t="str">
        <f>IF(SUM(OA6:OB6,OD6:OF6,OH6)-OC6-OG6&gt;0,SUM(OA6:OB6,OD6:OF6,OH6)-OC6-OG6,"")</f>
        <v/>
      </c>
      <c r="OW6" s="41" t="str">
        <f>IF(SUM(OI6:OJ6,OL6)-OK6&gt;0,SUM(OI6:OJ6,OL6)-OK6,"")</f>
        <v/>
      </c>
      <c r="OX6" s="41" t="str">
        <f>IF(SUM(OB6,OF6,OJ6)&gt;0,SUM(OB6,OF6,OJ6),"")</f>
        <v/>
      </c>
      <c r="OY6" s="41" t="str">
        <f>IF(SUM(OV6,OW6)&gt;0,SUM(OV6,OW6),"")</f>
        <v/>
      </c>
      <c r="OZ6" s="41" t="str">
        <f>IF(SUM(ON6,OR6)&gt;0,SUM(ON6,OR6),"")</f>
        <v/>
      </c>
      <c r="PA6" s="41" t="str">
        <f>IF(SUM(OM6:ON6,OP6:OR6,OT6)-SUM(OO6,OS6)&gt;0,SUM(OM6:ON6,OP6:OR6,OT6)-SUM(OO6,OS6),"")</f>
        <v/>
      </c>
      <c r="PB6" s="41" t="str">
        <f>IF(SUM(OV6,OW6,PA6)&gt;0,SUM(OV6,OW6,PA6),"")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IF(SUM(PX6,PY6,QC6)&gt;0,SUM(PX6,PY6,QC6),"")</f>
        <v/>
      </c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41" t="str">
        <f>IF(SUM(QF6,QJ6)&gt;0,SUM(QF6,QJ6),"")</f>
        <v/>
      </c>
      <c r="QZ6" s="41" t="str">
        <f>IF(SUM(QE6:QF6,QH6:QJ6,QL6)-QG6-QK6&gt;0,SUM(QE6:QF6,QH6:QJ6,QL6)-QG6-QK6,"")</f>
        <v/>
      </c>
      <c r="RA6" s="41" t="str">
        <f>IF(SUM(QM6:QN6,QP6)-QO6&gt;0,SUM(QM6:QN6,QP6)-QO6,"")</f>
        <v/>
      </c>
      <c r="RB6" s="41" t="str">
        <f>IF(SUM(QF6,QJ6,QN6)&gt;0,SUM(QF6,QJ6,QN6),"")</f>
        <v/>
      </c>
      <c r="RC6" s="41" t="str">
        <f>IF(SUM(QZ6,RA6)&gt;0,SUM(QZ6,RA6),"")</f>
        <v/>
      </c>
      <c r="RD6" s="41" t="str">
        <f>IF(SUM(QR6,QV6)&gt;0,SUM(QR6,QV6),"")</f>
        <v/>
      </c>
      <c r="RE6" s="41" t="str">
        <f>IF(SUM(QQ6:QR6,QT6:QV6,QX6)-SUM(QS6,QW6)&gt;0,SUM(QQ6:QR6,QT6:QV6,QX6)-SUM(QS6,QW6),"")</f>
        <v/>
      </c>
      <c r="RF6" s="41" t="str">
        <f>IF(SUM(QZ6,RA6,RE6)&gt;0,SUM(QZ6,RA6,RE6),"")</f>
        <v/>
      </c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1" t="str">
        <f>IF(SUM(RH6,RL6)&gt;0,SUM(RH6,RL6),"")</f>
        <v/>
      </c>
      <c r="SB6" s="11" t="str">
        <f>IF(SUM(RG6:RH6,RJ6:RL6,RN6)-RI6-RM6&gt;0,SUM(RG6:RH6,RJ6:RL6,RN6)-RI6-RM6,"")</f>
        <v/>
      </c>
      <c r="SC6" s="11" t="str">
        <f>IF(SUM(RO6:RP6,RR6)-RQ6&gt;0,SUM(RO6:RP6,RR6)-RQ6,"")</f>
        <v/>
      </c>
      <c r="SD6" s="11" t="str">
        <f>IF(SUM(RH6,RL6,RP6)&gt;0,SUM(RH6,RL6,RP6),"")</f>
        <v/>
      </c>
      <c r="SE6" s="11" t="str">
        <f>IF(SUM(SB6,SC6)&gt;0,SUM(SB6,SC6),"")</f>
        <v/>
      </c>
      <c r="SF6" s="11" t="str">
        <f>IF(SUM(RT6,RX6)&gt;0,SUM(RT6,RX6),"")</f>
        <v/>
      </c>
      <c r="SG6" s="11" t="str">
        <f>IF(SUM(RS6:RT6,RV6:RX6,RZ6)-SUM(RU6,RY6)&gt;0,SUM(RS6:RT6,RV6:RX6,RZ6)-SUM(RU6,RY6),"")</f>
        <v/>
      </c>
      <c r="SH6" s="11" t="str">
        <f>IF(SUM(SB6,SC6,SG6)&gt;0,SUM(SB6,SC6,SG6),"")</f>
        <v/>
      </c>
      <c r="SI6" s="17"/>
      <c r="SJ6" s="17"/>
      <c r="SK6" s="17"/>
      <c r="SL6" s="17"/>
      <c r="SM6" s="17"/>
      <c r="SN6" s="17"/>
      <c r="SO6" s="17"/>
      <c r="SP6" s="17"/>
      <c r="SQ6" s="17"/>
      <c r="SR6" s="17"/>
      <c r="SS6" s="17"/>
      <c r="ST6" s="17"/>
      <c r="SU6" s="17"/>
      <c r="SV6" s="17"/>
      <c r="SW6" s="17"/>
      <c r="SX6" s="17"/>
      <c r="SY6" s="17"/>
      <c r="SZ6" s="17"/>
      <c r="TA6" s="17"/>
      <c r="TB6" s="17"/>
      <c r="TC6" s="41" t="str">
        <f>IF(SUM(SJ6,SN6)&gt;0,SUM(SJ6,SN6),"")</f>
        <v/>
      </c>
      <c r="TD6" s="41" t="str">
        <f>IF(SUM(SI6:SJ6,SL6:SN6,SP6)-SK6-SO6&gt;0,SUM(SI6:SJ6,SL6:SN6,SP6)-SK6-SO6,"")</f>
        <v/>
      </c>
      <c r="TE6" s="41" t="str">
        <f>IF(SUM(SQ6:SR6,ST6)-SS6&gt;0,SUM(SQ6:SR6,ST6)-SS6,"")</f>
        <v/>
      </c>
      <c r="TF6" s="41" t="str">
        <f>IF(SUM(SJ6,SN6,SR6)&gt;0,SUM(SJ6,SN6,SR6),"")</f>
        <v/>
      </c>
      <c r="TG6" s="41" t="str">
        <f>IF(SUM(TD6,TE6)&gt;0,SUM(TD6,TE6),"")</f>
        <v/>
      </c>
      <c r="TH6" s="41" t="str">
        <f>IF(SUM(SV6,SZ6)&gt;0,SUM(SV6,SZ6),"")</f>
        <v/>
      </c>
      <c r="TI6" s="41" t="str">
        <f>IF(SUM(SU6:SV6,SX6:SZ6,TB6)-SUM(SW6,TA6)&gt;0,SUM(SU6:SV6,SX6:SZ6,TB6)-SUM(SW6,TA6),"")</f>
        <v/>
      </c>
      <c r="TJ6" s="41" t="str">
        <f>IF(SUM(TD6,TE6,TI6)&gt;0,SUM(TD6,TE6,TI6),"")</f>
        <v/>
      </c>
      <c r="TK6" s="27">
        <f>IF($CU6="P",CA6,(CA6+AX6)/2)</f>
        <v>18.200000000000003</v>
      </c>
      <c r="TL6" s="27">
        <f>IF($CU6="P",CB6,(CB6+AY6)/2)</f>
        <v>5.0999999999999996</v>
      </c>
      <c r="TM6" s="27">
        <f>IF($CU6="P",CC6,(CC6+AZ6)/2)</f>
        <v>0.15</v>
      </c>
      <c r="TN6" s="27">
        <f>IF($CU6="P",CD6,(CD6+BA6)/2)</f>
        <v>0.22499999999999998</v>
      </c>
      <c r="TO6" s="27">
        <f>IF($CU6="P",CE6,(CE6+BB6)/2)</f>
        <v>17.75</v>
      </c>
      <c r="TP6" s="27">
        <f>IF($CU6="P",CF6,(CF6+BC6)/2)</f>
        <v>4.5</v>
      </c>
      <c r="TQ6" s="27">
        <f>IF($CU6="P",CG6,(CG6+BD6)/2)</f>
        <v>0.05</v>
      </c>
      <c r="TR6" s="27">
        <f>IF($CU6="P",CH6,(CH6+BE6)/2)</f>
        <v>7.4999999999999997E-2</v>
      </c>
      <c r="TS6" s="27">
        <f>IF($CU6="P",CI6,(CI6+BF6)/2)</f>
        <v>18.8</v>
      </c>
      <c r="TT6" s="27">
        <f>IF($CU6="P",CJ6,(CJ6+BG6)/2)</f>
        <v>6.1</v>
      </c>
      <c r="TU6" s="27">
        <f>IF($CU6="P",CK6,(CK6+BH6)/2)</f>
        <v>0.2</v>
      </c>
      <c r="TV6" s="27">
        <f>IF($CU6="P",CL6,(CL6+BI6)/2)</f>
        <v>7.4999999999999997E-2</v>
      </c>
      <c r="TW6" s="27">
        <f>IF($CU6="P",CM6,(CM6+BJ6)/2)</f>
        <v>9.3000000000000007</v>
      </c>
      <c r="TX6" s="27">
        <f>IF($CU6="P",CN6,(CN6+BK6)/2)</f>
        <v>3</v>
      </c>
      <c r="TY6" s="27">
        <f>IF($CU6="P",CO6,(CO6+BL6)/2)</f>
        <v>0.15</v>
      </c>
      <c r="TZ6" s="27">
        <f>IF($CU6="P",CP6,(CP6+BM6)/2)</f>
        <v>0.15</v>
      </c>
      <c r="UA6" s="27">
        <f>IF($CU6="P",CQ6,(CQ6+BN6)/2)</f>
        <v>9.4</v>
      </c>
      <c r="UB6" s="27">
        <f>IF($CU6="P",CR6,(CR6+BO6)/2)</f>
        <v>3.2</v>
      </c>
      <c r="UC6" s="27">
        <f>IF($CU6="P",CS6,(CS6+BP6)/2)</f>
        <v>0.25</v>
      </c>
      <c r="UD6" s="27">
        <f>IF($CU6="P",CT6,(CT6+BQ6)/2)</f>
        <v>7.4999999999999997E-2</v>
      </c>
      <c r="UE6" s="29" t="s">
        <v>56</v>
      </c>
      <c r="UF6" s="11">
        <f>IF(SUM(TL6,TP6)&gt;0,SUM(TL6,TP6),"")</f>
        <v>9.6</v>
      </c>
      <c r="UG6" s="11">
        <f>IF(SUM(TK6:TL6,TN6:TP6,TR6)-TM6-TQ6&gt;0,SUM(TK6:TL6,TN6:TP6,TR6)-TM6-TQ6,"")</f>
        <v>45.650000000000013</v>
      </c>
      <c r="UH6" s="11">
        <f>IF(SUM(TS6:TT6,TV6)-TU6&gt;0,SUM(TS6:TT6,TV6)-TU6,"")</f>
        <v>24.774999999999999</v>
      </c>
      <c r="UI6" s="11">
        <f>IF(SUM(TL6,TP6,TT6)&gt;0,SUM(TL6,TP6,TT6),"")</f>
        <v>15.7</v>
      </c>
      <c r="UJ6" s="11">
        <f>IF(SUM(UG6,UH6)&gt;0,SUM(UG6,UH6),"")</f>
        <v>70.425000000000011</v>
      </c>
      <c r="UK6" s="11">
        <f>IF(SUM(TX6,UB6)&gt;0,SUM(TX6,UB6),"")</f>
        <v>6.2</v>
      </c>
      <c r="UL6" s="11">
        <f>IF(SUM(TW6:TX6,TZ6:UB6,UD6)-SUM(TY6,UC6)&gt;0,SUM(TW6:TX6,TZ6:UB6,UD6)-SUM(TY6,UC6),"")</f>
        <v>24.725000000000001</v>
      </c>
      <c r="UM6" s="11">
        <f>IF(SUM(UG6,UH6,UL6)&gt;0,SUM(UG6,UH6,UL6),"")</f>
        <v>95.15</v>
      </c>
    </row>
    <row r="7" spans="1:559" x14ac:dyDescent="0.2">
      <c r="A7" s="4" cm="1">
        <f t="array" ref="A7">IF(AND(H7&lt;&gt;"",H7&lt;&gt;"No DD"),SUMPRODUCT((H$4:H$22&lt;&gt;"")*(H$4:H$22&lt;&gt;"No DD")*(E$4:E$22&gt;E7))+1,IF(H7="No DD",SUMPRODUCT((H$4:H$22="No DD")*(E$4:E$22&gt;E7))+1+SUMPRODUCT((H$4:H$22&lt;&gt;"")*(H$4:H$22&lt;&gt;"No DD")),""))</f>
        <v>4</v>
      </c>
      <c r="B7" s="5" t="s">
        <v>83</v>
      </c>
      <c r="C7" s="4" t="s">
        <v>5</v>
      </c>
      <c r="D7" s="4">
        <v>2003</v>
      </c>
      <c r="E7" s="9">
        <f>SUM(J7:R7)+SUM(J7:N7)*0.0000001+SUM(J7)*0.0000000000001</f>
        <v>172.10001213000481</v>
      </c>
      <c r="F7" s="3" t="str">
        <f>IF(OR(AND(AP7&gt;=AW$24,AQ7&gt;=AW$28,AP7&lt;&gt;"",AO7=""),AND(AU7&gt;=AW$24,AV7&gt;=AW$28,AU7&lt;&gt;"",AO7=""),AND(BS7&gt;=BZ$24,BT7&gt;=BZ$28,BS7&lt;&gt;"",BR7=""),AND(BX7&gt;=BZ$24,BY7&gt;=BZ$28,BX7&lt;&gt;"",BR7=""),AND(CV7&gt;=DC$24,CW7&gt;=DC$28,CV7&lt;&gt;"",CU7=""),AND(DA7&gt;=DC$24,DB7&gt;=DC$28,DA7&lt;&gt;""),AND(EA7&gt;=EH$24,EB7&gt;=EH$28,EA7&lt;&gt;""),AND(EF7&gt;=EH$24,EG7&gt;=EH$28,EF7&lt;&gt;""),AND(FC7&gt;=FJ$24,FD7&gt;=FJ$28,FC7&lt;&gt;""),AND(FH7&gt;=FJ$24,FI7&gt;=FJ$28,FH7&lt;&gt;""),AND(GE7&gt;=GL$24,GF7&gt;=GL$28,GE7&lt;&gt;""),AND(GJ7&gt;=GL$24,GK7&gt;=GL$28,GJ7&lt;&gt;""),AND(HG7&gt;=HN$24,HH7&gt;=HN$28,HG7&lt;&gt;""),AND(HL7&gt;=HN$24,HM7&gt;=HN$28,HL7&lt;&gt;""),AND(II7&gt;=IP$24,IJ7&gt;=IP$28,II7&lt;&gt;""),AND(IN7&gt;=IP$24,IO7&gt;=IP$28,IN7&lt;&gt;""),AND(JK7&gt;=JR$24,JL7&gt;=JR$28,JK7&lt;&gt;""),AND(JP7&gt;=JR$24,JQ7&gt;=JR$28,JP7&lt;&gt;""),AND(KM7&gt;=KT$24,KN7&gt;=KT$28,KM7&lt;&gt;""),AND(KR7&gt;=KT$24,KS7&gt;=KT$28,KR7&lt;&gt;""),AND(LO7&gt;=LV$24,LP7&gt;=LV$28,LO7&lt;&gt;""),AND(LT7&gt;=LV$24,LU7&gt;=LV$28,LT7&lt;&gt;""),AND(MQ7&gt;=MX$24,MR7&gt;=MX$28,MQ7&lt;&gt;""),AND(MV7&gt;=MX$24,MW7&gt;=MX$28,MV7&lt;&gt;""),AND(NS7&gt;=NZ$24,NT7&gt;=NZ$28,NS7&lt;&gt;""),AND(NX7&gt;=NZ$24,NY7&gt;=NZ$28,NX7&lt;&gt;""),AND(OU7&gt;=PB$24,OV7&gt;=PB$28,OU7&lt;&gt;""),AND(OZ7&gt;=PB$24,PA7&gt;=PB$28,OZ7&lt;&gt;""),AND(PW7&gt;=QD$24,PX7&gt;=QD$28,PW7&lt;&gt;""),AND(QB7&gt;=QD$24,QC7&gt;=QD$28,QB7&lt;&gt;""),AND(QY7&gt;=RF$24,QZ7&gt;=RF$28,QY7&lt;&gt;""),AND(RD7&gt;=RF$24,RE7&gt;=RF$28,RD7&lt;&gt;""),AND(SA7&gt;=SH$24,SB7&gt;=SH$28,SA7&lt;&gt;""),AND(SF7&gt;=SH$24,SG7&gt;=SH$28,SF7&lt;&gt;""),AND(TC7&gt;=TJ$24,TD7&gt;=TJ$28,TC7&lt;&gt;""),AND(TI7&gt;=TJ$24,TJ7&gt;=TJ$28,TI7&lt;&gt;"")),"P","")</f>
        <v>P</v>
      </c>
      <c r="G7" s="3" t="str">
        <f>IF(OR(AND(AQ7&gt;=AW$28,AQ7&lt;&gt;"",AO7=""),AND(AV7&gt;=AW$28,AV7&lt;&gt;"",AO7=""),AND(BT7&gt;=BZ$28,BT7&lt;&gt;"",BR7=""),AND(BY7&gt;=BZ$28,BY7&lt;&gt;"",BR7=""),AND(CW7&gt;=DC$28,CW7&lt;&gt;"",CU7=""),AND(DB7&gt;=DC$28,DB7&lt;&gt;"",CU7=""),AND(EB7&gt;=EH$28,EB7&lt;&gt;""),AND(EG7&gt;=EH$28,EG7&lt;&gt;""),AND(FD7&gt;=FJ$28,FD7&lt;&gt;""),AND(FI7&gt;=FJ$28,FI7&lt;&gt;""),AND(GF7&gt;=GL$28,GF7&lt;&gt;""),AND(GK7&gt;=GL$28,GK7&lt;&gt;""),AND(HH7&gt;=HN$28,HH7&lt;&gt;""),AND(HM7&gt;=HN$28,HM7&lt;&gt;""),AND(IJ7&gt;=IP$28,IJ7&lt;&gt;""),AND(IO7&gt;=IP$28,IO7&lt;&gt;""),AND(JL7&gt;=JR$28,JL7&lt;&gt;""),AND(JQ7&gt;=JR$28,JQ7&lt;&gt;""),AND(KN7&gt;=KT$28,KN7&lt;&gt;""),AND(KS7&gt;=KT$28,KS7&lt;&gt;""),AND(LP7&gt;=LV$28,LP7&lt;&gt;""),AND(LU7&gt;=LV$28,LU7&lt;&gt;""),AND(MR7&gt;=MX$28,MR7&lt;&gt;""),AND(MW7&gt;=MX$28,MW7&lt;&gt;""),AND(NT7&gt;=NZ$28,NT7&lt;&gt;""),AND(NY7&gt;=NZ$28,NY7&lt;&gt;""),AND(OV7&gt;=PB$28,OV7&lt;&gt;""),AND(PA7&gt;=PB$28,PA7&lt;&gt;""),AND(PX7&gt;=QD$28,PX7&lt;&gt;""),AND(QC7&gt;=QD$28,QC7&lt;&gt;""),AND(QZ7&gt;=RF$28,QZ7&lt;&gt;""),AND(RE7&gt;=RF$28,RE7&lt;&gt;""),AND(SB7&gt;=SH$28,SB7&lt;&gt;""),AND(SG7&gt;=SH$28,SG7&lt;&gt;""),AND(TD7&gt;=TJ$28,TD7&lt;&gt;""),AND(TJ7&gt;=TJ$28,TJ7&lt;&gt;"")),"P","")</f>
        <v>P</v>
      </c>
      <c r="H7" s="37" t="str">
        <f>IF(AND(G7="P",F7=""),"No DD",IF(OR(AND(AS7&gt;=AW$27,AT7&gt;=AW$31,AS7&lt;&gt;"",AO7=""),AND(BV7&gt;=BZ$27,BW7&gt;=BZ$31,BV7&lt;&gt;"",BR7=""),AND(CY7&gt;=DC$27,CZ7&gt;=DC$31,CY7&lt;&gt;"",CU7=""),AND(ED7&gt;=EH$27,EE7&gt;=EH$31,ED7&lt;&gt;""),AND(FF7&gt;=FJ$27,FG7&gt;=FJ$31,FF7&lt;&gt;""),AND(GH7&gt;=GL$27,GI7&gt;=GL$31,GH7&lt;&gt;""),AND(HJ7&gt;=HN$27,HK7&gt;=HN$31,HJ7&lt;&gt;""),AND(IL7&gt;=IP$27,IM7&gt;=IP$31,IL7&lt;&gt;""),AND(JN7&gt;=JR$27,JO7&gt;=JR$31,JN7&lt;&gt;""),AND(KP7&gt;=KT$27,KQ7&gt;=KT$31,KP7&lt;&gt;""),AND(LR7&gt;=LV$27,LS7&gt;=LV$31,LR7&lt;&gt;""),AND(MT7&gt;=MX$27,MU7&gt;=MX$31,MT7&lt;&gt;""),AND(NV7&gt;=NZ$27,NW7&gt;=NZ$31,NV7&lt;&gt;""),AND(OX7&gt;=PB$27,OY7&gt;=PB$31,OX7&lt;&gt;""),AND(PZ7&gt;=QD$27,QA7&gt;=QD$31,PZ7&lt;&gt;""),AND(RB7&gt;=RF$27,RC7&gt;=RF$31,RB7&lt;&gt;""),AND(SD7&gt;=SH$27,SE7&gt;=SH$31,SD7&lt;&gt;""),AND(TF7&gt;=TJ$27,TG7&gt;=TJ$31,TF7&lt;&gt;"")),"Merit",IF(OR(AND(AS7&gt;=AW$26,AT7&gt;=AW$30,AS7&lt;&gt;"",AO7=""),AND(BV7&gt;=BZ$26,BW7&gt;=BZ$30,BV7&lt;&gt;"",BR7=""),AND(CY7&gt;=DC$26,CZ7&gt;=DC$30,CY7&lt;&gt;"",CU7=""),AND(ED7&gt;=EH$26,EE7&gt;=EH$30,ED7&lt;&gt;""),AND(FF7&gt;=FJ$26,FG7&gt;=FJ$30,FF7&lt;&gt;""),AND(GH7&gt;=GL$26,GI7&gt;=GL$30,GH7&lt;&gt;""),AND(HJ7&gt;=HN$26,HK7&gt;=HN$30,HJ7&lt;&gt;""),AND(IL7&gt;=IP$26,IM7&gt;=IP$30,IL7&lt;&gt;""),AND(JN7&gt;=JR$26,JO7&gt;=JR$30,JN7&lt;&gt;""),AND(KP7&gt;=KT$26,KQ7&gt;=KT$30,KP7&lt;&gt;""),AND(LR7&gt;=LV$26,LS7&gt;=LV$30,LR7&lt;&gt;""),AND(MT7&gt;=MX$26,MU7&gt;=MX$30,MT7&lt;&gt;""),AND(NV7&gt;=NZ$26,NW7&gt;=NZ$30,NV7&lt;&gt;""),AND(OX7&gt;=PB$26,OY7&gt;=PB$30,OX7&lt;&gt;""),AND(PZ7&gt;=QD$26,QA7&gt;=QD$30,PZ7&lt;&gt;""),AND(RB7&gt;=RF$26,RC7&gt;=RF$30,RB7&lt;&gt;""),AND(SD7&gt;=SH$26,SE7&gt;=SH$30,SD7&lt;&gt;""),AND(TF7&gt;=TJ$26,TG7&gt;=TJ$30,TF7&lt;&gt;"")),"Excellence",IF(I7="P","Worlds Team",IF(F7="P","National Team","")))))</f>
        <v>Excellence</v>
      </c>
      <c r="I7" s="3" t="str">
        <f>IF(OR(AND(AS7&gt;=AW$25,AT7&gt;=AW$29,AS7&lt;&gt;"",AO7=""),AND(BV7&gt;=BZ$25,BW7&gt;=BZ$29,BV7&lt;&gt;"",BR7=""),AND(CY7&gt;=DC$25,CZ7&gt;=DC$29,CY7&lt;&gt;"",CU7=""),AND(ED7&gt;=EH$25,EE7&gt;=EH$29,ED7&lt;&gt;""),AND(FF7&gt;=FJ$25,FG7&gt;=FJ$29,FF7&lt;&gt;""),AND(GH7&gt;=GL$25,GI7&gt;=GL$29,GH7&lt;&gt;""),AND(HJ7&gt;=HN$25,HK7&gt;=HN$29,HJ7&lt;&gt;""),AND(IL7&gt;=IP$25,IM7&gt;=IP$29,IL7&lt;&gt;""),AND(JN7&gt;=JR$25,JO7&gt;=JR$29,JN7&lt;&gt;""),AND(KP7&gt;=KT$25,KQ7&gt;=KT$29,KP7&lt;&gt;""),AND(LR7&gt;=LV$25,LS7&gt;=LV$29,LR7&lt;&gt;""),AND(MT7&gt;=MX$25,MU7&gt;=MX$29,MT7&lt;&gt;""),AND(NV7&gt;=NZ$25,NW7&gt;=NZ$29,NV7&lt;&gt;""),AND(OX7&gt;=PB$25,OY7&gt;=PB$29,OX7&lt;&gt;""),AND(PZ7&gt;=QD$25,QA7&gt;=QD$29,PZ7&lt;&gt;""),AND(RB7&gt;=RF$25,RC7&gt;=RF$29,RB7&lt;&gt;""),AND(SD7&gt;=SH$25,SE7&gt;=SH$29,SD7&lt;&gt;""),AND(TF7&gt;=TJ$25,TG7&gt;=TJ$29,TF7&lt;&gt;"")),"P","")</f>
        <v>P</v>
      </c>
      <c r="J7" s="8">
        <f>IF(COUNT(AQ7,BT7,CW7)&gt;0,LARGE((AQ7,BT7,CW7),1),0)</f>
        <v>48.300000000000004</v>
      </c>
      <c r="K7" s="8" t="str">
        <f>IF(J7=0,"",IF(J7=CW7,$CA$1,IF(J7=BT7,$AX$1,IF(J7=AQ7,$U$1,""))))</f>
        <v>2024 Nationals</v>
      </c>
      <c r="L7" s="8">
        <f>IF(COUNT(AQ7,BT7,CW7)&gt;1,LARGE((AQ7,BT7,CW7),2),0)</f>
        <v>48.3</v>
      </c>
      <c r="M7" s="8" t="str">
        <f>IF(K7=0,"",IF(AND(L7=J7,L7=AQ7,K7=BT7),$U$1,IF(AND(L7=J7,L7=AQ7,L7=CW7),$U$1,IF(AND(L7=J7,L7=CW7,L7=BT7),$AX$1,IF(L7=CW7,$CA$1,IF(L7=BT7,$AX$1,IF(L7=AQ7,$U$1,"")))))))</f>
        <v>2023 Domestic 3rd Trial</v>
      </c>
      <c r="N7" s="8">
        <f>IF(COUNT(AR7,BU7,CX7)&gt;0,LARGE((AR7,BU7,CX7),1),0)</f>
        <v>24.700000000000003</v>
      </c>
      <c r="O7" s="8" t="str">
        <f>IF(N7=0,"",IF(N7=CX7,$CA$1,IF(N7=BU7,$AX$1,IF(N7=AR7,$U$1,""))))</f>
        <v>2023 Domestic 3rd Trial</v>
      </c>
      <c r="P7" s="8">
        <f>IF(MAX(AV7,BY7,DB7)&gt;0,MAX(AV7,BY7,DB7),0)</f>
        <v>49.7</v>
      </c>
      <c r="Q7" s="8" t="str">
        <f>IF(P7=0,"",IF(P7=DB7,$CA$1,IF(P7=BY7,$AX$1,IF(P7=AV7,$U$1,""))))</f>
        <v>2023 Domestic 3rd Trial</v>
      </c>
      <c r="R7" s="8">
        <f>IF(MAX(DD7:DF7)&gt;0,MAX(DD7:DF7),"")</f>
        <v>1.1000000000000014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TD7,$SI$1,IF(R7+IF(L7="",0,L7)=SB7,$RG$1,IF(R7+IF(L7="",0,L7)=QZ7,$QE$1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))),IF(R7=DE7,IF(R7+IF(N7="",0,N7)=TE7,$SI$1,IF(R7+IF(N7="",0,N7)=SC7,$RG$1,IF(R7+IF(N7="",0,N7)=RA7,$QE$1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))),IF(R7=DF7,IF(R7+IF(P7="",0,P7)=TI7,$SI$1,IF(R7+IF(P7="",0,P7)=SG7,$RG$1,IF(R7+IF(P7="",0,P7)=RE7,$QE$1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)))</f>
        <v>2023 World Championships (Nov 11)</v>
      </c>
      <c r="U7" s="19">
        <v>18</v>
      </c>
      <c r="V7" s="19">
        <v>6</v>
      </c>
      <c r="W7" s="19">
        <v>0</v>
      </c>
      <c r="X7" s="19">
        <v>0.3</v>
      </c>
      <c r="Y7" s="19">
        <v>18.8</v>
      </c>
      <c r="Z7" s="19">
        <v>5.2</v>
      </c>
      <c r="AA7" s="19">
        <v>0</v>
      </c>
      <c r="AB7" s="19">
        <v>0</v>
      </c>
      <c r="AC7" s="19">
        <v>18.3</v>
      </c>
      <c r="AD7" s="19">
        <v>6.4</v>
      </c>
      <c r="AE7" s="19">
        <v>0</v>
      </c>
      <c r="AF7" s="19">
        <v>0</v>
      </c>
      <c r="AG7" s="19">
        <v>18.399999999999999</v>
      </c>
      <c r="AH7" s="19">
        <v>7.2</v>
      </c>
      <c r="AI7" s="19">
        <v>0.2</v>
      </c>
      <c r="AJ7" s="19">
        <v>0.3</v>
      </c>
      <c r="AK7" s="19">
        <v>18.600000000000001</v>
      </c>
      <c r="AL7" s="19">
        <v>6</v>
      </c>
      <c r="AM7" s="19">
        <v>0.6</v>
      </c>
      <c r="AN7" s="19">
        <v>0</v>
      </c>
      <c r="AO7" s="28"/>
      <c r="AP7" s="41">
        <f>IF(SUM(V7,Z7)&gt;0,SUM(V7,Z7),"")</f>
        <v>11.2</v>
      </c>
      <c r="AQ7" s="41">
        <f>IF(SUM(U7:V7,X7:Z7,AB7)-W7-AA7&gt;0,SUM(U7:V7,X7:Z7,AB7)-W7-AA7,"")</f>
        <v>48.300000000000004</v>
      </c>
      <c r="AR7" s="41">
        <f>IF(SUM(AC7:AD7,AF7)-AE7&gt;0,SUM(AC7:AD7,AF7)-AE7,"")</f>
        <v>24.700000000000003</v>
      </c>
      <c r="AS7" s="41">
        <f>IF(SUM(V7,Z7,AD7)&gt;0,SUM(V7,Z7,AD7),"")</f>
        <v>17.600000000000001</v>
      </c>
      <c r="AT7" s="41">
        <f>IF(SUM(AQ7,AR7)&gt;0,SUM(AQ7,AR7),"")</f>
        <v>73</v>
      </c>
      <c r="AU7" s="41">
        <f>IF(SUM(AH7,AL7)&gt;0,SUM(AH7,AL7),"")</f>
        <v>13.2</v>
      </c>
      <c r="AV7" s="41">
        <f>IF(SUM(AG7:AH7,AJ7:AL7,AN7)-SUM(AI7,AM7)&gt;0,SUM(AG7:AH7,AJ7:AL7,AN7)-SUM(AI7,AM7),"")</f>
        <v>49.7</v>
      </c>
      <c r="AW7" s="41">
        <f>IF(SUM(AQ7,AR7,AV7)&gt;0,SUM(AQ7,AR7,AV7),"")</f>
        <v>122.7</v>
      </c>
      <c r="AX7" s="18">
        <v>18.5</v>
      </c>
      <c r="AY7" s="18">
        <v>6.4</v>
      </c>
      <c r="AZ7" s="18">
        <v>0.6</v>
      </c>
      <c r="BA7" s="18">
        <v>0</v>
      </c>
      <c r="BB7" s="18">
        <v>17.2</v>
      </c>
      <c r="BC7" s="18">
        <v>2.4</v>
      </c>
      <c r="BD7" s="18">
        <v>0</v>
      </c>
      <c r="BE7" s="18">
        <v>0</v>
      </c>
      <c r="BF7" s="18">
        <v>16.399999999999999</v>
      </c>
      <c r="BG7" s="18">
        <v>5.2</v>
      </c>
      <c r="BH7" s="18">
        <v>0.8</v>
      </c>
      <c r="BI7" s="18">
        <v>0.3</v>
      </c>
      <c r="BJ7" s="18">
        <v>18.399999999999999</v>
      </c>
      <c r="BK7" s="18">
        <v>6.4</v>
      </c>
      <c r="BL7" s="18">
        <v>0</v>
      </c>
      <c r="BM7" s="18">
        <v>0.3</v>
      </c>
      <c r="BN7" s="18">
        <v>16.100000000000001</v>
      </c>
      <c r="BO7" s="18">
        <v>4.4000000000000004</v>
      </c>
      <c r="BP7" s="18">
        <v>0.8</v>
      </c>
      <c r="BQ7" s="18">
        <v>0</v>
      </c>
      <c r="BR7" s="29"/>
      <c r="BS7" s="11">
        <f>IF(SUM(AY7,BC7)&gt;0,SUM(AY7,BC7),"")</f>
        <v>8.8000000000000007</v>
      </c>
      <c r="BT7" s="11">
        <f>IF(SUM(AX7:AY7,BA7:BC7,BE7)-AZ7-BD7&gt;0,SUM(AX7:AY7,BA7:BC7,BE7)-AZ7-BD7,"")</f>
        <v>43.899999999999991</v>
      </c>
      <c r="BU7" s="11">
        <f>IF(SUM(BF7:BG7,BI7)-BH7&gt;0,SUM(BF7:BG7,BI7)-BH7,"")</f>
        <v>21.099999999999998</v>
      </c>
      <c r="BV7" s="11">
        <f>IF(SUM(AY7,BC7,BG7)&gt;0,SUM(AY7,BC7,BG7),"")</f>
        <v>14</v>
      </c>
      <c r="BW7" s="11">
        <f>IF(SUM(BT7,BU7)&gt;0,SUM(BT7,BU7),"")</f>
        <v>64.999999999999986</v>
      </c>
      <c r="BX7" s="11">
        <f>IF(SUM(BK7,BO7)&gt;0,SUM(BK7,BO7),"")</f>
        <v>10.8</v>
      </c>
      <c r="BY7" s="11">
        <f>IF(SUM(BJ7:BK7,BM7:BO7,BQ7)-SUM(BL7,BP7)&gt;0,SUM(BJ7:BK7,BM7:BO7,BQ7)-SUM(BL7,BP7),"")</f>
        <v>44.800000000000004</v>
      </c>
      <c r="BZ7" s="11">
        <f>IF(SUM(BT7,BU7,BY7)&gt;0,SUM(BT7,BU7,BY7),"")</f>
        <v>109.79999999999998</v>
      </c>
      <c r="CA7" s="19">
        <v>18.100000000000001</v>
      </c>
      <c r="CB7" s="19">
        <v>6.4</v>
      </c>
      <c r="CC7" s="19">
        <v>0.2</v>
      </c>
      <c r="CD7" s="19">
        <v>0</v>
      </c>
      <c r="CE7" s="19">
        <v>18.600000000000001</v>
      </c>
      <c r="CF7" s="19">
        <v>6</v>
      </c>
      <c r="CG7" s="19">
        <v>0.6</v>
      </c>
      <c r="CH7" s="19">
        <v>0</v>
      </c>
      <c r="CI7" s="19">
        <v>18.3</v>
      </c>
      <c r="CJ7" s="19">
        <v>5.2</v>
      </c>
      <c r="CK7" s="19">
        <v>0.6</v>
      </c>
      <c r="CL7" s="19">
        <v>0.3</v>
      </c>
      <c r="CM7" s="19">
        <v>18.5</v>
      </c>
      <c r="CN7" s="19">
        <v>6.4</v>
      </c>
      <c r="CO7" s="19">
        <v>0</v>
      </c>
      <c r="CP7" s="19">
        <v>0</v>
      </c>
      <c r="CQ7" s="19">
        <v>18.600000000000001</v>
      </c>
      <c r="CR7" s="19">
        <v>6</v>
      </c>
      <c r="CS7" s="19">
        <v>0</v>
      </c>
      <c r="CT7" s="19">
        <v>0</v>
      </c>
      <c r="CU7" s="28"/>
      <c r="CV7" s="41">
        <f>IF(SUM(CB7,CF7)&gt;0,SUM(CB7,CF7),"")</f>
        <v>12.4</v>
      </c>
      <c r="CW7" s="41">
        <f>IF(SUM(CA7:CB7,CD7:CF7,CH7)-CC7-CG7&gt;0,SUM(CA7:CB7,CD7:CF7,CH7)-CC7-CG7,"")</f>
        <v>48.3</v>
      </c>
      <c r="CX7" s="41">
        <f>IF(SUM(CI7:CJ7,CL7)-CK7&gt;0,SUM(CI7:CJ7,CL7)-CK7,"")</f>
        <v>23.2</v>
      </c>
      <c r="CY7" s="41">
        <f>IF(SUM(CB7,CF7,CJ7)&gt;0,SUM(CB7,CF7,CJ7),"")</f>
        <v>17.600000000000001</v>
      </c>
      <c r="CZ7" s="41">
        <f>IF(SUM(CW7,CX7)&gt;0,SUM(CW7,CX7),"")</f>
        <v>71.5</v>
      </c>
      <c r="DA7" s="41">
        <f>IF(SUM(CN7,CR7)&gt;0,SUM(CN7,CR7),"")</f>
        <v>12.4</v>
      </c>
      <c r="DB7" s="41">
        <f>IF(SUM(CM7:CN7,CP7:CR7,CT7)-SUM(CO7,CS7)&gt;0,SUM(CM7:CN7,CP7:CR7,CT7)-SUM(CO7,CS7),"")</f>
        <v>49.5</v>
      </c>
      <c r="DC7" s="41">
        <f>IF(SUM(CW7,CX7,DB7)&gt;0,SUM(CW7,CX7,DB7),"")</f>
        <v>121</v>
      </c>
      <c r="DD7" s="52">
        <f>IF(MAX(EB7,FD7,GF7,HH7,IJ7,JL7,KN7,LP7,MR7,NT7,OV7,PX7,QZ7,SB7,TD7)-IF(L7="",0,L7)&gt;0.001,MAX(EB7,FD7,GF7,HH7,IJ7,JL7,KN7,LP7,MR7,NT7,OV7,PX7,QZ7,SB7,TD7)-IF(L7="",0,L7),"")</f>
        <v>1.1000000000000014</v>
      </c>
      <c r="DE7" s="52" t="str">
        <f>IF(MAX(EC7,FE7,GG7,HI7,IK7,JM7,KO7,LQ7,MS7,NU7,OW7,PY7,RA7,SC7,TE7)-IF(N7="",0,N7)&gt;0.001,MAX(EC7,FE7,GG7,HI7,IK7,JM7,KO7,LQ7,MS7,NU7,OW7,PY7,RA7,SC7,TE7)-IF(N7="",0,N7),"")</f>
        <v/>
      </c>
      <c r="DF7" s="52" t="str">
        <f>IF(MAX(EG7,FI7,GK7,HM7,IO7,JQ7,KS7,LU7,MW7,NY7,PA7,QC7,RE7,SG7,TI7)-IF(P7="",0,P7)&gt;0.001,MAX(EG7,FI7,GK7,HM7,IO7,JQ7,KS7,LU7,MW7,NY7,PA7,QC7,RE7,SG7,TI7)-IF(P7="",0,P7),"")</f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>IF(SUM(DH7,DL7)&gt;0,SUM(DH7,DL7),"")</f>
        <v/>
      </c>
      <c r="EB7" s="41" t="str">
        <f>IF(SUM(DG7:DH7,DJ7:DL7,DN7)-DI7-DM7&gt;0,SUM(DG7:DH7,DJ7:DL7,DN7)-DI7-DM7,"")</f>
        <v/>
      </c>
      <c r="EC7" s="41" t="str">
        <f>IF(SUM(DO7:DP7,DR7)-DQ7&gt;0,SUM(DO7:DP7,DR7)-DQ7,"")</f>
        <v/>
      </c>
      <c r="ED7" s="41" t="str">
        <f>IF(SUM(DH7,DL7,DP7)&gt;0,SUM(DH7,DL7,DP7),"")</f>
        <v/>
      </c>
      <c r="EE7" s="41" t="str">
        <f>IF(SUM(EB7,EC7)&gt;0,SUM(EB7,EC7),"")</f>
        <v/>
      </c>
      <c r="EF7" s="41" t="str">
        <f>IF(SUM(DT7,DX7)&gt;0,SUM(DT7,DX7),"")</f>
        <v/>
      </c>
      <c r="EG7" s="41" t="str">
        <f>IF(SUM(DS7:DT7,DV7:DX7,DZ7)-SUM(DU7,DY7)&gt;0,SUM(DS7:DT7,DV7:DX7,DZ7)-SUM(DU7,DY7),"")</f>
        <v/>
      </c>
      <c r="EH7" s="41" t="str">
        <f>IF(SUM(EB7,EC7,EG7)&gt;0,SUM(EB7,EC7,EG7),"")</f>
        <v/>
      </c>
      <c r="EI7" s="18">
        <v>18.100000000000001</v>
      </c>
      <c r="EJ7" s="18">
        <v>6.4</v>
      </c>
      <c r="EK7" s="18">
        <v>0</v>
      </c>
      <c r="EL7" s="18">
        <v>0</v>
      </c>
      <c r="EM7" s="18">
        <v>18.3</v>
      </c>
      <c r="EN7" s="18">
        <v>5.2</v>
      </c>
      <c r="EO7" s="18">
        <v>0.8</v>
      </c>
      <c r="EP7" s="18">
        <v>0</v>
      </c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>
        <f>IF(SUM(EJ7,EN7)&gt;0,SUM(EJ7,EN7),"")</f>
        <v>11.600000000000001</v>
      </c>
      <c r="FD7" s="11">
        <f>IF(SUM(EI7:EJ7,EL7:EN7,EP7)-EK7-EO7&gt;0,SUM(EI7:EJ7,EL7:EN7,EP7)-EK7-EO7,"")</f>
        <v>47.2</v>
      </c>
      <c r="FE7" s="11" t="str">
        <f>IF(SUM(EQ7:ER7,ET7)-ES7&gt;0,SUM(EQ7:ER7,ET7)-ES7,"")</f>
        <v/>
      </c>
      <c r="FF7" s="11">
        <f>IF(SUM(EJ7,EN7,ER7)&gt;0,SUM(EJ7,EN7,ER7),"")</f>
        <v>11.600000000000001</v>
      </c>
      <c r="FG7" s="11">
        <f>IF(SUM(FD7,FE7)&gt;0,SUM(FD7,FE7),"")</f>
        <v>47.2</v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>
        <f>IF(SUM(FD7,FE7,FI7)&gt;0,SUM(FD7,FE7,FI7),"")</f>
        <v>47.2</v>
      </c>
      <c r="FK7" s="17">
        <v>18.399999999999999</v>
      </c>
      <c r="FL7" s="17">
        <v>7.2</v>
      </c>
      <c r="FM7" s="17">
        <v>0</v>
      </c>
      <c r="FN7" s="17">
        <v>0</v>
      </c>
      <c r="FO7" s="17">
        <v>18.399999999999999</v>
      </c>
      <c r="FP7" s="17">
        <v>6</v>
      </c>
      <c r="FQ7" s="17">
        <v>0.6</v>
      </c>
      <c r="FR7" s="17">
        <v>0</v>
      </c>
      <c r="FS7" s="17">
        <v>18.100000000000001</v>
      </c>
      <c r="FT7" s="17">
        <v>6</v>
      </c>
      <c r="FU7" s="17">
        <v>0</v>
      </c>
      <c r="FV7" s="17">
        <v>0</v>
      </c>
      <c r="FW7" s="17">
        <v>18.399999999999999</v>
      </c>
      <c r="FX7" s="17">
        <v>6.4</v>
      </c>
      <c r="FY7" s="17">
        <v>0</v>
      </c>
      <c r="FZ7" s="17">
        <v>0</v>
      </c>
      <c r="GA7" s="17"/>
      <c r="GB7" s="17"/>
      <c r="GC7" s="17"/>
      <c r="GD7" s="17"/>
      <c r="GE7" s="41">
        <f>IF(SUM(FL7,FP7)&gt;0,SUM(FL7,FP7),"")</f>
        <v>13.2</v>
      </c>
      <c r="GF7" s="41">
        <f>IF(SUM(FK7:FL7,FN7:FP7,FR7)-FM7-FQ7&gt;0,SUM(FK7:FL7,FN7:FP7,FR7)-FM7-FQ7,"")</f>
        <v>49.4</v>
      </c>
      <c r="GG7" s="41">
        <f>IF(SUM(FS7:FT7,FV7)-FU7&gt;0,SUM(FS7:FT7,FV7)-FU7,"")</f>
        <v>24.1</v>
      </c>
      <c r="GH7" s="41">
        <f>IF(SUM(FL7,FP7,FT7)&gt;0,SUM(FL7,FP7,FT7),"")</f>
        <v>19.2</v>
      </c>
      <c r="GI7" s="41">
        <f>IF(SUM(GF7,GG7)&gt;0,SUM(GF7,GG7),"")</f>
        <v>73.5</v>
      </c>
      <c r="GJ7" s="41">
        <f>IF(SUM(FX7,GB7)&gt;0,SUM(FX7,GB7),"")</f>
        <v>6.4</v>
      </c>
      <c r="GK7" s="41">
        <f>IF(SUM(FW7:FX7,FZ7:GB7,GD7)-SUM(FY7,GC7)&gt;0,SUM(FW7:FX7,FZ7:GB7,GD7)-SUM(FY7,GC7),"")</f>
        <v>24.799999999999997</v>
      </c>
      <c r="GL7" s="41">
        <f>IF(SUM(GF7,GG7,GK7)&gt;0,SUM(GF7,GG7,GK7),"")</f>
        <v>98.3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IF(SUM(HH7,HI7,HM7)&gt;0,SUM(HH7,HI7,HM7),"")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>IF(SUM(HP7,HT7)&gt;0,SUM(HP7,HT7),"")</f>
        <v/>
      </c>
      <c r="IJ7" s="41" t="str">
        <f>IF(SUM(HO7:HP7,HR7:HT7,HV7)-HQ7-HU7&gt;0,SUM(HO7:HP7,HR7:HT7,HV7)-HQ7-HU7,"")</f>
        <v/>
      </c>
      <c r="IK7" s="41" t="str">
        <f>IF(SUM(HW7:HX7,HZ7)-HY7&gt;0,SUM(HW7:HX7,HZ7)-HY7,"")</f>
        <v/>
      </c>
      <c r="IL7" s="41" t="str">
        <f>IF(SUM(HP7,HT7,HX7)&gt;0,SUM(HP7,HT7,HX7),"")</f>
        <v/>
      </c>
      <c r="IM7" s="41" t="str">
        <f>IF(SUM(IJ7,IK7)&gt;0,SUM(IJ7,IK7),"")</f>
        <v/>
      </c>
      <c r="IN7" s="41" t="str">
        <f>IF(SUM(IB7,IF7)&gt;0,SUM(IB7,IF7),"")</f>
        <v/>
      </c>
      <c r="IO7" s="41" t="str">
        <f>IF(SUM(IA7:IB7,ID7:IF7,IH7)-SUM(IC7,IG7)&gt;0,SUM(IA7:IB7,ID7:IF7,IH7)-SUM(IC7,IG7),"")</f>
        <v/>
      </c>
      <c r="IP7" s="41" t="str">
        <f>IF(SUM(IJ7,IK7,IO7)&gt;0,SUM(IJ7,IK7,IO7),"")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IF(SUM(JL7,JM7,JQ7)&gt;0,SUM(JL7,JM7,JQ7),"")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>IF(SUM(JT7,JX7)&gt;0,SUM(JT7,JX7),"")</f>
        <v/>
      </c>
      <c r="KN7" s="41" t="str">
        <f>IF(SUM(JS7:JT7,JV7:JX7,JZ7)-JU7-JY7&gt;0,SUM(JS7:JT7,JV7:JX7,JZ7)-JU7-JY7,"")</f>
        <v/>
      </c>
      <c r="KO7" s="41" t="str">
        <f>IF(SUM(KA7:KB7,KD7)-KC7&gt;0,SUM(KA7:KB7,KD7)-KC7,"")</f>
        <v/>
      </c>
      <c r="KP7" s="41" t="str">
        <f>IF(SUM(JT7,JX7,KB7)&gt;0,SUM(JT7,JX7,KB7),"")</f>
        <v/>
      </c>
      <c r="KQ7" s="41" t="str">
        <f>IF(SUM(KN7,KO7)&gt;0,SUM(KN7,KO7),"")</f>
        <v/>
      </c>
      <c r="KR7" s="41" t="str">
        <f>IF(SUM(KF7,KJ7)&gt;0,SUM(KF7,KJ7),"")</f>
        <v/>
      </c>
      <c r="KS7" s="41" t="str">
        <f>IF(SUM(KE7:KF7,KH7:KJ7,KL7)-SUM(KG7,KK7)&gt;0,SUM(KE7:KF7,KH7:KJ7,KL7)-SUM(KG7,KK7),"")</f>
        <v/>
      </c>
      <c r="KT7" s="41" t="str">
        <f>IF(SUM(KN7,KO7,KS7)&gt;0,SUM(KN7,KO7,KS7),"")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IF(SUM(LP7,LQ7,LU7)&gt;0,SUM(LP7,LQ7,LU7),"")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>IF(SUM(LX7,MB7)&gt;0,SUM(LX7,MB7),"")</f>
        <v/>
      </c>
      <c r="MR7" s="41" t="str">
        <f>IF(SUM(LW7:LX7,LZ7:MB7,MD7)-LY7-MC7&gt;0,SUM(LW7:LX7,LZ7:MB7,MD7)-LY7-MC7,"")</f>
        <v/>
      </c>
      <c r="MS7" s="41" t="str">
        <f>IF(SUM(ME7:MF7,MH7)-MG7&gt;0,SUM(ME7:MF7,MH7)-MG7,"")</f>
        <v/>
      </c>
      <c r="MT7" s="41" t="str">
        <f>IF(SUM(LX7,MB7,MF7)&gt;0,SUM(LX7,MB7,MF7),"")</f>
        <v/>
      </c>
      <c r="MU7" s="41" t="str">
        <f>IF(SUM(MR7,MS7)&gt;0,SUM(MR7,MS7),"")</f>
        <v/>
      </c>
      <c r="MV7" s="41" t="str">
        <f>IF(SUM(MJ7,MN7)&gt;0,SUM(MJ7,MN7),"")</f>
        <v/>
      </c>
      <c r="MW7" s="41" t="str">
        <f>IF(SUM(MI7:MJ7,ML7:MN7,MP7)-SUM(MK7,MO7)&gt;0,SUM(MI7:MJ7,ML7:MN7,MP7)-SUM(MK7,MO7),"")</f>
        <v/>
      </c>
      <c r="MX7" s="41" t="str">
        <f>IF(SUM(MR7,MS7,MW7)&gt;0,SUM(MR7,MS7,MW7),"")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IF(SUM(NT7,NU7,NY7)&gt;0,SUM(NT7,NU7,NY7),"")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>IF(SUM(OB7,OF7)&gt;0,SUM(OB7,OF7),"")</f>
        <v/>
      </c>
      <c r="OV7" s="41" t="str">
        <f>IF(SUM(OA7:OB7,OD7:OF7,OH7)-OC7-OG7&gt;0,SUM(OA7:OB7,OD7:OF7,OH7)-OC7-OG7,"")</f>
        <v/>
      </c>
      <c r="OW7" s="41" t="str">
        <f>IF(SUM(OI7:OJ7,OL7)-OK7&gt;0,SUM(OI7:OJ7,OL7)-OK7,"")</f>
        <v/>
      </c>
      <c r="OX7" s="41" t="str">
        <f>IF(SUM(OB7,OF7,OJ7)&gt;0,SUM(OB7,OF7,OJ7),"")</f>
        <v/>
      </c>
      <c r="OY7" s="41" t="str">
        <f>IF(SUM(OV7,OW7)&gt;0,SUM(OV7,OW7),"")</f>
        <v/>
      </c>
      <c r="OZ7" s="41" t="str">
        <f>IF(SUM(ON7,OR7)&gt;0,SUM(ON7,OR7),"")</f>
        <v/>
      </c>
      <c r="PA7" s="41" t="str">
        <f>IF(SUM(OM7:ON7,OP7:OR7,OT7)-SUM(OO7,OS7)&gt;0,SUM(OM7:ON7,OP7:OR7,OT7)-SUM(OO7,OS7),"")</f>
        <v/>
      </c>
      <c r="PB7" s="41" t="str">
        <f>IF(SUM(OV7,OW7,PA7)&gt;0,SUM(OV7,OW7,PA7),"")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IF(SUM(PX7,PY7,QC7)&gt;0,SUM(PX7,PY7,QC7),"")</f>
        <v/>
      </c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41" t="str">
        <f>IF(SUM(QF7,QJ7)&gt;0,SUM(QF7,QJ7),"")</f>
        <v/>
      </c>
      <c r="QZ7" s="41" t="str">
        <f>IF(SUM(QE7:QF7,QH7:QJ7,QL7)-QG7-QK7&gt;0,SUM(QE7:QF7,QH7:QJ7,QL7)-QG7-QK7,"")</f>
        <v/>
      </c>
      <c r="RA7" s="41" t="str">
        <f>IF(SUM(QM7:QN7,QP7)-QO7&gt;0,SUM(QM7:QN7,QP7)-QO7,"")</f>
        <v/>
      </c>
      <c r="RB7" s="41" t="str">
        <f>IF(SUM(QF7,QJ7,QN7)&gt;0,SUM(QF7,QJ7,QN7),"")</f>
        <v/>
      </c>
      <c r="RC7" s="41" t="str">
        <f>IF(SUM(QZ7,RA7)&gt;0,SUM(QZ7,RA7),"")</f>
        <v/>
      </c>
      <c r="RD7" s="41" t="str">
        <f>IF(SUM(QR7,QV7)&gt;0,SUM(QR7,QV7),"")</f>
        <v/>
      </c>
      <c r="RE7" s="41" t="str">
        <f>IF(SUM(QQ7:QR7,QT7:QV7,QX7)-SUM(QS7,QW7)&gt;0,SUM(QQ7:QR7,QT7:QV7,QX7)-SUM(QS7,QW7),"")</f>
        <v/>
      </c>
      <c r="RF7" s="41" t="str">
        <f>IF(SUM(QZ7,RA7,RE7)&gt;0,SUM(QZ7,RA7,RE7),"")</f>
        <v/>
      </c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1" t="str">
        <f>IF(SUM(RH7,RL7)&gt;0,SUM(RH7,RL7),"")</f>
        <v/>
      </c>
      <c r="SB7" s="11" t="str">
        <f>IF(SUM(RG7:RH7,RJ7:RL7,RN7)-RI7-RM7&gt;0,SUM(RG7:RH7,RJ7:RL7,RN7)-RI7-RM7,"")</f>
        <v/>
      </c>
      <c r="SC7" s="11" t="str">
        <f>IF(SUM(RO7:RP7,RR7)-RQ7&gt;0,SUM(RO7:RP7,RR7)-RQ7,"")</f>
        <v/>
      </c>
      <c r="SD7" s="11" t="str">
        <f>IF(SUM(RH7,RL7,RP7)&gt;0,SUM(RH7,RL7,RP7),"")</f>
        <v/>
      </c>
      <c r="SE7" s="11" t="str">
        <f>IF(SUM(SB7,SC7)&gt;0,SUM(SB7,SC7),"")</f>
        <v/>
      </c>
      <c r="SF7" s="11" t="str">
        <f>IF(SUM(RT7,RX7)&gt;0,SUM(RT7,RX7),"")</f>
        <v/>
      </c>
      <c r="SG7" s="11" t="str">
        <f>IF(SUM(RS7:RT7,RV7:RX7,RZ7)-SUM(RU7,RY7)&gt;0,SUM(RS7:RT7,RV7:RX7,RZ7)-SUM(RU7,RY7),"")</f>
        <v/>
      </c>
      <c r="SH7" s="11" t="str">
        <f>IF(SUM(SB7,SC7,SG7)&gt;0,SUM(SB7,SC7,SG7),"")</f>
        <v/>
      </c>
      <c r="SI7" s="17"/>
      <c r="SJ7" s="17"/>
      <c r="SK7" s="17"/>
      <c r="SL7" s="17"/>
      <c r="SM7" s="17"/>
      <c r="SN7" s="17"/>
      <c r="SO7" s="17"/>
      <c r="SP7" s="17"/>
      <c r="SQ7" s="17"/>
      <c r="SR7" s="17"/>
      <c r="SS7" s="17"/>
      <c r="ST7" s="17"/>
      <c r="SU7" s="17"/>
      <c r="SV7" s="17"/>
      <c r="SW7" s="17"/>
      <c r="SX7" s="17"/>
      <c r="SY7" s="17"/>
      <c r="SZ7" s="17"/>
      <c r="TA7" s="17"/>
      <c r="TB7" s="17"/>
      <c r="TC7" s="41" t="str">
        <f>IF(SUM(SJ7,SN7)&gt;0,SUM(SJ7,SN7),"")</f>
        <v/>
      </c>
      <c r="TD7" s="41" t="str">
        <f>IF(SUM(SI7:SJ7,SL7:SN7,SP7)-SK7-SO7&gt;0,SUM(SI7:SJ7,SL7:SN7,SP7)-SK7-SO7,"")</f>
        <v/>
      </c>
      <c r="TE7" s="41" t="str">
        <f>IF(SUM(SQ7:SR7,ST7)-SS7&gt;0,SUM(SQ7:SR7,ST7)-SS7,"")</f>
        <v/>
      </c>
      <c r="TF7" s="41" t="str">
        <f>IF(SUM(SJ7,SN7,SR7)&gt;0,SUM(SJ7,SN7,SR7),"")</f>
        <v/>
      </c>
      <c r="TG7" s="41" t="str">
        <f>IF(SUM(TD7,TE7)&gt;0,SUM(TD7,TE7),"")</f>
        <v/>
      </c>
      <c r="TH7" s="41" t="str">
        <f>IF(SUM(SV7,SZ7)&gt;0,SUM(SV7,SZ7),"")</f>
        <v/>
      </c>
      <c r="TI7" s="41" t="str">
        <f>IF(SUM(SU7:SV7,SX7:SZ7,TB7)-SUM(SW7,TA7)&gt;0,SUM(SU7:SV7,SX7:SZ7,TB7)-SUM(SW7,TA7),"")</f>
        <v/>
      </c>
      <c r="TJ7" s="41" t="str">
        <f>IF(SUM(TD7,TE7,TI7)&gt;0,SUM(TD7,TE7,TI7),"")</f>
        <v/>
      </c>
      <c r="TK7" s="27">
        <f>IF($CU7="P",CA7,(CA7+AX7)/2)</f>
        <v>18.3</v>
      </c>
      <c r="TL7" s="27">
        <f>IF($CU7="P",CB7,(CB7+AY7)/2)</f>
        <v>6.4</v>
      </c>
      <c r="TM7" s="27">
        <f>IF($CU7="P",CC7,(CC7+AZ7)/2)</f>
        <v>0.4</v>
      </c>
      <c r="TN7" s="27">
        <f>IF($CU7="P",CD7,(CD7+BA7)/2)</f>
        <v>0</v>
      </c>
      <c r="TO7" s="27">
        <f>IF($CU7="P",CE7,(CE7+BB7)/2)</f>
        <v>17.899999999999999</v>
      </c>
      <c r="TP7" s="27">
        <f>IF($CU7="P",CF7,(CF7+BC7)/2)</f>
        <v>4.2</v>
      </c>
      <c r="TQ7" s="27">
        <f>IF($CU7="P",CG7,(CG7+BD7)/2)</f>
        <v>0.3</v>
      </c>
      <c r="TR7" s="27">
        <f>IF($CU7="P",CH7,(CH7+BE7)/2)</f>
        <v>0</v>
      </c>
      <c r="TS7" s="27">
        <f>IF($CU7="P",CI7,(CI7+BF7)/2)</f>
        <v>17.350000000000001</v>
      </c>
      <c r="TT7" s="27">
        <f>IF($CU7="P",CJ7,(CJ7+BG7)/2)</f>
        <v>5.2</v>
      </c>
      <c r="TU7" s="27">
        <f>IF($CU7="P",CK7,(CK7+BH7)/2)</f>
        <v>0.7</v>
      </c>
      <c r="TV7" s="27">
        <f>IF($CU7="P",CL7,(CL7+BI7)/2)</f>
        <v>0.3</v>
      </c>
      <c r="TW7" s="27">
        <f>IF($CU7="P",CM7,(CM7+BJ7)/2)</f>
        <v>18.45</v>
      </c>
      <c r="TX7" s="27">
        <f>IF($CU7="P",CN7,(CN7+BK7)/2)</f>
        <v>6.4</v>
      </c>
      <c r="TY7" s="27">
        <f>IF($CU7="P",CO7,(CO7+BL7)/2)</f>
        <v>0</v>
      </c>
      <c r="TZ7" s="27">
        <f>IF($CU7="P",CP7,(CP7+BM7)/2)</f>
        <v>0.15</v>
      </c>
      <c r="UA7" s="27">
        <f>IF($CU7="P",CQ7,(CQ7+BN7)/2)</f>
        <v>17.350000000000001</v>
      </c>
      <c r="UB7" s="27">
        <f>IF($CU7="P",CR7,(CR7+BO7)/2)</f>
        <v>5.2</v>
      </c>
      <c r="UC7" s="27">
        <f>IF($CU7="P",CS7,(CS7+BP7)/2)</f>
        <v>0.4</v>
      </c>
      <c r="UD7" s="27">
        <f>IF($CU7="P",CT7,(CT7+BQ7)/2)</f>
        <v>0</v>
      </c>
      <c r="UE7" s="29" t="s">
        <v>56</v>
      </c>
      <c r="UF7" s="11">
        <f>IF(SUM(TL7,TP7)&gt;0,SUM(TL7,TP7),"")</f>
        <v>10.600000000000001</v>
      </c>
      <c r="UG7" s="11">
        <f>IF(SUM(TK7:TL7,TN7:TP7,TR7)-TM7-TQ7&gt;0,SUM(TK7:TL7,TN7:TP7,TR7)-TM7-TQ7,"")</f>
        <v>46.100000000000009</v>
      </c>
      <c r="UH7" s="11">
        <f>IF(SUM(TS7:TT7,TV7)-TU7&gt;0,SUM(TS7:TT7,TV7)-TU7,"")</f>
        <v>22.150000000000002</v>
      </c>
      <c r="UI7" s="11">
        <f>IF(SUM(TL7,TP7,TT7)&gt;0,SUM(TL7,TP7,TT7),"")</f>
        <v>15.8</v>
      </c>
      <c r="UJ7" s="11">
        <f>IF(SUM(UG7,UH7)&gt;0,SUM(UG7,UH7),"")</f>
        <v>68.250000000000014</v>
      </c>
      <c r="UK7" s="11">
        <f>IF(SUM(TX7,UB7)&gt;0,SUM(TX7,UB7),"")</f>
        <v>11.600000000000001</v>
      </c>
      <c r="UL7" s="11">
        <f>IF(SUM(TW7:TX7,TZ7:UB7,UD7)-SUM(TY7,UC7)&gt;0,SUM(TW7:TX7,TZ7:UB7,UD7)-SUM(TY7,UC7),"")</f>
        <v>47.150000000000006</v>
      </c>
      <c r="UM7" s="11">
        <f>IF(SUM(UG7,UH7,UL7)&gt;0,SUM(UG7,UH7,UL7),"")</f>
        <v>115.40000000000002</v>
      </c>
    </row>
    <row r="8" spans="1:559" x14ac:dyDescent="0.2">
      <c r="A8" s="4" cm="1">
        <f t="array" ref="A8">IF(AND(H8&lt;&gt;"",H8&lt;&gt;"No DD"),SUMPRODUCT((H$4:H$22&lt;&gt;"")*(H$4:H$22&lt;&gt;"No DD")*(E$4:E$22&gt;E8))+1,IF(H8="No DD",SUMPRODUCT((H$4:H$22="No DD")*(E$4:E$22&gt;E8))+1+SUMPRODUCT((H$4:H$22&lt;&gt;"")*(H$4:H$22&lt;&gt;"No DD")),""))</f>
        <v>5</v>
      </c>
      <c r="B8" s="5" t="s">
        <v>92</v>
      </c>
      <c r="C8" s="4" t="s">
        <v>6</v>
      </c>
      <c r="D8" s="4">
        <v>2004</v>
      </c>
      <c r="E8" s="9">
        <f>SUM(J8:R8)+SUM(J8:N8)*0.0000001+SUM(J8)*0.0000000000001</f>
        <v>170.70001215000497</v>
      </c>
      <c r="F8" s="3" t="str">
        <f>IF(OR(AND(AP8&gt;=AW$24,AQ8&gt;=AW$28,AP8&lt;&gt;"",AO8=""),AND(AU8&gt;=AW$24,AV8&gt;=AW$28,AU8&lt;&gt;"",AO8=""),AND(BS8&gt;=BZ$24,BT8&gt;=BZ$28,BS8&lt;&gt;"",BR8=""),AND(BX8&gt;=BZ$24,BY8&gt;=BZ$28,BX8&lt;&gt;"",BR8=""),AND(CV8&gt;=DC$24,CW8&gt;=DC$28,CV8&lt;&gt;"",CU8=""),AND(DA8&gt;=DC$24,DB8&gt;=DC$28,DA8&lt;&gt;""),AND(EA8&gt;=EH$24,EB8&gt;=EH$28,EA8&lt;&gt;""),AND(EF8&gt;=EH$24,EG8&gt;=EH$28,EF8&lt;&gt;""),AND(FC8&gt;=FJ$24,FD8&gt;=FJ$28,FC8&lt;&gt;""),AND(FH8&gt;=FJ$24,FI8&gt;=FJ$28,FH8&lt;&gt;""),AND(GE8&gt;=GL$24,GF8&gt;=GL$28,GE8&lt;&gt;""),AND(GJ8&gt;=GL$24,GK8&gt;=GL$28,GJ8&lt;&gt;""),AND(HG8&gt;=HN$24,HH8&gt;=HN$28,HG8&lt;&gt;""),AND(HL8&gt;=HN$24,HM8&gt;=HN$28,HL8&lt;&gt;""),AND(II8&gt;=IP$24,IJ8&gt;=IP$28,II8&lt;&gt;""),AND(IN8&gt;=IP$24,IO8&gt;=IP$28,IN8&lt;&gt;""),AND(JK8&gt;=JR$24,JL8&gt;=JR$28,JK8&lt;&gt;""),AND(JP8&gt;=JR$24,JQ8&gt;=JR$28,JP8&lt;&gt;""),AND(KM8&gt;=KT$24,KN8&gt;=KT$28,KM8&lt;&gt;""),AND(KR8&gt;=KT$24,KS8&gt;=KT$28,KR8&lt;&gt;""),AND(LO8&gt;=LV$24,LP8&gt;=LV$28,LO8&lt;&gt;""),AND(LT8&gt;=LV$24,LU8&gt;=LV$28,LT8&lt;&gt;""),AND(MQ8&gt;=MX$24,MR8&gt;=MX$28,MQ8&lt;&gt;""),AND(MV8&gt;=MX$24,MW8&gt;=MX$28,MV8&lt;&gt;""),AND(NS8&gt;=NZ$24,NT8&gt;=NZ$28,NS8&lt;&gt;""),AND(NX8&gt;=NZ$24,NY8&gt;=NZ$28,NX8&lt;&gt;""),AND(OU8&gt;=PB$24,OV8&gt;=PB$28,OU8&lt;&gt;""),AND(OZ8&gt;=PB$24,PA8&gt;=PB$28,OZ8&lt;&gt;""),AND(PW8&gt;=QD$24,PX8&gt;=QD$28,PW8&lt;&gt;""),AND(QB8&gt;=QD$24,QC8&gt;=QD$28,QB8&lt;&gt;""),AND(QY8&gt;=RF$24,QZ8&gt;=RF$28,QY8&lt;&gt;""),AND(RD8&gt;=RF$24,RE8&gt;=RF$28,RD8&lt;&gt;""),AND(SA8&gt;=SH$24,SB8&gt;=SH$28,SA8&lt;&gt;""),AND(SF8&gt;=SH$24,SG8&gt;=SH$28,SF8&lt;&gt;""),AND(TC8&gt;=TJ$24,TD8&gt;=TJ$28,TC8&lt;&gt;""),AND(TI8&gt;=TJ$24,TJ8&gt;=TJ$28,TI8&lt;&gt;"")),"P","")</f>
        <v>P</v>
      </c>
      <c r="G8" s="3" t="str">
        <f>IF(OR(AND(AQ8&gt;=AW$28,AQ8&lt;&gt;"",AO8=""),AND(AV8&gt;=AW$28,AV8&lt;&gt;"",AO8=""),AND(BT8&gt;=BZ$28,BT8&lt;&gt;"",BR8=""),AND(BY8&gt;=BZ$28,BY8&lt;&gt;"",BR8=""),AND(CW8&gt;=DC$28,CW8&lt;&gt;"",CU8=""),AND(DB8&gt;=DC$28,DB8&lt;&gt;"",CU8=""),AND(EB8&gt;=EH$28,EB8&lt;&gt;""),AND(EG8&gt;=EH$28,EG8&lt;&gt;""),AND(FD8&gt;=FJ$28,FD8&lt;&gt;""),AND(FI8&gt;=FJ$28,FI8&lt;&gt;""),AND(GF8&gt;=GL$28,GF8&lt;&gt;""),AND(GK8&gt;=GL$28,GK8&lt;&gt;""),AND(HH8&gt;=HN$28,HH8&lt;&gt;""),AND(HM8&gt;=HN$28,HM8&lt;&gt;""),AND(IJ8&gt;=IP$28,IJ8&lt;&gt;""),AND(IO8&gt;=IP$28,IO8&lt;&gt;""),AND(JL8&gt;=JR$28,JL8&lt;&gt;""),AND(JQ8&gt;=JR$28,JQ8&lt;&gt;""),AND(KN8&gt;=KT$28,KN8&lt;&gt;""),AND(KS8&gt;=KT$28,KS8&lt;&gt;""),AND(LP8&gt;=LV$28,LP8&lt;&gt;""),AND(LU8&gt;=LV$28,LU8&lt;&gt;""),AND(MR8&gt;=MX$28,MR8&lt;&gt;""),AND(MW8&gt;=MX$28,MW8&lt;&gt;""),AND(NT8&gt;=NZ$28,NT8&lt;&gt;""),AND(NY8&gt;=NZ$28,NY8&lt;&gt;""),AND(OV8&gt;=PB$28,OV8&lt;&gt;""),AND(PA8&gt;=PB$28,PA8&lt;&gt;""),AND(PX8&gt;=QD$28,PX8&lt;&gt;""),AND(QC8&gt;=QD$28,QC8&lt;&gt;""),AND(QZ8&gt;=RF$28,QZ8&lt;&gt;""),AND(RE8&gt;=RF$28,RE8&lt;&gt;""),AND(SB8&gt;=SH$28,SB8&lt;&gt;""),AND(SG8&gt;=SH$28,SG8&lt;&gt;""),AND(TD8&gt;=TJ$28,TD8&lt;&gt;""),AND(TJ8&gt;=TJ$28,TJ8&lt;&gt;"")),"P","")</f>
        <v>P</v>
      </c>
      <c r="H8" s="37" t="str">
        <f>IF(AND(G8="P",F8=""),"No DD",IF(OR(AND(AS8&gt;=AW$27,AT8&gt;=AW$31,AS8&lt;&gt;"",AO8=""),AND(BV8&gt;=BZ$27,BW8&gt;=BZ$31,BV8&lt;&gt;"",BR8=""),AND(CY8&gt;=DC$27,CZ8&gt;=DC$31,CY8&lt;&gt;"",CU8=""),AND(ED8&gt;=EH$27,EE8&gt;=EH$31,ED8&lt;&gt;""),AND(FF8&gt;=FJ$27,FG8&gt;=FJ$31,FF8&lt;&gt;""),AND(GH8&gt;=GL$27,GI8&gt;=GL$31,GH8&lt;&gt;""),AND(HJ8&gt;=HN$27,HK8&gt;=HN$31,HJ8&lt;&gt;""),AND(IL8&gt;=IP$27,IM8&gt;=IP$31,IL8&lt;&gt;""),AND(JN8&gt;=JR$27,JO8&gt;=JR$31,JN8&lt;&gt;""),AND(KP8&gt;=KT$27,KQ8&gt;=KT$31,KP8&lt;&gt;""),AND(LR8&gt;=LV$27,LS8&gt;=LV$31,LR8&lt;&gt;""),AND(MT8&gt;=MX$27,MU8&gt;=MX$31,MT8&lt;&gt;""),AND(NV8&gt;=NZ$27,NW8&gt;=NZ$31,NV8&lt;&gt;""),AND(OX8&gt;=PB$27,OY8&gt;=PB$31,OX8&lt;&gt;""),AND(PZ8&gt;=QD$27,QA8&gt;=QD$31,PZ8&lt;&gt;""),AND(RB8&gt;=RF$27,RC8&gt;=RF$31,RB8&lt;&gt;""),AND(SD8&gt;=SH$27,SE8&gt;=SH$31,SD8&lt;&gt;""),AND(TF8&gt;=TJ$27,TG8&gt;=TJ$31,TF8&lt;&gt;"")),"Merit",IF(OR(AND(AS8&gt;=AW$26,AT8&gt;=AW$30,AS8&lt;&gt;"",AO8=""),AND(BV8&gt;=BZ$26,BW8&gt;=BZ$30,BV8&lt;&gt;"",BR8=""),AND(CY8&gt;=DC$26,CZ8&gt;=DC$30,CY8&lt;&gt;"",CU8=""),AND(ED8&gt;=EH$26,EE8&gt;=EH$30,ED8&lt;&gt;""),AND(FF8&gt;=FJ$26,FG8&gt;=FJ$30,FF8&lt;&gt;""),AND(GH8&gt;=GL$26,GI8&gt;=GL$30,GH8&lt;&gt;""),AND(HJ8&gt;=HN$26,HK8&gt;=HN$30,HJ8&lt;&gt;""),AND(IL8&gt;=IP$26,IM8&gt;=IP$30,IL8&lt;&gt;""),AND(JN8&gt;=JR$26,JO8&gt;=JR$30,JN8&lt;&gt;""),AND(KP8&gt;=KT$26,KQ8&gt;=KT$30,KP8&lt;&gt;""),AND(LR8&gt;=LV$26,LS8&gt;=LV$30,LR8&lt;&gt;""),AND(MT8&gt;=MX$26,MU8&gt;=MX$30,MT8&lt;&gt;""),AND(NV8&gt;=NZ$26,NW8&gt;=NZ$30,NV8&lt;&gt;""),AND(OX8&gt;=PB$26,OY8&gt;=PB$30,OX8&lt;&gt;""),AND(PZ8&gt;=QD$26,QA8&gt;=QD$30,PZ8&lt;&gt;""),AND(RB8&gt;=RF$26,RC8&gt;=RF$30,RB8&lt;&gt;""),AND(SD8&gt;=SH$26,SE8&gt;=SH$30,SD8&lt;&gt;""),AND(TF8&gt;=TJ$26,TG8&gt;=TJ$30,TF8&lt;&gt;"")),"Excellence",IF(I8="P","Worlds Team",IF(F8="P","National Team","")))))</f>
        <v>Excellence</v>
      </c>
      <c r="I8" s="3" t="str">
        <f>IF(OR(AND(AS8&gt;=AW$25,AT8&gt;=AW$29,AS8&lt;&gt;"",AO8=""),AND(BV8&gt;=BZ$25,BW8&gt;=BZ$29,BV8&lt;&gt;"",BR8=""),AND(CY8&gt;=DC$25,CZ8&gt;=DC$29,CY8&lt;&gt;"",CU8=""),AND(ED8&gt;=EH$25,EE8&gt;=EH$29,ED8&lt;&gt;""),AND(FF8&gt;=FJ$25,FG8&gt;=FJ$29,FF8&lt;&gt;""),AND(GH8&gt;=GL$25,GI8&gt;=GL$29,GH8&lt;&gt;""),AND(HJ8&gt;=HN$25,HK8&gt;=HN$29,HJ8&lt;&gt;""),AND(IL8&gt;=IP$25,IM8&gt;=IP$29,IL8&lt;&gt;""),AND(JN8&gt;=JR$25,JO8&gt;=JR$29,JN8&lt;&gt;""),AND(KP8&gt;=KT$25,KQ8&gt;=KT$29,KP8&lt;&gt;""),AND(LR8&gt;=LV$25,LS8&gt;=LV$29,LR8&lt;&gt;""),AND(MT8&gt;=MX$25,MU8&gt;=MX$29,MT8&lt;&gt;""),AND(NV8&gt;=NZ$25,NW8&gt;=NZ$29,NV8&lt;&gt;""),AND(OX8&gt;=PB$25,OY8&gt;=PB$29,OX8&lt;&gt;""),AND(PZ8&gt;=QD$25,QA8&gt;=QD$29,PZ8&lt;&gt;""),AND(RB8&gt;=RF$25,RC8&gt;=RF$29,RB8&lt;&gt;""),AND(SD8&gt;=SH$25,SE8&gt;=SH$29,SD8&lt;&gt;""),AND(TF8&gt;=TJ$25,TG8&gt;=TJ$29,TF8&lt;&gt;"")),"P","")</f>
        <v>P</v>
      </c>
      <c r="J8" s="8">
        <f>IF(COUNT(AQ8,BT8,CW8)&gt;0,LARGE((AQ8,BT8,CW8),1),0)</f>
        <v>49.699999999999996</v>
      </c>
      <c r="K8" s="8" t="str">
        <f>IF(J8=0,"",IF(J8=CW8,$CA$1,IF(J8=BT8,$AX$1,IF(J8=AQ8,$U$1,""))))</f>
        <v>2024 Elite Canada</v>
      </c>
      <c r="L8" s="8">
        <f>IF(COUNT(AQ8,BT8,CW8)&gt;1,LARGE((AQ8,BT8,CW8),2),0)</f>
        <v>48</v>
      </c>
      <c r="M8" s="8" t="str">
        <f>IF(K8=0,"",IF(AND(L8=J8,L8=AQ8,K8=BT8),$U$1,IF(AND(L8=J8,L8=AQ8,L8=CW8),$U$1,IF(AND(L8=J8,L8=CW8,L8=BT8),$AX$1,IF(L8=CW8,$CA$1,IF(L8=BT8,$AX$1,IF(L8=AQ8,$U$1,"")))))))</f>
        <v>2024 Nationals</v>
      </c>
      <c r="N8" s="8">
        <f>IF(COUNT(AR8,BU8,CX8)&gt;0,LARGE((AR8,BU8,CX8),1),0)</f>
        <v>23.8</v>
      </c>
      <c r="O8" s="8" t="str">
        <f>IF(N8=0,"",IF(N8=CX8,$CA$1,IF(N8=BU8,$AX$1,IF(N8=AR8,$U$1,""))))</f>
        <v>2024 Nationals</v>
      </c>
      <c r="P8" s="8">
        <f>IF(MAX(AV8,BY8,DB8)&gt;0,MAX(AV8,BY8,DB8),0)</f>
        <v>47.5</v>
      </c>
      <c r="Q8" s="8" t="str">
        <f>IF(P8=0,"",IF(P8=DB8,$CA$1,IF(P8=BY8,$AX$1,IF(P8=AV8,$U$1,""))))</f>
        <v>2024 Elite Canada</v>
      </c>
      <c r="R8" s="8">
        <f>IF(MAX(DD8:DF8)&gt;0,MAX(DD8:DF8),"")</f>
        <v>1.7000000000000028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TD8,$SI$1,IF(R8+IF(L8="",0,L8)=SB8,$RG$1,IF(R8+IF(L8="",0,L8)=QZ8,$QE$1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))),IF(R8=DE8,IF(R8+IF(N8="",0,N8)=TE8,$SI$1,IF(R8+IF(N8="",0,N8)=SC8,$RG$1,IF(R8+IF(N8="",0,N8)=RA8,$QE$1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))),IF(R8=DF8,IF(R8+IF(P8="",0,P8)=TI8,$SI$1,IF(R8+IF(P8="",0,P8)=SG8,$RG$1,IF(R8+IF(P8="",0,P8)=RE8,$QE$1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)))</f>
        <v>2024 World Cup POR (July 7)</v>
      </c>
      <c r="U8" s="19">
        <v>18.600000000000001</v>
      </c>
      <c r="V8" s="19">
        <v>6.4</v>
      </c>
      <c r="W8" s="19">
        <v>0</v>
      </c>
      <c r="X8" s="19">
        <v>0</v>
      </c>
      <c r="Y8" s="19">
        <v>18.100000000000001</v>
      </c>
      <c r="Z8" s="19">
        <v>4.4000000000000004</v>
      </c>
      <c r="AA8" s="19">
        <v>0.6</v>
      </c>
      <c r="AB8" s="19">
        <v>0</v>
      </c>
      <c r="AC8" s="19">
        <v>18.100000000000001</v>
      </c>
      <c r="AD8" s="19">
        <v>5.2</v>
      </c>
      <c r="AE8" s="19">
        <v>0.6</v>
      </c>
      <c r="AF8" s="19">
        <v>0</v>
      </c>
      <c r="AG8" s="19">
        <v>18</v>
      </c>
      <c r="AH8" s="19">
        <v>6.4</v>
      </c>
      <c r="AI8" s="19">
        <v>0.6</v>
      </c>
      <c r="AJ8" s="19">
        <v>0</v>
      </c>
      <c r="AK8" s="19">
        <v>0</v>
      </c>
      <c r="AL8" s="19">
        <v>0</v>
      </c>
      <c r="AM8" s="19">
        <v>0</v>
      </c>
      <c r="AN8" s="19">
        <v>0</v>
      </c>
      <c r="AO8" s="28"/>
      <c r="AP8" s="41">
        <f>IF(SUM(V8,Z8)&gt;0,SUM(V8,Z8),"")</f>
        <v>10.8</v>
      </c>
      <c r="AQ8" s="41">
        <f>IF(SUM(U8:V8,X8:Z8,AB8)-W8-AA8&gt;0,SUM(U8:V8,X8:Z8,AB8)-W8-AA8,"")</f>
        <v>46.9</v>
      </c>
      <c r="AR8" s="41">
        <f>IF(SUM(AC8:AD8,AF8)-AE8&gt;0,SUM(AC8:AD8,AF8)-AE8,"")</f>
        <v>22.7</v>
      </c>
      <c r="AS8" s="41">
        <f>IF(SUM(V8,Z8,AD8)&gt;0,SUM(V8,Z8,AD8),"")</f>
        <v>16</v>
      </c>
      <c r="AT8" s="41">
        <f>IF(SUM(AQ8,AR8)&gt;0,SUM(AQ8,AR8),"")</f>
        <v>69.599999999999994</v>
      </c>
      <c r="AU8" s="41">
        <f>IF(SUM(AH8,AL8)&gt;0,SUM(AH8,AL8),"")</f>
        <v>6.4</v>
      </c>
      <c r="AV8" s="41">
        <f>IF(SUM(AG8:AH8,AJ8:AL8,AN8)-SUM(AI8,AM8)&gt;0,SUM(AG8:AH8,AJ8:AL8,AN8)-SUM(AI8,AM8),"")</f>
        <v>23.799999999999997</v>
      </c>
      <c r="AW8" s="41">
        <f>IF(SUM(AQ8,AR8,AV8)&gt;0,SUM(AQ8,AR8,AV8),"")</f>
        <v>93.399999999999991</v>
      </c>
      <c r="AX8" s="18">
        <v>18.600000000000001</v>
      </c>
      <c r="AY8" s="18">
        <v>6.4</v>
      </c>
      <c r="AZ8" s="18">
        <v>0.8</v>
      </c>
      <c r="BA8" s="18">
        <v>0</v>
      </c>
      <c r="BB8" s="18">
        <v>18.600000000000001</v>
      </c>
      <c r="BC8" s="18">
        <v>6.8</v>
      </c>
      <c r="BD8" s="18">
        <v>0.2</v>
      </c>
      <c r="BE8" s="18">
        <v>0.3</v>
      </c>
      <c r="BF8" s="18">
        <v>18.8</v>
      </c>
      <c r="BG8" s="18">
        <v>5.6</v>
      </c>
      <c r="BH8" s="18">
        <v>0.6</v>
      </c>
      <c r="BI8" s="18">
        <v>0</v>
      </c>
      <c r="BJ8" s="18">
        <v>18</v>
      </c>
      <c r="BK8" s="18">
        <v>5.6</v>
      </c>
      <c r="BL8" s="18">
        <v>0.8</v>
      </c>
      <c r="BM8" s="18">
        <v>0</v>
      </c>
      <c r="BN8" s="18">
        <v>18.399999999999999</v>
      </c>
      <c r="BO8" s="18">
        <v>6</v>
      </c>
      <c r="BP8" s="18">
        <v>0</v>
      </c>
      <c r="BQ8" s="18">
        <v>0.3</v>
      </c>
      <c r="BR8" s="29"/>
      <c r="BS8" s="11">
        <f>IF(SUM(AY8,BC8)&gt;0,SUM(AY8,BC8),"")</f>
        <v>13.2</v>
      </c>
      <c r="BT8" s="11">
        <f>IF(SUM(AX8:AY8,BA8:BC8,BE8)-AZ8-BD8&gt;0,SUM(AX8:AY8,BA8:BC8,BE8)-AZ8-BD8,"")</f>
        <v>49.699999999999996</v>
      </c>
      <c r="BU8" s="11">
        <f>IF(SUM(BF8:BG8,BI8)-BH8&gt;0,SUM(BF8:BG8,BI8)-BH8,"")</f>
        <v>23.799999999999997</v>
      </c>
      <c r="BV8" s="11">
        <f>IF(SUM(AY8,BC8,BG8)&gt;0,SUM(AY8,BC8,BG8),"")</f>
        <v>18.799999999999997</v>
      </c>
      <c r="BW8" s="11">
        <f>IF(SUM(BT8,BU8)&gt;0,SUM(BT8,BU8),"")</f>
        <v>73.5</v>
      </c>
      <c r="BX8" s="11">
        <f>IF(SUM(BK8,BO8)&gt;0,SUM(BK8,BO8),"")</f>
        <v>11.6</v>
      </c>
      <c r="BY8" s="11">
        <f>IF(SUM(BJ8:BK8,BM8:BO8,BQ8)-SUM(BL8,BP8)&gt;0,SUM(BJ8:BK8,BM8:BO8,BQ8)-SUM(BL8,BP8),"")</f>
        <v>47.5</v>
      </c>
      <c r="BZ8" s="11">
        <f>IF(SUM(BT8,BU8,BY8)&gt;0,SUM(BT8,BU8,BY8),"")</f>
        <v>121</v>
      </c>
      <c r="CA8" s="19">
        <v>17</v>
      </c>
      <c r="CB8" s="19">
        <v>6.8</v>
      </c>
      <c r="CC8" s="19">
        <v>0.8</v>
      </c>
      <c r="CD8" s="19">
        <v>0.3</v>
      </c>
      <c r="CE8" s="19">
        <v>18.600000000000001</v>
      </c>
      <c r="CF8" s="19">
        <v>6</v>
      </c>
      <c r="CG8" s="19">
        <v>0.2</v>
      </c>
      <c r="CH8" s="19">
        <v>0.3</v>
      </c>
      <c r="CI8" s="19">
        <v>18.399999999999999</v>
      </c>
      <c r="CJ8" s="19">
        <v>5.6</v>
      </c>
      <c r="CK8" s="19">
        <v>0.2</v>
      </c>
      <c r="CL8" s="19">
        <v>0</v>
      </c>
      <c r="CM8" s="19">
        <v>17.600000000000001</v>
      </c>
      <c r="CN8" s="19">
        <v>2.4</v>
      </c>
      <c r="CO8" s="19">
        <v>0</v>
      </c>
      <c r="CP8" s="19">
        <v>0</v>
      </c>
      <c r="CQ8" s="19">
        <v>19.100000000000001</v>
      </c>
      <c r="CR8" s="19">
        <v>5.6</v>
      </c>
      <c r="CS8" s="19">
        <v>0</v>
      </c>
      <c r="CT8" s="19">
        <v>0</v>
      </c>
      <c r="CU8" s="28"/>
      <c r="CV8" s="41">
        <f>IF(SUM(CB8,CF8)&gt;0,SUM(CB8,CF8),"")</f>
        <v>12.8</v>
      </c>
      <c r="CW8" s="41">
        <f>IF(SUM(CA8:CB8,CD8:CF8,CH8)-CC8-CG8&gt;0,SUM(CA8:CB8,CD8:CF8,CH8)-CC8-CG8,"")</f>
        <v>48</v>
      </c>
      <c r="CX8" s="41">
        <f>IF(SUM(CI8:CJ8,CL8)-CK8&gt;0,SUM(CI8:CJ8,CL8)-CK8,"")</f>
        <v>23.8</v>
      </c>
      <c r="CY8" s="41">
        <f>IF(SUM(CB8,CF8,CJ8)&gt;0,SUM(CB8,CF8,CJ8),"")</f>
        <v>18.399999999999999</v>
      </c>
      <c r="CZ8" s="41">
        <f>IF(SUM(CW8,CX8)&gt;0,SUM(CW8,CX8),"")</f>
        <v>71.8</v>
      </c>
      <c r="DA8" s="41">
        <f>IF(SUM(CN8,CR8)&gt;0,SUM(CN8,CR8),"")</f>
        <v>8</v>
      </c>
      <c r="DB8" s="41">
        <f>IF(SUM(CM8:CN8,CP8:CR8,CT8)-SUM(CO8,CS8)&gt;0,SUM(CM8:CN8,CP8:CR8,CT8)-SUM(CO8,CS8),"")</f>
        <v>44.7</v>
      </c>
      <c r="DC8" s="41">
        <f>IF(SUM(CW8,CX8,DB8)&gt;0,SUM(CW8,CX8,DB8),"")</f>
        <v>116.5</v>
      </c>
      <c r="DD8" s="52">
        <f>IF(MAX(EB8,FD8,GF8,HH8,IJ8,JL8,KN8,LP8,MR8,NT8,OV8,PX8,QZ8,SB8,TD8)-IF(L8="",0,L8)&gt;0.001,MAX(EB8,FD8,GF8,HH8,IJ8,JL8,KN8,LP8,MR8,NT8,OV8,PX8,QZ8,SB8,TD8)-IF(L8="",0,L8),"")</f>
        <v>1.7000000000000028</v>
      </c>
      <c r="DE8" s="52" t="str">
        <f>IF(MAX(EC8,FE8,GG8,HI8,IK8,JM8,KO8,LQ8,MS8,NU8,OW8,PY8,RA8,SC8,TE8)-IF(N8="",0,N8)&gt;0.001,MAX(EC8,FE8,GG8,HI8,IK8,JM8,KO8,LQ8,MS8,NU8,OW8,PY8,RA8,SC8,TE8)-IF(N8="",0,N8),"")</f>
        <v/>
      </c>
      <c r="DF8" s="52" t="str">
        <f>IF(MAX(EG8,FI8,GK8,HM8,IO8,JQ8,KS8,LU8,MW8,NY8,PA8,QC8,RE8,SG8,TI8)-IF(P8="",0,P8)&gt;0.001,MAX(EG8,FI8,GK8,HM8,IO8,JQ8,KS8,LU8,MW8,NY8,PA8,QC8,RE8,SG8,TI8)-IF(P8="",0,P8),"")</f>
        <v/>
      </c>
      <c r="DG8" s="17">
        <v>18.7</v>
      </c>
      <c r="DH8" s="17">
        <v>6.4</v>
      </c>
      <c r="DI8" s="17">
        <v>0.2</v>
      </c>
      <c r="DJ8" s="17">
        <v>0</v>
      </c>
      <c r="DK8" s="17">
        <v>16.600000000000001</v>
      </c>
      <c r="DL8" s="17">
        <v>6.9</v>
      </c>
      <c r="DM8" s="17">
        <v>0.2</v>
      </c>
      <c r="DN8" s="17">
        <v>0</v>
      </c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>
        <f>IF(SUM(DH8,DL8)&gt;0,SUM(DH8,DL8),"")</f>
        <v>13.3</v>
      </c>
      <c r="EB8" s="41">
        <f>IF(SUM(DG8:DH8,DJ8:DL8,DN8)-DI8-DM8&gt;0,SUM(DG8:DH8,DJ8:DL8,DN8)-DI8-DM8,"")</f>
        <v>48.199999999999996</v>
      </c>
      <c r="EC8" s="41" t="str">
        <f>IF(SUM(DO8:DP8,DR8)-DQ8&gt;0,SUM(DO8:DP8,DR8)-DQ8,"")</f>
        <v/>
      </c>
      <c r="ED8" s="41">
        <f>IF(SUM(DH8,DL8,DP8)&gt;0,SUM(DH8,DL8,DP8),"")</f>
        <v>13.3</v>
      </c>
      <c r="EE8" s="41">
        <f>IF(SUM(EB8,EC8)&gt;0,SUM(EB8,EC8),"")</f>
        <v>48.199999999999996</v>
      </c>
      <c r="EF8" s="41" t="str">
        <f>IF(SUM(DT8,DX8)&gt;0,SUM(DT8,DX8),"")</f>
        <v/>
      </c>
      <c r="EG8" s="41" t="str">
        <f>IF(SUM(DS8:DT8,DV8:DX8,DZ8)-SUM(DU8,DY8)&gt;0,SUM(DS8:DT8,DV8:DX8,DZ8)-SUM(DU8,DY8),"")</f>
        <v/>
      </c>
      <c r="EH8" s="41">
        <f>IF(SUM(EB8,EC8,EG8)&gt;0,SUM(EB8,EC8,EG8),"")</f>
        <v>48.199999999999996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IF(SUM(FD8,FE8,FI8)&gt;0,SUM(FD8,FE8,FI8),"")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>IF(SUM(FL8,FP8)&gt;0,SUM(FL8,FP8),"")</f>
        <v/>
      </c>
      <c r="GF8" s="41" t="str">
        <f>IF(SUM(FK8:FL8,FN8:FP8,FR8)-FM8-FQ8&gt;0,SUM(FK8:FL8,FN8:FP8,FR8)-FM8-FQ8,"")</f>
        <v/>
      </c>
      <c r="GG8" s="41" t="str">
        <f>IF(SUM(FS8:FT8,FV8)-FU8&gt;0,SUM(FS8:FT8,FV8)-FU8,"")</f>
        <v/>
      </c>
      <c r="GH8" s="41" t="str">
        <f>IF(SUM(FL8,FP8,FT8)&gt;0,SUM(FL8,FP8,FT8),"")</f>
        <v/>
      </c>
      <c r="GI8" s="41" t="str">
        <f>IF(SUM(GF8,GG8)&gt;0,SUM(GF8,GG8),"")</f>
        <v/>
      </c>
      <c r="GJ8" s="41" t="str">
        <f>IF(SUM(FX8,GB8)&gt;0,SUM(FX8,GB8),"")</f>
        <v/>
      </c>
      <c r="GK8" s="41" t="str">
        <f>IF(SUM(FW8:FX8,FZ8:GB8,GD8)-SUM(FY8,GC8)&gt;0,SUM(FW8:FX8,FZ8:GB8,GD8)-SUM(FY8,GC8),"")</f>
        <v/>
      </c>
      <c r="GL8" s="41" t="str">
        <f>IF(SUM(GF8,GG8,GK8)&gt;0,SUM(GF8,GG8,GK8),"")</f>
        <v/>
      </c>
      <c r="GM8" s="18">
        <v>0</v>
      </c>
      <c r="GN8" s="18">
        <v>0</v>
      </c>
      <c r="GO8" s="18">
        <v>0</v>
      </c>
      <c r="GP8" s="18">
        <v>0</v>
      </c>
      <c r="GQ8" s="18">
        <v>17.399999999999999</v>
      </c>
      <c r="GR8" s="18">
        <v>2.8</v>
      </c>
      <c r="GS8" s="18">
        <v>0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>IF(SUM(GN8,GR8)&gt;0,SUM(GN8,GR8),"")</f>
        <v>2.8</v>
      </c>
      <c r="HH8" s="11">
        <f>IF(SUM(GM8:GN8,GP8:GR8,GT8)-GO8-GS8&gt;0,SUM(GM8:GN8,GP8:GR8,GT8)-GO8-GS8,"")</f>
        <v>20.2</v>
      </c>
      <c r="HI8" s="11" t="str">
        <f>IF(SUM(GU8:GV8,GX8)-GW8&gt;0,SUM(GU8:GV8,GX8)-GW8,"")</f>
        <v/>
      </c>
      <c r="HJ8" s="11">
        <f>IF(SUM(GN8,GR8,GV8)&gt;0,SUM(GN8,GR8,GV8),"")</f>
        <v>2.8</v>
      </c>
      <c r="HK8" s="11">
        <f>IF(SUM(HH8,HI8)&gt;0,SUM(HH8,HI8),"")</f>
        <v>20.2</v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>
        <f>IF(SUM(HH8,HI8,HM8)&gt;0,SUM(HH8,HI8,HM8),"")</f>
        <v>20.2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>IF(SUM(HP8,HT8)&gt;0,SUM(HP8,HT8),"")</f>
        <v/>
      </c>
      <c r="IJ8" s="41" t="str">
        <f>IF(SUM(HO8:HP8,HR8:HT8,HV8)-HQ8-HU8&gt;0,SUM(HO8:HP8,HR8:HT8,HV8)-HQ8-HU8,"")</f>
        <v/>
      </c>
      <c r="IK8" s="41" t="str">
        <f>IF(SUM(HW8:HX8,HZ8)-HY8&gt;0,SUM(HW8:HX8,HZ8)-HY8,"")</f>
        <v/>
      </c>
      <c r="IL8" s="41" t="str">
        <f>IF(SUM(HP8,HT8,HX8)&gt;0,SUM(HP8,HT8,HX8),"")</f>
        <v/>
      </c>
      <c r="IM8" s="41" t="str">
        <f>IF(SUM(IJ8,IK8)&gt;0,SUM(IJ8,IK8),"")</f>
        <v/>
      </c>
      <c r="IN8" s="41" t="str">
        <f>IF(SUM(IB8,IF8)&gt;0,SUM(IB8,IF8),"")</f>
        <v/>
      </c>
      <c r="IO8" s="41" t="str">
        <f>IF(SUM(IA8:IB8,ID8:IF8,IH8)-SUM(IC8,IG8)&gt;0,SUM(IA8:IB8,ID8:IF8,IH8)-SUM(IC8,IG8),"")</f>
        <v/>
      </c>
      <c r="IP8" s="41" t="str">
        <f>IF(SUM(IJ8,IK8,IO8)&gt;0,SUM(IJ8,IK8,IO8),"")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IF(SUM(JL8,JM8,JQ8)&gt;0,SUM(JL8,JM8,JQ8),"")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>IF(SUM(JT8,JX8)&gt;0,SUM(JT8,JX8),"")</f>
        <v/>
      </c>
      <c r="KN8" s="41" t="str">
        <f>IF(SUM(JS8:JT8,JV8:JX8,JZ8)-JU8-JY8&gt;0,SUM(JS8:JT8,JV8:JX8,JZ8)-JU8-JY8,"")</f>
        <v/>
      </c>
      <c r="KO8" s="41" t="str">
        <f>IF(SUM(KA8:KB8,KD8)-KC8&gt;0,SUM(KA8:KB8,KD8)-KC8,"")</f>
        <v/>
      </c>
      <c r="KP8" s="41" t="str">
        <f>IF(SUM(JT8,JX8,KB8)&gt;0,SUM(JT8,JX8,KB8),"")</f>
        <v/>
      </c>
      <c r="KQ8" s="41" t="str">
        <f>IF(SUM(KN8,KO8)&gt;0,SUM(KN8,KO8),"")</f>
        <v/>
      </c>
      <c r="KR8" s="41" t="str">
        <f>IF(SUM(KF8,KJ8)&gt;0,SUM(KF8,KJ8),"")</f>
        <v/>
      </c>
      <c r="KS8" s="41" t="str">
        <f>IF(SUM(KE8:KF8,KH8:KJ8,KL8)-SUM(KG8,KK8)&gt;0,SUM(KE8:KF8,KH8:KJ8,KL8)-SUM(KG8,KK8),"")</f>
        <v/>
      </c>
      <c r="KT8" s="41" t="str">
        <f>IF(SUM(KN8,KO8,KS8)&gt;0,SUM(KN8,KO8,KS8),"")</f>
        <v/>
      </c>
      <c r="KU8" s="18">
        <v>18.8</v>
      </c>
      <c r="KV8" s="18">
        <v>6.8</v>
      </c>
      <c r="KW8" s="18">
        <v>0.8</v>
      </c>
      <c r="KX8" s="18">
        <v>0</v>
      </c>
      <c r="KY8" s="18">
        <v>18.5</v>
      </c>
      <c r="KZ8" s="18">
        <v>6.4</v>
      </c>
      <c r="LA8" s="18">
        <v>0</v>
      </c>
      <c r="LB8" s="18">
        <v>0</v>
      </c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>
        <f>IF(SUM(KV8,KZ8)&gt;0,SUM(KV8,KZ8),"")</f>
        <v>13.2</v>
      </c>
      <c r="LP8" s="11">
        <f>IF(SUM(KU8:KV8,KX8:KZ8,LB8)-KW8-LA8&gt;0,SUM(KU8:KV8,KX8:KZ8,LB8)-KW8-LA8,"")</f>
        <v>49.7</v>
      </c>
      <c r="LQ8" s="11" t="str">
        <f>IF(SUM(LC8:LD8,LF8)-LE8&gt;0,SUM(LC8:LD8,LF8)-LE8,"")</f>
        <v/>
      </c>
      <c r="LR8" s="11">
        <f>IF(SUM(KV8,KZ8,LD8)&gt;0,SUM(KV8,KZ8,LD8),"")</f>
        <v>13.2</v>
      </c>
      <c r="LS8" s="11">
        <f>IF(SUM(LP8,LQ8)&gt;0,SUM(LP8,LQ8),"")</f>
        <v>49.7</v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>
        <f>IF(SUM(LP8,LQ8,LU8)&gt;0,SUM(LP8,LQ8,LU8),"")</f>
        <v>49.7</v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>IF(SUM(LX8,MB8)&gt;0,SUM(LX8,MB8),"")</f>
        <v/>
      </c>
      <c r="MR8" s="41" t="str">
        <f>IF(SUM(LW8:LX8,LZ8:MB8,MD8)-LY8-MC8&gt;0,SUM(LW8:LX8,LZ8:MB8,MD8)-LY8-MC8,"")</f>
        <v/>
      </c>
      <c r="MS8" s="41" t="str">
        <f>IF(SUM(ME8:MF8,MH8)-MG8&gt;0,SUM(ME8:MF8,MH8)-MG8,"")</f>
        <v/>
      </c>
      <c r="MT8" s="41" t="str">
        <f>IF(SUM(LX8,MB8,MF8)&gt;0,SUM(LX8,MB8,MF8),"")</f>
        <v/>
      </c>
      <c r="MU8" s="41" t="str">
        <f>IF(SUM(MR8,MS8)&gt;0,SUM(MR8,MS8),"")</f>
        <v/>
      </c>
      <c r="MV8" s="41" t="str">
        <f>IF(SUM(MJ8,MN8)&gt;0,SUM(MJ8,MN8),"")</f>
        <v/>
      </c>
      <c r="MW8" s="41" t="str">
        <f>IF(SUM(MI8:MJ8,ML8:MN8,MP8)-SUM(MK8,MO8)&gt;0,SUM(MI8:MJ8,ML8:MN8,MP8)-SUM(MK8,MO8),"")</f>
        <v/>
      </c>
      <c r="MX8" s="41" t="str">
        <f>IF(SUM(MR8,MS8,MW8)&gt;0,SUM(MR8,MS8,MW8),"")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IF(SUM(NT8,NU8,NY8)&gt;0,SUM(NT8,NU8,NY8),"")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>IF(SUM(OB8,OF8)&gt;0,SUM(OB8,OF8),"")</f>
        <v/>
      </c>
      <c r="OV8" s="41" t="str">
        <f>IF(SUM(OA8:OB8,OD8:OF8,OH8)-OC8-OG8&gt;0,SUM(OA8:OB8,OD8:OF8,OH8)-OC8-OG8,"")</f>
        <v/>
      </c>
      <c r="OW8" s="41" t="str">
        <f>IF(SUM(OI8:OJ8,OL8)-OK8&gt;0,SUM(OI8:OJ8,OL8)-OK8,"")</f>
        <v/>
      </c>
      <c r="OX8" s="41" t="str">
        <f>IF(SUM(OB8,OF8,OJ8)&gt;0,SUM(OB8,OF8,OJ8),"")</f>
        <v/>
      </c>
      <c r="OY8" s="41" t="str">
        <f>IF(SUM(OV8,OW8)&gt;0,SUM(OV8,OW8),"")</f>
        <v/>
      </c>
      <c r="OZ8" s="41" t="str">
        <f>IF(SUM(ON8,OR8)&gt;0,SUM(ON8,OR8),"")</f>
        <v/>
      </c>
      <c r="PA8" s="41" t="str">
        <f>IF(SUM(OM8:ON8,OP8:OR8,OT8)-SUM(OO8,OS8)&gt;0,SUM(OM8:ON8,OP8:OR8,OT8)-SUM(OO8,OS8),"")</f>
        <v/>
      </c>
      <c r="PB8" s="41" t="str">
        <f>IF(SUM(OV8,OW8,PA8)&gt;0,SUM(OV8,OW8,PA8),"")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IF(SUM(PX8,PY8,QC8)&gt;0,SUM(PX8,PY8,QC8),"")</f>
        <v/>
      </c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41" t="str">
        <f>IF(SUM(QF8,QJ8)&gt;0,SUM(QF8,QJ8),"")</f>
        <v/>
      </c>
      <c r="QZ8" s="41" t="str">
        <f>IF(SUM(QE8:QF8,QH8:QJ8,QL8)-QG8-QK8&gt;0,SUM(QE8:QF8,QH8:QJ8,QL8)-QG8-QK8,"")</f>
        <v/>
      </c>
      <c r="RA8" s="41" t="str">
        <f>IF(SUM(QM8:QN8,QP8)-QO8&gt;0,SUM(QM8:QN8,QP8)-QO8,"")</f>
        <v/>
      </c>
      <c r="RB8" s="41" t="str">
        <f>IF(SUM(QF8,QJ8,QN8)&gt;0,SUM(QF8,QJ8,QN8),"")</f>
        <v/>
      </c>
      <c r="RC8" s="41" t="str">
        <f>IF(SUM(QZ8,RA8)&gt;0,SUM(QZ8,RA8),"")</f>
        <v/>
      </c>
      <c r="RD8" s="41" t="str">
        <f>IF(SUM(QR8,QV8)&gt;0,SUM(QR8,QV8),"")</f>
        <v/>
      </c>
      <c r="RE8" s="41" t="str">
        <f>IF(SUM(QQ8:QR8,QT8:QV8,QX8)-SUM(QS8,QW8)&gt;0,SUM(QQ8:QR8,QT8:QV8,QX8)-SUM(QS8,QW8),"")</f>
        <v/>
      </c>
      <c r="RF8" s="41" t="str">
        <f>IF(SUM(QZ8,RA8,RE8)&gt;0,SUM(QZ8,RA8,RE8),"")</f>
        <v/>
      </c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1" t="str">
        <f>IF(SUM(RH8,RL8)&gt;0,SUM(RH8,RL8),"")</f>
        <v/>
      </c>
      <c r="SB8" s="11" t="str">
        <f>IF(SUM(RG8:RH8,RJ8:RL8,RN8)-RI8-RM8&gt;0,SUM(RG8:RH8,RJ8:RL8,RN8)-RI8-RM8,"")</f>
        <v/>
      </c>
      <c r="SC8" s="11" t="str">
        <f>IF(SUM(RO8:RP8,RR8)-RQ8&gt;0,SUM(RO8:RP8,RR8)-RQ8,"")</f>
        <v/>
      </c>
      <c r="SD8" s="11" t="str">
        <f>IF(SUM(RH8,RL8,RP8)&gt;0,SUM(RH8,RL8,RP8),"")</f>
        <v/>
      </c>
      <c r="SE8" s="11" t="str">
        <f>IF(SUM(SB8,SC8)&gt;0,SUM(SB8,SC8),"")</f>
        <v/>
      </c>
      <c r="SF8" s="11" t="str">
        <f>IF(SUM(RT8,RX8)&gt;0,SUM(RT8,RX8),"")</f>
        <v/>
      </c>
      <c r="SG8" s="11" t="str">
        <f>IF(SUM(RS8:RT8,RV8:RX8,RZ8)-SUM(RU8,RY8)&gt;0,SUM(RS8:RT8,RV8:RX8,RZ8)-SUM(RU8,RY8),"")</f>
        <v/>
      </c>
      <c r="SH8" s="11" t="str">
        <f>IF(SUM(SB8,SC8,SG8)&gt;0,SUM(SB8,SC8,SG8),"")</f>
        <v/>
      </c>
      <c r="SI8" s="17"/>
      <c r="SJ8" s="17"/>
      <c r="SK8" s="17"/>
      <c r="SL8" s="17"/>
      <c r="SM8" s="17"/>
      <c r="SN8" s="17"/>
      <c r="SO8" s="17"/>
      <c r="SP8" s="17"/>
      <c r="SQ8" s="17"/>
      <c r="SR8" s="17"/>
      <c r="SS8" s="17"/>
      <c r="ST8" s="17"/>
      <c r="SU8" s="17"/>
      <c r="SV8" s="17"/>
      <c r="SW8" s="17"/>
      <c r="SX8" s="17"/>
      <c r="SY8" s="17"/>
      <c r="SZ8" s="17"/>
      <c r="TA8" s="17"/>
      <c r="TB8" s="17"/>
      <c r="TC8" s="41" t="str">
        <f>IF(SUM(SJ8,SN8)&gt;0,SUM(SJ8,SN8),"")</f>
        <v/>
      </c>
      <c r="TD8" s="41" t="str">
        <f>IF(SUM(SI8:SJ8,SL8:SN8,SP8)-SK8-SO8&gt;0,SUM(SI8:SJ8,SL8:SN8,SP8)-SK8-SO8,"")</f>
        <v/>
      </c>
      <c r="TE8" s="41" t="str">
        <f>IF(SUM(SQ8:SR8,ST8)-SS8&gt;0,SUM(SQ8:SR8,ST8)-SS8,"")</f>
        <v/>
      </c>
      <c r="TF8" s="41" t="str">
        <f>IF(SUM(SJ8,SN8,SR8)&gt;0,SUM(SJ8,SN8,SR8),"")</f>
        <v/>
      </c>
      <c r="TG8" s="41" t="str">
        <f>IF(SUM(TD8,TE8)&gt;0,SUM(TD8,TE8),"")</f>
        <v/>
      </c>
      <c r="TH8" s="41" t="str">
        <f>IF(SUM(SV8,SZ8)&gt;0,SUM(SV8,SZ8),"")</f>
        <v/>
      </c>
      <c r="TI8" s="41" t="str">
        <f>IF(SUM(SU8:SV8,SX8:SZ8,TB8)-SUM(SW8,TA8)&gt;0,SUM(SU8:SV8,SX8:SZ8,TB8)-SUM(SW8,TA8),"")</f>
        <v/>
      </c>
      <c r="TJ8" s="41" t="str">
        <f>IF(SUM(TD8,TE8,TI8)&gt;0,SUM(TD8,TE8,TI8),"")</f>
        <v/>
      </c>
      <c r="TK8" s="27">
        <f>IF($CU8="P",CA8,(CA8+AX8)/2)</f>
        <v>17.8</v>
      </c>
      <c r="TL8" s="27">
        <f>IF($CU8="P",CB8,(CB8+AY8)/2)</f>
        <v>6.6</v>
      </c>
      <c r="TM8" s="27">
        <f>IF($CU8="P",CC8,(CC8+AZ8)/2)</f>
        <v>0.8</v>
      </c>
      <c r="TN8" s="27">
        <f>IF($CU8="P",CD8,(CD8+BA8)/2)</f>
        <v>0.15</v>
      </c>
      <c r="TO8" s="27">
        <f>IF($CU8="P",CE8,(CE8+BB8)/2)</f>
        <v>18.600000000000001</v>
      </c>
      <c r="TP8" s="27">
        <f>IF($CU8="P",CF8,(CF8+BC8)/2)</f>
        <v>6.4</v>
      </c>
      <c r="TQ8" s="27">
        <f>IF($CU8="P",CG8,(CG8+BD8)/2)</f>
        <v>0.2</v>
      </c>
      <c r="TR8" s="27">
        <f>IF($CU8="P",CH8,(CH8+BE8)/2)</f>
        <v>0.3</v>
      </c>
      <c r="TS8" s="27">
        <f>IF($CU8="P",CI8,(CI8+BF8)/2)</f>
        <v>18.600000000000001</v>
      </c>
      <c r="TT8" s="27">
        <f>IF($CU8="P",CJ8,(CJ8+BG8)/2)</f>
        <v>5.6</v>
      </c>
      <c r="TU8" s="27">
        <f>IF($CU8="P",CK8,(CK8+BH8)/2)</f>
        <v>0.4</v>
      </c>
      <c r="TV8" s="27">
        <f>IF($CU8="P",CL8,(CL8+BI8)/2)</f>
        <v>0</v>
      </c>
      <c r="TW8" s="27">
        <f>IF($CU8="P",CM8,(CM8+BJ8)/2)</f>
        <v>17.8</v>
      </c>
      <c r="TX8" s="27">
        <f>IF($CU8="P",CN8,(CN8+BK8)/2)</f>
        <v>4</v>
      </c>
      <c r="TY8" s="27">
        <f>IF($CU8="P",CO8,(CO8+BL8)/2)</f>
        <v>0.4</v>
      </c>
      <c r="TZ8" s="27">
        <f>IF($CU8="P",CP8,(CP8+BM8)/2)</f>
        <v>0</v>
      </c>
      <c r="UA8" s="27">
        <f>IF($CU8="P",CQ8,(CQ8+BN8)/2)</f>
        <v>18.75</v>
      </c>
      <c r="UB8" s="27">
        <f>IF($CU8="P",CR8,(CR8+BO8)/2)</f>
        <v>5.8</v>
      </c>
      <c r="UC8" s="27">
        <f>IF($CU8="P",CS8,(CS8+BP8)/2)</f>
        <v>0</v>
      </c>
      <c r="UD8" s="27">
        <f>IF($CU8="P",CT8,(CT8+BQ8)/2)</f>
        <v>0.15</v>
      </c>
      <c r="UE8" s="29" t="s">
        <v>56</v>
      </c>
      <c r="UF8" s="11">
        <f>IF(SUM(TL8,TP8)&gt;0,SUM(TL8,TP8),"")</f>
        <v>13</v>
      </c>
      <c r="UG8" s="11">
        <f>IF(SUM(TK8:TL8,TN8:TP8,TR8)-TM8-TQ8&gt;0,SUM(TK8:TL8,TN8:TP8,TR8)-TM8-TQ8,"")</f>
        <v>48.849999999999994</v>
      </c>
      <c r="UH8" s="11">
        <f>IF(SUM(TS8:TT8,TV8)-TU8&gt;0,SUM(TS8:TT8,TV8)-TU8,"")</f>
        <v>23.800000000000004</v>
      </c>
      <c r="UI8" s="11">
        <f>IF(SUM(TL8,TP8,TT8)&gt;0,SUM(TL8,TP8,TT8),"")</f>
        <v>18.600000000000001</v>
      </c>
      <c r="UJ8" s="11">
        <f>IF(SUM(UG8,UH8)&gt;0,SUM(UG8,UH8),"")</f>
        <v>72.650000000000006</v>
      </c>
      <c r="UK8" s="11">
        <f>IF(SUM(TX8,UB8)&gt;0,SUM(TX8,UB8),"")</f>
        <v>9.8000000000000007</v>
      </c>
      <c r="UL8" s="11">
        <f>IF(SUM(TW8:TX8,TZ8:UB8,UD8)-SUM(TY8,UC8)&gt;0,SUM(TW8:TX8,TZ8:UB8,UD8)-SUM(TY8,UC8),"")</f>
        <v>46.099999999999994</v>
      </c>
      <c r="UM8" s="11">
        <f>IF(SUM(UG8,UH8,UL8)&gt;0,SUM(UG8,UH8,UL8),"")</f>
        <v>118.75</v>
      </c>
    </row>
    <row r="9" spans="1:559" x14ac:dyDescent="0.2">
      <c r="A9" s="4" cm="1">
        <f t="array" ref="A9">IF(AND(H9&lt;&gt;"",H9&lt;&gt;"No DD"),SUMPRODUCT((H$4:H$22&lt;&gt;"")*(H$4:H$22&lt;&gt;"No DD")*(E$4:E$22&gt;E9))+1,IF(H9="No DD",SUMPRODUCT((H$4:H$22="No DD")*(E$4:E$22&gt;E9))+1+SUMPRODUCT((H$4:H$22&lt;&gt;"")*(H$4:H$22&lt;&gt;"No DD")),""))</f>
        <v>6</v>
      </c>
      <c r="B9" s="5" t="s">
        <v>140</v>
      </c>
      <c r="C9" s="4" t="s">
        <v>5</v>
      </c>
      <c r="D9" s="4">
        <v>2001</v>
      </c>
      <c r="E9" s="9">
        <f>SUM(J9:R9)+SUM(J9:N9)*0.0000001+SUM(J9)*0.0000000000001</f>
        <v>170.20001221000487</v>
      </c>
      <c r="F9" s="3" t="str">
        <f>IF(OR(AND(AP9&gt;=AW$24,AQ9&gt;=AW$28,AP9&lt;&gt;"",AO9=""),AND(AU9&gt;=AW$24,AV9&gt;=AW$28,AU9&lt;&gt;"",AO9=""),AND(BS9&gt;=BZ$24,BT9&gt;=BZ$28,BS9&lt;&gt;"",BR9=""),AND(BX9&gt;=BZ$24,BY9&gt;=BZ$28,BX9&lt;&gt;"",BR9=""),AND(CV9&gt;=DC$24,CW9&gt;=DC$28,CV9&lt;&gt;"",CU9=""),AND(DA9&gt;=DC$24,DB9&gt;=DC$28,DA9&lt;&gt;""),AND(EA9&gt;=EH$24,EB9&gt;=EH$28,EA9&lt;&gt;""),AND(EF9&gt;=EH$24,EG9&gt;=EH$28,EF9&lt;&gt;""),AND(FC9&gt;=FJ$24,FD9&gt;=FJ$28,FC9&lt;&gt;""),AND(FH9&gt;=FJ$24,FI9&gt;=FJ$28,FH9&lt;&gt;""),AND(GE9&gt;=GL$24,GF9&gt;=GL$28,GE9&lt;&gt;""),AND(GJ9&gt;=GL$24,GK9&gt;=GL$28,GJ9&lt;&gt;""),AND(HG9&gt;=HN$24,HH9&gt;=HN$28,HG9&lt;&gt;""),AND(HL9&gt;=HN$24,HM9&gt;=HN$28,HL9&lt;&gt;""),AND(II9&gt;=IP$24,IJ9&gt;=IP$28,II9&lt;&gt;""),AND(IN9&gt;=IP$24,IO9&gt;=IP$28,IN9&lt;&gt;""),AND(JK9&gt;=JR$24,JL9&gt;=JR$28,JK9&lt;&gt;""),AND(JP9&gt;=JR$24,JQ9&gt;=JR$28,JP9&lt;&gt;""),AND(KM9&gt;=KT$24,KN9&gt;=KT$28,KM9&lt;&gt;""),AND(KR9&gt;=KT$24,KS9&gt;=KT$28,KR9&lt;&gt;""),AND(LO9&gt;=LV$24,LP9&gt;=LV$28,LO9&lt;&gt;""),AND(LT9&gt;=LV$24,LU9&gt;=LV$28,LT9&lt;&gt;""),AND(MQ9&gt;=MX$24,MR9&gt;=MX$28,MQ9&lt;&gt;""),AND(MV9&gt;=MX$24,MW9&gt;=MX$28,MV9&lt;&gt;""),AND(NS9&gt;=NZ$24,NT9&gt;=NZ$28,NS9&lt;&gt;""),AND(NX9&gt;=NZ$24,NY9&gt;=NZ$28,NX9&lt;&gt;""),AND(OU9&gt;=PB$24,OV9&gt;=PB$28,OU9&lt;&gt;""),AND(OZ9&gt;=PB$24,PA9&gt;=PB$28,OZ9&lt;&gt;""),AND(PW9&gt;=QD$24,PX9&gt;=QD$28,PW9&lt;&gt;""),AND(QB9&gt;=QD$24,QC9&gt;=QD$28,QB9&lt;&gt;""),AND(QY9&gt;=RF$24,QZ9&gt;=RF$28,QY9&lt;&gt;""),AND(RD9&gt;=RF$24,RE9&gt;=RF$28,RD9&lt;&gt;""),AND(SA9&gt;=SH$24,SB9&gt;=SH$28,SA9&lt;&gt;""),AND(SF9&gt;=SH$24,SG9&gt;=SH$28,SF9&lt;&gt;""),AND(TC9&gt;=TJ$24,TD9&gt;=TJ$28,TC9&lt;&gt;""),AND(TI9&gt;=TJ$24,TJ9&gt;=TJ$28,TI9&lt;&gt;"")),"P","")</f>
        <v>P</v>
      </c>
      <c r="G9" s="3" t="str">
        <f>IF(OR(AND(AQ9&gt;=AW$28,AQ9&lt;&gt;"",AO9=""),AND(AV9&gt;=AW$28,AV9&lt;&gt;"",AO9=""),AND(BT9&gt;=BZ$28,BT9&lt;&gt;"",BR9=""),AND(BY9&gt;=BZ$28,BY9&lt;&gt;"",BR9=""),AND(CW9&gt;=DC$28,CW9&lt;&gt;"",CU9=""),AND(DB9&gt;=DC$28,DB9&lt;&gt;"",CU9=""),AND(EB9&gt;=EH$28,EB9&lt;&gt;""),AND(EG9&gt;=EH$28,EG9&lt;&gt;""),AND(FD9&gt;=FJ$28,FD9&lt;&gt;""),AND(FI9&gt;=FJ$28,FI9&lt;&gt;""),AND(GF9&gt;=GL$28,GF9&lt;&gt;""),AND(GK9&gt;=GL$28,GK9&lt;&gt;""),AND(HH9&gt;=HN$28,HH9&lt;&gt;""),AND(HM9&gt;=HN$28,HM9&lt;&gt;""),AND(IJ9&gt;=IP$28,IJ9&lt;&gt;""),AND(IO9&gt;=IP$28,IO9&lt;&gt;""),AND(JL9&gt;=JR$28,JL9&lt;&gt;""),AND(JQ9&gt;=JR$28,JQ9&lt;&gt;""),AND(KN9&gt;=KT$28,KN9&lt;&gt;""),AND(KS9&gt;=KT$28,KS9&lt;&gt;""),AND(LP9&gt;=LV$28,LP9&lt;&gt;""),AND(LU9&gt;=LV$28,LU9&lt;&gt;""),AND(MR9&gt;=MX$28,MR9&lt;&gt;""),AND(MW9&gt;=MX$28,MW9&lt;&gt;""),AND(NT9&gt;=NZ$28,NT9&lt;&gt;""),AND(NY9&gt;=NZ$28,NY9&lt;&gt;""),AND(OV9&gt;=PB$28,OV9&lt;&gt;""),AND(PA9&gt;=PB$28,PA9&lt;&gt;""),AND(PX9&gt;=QD$28,PX9&lt;&gt;""),AND(QC9&gt;=QD$28,QC9&lt;&gt;""),AND(QZ9&gt;=RF$28,QZ9&lt;&gt;""),AND(RE9&gt;=RF$28,RE9&lt;&gt;""),AND(SB9&gt;=SH$28,SB9&lt;&gt;""),AND(SG9&gt;=SH$28,SG9&lt;&gt;""),AND(TD9&gt;=TJ$28,TD9&lt;&gt;""),AND(TJ9&gt;=TJ$28,TJ9&lt;&gt;"")),"P","")</f>
        <v>P</v>
      </c>
      <c r="H9" s="37" t="str">
        <f>IF(AND(G9="P",F9=""),"No DD",IF(OR(AND(AS9&gt;=AW$27,AT9&gt;=AW$31,AS9&lt;&gt;"",AO9=""),AND(BV9&gt;=BZ$27,BW9&gt;=BZ$31,BV9&lt;&gt;"",BR9=""),AND(CY9&gt;=DC$27,CZ9&gt;=DC$31,CY9&lt;&gt;"",CU9=""),AND(ED9&gt;=EH$27,EE9&gt;=EH$31,ED9&lt;&gt;""),AND(FF9&gt;=FJ$27,FG9&gt;=FJ$31,FF9&lt;&gt;""),AND(GH9&gt;=GL$27,GI9&gt;=GL$31,GH9&lt;&gt;""),AND(HJ9&gt;=HN$27,HK9&gt;=HN$31,HJ9&lt;&gt;""),AND(IL9&gt;=IP$27,IM9&gt;=IP$31,IL9&lt;&gt;""),AND(JN9&gt;=JR$27,JO9&gt;=JR$31,JN9&lt;&gt;""),AND(KP9&gt;=KT$27,KQ9&gt;=KT$31,KP9&lt;&gt;""),AND(LR9&gt;=LV$27,LS9&gt;=LV$31,LR9&lt;&gt;""),AND(MT9&gt;=MX$27,MU9&gt;=MX$31,MT9&lt;&gt;""),AND(NV9&gt;=NZ$27,NW9&gt;=NZ$31,NV9&lt;&gt;""),AND(OX9&gt;=PB$27,OY9&gt;=PB$31,OX9&lt;&gt;""),AND(PZ9&gt;=QD$27,QA9&gt;=QD$31,PZ9&lt;&gt;""),AND(RB9&gt;=RF$27,RC9&gt;=RF$31,RB9&lt;&gt;""),AND(SD9&gt;=SH$27,SE9&gt;=SH$31,SD9&lt;&gt;""),AND(TF9&gt;=TJ$27,TG9&gt;=TJ$31,TF9&lt;&gt;"")),"Merit",IF(OR(AND(AS9&gt;=AW$26,AT9&gt;=AW$30,AS9&lt;&gt;"",AO9=""),AND(BV9&gt;=BZ$26,BW9&gt;=BZ$30,BV9&lt;&gt;"",BR9=""),AND(CY9&gt;=DC$26,CZ9&gt;=DC$30,CY9&lt;&gt;"",CU9=""),AND(ED9&gt;=EH$26,EE9&gt;=EH$30,ED9&lt;&gt;""),AND(FF9&gt;=FJ$26,FG9&gt;=FJ$30,FF9&lt;&gt;""),AND(GH9&gt;=GL$26,GI9&gt;=GL$30,GH9&lt;&gt;""),AND(HJ9&gt;=HN$26,HK9&gt;=HN$30,HJ9&lt;&gt;""),AND(IL9&gt;=IP$26,IM9&gt;=IP$30,IL9&lt;&gt;""),AND(JN9&gt;=JR$26,JO9&gt;=JR$30,JN9&lt;&gt;""),AND(KP9&gt;=KT$26,KQ9&gt;=KT$30,KP9&lt;&gt;""),AND(LR9&gt;=LV$26,LS9&gt;=LV$30,LR9&lt;&gt;""),AND(MT9&gt;=MX$26,MU9&gt;=MX$30,MT9&lt;&gt;""),AND(NV9&gt;=NZ$26,NW9&gt;=NZ$30,NV9&lt;&gt;""),AND(OX9&gt;=PB$26,OY9&gt;=PB$30,OX9&lt;&gt;""),AND(PZ9&gt;=QD$26,QA9&gt;=QD$30,PZ9&lt;&gt;""),AND(RB9&gt;=RF$26,RC9&gt;=RF$30,RB9&lt;&gt;""),AND(SD9&gt;=SH$26,SE9&gt;=SH$30,SD9&lt;&gt;""),AND(TF9&gt;=TJ$26,TG9&gt;=TJ$30,TF9&lt;&gt;"")),"Excellence",IF(I9="P","Worlds Team",IF(F9="P","National Team","")))))</f>
        <v>Worlds Team</v>
      </c>
      <c r="I9" s="3" t="str">
        <f>IF(OR(AND(AS9&gt;=AW$25,AT9&gt;=AW$29,AS9&lt;&gt;"",AO9=""),AND(BV9&gt;=BZ$25,BW9&gt;=BZ$29,BV9&lt;&gt;"",BR9=""),AND(CY9&gt;=DC$25,CZ9&gt;=DC$29,CY9&lt;&gt;"",CU9=""),AND(ED9&gt;=EH$25,EE9&gt;=EH$29,ED9&lt;&gt;""),AND(FF9&gt;=FJ$25,FG9&gt;=FJ$29,FF9&lt;&gt;""),AND(GH9&gt;=GL$25,GI9&gt;=GL$29,GH9&lt;&gt;""),AND(HJ9&gt;=HN$25,HK9&gt;=HN$29,HJ9&lt;&gt;""),AND(IL9&gt;=IP$25,IM9&gt;=IP$29,IL9&lt;&gt;""),AND(JN9&gt;=JR$25,JO9&gt;=JR$29,JN9&lt;&gt;""),AND(KP9&gt;=KT$25,KQ9&gt;=KT$29,KP9&lt;&gt;""),AND(LR9&gt;=LV$25,LS9&gt;=LV$29,LR9&lt;&gt;""),AND(MT9&gt;=MX$25,MU9&gt;=MX$29,MT9&lt;&gt;""),AND(NV9&gt;=NZ$25,NW9&gt;=NZ$29,NV9&lt;&gt;""),AND(OX9&gt;=PB$25,OY9&gt;=PB$29,OX9&lt;&gt;""),AND(PZ9&gt;=QD$25,QA9&gt;=QD$29,PZ9&lt;&gt;""),AND(RB9&gt;=RF$25,RC9&gt;=RF$29,RB9&lt;&gt;""),AND(SD9&gt;=SH$25,SE9&gt;=SH$29,SD9&lt;&gt;""),AND(TF9&gt;=TJ$25,TG9&gt;=TJ$29,TF9&lt;&gt;"")),"P","")</f>
        <v>P</v>
      </c>
      <c r="J9" s="8">
        <f>IF(COUNT(AQ9,BT9,CW9)&gt;0,LARGE((AQ9,BT9,CW9),1),0)</f>
        <v>48.9</v>
      </c>
      <c r="K9" s="8" t="str">
        <f>IF(J9=0,"",IF(J9=CW9,$CA$1,IF(J9=BT9,$AX$1,IF(J9=AQ9,$U$1,""))))</f>
        <v>2024 Nationals</v>
      </c>
      <c r="L9" s="8">
        <f>IF(COUNT(AQ9,BT9,CW9)&gt;1,LARGE((AQ9,BT9,CW9),2),0)</f>
        <v>48.699999999999996</v>
      </c>
      <c r="M9" s="8" t="str">
        <f>IF(K9=0,"",IF(AND(L9=J9,L9=AQ9,K9=BT9),$U$1,IF(AND(L9=J9,L9=AQ9,L9=CW9),$U$1,IF(AND(L9=J9,L9=CW9,L9=BT9),$AX$1,IF(L9=CW9,$CA$1,IF(L9=BT9,$AX$1,IF(L9=AQ9,$U$1,"")))))))</f>
        <v>2024 Elite Canada</v>
      </c>
      <c r="N9" s="8">
        <f>IF(COUNT(AR9,BU9,CX9)&gt;0,LARGE((AR9,BU9,CX9),1),0)</f>
        <v>24.5</v>
      </c>
      <c r="O9" s="8" t="str">
        <f>IF(N9=0,"",IF(N9=CX9,$CA$1,IF(N9=BU9,$AX$1,IF(N9=AR9,$U$1,""))))</f>
        <v>2023 Domestic 3rd Trial</v>
      </c>
      <c r="P9" s="8">
        <f>IF(MAX(AV9,BY9,DB9)&gt;0,MAX(AV9,BY9,DB9),0)</f>
        <v>48.1</v>
      </c>
      <c r="Q9" s="8" t="str">
        <f>IF(P9=0,"",IF(P9=DB9,$CA$1,IF(P9=BY9,$AX$1,IF(P9=AV9,$U$1,""))))</f>
        <v>2024 Elite Canada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TD9,$SI$1,IF(R9+IF(L9="",0,L9)=SB9,$RG$1,IF(R9+IF(L9="",0,L9)=QZ9,$QE$1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))),IF(R9=DE9,IF(R9+IF(N9="",0,N9)=TE9,$SI$1,IF(R9+IF(N9="",0,N9)=SC9,$RG$1,IF(R9+IF(N9="",0,N9)=RA9,$QE$1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))),IF(R9=DF9,IF(R9+IF(P9="",0,P9)=TI9,$SI$1,IF(R9+IF(P9="",0,P9)=SG9,$RG$1,IF(R9+IF(P9="",0,P9)=RE9,$QE$1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)))</f>
        <v/>
      </c>
      <c r="U9" s="19">
        <v>18.2</v>
      </c>
      <c r="V9" s="19">
        <v>5.6</v>
      </c>
      <c r="W9" s="19">
        <v>0.2</v>
      </c>
      <c r="X9" s="19">
        <v>0</v>
      </c>
      <c r="Y9" s="19">
        <v>19</v>
      </c>
      <c r="Z9" s="19">
        <v>5.0999999999999996</v>
      </c>
      <c r="AA9" s="19">
        <v>0</v>
      </c>
      <c r="AB9" s="19">
        <v>0.3</v>
      </c>
      <c r="AC9" s="19">
        <v>18.5</v>
      </c>
      <c r="AD9" s="19">
        <v>6</v>
      </c>
      <c r="AE9" s="19">
        <v>0</v>
      </c>
      <c r="AF9" s="19">
        <v>0</v>
      </c>
      <c r="AG9" s="19">
        <v>18.5</v>
      </c>
      <c r="AH9" s="19">
        <v>5.6</v>
      </c>
      <c r="AI9" s="19">
        <v>0.6</v>
      </c>
      <c r="AJ9" s="19">
        <v>0</v>
      </c>
      <c r="AK9" s="19">
        <v>18.600000000000001</v>
      </c>
      <c r="AL9" s="19">
        <v>6</v>
      </c>
      <c r="AM9" s="19">
        <v>0</v>
      </c>
      <c r="AN9" s="19">
        <v>0</v>
      </c>
      <c r="AO9" s="28"/>
      <c r="AP9" s="41">
        <f>IF(SUM(V9,Z9)&gt;0,SUM(V9,Z9),"")</f>
        <v>10.7</v>
      </c>
      <c r="AQ9" s="41">
        <f>IF(SUM(U9:V9,X9:Z9,AB9)-W9-AA9&gt;0,SUM(U9:V9,X9:Z9,AB9)-W9-AA9,"")</f>
        <v>47.999999999999993</v>
      </c>
      <c r="AR9" s="41">
        <f>IF(SUM(AC9:AD9,AF9)-AE9&gt;0,SUM(AC9:AD9,AF9)-AE9,"")</f>
        <v>24.5</v>
      </c>
      <c r="AS9" s="41">
        <f>IF(SUM(V9,Z9,AD9)&gt;0,SUM(V9,Z9,AD9),"")</f>
        <v>16.7</v>
      </c>
      <c r="AT9" s="41">
        <f>IF(SUM(AQ9,AR9)&gt;0,SUM(AQ9,AR9),"")</f>
        <v>72.5</v>
      </c>
      <c r="AU9" s="41">
        <f>IF(SUM(AH9,AL9)&gt;0,SUM(AH9,AL9),"")</f>
        <v>11.6</v>
      </c>
      <c r="AV9" s="41">
        <f>IF(SUM(AG9:AH9,AJ9:AL9,AN9)-SUM(AI9,AM9)&gt;0,SUM(AG9:AH9,AJ9:AL9,AN9)-SUM(AI9,AM9),"")</f>
        <v>48.1</v>
      </c>
      <c r="AW9" s="41">
        <f>IF(SUM(AQ9,AR9,AV9)&gt;0,SUM(AQ9,AR9,AV9),"")</f>
        <v>120.6</v>
      </c>
      <c r="AX9" s="18">
        <v>18.7</v>
      </c>
      <c r="AY9" s="18">
        <v>5.2</v>
      </c>
      <c r="AZ9" s="18">
        <v>0</v>
      </c>
      <c r="BA9" s="18">
        <v>0</v>
      </c>
      <c r="BB9" s="18">
        <v>18.399999999999999</v>
      </c>
      <c r="BC9" s="18">
        <v>6.4</v>
      </c>
      <c r="BD9" s="18">
        <v>0</v>
      </c>
      <c r="BE9" s="18">
        <v>0</v>
      </c>
      <c r="BF9" s="18">
        <v>19</v>
      </c>
      <c r="BG9" s="18">
        <v>3.1</v>
      </c>
      <c r="BH9" s="18">
        <v>1</v>
      </c>
      <c r="BI9" s="18">
        <v>0</v>
      </c>
      <c r="BJ9" s="18">
        <v>18.5</v>
      </c>
      <c r="BK9" s="18">
        <v>5.2</v>
      </c>
      <c r="BL9" s="18">
        <v>0</v>
      </c>
      <c r="BM9" s="18">
        <v>0</v>
      </c>
      <c r="BN9" s="18">
        <v>18.2</v>
      </c>
      <c r="BO9" s="18">
        <v>6.4</v>
      </c>
      <c r="BP9" s="18">
        <v>0.2</v>
      </c>
      <c r="BQ9" s="18">
        <v>0</v>
      </c>
      <c r="BR9" s="29"/>
      <c r="BS9" s="11">
        <f>IF(SUM(AY9,BC9)&gt;0,SUM(AY9,BC9),"")</f>
        <v>11.600000000000001</v>
      </c>
      <c r="BT9" s="11">
        <f>IF(SUM(AX9:AY9,BA9:BC9,BE9)-AZ9-BD9&gt;0,SUM(AX9:AY9,BA9:BC9,BE9)-AZ9-BD9,"")</f>
        <v>48.699999999999996</v>
      </c>
      <c r="BU9" s="11">
        <f>IF(SUM(BF9:BG9,BI9)-BH9&gt;0,SUM(BF9:BG9,BI9)-BH9,"")</f>
        <v>21.1</v>
      </c>
      <c r="BV9" s="11">
        <f>IF(SUM(AY9,BC9,BG9)&gt;0,SUM(AY9,BC9,BG9),"")</f>
        <v>14.700000000000001</v>
      </c>
      <c r="BW9" s="11">
        <f>IF(SUM(BT9,BU9)&gt;0,SUM(BT9,BU9),"")</f>
        <v>69.8</v>
      </c>
      <c r="BX9" s="11">
        <f>IF(SUM(BK9,BO9)&gt;0,SUM(BK9,BO9),"")</f>
        <v>11.600000000000001</v>
      </c>
      <c r="BY9" s="11">
        <f>IF(SUM(BJ9:BK9,BM9:BO9,BQ9)-SUM(BL9,BP9)&gt;0,SUM(BJ9:BK9,BM9:BO9,BQ9)-SUM(BL9,BP9),"")</f>
        <v>48.099999999999994</v>
      </c>
      <c r="BZ9" s="11">
        <f>IF(SUM(BT9,BU9,BY9)&gt;0,SUM(BT9,BU9,BY9),"")</f>
        <v>117.89999999999999</v>
      </c>
      <c r="CA9" s="19">
        <v>18.7</v>
      </c>
      <c r="CB9" s="19">
        <v>5.6</v>
      </c>
      <c r="CC9" s="19">
        <v>0</v>
      </c>
      <c r="CD9" s="19">
        <v>0</v>
      </c>
      <c r="CE9" s="19">
        <v>18.600000000000001</v>
      </c>
      <c r="CF9" s="19">
        <v>6</v>
      </c>
      <c r="CG9" s="19">
        <v>0</v>
      </c>
      <c r="CH9" s="19">
        <v>0</v>
      </c>
      <c r="CI9" s="19">
        <v>17.2</v>
      </c>
      <c r="CJ9" s="19">
        <v>2.4</v>
      </c>
      <c r="CK9" s="19">
        <v>0</v>
      </c>
      <c r="CL9" s="19">
        <v>0</v>
      </c>
      <c r="CM9" s="19">
        <v>18.399999999999999</v>
      </c>
      <c r="CN9" s="19">
        <v>5.6</v>
      </c>
      <c r="CO9" s="19">
        <v>0</v>
      </c>
      <c r="CP9" s="19">
        <v>0</v>
      </c>
      <c r="CQ9" s="19">
        <v>18.100000000000001</v>
      </c>
      <c r="CR9" s="19">
        <v>5.2</v>
      </c>
      <c r="CS9" s="19">
        <v>0.2</v>
      </c>
      <c r="CT9" s="19">
        <v>0</v>
      </c>
      <c r="CU9" s="28"/>
      <c r="CV9" s="41">
        <f>IF(SUM(CB9,CF9)&gt;0,SUM(CB9,CF9),"")</f>
        <v>11.6</v>
      </c>
      <c r="CW9" s="41">
        <f>IF(SUM(CA9:CB9,CD9:CF9,CH9)-CC9-CG9&gt;0,SUM(CA9:CB9,CD9:CF9,CH9)-CC9-CG9,"")</f>
        <v>48.9</v>
      </c>
      <c r="CX9" s="41">
        <f>IF(SUM(CI9:CJ9,CL9)-CK9&gt;0,SUM(CI9:CJ9,CL9)-CK9,"")</f>
        <v>19.599999999999998</v>
      </c>
      <c r="CY9" s="41">
        <f>IF(SUM(CB9,CF9,CJ9)&gt;0,SUM(CB9,CF9,CJ9),"")</f>
        <v>14</v>
      </c>
      <c r="CZ9" s="41">
        <f>IF(SUM(CW9,CX9)&gt;0,SUM(CW9,CX9),"")</f>
        <v>68.5</v>
      </c>
      <c r="DA9" s="41">
        <f>IF(SUM(CN9,CR9)&gt;0,SUM(CN9,CR9),"")</f>
        <v>10.8</v>
      </c>
      <c r="DB9" s="41">
        <f>IF(SUM(CM9:CN9,CP9:CR9,CT9)-SUM(CO9,CS9)&gt;0,SUM(CM9:CN9,CP9:CR9,CT9)-SUM(CO9,CS9),"")</f>
        <v>47.1</v>
      </c>
      <c r="DC9" s="41">
        <f>IF(SUM(CW9,CX9,DB9)&gt;0,SUM(CW9,CX9,DB9),"")</f>
        <v>115.6</v>
      </c>
      <c r="DD9" s="52" t="str">
        <f>IF(MAX(EB9,FD9,GF9,HH9,IJ9,JL9,KN9,LP9,MR9,NT9,OV9,PX9,QZ9,SB9,TD9)-IF(L9="",0,L9)&gt;0.001,MAX(EB9,FD9,GF9,HH9,IJ9,JL9,KN9,LP9,MR9,NT9,OV9,PX9,QZ9,SB9,TD9)-IF(L9="",0,L9),"")</f>
        <v/>
      </c>
      <c r="DE9" s="52" t="str">
        <f>IF(MAX(EC9,FE9,GG9,HI9,IK9,JM9,KO9,LQ9,MS9,NU9,OW9,PY9,RA9,SC9,TE9)-IF(N9="",0,N9)&gt;0.001,MAX(EC9,FE9,GG9,HI9,IK9,JM9,KO9,LQ9,MS9,NU9,OW9,PY9,RA9,SC9,TE9)-IF(N9="",0,N9),"")</f>
        <v/>
      </c>
      <c r="DF9" s="52" t="str">
        <f>IF(MAX(EG9,FI9,GK9,HM9,IO9,JQ9,KS9,LU9,MW9,NY9,PA9,QC9,RE9,SG9,TI9)-IF(P9="",0,P9)&gt;0.001,MAX(EG9,FI9,GK9,HM9,IO9,JQ9,KS9,LU9,MW9,NY9,PA9,QC9,RE9,SG9,TI9)-IF(P9="",0,P9),"")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>IF(SUM(DH9,DL9)&gt;0,SUM(DH9,DL9),"")</f>
        <v/>
      </c>
      <c r="EB9" s="41" t="str">
        <f>IF(SUM(DG9:DH9,DJ9:DL9,DN9)-DI9-DM9&gt;0,SUM(DG9:DH9,DJ9:DL9,DN9)-DI9-DM9,"")</f>
        <v/>
      </c>
      <c r="EC9" s="41" t="str">
        <f>IF(SUM(DO9:DP9,DR9)-DQ9&gt;0,SUM(DO9:DP9,DR9)-DQ9,"")</f>
        <v/>
      </c>
      <c r="ED9" s="41" t="str">
        <f>IF(SUM(DH9,DL9,DP9)&gt;0,SUM(DH9,DL9,DP9),"")</f>
        <v/>
      </c>
      <c r="EE9" s="41" t="str">
        <f>IF(SUM(EB9,EC9)&gt;0,SUM(EB9,EC9),"")</f>
        <v/>
      </c>
      <c r="EF9" s="41" t="str">
        <f>IF(SUM(DT9,DX9)&gt;0,SUM(DT9,DX9),"")</f>
        <v/>
      </c>
      <c r="EG9" s="41" t="str">
        <f>IF(SUM(DS9:DT9,DV9:DX9,DZ9)-SUM(DU9,DY9)&gt;0,SUM(DS9:DT9,DV9:DX9,DZ9)-SUM(DU9,DY9),"")</f>
        <v/>
      </c>
      <c r="EH9" s="41" t="str">
        <f>IF(SUM(EB9,EC9,EG9)&gt;0,SUM(EB9,EC9,EG9),"")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IF(SUM(FD9,FE9,FI9)&gt;0,SUM(FD9,FE9,FI9),"")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>IF(SUM(FL9,FP9)&gt;0,SUM(FL9,FP9),"")</f>
        <v/>
      </c>
      <c r="GF9" s="41" t="str">
        <f>IF(SUM(FK9:FL9,FN9:FP9,FR9)-FM9-FQ9&gt;0,SUM(FK9:FL9,FN9:FP9,FR9)-FM9-FQ9,"")</f>
        <v/>
      </c>
      <c r="GG9" s="41" t="str">
        <f>IF(SUM(FS9:FT9,FV9)-FU9&gt;0,SUM(FS9:FT9,FV9)-FU9,"")</f>
        <v/>
      </c>
      <c r="GH9" s="41" t="str">
        <f>IF(SUM(FL9,FP9,FT9)&gt;0,SUM(FL9,FP9,FT9),"")</f>
        <v/>
      </c>
      <c r="GI9" s="41" t="str">
        <f>IF(SUM(GF9,GG9)&gt;0,SUM(GF9,GG9),"")</f>
        <v/>
      </c>
      <c r="GJ9" s="41" t="str">
        <f>IF(SUM(FX9,GB9)&gt;0,SUM(FX9,GB9),"")</f>
        <v/>
      </c>
      <c r="GK9" s="41" t="str">
        <f>IF(SUM(FW9:FX9,FZ9:GB9,GD9)-SUM(FY9,GC9)&gt;0,SUM(FW9:FX9,FZ9:GB9,GD9)-SUM(FY9,GC9),"")</f>
        <v/>
      </c>
      <c r="GL9" s="41" t="str">
        <f>IF(SUM(GF9,GG9,GK9)&gt;0,SUM(GF9,GG9,GK9),"")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IF(SUM(HH9,HI9,HM9)&gt;0,SUM(HH9,HI9,HM9),"")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>IF(SUM(HP9,HT9)&gt;0,SUM(HP9,HT9),"")</f>
        <v/>
      </c>
      <c r="IJ9" s="41" t="str">
        <f>IF(SUM(HO9:HP9,HR9:HT9,HV9)-HQ9-HU9&gt;0,SUM(HO9:HP9,HR9:HT9,HV9)-HQ9-HU9,"")</f>
        <v/>
      </c>
      <c r="IK9" s="41" t="str">
        <f>IF(SUM(HW9:HX9,HZ9)-HY9&gt;0,SUM(HW9:HX9,HZ9)-HY9,"")</f>
        <v/>
      </c>
      <c r="IL9" s="41" t="str">
        <f>IF(SUM(HP9,HT9,HX9)&gt;0,SUM(HP9,HT9,HX9),"")</f>
        <v/>
      </c>
      <c r="IM9" s="41" t="str">
        <f>IF(SUM(IJ9,IK9)&gt;0,SUM(IJ9,IK9),"")</f>
        <v/>
      </c>
      <c r="IN9" s="41" t="str">
        <f>IF(SUM(IB9,IF9)&gt;0,SUM(IB9,IF9),"")</f>
        <v/>
      </c>
      <c r="IO9" s="41" t="str">
        <f>IF(SUM(IA9:IB9,ID9:IF9,IH9)-SUM(IC9,IG9)&gt;0,SUM(IA9:IB9,ID9:IF9,IH9)-SUM(IC9,IG9),"")</f>
        <v/>
      </c>
      <c r="IP9" s="41" t="str">
        <f>IF(SUM(IJ9,IK9,IO9)&gt;0,SUM(IJ9,IK9,IO9),"")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>
        <v>18.600000000000001</v>
      </c>
      <c r="JD9" s="18">
        <v>5.6</v>
      </c>
      <c r="JE9" s="18">
        <v>0</v>
      </c>
      <c r="JF9" s="18">
        <v>0</v>
      </c>
      <c r="JG9" s="18">
        <v>18.5</v>
      </c>
      <c r="JH9" s="18">
        <v>6</v>
      </c>
      <c r="JI9" s="18">
        <v>0.8</v>
      </c>
      <c r="JJ9" s="18">
        <v>0</v>
      </c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>
        <f>IF(SUM(JD9,JH9)&gt;0,SUM(JD9,JH9),"")</f>
        <v>11.6</v>
      </c>
      <c r="JQ9" s="11">
        <f>IF(SUM(JC9:JD9,JF9:JH9,JJ9)-SUM(JE9,JI9)&gt;0,SUM(JC9:JD9,JF9:JH9,JJ9)-SUM(JE9,JI9),"")</f>
        <v>47.900000000000006</v>
      </c>
      <c r="JR9" s="11">
        <f>IF(SUM(JL9,JM9,JQ9)&gt;0,SUM(JL9,JM9,JQ9),"")</f>
        <v>47.900000000000006</v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>IF(SUM(JT9,JX9)&gt;0,SUM(JT9,JX9),"")</f>
        <v/>
      </c>
      <c r="KN9" s="41" t="str">
        <f>IF(SUM(JS9:JT9,JV9:JX9,JZ9)-JU9-JY9&gt;0,SUM(JS9:JT9,JV9:JX9,JZ9)-JU9-JY9,"")</f>
        <v/>
      </c>
      <c r="KO9" s="41" t="str">
        <f>IF(SUM(KA9:KB9,KD9)-KC9&gt;0,SUM(KA9:KB9,KD9)-KC9,"")</f>
        <v/>
      </c>
      <c r="KP9" s="41" t="str">
        <f>IF(SUM(JT9,JX9,KB9)&gt;0,SUM(JT9,JX9,KB9),"")</f>
        <v/>
      </c>
      <c r="KQ9" s="41" t="str">
        <f>IF(SUM(KN9,KO9)&gt;0,SUM(KN9,KO9),"")</f>
        <v/>
      </c>
      <c r="KR9" s="41" t="str">
        <f>IF(SUM(KF9,KJ9)&gt;0,SUM(KF9,KJ9),"")</f>
        <v/>
      </c>
      <c r="KS9" s="41" t="str">
        <f>IF(SUM(KE9:KF9,KH9:KJ9,KL9)-SUM(KG9,KK9)&gt;0,SUM(KE9:KF9,KH9:KJ9,KL9)-SUM(KG9,KK9),"")</f>
        <v/>
      </c>
      <c r="KT9" s="41" t="str">
        <f>IF(SUM(KN9,KO9,KS9)&gt;0,SUM(KN9,KO9,KS9),"")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IF(SUM(LP9,LQ9,LU9)&gt;0,SUM(LP9,LQ9,LU9),"")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>IF(SUM(LX9,MB9)&gt;0,SUM(LX9,MB9),"")</f>
        <v/>
      </c>
      <c r="MR9" s="41" t="str">
        <f>IF(SUM(LW9:LX9,LZ9:MB9,MD9)-LY9-MC9&gt;0,SUM(LW9:LX9,LZ9:MB9,MD9)-LY9-MC9,"")</f>
        <v/>
      </c>
      <c r="MS9" s="41" t="str">
        <f>IF(SUM(ME9:MF9,MH9)-MG9&gt;0,SUM(ME9:MF9,MH9)-MG9,"")</f>
        <v/>
      </c>
      <c r="MT9" s="41" t="str">
        <f>IF(SUM(LX9,MB9,MF9)&gt;0,SUM(LX9,MB9,MF9),"")</f>
        <v/>
      </c>
      <c r="MU9" s="41" t="str">
        <f>IF(SUM(MR9,MS9)&gt;0,SUM(MR9,MS9),"")</f>
        <v/>
      </c>
      <c r="MV9" s="41" t="str">
        <f>IF(SUM(MJ9,MN9)&gt;0,SUM(MJ9,MN9),"")</f>
        <v/>
      </c>
      <c r="MW9" s="41" t="str">
        <f>IF(SUM(MI9:MJ9,ML9:MN9,MP9)-SUM(MK9,MO9)&gt;0,SUM(MI9:MJ9,ML9:MN9,MP9)-SUM(MK9,MO9),"")</f>
        <v/>
      </c>
      <c r="MX9" s="41" t="str">
        <f>IF(SUM(MR9,MS9,MW9)&gt;0,SUM(MR9,MS9,MW9),"")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IF(SUM(NT9,NU9,NY9)&gt;0,SUM(NT9,NU9,NY9),"")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>IF(SUM(OB9,OF9)&gt;0,SUM(OB9,OF9),"")</f>
        <v/>
      </c>
      <c r="OV9" s="41" t="str">
        <f>IF(SUM(OA9:OB9,OD9:OF9,OH9)-OC9-OG9&gt;0,SUM(OA9:OB9,OD9:OF9,OH9)-OC9-OG9,"")</f>
        <v/>
      </c>
      <c r="OW9" s="41" t="str">
        <f>IF(SUM(OI9:OJ9,OL9)-OK9&gt;0,SUM(OI9:OJ9,OL9)-OK9,"")</f>
        <v/>
      </c>
      <c r="OX9" s="41" t="str">
        <f>IF(SUM(OB9,OF9,OJ9)&gt;0,SUM(OB9,OF9,OJ9),"")</f>
        <v/>
      </c>
      <c r="OY9" s="41" t="str">
        <f>IF(SUM(OV9,OW9)&gt;0,SUM(OV9,OW9),"")</f>
        <v/>
      </c>
      <c r="OZ9" s="41" t="str">
        <f>IF(SUM(ON9,OR9)&gt;0,SUM(ON9,OR9),"")</f>
        <v/>
      </c>
      <c r="PA9" s="41" t="str">
        <f>IF(SUM(OM9:ON9,OP9:OR9,OT9)-SUM(OO9,OS9)&gt;0,SUM(OM9:ON9,OP9:OR9,OT9)-SUM(OO9,OS9),"")</f>
        <v/>
      </c>
      <c r="PB9" s="41" t="str">
        <f>IF(SUM(OV9,OW9,PA9)&gt;0,SUM(OV9,OW9,PA9),"")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IF(SUM(PX9,PY9,QC9)&gt;0,SUM(PX9,PY9,QC9),"")</f>
        <v/>
      </c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41" t="str">
        <f>IF(SUM(QF9,QJ9)&gt;0,SUM(QF9,QJ9),"")</f>
        <v/>
      </c>
      <c r="QZ9" s="41" t="str">
        <f>IF(SUM(QE9:QF9,QH9:QJ9,QL9)-QG9-QK9&gt;0,SUM(QE9:QF9,QH9:QJ9,QL9)-QG9-QK9,"")</f>
        <v/>
      </c>
      <c r="RA9" s="41" t="str">
        <f>IF(SUM(QM9:QN9,QP9)-QO9&gt;0,SUM(QM9:QN9,QP9)-QO9,"")</f>
        <v/>
      </c>
      <c r="RB9" s="41" t="str">
        <f>IF(SUM(QF9,QJ9,QN9)&gt;0,SUM(QF9,QJ9,QN9),"")</f>
        <v/>
      </c>
      <c r="RC9" s="41" t="str">
        <f>IF(SUM(QZ9,RA9)&gt;0,SUM(QZ9,RA9),"")</f>
        <v/>
      </c>
      <c r="RD9" s="41" t="str">
        <f>IF(SUM(QR9,QV9)&gt;0,SUM(QR9,QV9),"")</f>
        <v/>
      </c>
      <c r="RE9" s="41" t="str">
        <f>IF(SUM(QQ9:QR9,QT9:QV9,QX9)-SUM(QS9,QW9)&gt;0,SUM(QQ9:QR9,QT9:QV9,QX9)-SUM(QS9,QW9),"")</f>
        <v/>
      </c>
      <c r="RF9" s="41" t="str">
        <f>IF(SUM(QZ9,RA9,RE9)&gt;0,SUM(QZ9,RA9,RE9),"")</f>
        <v/>
      </c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1" t="str">
        <f>IF(SUM(RH9,RL9)&gt;0,SUM(RH9,RL9),"")</f>
        <v/>
      </c>
      <c r="SB9" s="11" t="str">
        <f>IF(SUM(RG9:RH9,RJ9:RL9,RN9)-RI9-RM9&gt;0,SUM(RG9:RH9,RJ9:RL9,RN9)-RI9-RM9,"")</f>
        <v/>
      </c>
      <c r="SC9" s="11" t="str">
        <f>IF(SUM(RO9:RP9,RR9)-RQ9&gt;0,SUM(RO9:RP9,RR9)-RQ9,"")</f>
        <v/>
      </c>
      <c r="SD9" s="11" t="str">
        <f>IF(SUM(RH9,RL9,RP9)&gt;0,SUM(RH9,RL9,RP9),"")</f>
        <v/>
      </c>
      <c r="SE9" s="11" t="str">
        <f>IF(SUM(SB9,SC9)&gt;0,SUM(SB9,SC9),"")</f>
        <v/>
      </c>
      <c r="SF9" s="11" t="str">
        <f>IF(SUM(RT9,RX9)&gt;0,SUM(RT9,RX9),"")</f>
        <v/>
      </c>
      <c r="SG9" s="11" t="str">
        <f>IF(SUM(RS9:RT9,RV9:RX9,RZ9)-SUM(RU9,RY9)&gt;0,SUM(RS9:RT9,RV9:RX9,RZ9)-SUM(RU9,RY9),"")</f>
        <v/>
      </c>
      <c r="SH9" s="11" t="str">
        <f>IF(SUM(SB9,SC9,SG9)&gt;0,SUM(SB9,SC9,SG9),"")</f>
        <v/>
      </c>
      <c r="SI9" s="17"/>
      <c r="SJ9" s="17"/>
      <c r="SK9" s="17"/>
      <c r="SL9" s="17"/>
      <c r="SM9" s="17"/>
      <c r="SN9" s="17"/>
      <c r="SO9" s="17"/>
      <c r="SP9" s="17"/>
      <c r="SQ9" s="17"/>
      <c r="SR9" s="17"/>
      <c r="SS9" s="17"/>
      <c r="ST9" s="17"/>
      <c r="SU9" s="17"/>
      <c r="SV9" s="17"/>
      <c r="SW9" s="17"/>
      <c r="SX9" s="17"/>
      <c r="SY9" s="17"/>
      <c r="SZ9" s="17"/>
      <c r="TA9" s="17"/>
      <c r="TB9" s="17"/>
      <c r="TC9" s="41" t="str">
        <f>IF(SUM(SJ9,SN9)&gt;0,SUM(SJ9,SN9),"")</f>
        <v/>
      </c>
      <c r="TD9" s="41" t="str">
        <f>IF(SUM(SI9:SJ9,SL9:SN9,SP9)-SK9-SO9&gt;0,SUM(SI9:SJ9,SL9:SN9,SP9)-SK9-SO9,"")</f>
        <v/>
      </c>
      <c r="TE9" s="41" t="str">
        <f>IF(SUM(SQ9:SR9,ST9)-SS9&gt;0,SUM(SQ9:SR9,ST9)-SS9,"")</f>
        <v/>
      </c>
      <c r="TF9" s="41" t="str">
        <f>IF(SUM(SJ9,SN9,SR9)&gt;0,SUM(SJ9,SN9,SR9),"")</f>
        <v/>
      </c>
      <c r="TG9" s="41" t="str">
        <f>IF(SUM(TD9,TE9)&gt;0,SUM(TD9,TE9),"")</f>
        <v/>
      </c>
      <c r="TH9" s="41" t="str">
        <f>IF(SUM(SV9,SZ9)&gt;0,SUM(SV9,SZ9),"")</f>
        <v/>
      </c>
      <c r="TI9" s="41" t="str">
        <f>IF(SUM(SU9:SV9,SX9:SZ9,TB9)-SUM(SW9,TA9)&gt;0,SUM(SU9:SV9,SX9:SZ9,TB9)-SUM(SW9,TA9),"")</f>
        <v/>
      </c>
      <c r="TJ9" s="41" t="str">
        <f>IF(SUM(TD9,TE9,TI9)&gt;0,SUM(TD9,TE9,TI9),"")</f>
        <v/>
      </c>
      <c r="TK9" s="27">
        <f>IF($CU9="P",CA9,(CA9+AX9)/2)</f>
        <v>18.7</v>
      </c>
      <c r="TL9" s="27">
        <f>IF($CU9="P",CB9,(CB9+AY9)/2)</f>
        <v>5.4</v>
      </c>
      <c r="TM9" s="27">
        <f>IF($CU9="P",CC9,(CC9+AZ9)/2)</f>
        <v>0</v>
      </c>
      <c r="TN9" s="27">
        <f>IF($CU9="P",CD9,(CD9+BA9)/2)</f>
        <v>0</v>
      </c>
      <c r="TO9" s="27">
        <f>IF($CU9="P",CE9,(CE9+BB9)/2)</f>
        <v>18.5</v>
      </c>
      <c r="TP9" s="27">
        <f>IF($CU9="P",CF9,(CF9+BC9)/2)</f>
        <v>6.2</v>
      </c>
      <c r="TQ9" s="27">
        <f>IF($CU9="P",CG9,(CG9+BD9)/2)</f>
        <v>0</v>
      </c>
      <c r="TR9" s="27">
        <f>IF($CU9="P",CH9,(CH9+BE9)/2)</f>
        <v>0</v>
      </c>
      <c r="TS9" s="27">
        <f>IF($CU9="P",CI9,(CI9+BF9)/2)</f>
        <v>18.100000000000001</v>
      </c>
      <c r="TT9" s="27">
        <f>IF($CU9="P",CJ9,(CJ9+BG9)/2)</f>
        <v>2.75</v>
      </c>
      <c r="TU9" s="27">
        <f>IF($CU9="P",CK9,(CK9+BH9)/2)</f>
        <v>0.5</v>
      </c>
      <c r="TV9" s="27">
        <f>IF($CU9="P",CL9,(CL9+BI9)/2)</f>
        <v>0</v>
      </c>
      <c r="TW9" s="27">
        <f>IF($CU9="P",CM9,(CM9+BJ9)/2)</f>
        <v>18.45</v>
      </c>
      <c r="TX9" s="27">
        <f>IF($CU9="P",CN9,(CN9+BK9)/2)</f>
        <v>5.4</v>
      </c>
      <c r="TY9" s="27">
        <f>IF($CU9="P",CO9,(CO9+BL9)/2)</f>
        <v>0</v>
      </c>
      <c r="TZ9" s="27">
        <f>IF($CU9="P",CP9,(CP9+BM9)/2)</f>
        <v>0</v>
      </c>
      <c r="UA9" s="27">
        <f>IF($CU9="P",CQ9,(CQ9+BN9)/2)</f>
        <v>18.149999999999999</v>
      </c>
      <c r="UB9" s="27">
        <f>IF($CU9="P",CR9,(CR9+BO9)/2)</f>
        <v>5.8000000000000007</v>
      </c>
      <c r="UC9" s="27">
        <f>IF($CU9="P",CS9,(CS9+BP9)/2)</f>
        <v>0.2</v>
      </c>
      <c r="UD9" s="27">
        <f>IF($CU9="P",CT9,(CT9+BQ9)/2)</f>
        <v>0</v>
      </c>
      <c r="UE9" s="29" t="s">
        <v>56</v>
      </c>
      <c r="UF9" s="11">
        <f>IF(SUM(TL9,TP9)&gt;0,SUM(TL9,TP9),"")</f>
        <v>11.600000000000001</v>
      </c>
      <c r="UG9" s="11">
        <f>IF(SUM(TK9:TL9,TN9:TP9,TR9)-TM9-TQ9&gt;0,SUM(TK9:TL9,TN9:TP9,TR9)-TM9-TQ9,"")</f>
        <v>48.800000000000004</v>
      </c>
      <c r="UH9" s="11">
        <f>IF(SUM(TS9:TT9,TV9)-TU9&gt;0,SUM(TS9:TT9,TV9)-TU9,"")</f>
        <v>20.350000000000001</v>
      </c>
      <c r="UI9" s="11">
        <f>IF(SUM(TL9,TP9,TT9)&gt;0,SUM(TL9,TP9,TT9),"")</f>
        <v>14.350000000000001</v>
      </c>
      <c r="UJ9" s="11">
        <f>IF(SUM(UG9,UH9)&gt;0,SUM(UG9,UH9),"")</f>
        <v>69.150000000000006</v>
      </c>
      <c r="UK9" s="11">
        <f>IF(SUM(TX9,UB9)&gt;0,SUM(TX9,UB9),"")</f>
        <v>11.200000000000001</v>
      </c>
      <c r="UL9" s="11">
        <f>IF(SUM(TW9:TX9,TZ9:UB9,UD9)-SUM(TY9,UC9)&gt;0,SUM(TW9:TX9,TZ9:UB9,UD9)-SUM(TY9,UC9),"")</f>
        <v>47.599999999999994</v>
      </c>
      <c r="UM9" s="11">
        <f>IF(SUM(UG9,UH9,UL9)&gt;0,SUM(UG9,UH9,UL9),"")</f>
        <v>116.75</v>
      </c>
    </row>
    <row r="10" spans="1:559" x14ac:dyDescent="0.2">
      <c r="A10" s="4" cm="1">
        <f t="array" ref="A10">IF(AND(H10&lt;&gt;"",H10&lt;&gt;"No DD"),SUMPRODUCT((H$4:H$22&lt;&gt;"")*(H$4:H$22&lt;&gt;"No DD")*(E$4:E$22&gt;E10))+1,IF(H10="No DD",SUMPRODUCT((H$4:H$22="No DD")*(E$4:E$22&gt;E10))+1+SUMPRODUCT((H$4:H$22&lt;&gt;"")*(H$4:H$22&lt;&gt;"No DD")),""))</f>
        <v>7</v>
      </c>
      <c r="B10" s="5" t="s">
        <v>91</v>
      </c>
      <c r="C10" s="4" t="s">
        <v>39</v>
      </c>
      <c r="D10" s="4">
        <v>2002</v>
      </c>
      <c r="E10" s="9">
        <f>SUM(J10:R10)+SUM(J10:N10)*0.0000001+SUM(J10)*0.0000000000001</f>
        <v>169.35001165250463</v>
      </c>
      <c r="F10" s="3" t="str">
        <f>IF(OR(AND(AP10&gt;=AW$24,AQ10&gt;=AW$28,AP10&lt;&gt;"",AO10=""),AND(AU10&gt;=AW$24,AV10&gt;=AW$28,AU10&lt;&gt;"",AO10=""),AND(BS10&gt;=BZ$24,BT10&gt;=BZ$28,BS10&lt;&gt;"",BR10=""),AND(BX10&gt;=BZ$24,BY10&gt;=BZ$28,BX10&lt;&gt;"",BR10=""),AND(CV10&gt;=DC$24,CW10&gt;=DC$28,CV10&lt;&gt;"",CU10=""),AND(DA10&gt;=DC$24,DB10&gt;=DC$28,DA10&lt;&gt;""),AND(EA10&gt;=EH$24,EB10&gt;=EH$28,EA10&lt;&gt;""),AND(EF10&gt;=EH$24,EG10&gt;=EH$28,EF10&lt;&gt;""),AND(FC10&gt;=FJ$24,FD10&gt;=FJ$28,FC10&lt;&gt;""),AND(FH10&gt;=FJ$24,FI10&gt;=FJ$28,FH10&lt;&gt;""),AND(GE10&gt;=GL$24,GF10&gt;=GL$28,GE10&lt;&gt;""),AND(GJ10&gt;=GL$24,GK10&gt;=GL$28,GJ10&lt;&gt;""),AND(HG10&gt;=HN$24,HH10&gt;=HN$28,HG10&lt;&gt;""),AND(HL10&gt;=HN$24,HM10&gt;=HN$28,HL10&lt;&gt;""),AND(II10&gt;=IP$24,IJ10&gt;=IP$28,II10&lt;&gt;""),AND(IN10&gt;=IP$24,IO10&gt;=IP$28,IN10&lt;&gt;""),AND(JK10&gt;=JR$24,JL10&gt;=JR$28,JK10&lt;&gt;""),AND(JP10&gt;=JR$24,JQ10&gt;=JR$28,JP10&lt;&gt;""),AND(KM10&gt;=KT$24,KN10&gt;=KT$28,KM10&lt;&gt;""),AND(KR10&gt;=KT$24,KS10&gt;=KT$28,KR10&lt;&gt;""),AND(LO10&gt;=LV$24,LP10&gt;=LV$28,LO10&lt;&gt;""),AND(LT10&gt;=LV$24,LU10&gt;=LV$28,LT10&lt;&gt;""),AND(MQ10&gt;=MX$24,MR10&gt;=MX$28,MQ10&lt;&gt;""),AND(MV10&gt;=MX$24,MW10&gt;=MX$28,MV10&lt;&gt;""),AND(NS10&gt;=NZ$24,NT10&gt;=NZ$28,NS10&lt;&gt;""),AND(NX10&gt;=NZ$24,NY10&gt;=NZ$28,NX10&lt;&gt;""),AND(OU10&gt;=PB$24,OV10&gt;=PB$28,OU10&lt;&gt;""),AND(OZ10&gt;=PB$24,PA10&gt;=PB$28,OZ10&lt;&gt;""),AND(PW10&gt;=QD$24,PX10&gt;=QD$28,PW10&lt;&gt;""),AND(QB10&gt;=QD$24,QC10&gt;=QD$28,QB10&lt;&gt;""),AND(QY10&gt;=RF$24,QZ10&gt;=RF$28,QY10&lt;&gt;""),AND(RD10&gt;=RF$24,RE10&gt;=RF$28,RD10&lt;&gt;""),AND(SA10&gt;=SH$24,SB10&gt;=SH$28,SA10&lt;&gt;""),AND(SF10&gt;=SH$24,SG10&gt;=SH$28,SF10&lt;&gt;""),AND(TC10&gt;=TJ$24,TD10&gt;=TJ$28,TC10&lt;&gt;""),AND(TI10&gt;=TJ$24,TJ10&gt;=TJ$28,TI10&lt;&gt;"")),"P","")</f>
        <v>P</v>
      </c>
      <c r="G10" s="3" t="str">
        <f>IF(OR(AND(AQ10&gt;=AW$28,AQ10&lt;&gt;"",AO10=""),AND(AV10&gt;=AW$28,AV10&lt;&gt;"",AO10=""),AND(BT10&gt;=BZ$28,BT10&lt;&gt;"",BR10=""),AND(BY10&gt;=BZ$28,BY10&lt;&gt;"",BR10=""),AND(CW10&gt;=DC$28,CW10&lt;&gt;"",CU10=""),AND(DB10&gt;=DC$28,DB10&lt;&gt;"",CU10=""),AND(EB10&gt;=EH$28,EB10&lt;&gt;""),AND(EG10&gt;=EH$28,EG10&lt;&gt;""),AND(FD10&gt;=FJ$28,FD10&lt;&gt;""),AND(FI10&gt;=FJ$28,FI10&lt;&gt;""),AND(GF10&gt;=GL$28,GF10&lt;&gt;""),AND(GK10&gt;=GL$28,GK10&lt;&gt;""),AND(HH10&gt;=HN$28,HH10&lt;&gt;""),AND(HM10&gt;=HN$28,HM10&lt;&gt;""),AND(IJ10&gt;=IP$28,IJ10&lt;&gt;""),AND(IO10&gt;=IP$28,IO10&lt;&gt;""),AND(JL10&gt;=JR$28,JL10&lt;&gt;""),AND(JQ10&gt;=JR$28,JQ10&lt;&gt;""),AND(KN10&gt;=KT$28,KN10&lt;&gt;""),AND(KS10&gt;=KT$28,KS10&lt;&gt;""),AND(LP10&gt;=LV$28,LP10&lt;&gt;""),AND(LU10&gt;=LV$28,LU10&lt;&gt;""),AND(MR10&gt;=MX$28,MR10&lt;&gt;""),AND(MW10&gt;=MX$28,MW10&lt;&gt;""),AND(NT10&gt;=NZ$28,NT10&lt;&gt;""),AND(NY10&gt;=NZ$28,NY10&lt;&gt;""),AND(OV10&gt;=PB$28,OV10&lt;&gt;""),AND(PA10&gt;=PB$28,PA10&lt;&gt;""),AND(PX10&gt;=QD$28,PX10&lt;&gt;""),AND(QC10&gt;=QD$28,QC10&lt;&gt;""),AND(QZ10&gt;=RF$28,QZ10&lt;&gt;""),AND(RE10&gt;=RF$28,RE10&lt;&gt;""),AND(SB10&gt;=SH$28,SB10&lt;&gt;""),AND(SG10&gt;=SH$28,SG10&lt;&gt;""),AND(TD10&gt;=TJ$28,TD10&lt;&gt;""),AND(TJ10&gt;=TJ$28,TJ10&lt;&gt;"")),"P","")</f>
        <v>P</v>
      </c>
      <c r="H10" s="37" t="str">
        <f>IF(AND(G10="P",F10=""),"No DD",IF(OR(AND(AS10&gt;=AW$27,AT10&gt;=AW$31,AS10&lt;&gt;"",AO10=""),AND(BV10&gt;=BZ$27,BW10&gt;=BZ$31,BV10&lt;&gt;"",BR10=""),AND(CY10&gt;=DC$27,CZ10&gt;=DC$31,CY10&lt;&gt;"",CU10=""),AND(ED10&gt;=EH$27,EE10&gt;=EH$31,ED10&lt;&gt;""),AND(FF10&gt;=FJ$27,FG10&gt;=FJ$31,FF10&lt;&gt;""),AND(GH10&gt;=GL$27,GI10&gt;=GL$31,GH10&lt;&gt;""),AND(HJ10&gt;=HN$27,HK10&gt;=HN$31,HJ10&lt;&gt;""),AND(IL10&gt;=IP$27,IM10&gt;=IP$31,IL10&lt;&gt;""),AND(JN10&gt;=JR$27,JO10&gt;=JR$31,JN10&lt;&gt;""),AND(KP10&gt;=KT$27,KQ10&gt;=KT$31,KP10&lt;&gt;""),AND(LR10&gt;=LV$27,LS10&gt;=LV$31,LR10&lt;&gt;""),AND(MT10&gt;=MX$27,MU10&gt;=MX$31,MT10&lt;&gt;""),AND(NV10&gt;=NZ$27,NW10&gt;=NZ$31,NV10&lt;&gt;""),AND(OX10&gt;=PB$27,OY10&gt;=PB$31,OX10&lt;&gt;""),AND(PZ10&gt;=QD$27,QA10&gt;=QD$31,PZ10&lt;&gt;""),AND(RB10&gt;=RF$27,RC10&gt;=RF$31,RB10&lt;&gt;""),AND(SD10&gt;=SH$27,SE10&gt;=SH$31,SD10&lt;&gt;""),AND(TF10&gt;=TJ$27,TG10&gt;=TJ$31,TF10&lt;&gt;"")),"Merit",IF(OR(AND(AS10&gt;=AW$26,AT10&gt;=AW$30,AS10&lt;&gt;"",AO10=""),AND(BV10&gt;=BZ$26,BW10&gt;=BZ$30,BV10&lt;&gt;"",BR10=""),AND(CY10&gt;=DC$26,CZ10&gt;=DC$30,CY10&lt;&gt;"",CU10=""),AND(ED10&gt;=EH$26,EE10&gt;=EH$30,ED10&lt;&gt;""),AND(FF10&gt;=FJ$26,FG10&gt;=FJ$30,FF10&lt;&gt;""),AND(GH10&gt;=GL$26,GI10&gt;=GL$30,GH10&lt;&gt;""),AND(HJ10&gt;=HN$26,HK10&gt;=HN$30,HJ10&lt;&gt;""),AND(IL10&gt;=IP$26,IM10&gt;=IP$30,IL10&lt;&gt;""),AND(JN10&gt;=JR$26,JO10&gt;=JR$30,JN10&lt;&gt;""),AND(KP10&gt;=KT$26,KQ10&gt;=KT$30,KP10&lt;&gt;""),AND(LR10&gt;=LV$26,LS10&gt;=LV$30,LR10&lt;&gt;""),AND(MT10&gt;=MX$26,MU10&gt;=MX$30,MT10&lt;&gt;""),AND(NV10&gt;=NZ$26,NW10&gt;=NZ$30,NV10&lt;&gt;""),AND(OX10&gt;=PB$26,OY10&gt;=PB$30,OX10&lt;&gt;""),AND(PZ10&gt;=QD$26,QA10&gt;=QD$30,PZ10&lt;&gt;""),AND(RB10&gt;=RF$26,RC10&gt;=RF$30,RB10&lt;&gt;""),AND(SD10&gt;=SH$26,SE10&gt;=SH$30,SD10&lt;&gt;""),AND(TF10&gt;=TJ$26,TG10&gt;=TJ$30,TF10&lt;&gt;"")),"Excellence",IF(I10="P","Worlds Team",IF(F10="P","National Team","")))))</f>
        <v>Worlds Team</v>
      </c>
      <c r="I10" s="3" t="str">
        <f>IF(OR(AND(AS10&gt;=AW$25,AT10&gt;=AW$29,AS10&lt;&gt;"",AO10=""),AND(BV10&gt;=BZ$25,BW10&gt;=BZ$29,BV10&lt;&gt;"",BR10=""),AND(CY10&gt;=DC$25,CZ10&gt;=DC$29,CY10&lt;&gt;"",CU10=""),AND(ED10&gt;=EH$25,EE10&gt;=EH$29,ED10&lt;&gt;""),AND(FF10&gt;=FJ$25,FG10&gt;=FJ$29,FF10&lt;&gt;""),AND(GH10&gt;=GL$25,GI10&gt;=GL$29,GH10&lt;&gt;""),AND(HJ10&gt;=HN$25,HK10&gt;=HN$29,HJ10&lt;&gt;""),AND(IL10&gt;=IP$25,IM10&gt;=IP$29,IL10&lt;&gt;""),AND(JN10&gt;=JR$25,JO10&gt;=JR$29,JN10&lt;&gt;""),AND(KP10&gt;=KT$25,KQ10&gt;=KT$29,KP10&lt;&gt;""),AND(LR10&gt;=LV$25,LS10&gt;=LV$29,LR10&lt;&gt;""),AND(MT10&gt;=MX$25,MU10&gt;=MX$29,MT10&lt;&gt;""),AND(NV10&gt;=NZ$25,NW10&gt;=NZ$29,NV10&lt;&gt;""),AND(OX10&gt;=PB$25,OY10&gt;=PB$29,OX10&lt;&gt;""),AND(PZ10&gt;=QD$25,QA10&gt;=QD$29,PZ10&lt;&gt;""),AND(RB10&gt;=RF$25,RC10&gt;=RF$29,RB10&lt;&gt;""),AND(SD10&gt;=SH$25,SE10&gt;=SH$29,SD10&lt;&gt;""),AND(TF10&gt;=TJ$25,TG10&gt;=TJ$29,TF10&lt;&gt;"")),"P","")</f>
        <v>P</v>
      </c>
      <c r="J10" s="8">
        <f>IF(COUNT(AQ10,BT10,CW10)&gt;0,LARGE((AQ10,BT10,CW10),1),0)</f>
        <v>46.249999999999993</v>
      </c>
      <c r="K10" s="8" t="str">
        <f>IF(J10=0,"",IF(J10=CW10,$CA$1,IF(J10=BT10,$AX$1,IF(J10=AQ10,$U$1,""))))</f>
        <v>2024 Elite Canada</v>
      </c>
      <c r="L10" s="8">
        <f>IF(COUNT(AQ10,BT10,CW10)&gt;1,LARGE((AQ10,BT10,CW10),2),0)</f>
        <v>45.274999999999999</v>
      </c>
      <c r="M10" s="8" t="str">
        <f>IF(K10=0,"",IF(AND(L10=J10,L10=AQ10,K10=BT10),$U$1,IF(AND(L10=J10,L10=AQ10,L10=CW10),$U$1,IF(AND(L10=J10,L10=CW10,L10=BT10),$AX$1,IF(L10=CW10,$CA$1,IF(L10=BT10,$AX$1,IF(L10=AQ10,$U$1,"")))))))</f>
        <v>2024 Nationals</v>
      </c>
      <c r="N10" s="8">
        <f>IF(COUNT(AR10,BU10,CX10)&gt;0,LARGE((AR10,BU10,CX10),1),0)</f>
        <v>25</v>
      </c>
      <c r="O10" s="8" t="str">
        <f>IF(N10=0,"",IF(N10=CX10,$CA$1,IF(N10=BU10,$AX$1,IF(N10=AR10,$U$1,""))))</f>
        <v>2023 Domestic 3rd Trial</v>
      </c>
      <c r="P10" s="8">
        <f>IF(MAX(AV10,BY10,DB10)&gt;0,MAX(AV10,BY10,DB10),0)</f>
        <v>49.79999999999999</v>
      </c>
      <c r="Q10" s="8" t="str">
        <f>IF(P10=0,"",IF(P10=DB10,$CA$1,IF(P10=BY10,$AX$1,IF(P10=AV10,$U$1,""))))</f>
        <v>2023 Domestic 3rd Trial</v>
      </c>
      <c r="R10" s="8">
        <f>IF(MAX(DD10:DF10)&gt;0,MAX(DD10:DF10),"")</f>
        <v>3.0249999999999986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TD10,$SI$1,IF(R10+IF(L10="",0,L10)=SB10,$RG$1,IF(R10+IF(L10="",0,L10)=QZ10,$QE$1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))),IF(R10=DE10,IF(R10+IF(N10="",0,N10)=TE10,$SI$1,IF(R10+IF(N10="",0,N10)=SC10,$RG$1,IF(R10+IF(N10="",0,N10)=RA10,$QE$1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))),IF(R10=DF10,IF(R10+IF(P10="",0,P10)=TI10,$SI$1,IF(R10+IF(P10="",0,P10)=SG10,$RG$1,IF(R10+IF(P10="",0,P10)=RE10,$QE$1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)))</f>
        <v>2023 World Championships (Nov 11)</v>
      </c>
      <c r="U10" s="19">
        <v>18.2</v>
      </c>
      <c r="V10" s="19">
        <v>6</v>
      </c>
      <c r="W10" s="19">
        <v>0.2</v>
      </c>
      <c r="X10" s="19">
        <v>0.3</v>
      </c>
      <c r="Y10" s="19">
        <v>17.600000000000001</v>
      </c>
      <c r="Z10" s="19">
        <v>2.4</v>
      </c>
      <c r="AA10" s="19">
        <v>0</v>
      </c>
      <c r="AB10" s="19">
        <v>0</v>
      </c>
      <c r="AC10" s="19">
        <v>18.600000000000001</v>
      </c>
      <c r="AD10" s="19">
        <v>6.4</v>
      </c>
      <c r="AE10" s="19">
        <v>0</v>
      </c>
      <c r="AF10" s="19">
        <v>0</v>
      </c>
      <c r="AG10" s="19">
        <v>18.7</v>
      </c>
      <c r="AH10" s="19">
        <v>6.4</v>
      </c>
      <c r="AI10" s="19">
        <v>0</v>
      </c>
      <c r="AJ10" s="19">
        <v>0</v>
      </c>
      <c r="AK10" s="19">
        <v>18.2</v>
      </c>
      <c r="AL10" s="19">
        <v>6.8</v>
      </c>
      <c r="AM10" s="19">
        <v>0.6</v>
      </c>
      <c r="AN10" s="19">
        <v>0.3</v>
      </c>
      <c r="AO10" s="28"/>
      <c r="AP10" s="41">
        <f>IF(SUM(V10,Z10)&gt;0,SUM(V10,Z10),"")</f>
        <v>8.4</v>
      </c>
      <c r="AQ10" s="41">
        <f>IF(SUM(U10:V10,X10:Z10,AB10)-W10-AA10&gt;0,SUM(U10:V10,X10:Z10,AB10)-W10-AA10,"")</f>
        <v>44.3</v>
      </c>
      <c r="AR10" s="41">
        <f>IF(SUM(AC10:AD10,AF10)-AE10&gt;0,SUM(AC10:AD10,AF10)-AE10,"")</f>
        <v>25</v>
      </c>
      <c r="AS10" s="41">
        <f>IF(SUM(V10,Z10,AD10)&gt;0,SUM(V10,Z10,AD10),"")</f>
        <v>14.8</v>
      </c>
      <c r="AT10" s="41">
        <f>IF(SUM(AQ10,AR10)&gt;0,SUM(AQ10,AR10),"")</f>
        <v>69.3</v>
      </c>
      <c r="AU10" s="41">
        <f>IF(SUM(AH10,AL10)&gt;0,SUM(AH10,AL10),"")</f>
        <v>13.2</v>
      </c>
      <c r="AV10" s="41">
        <f>IF(SUM(AG10:AH10,AJ10:AL10,AN10)-SUM(AI10,AM10)&gt;0,SUM(AG10:AH10,AJ10:AL10,AN10)-SUM(AI10,AM10),"")</f>
        <v>49.79999999999999</v>
      </c>
      <c r="AW10" s="41">
        <f>IF(SUM(AQ10,AR10,AV10)&gt;0,SUM(AQ10,AR10,AV10),"")</f>
        <v>119.1</v>
      </c>
      <c r="AX10" s="18">
        <v>18.049999999999997</v>
      </c>
      <c r="AY10" s="18">
        <v>5.8</v>
      </c>
      <c r="AZ10" s="18">
        <v>0.1</v>
      </c>
      <c r="BA10" s="18">
        <v>0.15</v>
      </c>
      <c r="BB10" s="18">
        <v>18.149999999999999</v>
      </c>
      <c r="BC10" s="18">
        <v>4.2</v>
      </c>
      <c r="BD10" s="18">
        <v>0</v>
      </c>
      <c r="BE10" s="18">
        <v>0</v>
      </c>
      <c r="BF10" s="18">
        <v>18.3</v>
      </c>
      <c r="BG10" s="18">
        <v>5.8000000000000007</v>
      </c>
      <c r="BH10" s="18">
        <v>0.3</v>
      </c>
      <c r="BI10" s="18">
        <v>0.15</v>
      </c>
      <c r="BJ10" s="18">
        <v>18.649999999999999</v>
      </c>
      <c r="BK10" s="18">
        <v>6.2</v>
      </c>
      <c r="BL10" s="18">
        <v>0.1</v>
      </c>
      <c r="BM10" s="18">
        <v>0</v>
      </c>
      <c r="BN10" s="18">
        <v>18.399999999999999</v>
      </c>
      <c r="BO10" s="18">
        <v>6.1999999999999993</v>
      </c>
      <c r="BP10" s="18">
        <v>0.3</v>
      </c>
      <c r="BQ10" s="18">
        <v>0.15</v>
      </c>
      <c r="BR10" s="29" t="s">
        <v>56</v>
      </c>
      <c r="BS10" s="11">
        <f>IF(SUM(AY10,BC10)&gt;0,SUM(AY10,BC10),"")</f>
        <v>10</v>
      </c>
      <c r="BT10" s="11">
        <f>IF(SUM(AX10:AY10,BA10:BC10,BE10)-AZ10-BD10&gt;0,SUM(AX10:AY10,BA10:BC10,BE10)-AZ10-BD10,"")</f>
        <v>46.249999999999993</v>
      </c>
      <c r="BU10" s="11">
        <f>IF(SUM(BF10:BG10,BI10)-BH10&gt;0,SUM(BF10:BG10,BI10)-BH10,"")</f>
        <v>23.95</v>
      </c>
      <c r="BV10" s="11">
        <f>IF(SUM(AY10,BC10,BG10)&gt;0,SUM(AY10,BC10,BG10),"")</f>
        <v>15.8</v>
      </c>
      <c r="BW10" s="11">
        <f>IF(SUM(BT10,BU10)&gt;0,SUM(BT10,BU10),"")</f>
        <v>70.199999999999989</v>
      </c>
      <c r="BX10" s="11">
        <f>IF(SUM(BK10,BO10)&gt;0,SUM(BK10,BO10),"")</f>
        <v>12.399999999999999</v>
      </c>
      <c r="BY10" s="11">
        <f>IF(SUM(BJ10:BK10,BM10:BO10,BQ10)-SUM(BL10,BP10)&gt;0,SUM(BJ10:BK10,BM10:BO10,BQ10)-SUM(BL10,BP10),"")</f>
        <v>49.2</v>
      </c>
      <c r="BZ10" s="11">
        <f>IF(SUM(BT10,BU10,BY10)&gt;0,SUM(BT10,BU10,BY10),"")</f>
        <v>119.39999999999999</v>
      </c>
      <c r="CA10" s="19">
        <v>18.125</v>
      </c>
      <c r="CB10" s="19">
        <v>5.9</v>
      </c>
      <c r="CC10" s="19">
        <v>0.15000000000000002</v>
      </c>
      <c r="CD10" s="19">
        <v>0.22499999999999998</v>
      </c>
      <c r="CE10" s="19">
        <v>17.875</v>
      </c>
      <c r="CF10" s="19">
        <v>3.3</v>
      </c>
      <c r="CG10" s="19">
        <v>0</v>
      </c>
      <c r="CH10" s="19">
        <v>0</v>
      </c>
      <c r="CI10" s="19">
        <v>18.450000000000003</v>
      </c>
      <c r="CJ10" s="19">
        <v>6.1000000000000005</v>
      </c>
      <c r="CK10" s="19">
        <v>0.15</v>
      </c>
      <c r="CL10" s="19">
        <v>7.4999999999999997E-2</v>
      </c>
      <c r="CM10" s="19">
        <v>18.674999999999997</v>
      </c>
      <c r="CN10" s="19">
        <v>6.3000000000000007</v>
      </c>
      <c r="CO10" s="19">
        <v>0.05</v>
      </c>
      <c r="CP10" s="19">
        <v>0</v>
      </c>
      <c r="CQ10" s="19">
        <v>18.299999999999997</v>
      </c>
      <c r="CR10" s="19">
        <v>6.5</v>
      </c>
      <c r="CS10" s="19">
        <v>0.44999999999999996</v>
      </c>
      <c r="CT10" s="19">
        <v>0.22499999999999998</v>
      </c>
      <c r="CU10" s="28" t="s">
        <v>56</v>
      </c>
      <c r="CV10" s="41">
        <f>IF(SUM(CB10,CF10)&gt;0,SUM(CB10,CF10),"")</f>
        <v>9.1999999999999993</v>
      </c>
      <c r="CW10" s="41">
        <f>IF(SUM(CA10:CB10,CD10:CF10,CH10)-CC10-CG10&gt;0,SUM(CA10:CB10,CD10:CF10,CH10)-CC10-CG10,"")</f>
        <v>45.274999999999999</v>
      </c>
      <c r="CX10" s="41">
        <f>IF(SUM(CI10:CJ10,CL10)-CK10&gt;0,SUM(CI10:CJ10,CL10)-CK10,"")</f>
        <v>24.475000000000005</v>
      </c>
      <c r="CY10" s="41">
        <f>IF(SUM(CB10,CF10,CJ10)&gt;0,SUM(CB10,CF10,CJ10),"")</f>
        <v>15.3</v>
      </c>
      <c r="CZ10" s="41">
        <f>IF(SUM(CW10,CX10)&gt;0,SUM(CW10,CX10),"")</f>
        <v>69.75</v>
      </c>
      <c r="DA10" s="41">
        <f>IF(SUM(CN10,CR10)&gt;0,SUM(CN10,CR10),"")</f>
        <v>12.8</v>
      </c>
      <c r="DB10" s="41">
        <f>IF(SUM(CM10:CN10,CP10:CR10,CT10)-SUM(CO10,CS10)&gt;0,SUM(CM10:CN10,CP10:CR10,CT10)-SUM(CO10,CS10),"")</f>
        <v>49.499999999999993</v>
      </c>
      <c r="DC10" s="41">
        <f>IF(SUM(CW10,CX10,DB10)&gt;0,SUM(CW10,CX10,DB10),"")</f>
        <v>119.25</v>
      </c>
      <c r="DD10" s="52">
        <f>IF(MAX(EB10,FD10,GF10,HH10,IJ10,JL10,KN10,LP10,MR10,NT10,OV10,PX10,QZ10,SB10,TD10)-IF(L10="",0,L10)&gt;0.001,MAX(EB10,FD10,GF10,HH10,IJ10,JL10,KN10,LP10,MR10,NT10,OV10,PX10,QZ10,SB10,TD10)-IF(L10="",0,L10),"")</f>
        <v>3.0249999999999986</v>
      </c>
      <c r="DE10" s="52" t="str">
        <f>IF(MAX(EC10,FE10,GG10,HI10,IK10,JM10,KO10,LQ10,MS10,NU10,OW10,PY10,RA10,SC10,TE10)-IF(N10="",0,N10)&gt;0.001,MAX(EC10,FE10,GG10,HI10,IK10,JM10,KO10,LQ10,MS10,NU10,OW10,PY10,RA10,SC10,TE10)-IF(N10="",0,N10),"")</f>
        <v/>
      </c>
      <c r="DF10" s="52" t="str">
        <f>IF(MAX(EG10,FI10,GK10,HM10,IO10,JQ10,KS10,LU10,MW10,NY10,PA10,QC10,RE10,SG10,TI10)-IF(P10="",0,P10)&gt;0.001,MAX(EG10,FI10,GK10,HM10,IO10,JQ10,KS10,LU10,MW10,NY10,PA10,QC10,RE10,SG10,TI10)-IF(P10="",0,P10),"")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>IF(SUM(DH10,DL10)&gt;0,SUM(DH10,DL10),"")</f>
        <v/>
      </c>
      <c r="EB10" s="41" t="str">
        <f>IF(SUM(DG10:DH10,DJ10:DL10,DN10)-DI10-DM10&gt;0,SUM(DG10:DH10,DJ10:DL10,DN10)-DI10-DM10,"")</f>
        <v/>
      </c>
      <c r="EC10" s="41" t="str">
        <f>IF(SUM(DO10:DP10,DR10)-DQ10&gt;0,SUM(DO10:DP10,DR10)-DQ10,"")</f>
        <v/>
      </c>
      <c r="ED10" s="41" t="str">
        <f>IF(SUM(DH10,DL10,DP10)&gt;0,SUM(DH10,DL10,DP10),"")</f>
        <v/>
      </c>
      <c r="EE10" s="41" t="str">
        <f>IF(SUM(EB10,EC10)&gt;0,SUM(EB10,EC10),"")</f>
        <v/>
      </c>
      <c r="EF10" s="41" t="str">
        <f>IF(SUM(DT10,DX10)&gt;0,SUM(DT10,DX10),"")</f>
        <v/>
      </c>
      <c r="EG10" s="41" t="str">
        <f>IF(SUM(DS10:DT10,DV10:DX10,DZ10)-SUM(DU10,DY10)&gt;0,SUM(DS10:DT10,DV10:DX10,DZ10)-SUM(DU10,DY10),"")</f>
        <v/>
      </c>
      <c r="EH10" s="41" t="str">
        <f>IF(SUM(EB10,EC10,EG10)&gt;0,SUM(EB10,EC10,EG10),"")</f>
        <v/>
      </c>
      <c r="EI10" s="18">
        <v>18.399999999999999</v>
      </c>
      <c r="EJ10" s="18">
        <v>6.4</v>
      </c>
      <c r="EK10" s="18">
        <v>0</v>
      </c>
      <c r="EL10" s="18">
        <v>0</v>
      </c>
      <c r="EM10" s="18">
        <v>18.399999999999999</v>
      </c>
      <c r="EN10" s="18">
        <v>5.2</v>
      </c>
      <c r="EO10" s="18">
        <v>0.2</v>
      </c>
      <c r="EP10" s="18">
        <v>0</v>
      </c>
      <c r="EQ10" s="18"/>
      <c r="ER10" s="18"/>
      <c r="ES10" s="18"/>
      <c r="ET10" s="18"/>
      <c r="EU10" s="18">
        <v>18.600000000000001</v>
      </c>
      <c r="EV10" s="18">
        <v>6.4</v>
      </c>
      <c r="EW10" s="18">
        <v>0</v>
      </c>
      <c r="EX10" s="18">
        <v>0</v>
      </c>
      <c r="EY10" s="18">
        <v>18.600000000000001</v>
      </c>
      <c r="EZ10" s="18">
        <v>5.2</v>
      </c>
      <c r="FA10" s="18">
        <v>0.6</v>
      </c>
      <c r="FB10" s="18">
        <v>0</v>
      </c>
      <c r="FC10" s="11">
        <f>IF(SUM(EJ10,EN10)&gt;0,SUM(EJ10,EN10),"")</f>
        <v>11.600000000000001</v>
      </c>
      <c r="FD10" s="11">
        <f>IF(SUM(EI10:EJ10,EL10:EN10,EP10)-EK10-EO10&gt;0,SUM(EI10:EJ10,EL10:EN10,EP10)-EK10-EO10,"")</f>
        <v>48.199999999999996</v>
      </c>
      <c r="FE10" s="11" t="str">
        <f>IF(SUM(EQ10:ER10,ET10)-ES10&gt;0,SUM(EQ10:ER10,ET10)-ES10,"")</f>
        <v/>
      </c>
      <c r="FF10" s="11">
        <f>IF(SUM(EJ10,EN10,ER10)&gt;0,SUM(EJ10,EN10,ER10),"")</f>
        <v>11.600000000000001</v>
      </c>
      <c r="FG10" s="11">
        <f>IF(SUM(FD10,FE10)&gt;0,SUM(FD10,FE10),"")</f>
        <v>48.199999999999996</v>
      </c>
      <c r="FH10" s="11">
        <f>IF(SUM(EV10,EZ10)&gt;0,SUM(EV10,EZ10),"")</f>
        <v>11.600000000000001</v>
      </c>
      <c r="FI10" s="11">
        <f>IF(SUM(EU10:EV10,EX10:EZ10,FB10)-SUM(EW10,FA10)&gt;0,SUM(EU10:EV10,EX10:EZ10,FB10)-SUM(EW10,FA10),"")</f>
        <v>48.2</v>
      </c>
      <c r="FJ10" s="11">
        <f>IF(SUM(FD10,FE10,FI10)&gt;0,SUM(FD10,FE10,FI10),"")</f>
        <v>96.4</v>
      </c>
      <c r="FK10" s="17">
        <v>17.8</v>
      </c>
      <c r="FL10" s="17">
        <v>5.6</v>
      </c>
      <c r="FM10" s="17">
        <v>0</v>
      </c>
      <c r="FN10" s="17">
        <v>0</v>
      </c>
      <c r="FO10" s="17">
        <v>18.100000000000001</v>
      </c>
      <c r="FP10" s="17">
        <v>6.8</v>
      </c>
      <c r="FQ10" s="17">
        <v>0</v>
      </c>
      <c r="FR10" s="17">
        <v>0</v>
      </c>
      <c r="FS10" s="17">
        <v>18.2</v>
      </c>
      <c r="FT10" s="17">
        <v>6.8</v>
      </c>
      <c r="FU10" s="17">
        <v>0.2</v>
      </c>
      <c r="FV10" s="17">
        <v>0</v>
      </c>
      <c r="FW10" s="17">
        <v>18.3</v>
      </c>
      <c r="FX10" s="17">
        <v>7.2</v>
      </c>
      <c r="FY10" s="17">
        <v>0.2</v>
      </c>
      <c r="FZ10" s="17">
        <v>0</v>
      </c>
      <c r="GA10" s="17"/>
      <c r="GB10" s="17"/>
      <c r="GC10" s="17"/>
      <c r="GD10" s="17"/>
      <c r="GE10" s="41">
        <f>IF(SUM(FL10,FP10)&gt;0,SUM(FL10,FP10),"")</f>
        <v>12.399999999999999</v>
      </c>
      <c r="GF10" s="41">
        <f>IF(SUM(FK10:FL10,FN10:FP10,FR10)-FM10-FQ10&gt;0,SUM(FK10:FL10,FN10:FP10,FR10)-FM10-FQ10,"")</f>
        <v>48.3</v>
      </c>
      <c r="GG10" s="41">
        <f>IF(SUM(FS10:FT10,FV10)-FU10&gt;0,SUM(FS10:FT10,FV10)-FU10,"")</f>
        <v>24.8</v>
      </c>
      <c r="GH10" s="41">
        <f>IF(SUM(FL10,FP10,FT10)&gt;0,SUM(FL10,FP10,FT10),"")</f>
        <v>19.2</v>
      </c>
      <c r="GI10" s="41">
        <f>IF(SUM(GF10,GG10)&gt;0,SUM(GF10,GG10),"")</f>
        <v>73.099999999999994</v>
      </c>
      <c r="GJ10" s="41">
        <f>IF(SUM(FX10,GB10)&gt;0,SUM(FX10,GB10),"")</f>
        <v>7.2</v>
      </c>
      <c r="GK10" s="41">
        <f>IF(SUM(FW10:FX10,FZ10:GB10,GD10)-SUM(FY10,GC10)&gt;0,SUM(FW10:FX10,FZ10:GB10,GD10)-SUM(FY10,GC10),"")</f>
        <v>25.3</v>
      </c>
      <c r="GL10" s="41">
        <f>IF(SUM(GF10,GG10,GK10)&gt;0,SUM(GF10,GG10,GK10),"")</f>
        <v>98.399999999999991</v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IF(SUM(HH10,HI10,HM10)&gt;0,SUM(HH10,HI10,HM10),"")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>IF(SUM(HP10,HT10)&gt;0,SUM(HP10,HT10),"")</f>
        <v/>
      </c>
      <c r="IJ10" s="41" t="str">
        <f>IF(SUM(HO10:HP10,HR10:HT10,HV10)-HQ10-HU10&gt;0,SUM(HO10:HP10,HR10:HT10,HV10)-HQ10-HU10,"")</f>
        <v/>
      </c>
      <c r="IK10" s="41" t="str">
        <f>IF(SUM(HW10:HX10,HZ10)-HY10&gt;0,SUM(HW10:HX10,HZ10)-HY10,"")</f>
        <v/>
      </c>
      <c r="IL10" s="41" t="str">
        <f>IF(SUM(HP10,HT10,HX10)&gt;0,SUM(HP10,HT10,HX10),"")</f>
        <v/>
      </c>
      <c r="IM10" s="41" t="str">
        <f>IF(SUM(IJ10,IK10)&gt;0,SUM(IJ10,IK10),"")</f>
        <v/>
      </c>
      <c r="IN10" s="41" t="str">
        <f>IF(SUM(IB10,IF10)&gt;0,SUM(IB10,IF10),"")</f>
        <v/>
      </c>
      <c r="IO10" s="41" t="str">
        <f>IF(SUM(IA10:IB10,ID10:IF10,IH10)-SUM(IC10,IG10)&gt;0,SUM(IA10:IB10,ID10:IF10,IH10)-SUM(IC10,IG10),"")</f>
        <v/>
      </c>
      <c r="IP10" s="41" t="str">
        <f>IF(SUM(IJ10,IK10,IO10)&gt;0,SUM(IJ10,IK10,IO10),"")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IF(SUM(JL10,JM10,JQ10)&gt;0,SUM(JL10,JM10,JQ10),"")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>IF(SUM(JT10,JX10)&gt;0,SUM(JT10,JX10),"")</f>
        <v/>
      </c>
      <c r="KN10" s="41" t="str">
        <f>IF(SUM(JS10:JT10,JV10:JX10,JZ10)-JU10-JY10&gt;0,SUM(JS10:JT10,JV10:JX10,JZ10)-JU10-JY10,"")</f>
        <v/>
      </c>
      <c r="KO10" s="41" t="str">
        <f>IF(SUM(KA10:KB10,KD10)-KC10&gt;0,SUM(KA10:KB10,KD10)-KC10,"")</f>
        <v/>
      </c>
      <c r="KP10" s="41" t="str">
        <f>IF(SUM(JT10,JX10,KB10)&gt;0,SUM(JT10,JX10,KB10),"")</f>
        <v/>
      </c>
      <c r="KQ10" s="41" t="str">
        <f>IF(SUM(KN10,KO10)&gt;0,SUM(KN10,KO10),"")</f>
        <v/>
      </c>
      <c r="KR10" s="41" t="str">
        <f>IF(SUM(KF10,KJ10)&gt;0,SUM(KF10,KJ10),"")</f>
        <v/>
      </c>
      <c r="KS10" s="41" t="str">
        <f>IF(SUM(KE10:KF10,KH10:KJ10,KL10)-SUM(KG10,KK10)&gt;0,SUM(KE10:KF10,KH10:KJ10,KL10)-SUM(KG10,KK10),"")</f>
        <v/>
      </c>
      <c r="KT10" s="41" t="str">
        <f>IF(SUM(KN10,KO10,KS10)&gt;0,SUM(KN10,KO10,KS10),"")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IF(SUM(LP10,LQ10,LU10)&gt;0,SUM(LP10,LQ10,LU10),"")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>IF(SUM(LX10,MB10)&gt;0,SUM(LX10,MB10),"")</f>
        <v/>
      </c>
      <c r="MR10" s="41" t="str">
        <f>IF(SUM(LW10:LX10,LZ10:MB10,MD10)-LY10-MC10&gt;0,SUM(LW10:LX10,LZ10:MB10,MD10)-LY10-MC10,"")</f>
        <v/>
      </c>
      <c r="MS10" s="41" t="str">
        <f>IF(SUM(ME10:MF10,MH10)-MG10&gt;0,SUM(ME10:MF10,MH10)-MG10,"")</f>
        <v/>
      </c>
      <c r="MT10" s="41" t="str">
        <f>IF(SUM(LX10,MB10,MF10)&gt;0,SUM(LX10,MB10,MF10),"")</f>
        <v/>
      </c>
      <c r="MU10" s="41" t="str">
        <f>IF(SUM(MR10,MS10)&gt;0,SUM(MR10,MS10),"")</f>
        <v/>
      </c>
      <c r="MV10" s="41" t="str">
        <f>IF(SUM(MJ10,MN10)&gt;0,SUM(MJ10,MN10),"")</f>
        <v/>
      </c>
      <c r="MW10" s="41" t="str">
        <f>IF(SUM(MI10:MJ10,ML10:MN10,MP10)-SUM(MK10,MO10)&gt;0,SUM(MI10:MJ10,ML10:MN10,MP10)-SUM(MK10,MO10),"")</f>
        <v/>
      </c>
      <c r="MX10" s="41" t="str">
        <f>IF(SUM(MR10,MS10,MW10)&gt;0,SUM(MR10,MS10,MW10),"")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IF(SUM(NT10,NU10,NY10)&gt;0,SUM(NT10,NU10,NY10),"")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>IF(SUM(OB10,OF10)&gt;0,SUM(OB10,OF10),"")</f>
        <v/>
      </c>
      <c r="OV10" s="41" t="str">
        <f>IF(SUM(OA10:OB10,OD10:OF10,OH10)-OC10-OG10&gt;0,SUM(OA10:OB10,OD10:OF10,OH10)-OC10-OG10,"")</f>
        <v/>
      </c>
      <c r="OW10" s="41" t="str">
        <f>IF(SUM(OI10:OJ10,OL10)-OK10&gt;0,SUM(OI10:OJ10,OL10)-OK10,"")</f>
        <v/>
      </c>
      <c r="OX10" s="41" t="str">
        <f>IF(SUM(OB10,OF10,OJ10)&gt;0,SUM(OB10,OF10,OJ10),"")</f>
        <v/>
      </c>
      <c r="OY10" s="41" t="str">
        <f>IF(SUM(OV10,OW10)&gt;0,SUM(OV10,OW10),"")</f>
        <v/>
      </c>
      <c r="OZ10" s="41" t="str">
        <f>IF(SUM(ON10,OR10)&gt;0,SUM(ON10,OR10),"")</f>
        <v/>
      </c>
      <c r="PA10" s="41" t="str">
        <f>IF(SUM(OM10:ON10,OP10:OR10,OT10)-SUM(OO10,OS10)&gt;0,SUM(OM10:ON10,OP10:OR10,OT10)-SUM(OO10,OS10),"")</f>
        <v/>
      </c>
      <c r="PB10" s="41" t="str">
        <f>IF(SUM(OV10,OW10,PA10)&gt;0,SUM(OV10,OW10,PA10),"")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IF(SUM(PX10,PY10,QC10)&gt;0,SUM(PX10,PY10,QC10),"")</f>
        <v/>
      </c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41" t="str">
        <f>IF(SUM(QF10,QJ10)&gt;0,SUM(QF10,QJ10),"")</f>
        <v/>
      </c>
      <c r="QZ10" s="41" t="str">
        <f>IF(SUM(QE10:QF10,QH10:QJ10,QL10)-QG10-QK10&gt;0,SUM(QE10:QF10,QH10:QJ10,QL10)-QG10-QK10,"")</f>
        <v/>
      </c>
      <c r="RA10" s="41" t="str">
        <f>IF(SUM(QM10:QN10,QP10)-QO10&gt;0,SUM(QM10:QN10,QP10)-QO10,"")</f>
        <v/>
      </c>
      <c r="RB10" s="41" t="str">
        <f>IF(SUM(QF10,QJ10,QN10)&gt;0,SUM(QF10,QJ10,QN10),"")</f>
        <v/>
      </c>
      <c r="RC10" s="41" t="str">
        <f>IF(SUM(QZ10,RA10)&gt;0,SUM(QZ10,RA10),"")</f>
        <v/>
      </c>
      <c r="RD10" s="41" t="str">
        <f>IF(SUM(QR10,QV10)&gt;0,SUM(QR10,QV10),"")</f>
        <v/>
      </c>
      <c r="RE10" s="41" t="str">
        <f>IF(SUM(QQ10:QR10,QT10:QV10,QX10)-SUM(QS10,QW10)&gt;0,SUM(QQ10:QR10,QT10:QV10,QX10)-SUM(QS10,QW10),"")</f>
        <v/>
      </c>
      <c r="RF10" s="41" t="str">
        <f>IF(SUM(QZ10,RA10,RE10)&gt;0,SUM(QZ10,RA10,RE10),"")</f>
        <v/>
      </c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1" t="str">
        <f>IF(SUM(RH10,RL10)&gt;0,SUM(RH10,RL10),"")</f>
        <v/>
      </c>
      <c r="SB10" s="11" t="str">
        <f>IF(SUM(RG10:RH10,RJ10:RL10,RN10)-RI10-RM10&gt;0,SUM(RG10:RH10,RJ10:RL10,RN10)-RI10-RM10,"")</f>
        <v/>
      </c>
      <c r="SC10" s="11" t="str">
        <f>IF(SUM(RO10:RP10,RR10)-RQ10&gt;0,SUM(RO10:RP10,RR10)-RQ10,"")</f>
        <v/>
      </c>
      <c r="SD10" s="11" t="str">
        <f>IF(SUM(RH10,RL10,RP10)&gt;0,SUM(RH10,RL10,RP10),"")</f>
        <v/>
      </c>
      <c r="SE10" s="11" t="str">
        <f>IF(SUM(SB10,SC10)&gt;0,SUM(SB10,SC10),"")</f>
        <v/>
      </c>
      <c r="SF10" s="11" t="str">
        <f>IF(SUM(RT10,RX10)&gt;0,SUM(RT10,RX10),"")</f>
        <v/>
      </c>
      <c r="SG10" s="11" t="str">
        <f>IF(SUM(RS10:RT10,RV10:RX10,RZ10)-SUM(RU10,RY10)&gt;0,SUM(RS10:RT10,RV10:RX10,RZ10)-SUM(RU10,RY10),"")</f>
        <v/>
      </c>
      <c r="SH10" s="11" t="str">
        <f>IF(SUM(SB10,SC10,SG10)&gt;0,SUM(SB10,SC10,SG10),"")</f>
        <v/>
      </c>
      <c r="SI10" s="17"/>
      <c r="SJ10" s="17"/>
      <c r="SK10" s="17"/>
      <c r="SL10" s="17"/>
      <c r="SM10" s="17"/>
      <c r="SN10" s="17"/>
      <c r="SO10" s="17"/>
      <c r="SP10" s="17"/>
      <c r="SQ10" s="17"/>
      <c r="SR10" s="17"/>
      <c r="SS10" s="17"/>
      <c r="ST10" s="17"/>
      <c r="SU10" s="17"/>
      <c r="SV10" s="17"/>
      <c r="SW10" s="17"/>
      <c r="SX10" s="17"/>
      <c r="SY10" s="17"/>
      <c r="SZ10" s="17"/>
      <c r="TA10" s="17"/>
      <c r="TB10" s="17"/>
      <c r="TC10" s="41" t="str">
        <f>IF(SUM(SJ10,SN10)&gt;0,SUM(SJ10,SN10),"")</f>
        <v/>
      </c>
      <c r="TD10" s="41" t="str">
        <f>IF(SUM(SI10:SJ10,SL10:SN10,SP10)-SK10-SO10&gt;0,SUM(SI10:SJ10,SL10:SN10,SP10)-SK10-SO10,"")</f>
        <v/>
      </c>
      <c r="TE10" s="41" t="str">
        <f>IF(SUM(SQ10:SR10,ST10)-SS10&gt;0,SUM(SQ10:SR10,ST10)-SS10,"")</f>
        <v/>
      </c>
      <c r="TF10" s="41" t="str">
        <f>IF(SUM(SJ10,SN10,SR10)&gt;0,SUM(SJ10,SN10,SR10),"")</f>
        <v/>
      </c>
      <c r="TG10" s="41" t="str">
        <f>IF(SUM(TD10,TE10)&gt;0,SUM(TD10,TE10),"")</f>
        <v/>
      </c>
      <c r="TH10" s="41" t="str">
        <f>IF(SUM(SV10,SZ10)&gt;0,SUM(SV10,SZ10),"")</f>
        <v/>
      </c>
      <c r="TI10" s="41" t="str">
        <f>IF(SUM(SU10:SV10,SX10:SZ10,TB10)-SUM(SW10,TA10)&gt;0,SUM(SU10:SV10,SX10:SZ10,TB10)-SUM(SW10,TA10),"")</f>
        <v/>
      </c>
      <c r="TJ10" s="41" t="str">
        <f>IF(SUM(TD10,TE10,TI10)&gt;0,SUM(TD10,TE10,TI10),"")</f>
        <v/>
      </c>
      <c r="TK10" s="27">
        <f>IF($CU10="P",CA10,(CA10+AX10)/2)</f>
        <v>18.125</v>
      </c>
      <c r="TL10" s="27">
        <f>IF($CU10="P",CB10,(CB10+AY10)/2)</f>
        <v>5.9</v>
      </c>
      <c r="TM10" s="27">
        <f>IF($CU10="P",CC10,(CC10+AZ10)/2)</f>
        <v>0.15000000000000002</v>
      </c>
      <c r="TN10" s="27">
        <f>IF($CU10="P",CD10,(CD10+BA10)/2)</f>
        <v>0.22499999999999998</v>
      </c>
      <c r="TO10" s="27">
        <f>IF($CU10="P",CE10,(CE10+BB10)/2)</f>
        <v>17.875</v>
      </c>
      <c r="TP10" s="27">
        <f>IF($CU10="P",CF10,(CF10+BC10)/2)</f>
        <v>3.3</v>
      </c>
      <c r="TQ10" s="27">
        <f>IF($CU10="P",CG10,(CG10+BD10)/2)</f>
        <v>0</v>
      </c>
      <c r="TR10" s="27">
        <f>IF($CU10="P",CH10,(CH10+BE10)/2)</f>
        <v>0</v>
      </c>
      <c r="TS10" s="27">
        <f>IF($CU10="P",CI10,(CI10+BF10)/2)</f>
        <v>18.450000000000003</v>
      </c>
      <c r="TT10" s="27">
        <f>IF($CU10="P",CJ10,(CJ10+BG10)/2)</f>
        <v>6.1000000000000005</v>
      </c>
      <c r="TU10" s="27">
        <f>IF($CU10="P",CK10,(CK10+BH10)/2)</f>
        <v>0.15</v>
      </c>
      <c r="TV10" s="27">
        <f>IF($CU10="P",CL10,(CL10+BI10)/2)</f>
        <v>7.4999999999999997E-2</v>
      </c>
      <c r="TW10" s="27">
        <f>IF($CU10="P",CM10,(CM10+BJ10)/2)</f>
        <v>18.674999999999997</v>
      </c>
      <c r="TX10" s="27">
        <f>IF($CU10="P",CN10,(CN10+BK10)/2)</f>
        <v>6.3000000000000007</v>
      </c>
      <c r="TY10" s="27">
        <f>IF($CU10="P",CO10,(CO10+BL10)/2)</f>
        <v>0.05</v>
      </c>
      <c r="TZ10" s="27">
        <f>IF($CU10="P",CP10,(CP10+BM10)/2)</f>
        <v>0</v>
      </c>
      <c r="UA10" s="27">
        <f>IF($CU10="P",CQ10,(CQ10+BN10)/2)</f>
        <v>18.299999999999997</v>
      </c>
      <c r="UB10" s="27">
        <f>IF($CU10="P",CR10,(CR10+BO10)/2)</f>
        <v>6.5</v>
      </c>
      <c r="UC10" s="27">
        <f>IF($CU10="P",CS10,(CS10+BP10)/2)</f>
        <v>0.44999999999999996</v>
      </c>
      <c r="UD10" s="27">
        <f>IF($CU10="P",CT10,(CT10+BQ10)/2)</f>
        <v>0.22499999999999998</v>
      </c>
      <c r="UE10" s="29" t="s">
        <v>56</v>
      </c>
      <c r="UF10" s="11">
        <f>IF(SUM(TL10,TP10)&gt;0,SUM(TL10,TP10),"")</f>
        <v>9.1999999999999993</v>
      </c>
      <c r="UG10" s="11">
        <f>IF(SUM(TK10:TL10,TN10:TP10,TR10)-TM10-TQ10&gt;0,SUM(TK10:TL10,TN10:TP10,TR10)-TM10-TQ10,"")</f>
        <v>45.274999999999999</v>
      </c>
      <c r="UH10" s="11">
        <f>IF(SUM(TS10:TT10,TV10)-TU10&gt;0,SUM(TS10:TT10,TV10)-TU10,"")</f>
        <v>24.475000000000005</v>
      </c>
      <c r="UI10" s="11">
        <f>IF(SUM(TL10,TP10,TT10)&gt;0,SUM(TL10,TP10,TT10),"")</f>
        <v>15.3</v>
      </c>
      <c r="UJ10" s="11">
        <f>IF(SUM(UG10,UH10)&gt;0,SUM(UG10,UH10),"")</f>
        <v>69.75</v>
      </c>
      <c r="UK10" s="11">
        <f>IF(SUM(TX10,UB10)&gt;0,SUM(TX10,UB10),"")</f>
        <v>12.8</v>
      </c>
      <c r="UL10" s="11">
        <f>IF(SUM(TW10:TX10,TZ10:UB10,UD10)-SUM(TY10,UC10)&gt;0,SUM(TW10:TX10,TZ10:UB10,UD10)-SUM(TY10,UC10),"")</f>
        <v>49.499999999999993</v>
      </c>
      <c r="UM10" s="11">
        <f>IF(SUM(UG10,UH10,UL10)&gt;0,SUM(UG10,UH10,UL10),"")</f>
        <v>119.25</v>
      </c>
    </row>
    <row r="11" spans="1:559" x14ac:dyDescent="0.2">
      <c r="A11" s="4" cm="1">
        <f t="array" ref="A11">IF(AND(H11&lt;&gt;"",H11&lt;&gt;"No DD"),SUMPRODUCT((H$4:H$22&lt;&gt;"")*(H$4:H$22&lt;&gt;"No DD")*(E$4:E$22&gt;E11))+1,IF(H11="No DD",SUMPRODUCT((H$4:H$22="No DD")*(E$4:E$22&gt;E11))+1+SUMPRODUCT((H$4:H$22&lt;&gt;"")*(H$4:H$22&lt;&gt;"No DD")),""))</f>
        <v>8</v>
      </c>
      <c r="B11" s="5" t="s">
        <v>84</v>
      </c>
      <c r="C11" s="4" t="s">
        <v>6</v>
      </c>
      <c r="D11" s="4">
        <v>1996</v>
      </c>
      <c r="E11" s="9">
        <f>SUM(J11:R11)+SUM(J11:N11)*0.0000001+SUM(J11)*0.0000000000001</f>
        <v>168.60001175500477</v>
      </c>
      <c r="F11" s="3" t="str">
        <f>IF(OR(AND(AP11&gt;=AW$24,AQ11&gt;=AW$28,AP11&lt;&gt;"",AO11=""),AND(AU11&gt;=AW$24,AV11&gt;=AW$28,AU11&lt;&gt;"",AO11=""),AND(BS11&gt;=BZ$24,BT11&gt;=BZ$28,BS11&lt;&gt;"",BR11=""),AND(BX11&gt;=BZ$24,BY11&gt;=BZ$28,BX11&lt;&gt;"",BR11=""),AND(CV11&gt;=DC$24,CW11&gt;=DC$28,CV11&lt;&gt;"",CU11=""),AND(DA11&gt;=DC$24,DB11&gt;=DC$28,DA11&lt;&gt;""),AND(EA11&gt;=EH$24,EB11&gt;=EH$28,EA11&lt;&gt;""),AND(EF11&gt;=EH$24,EG11&gt;=EH$28,EF11&lt;&gt;""),AND(FC11&gt;=FJ$24,FD11&gt;=FJ$28,FC11&lt;&gt;""),AND(FH11&gt;=FJ$24,FI11&gt;=FJ$28,FH11&lt;&gt;""),AND(GE11&gt;=GL$24,GF11&gt;=GL$28,GE11&lt;&gt;""),AND(GJ11&gt;=GL$24,GK11&gt;=GL$28,GJ11&lt;&gt;""),AND(HG11&gt;=HN$24,HH11&gt;=HN$28,HG11&lt;&gt;""),AND(HL11&gt;=HN$24,HM11&gt;=HN$28,HL11&lt;&gt;""),AND(II11&gt;=IP$24,IJ11&gt;=IP$28,II11&lt;&gt;""),AND(IN11&gt;=IP$24,IO11&gt;=IP$28,IN11&lt;&gt;""),AND(JK11&gt;=JR$24,JL11&gt;=JR$28,JK11&lt;&gt;""),AND(JP11&gt;=JR$24,JQ11&gt;=JR$28,JP11&lt;&gt;""),AND(KM11&gt;=KT$24,KN11&gt;=KT$28,KM11&lt;&gt;""),AND(KR11&gt;=KT$24,KS11&gt;=KT$28,KR11&lt;&gt;""),AND(LO11&gt;=LV$24,LP11&gt;=LV$28,LO11&lt;&gt;""),AND(LT11&gt;=LV$24,LU11&gt;=LV$28,LT11&lt;&gt;""),AND(MQ11&gt;=MX$24,MR11&gt;=MX$28,MQ11&lt;&gt;""),AND(MV11&gt;=MX$24,MW11&gt;=MX$28,MV11&lt;&gt;""),AND(NS11&gt;=NZ$24,NT11&gt;=NZ$28,NS11&lt;&gt;""),AND(NX11&gt;=NZ$24,NY11&gt;=NZ$28,NX11&lt;&gt;""),AND(OU11&gt;=PB$24,OV11&gt;=PB$28,OU11&lt;&gt;""),AND(OZ11&gt;=PB$24,PA11&gt;=PB$28,OZ11&lt;&gt;""),AND(PW11&gt;=QD$24,PX11&gt;=QD$28,PW11&lt;&gt;""),AND(QB11&gt;=QD$24,QC11&gt;=QD$28,QB11&lt;&gt;""),AND(QY11&gt;=RF$24,QZ11&gt;=RF$28,QY11&lt;&gt;""),AND(RD11&gt;=RF$24,RE11&gt;=RF$28,RD11&lt;&gt;""),AND(SA11&gt;=SH$24,SB11&gt;=SH$28,SA11&lt;&gt;""),AND(SF11&gt;=SH$24,SG11&gt;=SH$28,SF11&lt;&gt;""),AND(TC11&gt;=TJ$24,TD11&gt;=TJ$28,TC11&lt;&gt;""),AND(TI11&gt;=TJ$24,TJ11&gt;=TJ$28,TI11&lt;&gt;"")),"P","")</f>
        <v>P</v>
      </c>
      <c r="G11" s="3" t="str">
        <f>IF(OR(AND(AQ11&gt;=AW$28,AQ11&lt;&gt;"",AO11=""),AND(AV11&gt;=AW$28,AV11&lt;&gt;"",AO11=""),AND(BT11&gt;=BZ$28,BT11&lt;&gt;"",BR11=""),AND(BY11&gt;=BZ$28,BY11&lt;&gt;"",BR11=""),AND(CW11&gt;=DC$28,CW11&lt;&gt;"",CU11=""),AND(DB11&gt;=DC$28,DB11&lt;&gt;"",CU11=""),AND(EB11&gt;=EH$28,EB11&lt;&gt;""),AND(EG11&gt;=EH$28,EG11&lt;&gt;""),AND(FD11&gt;=FJ$28,FD11&lt;&gt;""),AND(FI11&gt;=FJ$28,FI11&lt;&gt;""),AND(GF11&gt;=GL$28,GF11&lt;&gt;""),AND(GK11&gt;=GL$28,GK11&lt;&gt;""),AND(HH11&gt;=HN$28,HH11&lt;&gt;""),AND(HM11&gt;=HN$28,HM11&lt;&gt;""),AND(IJ11&gt;=IP$28,IJ11&lt;&gt;""),AND(IO11&gt;=IP$28,IO11&lt;&gt;""),AND(JL11&gt;=JR$28,JL11&lt;&gt;""),AND(JQ11&gt;=JR$28,JQ11&lt;&gt;""),AND(KN11&gt;=KT$28,KN11&lt;&gt;""),AND(KS11&gt;=KT$28,KS11&lt;&gt;""),AND(LP11&gt;=LV$28,LP11&lt;&gt;""),AND(LU11&gt;=LV$28,LU11&lt;&gt;""),AND(MR11&gt;=MX$28,MR11&lt;&gt;""),AND(MW11&gt;=MX$28,MW11&lt;&gt;""),AND(NT11&gt;=NZ$28,NT11&lt;&gt;""),AND(NY11&gt;=NZ$28,NY11&lt;&gt;""),AND(OV11&gt;=PB$28,OV11&lt;&gt;""),AND(PA11&gt;=PB$28,PA11&lt;&gt;""),AND(PX11&gt;=QD$28,PX11&lt;&gt;""),AND(QC11&gt;=QD$28,QC11&lt;&gt;""),AND(QZ11&gt;=RF$28,QZ11&lt;&gt;""),AND(RE11&gt;=RF$28,RE11&lt;&gt;""),AND(SB11&gt;=SH$28,SB11&lt;&gt;""),AND(SG11&gt;=SH$28,SG11&lt;&gt;""),AND(TD11&gt;=TJ$28,TD11&lt;&gt;""),AND(TJ11&gt;=TJ$28,TJ11&lt;&gt;"")),"P","")</f>
        <v>P</v>
      </c>
      <c r="H11" s="37" t="str">
        <f>IF(AND(G11="P",F11=""),"No DD",IF(OR(AND(AS11&gt;=AW$27,AT11&gt;=AW$31,AS11&lt;&gt;"",AO11=""),AND(BV11&gt;=BZ$27,BW11&gt;=BZ$31,BV11&lt;&gt;"",BR11=""),AND(CY11&gt;=DC$27,CZ11&gt;=DC$31,CY11&lt;&gt;"",CU11=""),AND(ED11&gt;=EH$27,EE11&gt;=EH$31,ED11&lt;&gt;""),AND(FF11&gt;=FJ$27,FG11&gt;=FJ$31,FF11&lt;&gt;""),AND(GH11&gt;=GL$27,GI11&gt;=GL$31,GH11&lt;&gt;""),AND(HJ11&gt;=HN$27,HK11&gt;=HN$31,HJ11&lt;&gt;""),AND(IL11&gt;=IP$27,IM11&gt;=IP$31,IL11&lt;&gt;""),AND(JN11&gt;=JR$27,JO11&gt;=JR$31,JN11&lt;&gt;""),AND(KP11&gt;=KT$27,KQ11&gt;=KT$31,KP11&lt;&gt;""),AND(LR11&gt;=LV$27,LS11&gt;=LV$31,LR11&lt;&gt;""),AND(MT11&gt;=MX$27,MU11&gt;=MX$31,MT11&lt;&gt;""),AND(NV11&gt;=NZ$27,NW11&gt;=NZ$31,NV11&lt;&gt;""),AND(OX11&gt;=PB$27,OY11&gt;=PB$31,OX11&lt;&gt;""),AND(PZ11&gt;=QD$27,QA11&gt;=QD$31,PZ11&lt;&gt;""),AND(RB11&gt;=RF$27,RC11&gt;=RF$31,RB11&lt;&gt;""),AND(SD11&gt;=SH$27,SE11&gt;=SH$31,SD11&lt;&gt;""),AND(TF11&gt;=TJ$27,TG11&gt;=TJ$31,TF11&lt;&gt;"")),"Merit",IF(OR(AND(AS11&gt;=AW$26,AT11&gt;=AW$30,AS11&lt;&gt;"",AO11=""),AND(BV11&gt;=BZ$26,BW11&gt;=BZ$30,BV11&lt;&gt;"",BR11=""),AND(CY11&gt;=DC$26,CZ11&gt;=DC$30,CY11&lt;&gt;"",CU11=""),AND(ED11&gt;=EH$26,EE11&gt;=EH$30,ED11&lt;&gt;""),AND(FF11&gt;=FJ$26,FG11&gt;=FJ$30,FF11&lt;&gt;""),AND(GH11&gt;=GL$26,GI11&gt;=GL$30,GH11&lt;&gt;""),AND(HJ11&gt;=HN$26,HK11&gt;=HN$30,HJ11&lt;&gt;""),AND(IL11&gt;=IP$26,IM11&gt;=IP$30,IL11&lt;&gt;""),AND(JN11&gt;=JR$26,JO11&gt;=JR$30,JN11&lt;&gt;""),AND(KP11&gt;=KT$26,KQ11&gt;=KT$30,KP11&lt;&gt;""),AND(LR11&gt;=LV$26,LS11&gt;=LV$30,LR11&lt;&gt;""),AND(MT11&gt;=MX$26,MU11&gt;=MX$30,MT11&lt;&gt;""),AND(NV11&gt;=NZ$26,NW11&gt;=NZ$30,NV11&lt;&gt;""),AND(OX11&gt;=PB$26,OY11&gt;=PB$30,OX11&lt;&gt;""),AND(PZ11&gt;=QD$26,QA11&gt;=QD$30,PZ11&lt;&gt;""),AND(RB11&gt;=RF$26,RC11&gt;=RF$30,RB11&lt;&gt;""),AND(SD11&gt;=SH$26,SE11&gt;=SH$30,SD11&lt;&gt;""),AND(TF11&gt;=TJ$26,TG11&gt;=TJ$30,TF11&lt;&gt;"")),"Excellence",IF(I11="P","Worlds Team",IF(F11="P","National Team","")))))</f>
        <v>National Team</v>
      </c>
      <c r="I11" s="3" t="str">
        <f>IF(OR(AND(AS11&gt;=AW$25,AT11&gt;=AW$29,AS11&lt;&gt;"",AO11=""),AND(BV11&gt;=BZ$25,BW11&gt;=BZ$29,BV11&lt;&gt;"",BR11=""),AND(CY11&gt;=DC$25,CZ11&gt;=DC$29,CY11&lt;&gt;"",CU11=""),AND(ED11&gt;=EH$25,EE11&gt;=EH$29,ED11&lt;&gt;""),AND(FF11&gt;=FJ$25,FG11&gt;=FJ$29,FF11&lt;&gt;""),AND(GH11&gt;=GL$25,GI11&gt;=GL$29,GH11&lt;&gt;""),AND(HJ11&gt;=HN$25,HK11&gt;=HN$29,HJ11&lt;&gt;""),AND(IL11&gt;=IP$25,IM11&gt;=IP$29,IL11&lt;&gt;""),AND(JN11&gt;=JR$25,JO11&gt;=JR$29,JN11&lt;&gt;""),AND(KP11&gt;=KT$25,KQ11&gt;=KT$29,KP11&lt;&gt;""),AND(LR11&gt;=LV$25,LS11&gt;=LV$29,LR11&lt;&gt;""),AND(MT11&gt;=MX$25,MU11&gt;=MX$29,MT11&lt;&gt;""),AND(NV11&gt;=NZ$25,NW11&gt;=NZ$29,NV11&lt;&gt;""),AND(OX11&gt;=PB$25,OY11&gt;=PB$29,OX11&lt;&gt;""),AND(PZ11&gt;=QD$25,QA11&gt;=QD$29,PZ11&lt;&gt;""),AND(RB11&gt;=RF$25,RC11&gt;=RF$29,RB11&lt;&gt;""),AND(SD11&gt;=SH$25,SE11&gt;=SH$29,SD11&lt;&gt;""),AND(TF11&gt;=TJ$25,TG11&gt;=TJ$29,TF11&lt;&gt;"")),"P","")</f>
        <v/>
      </c>
      <c r="J11" s="8">
        <f>IF(COUNT(AQ11,BT11,CW11)&gt;0,LARGE((AQ11,BT11,CW11),1),0)</f>
        <v>47.699999999999996</v>
      </c>
      <c r="K11" s="8" t="str">
        <f>IF(J11=0,"",IF(J11=CW11,$CA$1,IF(J11=BT11,$AX$1,IF(J11=AQ11,$U$1,""))))</f>
        <v>2023 Domestic 3rd Trial</v>
      </c>
      <c r="L11" s="8">
        <f>IF(COUNT(AQ11,BT11,CW11)&gt;1,LARGE((AQ11,BT11,CW11),2),0)</f>
        <v>45.45</v>
      </c>
      <c r="M11" s="8" t="str">
        <f>IF(K11=0,"",IF(AND(L11=J11,L11=AQ11,K11=BT11),$U$1,IF(AND(L11=J11,L11=AQ11,L11=CW11),$U$1,IF(AND(L11=J11,L11=CW11,L11=BT11),$AX$1,IF(L11=CW11,$CA$1,IF(L11=BT11,$AX$1,IF(L11=AQ11,$U$1,"")))))))</f>
        <v>2024 Nationals</v>
      </c>
      <c r="N11" s="8">
        <f>IF(COUNT(AR11,BU11,CX11)&gt;0,LARGE((AR11,BU11,CX11),1),0)</f>
        <v>24.4</v>
      </c>
      <c r="O11" s="8" t="str">
        <f>IF(N11=0,"",IF(N11=CX11,$CA$1,IF(N11=BU11,$AX$1,IF(N11=AR11,$U$1,""))))</f>
        <v>2024 Elite Canada</v>
      </c>
      <c r="P11" s="8">
        <f>IF(MAX(AV11,BY11,DB11)&gt;0,MAX(AV11,BY11,DB11),0)</f>
        <v>49.199999999999996</v>
      </c>
      <c r="Q11" s="8" t="str">
        <f>IF(P11=0,"",IF(P11=DB11,$CA$1,IF(P11=BY11,$AX$1,IF(P11=AV11,$U$1,""))))</f>
        <v>2023 Domestic 3rd Trial</v>
      </c>
      <c r="R11" s="8">
        <f>IF(MAX(DD11:DF11)&gt;0,MAX(DD11:DF11),"")</f>
        <v>1.8500000000000014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TD11,$SI$1,IF(R11+IF(L11="",0,L11)=SB11,$RG$1,IF(R11+IF(L11="",0,L11)=QZ11,$QE$1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))),IF(R11=DE11,IF(R11+IF(N11="",0,N11)=TE11,$SI$1,IF(R11+IF(N11="",0,N11)=SC11,$RG$1,IF(R11+IF(N11="",0,N11)=RA11,$QE$1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))),IF(R11=DF11,IF(R11+IF(P11="",0,P11)=TI11,$SI$1,IF(R11+IF(P11="",0,P11)=SG11,$RG$1,IF(R11+IF(P11="",0,P11)=RE11,$QE$1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)))</f>
        <v>2023 World Cup USA (Aug 5)</v>
      </c>
      <c r="U11" s="19">
        <v>18.8</v>
      </c>
      <c r="V11" s="19">
        <v>5.2</v>
      </c>
      <c r="W11" s="19">
        <v>0</v>
      </c>
      <c r="X11" s="19">
        <v>0</v>
      </c>
      <c r="Y11" s="19">
        <v>18.399999999999999</v>
      </c>
      <c r="Z11" s="19">
        <v>5.2</v>
      </c>
      <c r="AA11" s="19">
        <v>0.2</v>
      </c>
      <c r="AB11" s="19">
        <v>0.3</v>
      </c>
      <c r="AC11" s="19">
        <v>18.3</v>
      </c>
      <c r="AD11" s="19">
        <v>5.6</v>
      </c>
      <c r="AE11" s="19">
        <v>0</v>
      </c>
      <c r="AF11" s="19">
        <v>0</v>
      </c>
      <c r="AG11" s="19">
        <v>18.899999999999999</v>
      </c>
      <c r="AH11" s="19">
        <v>5.2</v>
      </c>
      <c r="AI11" s="19">
        <v>0</v>
      </c>
      <c r="AJ11" s="19">
        <v>0</v>
      </c>
      <c r="AK11" s="19">
        <v>18.899999999999999</v>
      </c>
      <c r="AL11" s="19">
        <v>6.4</v>
      </c>
      <c r="AM11" s="19">
        <v>0.2</v>
      </c>
      <c r="AN11" s="19">
        <v>0</v>
      </c>
      <c r="AO11" s="28"/>
      <c r="AP11" s="41">
        <f>IF(SUM(V11,Z11)&gt;0,SUM(V11,Z11),"")</f>
        <v>10.4</v>
      </c>
      <c r="AQ11" s="41">
        <f>IF(SUM(U11:V11,X11:Z11,AB11)-W11-AA11&gt;0,SUM(U11:V11,X11:Z11,AB11)-W11-AA11,"")</f>
        <v>47.699999999999996</v>
      </c>
      <c r="AR11" s="41">
        <f>IF(SUM(AC11:AD11,AF11)-AE11&gt;0,SUM(AC11:AD11,AF11)-AE11,"")</f>
        <v>23.9</v>
      </c>
      <c r="AS11" s="41">
        <f>IF(SUM(V11,Z11,AD11)&gt;0,SUM(V11,Z11,AD11),"")</f>
        <v>16</v>
      </c>
      <c r="AT11" s="41">
        <f>IF(SUM(AQ11,AR11)&gt;0,SUM(AQ11,AR11),"")</f>
        <v>71.599999999999994</v>
      </c>
      <c r="AU11" s="41">
        <f>IF(SUM(AH11,AL11)&gt;0,SUM(AH11,AL11),"")</f>
        <v>11.600000000000001</v>
      </c>
      <c r="AV11" s="41">
        <f>IF(SUM(AG11:AH11,AJ11:AL11,AN11)-SUM(AI11,AM11)&gt;0,SUM(AG11:AH11,AJ11:AL11,AN11)-SUM(AI11,AM11),"")</f>
        <v>49.199999999999996</v>
      </c>
      <c r="AW11" s="41">
        <f>IF(SUM(AQ11,AR11,AV11)&gt;0,SUM(AQ11,AR11,AV11),"")</f>
        <v>120.79999999999998</v>
      </c>
      <c r="AX11" s="18">
        <v>17.600000000000001</v>
      </c>
      <c r="AY11" s="18">
        <v>6</v>
      </c>
      <c r="AZ11" s="18">
        <v>0.6</v>
      </c>
      <c r="BA11" s="18">
        <v>0</v>
      </c>
      <c r="BB11" s="18">
        <v>17</v>
      </c>
      <c r="BC11" s="18">
        <v>3.2</v>
      </c>
      <c r="BD11" s="18">
        <v>0</v>
      </c>
      <c r="BE11" s="18">
        <v>0</v>
      </c>
      <c r="BF11" s="18">
        <v>18.8</v>
      </c>
      <c r="BG11" s="18">
        <v>5.6</v>
      </c>
      <c r="BH11" s="18">
        <v>0</v>
      </c>
      <c r="BI11" s="18">
        <v>0</v>
      </c>
      <c r="BJ11" s="18">
        <v>18.3</v>
      </c>
      <c r="BK11" s="18">
        <v>6</v>
      </c>
      <c r="BL11" s="18">
        <v>0</v>
      </c>
      <c r="BM11" s="18">
        <v>0</v>
      </c>
      <c r="BN11" s="18">
        <v>18.2</v>
      </c>
      <c r="BO11" s="18">
        <v>5.6</v>
      </c>
      <c r="BP11" s="18">
        <v>0.2</v>
      </c>
      <c r="BQ11" s="18">
        <v>0</v>
      </c>
      <c r="BR11" s="29"/>
      <c r="BS11" s="11">
        <f>IF(SUM(AY11,BC11)&gt;0,SUM(AY11,BC11),"")</f>
        <v>9.1999999999999993</v>
      </c>
      <c r="BT11" s="11">
        <f>IF(SUM(AX11:AY11,BA11:BC11,BE11)-AZ11-BD11&gt;0,SUM(AX11:AY11,BA11:BC11,BE11)-AZ11-BD11,"")</f>
        <v>43.2</v>
      </c>
      <c r="BU11" s="11">
        <f>IF(SUM(BF11:BG11,BI11)-BH11&gt;0,SUM(BF11:BG11,BI11)-BH11,"")</f>
        <v>24.4</v>
      </c>
      <c r="BV11" s="11">
        <f>IF(SUM(AY11,BC11,BG11)&gt;0,SUM(AY11,BC11,BG11),"")</f>
        <v>14.799999999999999</v>
      </c>
      <c r="BW11" s="11">
        <f>IF(SUM(BT11,BU11)&gt;0,SUM(BT11,BU11),"")</f>
        <v>67.599999999999994</v>
      </c>
      <c r="BX11" s="11">
        <f>IF(SUM(BK11,BO11)&gt;0,SUM(BK11,BO11),"")</f>
        <v>11.6</v>
      </c>
      <c r="BY11" s="11">
        <f>IF(SUM(BJ11:BK11,BM11:BO11,BQ11)-SUM(BL11,BP11)&gt;0,SUM(BJ11:BK11,BM11:BO11,BQ11)-SUM(BL11,BP11),"")</f>
        <v>47.9</v>
      </c>
      <c r="BZ11" s="11">
        <f>IF(SUM(BT11,BU11,BY11)&gt;0,SUM(BT11,BU11,BY11),"")</f>
        <v>115.5</v>
      </c>
      <c r="CA11" s="19">
        <v>18.200000000000003</v>
      </c>
      <c r="CB11" s="19">
        <v>5.6</v>
      </c>
      <c r="CC11" s="19">
        <v>0.3</v>
      </c>
      <c r="CD11" s="19">
        <v>0</v>
      </c>
      <c r="CE11" s="19">
        <v>17.7</v>
      </c>
      <c r="CF11" s="19">
        <v>4.2</v>
      </c>
      <c r="CG11" s="19">
        <v>0.1</v>
      </c>
      <c r="CH11" s="19">
        <v>0.15</v>
      </c>
      <c r="CI11" s="19">
        <v>18.55</v>
      </c>
      <c r="CJ11" s="19">
        <v>5.6</v>
      </c>
      <c r="CK11" s="19">
        <v>0</v>
      </c>
      <c r="CL11" s="19">
        <v>0</v>
      </c>
      <c r="CM11" s="19">
        <v>18.600000000000001</v>
      </c>
      <c r="CN11" s="19">
        <v>5.6</v>
      </c>
      <c r="CO11" s="19">
        <v>0</v>
      </c>
      <c r="CP11" s="19">
        <v>0</v>
      </c>
      <c r="CQ11" s="19">
        <v>18.549999999999997</v>
      </c>
      <c r="CR11" s="19">
        <v>6</v>
      </c>
      <c r="CS11" s="19">
        <v>0.2</v>
      </c>
      <c r="CT11" s="19">
        <v>0</v>
      </c>
      <c r="CU11" s="28" t="s">
        <v>56</v>
      </c>
      <c r="CV11" s="41">
        <f>IF(SUM(CB11,CF11)&gt;0,SUM(CB11,CF11),"")</f>
        <v>9.8000000000000007</v>
      </c>
      <c r="CW11" s="41">
        <f>IF(SUM(CA11:CB11,CD11:CF11,CH11)-CC11-CG11&gt;0,SUM(CA11:CB11,CD11:CF11,CH11)-CC11-CG11,"")</f>
        <v>45.45</v>
      </c>
      <c r="CX11" s="41">
        <f>IF(SUM(CI11:CJ11,CL11)-CK11&gt;0,SUM(CI11:CJ11,CL11)-CK11,"")</f>
        <v>24.15</v>
      </c>
      <c r="CY11" s="41">
        <f>IF(SUM(CB11,CF11,CJ11)&gt;0,SUM(CB11,CF11,CJ11),"")</f>
        <v>15.4</v>
      </c>
      <c r="CZ11" s="41">
        <f>IF(SUM(CW11,CX11)&gt;0,SUM(CW11,CX11),"")</f>
        <v>69.599999999999994</v>
      </c>
      <c r="DA11" s="41">
        <f>IF(SUM(CN11,CR11)&gt;0,SUM(CN11,CR11),"")</f>
        <v>11.6</v>
      </c>
      <c r="DB11" s="41">
        <f>IF(SUM(CM11:CN11,CP11:CR11,CT11)-SUM(CO11,CS11)&gt;0,SUM(CM11:CN11,CP11:CR11,CT11)-SUM(CO11,CS11),"")</f>
        <v>48.55</v>
      </c>
      <c r="DC11" s="41">
        <f>IF(SUM(CW11,CX11,DB11)&gt;0,SUM(CW11,CX11,DB11),"")</f>
        <v>118.14999999999999</v>
      </c>
      <c r="DD11" s="52">
        <f>IF(MAX(EB11,FD11,GF11,HH11,IJ11,JL11,KN11,LP11,MR11,NT11,OV11,PX11,QZ11,SB11,TD11)-IF(L11="",0,L11)&gt;0.001,MAX(EB11,FD11,GF11,HH11,IJ11,JL11,KN11,LP11,MR11,NT11,OV11,PX11,QZ11,SB11,TD11)-IF(L11="",0,L11),"")</f>
        <v>1.8500000000000014</v>
      </c>
      <c r="DE11" s="52" t="str">
        <f>IF(MAX(EC11,FE11,GG11,HI11,IK11,JM11,KO11,LQ11,MS11,NU11,OW11,PY11,RA11,SC11,TE11)-IF(N11="",0,N11)&gt;0.001,MAX(EC11,FE11,GG11,HI11,IK11,JM11,KO11,LQ11,MS11,NU11,OW11,PY11,RA11,SC11,TE11)-IF(N11="",0,N11),"")</f>
        <v/>
      </c>
      <c r="DF11" s="52" t="str">
        <f>IF(MAX(EG11,FI11,GK11,HM11,IO11,JQ11,KS11,LU11,MW11,NY11,PA11,QC11,RE11,SG11,TI11)-IF(P11="",0,P11)&gt;0.001,MAX(EG11,FI11,GK11,HM11,IO11,JQ11,KS11,LU11,MW11,NY11,PA11,QC11,RE11,SG11,TI11)-IF(P11="",0,P11),"")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>IF(SUM(DH11,DL11)&gt;0,SUM(DH11,DL11),"")</f>
        <v/>
      </c>
      <c r="EB11" s="41" t="str">
        <f>IF(SUM(DG11:DH11,DJ11:DL11,DN11)-DI11-DM11&gt;0,SUM(DG11:DH11,DJ11:DL11,DN11)-DI11-DM11,"")</f>
        <v/>
      </c>
      <c r="EC11" s="41" t="str">
        <f>IF(SUM(DO11:DP11,DR11)-DQ11&gt;0,SUM(DO11:DP11,DR11)-DQ11,"")</f>
        <v/>
      </c>
      <c r="ED11" s="41" t="str">
        <f>IF(SUM(DH11,DL11,DP11)&gt;0,SUM(DH11,DL11,DP11),"")</f>
        <v/>
      </c>
      <c r="EE11" s="41" t="str">
        <f>IF(SUM(EB11,EC11)&gt;0,SUM(EB11,EC11),"")</f>
        <v/>
      </c>
      <c r="EF11" s="41" t="str">
        <f>IF(SUM(DT11,DX11)&gt;0,SUM(DT11,DX11),"")</f>
        <v/>
      </c>
      <c r="EG11" s="41" t="str">
        <f>IF(SUM(DS11:DT11,DV11:DX11,DZ11)-SUM(DU11,DY11)&gt;0,SUM(DS11:DT11,DV11:DX11,DZ11)-SUM(DU11,DY11),"")</f>
        <v/>
      </c>
      <c r="EH11" s="41" t="str">
        <f>IF(SUM(EB11,EC11,EG11)&gt;0,SUM(EB11,EC11,EG11),"")</f>
        <v/>
      </c>
      <c r="EI11" s="18">
        <v>17.600000000000001</v>
      </c>
      <c r="EJ11" s="18">
        <v>6</v>
      </c>
      <c r="EK11" s="18">
        <v>0.8</v>
      </c>
      <c r="EL11" s="18">
        <v>0</v>
      </c>
      <c r="EM11" s="18">
        <v>18.3</v>
      </c>
      <c r="EN11" s="18">
        <v>6.4</v>
      </c>
      <c r="EO11" s="18">
        <v>0.2</v>
      </c>
      <c r="EP11" s="18">
        <v>0</v>
      </c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>
        <f>IF(SUM(EJ11,EN11)&gt;0,SUM(EJ11,EN11),"")</f>
        <v>12.4</v>
      </c>
      <c r="FD11" s="11">
        <f>IF(SUM(EI11:EJ11,EL11:EN11,EP11)-EK11-EO11&gt;0,SUM(EI11:EJ11,EL11:EN11,EP11)-EK11-EO11,"")</f>
        <v>47.300000000000004</v>
      </c>
      <c r="FE11" s="11" t="str">
        <f>IF(SUM(EQ11:ER11,ET11)-ES11&gt;0,SUM(EQ11:ER11,ET11)-ES11,"")</f>
        <v/>
      </c>
      <c r="FF11" s="11">
        <f>IF(SUM(EJ11,EN11,ER11)&gt;0,SUM(EJ11,EN11,ER11),"")</f>
        <v>12.4</v>
      </c>
      <c r="FG11" s="11">
        <f>IF(SUM(FD11,FE11)&gt;0,SUM(FD11,FE11),"")</f>
        <v>47.300000000000004</v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>
        <f>IF(SUM(FD11,FE11,FI11)&gt;0,SUM(FD11,FE11,FI11),"")</f>
        <v>47.300000000000004</v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>IF(SUM(FL11,FP11)&gt;0,SUM(FL11,FP11),"")</f>
        <v/>
      </c>
      <c r="GF11" s="41" t="str">
        <f>IF(SUM(FK11:FL11,FN11:FP11,FR11)-FM11-FQ11&gt;0,SUM(FK11:FL11,FN11:FP11,FR11)-FM11-FQ11,"")</f>
        <v/>
      </c>
      <c r="GG11" s="41" t="str">
        <f>IF(SUM(FS11:FT11,FV11)-FU11&gt;0,SUM(FS11:FT11,FV11)-FU11,"")</f>
        <v/>
      </c>
      <c r="GH11" s="41" t="str">
        <f>IF(SUM(FL11,FP11,FT11)&gt;0,SUM(FL11,FP11,FT11),"")</f>
        <v/>
      </c>
      <c r="GI11" s="41" t="str">
        <f>IF(SUM(GF11,GG11)&gt;0,SUM(GF11,GG11),"")</f>
        <v/>
      </c>
      <c r="GJ11" s="41" t="str">
        <f>IF(SUM(FX11,GB11)&gt;0,SUM(FX11,GB11),"")</f>
        <v/>
      </c>
      <c r="GK11" s="41" t="str">
        <f>IF(SUM(FW11:FX11,FZ11:GB11,GD11)-SUM(FY11,GC11)&gt;0,SUM(FW11:FX11,FZ11:GB11,GD11)-SUM(FY11,GC11),"")</f>
        <v/>
      </c>
      <c r="GL11" s="41" t="str">
        <f>IF(SUM(GF11,GG11,GK11)&gt;0,SUM(GF11,GG11,GK11),"")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IF(SUM(HH11,HI11,HM11)&gt;0,SUM(HH11,HI11,HM11),"")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>IF(SUM(HP11,HT11)&gt;0,SUM(HP11,HT11),"")</f>
        <v/>
      </c>
      <c r="IJ11" s="41" t="str">
        <f>IF(SUM(HO11:HP11,HR11:HT11,HV11)-HQ11-HU11&gt;0,SUM(HO11:HP11,HR11:HT11,HV11)-HQ11-HU11,"")</f>
        <v/>
      </c>
      <c r="IK11" s="41" t="str">
        <f>IF(SUM(HW11:HX11,HZ11)-HY11&gt;0,SUM(HW11:HX11,HZ11)-HY11,"")</f>
        <v/>
      </c>
      <c r="IL11" s="41" t="str">
        <f>IF(SUM(HP11,HT11,HX11)&gt;0,SUM(HP11,HT11,HX11),"")</f>
        <v/>
      </c>
      <c r="IM11" s="41" t="str">
        <f>IF(SUM(IJ11,IK11)&gt;0,SUM(IJ11,IK11),"")</f>
        <v/>
      </c>
      <c r="IN11" s="41" t="str">
        <f>IF(SUM(IB11,IF11)&gt;0,SUM(IB11,IF11),"")</f>
        <v/>
      </c>
      <c r="IO11" s="41" t="str">
        <f>IF(SUM(IA11:IB11,ID11:IF11,IH11)-SUM(IC11,IG11)&gt;0,SUM(IA11:IB11,ID11:IF11,IH11)-SUM(IC11,IG11),"")</f>
        <v/>
      </c>
      <c r="IP11" s="41" t="str">
        <f>IF(SUM(IJ11,IK11,IO11)&gt;0,SUM(IJ11,IK11,IO11),"")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IF(SUM(JL11,JM11,JQ11)&gt;0,SUM(JL11,JM11,JQ11),"")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>IF(SUM(JT11,JX11)&gt;0,SUM(JT11,JX11),"")</f>
        <v/>
      </c>
      <c r="KN11" s="41" t="str">
        <f>IF(SUM(JS11:JT11,JV11:JX11,JZ11)-JU11-JY11&gt;0,SUM(JS11:JT11,JV11:JX11,JZ11)-JU11-JY11,"")</f>
        <v/>
      </c>
      <c r="KO11" s="41" t="str">
        <f>IF(SUM(KA11:KB11,KD11)-KC11&gt;0,SUM(KA11:KB11,KD11)-KC11,"")</f>
        <v/>
      </c>
      <c r="KP11" s="41" t="str">
        <f>IF(SUM(JT11,JX11,KB11)&gt;0,SUM(JT11,JX11,KB11),"")</f>
        <v/>
      </c>
      <c r="KQ11" s="41" t="str">
        <f>IF(SUM(KN11,KO11)&gt;0,SUM(KN11,KO11),"")</f>
        <v/>
      </c>
      <c r="KR11" s="41" t="str">
        <f>IF(SUM(KF11,KJ11)&gt;0,SUM(KF11,KJ11),"")</f>
        <v/>
      </c>
      <c r="KS11" s="41" t="str">
        <f>IF(SUM(KE11:KF11,KH11:KJ11,KL11)-SUM(KG11,KK11)&gt;0,SUM(KE11:KF11,KH11:KJ11,KL11)-SUM(KG11,KK11),"")</f>
        <v/>
      </c>
      <c r="KT11" s="41" t="str">
        <f>IF(SUM(KN11,KO11,KS11)&gt;0,SUM(KN11,KO11,KS11),"")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IF(SUM(LP11,LQ11,LU11)&gt;0,SUM(LP11,LQ11,LU11),"")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>IF(SUM(LX11,MB11)&gt;0,SUM(LX11,MB11),"")</f>
        <v/>
      </c>
      <c r="MR11" s="41" t="str">
        <f>IF(SUM(LW11:LX11,LZ11:MB11,MD11)-LY11-MC11&gt;0,SUM(LW11:LX11,LZ11:MB11,MD11)-LY11-MC11,"")</f>
        <v/>
      </c>
      <c r="MS11" s="41" t="str">
        <f>IF(SUM(ME11:MF11,MH11)-MG11&gt;0,SUM(ME11:MF11,MH11)-MG11,"")</f>
        <v/>
      </c>
      <c r="MT11" s="41" t="str">
        <f>IF(SUM(LX11,MB11,MF11)&gt;0,SUM(LX11,MB11,MF11),"")</f>
        <v/>
      </c>
      <c r="MU11" s="41" t="str">
        <f>IF(SUM(MR11,MS11)&gt;0,SUM(MR11,MS11),"")</f>
        <v/>
      </c>
      <c r="MV11" s="41" t="str">
        <f>IF(SUM(MJ11,MN11)&gt;0,SUM(MJ11,MN11),"")</f>
        <v/>
      </c>
      <c r="MW11" s="41" t="str">
        <f>IF(SUM(MI11:MJ11,ML11:MN11,MP11)-SUM(MK11,MO11)&gt;0,SUM(MI11:MJ11,ML11:MN11,MP11)-SUM(MK11,MO11),"")</f>
        <v/>
      </c>
      <c r="MX11" s="41" t="str">
        <f>IF(SUM(MR11,MS11,MW11)&gt;0,SUM(MR11,MS11,MW11),"")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IF(SUM(NT11,NU11,NY11)&gt;0,SUM(NT11,NU11,NY11),"")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>IF(SUM(OB11,OF11)&gt;0,SUM(OB11,OF11),"")</f>
        <v/>
      </c>
      <c r="OV11" s="41" t="str">
        <f>IF(SUM(OA11:OB11,OD11:OF11,OH11)-OC11-OG11&gt;0,SUM(OA11:OB11,OD11:OF11,OH11)-OC11-OG11,"")</f>
        <v/>
      </c>
      <c r="OW11" s="41" t="str">
        <f>IF(SUM(OI11:OJ11,OL11)-OK11&gt;0,SUM(OI11:OJ11,OL11)-OK11,"")</f>
        <v/>
      </c>
      <c r="OX11" s="41" t="str">
        <f>IF(SUM(OB11,OF11,OJ11)&gt;0,SUM(OB11,OF11,OJ11),"")</f>
        <v/>
      </c>
      <c r="OY11" s="41" t="str">
        <f>IF(SUM(OV11,OW11)&gt;0,SUM(OV11,OW11),"")</f>
        <v/>
      </c>
      <c r="OZ11" s="41" t="str">
        <f>IF(SUM(ON11,OR11)&gt;0,SUM(ON11,OR11),"")</f>
        <v/>
      </c>
      <c r="PA11" s="41" t="str">
        <f>IF(SUM(OM11:ON11,OP11:OR11,OT11)-SUM(OO11,OS11)&gt;0,SUM(OM11:ON11,OP11:OR11,OT11)-SUM(OO11,OS11),"")</f>
        <v/>
      </c>
      <c r="PB11" s="41" t="str">
        <f>IF(SUM(OV11,OW11,PA11)&gt;0,SUM(OV11,OW11,PA11),"")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IF(SUM(PX11,PY11,QC11)&gt;0,SUM(PX11,PY11,QC11),"")</f>
        <v/>
      </c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41" t="str">
        <f>IF(SUM(QF11,QJ11)&gt;0,SUM(QF11,QJ11),"")</f>
        <v/>
      </c>
      <c r="QZ11" s="41" t="str">
        <f>IF(SUM(QE11:QF11,QH11:QJ11,QL11)-QG11-QK11&gt;0,SUM(QE11:QF11,QH11:QJ11,QL11)-QG11-QK11,"")</f>
        <v/>
      </c>
      <c r="RA11" s="41" t="str">
        <f>IF(SUM(QM11:QN11,QP11)-QO11&gt;0,SUM(QM11:QN11,QP11)-QO11,"")</f>
        <v/>
      </c>
      <c r="RB11" s="41" t="str">
        <f>IF(SUM(QF11,QJ11,QN11)&gt;0,SUM(QF11,QJ11,QN11),"")</f>
        <v/>
      </c>
      <c r="RC11" s="41" t="str">
        <f>IF(SUM(QZ11,RA11)&gt;0,SUM(QZ11,RA11),"")</f>
        <v/>
      </c>
      <c r="RD11" s="41" t="str">
        <f>IF(SUM(QR11,QV11)&gt;0,SUM(QR11,QV11),"")</f>
        <v/>
      </c>
      <c r="RE11" s="41" t="str">
        <f>IF(SUM(QQ11:QR11,QT11:QV11,QX11)-SUM(QS11,QW11)&gt;0,SUM(QQ11:QR11,QT11:QV11,QX11)-SUM(QS11,QW11),"")</f>
        <v/>
      </c>
      <c r="RF11" s="41" t="str">
        <f>IF(SUM(QZ11,RA11,RE11)&gt;0,SUM(QZ11,RA11,RE11),"")</f>
        <v/>
      </c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1" t="str">
        <f>IF(SUM(RH11,RL11)&gt;0,SUM(RH11,RL11),"")</f>
        <v/>
      </c>
      <c r="SB11" s="11" t="str">
        <f>IF(SUM(RG11:RH11,RJ11:RL11,RN11)-RI11-RM11&gt;0,SUM(RG11:RH11,RJ11:RL11,RN11)-RI11-RM11,"")</f>
        <v/>
      </c>
      <c r="SC11" s="11" t="str">
        <f>IF(SUM(RO11:RP11,RR11)-RQ11&gt;0,SUM(RO11:RP11,RR11)-RQ11,"")</f>
        <v/>
      </c>
      <c r="SD11" s="11" t="str">
        <f>IF(SUM(RH11,RL11,RP11)&gt;0,SUM(RH11,RL11,RP11),"")</f>
        <v/>
      </c>
      <c r="SE11" s="11" t="str">
        <f>IF(SUM(SB11,SC11)&gt;0,SUM(SB11,SC11),"")</f>
        <v/>
      </c>
      <c r="SF11" s="11" t="str">
        <f>IF(SUM(RT11,RX11)&gt;0,SUM(RT11,RX11),"")</f>
        <v/>
      </c>
      <c r="SG11" s="11" t="str">
        <f>IF(SUM(RS11:RT11,RV11:RX11,RZ11)-SUM(RU11,RY11)&gt;0,SUM(RS11:RT11,RV11:RX11,RZ11)-SUM(RU11,RY11),"")</f>
        <v/>
      </c>
      <c r="SH11" s="11" t="str">
        <f>IF(SUM(SB11,SC11,SG11)&gt;0,SUM(SB11,SC11,SG11),"")</f>
        <v/>
      </c>
      <c r="SI11" s="17"/>
      <c r="SJ11" s="17"/>
      <c r="SK11" s="17"/>
      <c r="SL11" s="17"/>
      <c r="SM11" s="17"/>
      <c r="SN11" s="17"/>
      <c r="SO11" s="17"/>
      <c r="SP11" s="17"/>
      <c r="SQ11" s="17"/>
      <c r="SR11" s="17"/>
      <c r="SS11" s="17"/>
      <c r="ST11" s="17"/>
      <c r="SU11" s="17"/>
      <c r="SV11" s="17"/>
      <c r="SW11" s="17"/>
      <c r="SX11" s="17"/>
      <c r="SY11" s="17"/>
      <c r="SZ11" s="17"/>
      <c r="TA11" s="17"/>
      <c r="TB11" s="17"/>
      <c r="TC11" s="41" t="str">
        <f>IF(SUM(SJ11,SN11)&gt;0,SUM(SJ11,SN11),"")</f>
        <v/>
      </c>
      <c r="TD11" s="41" t="str">
        <f>IF(SUM(SI11:SJ11,SL11:SN11,SP11)-SK11-SO11&gt;0,SUM(SI11:SJ11,SL11:SN11,SP11)-SK11-SO11,"")</f>
        <v/>
      </c>
      <c r="TE11" s="41" t="str">
        <f>IF(SUM(SQ11:SR11,ST11)-SS11&gt;0,SUM(SQ11:SR11,ST11)-SS11,"")</f>
        <v/>
      </c>
      <c r="TF11" s="41" t="str">
        <f>IF(SUM(SJ11,SN11,SR11)&gt;0,SUM(SJ11,SN11,SR11),"")</f>
        <v/>
      </c>
      <c r="TG11" s="41" t="str">
        <f>IF(SUM(TD11,TE11)&gt;0,SUM(TD11,TE11),"")</f>
        <v/>
      </c>
      <c r="TH11" s="41" t="str">
        <f>IF(SUM(SV11,SZ11)&gt;0,SUM(SV11,SZ11),"")</f>
        <v/>
      </c>
      <c r="TI11" s="41" t="str">
        <f>IF(SUM(SU11:SV11,SX11:SZ11,TB11)-SUM(SW11,TA11)&gt;0,SUM(SU11:SV11,SX11:SZ11,TB11)-SUM(SW11,TA11),"")</f>
        <v/>
      </c>
      <c r="TJ11" s="41" t="str">
        <f>IF(SUM(TD11,TE11,TI11)&gt;0,SUM(TD11,TE11,TI11),"")</f>
        <v/>
      </c>
      <c r="TK11" s="27">
        <f>IF($CU11="P",CA11,(CA11+AX11)/2)</f>
        <v>18.200000000000003</v>
      </c>
      <c r="TL11" s="27">
        <f>IF($CU11="P",CB11,(CB11+AY11)/2)</f>
        <v>5.6</v>
      </c>
      <c r="TM11" s="27">
        <f>IF($CU11="P",CC11,(CC11+AZ11)/2)</f>
        <v>0.3</v>
      </c>
      <c r="TN11" s="27">
        <f>IF($CU11="P",CD11,(CD11+BA11)/2)</f>
        <v>0</v>
      </c>
      <c r="TO11" s="27">
        <f>IF($CU11="P",CE11,(CE11+BB11)/2)</f>
        <v>17.7</v>
      </c>
      <c r="TP11" s="27">
        <f>IF($CU11="P",CF11,(CF11+BC11)/2)</f>
        <v>4.2</v>
      </c>
      <c r="TQ11" s="27">
        <f>IF($CU11="P",CG11,(CG11+BD11)/2)</f>
        <v>0.1</v>
      </c>
      <c r="TR11" s="27">
        <f>IF($CU11="P",CH11,(CH11+BE11)/2)</f>
        <v>0.15</v>
      </c>
      <c r="TS11" s="27">
        <f>IF($CU11="P",CI11,(CI11+BF11)/2)</f>
        <v>18.55</v>
      </c>
      <c r="TT11" s="27">
        <f>IF($CU11="P",CJ11,(CJ11+BG11)/2)</f>
        <v>5.6</v>
      </c>
      <c r="TU11" s="27">
        <f>IF($CU11="P",CK11,(CK11+BH11)/2)</f>
        <v>0</v>
      </c>
      <c r="TV11" s="27">
        <f>IF($CU11="P",CL11,(CL11+BI11)/2)</f>
        <v>0</v>
      </c>
      <c r="TW11" s="27">
        <f>IF($CU11="P",CM11,(CM11+BJ11)/2)</f>
        <v>18.600000000000001</v>
      </c>
      <c r="TX11" s="27">
        <f>IF($CU11="P",CN11,(CN11+BK11)/2)</f>
        <v>5.6</v>
      </c>
      <c r="TY11" s="27">
        <f>IF($CU11="P",CO11,(CO11+BL11)/2)</f>
        <v>0</v>
      </c>
      <c r="TZ11" s="27">
        <f>IF($CU11="P",CP11,(CP11+BM11)/2)</f>
        <v>0</v>
      </c>
      <c r="UA11" s="27">
        <f>IF($CU11="P",CQ11,(CQ11+BN11)/2)</f>
        <v>18.549999999999997</v>
      </c>
      <c r="UB11" s="27">
        <f>IF($CU11="P",CR11,(CR11+BO11)/2)</f>
        <v>6</v>
      </c>
      <c r="UC11" s="27">
        <f>IF($CU11="P",CS11,(CS11+BP11)/2)</f>
        <v>0.2</v>
      </c>
      <c r="UD11" s="27">
        <f>IF($CU11="P",CT11,(CT11+BQ11)/2)</f>
        <v>0</v>
      </c>
      <c r="UE11" s="29" t="s">
        <v>56</v>
      </c>
      <c r="UF11" s="11">
        <f>IF(SUM(TL11,TP11)&gt;0,SUM(TL11,TP11),"")</f>
        <v>9.8000000000000007</v>
      </c>
      <c r="UG11" s="11">
        <f>IF(SUM(TK11:TL11,TN11:TP11,TR11)-TM11-TQ11&gt;0,SUM(TK11:TL11,TN11:TP11,TR11)-TM11-TQ11,"")</f>
        <v>45.45</v>
      </c>
      <c r="UH11" s="11">
        <f>IF(SUM(TS11:TT11,TV11)-TU11&gt;0,SUM(TS11:TT11,TV11)-TU11,"")</f>
        <v>24.15</v>
      </c>
      <c r="UI11" s="11">
        <f>IF(SUM(TL11,TP11,TT11)&gt;0,SUM(TL11,TP11,TT11),"")</f>
        <v>15.4</v>
      </c>
      <c r="UJ11" s="11">
        <f>IF(SUM(UG11,UH11)&gt;0,SUM(UG11,UH11),"")</f>
        <v>69.599999999999994</v>
      </c>
      <c r="UK11" s="11">
        <f>IF(SUM(TX11,UB11)&gt;0,SUM(TX11,UB11),"")</f>
        <v>11.6</v>
      </c>
      <c r="UL11" s="11">
        <f>IF(SUM(TW11:TX11,TZ11:UB11,UD11)-SUM(TY11,UC11)&gt;0,SUM(TW11:TX11,TZ11:UB11,UD11)-SUM(TY11,UC11),"")</f>
        <v>48.55</v>
      </c>
      <c r="UM11" s="11">
        <f>IF(SUM(UG11,UH11,UL11)&gt;0,SUM(UG11,UH11,UL11),"")</f>
        <v>118.14999999999999</v>
      </c>
    </row>
    <row r="12" spans="1:559" x14ac:dyDescent="0.2">
      <c r="A12" s="4" cm="1">
        <f t="array" ref="A12">IF(AND(H12&lt;&gt;"",H12&lt;&gt;"No DD"),SUMPRODUCT((H$4:H$22&lt;&gt;"")*(H$4:H$22&lt;&gt;"No DD")*(E$4:E$22&gt;E12))+1,IF(H12="No DD",SUMPRODUCT((H$4:H$22="No DD")*(E$4:E$22&gt;E12))+1+SUMPRODUCT((H$4:H$22&lt;&gt;"")*(H$4:H$22&lt;&gt;"No DD")),""))</f>
        <v>9</v>
      </c>
      <c r="B12" s="5" t="s">
        <v>74</v>
      </c>
      <c r="C12" s="4" t="s">
        <v>6</v>
      </c>
      <c r="D12" s="4">
        <v>2001</v>
      </c>
      <c r="E12" s="9">
        <f>SUM(J12:R12)+SUM(J12:N12)*0.0000001+SUM(J12)*0.0000000000001</f>
        <v>168.5000119800049</v>
      </c>
      <c r="F12" s="3" t="str">
        <f>IF(OR(AND(AP12&gt;=AW$24,AQ12&gt;=AW$28,AP12&lt;&gt;"",AO12=""),AND(AU12&gt;=AW$24,AV12&gt;=AW$28,AU12&lt;&gt;"",AO12=""),AND(BS12&gt;=BZ$24,BT12&gt;=BZ$28,BS12&lt;&gt;"",BR12=""),AND(BX12&gt;=BZ$24,BY12&gt;=BZ$28,BX12&lt;&gt;"",BR12=""),AND(CV12&gt;=DC$24,CW12&gt;=DC$28,CV12&lt;&gt;"",CU12=""),AND(DA12&gt;=DC$24,DB12&gt;=DC$28,DA12&lt;&gt;""),AND(EA12&gt;=EH$24,EB12&gt;=EH$28,EA12&lt;&gt;""),AND(EF12&gt;=EH$24,EG12&gt;=EH$28,EF12&lt;&gt;""),AND(FC12&gt;=FJ$24,FD12&gt;=FJ$28,FC12&lt;&gt;""),AND(FH12&gt;=FJ$24,FI12&gt;=FJ$28,FH12&lt;&gt;""),AND(GE12&gt;=GL$24,GF12&gt;=GL$28,GE12&lt;&gt;""),AND(GJ12&gt;=GL$24,GK12&gt;=GL$28,GJ12&lt;&gt;""),AND(HG12&gt;=HN$24,HH12&gt;=HN$28,HG12&lt;&gt;""),AND(HL12&gt;=HN$24,HM12&gt;=HN$28,HL12&lt;&gt;""),AND(II12&gt;=IP$24,IJ12&gt;=IP$28,II12&lt;&gt;""),AND(IN12&gt;=IP$24,IO12&gt;=IP$28,IN12&lt;&gt;""),AND(JK12&gt;=JR$24,JL12&gt;=JR$28,JK12&lt;&gt;""),AND(JP12&gt;=JR$24,JQ12&gt;=JR$28,JP12&lt;&gt;""),AND(KM12&gt;=KT$24,KN12&gt;=KT$28,KM12&lt;&gt;""),AND(KR12&gt;=KT$24,KS12&gt;=KT$28,KR12&lt;&gt;""),AND(LO12&gt;=LV$24,LP12&gt;=LV$28,LO12&lt;&gt;""),AND(LT12&gt;=LV$24,LU12&gt;=LV$28,LT12&lt;&gt;""),AND(MQ12&gt;=MX$24,MR12&gt;=MX$28,MQ12&lt;&gt;""),AND(MV12&gt;=MX$24,MW12&gt;=MX$28,MV12&lt;&gt;""),AND(NS12&gt;=NZ$24,NT12&gt;=NZ$28,NS12&lt;&gt;""),AND(NX12&gt;=NZ$24,NY12&gt;=NZ$28,NX12&lt;&gt;""),AND(OU12&gt;=PB$24,OV12&gt;=PB$28,OU12&lt;&gt;""),AND(OZ12&gt;=PB$24,PA12&gt;=PB$28,OZ12&lt;&gt;""),AND(PW12&gt;=QD$24,PX12&gt;=QD$28,PW12&lt;&gt;""),AND(QB12&gt;=QD$24,QC12&gt;=QD$28,QB12&lt;&gt;""),AND(QY12&gt;=RF$24,QZ12&gt;=RF$28,QY12&lt;&gt;""),AND(RD12&gt;=RF$24,RE12&gt;=RF$28,RD12&lt;&gt;""),AND(SA12&gt;=SH$24,SB12&gt;=SH$28,SA12&lt;&gt;""),AND(SF12&gt;=SH$24,SG12&gt;=SH$28,SF12&lt;&gt;""),AND(TC12&gt;=TJ$24,TD12&gt;=TJ$28,TC12&lt;&gt;""),AND(TI12&gt;=TJ$24,TJ12&gt;=TJ$28,TI12&lt;&gt;"")),"P","")</f>
        <v>P</v>
      </c>
      <c r="G12" s="3" t="str">
        <f>IF(OR(AND(AQ12&gt;=AW$28,AQ12&lt;&gt;"",AO12=""),AND(AV12&gt;=AW$28,AV12&lt;&gt;"",AO12=""),AND(BT12&gt;=BZ$28,BT12&lt;&gt;"",BR12=""),AND(BY12&gt;=BZ$28,BY12&lt;&gt;"",BR12=""),AND(CW12&gt;=DC$28,CW12&lt;&gt;"",CU12=""),AND(DB12&gt;=DC$28,DB12&lt;&gt;"",CU12=""),AND(EB12&gt;=EH$28,EB12&lt;&gt;""),AND(EG12&gt;=EH$28,EG12&lt;&gt;""),AND(FD12&gt;=FJ$28,FD12&lt;&gt;""),AND(FI12&gt;=FJ$28,FI12&lt;&gt;""),AND(GF12&gt;=GL$28,GF12&lt;&gt;""),AND(GK12&gt;=GL$28,GK12&lt;&gt;""),AND(HH12&gt;=HN$28,HH12&lt;&gt;""),AND(HM12&gt;=HN$28,HM12&lt;&gt;""),AND(IJ12&gt;=IP$28,IJ12&lt;&gt;""),AND(IO12&gt;=IP$28,IO12&lt;&gt;""),AND(JL12&gt;=JR$28,JL12&lt;&gt;""),AND(JQ12&gt;=JR$28,JQ12&lt;&gt;""),AND(KN12&gt;=KT$28,KN12&lt;&gt;""),AND(KS12&gt;=KT$28,KS12&lt;&gt;""),AND(LP12&gt;=LV$28,LP12&lt;&gt;""),AND(LU12&gt;=LV$28,LU12&lt;&gt;""),AND(MR12&gt;=MX$28,MR12&lt;&gt;""),AND(MW12&gt;=MX$28,MW12&lt;&gt;""),AND(NT12&gt;=NZ$28,NT12&lt;&gt;""),AND(NY12&gt;=NZ$28,NY12&lt;&gt;""),AND(OV12&gt;=PB$28,OV12&lt;&gt;""),AND(PA12&gt;=PB$28,PA12&lt;&gt;""),AND(PX12&gt;=QD$28,PX12&lt;&gt;""),AND(QC12&gt;=QD$28,QC12&lt;&gt;""),AND(QZ12&gt;=RF$28,QZ12&lt;&gt;""),AND(RE12&gt;=RF$28,RE12&lt;&gt;""),AND(SB12&gt;=SH$28,SB12&lt;&gt;""),AND(SG12&gt;=SH$28,SG12&lt;&gt;""),AND(TD12&gt;=TJ$28,TD12&lt;&gt;""),AND(TJ12&gt;=TJ$28,TJ12&lt;&gt;"")),"P","")</f>
        <v>P</v>
      </c>
      <c r="H12" s="37" t="str">
        <f>IF(AND(G12="P",F12=""),"No DD",IF(OR(AND(AS12&gt;=AW$27,AT12&gt;=AW$31,AS12&lt;&gt;"",AO12=""),AND(BV12&gt;=BZ$27,BW12&gt;=BZ$31,BV12&lt;&gt;"",BR12=""),AND(CY12&gt;=DC$27,CZ12&gt;=DC$31,CY12&lt;&gt;"",CU12=""),AND(ED12&gt;=EH$27,EE12&gt;=EH$31,ED12&lt;&gt;""),AND(FF12&gt;=FJ$27,FG12&gt;=FJ$31,FF12&lt;&gt;""),AND(GH12&gt;=GL$27,GI12&gt;=GL$31,GH12&lt;&gt;""),AND(HJ12&gt;=HN$27,HK12&gt;=HN$31,HJ12&lt;&gt;""),AND(IL12&gt;=IP$27,IM12&gt;=IP$31,IL12&lt;&gt;""),AND(JN12&gt;=JR$27,JO12&gt;=JR$31,JN12&lt;&gt;""),AND(KP12&gt;=KT$27,KQ12&gt;=KT$31,KP12&lt;&gt;""),AND(LR12&gt;=LV$27,LS12&gt;=LV$31,LR12&lt;&gt;""),AND(MT12&gt;=MX$27,MU12&gt;=MX$31,MT12&lt;&gt;""),AND(NV12&gt;=NZ$27,NW12&gt;=NZ$31,NV12&lt;&gt;""),AND(OX12&gt;=PB$27,OY12&gt;=PB$31,OX12&lt;&gt;""),AND(PZ12&gt;=QD$27,QA12&gt;=QD$31,PZ12&lt;&gt;""),AND(RB12&gt;=RF$27,RC12&gt;=RF$31,RB12&lt;&gt;""),AND(SD12&gt;=SH$27,SE12&gt;=SH$31,SD12&lt;&gt;""),AND(TF12&gt;=TJ$27,TG12&gt;=TJ$31,TF12&lt;&gt;"")),"Merit",IF(OR(AND(AS12&gt;=AW$26,AT12&gt;=AW$30,AS12&lt;&gt;"",AO12=""),AND(BV12&gt;=BZ$26,BW12&gt;=BZ$30,BV12&lt;&gt;"",BR12=""),AND(CY12&gt;=DC$26,CZ12&gt;=DC$30,CY12&lt;&gt;"",CU12=""),AND(ED12&gt;=EH$26,EE12&gt;=EH$30,ED12&lt;&gt;""),AND(FF12&gt;=FJ$26,FG12&gt;=FJ$30,FF12&lt;&gt;""),AND(GH12&gt;=GL$26,GI12&gt;=GL$30,GH12&lt;&gt;""),AND(HJ12&gt;=HN$26,HK12&gt;=HN$30,HJ12&lt;&gt;""),AND(IL12&gt;=IP$26,IM12&gt;=IP$30,IL12&lt;&gt;""),AND(JN12&gt;=JR$26,JO12&gt;=JR$30,JN12&lt;&gt;""),AND(KP12&gt;=KT$26,KQ12&gt;=KT$30,KP12&lt;&gt;""),AND(LR12&gt;=LV$26,LS12&gt;=LV$30,LR12&lt;&gt;""),AND(MT12&gt;=MX$26,MU12&gt;=MX$30,MT12&lt;&gt;""),AND(NV12&gt;=NZ$26,NW12&gt;=NZ$30,NV12&lt;&gt;""),AND(OX12&gt;=PB$26,OY12&gt;=PB$30,OX12&lt;&gt;""),AND(PZ12&gt;=QD$26,QA12&gt;=QD$30,PZ12&lt;&gt;""),AND(RB12&gt;=RF$26,RC12&gt;=RF$30,RB12&lt;&gt;""),AND(SD12&gt;=SH$26,SE12&gt;=SH$30,SD12&lt;&gt;""),AND(TF12&gt;=TJ$26,TG12&gt;=TJ$30,TF12&lt;&gt;"")),"Excellence",IF(I12="P","Worlds Team",IF(F12="P","National Team","")))))</f>
        <v>National Team</v>
      </c>
      <c r="I12" s="3" t="str">
        <f>IF(OR(AND(AS12&gt;=AW$25,AT12&gt;=AW$29,AS12&lt;&gt;"",AO12=""),AND(BV12&gt;=BZ$25,BW12&gt;=BZ$29,BV12&lt;&gt;"",BR12=""),AND(CY12&gt;=DC$25,CZ12&gt;=DC$29,CY12&lt;&gt;"",CU12=""),AND(ED12&gt;=EH$25,EE12&gt;=EH$29,ED12&lt;&gt;""),AND(FF12&gt;=FJ$25,FG12&gt;=FJ$29,FF12&lt;&gt;""),AND(GH12&gt;=GL$25,GI12&gt;=GL$29,GH12&lt;&gt;""),AND(HJ12&gt;=HN$25,HK12&gt;=HN$29,HJ12&lt;&gt;""),AND(IL12&gt;=IP$25,IM12&gt;=IP$29,IL12&lt;&gt;""),AND(JN12&gt;=JR$25,JO12&gt;=JR$29,JN12&lt;&gt;""),AND(KP12&gt;=KT$25,KQ12&gt;=KT$29,KP12&lt;&gt;""),AND(LR12&gt;=LV$25,LS12&gt;=LV$29,LR12&lt;&gt;""),AND(MT12&gt;=MX$25,MU12&gt;=MX$29,MT12&lt;&gt;""),AND(NV12&gt;=NZ$25,NW12&gt;=NZ$29,NV12&lt;&gt;""),AND(OX12&gt;=PB$25,OY12&gt;=PB$29,OX12&lt;&gt;""),AND(PZ12&gt;=QD$25,QA12&gt;=QD$29,PZ12&lt;&gt;""),AND(RB12&gt;=RF$25,RC12&gt;=RF$29,RB12&lt;&gt;""),AND(SD12&gt;=SH$25,SE12&gt;=SH$29,SD12&lt;&gt;""),AND(TF12&gt;=TJ$25,TG12&gt;=TJ$29,TF12&lt;&gt;"")),"P","")</f>
        <v/>
      </c>
      <c r="J12" s="8">
        <f>IF(COUNT(AQ12,BT12,CW12)&gt;0,LARGE((AQ12,BT12,CW12),1),0)</f>
        <v>48.9</v>
      </c>
      <c r="K12" s="8" t="str">
        <f>IF(J12=0,"",IF(J12=CW12,$CA$1,IF(J12=BT12,$AX$1,IF(J12=AQ12,$U$1,""))))</f>
        <v>2024 Nationals</v>
      </c>
      <c r="L12" s="8">
        <f>IF(COUNT(AQ12,BT12,CW12)&gt;1,LARGE((AQ12,BT12,CW12),2),0)</f>
        <v>48.7</v>
      </c>
      <c r="M12" s="8" t="str">
        <f>IF(K12=0,"",IF(AND(L12=J12,L12=AQ12,K12=BT12),$U$1,IF(AND(L12=J12,L12=AQ12,L12=CW12),$U$1,IF(AND(L12=J12,L12=CW12,L12=BT12),$AX$1,IF(L12=CW12,$CA$1,IF(L12=BT12,$AX$1,IF(L12=AQ12,$U$1,"")))))))</f>
        <v>2023 Domestic 3rd Trial</v>
      </c>
      <c r="N12" s="8">
        <f>IF(COUNT(AR12,BU12,CX12)&gt;0,LARGE((AR12,BU12,CX12),1),0)</f>
        <v>22.2</v>
      </c>
      <c r="O12" s="8" t="str">
        <f>IF(N12=0,"",IF(N12=CX12,$CA$1,IF(N12=BU12,$AX$1,IF(N12=AR12,$U$1,""))))</f>
        <v>2024 Nationals</v>
      </c>
      <c r="P12" s="8">
        <f>IF(MAX(AV12,BY12,DB12)&gt;0,MAX(AV12,BY12,DB12),0)</f>
        <v>48.7</v>
      </c>
      <c r="Q12" s="8" t="str">
        <f>IF(P12=0,"",IF(P12=DB12,$CA$1,IF(P12=BY12,$AX$1,IF(P12=AV12,$U$1,""))))</f>
        <v>2024 Nationals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TD12,$SI$1,IF(R12+IF(L12="",0,L12)=SB12,$RG$1,IF(R12+IF(L12="",0,L12)=QZ12,$QE$1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))),IF(R12=DE12,IF(R12+IF(N12="",0,N12)=TE12,$SI$1,IF(R12+IF(N12="",0,N12)=SC12,$RG$1,IF(R12+IF(N12="",0,N12)=RA12,$QE$1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))),IF(R12=DF12,IF(R12+IF(P12="",0,P12)=TI12,$SI$1,IF(R12+IF(P12="",0,P12)=SG12,$RG$1,IF(R12+IF(P12="",0,P12)=RE12,$QE$1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)))</f>
        <v/>
      </c>
      <c r="U12" s="19">
        <v>18.8</v>
      </c>
      <c r="V12" s="19">
        <v>5.6</v>
      </c>
      <c r="W12" s="19">
        <v>0</v>
      </c>
      <c r="X12" s="19">
        <v>0</v>
      </c>
      <c r="Y12" s="19">
        <v>18.3</v>
      </c>
      <c r="Z12" s="19">
        <v>6</v>
      </c>
      <c r="AA12" s="19">
        <v>0</v>
      </c>
      <c r="AB12" s="19">
        <v>0</v>
      </c>
      <c r="AC12" s="19">
        <v>18</v>
      </c>
      <c r="AD12" s="19">
        <v>4.8</v>
      </c>
      <c r="AE12" s="19">
        <v>0.6</v>
      </c>
      <c r="AF12" s="19">
        <v>0</v>
      </c>
      <c r="AG12" s="19">
        <v>18.7</v>
      </c>
      <c r="AH12" s="19">
        <v>5.6</v>
      </c>
      <c r="AI12" s="19">
        <v>0.6</v>
      </c>
      <c r="AJ12" s="19">
        <v>0</v>
      </c>
      <c r="AK12" s="19">
        <v>18.2</v>
      </c>
      <c r="AL12" s="19">
        <v>5.2</v>
      </c>
      <c r="AM12" s="19">
        <v>0</v>
      </c>
      <c r="AN12" s="19">
        <v>0</v>
      </c>
      <c r="AO12" s="28"/>
      <c r="AP12" s="41">
        <f>IF(SUM(V12,Z12)&gt;0,SUM(V12,Z12),"")</f>
        <v>11.6</v>
      </c>
      <c r="AQ12" s="41">
        <f>IF(SUM(U12:V12,X12:Z12,AB12)-W12-AA12&gt;0,SUM(U12:V12,X12:Z12,AB12)-W12-AA12,"")</f>
        <v>48.7</v>
      </c>
      <c r="AR12" s="41">
        <f>IF(SUM(AC12:AD12,AF12)-AE12&gt;0,SUM(AC12:AD12,AF12)-AE12,"")</f>
        <v>22.2</v>
      </c>
      <c r="AS12" s="41">
        <f>IF(SUM(V12,Z12,AD12)&gt;0,SUM(V12,Z12,AD12),"")</f>
        <v>16.399999999999999</v>
      </c>
      <c r="AT12" s="41">
        <f>IF(SUM(AQ12,AR12)&gt;0,SUM(AQ12,AR12),"")</f>
        <v>70.900000000000006</v>
      </c>
      <c r="AU12" s="41">
        <f>IF(SUM(AH12,AL12)&gt;0,SUM(AH12,AL12),"")</f>
        <v>10.8</v>
      </c>
      <c r="AV12" s="41">
        <f>IF(SUM(AG12:AH12,AJ12:AL12,AN12)-SUM(AI12,AM12)&gt;0,SUM(AG12:AH12,AJ12:AL12,AN12)-SUM(AI12,AM12),"")</f>
        <v>47.1</v>
      </c>
      <c r="AW12" s="41">
        <f>IF(SUM(AQ12,AR12,AV12)&gt;0,SUM(AQ12,AR12,AV12),"")</f>
        <v>118</v>
      </c>
      <c r="AX12" s="18">
        <v>18.100000000000001</v>
      </c>
      <c r="AY12" s="18">
        <v>4.1999999999999993</v>
      </c>
      <c r="AZ12" s="18">
        <v>0</v>
      </c>
      <c r="BA12" s="18">
        <v>0</v>
      </c>
      <c r="BB12" s="18">
        <v>9.15</v>
      </c>
      <c r="BC12" s="18">
        <v>3</v>
      </c>
      <c r="BD12" s="18">
        <v>0</v>
      </c>
      <c r="BE12" s="18">
        <v>0</v>
      </c>
      <c r="BF12" s="18">
        <v>9</v>
      </c>
      <c r="BG12" s="18">
        <v>2.4</v>
      </c>
      <c r="BH12" s="18">
        <v>0.3</v>
      </c>
      <c r="BI12" s="18">
        <v>0</v>
      </c>
      <c r="BJ12" s="18">
        <v>9.35</v>
      </c>
      <c r="BK12" s="18">
        <v>2.8</v>
      </c>
      <c r="BL12" s="18">
        <v>0.3</v>
      </c>
      <c r="BM12" s="18">
        <v>0</v>
      </c>
      <c r="BN12" s="18">
        <v>9.1</v>
      </c>
      <c r="BO12" s="18">
        <v>2.6</v>
      </c>
      <c r="BP12" s="18">
        <v>0</v>
      </c>
      <c r="BQ12" s="18">
        <v>0</v>
      </c>
      <c r="BR12" s="29" t="s">
        <v>56</v>
      </c>
      <c r="BS12" s="11">
        <f>IF(SUM(AY12,BC12)&gt;0,SUM(AY12,BC12),"")</f>
        <v>7.1999999999999993</v>
      </c>
      <c r="BT12" s="11">
        <f>IF(SUM(AX12:AY12,BA12:BC12,BE12)-AZ12-BD12&gt;0,SUM(AX12:AY12,BA12:BC12,BE12)-AZ12-BD12,"")</f>
        <v>34.450000000000003</v>
      </c>
      <c r="BU12" s="11">
        <f>IF(SUM(BF12:BG12,BI12)-BH12&gt;0,SUM(BF12:BG12,BI12)-BH12,"")</f>
        <v>11.1</v>
      </c>
      <c r="BV12" s="11">
        <f>IF(SUM(AY12,BC12,BG12)&gt;0,SUM(AY12,BC12,BG12),"")</f>
        <v>9.6</v>
      </c>
      <c r="BW12" s="11">
        <f>IF(SUM(BT12,BU12)&gt;0,SUM(BT12,BU12),"")</f>
        <v>45.550000000000004</v>
      </c>
      <c r="BX12" s="11">
        <f>IF(SUM(BK12,BO12)&gt;0,SUM(BK12,BO12),"")</f>
        <v>5.4</v>
      </c>
      <c r="BY12" s="11">
        <f>IF(SUM(BJ12:BK12,BM12:BO12,BQ12)-SUM(BL12,BP12)&gt;0,SUM(BJ12:BK12,BM12:BO12,BQ12)-SUM(BL12,BP12),"")</f>
        <v>23.55</v>
      </c>
      <c r="BZ12" s="11">
        <f>IF(SUM(BT12,BU12,BY12)&gt;0,SUM(BT12,BU12,BY12),"")</f>
        <v>69.100000000000009</v>
      </c>
      <c r="CA12" s="19">
        <v>18.7</v>
      </c>
      <c r="CB12" s="19">
        <v>5.6</v>
      </c>
      <c r="CC12" s="19">
        <v>0</v>
      </c>
      <c r="CD12" s="19">
        <v>0</v>
      </c>
      <c r="CE12" s="19">
        <v>18.600000000000001</v>
      </c>
      <c r="CF12" s="19">
        <v>6</v>
      </c>
      <c r="CG12" s="19">
        <v>0</v>
      </c>
      <c r="CH12" s="19">
        <v>0</v>
      </c>
      <c r="CI12" s="19">
        <v>18</v>
      </c>
      <c r="CJ12" s="19">
        <v>4.8</v>
      </c>
      <c r="CK12" s="19">
        <v>0.6</v>
      </c>
      <c r="CL12" s="19">
        <v>0</v>
      </c>
      <c r="CM12" s="19">
        <v>18.600000000000001</v>
      </c>
      <c r="CN12" s="19">
        <v>5.6</v>
      </c>
      <c r="CO12" s="19">
        <v>0</v>
      </c>
      <c r="CP12" s="19">
        <v>0</v>
      </c>
      <c r="CQ12" s="19">
        <v>18.5</v>
      </c>
      <c r="CR12" s="19">
        <v>6</v>
      </c>
      <c r="CS12" s="19">
        <v>0</v>
      </c>
      <c r="CT12" s="19">
        <v>0</v>
      </c>
      <c r="CU12" s="28"/>
      <c r="CV12" s="41">
        <f>IF(SUM(CB12,CF12)&gt;0,SUM(CB12,CF12),"")</f>
        <v>11.6</v>
      </c>
      <c r="CW12" s="41">
        <f>IF(SUM(CA12:CB12,CD12:CF12,CH12)-CC12-CG12&gt;0,SUM(CA12:CB12,CD12:CF12,CH12)-CC12-CG12,"")</f>
        <v>48.9</v>
      </c>
      <c r="CX12" s="41">
        <f>IF(SUM(CI12:CJ12,CL12)-CK12&gt;0,SUM(CI12:CJ12,CL12)-CK12,"")</f>
        <v>22.2</v>
      </c>
      <c r="CY12" s="41">
        <f>IF(SUM(CB12,CF12,CJ12)&gt;0,SUM(CB12,CF12,CJ12),"")</f>
        <v>16.399999999999999</v>
      </c>
      <c r="CZ12" s="41">
        <f>IF(SUM(CW12,CX12)&gt;0,SUM(CW12,CX12),"")</f>
        <v>71.099999999999994</v>
      </c>
      <c r="DA12" s="41">
        <f>IF(SUM(CN12,CR12)&gt;0,SUM(CN12,CR12),"")</f>
        <v>11.6</v>
      </c>
      <c r="DB12" s="41">
        <f>IF(SUM(CM12:CN12,CP12:CR12,CT12)-SUM(CO12,CS12)&gt;0,SUM(CM12:CN12,CP12:CR12,CT12)-SUM(CO12,CS12),"")</f>
        <v>48.7</v>
      </c>
      <c r="DC12" s="41">
        <f>IF(SUM(CW12,CX12,DB12)&gt;0,SUM(CW12,CX12,DB12),"")</f>
        <v>119.8</v>
      </c>
      <c r="DD12" s="52" t="str">
        <f>IF(MAX(EB12,FD12,GF12,HH12,IJ12,JL12,KN12,LP12,MR12,NT12,OV12,PX12,QZ12,SB12,TD12)-IF(L12="",0,L12)&gt;0.001,MAX(EB12,FD12,GF12,HH12,IJ12,JL12,KN12,LP12,MR12,NT12,OV12,PX12,QZ12,SB12,TD12)-IF(L12="",0,L12),"")</f>
        <v/>
      </c>
      <c r="DE12" s="52" t="str">
        <f>IF(MAX(EC12,FE12,GG12,HI12,IK12,JM12,KO12,LQ12,MS12,NU12,OW12,PY12,RA12,SC12,TE12)-IF(N12="",0,N12)&gt;0.001,MAX(EC12,FE12,GG12,HI12,IK12,JM12,KO12,LQ12,MS12,NU12,OW12,PY12,RA12,SC12,TE12)-IF(N12="",0,N12),"")</f>
        <v/>
      </c>
      <c r="DF12" s="52" t="str">
        <f>IF(MAX(EG12,FI12,GK12,HM12,IO12,JQ12,KS12,LU12,MW12,NY12,PA12,QC12,RE12,SG12,TI12)-IF(P12="",0,P12)&gt;0.001,MAX(EG12,FI12,GK12,HM12,IO12,JQ12,KS12,LU12,MW12,NY12,PA12,QC12,RE12,SG12,TI12)-IF(P12="",0,P12),"")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>IF(SUM(DH12,DL12)&gt;0,SUM(DH12,DL12),"")</f>
        <v/>
      </c>
      <c r="EB12" s="41" t="str">
        <f>IF(SUM(DG12:DH12,DJ12:DL12,DN12)-DI12-DM12&gt;0,SUM(DG12:DH12,DJ12:DL12,DN12)-DI12-DM12,"")</f>
        <v/>
      </c>
      <c r="EC12" s="41" t="str">
        <f>IF(SUM(DO12:DP12,DR12)-DQ12&gt;0,SUM(DO12:DP12,DR12)-DQ12,"")</f>
        <v/>
      </c>
      <c r="ED12" s="41" t="str">
        <f>IF(SUM(DH12,DL12,DP12)&gt;0,SUM(DH12,DL12,DP12),"")</f>
        <v/>
      </c>
      <c r="EE12" s="41" t="str">
        <f>IF(SUM(EB12,EC12)&gt;0,SUM(EB12,EC12),"")</f>
        <v/>
      </c>
      <c r="EF12" s="41" t="str">
        <f>IF(SUM(DT12,DX12)&gt;0,SUM(DT12,DX12),"")</f>
        <v/>
      </c>
      <c r="EG12" s="41" t="str">
        <f>IF(SUM(DS12:DT12,DV12:DX12,DZ12)-SUM(DU12,DY12)&gt;0,SUM(DS12:DT12,DV12:DX12,DZ12)-SUM(DU12,DY12),"")</f>
        <v/>
      </c>
      <c r="EH12" s="41" t="str">
        <f>IF(SUM(EB12,EC12,EG12)&gt;0,SUM(EB12,EC12,EG12),"")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IF(SUM(FD12,FE12,FI12)&gt;0,SUM(FD12,FE12,FI12),"")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>IF(SUM(FL12,FP12)&gt;0,SUM(FL12,FP12),"")</f>
        <v/>
      </c>
      <c r="GF12" s="41" t="str">
        <f>IF(SUM(FK12:FL12,FN12:FP12,FR12)-FM12-FQ12&gt;0,SUM(FK12:FL12,FN12:FP12,FR12)-FM12-FQ12,"")</f>
        <v/>
      </c>
      <c r="GG12" s="41" t="str">
        <f>IF(SUM(FS12:FT12,FV12)-FU12&gt;0,SUM(FS12:FT12,FV12)-FU12,"")</f>
        <v/>
      </c>
      <c r="GH12" s="41" t="str">
        <f>IF(SUM(FL12,FP12,FT12)&gt;0,SUM(FL12,FP12,FT12),"")</f>
        <v/>
      </c>
      <c r="GI12" s="41" t="str">
        <f>IF(SUM(GF12,GG12)&gt;0,SUM(GF12,GG12),"")</f>
        <v/>
      </c>
      <c r="GJ12" s="41" t="str">
        <f>IF(SUM(FX12,GB12)&gt;0,SUM(FX12,GB12),"")</f>
        <v/>
      </c>
      <c r="GK12" s="41" t="str">
        <f>IF(SUM(FW12:FX12,FZ12:GB12,GD12)-SUM(FY12,GC12)&gt;0,SUM(FW12:FX12,FZ12:GB12,GD12)-SUM(FY12,GC12),"")</f>
        <v/>
      </c>
      <c r="GL12" s="41" t="str">
        <f>IF(SUM(GF12,GG12,GK12)&gt;0,SUM(GF12,GG12,GK12),"")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IF(SUM(HH12,HI12,HM12)&gt;0,SUM(HH12,HI12,HM12),"")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>IF(SUM(HP12,HT12)&gt;0,SUM(HP12,HT12),"")</f>
        <v/>
      </c>
      <c r="IJ12" s="41" t="str">
        <f>IF(SUM(HO12:HP12,HR12:HT12,HV12)-HQ12-HU12&gt;0,SUM(HO12:HP12,HR12:HT12,HV12)-HQ12-HU12,"")</f>
        <v/>
      </c>
      <c r="IK12" s="41" t="str">
        <f>IF(SUM(HW12:HX12,HZ12)-HY12&gt;0,SUM(HW12:HX12,HZ12)-HY12,"")</f>
        <v/>
      </c>
      <c r="IL12" s="41" t="str">
        <f>IF(SUM(HP12,HT12,HX12)&gt;0,SUM(HP12,HT12,HX12),"")</f>
        <v/>
      </c>
      <c r="IM12" s="41" t="str">
        <f>IF(SUM(IJ12,IK12)&gt;0,SUM(IJ12,IK12),"")</f>
        <v/>
      </c>
      <c r="IN12" s="41" t="str">
        <f>IF(SUM(IB12,IF12)&gt;0,SUM(IB12,IF12),"")</f>
        <v/>
      </c>
      <c r="IO12" s="41" t="str">
        <f>IF(SUM(IA12:IB12,ID12:IF12,IH12)-SUM(IC12,IG12)&gt;0,SUM(IA12:IB12,ID12:IF12,IH12)-SUM(IC12,IG12),"")</f>
        <v/>
      </c>
      <c r="IP12" s="41" t="str">
        <f>IF(SUM(IJ12,IK12,IO12)&gt;0,SUM(IJ12,IK12,IO12),"")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IF(SUM(JL12,JM12,JQ12)&gt;0,SUM(JL12,JM12,JQ12),"")</f>
        <v/>
      </c>
      <c r="JS12" s="17">
        <v>18.399999999999999</v>
      </c>
      <c r="JT12" s="17">
        <v>5.6</v>
      </c>
      <c r="JU12" s="17">
        <v>0.6</v>
      </c>
      <c r="JV12" s="17">
        <v>0</v>
      </c>
      <c r="JW12" s="17">
        <v>18.600000000000001</v>
      </c>
      <c r="JX12" s="17">
        <v>6</v>
      </c>
      <c r="JY12" s="17">
        <v>0</v>
      </c>
      <c r="JZ12" s="17">
        <v>0</v>
      </c>
      <c r="KA12" s="17"/>
      <c r="KB12" s="17"/>
      <c r="KC12" s="17"/>
      <c r="KD12" s="17"/>
      <c r="KE12" s="17">
        <v>18.600000000000001</v>
      </c>
      <c r="KF12" s="17">
        <v>5.6</v>
      </c>
      <c r="KG12" s="17">
        <v>0.6</v>
      </c>
      <c r="KH12" s="17">
        <v>0</v>
      </c>
      <c r="KI12" s="17">
        <v>18.600000000000001</v>
      </c>
      <c r="KJ12" s="17">
        <v>6</v>
      </c>
      <c r="KK12" s="17">
        <v>0.6</v>
      </c>
      <c r="KL12" s="17">
        <v>0</v>
      </c>
      <c r="KM12" s="41">
        <f>IF(SUM(JT12,JX12)&gt;0,SUM(JT12,JX12),"")</f>
        <v>11.6</v>
      </c>
      <c r="KN12" s="41">
        <f>IF(SUM(JS12:JT12,JV12:JX12,JZ12)-JU12-JY12&gt;0,SUM(JS12:JT12,JV12:JX12,JZ12)-JU12-JY12,"")</f>
        <v>48</v>
      </c>
      <c r="KO12" s="41" t="str">
        <f>IF(SUM(KA12:KB12,KD12)-KC12&gt;0,SUM(KA12:KB12,KD12)-KC12,"")</f>
        <v/>
      </c>
      <c r="KP12" s="41">
        <f>IF(SUM(JT12,JX12,KB12)&gt;0,SUM(JT12,JX12,KB12),"")</f>
        <v>11.6</v>
      </c>
      <c r="KQ12" s="41">
        <f>IF(SUM(KN12,KO12)&gt;0,SUM(KN12,KO12),"")</f>
        <v>48</v>
      </c>
      <c r="KR12" s="41">
        <f>IF(SUM(KF12,KJ12)&gt;0,SUM(KF12,KJ12),"")</f>
        <v>11.6</v>
      </c>
      <c r="KS12" s="41">
        <f>IF(SUM(KE12:KF12,KH12:KJ12,KL12)-SUM(KG12,KK12)&gt;0,SUM(KE12:KF12,KH12:KJ12,KL12)-SUM(KG12,KK12),"")</f>
        <v>47.6</v>
      </c>
      <c r="KT12" s="41">
        <f>IF(SUM(KN12,KO12,KS12)&gt;0,SUM(KN12,KO12,KS12),"")</f>
        <v>95.6</v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IF(SUM(LP12,LQ12,LU12)&gt;0,SUM(LP12,LQ12,LU12),"")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>IF(SUM(LX12,MB12)&gt;0,SUM(LX12,MB12),"")</f>
        <v/>
      </c>
      <c r="MR12" s="41" t="str">
        <f>IF(SUM(LW12:LX12,LZ12:MB12,MD12)-LY12-MC12&gt;0,SUM(LW12:LX12,LZ12:MB12,MD12)-LY12-MC12,"")</f>
        <v/>
      </c>
      <c r="MS12" s="41" t="str">
        <f>IF(SUM(ME12:MF12,MH12)-MG12&gt;0,SUM(ME12:MF12,MH12)-MG12,"")</f>
        <v/>
      </c>
      <c r="MT12" s="41" t="str">
        <f>IF(SUM(LX12,MB12,MF12)&gt;0,SUM(LX12,MB12,MF12),"")</f>
        <v/>
      </c>
      <c r="MU12" s="41" t="str">
        <f>IF(SUM(MR12,MS12)&gt;0,SUM(MR12,MS12),"")</f>
        <v/>
      </c>
      <c r="MV12" s="41" t="str">
        <f>IF(SUM(MJ12,MN12)&gt;0,SUM(MJ12,MN12),"")</f>
        <v/>
      </c>
      <c r="MW12" s="41" t="str">
        <f>IF(SUM(MI12:MJ12,ML12:MN12,MP12)-SUM(MK12,MO12)&gt;0,SUM(MI12:MJ12,ML12:MN12,MP12)-SUM(MK12,MO12),"")</f>
        <v/>
      </c>
      <c r="MX12" s="41" t="str">
        <f>IF(SUM(MR12,MS12,MW12)&gt;0,SUM(MR12,MS12,MW12),"")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IF(SUM(NT12,NU12,NY12)&gt;0,SUM(NT12,NU12,NY12),"")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>IF(SUM(OB12,OF12)&gt;0,SUM(OB12,OF12),"")</f>
        <v/>
      </c>
      <c r="OV12" s="41" t="str">
        <f>IF(SUM(OA12:OB12,OD12:OF12,OH12)-OC12-OG12&gt;0,SUM(OA12:OB12,OD12:OF12,OH12)-OC12-OG12,"")</f>
        <v/>
      </c>
      <c r="OW12" s="41" t="str">
        <f>IF(SUM(OI12:OJ12,OL12)-OK12&gt;0,SUM(OI12:OJ12,OL12)-OK12,"")</f>
        <v/>
      </c>
      <c r="OX12" s="41" t="str">
        <f>IF(SUM(OB12,OF12,OJ12)&gt;0,SUM(OB12,OF12,OJ12),"")</f>
        <v/>
      </c>
      <c r="OY12" s="41" t="str">
        <f>IF(SUM(OV12,OW12)&gt;0,SUM(OV12,OW12),"")</f>
        <v/>
      </c>
      <c r="OZ12" s="41" t="str">
        <f>IF(SUM(ON12,OR12)&gt;0,SUM(ON12,OR12),"")</f>
        <v/>
      </c>
      <c r="PA12" s="41" t="str">
        <f>IF(SUM(OM12:ON12,OP12:OR12,OT12)-SUM(OO12,OS12)&gt;0,SUM(OM12:ON12,OP12:OR12,OT12)-SUM(OO12,OS12),"")</f>
        <v/>
      </c>
      <c r="PB12" s="41" t="str">
        <f>IF(SUM(OV12,OW12,PA12)&gt;0,SUM(OV12,OW12,PA12),"")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IF(SUM(PX12,PY12,QC12)&gt;0,SUM(PX12,PY12,QC12),"")</f>
        <v/>
      </c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41" t="str">
        <f>IF(SUM(QF12,QJ12)&gt;0,SUM(QF12,QJ12),"")</f>
        <v/>
      </c>
      <c r="QZ12" s="41" t="str">
        <f>IF(SUM(QE12:QF12,QH12:QJ12,QL12)-QG12-QK12&gt;0,SUM(QE12:QF12,QH12:QJ12,QL12)-QG12-QK12,"")</f>
        <v/>
      </c>
      <c r="RA12" s="41" t="str">
        <f>IF(SUM(QM12:QN12,QP12)-QO12&gt;0,SUM(QM12:QN12,QP12)-QO12,"")</f>
        <v/>
      </c>
      <c r="RB12" s="41" t="str">
        <f>IF(SUM(QF12,QJ12,QN12)&gt;0,SUM(QF12,QJ12,QN12),"")</f>
        <v/>
      </c>
      <c r="RC12" s="41" t="str">
        <f>IF(SUM(QZ12,RA12)&gt;0,SUM(QZ12,RA12),"")</f>
        <v/>
      </c>
      <c r="RD12" s="41" t="str">
        <f>IF(SUM(QR12,QV12)&gt;0,SUM(QR12,QV12),"")</f>
        <v/>
      </c>
      <c r="RE12" s="41" t="str">
        <f>IF(SUM(QQ12:QR12,QT12:QV12,QX12)-SUM(QS12,QW12)&gt;0,SUM(QQ12:QR12,QT12:QV12,QX12)-SUM(QS12,QW12),"")</f>
        <v/>
      </c>
      <c r="RF12" s="41" t="str">
        <f>IF(SUM(QZ12,RA12,RE12)&gt;0,SUM(QZ12,RA12,RE12),"")</f>
        <v/>
      </c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1" t="str">
        <f>IF(SUM(RH12,RL12)&gt;0,SUM(RH12,RL12),"")</f>
        <v/>
      </c>
      <c r="SB12" s="11" t="str">
        <f>IF(SUM(RG12:RH12,RJ12:RL12,RN12)-RI12-RM12&gt;0,SUM(RG12:RH12,RJ12:RL12,RN12)-RI12-RM12,"")</f>
        <v/>
      </c>
      <c r="SC12" s="11" t="str">
        <f>IF(SUM(RO12:RP12,RR12)-RQ12&gt;0,SUM(RO12:RP12,RR12)-RQ12,"")</f>
        <v/>
      </c>
      <c r="SD12" s="11" t="str">
        <f>IF(SUM(RH12,RL12,RP12)&gt;0,SUM(RH12,RL12,RP12),"")</f>
        <v/>
      </c>
      <c r="SE12" s="11" t="str">
        <f>IF(SUM(SB12,SC12)&gt;0,SUM(SB12,SC12),"")</f>
        <v/>
      </c>
      <c r="SF12" s="11" t="str">
        <f>IF(SUM(RT12,RX12)&gt;0,SUM(RT12,RX12),"")</f>
        <v/>
      </c>
      <c r="SG12" s="11" t="str">
        <f>IF(SUM(RS12:RT12,RV12:RX12,RZ12)-SUM(RU12,RY12)&gt;0,SUM(RS12:RT12,RV12:RX12,RZ12)-SUM(RU12,RY12),"")</f>
        <v/>
      </c>
      <c r="SH12" s="11" t="str">
        <f>IF(SUM(SB12,SC12,SG12)&gt;0,SUM(SB12,SC12,SG12),"")</f>
        <v/>
      </c>
      <c r="SI12" s="17"/>
      <c r="SJ12" s="17"/>
      <c r="SK12" s="17"/>
      <c r="SL12" s="17"/>
      <c r="SM12" s="17"/>
      <c r="SN12" s="17"/>
      <c r="SO12" s="17"/>
      <c r="SP12" s="17"/>
      <c r="SQ12" s="17"/>
      <c r="SR12" s="17"/>
      <c r="SS12" s="17"/>
      <c r="ST12" s="17"/>
      <c r="SU12" s="17"/>
      <c r="SV12" s="17"/>
      <c r="SW12" s="17"/>
      <c r="SX12" s="17"/>
      <c r="SY12" s="17"/>
      <c r="SZ12" s="17"/>
      <c r="TA12" s="17"/>
      <c r="TB12" s="17"/>
      <c r="TC12" s="41" t="str">
        <f>IF(SUM(SJ12,SN12)&gt;0,SUM(SJ12,SN12),"")</f>
        <v/>
      </c>
      <c r="TD12" s="41" t="str">
        <f>IF(SUM(SI12:SJ12,SL12:SN12,SP12)-SK12-SO12&gt;0,SUM(SI12:SJ12,SL12:SN12,SP12)-SK12-SO12,"")</f>
        <v/>
      </c>
      <c r="TE12" s="41" t="str">
        <f>IF(SUM(SQ12:SR12,ST12)-SS12&gt;0,SUM(SQ12:SR12,ST12)-SS12,"")</f>
        <v/>
      </c>
      <c r="TF12" s="41" t="str">
        <f>IF(SUM(SJ12,SN12,SR12)&gt;0,SUM(SJ12,SN12,SR12),"")</f>
        <v/>
      </c>
      <c r="TG12" s="41" t="str">
        <f>IF(SUM(TD12,TE12)&gt;0,SUM(TD12,TE12),"")</f>
        <v/>
      </c>
      <c r="TH12" s="41" t="str">
        <f>IF(SUM(SV12,SZ12)&gt;0,SUM(SV12,SZ12),"")</f>
        <v/>
      </c>
      <c r="TI12" s="41" t="str">
        <f>IF(SUM(SU12:SV12,SX12:SZ12,TB12)-SUM(SW12,TA12)&gt;0,SUM(SU12:SV12,SX12:SZ12,TB12)-SUM(SW12,TA12),"")</f>
        <v/>
      </c>
      <c r="TJ12" s="41" t="str">
        <f>IF(SUM(TD12,TE12,TI12)&gt;0,SUM(TD12,TE12,TI12),"")</f>
        <v/>
      </c>
      <c r="TK12" s="27">
        <f>IF($CU12="P",CA12,(CA12+AX12)/2)</f>
        <v>18.399999999999999</v>
      </c>
      <c r="TL12" s="27">
        <f>IF($CU12="P",CB12,(CB12+AY12)/2)</f>
        <v>4.8999999999999995</v>
      </c>
      <c r="TM12" s="27">
        <f>IF($CU12="P",CC12,(CC12+AZ12)/2)</f>
        <v>0</v>
      </c>
      <c r="TN12" s="27">
        <f>IF($CU12="P",CD12,(CD12+BA12)/2)</f>
        <v>0</v>
      </c>
      <c r="TO12" s="27">
        <f>IF($CU12="P",CE12,(CE12+BB12)/2)</f>
        <v>13.875</v>
      </c>
      <c r="TP12" s="27">
        <f>IF($CU12="P",CF12,(CF12+BC12)/2)</f>
        <v>4.5</v>
      </c>
      <c r="TQ12" s="27">
        <f>IF($CU12="P",CG12,(CG12+BD12)/2)</f>
        <v>0</v>
      </c>
      <c r="TR12" s="27">
        <f>IF($CU12="P",CH12,(CH12+BE12)/2)</f>
        <v>0</v>
      </c>
      <c r="TS12" s="27">
        <f>IF($CU12="P",CI12,(CI12+BF12)/2)</f>
        <v>13.5</v>
      </c>
      <c r="TT12" s="27">
        <f>IF($CU12="P",CJ12,(CJ12+BG12)/2)</f>
        <v>3.5999999999999996</v>
      </c>
      <c r="TU12" s="27">
        <f>IF($CU12="P",CK12,(CK12+BH12)/2)</f>
        <v>0.44999999999999996</v>
      </c>
      <c r="TV12" s="27">
        <f>IF($CU12="P",CL12,(CL12+BI12)/2)</f>
        <v>0</v>
      </c>
      <c r="TW12" s="27">
        <f>IF($CU12="P",CM12,(CM12+BJ12)/2)</f>
        <v>13.975000000000001</v>
      </c>
      <c r="TX12" s="27">
        <f>IF($CU12="P",CN12,(CN12+BK12)/2)</f>
        <v>4.1999999999999993</v>
      </c>
      <c r="TY12" s="27">
        <f>IF($CU12="P",CO12,(CO12+BL12)/2)</f>
        <v>0.15</v>
      </c>
      <c r="TZ12" s="27">
        <f>IF($CU12="P",CP12,(CP12+BM12)/2)</f>
        <v>0</v>
      </c>
      <c r="UA12" s="27">
        <f>IF($CU12="P",CQ12,(CQ12+BN12)/2)</f>
        <v>13.8</v>
      </c>
      <c r="UB12" s="27">
        <f>IF($CU12="P",CR12,(CR12+BO12)/2)</f>
        <v>4.3</v>
      </c>
      <c r="UC12" s="27">
        <f>IF($CU12="P",CS12,(CS12+BP12)/2)</f>
        <v>0</v>
      </c>
      <c r="UD12" s="27">
        <f>IF($CU12="P",CT12,(CT12+BQ12)/2)</f>
        <v>0</v>
      </c>
      <c r="UE12" s="29" t="s">
        <v>56</v>
      </c>
      <c r="UF12" s="11">
        <f>IF(SUM(TL12,TP12)&gt;0,SUM(TL12,TP12),"")</f>
        <v>9.3999999999999986</v>
      </c>
      <c r="UG12" s="11">
        <f>IF(SUM(TK12:TL12,TN12:TP12,TR12)-TM12-TQ12&gt;0,SUM(TK12:TL12,TN12:TP12,TR12)-TM12-TQ12,"")</f>
        <v>41.674999999999997</v>
      </c>
      <c r="UH12" s="11">
        <f>IF(SUM(TS12:TT12,TV12)-TU12&gt;0,SUM(TS12:TT12,TV12)-TU12,"")</f>
        <v>16.650000000000002</v>
      </c>
      <c r="UI12" s="11">
        <f>IF(SUM(TL12,TP12,TT12)&gt;0,SUM(TL12,TP12,TT12),"")</f>
        <v>12.999999999999998</v>
      </c>
      <c r="UJ12" s="11">
        <f>IF(SUM(UG12,UH12)&gt;0,SUM(UG12,UH12),"")</f>
        <v>58.325000000000003</v>
      </c>
      <c r="UK12" s="11">
        <f>IF(SUM(TX12,UB12)&gt;0,SUM(TX12,UB12),"")</f>
        <v>8.5</v>
      </c>
      <c r="UL12" s="11">
        <f>IF(SUM(TW12:TX12,TZ12:UB12,UD12)-SUM(TY12,UC12)&gt;0,SUM(TW12:TX12,TZ12:UB12,UD12)-SUM(TY12,UC12),"")</f>
        <v>36.125</v>
      </c>
      <c r="UM12" s="11">
        <f>IF(SUM(UG12,UH12,UL12)&gt;0,SUM(UG12,UH12,UL12),"")</f>
        <v>94.45</v>
      </c>
    </row>
    <row r="13" spans="1:559" x14ac:dyDescent="0.2">
      <c r="A13" s="4" cm="1">
        <f t="array" ref="A13">IF(AND(H13&lt;&gt;"",H13&lt;&gt;"No DD"),SUMPRODUCT((H$4:H$22&lt;&gt;"")*(H$4:H$22&lt;&gt;"No DD")*(E$4:E$22&gt;E13))+1,IF(H13="No DD",SUMPRODUCT((H$4:H$22="No DD")*(E$4:E$22&gt;E13))+1+SUMPRODUCT((H$4:H$22&lt;&gt;"")*(H$4:H$22&lt;&gt;"No DD")),""))</f>
        <v>10</v>
      </c>
      <c r="B13" s="5" t="s">
        <v>172</v>
      </c>
      <c r="C13" s="4" t="s">
        <v>8</v>
      </c>
      <c r="D13" s="4">
        <v>2002</v>
      </c>
      <c r="E13" s="9">
        <f>SUM(J13:R13)+SUM(J13:N13)*0.0000001+SUM(J13)*0.0000000000001</f>
        <v>168.4000117900049</v>
      </c>
      <c r="F13" s="3" t="str">
        <f>IF(OR(AND(AP13&gt;=AW$24,AQ13&gt;=AW$28,AP13&lt;&gt;"",AO13=""),AND(AU13&gt;=AW$24,AV13&gt;=AW$28,AU13&lt;&gt;"",AO13=""),AND(BS13&gt;=BZ$24,BT13&gt;=BZ$28,BS13&lt;&gt;"",BR13=""),AND(BX13&gt;=BZ$24,BY13&gt;=BZ$28,BX13&lt;&gt;"",BR13=""),AND(CV13&gt;=DC$24,CW13&gt;=DC$28,CV13&lt;&gt;"",CU13=""),AND(DA13&gt;=DC$24,DB13&gt;=DC$28,DA13&lt;&gt;""),AND(EA13&gt;=EH$24,EB13&gt;=EH$28,EA13&lt;&gt;""),AND(EF13&gt;=EH$24,EG13&gt;=EH$28,EF13&lt;&gt;""),AND(FC13&gt;=FJ$24,FD13&gt;=FJ$28,FC13&lt;&gt;""),AND(FH13&gt;=FJ$24,FI13&gt;=FJ$28,FH13&lt;&gt;""),AND(GE13&gt;=GL$24,GF13&gt;=GL$28,GE13&lt;&gt;""),AND(GJ13&gt;=GL$24,GK13&gt;=GL$28,GJ13&lt;&gt;""),AND(HG13&gt;=HN$24,HH13&gt;=HN$28,HG13&lt;&gt;""),AND(HL13&gt;=HN$24,HM13&gt;=HN$28,HL13&lt;&gt;""),AND(II13&gt;=IP$24,IJ13&gt;=IP$28,II13&lt;&gt;""),AND(IN13&gt;=IP$24,IO13&gt;=IP$28,IN13&lt;&gt;""),AND(JK13&gt;=JR$24,JL13&gt;=JR$28,JK13&lt;&gt;""),AND(JP13&gt;=JR$24,JQ13&gt;=JR$28,JP13&lt;&gt;""),AND(KM13&gt;=KT$24,KN13&gt;=KT$28,KM13&lt;&gt;""),AND(KR13&gt;=KT$24,KS13&gt;=KT$28,KR13&lt;&gt;""),AND(LO13&gt;=LV$24,LP13&gt;=LV$28,LO13&lt;&gt;""),AND(LT13&gt;=LV$24,LU13&gt;=LV$28,LT13&lt;&gt;""),AND(MQ13&gt;=MX$24,MR13&gt;=MX$28,MQ13&lt;&gt;""),AND(MV13&gt;=MX$24,MW13&gt;=MX$28,MV13&lt;&gt;""),AND(NS13&gt;=NZ$24,NT13&gt;=NZ$28,NS13&lt;&gt;""),AND(NX13&gt;=NZ$24,NY13&gt;=NZ$28,NX13&lt;&gt;""),AND(OU13&gt;=PB$24,OV13&gt;=PB$28,OU13&lt;&gt;""),AND(OZ13&gt;=PB$24,PA13&gt;=PB$28,OZ13&lt;&gt;""),AND(PW13&gt;=QD$24,PX13&gt;=QD$28,PW13&lt;&gt;""),AND(QB13&gt;=QD$24,QC13&gt;=QD$28,QB13&lt;&gt;""),AND(QY13&gt;=RF$24,QZ13&gt;=RF$28,QY13&lt;&gt;""),AND(RD13&gt;=RF$24,RE13&gt;=RF$28,RD13&lt;&gt;""),AND(SA13&gt;=SH$24,SB13&gt;=SH$28,SA13&lt;&gt;""),AND(SF13&gt;=SH$24,SG13&gt;=SH$28,SF13&lt;&gt;""),AND(TC13&gt;=TJ$24,TD13&gt;=TJ$28,TC13&lt;&gt;""),AND(TI13&gt;=TJ$24,TJ13&gt;=TJ$28,TI13&lt;&gt;"")),"P","")</f>
        <v>P</v>
      </c>
      <c r="G13" s="3" t="str">
        <f>IF(OR(AND(AQ13&gt;=AW$28,AQ13&lt;&gt;"",AO13=""),AND(AV13&gt;=AW$28,AV13&lt;&gt;"",AO13=""),AND(BT13&gt;=BZ$28,BT13&lt;&gt;"",BR13=""),AND(BY13&gt;=BZ$28,BY13&lt;&gt;"",BR13=""),AND(CW13&gt;=DC$28,CW13&lt;&gt;"",CU13=""),AND(DB13&gt;=DC$28,DB13&lt;&gt;"",CU13=""),AND(EB13&gt;=EH$28,EB13&lt;&gt;""),AND(EG13&gt;=EH$28,EG13&lt;&gt;""),AND(FD13&gt;=FJ$28,FD13&lt;&gt;""),AND(FI13&gt;=FJ$28,FI13&lt;&gt;""),AND(GF13&gt;=GL$28,GF13&lt;&gt;""),AND(GK13&gt;=GL$28,GK13&lt;&gt;""),AND(HH13&gt;=HN$28,HH13&lt;&gt;""),AND(HM13&gt;=HN$28,HM13&lt;&gt;""),AND(IJ13&gt;=IP$28,IJ13&lt;&gt;""),AND(IO13&gt;=IP$28,IO13&lt;&gt;""),AND(JL13&gt;=JR$28,JL13&lt;&gt;""),AND(JQ13&gt;=JR$28,JQ13&lt;&gt;""),AND(KN13&gt;=KT$28,KN13&lt;&gt;""),AND(KS13&gt;=KT$28,KS13&lt;&gt;""),AND(LP13&gt;=LV$28,LP13&lt;&gt;""),AND(LU13&gt;=LV$28,LU13&lt;&gt;""),AND(MR13&gt;=MX$28,MR13&lt;&gt;""),AND(MW13&gt;=MX$28,MW13&lt;&gt;""),AND(NT13&gt;=NZ$28,NT13&lt;&gt;""),AND(NY13&gt;=NZ$28,NY13&lt;&gt;""),AND(OV13&gt;=PB$28,OV13&lt;&gt;""),AND(PA13&gt;=PB$28,PA13&lt;&gt;""),AND(PX13&gt;=QD$28,PX13&lt;&gt;""),AND(QC13&gt;=QD$28,QC13&lt;&gt;""),AND(QZ13&gt;=RF$28,QZ13&lt;&gt;""),AND(RE13&gt;=RF$28,RE13&lt;&gt;""),AND(SB13&gt;=SH$28,SB13&lt;&gt;""),AND(SG13&gt;=SH$28,SG13&lt;&gt;""),AND(TD13&gt;=TJ$28,TD13&lt;&gt;""),AND(TJ13&gt;=TJ$28,TJ13&lt;&gt;"")),"P","")</f>
        <v>P</v>
      </c>
      <c r="H13" s="37" t="str">
        <f>IF(AND(G13="P",F13=""),"No DD",IF(OR(AND(AS13&gt;=AW$27,AT13&gt;=AW$31,AS13&lt;&gt;"",AO13=""),AND(BV13&gt;=BZ$27,BW13&gt;=BZ$31,BV13&lt;&gt;"",BR13=""),AND(CY13&gt;=DC$27,CZ13&gt;=DC$31,CY13&lt;&gt;"",CU13=""),AND(ED13&gt;=EH$27,EE13&gt;=EH$31,ED13&lt;&gt;""),AND(FF13&gt;=FJ$27,FG13&gt;=FJ$31,FF13&lt;&gt;""),AND(GH13&gt;=GL$27,GI13&gt;=GL$31,GH13&lt;&gt;""),AND(HJ13&gt;=HN$27,HK13&gt;=HN$31,HJ13&lt;&gt;""),AND(IL13&gt;=IP$27,IM13&gt;=IP$31,IL13&lt;&gt;""),AND(JN13&gt;=JR$27,JO13&gt;=JR$31,JN13&lt;&gt;""),AND(KP13&gt;=KT$27,KQ13&gt;=KT$31,KP13&lt;&gt;""),AND(LR13&gt;=LV$27,LS13&gt;=LV$31,LR13&lt;&gt;""),AND(MT13&gt;=MX$27,MU13&gt;=MX$31,MT13&lt;&gt;""),AND(NV13&gt;=NZ$27,NW13&gt;=NZ$31,NV13&lt;&gt;""),AND(OX13&gt;=PB$27,OY13&gt;=PB$31,OX13&lt;&gt;""),AND(PZ13&gt;=QD$27,QA13&gt;=QD$31,PZ13&lt;&gt;""),AND(RB13&gt;=RF$27,RC13&gt;=RF$31,RB13&lt;&gt;""),AND(SD13&gt;=SH$27,SE13&gt;=SH$31,SD13&lt;&gt;""),AND(TF13&gt;=TJ$27,TG13&gt;=TJ$31,TF13&lt;&gt;"")),"Merit",IF(OR(AND(AS13&gt;=AW$26,AT13&gt;=AW$30,AS13&lt;&gt;"",AO13=""),AND(BV13&gt;=BZ$26,BW13&gt;=BZ$30,BV13&lt;&gt;"",BR13=""),AND(CY13&gt;=DC$26,CZ13&gt;=DC$30,CY13&lt;&gt;"",CU13=""),AND(ED13&gt;=EH$26,EE13&gt;=EH$30,ED13&lt;&gt;""),AND(FF13&gt;=FJ$26,FG13&gt;=FJ$30,FF13&lt;&gt;""),AND(GH13&gt;=GL$26,GI13&gt;=GL$30,GH13&lt;&gt;""),AND(HJ13&gt;=HN$26,HK13&gt;=HN$30,HJ13&lt;&gt;""),AND(IL13&gt;=IP$26,IM13&gt;=IP$30,IL13&lt;&gt;""),AND(JN13&gt;=JR$26,JO13&gt;=JR$30,JN13&lt;&gt;""),AND(KP13&gt;=KT$26,KQ13&gt;=KT$30,KP13&lt;&gt;""),AND(LR13&gt;=LV$26,LS13&gt;=LV$30,LR13&lt;&gt;""),AND(MT13&gt;=MX$26,MU13&gt;=MX$30,MT13&lt;&gt;""),AND(NV13&gt;=NZ$26,NW13&gt;=NZ$30,NV13&lt;&gt;""),AND(OX13&gt;=PB$26,OY13&gt;=PB$30,OX13&lt;&gt;""),AND(PZ13&gt;=QD$26,QA13&gt;=QD$30,PZ13&lt;&gt;""),AND(RB13&gt;=RF$26,RC13&gt;=RF$30,RB13&lt;&gt;""),AND(SD13&gt;=SH$26,SE13&gt;=SH$30,SD13&lt;&gt;""),AND(TF13&gt;=TJ$26,TG13&gt;=TJ$30,TF13&lt;&gt;"")),"Excellence",IF(I13="P","Worlds Team",IF(F13="P","National Team","")))))</f>
        <v>Worlds Team</v>
      </c>
      <c r="I13" s="3" t="str">
        <f>IF(OR(AND(AS13&gt;=AW$25,AT13&gt;=AW$29,AS13&lt;&gt;"",AO13=""),AND(BV13&gt;=BZ$25,BW13&gt;=BZ$29,BV13&lt;&gt;"",BR13=""),AND(CY13&gt;=DC$25,CZ13&gt;=DC$29,CY13&lt;&gt;"",CU13=""),AND(ED13&gt;=EH$25,EE13&gt;=EH$29,ED13&lt;&gt;""),AND(FF13&gt;=FJ$25,FG13&gt;=FJ$29,FF13&lt;&gt;""),AND(GH13&gt;=GL$25,GI13&gt;=GL$29,GH13&lt;&gt;""),AND(HJ13&gt;=HN$25,HK13&gt;=HN$29,HJ13&lt;&gt;""),AND(IL13&gt;=IP$25,IM13&gt;=IP$29,IL13&lt;&gt;""),AND(JN13&gt;=JR$25,JO13&gt;=JR$29,JN13&lt;&gt;""),AND(KP13&gt;=KT$25,KQ13&gt;=KT$29,KP13&lt;&gt;""),AND(LR13&gt;=LV$25,LS13&gt;=LV$29,LR13&lt;&gt;""),AND(MT13&gt;=MX$25,MU13&gt;=MX$29,MT13&lt;&gt;""),AND(NV13&gt;=NZ$25,NW13&gt;=NZ$29,NV13&lt;&gt;""),AND(OX13&gt;=PB$25,OY13&gt;=PB$29,OX13&lt;&gt;""),AND(PZ13&gt;=QD$25,QA13&gt;=QD$29,PZ13&lt;&gt;""),AND(RB13&gt;=RF$25,RC13&gt;=RF$29,RB13&lt;&gt;""),AND(SD13&gt;=SH$25,SE13&gt;=SH$29,SD13&lt;&gt;""),AND(TF13&gt;=TJ$25,TG13&gt;=TJ$29,TF13&lt;&gt;"")),"P","")</f>
        <v>P</v>
      </c>
      <c r="J13" s="8">
        <f>IF(COUNT(AQ13,BT13,CW13)&gt;0,LARGE((AQ13,BT13,CW13),1),0)</f>
        <v>48.8</v>
      </c>
      <c r="K13" s="8" t="str">
        <f>IF(J13=0,"",IF(J13=CW13,$CA$1,IF(J13=BT13,$AX$1,IF(J13=AQ13,$U$1,""))))</f>
        <v>2024 Nationals</v>
      </c>
      <c r="L13" s="8">
        <f>IF(COUNT(AQ13,BT13,CW13)&gt;1,LARGE((AQ13,BT13,CW13),2),0)</f>
        <v>44.900000000000006</v>
      </c>
      <c r="M13" s="8" t="str">
        <f>IF(K13=0,"",IF(AND(L13=J13,L13=AQ13,K13=BT13),$U$1,IF(AND(L13=J13,L13=AQ13,L13=CW13),$U$1,IF(AND(L13=J13,L13=CW13,L13=BT13),$AX$1,IF(L13=CW13,$CA$1,IF(L13=BT13,$AX$1,IF(L13=AQ13,$U$1,"")))))))</f>
        <v>2024 Elite Canada</v>
      </c>
      <c r="N13" s="8">
        <f>IF(COUNT(AR13,BU13,CX13)&gt;0,LARGE((AR13,BU13,CX13),1),0)</f>
        <v>24.2</v>
      </c>
      <c r="O13" s="8" t="str">
        <f>IF(N13=0,"",IF(N13=CX13,$CA$1,IF(N13=BU13,$AX$1,IF(N13=AR13,$U$1,""))))</f>
        <v>2023 Domestic 3rd Trial</v>
      </c>
      <c r="P13" s="8">
        <f>IF(MAX(AV13,BY13,DB13)&gt;0,MAX(AV13,BY13,DB13),0)</f>
        <v>48.5</v>
      </c>
      <c r="Q13" s="8" t="str">
        <f>IF(P13=0,"",IF(P13=DB13,$CA$1,IF(P13=BY13,$AX$1,IF(P13=AV13,$U$1,""))))</f>
        <v>2024 Elite Canada</v>
      </c>
      <c r="R13" s="8">
        <f>IF(MAX(DD13:DF13)&gt;0,MAX(DD13:DF13),"")</f>
        <v>2</v>
      </c>
      <c r="S13" s="11" t="str">
        <f>IF(R13="","",IF(R13=DD13,"("&amp;DD$2&amp;")",IF(R13=DE13,"("&amp;DE$2&amp;")",IF(R13=DF13,"("&amp;DF$2&amp;")"))))</f>
        <v>(Q1)</v>
      </c>
      <c r="T13" s="8" t="str">
        <f>IF(R13="","",IF(R13=DD13,IF(R13+IF(L13="",0,L13)=TD13,$SI$1,IF(R13+IF(L13="",0,L13)=SB13,$RG$1,IF(R13+IF(L13="",0,L13)=QZ13,$QE$1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))),IF(R13=DE13,IF(R13+IF(N13="",0,N13)=TE13,$SI$1,IF(R13+IF(N13="",0,N13)=SC13,$RG$1,IF(R13+IF(N13="",0,N13)=RA13,$QE$1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))),IF(R13=DF13,IF(R13+IF(P13="",0,P13)=TI13,$SI$1,IF(R13+IF(P13="",0,P13)=SG13,$RG$1,IF(R13+IF(P13="",0,P13)=RE13,$QE$1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)))</f>
        <v>2023 WAGC (Nov 17)</v>
      </c>
      <c r="U13" s="19">
        <v>18.3</v>
      </c>
      <c r="V13" s="19">
        <v>5.6</v>
      </c>
      <c r="W13" s="19">
        <v>0</v>
      </c>
      <c r="X13" s="19">
        <v>0</v>
      </c>
      <c r="Y13" s="19">
        <v>0</v>
      </c>
      <c r="Z13" s="19">
        <v>0</v>
      </c>
      <c r="AA13" s="19">
        <v>0</v>
      </c>
      <c r="AB13" s="19">
        <v>0</v>
      </c>
      <c r="AC13" s="19">
        <v>19</v>
      </c>
      <c r="AD13" s="19">
        <v>5.2</v>
      </c>
      <c r="AE13" s="19">
        <v>0</v>
      </c>
      <c r="AF13" s="19">
        <v>0</v>
      </c>
      <c r="AG13" s="19"/>
      <c r="AH13" s="19"/>
      <c r="AI13" s="19"/>
      <c r="AJ13" s="19"/>
      <c r="AK13" s="19"/>
      <c r="AL13" s="19"/>
      <c r="AM13" s="19"/>
      <c r="AN13" s="19"/>
      <c r="AO13" s="28"/>
      <c r="AP13" s="41">
        <f>IF(SUM(V13,Z13)&gt;0,SUM(V13,Z13),"")</f>
        <v>5.6</v>
      </c>
      <c r="AQ13" s="41">
        <f>IF(SUM(U13:V13,X13:Z13,AB13)-W13-AA13&gt;0,SUM(U13:V13,X13:Z13,AB13)-W13-AA13,"")</f>
        <v>23.9</v>
      </c>
      <c r="AR13" s="41">
        <f>IF(SUM(AC13:AD13,AF13)-AE13&gt;0,SUM(AC13:AD13,AF13)-AE13,"")</f>
        <v>24.2</v>
      </c>
      <c r="AS13" s="41">
        <f>IF(SUM(V13,Z13,AD13)&gt;0,SUM(V13,Z13,AD13),"")</f>
        <v>10.8</v>
      </c>
      <c r="AT13" s="41">
        <f>IF(SUM(AQ13,AR13)&gt;0,SUM(AQ13,AR13),"")</f>
        <v>48.099999999999994</v>
      </c>
      <c r="AU13" s="41" t="str">
        <f>IF(SUM(AH13,AL13)&gt;0,SUM(AH13,AL13),"")</f>
        <v/>
      </c>
      <c r="AV13" s="41" t="str">
        <f>IF(SUM(AG13:AH13,AJ13:AL13,AN13)-SUM(AI13,AM13)&gt;0,SUM(AG13:AH13,AJ13:AL13,AN13)-SUM(AI13,AM13),"")</f>
        <v/>
      </c>
      <c r="AW13" s="41">
        <f>IF(SUM(AQ13,AR13,AV13)&gt;0,SUM(AQ13,AR13,AV13),"")</f>
        <v>48.099999999999994</v>
      </c>
      <c r="AX13" s="18">
        <v>17.600000000000001</v>
      </c>
      <c r="AY13" s="18">
        <v>4.8</v>
      </c>
      <c r="AZ13" s="18">
        <v>1</v>
      </c>
      <c r="BA13" s="18">
        <v>0</v>
      </c>
      <c r="BB13" s="18">
        <v>18.5</v>
      </c>
      <c r="BC13" s="18">
        <v>5.2</v>
      </c>
      <c r="BD13" s="18">
        <v>0.2</v>
      </c>
      <c r="BE13" s="18">
        <v>0</v>
      </c>
      <c r="BF13" s="18">
        <v>18.2</v>
      </c>
      <c r="BG13" s="18">
        <v>4.3</v>
      </c>
      <c r="BH13" s="18">
        <v>0.3</v>
      </c>
      <c r="BI13" s="18">
        <v>0</v>
      </c>
      <c r="BJ13" s="18">
        <v>18.399999999999999</v>
      </c>
      <c r="BK13" s="18">
        <v>5.6</v>
      </c>
      <c r="BL13" s="18">
        <v>0.2</v>
      </c>
      <c r="BM13" s="18">
        <v>0</v>
      </c>
      <c r="BN13" s="18">
        <v>18.899999999999999</v>
      </c>
      <c r="BO13" s="18">
        <v>6</v>
      </c>
      <c r="BP13" s="18">
        <v>0.2</v>
      </c>
      <c r="BQ13" s="18">
        <v>0</v>
      </c>
      <c r="BR13" s="29"/>
      <c r="BS13" s="11">
        <f>IF(SUM(AY13,BC13)&gt;0,SUM(AY13,BC13),"")</f>
        <v>10</v>
      </c>
      <c r="BT13" s="11">
        <f>IF(SUM(AX13:AY13,BA13:BC13,BE13)-AZ13-BD13&gt;0,SUM(AX13:AY13,BA13:BC13,BE13)-AZ13-BD13,"")</f>
        <v>44.900000000000006</v>
      </c>
      <c r="BU13" s="11">
        <f>IF(SUM(BF13:BG13,BI13)-BH13&gt;0,SUM(BF13:BG13,BI13)-BH13,"")</f>
        <v>22.2</v>
      </c>
      <c r="BV13" s="11">
        <f>IF(SUM(AY13,BC13,BG13)&gt;0,SUM(AY13,BC13,BG13),"")</f>
        <v>14.3</v>
      </c>
      <c r="BW13" s="11">
        <f>IF(SUM(BT13,BU13)&gt;0,SUM(BT13,BU13),"")</f>
        <v>67.100000000000009</v>
      </c>
      <c r="BX13" s="11">
        <f>IF(SUM(BK13,BO13)&gt;0,SUM(BK13,BO13),"")</f>
        <v>11.6</v>
      </c>
      <c r="BY13" s="11">
        <f>IF(SUM(BJ13:BK13,BM13:BO13,BQ13)-SUM(BL13,BP13)&gt;0,SUM(BJ13:BK13,BM13:BO13,BQ13)-SUM(BL13,BP13),"")</f>
        <v>48.5</v>
      </c>
      <c r="BZ13" s="11">
        <f>IF(SUM(BT13,BU13,BY13)&gt;0,SUM(BT13,BU13,BY13),"")</f>
        <v>115.60000000000001</v>
      </c>
      <c r="CA13" s="19">
        <v>18.8</v>
      </c>
      <c r="CB13" s="19">
        <v>5.6</v>
      </c>
      <c r="CC13" s="19">
        <v>0.2</v>
      </c>
      <c r="CD13" s="19">
        <v>0</v>
      </c>
      <c r="CE13" s="19">
        <v>18.8</v>
      </c>
      <c r="CF13" s="19">
        <v>6</v>
      </c>
      <c r="CG13" s="19">
        <v>0.2</v>
      </c>
      <c r="CH13" s="19">
        <v>0</v>
      </c>
      <c r="CI13" s="19">
        <v>18.600000000000001</v>
      </c>
      <c r="CJ13" s="19">
        <v>5.0999999999999996</v>
      </c>
      <c r="CK13" s="19">
        <v>0.6</v>
      </c>
      <c r="CL13" s="19">
        <v>0.3</v>
      </c>
      <c r="CM13" s="19">
        <v>18.7</v>
      </c>
      <c r="CN13" s="19">
        <v>6.8</v>
      </c>
      <c r="CO13" s="19">
        <v>0.2</v>
      </c>
      <c r="CP13" s="19">
        <v>0.3</v>
      </c>
      <c r="CQ13" s="19">
        <v>0</v>
      </c>
      <c r="CR13" s="19">
        <v>0</v>
      </c>
      <c r="CS13" s="19">
        <v>0</v>
      </c>
      <c r="CT13" s="19">
        <v>0</v>
      </c>
      <c r="CU13" s="28"/>
      <c r="CV13" s="41">
        <f>IF(SUM(CB13,CF13)&gt;0,SUM(CB13,CF13),"")</f>
        <v>11.6</v>
      </c>
      <c r="CW13" s="41">
        <f>IF(SUM(CA13:CB13,CD13:CF13,CH13)-CC13-CG13&gt;0,SUM(CA13:CB13,CD13:CF13,CH13)-CC13-CG13,"")</f>
        <v>48.8</v>
      </c>
      <c r="CX13" s="41">
        <f>IF(SUM(CI13:CJ13,CL13)-CK13&gt;0,SUM(CI13:CJ13,CL13)-CK13,"")</f>
        <v>23.400000000000002</v>
      </c>
      <c r="CY13" s="41">
        <f>IF(SUM(CB13,CF13,CJ13)&gt;0,SUM(CB13,CF13,CJ13),"")</f>
        <v>16.7</v>
      </c>
      <c r="CZ13" s="41">
        <f>IF(SUM(CW13,CX13)&gt;0,SUM(CW13,CX13),"")</f>
        <v>72.2</v>
      </c>
      <c r="DA13" s="41">
        <f>IF(SUM(CN13,CR13)&gt;0,SUM(CN13,CR13),"")</f>
        <v>6.8</v>
      </c>
      <c r="DB13" s="41">
        <f>IF(SUM(CM13:CN13,CP13:CR13,CT13)-SUM(CO13,CS13)&gt;0,SUM(CM13:CN13,CP13:CR13,CT13)-SUM(CO13,CS13),"")</f>
        <v>25.6</v>
      </c>
      <c r="DC13" s="41">
        <f>IF(SUM(CW13,CX13,DB13)&gt;0,SUM(CW13,CX13,DB13),"")</f>
        <v>97.800000000000011</v>
      </c>
      <c r="DD13" s="52">
        <f>IF(MAX(EB13,FD13,GF13,HH13,IJ13,JL13,KN13,LP13,MR13,NT13,OV13,PX13,QZ13,SB13,TD13)-IF(L13="",0,L13)&gt;0.001,MAX(EB13,FD13,GF13,HH13,IJ13,JL13,KN13,LP13,MR13,NT13,OV13,PX13,QZ13,SB13,TD13)-IF(L13="",0,L13),"")</f>
        <v>2</v>
      </c>
      <c r="DE13" s="52" t="str">
        <f>IF(MAX(EC13,FE13,GG13,HI13,IK13,JM13,KO13,LQ13,MS13,NU13,OW13,PY13,RA13,SC13,TE13)-IF(N13="",0,N13)&gt;0.001,MAX(EC13,FE13,GG13,HI13,IK13,JM13,KO13,LQ13,MS13,NU13,OW13,PY13,RA13,SC13,TE13)-IF(N13="",0,N13),"")</f>
        <v/>
      </c>
      <c r="DF13" s="52" t="str">
        <f>IF(MAX(EG13,FI13,GK13,HM13,IO13,JQ13,KS13,LU13,MW13,NY13,PA13,QC13,RE13,SG13,TI13)-IF(P13="",0,P13)&gt;0.001,MAX(EG13,FI13,GK13,HM13,IO13,JQ13,KS13,LU13,MW13,NY13,PA13,QC13,RE13,SG13,TI13)-IF(P13="",0,P13),"")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>IF(SUM(DH13,DL13)&gt;0,SUM(DH13,DL13),"")</f>
        <v/>
      </c>
      <c r="EB13" s="41" t="str">
        <f>IF(SUM(DG13:DH13,DJ13:DL13,DN13)-DI13-DM13&gt;0,SUM(DG13:DH13,DJ13:DL13,DN13)-DI13-DM13,"")</f>
        <v/>
      </c>
      <c r="EC13" s="41" t="str">
        <f>IF(SUM(DO13:DP13,DR13)-DQ13&gt;0,SUM(DO13:DP13,DR13)-DQ13,"")</f>
        <v/>
      </c>
      <c r="ED13" s="41" t="str">
        <f>IF(SUM(DH13,DL13,DP13)&gt;0,SUM(DH13,DL13,DP13),"")</f>
        <v/>
      </c>
      <c r="EE13" s="41" t="str">
        <f>IF(SUM(EB13,EC13)&gt;0,SUM(EB13,EC13),"")</f>
        <v/>
      </c>
      <c r="EF13" s="41" t="str">
        <f>IF(SUM(DT13,DX13)&gt;0,SUM(DT13,DX13),"")</f>
        <v/>
      </c>
      <c r="EG13" s="41" t="str">
        <f>IF(SUM(DS13:DT13,DV13:DX13,DZ13)-SUM(DU13,DY13)&gt;0,SUM(DS13:DT13,DV13:DX13,DZ13)-SUM(DU13,DY13),"")</f>
        <v/>
      </c>
      <c r="EH13" s="41" t="str">
        <f>IF(SUM(EB13,EC13,EG13)&gt;0,SUM(EB13,EC13,EG13),"")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IF(SUM(FD13,FE13,FI13)&gt;0,SUM(FD13,FE13,FI13),"")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>IF(SUM(FL13,FP13)&gt;0,SUM(FL13,FP13),"")</f>
        <v/>
      </c>
      <c r="GF13" s="41" t="str">
        <f>IF(SUM(FK13:FL13,FN13:FP13,FR13)-FM13-FQ13&gt;0,SUM(FK13:FL13,FN13:FP13,FR13)-FM13-FQ13,"")</f>
        <v/>
      </c>
      <c r="GG13" s="41" t="str">
        <f>IF(SUM(FS13:FT13,FV13)-FU13&gt;0,SUM(FS13:FT13,FV13)-FU13,"")</f>
        <v/>
      </c>
      <c r="GH13" s="41" t="str">
        <f>IF(SUM(FL13,FP13,FT13)&gt;0,SUM(FL13,FP13,FT13),"")</f>
        <v/>
      </c>
      <c r="GI13" s="41" t="str">
        <f>IF(SUM(GF13,GG13)&gt;0,SUM(GF13,GG13),"")</f>
        <v/>
      </c>
      <c r="GJ13" s="41" t="str">
        <f>IF(SUM(FX13,GB13)&gt;0,SUM(FX13,GB13),"")</f>
        <v/>
      </c>
      <c r="GK13" s="41" t="str">
        <f>IF(SUM(FW13:FX13,FZ13:GB13,GD13)-SUM(FY13,GC13)&gt;0,SUM(FW13:FX13,FZ13:GB13,GD13)-SUM(FY13,GC13),"")</f>
        <v/>
      </c>
      <c r="GL13" s="41" t="str">
        <f>IF(SUM(GF13,GG13,GK13)&gt;0,SUM(GF13,GG13,GK13),"")</f>
        <v/>
      </c>
      <c r="GM13" s="18">
        <v>18.600000000000001</v>
      </c>
      <c r="GN13" s="18">
        <v>5.6</v>
      </c>
      <c r="GO13" s="18">
        <v>0</v>
      </c>
      <c r="GP13" s="18">
        <v>0</v>
      </c>
      <c r="GQ13" s="18">
        <v>18.5</v>
      </c>
      <c r="GR13" s="18">
        <v>5.2</v>
      </c>
      <c r="GS13" s="18">
        <v>1</v>
      </c>
      <c r="GT13" s="18">
        <v>0</v>
      </c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>
        <f>IF(SUM(GN13,GR13)&gt;0,SUM(GN13,GR13),"")</f>
        <v>10.8</v>
      </c>
      <c r="HH13" s="11">
        <f>IF(SUM(GM13:GN13,GP13:GR13,GT13)-GO13-GS13&gt;0,SUM(GM13:GN13,GP13:GR13,GT13)-GO13-GS13,"")</f>
        <v>46.900000000000006</v>
      </c>
      <c r="HI13" s="11" t="str">
        <f>IF(SUM(GU13:GV13,GX13)-GW13&gt;0,SUM(GU13:GV13,GX13)-GW13,"")</f>
        <v/>
      </c>
      <c r="HJ13" s="11">
        <f>IF(SUM(GN13,GR13,GV13)&gt;0,SUM(GN13,GR13,GV13),"")</f>
        <v>10.8</v>
      </c>
      <c r="HK13" s="11">
        <f>IF(SUM(HH13,HI13)&gt;0,SUM(HH13,HI13),"")</f>
        <v>46.900000000000006</v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>
        <f>IF(SUM(HH13,HI13,HM13)&gt;0,SUM(HH13,HI13,HM13),"")</f>
        <v>46.900000000000006</v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>IF(SUM(HP13,HT13)&gt;0,SUM(HP13,HT13),"")</f>
        <v/>
      </c>
      <c r="IJ13" s="41" t="str">
        <f>IF(SUM(HO13:HP13,HR13:HT13,HV13)-HQ13-HU13&gt;0,SUM(HO13:HP13,HR13:HT13,HV13)-HQ13-HU13,"")</f>
        <v/>
      </c>
      <c r="IK13" s="41" t="str">
        <f>IF(SUM(HW13:HX13,HZ13)-HY13&gt;0,SUM(HW13:HX13,HZ13)-HY13,"")</f>
        <v/>
      </c>
      <c r="IL13" s="41" t="str">
        <f>IF(SUM(HP13,HT13,HX13)&gt;0,SUM(HP13,HT13,HX13),"")</f>
        <v/>
      </c>
      <c r="IM13" s="41" t="str">
        <f>IF(SUM(IJ13,IK13)&gt;0,SUM(IJ13,IK13),"")</f>
        <v/>
      </c>
      <c r="IN13" s="41" t="str">
        <f>IF(SUM(IB13,IF13)&gt;0,SUM(IB13,IF13),"")</f>
        <v/>
      </c>
      <c r="IO13" s="41" t="str">
        <f>IF(SUM(IA13:IB13,ID13:IF13,IH13)-SUM(IC13,IG13)&gt;0,SUM(IA13:IB13,ID13:IF13,IH13)-SUM(IC13,IG13),"")</f>
        <v/>
      </c>
      <c r="IP13" s="41" t="str">
        <f>IF(SUM(IJ13,IK13,IO13)&gt;0,SUM(IJ13,IK13,IO13),"")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IF(SUM(JL13,JM13,JQ13)&gt;0,SUM(JL13,JM13,JQ13),"")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>IF(SUM(JT13,JX13)&gt;0,SUM(JT13,JX13),"")</f>
        <v/>
      </c>
      <c r="KN13" s="41" t="str">
        <f>IF(SUM(JS13:JT13,JV13:JX13,JZ13)-JU13-JY13&gt;0,SUM(JS13:JT13,JV13:JX13,JZ13)-JU13-JY13,"")</f>
        <v/>
      </c>
      <c r="KO13" s="41" t="str">
        <f>IF(SUM(KA13:KB13,KD13)-KC13&gt;0,SUM(KA13:KB13,KD13)-KC13,"")</f>
        <v/>
      </c>
      <c r="KP13" s="41" t="str">
        <f>IF(SUM(JT13,JX13,KB13)&gt;0,SUM(JT13,JX13,KB13),"")</f>
        <v/>
      </c>
      <c r="KQ13" s="41" t="str">
        <f>IF(SUM(KN13,KO13)&gt;0,SUM(KN13,KO13),"")</f>
        <v/>
      </c>
      <c r="KR13" s="41" t="str">
        <f>IF(SUM(KF13,KJ13)&gt;0,SUM(KF13,KJ13),"")</f>
        <v/>
      </c>
      <c r="KS13" s="41" t="str">
        <f>IF(SUM(KE13:KF13,KH13:KJ13,KL13)-SUM(KG13,KK13)&gt;0,SUM(KE13:KF13,KH13:KJ13,KL13)-SUM(KG13,KK13),"")</f>
        <v/>
      </c>
      <c r="KT13" s="41" t="str">
        <f>IF(SUM(KN13,KO13,KS13)&gt;0,SUM(KN13,KO13,KS13),"")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IF(SUM(LP13,LQ13,LU13)&gt;0,SUM(LP13,LQ13,LU13),"")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>IF(SUM(LX13,MB13)&gt;0,SUM(LX13,MB13),"")</f>
        <v/>
      </c>
      <c r="MR13" s="41" t="str">
        <f>IF(SUM(LW13:LX13,LZ13:MB13,MD13)-LY13-MC13&gt;0,SUM(LW13:LX13,LZ13:MB13,MD13)-LY13-MC13,"")</f>
        <v/>
      </c>
      <c r="MS13" s="41" t="str">
        <f>IF(SUM(ME13:MF13,MH13)-MG13&gt;0,SUM(ME13:MF13,MH13)-MG13,"")</f>
        <v/>
      </c>
      <c r="MT13" s="41" t="str">
        <f>IF(SUM(LX13,MB13,MF13)&gt;0,SUM(LX13,MB13,MF13),"")</f>
        <v/>
      </c>
      <c r="MU13" s="41" t="str">
        <f>IF(SUM(MR13,MS13)&gt;0,SUM(MR13,MS13),"")</f>
        <v/>
      </c>
      <c r="MV13" s="41" t="str">
        <f>IF(SUM(MJ13,MN13)&gt;0,SUM(MJ13,MN13),"")</f>
        <v/>
      </c>
      <c r="MW13" s="41" t="str">
        <f>IF(SUM(MI13:MJ13,ML13:MN13,MP13)-SUM(MK13,MO13)&gt;0,SUM(MI13:MJ13,ML13:MN13,MP13)-SUM(MK13,MO13),"")</f>
        <v/>
      </c>
      <c r="MX13" s="41" t="str">
        <f>IF(SUM(MR13,MS13,MW13)&gt;0,SUM(MR13,MS13,MW13),"")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IF(SUM(NT13,NU13,NY13)&gt;0,SUM(NT13,NU13,NY13),"")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>IF(SUM(OB13,OF13)&gt;0,SUM(OB13,OF13),"")</f>
        <v/>
      </c>
      <c r="OV13" s="41" t="str">
        <f>IF(SUM(OA13:OB13,OD13:OF13,OH13)-OC13-OG13&gt;0,SUM(OA13:OB13,OD13:OF13,OH13)-OC13-OG13,"")</f>
        <v/>
      </c>
      <c r="OW13" s="41" t="str">
        <f>IF(SUM(OI13:OJ13,OL13)-OK13&gt;0,SUM(OI13:OJ13,OL13)-OK13,"")</f>
        <v/>
      </c>
      <c r="OX13" s="41" t="str">
        <f>IF(SUM(OB13,OF13,OJ13)&gt;0,SUM(OB13,OF13,OJ13),"")</f>
        <v/>
      </c>
      <c r="OY13" s="41" t="str">
        <f>IF(SUM(OV13,OW13)&gt;0,SUM(OV13,OW13),"")</f>
        <v/>
      </c>
      <c r="OZ13" s="41" t="str">
        <f>IF(SUM(ON13,OR13)&gt;0,SUM(ON13,OR13),"")</f>
        <v/>
      </c>
      <c r="PA13" s="41" t="str">
        <f>IF(SUM(OM13:ON13,OP13:OR13,OT13)-SUM(OO13,OS13)&gt;0,SUM(OM13:ON13,OP13:OR13,OT13)-SUM(OO13,OS13),"")</f>
        <v/>
      </c>
      <c r="PB13" s="41" t="str">
        <f>IF(SUM(OV13,OW13,PA13)&gt;0,SUM(OV13,OW13,PA13),"")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IF(SUM(PX13,PY13,QC13)&gt;0,SUM(PX13,PY13,QC13),"")</f>
        <v/>
      </c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41" t="str">
        <f>IF(SUM(QF13,QJ13)&gt;0,SUM(QF13,QJ13),"")</f>
        <v/>
      </c>
      <c r="QZ13" s="41" t="str">
        <f>IF(SUM(QE13:QF13,QH13:QJ13,QL13)-QG13-QK13&gt;0,SUM(QE13:QF13,QH13:QJ13,QL13)-QG13-QK13,"")</f>
        <v/>
      </c>
      <c r="RA13" s="41" t="str">
        <f>IF(SUM(QM13:QN13,QP13)-QO13&gt;0,SUM(QM13:QN13,QP13)-QO13,"")</f>
        <v/>
      </c>
      <c r="RB13" s="41" t="str">
        <f>IF(SUM(QF13,QJ13,QN13)&gt;0,SUM(QF13,QJ13,QN13),"")</f>
        <v/>
      </c>
      <c r="RC13" s="41" t="str">
        <f>IF(SUM(QZ13,RA13)&gt;0,SUM(QZ13,RA13),"")</f>
        <v/>
      </c>
      <c r="RD13" s="41" t="str">
        <f>IF(SUM(QR13,QV13)&gt;0,SUM(QR13,QV13),"")</f>
        <v/>
      </c>
      <c r="RE13" s="41" t="str">
        <f>IF(SUM(QQ13:QR13,QT13:QV13,QX13)-SUM(QS13,QW13)&gt;0,SUM(QQ13:QR13,QT13:QV13,QX13)-SUM(QS13,QW13),"")</f>
        <v/>
      </c>
      <c r="RF13" s="41" t="str">
        <f>IF(SUM(QZ13,RA13,RE13)&gt;0,SUM(QZ13,RA13,RE13),"")</f>
        <v/>
      </c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1" t="str">
        <f>IF(SUM(RH13,RL13)&gt;0,SUM(RH13,RL13),"")</f>
        <v/>
      </c>
      <c r="SB13" s="11" t="str">
        <f>IF(SUM(RG13:RH13,RJ13:RL13,RN13)-RI13-RM13&gt;0,SUM(RG13:RH13,RJ13:RL13,RN13)-RI13-RM13,"")</f>
        <v/>
      </c>
      <c r="SC13" s="11" t="str">
        <f>IF(SUM(RO13:RP13,RR13)-RQ13&gt;0,SUM(RO13:RP13,RR13)-RQ13,"")</f>
        <v/>
      </c>
      <c r="SD13" s="11" t="str">
        <f>IF(SUM(RH13,RL13,RP13)&gt;0,SUM(RH13,RL13,RP13),"")</f>
        <v/>
      </c>
      <c r="SE13" s="11" t="str">
        <f>IF(SUM(SB13,SC13)&gt;0,SUM(SB13,SC13),"")</f>
        <v/>
      </c>
      <c r="SF13" s="11" t="str">
        <f>IF(SUM(RT13,RX13)&gt;0,SUM(RT13,RX13),"")</f>
        <v/>
      </c>
      <c r="SG13" s="11" t="str">
        <f>IF(SUM(RS13:RT13,RV13:RX13,RZ13)-SUM(RU13,RY13)&gt;0,SUM(RS13:RT13,RV13:RX13,RZ13)-SUM(RU13,RY13),"")</f>
        <v/>
      </c>
      <c r="SH13" s="11" t="str">
        <f>IF(SUM(SB13,SC13,SG13)&gt;0,SUM(SB13,SC13,SG13),"")</f>
        <v/>
      </c>
      <c r="SI13" s="17"/>
      <c r="SJ13" s="17"/>
      <c r="SK13" s="17"/>
      <c r="SL13" s="17"/>
      <c r="SM13" s="17"/>
      <c r="SN13" s="17"/>
      <c r="SO13" s="17"/>
      <c r="SP13" s="17"/>
      <c r="SQ13" s="17"/>
      <c r="SR13" s="17"/>
      <c r="SS13" s="17"/>
      <c r="ST13" s="17"/>
      <c r="SU13" s="17"/>
      <c r="SV13" s="17"/>
      <c r="SW13" s="17"/>
      <c r="SX13" s="17"/>
      <c r="SY13" s="17"/>
      <c r="SZ13" s="17"/>
      <c r="TA13" s="17"/>
      <c r="TB13" s="17"/>
      <c r="TC13" s="41" t="str">
        <f>IF(SUM(SJ13,SN13)&gt;0,SUM(SJ13,SN13),"")</f>
        <v/>
      </c>
      <c r="TD13" s="41" t="str">
        <f>IF(SUM(SI13:SJ13,SL13:SN13,SP13)-SK13-SO13&gt;0,SUM(SI13:SJ13,SL13:SN13,SP13)-SK13-SO13,"")</f>
        <v/>
      </c>
      <c r="TE13" s="41" t="str">
        <f>IF(SUM(SQ13:SR13,ST13)-SS13&gt;0,SUM(SQ13:SR13,ST13)-SS13,"")</f>
        <v/>
      </c>
      <c r="TF13" s="41" t="str">
        <f>IF(SUM(SJ13,SN13,SR13)&gt;0,SUM(SJ13,SN13,SR13),"")</f>
        <v/>
      </c>
      <c r="TG13" s="41" t="str">
        <f>IF(SUM(TD13,TE13)&gt;0,SUM(TD13,TE13),"")</f>
        <v/>
      </c>
      <c r="TH13" s="41" t="str">
        <f>IF(SUM(SV13,SZ13)&gt;0,SUM(SV13,SZ13),"")</f>
        <v/>
      </c>
      <c r="TI13" s="41" t="str">
        <f>IF(SUM(SU13:SV13,SX13:SZ13,TB13)-SUM(SW13,TA13)&gt;0,SUM(SU13:SV13,SX13:SZ13,TB13)-SUM(SW13,TA13),"")</f>
        <v/>
      </c>
      <c r="TJ13" s="41" t="str">
        <f>IF(SUM(TD13,TE13,TI13)&gt;0,SUM(TD13,TE13,TI13),"")</f>
        <v/>
      </c>
      <c r="TK13" s="27">
        <f>IF($CU13="P",CA13,(CA13+AX13)/2)</f>
        <v>18.200000000000003</v>
      </c>
      <c r="TL13" s="27">
        <f>IF($CU13="P",CB13,(CB13+AY13)/2)</f>
        <v>5.1999999999999993</v>
      </c>
      <c r="TM13" s="27">
        <f>IF($CU13="P",CC13,(CC13+AZ13)/2)</f>
        <v>0.6</v>
      </c>
      <c r="TN13" s="27">
        <f>IF($CU13="P",CD13,(CD13+BA13)/2)</f>
        <v>0</v>
      </c>
      <c r="TO13" s="27">
        <f>IF($CU13="P",CE13,(CE13+BB13)/2)</f>
        <v>18.649999999999999</v>
      </c>
      <c r="TP13" s="27">
        <f>IF($CU13="P",CF13,(CF13+BC13)/2)</f>
        <v>5.6</v>
      </c>
      <c r="TQ13" s="27">
        <f>IF($CU13="P",CG13,(CG13+BD13)/2)</f>
        <v>0.2</v>
      </c>
      <c r="TR13" s="27">
        <f>IF($CU13="P",CH13,(CH13+BE13)/2)</f>
        <v>0</v>
      </c>
      <c r="TS13" s="27">
        <f>IF($CU13="P",CI13,(CI13+BF13)/2)</f>
        <v>18.399999999999999</v>
      </c>
      <c r="TT13" s="27">
        <f>IF($CU13="P",CJ13,(CJ13+BG13)/2)</f>
        <v>4.6999999999999993</v>
      </c>
      <c r="TU13" s="27">
        <f>IF($CU13="P",CK13,(CK13+BH13)/2)</f>
        <v>0.44999999999999996</v>
      </c>
      <c r="TV13" s="27">
        <f>IF($CU13="P",CL13,(CL13+BI13)/2)</f>
        <v>0.15</v>
      </c>
      <c r="TW13" s="27">
        <f>IF($CU13="P",CM13,(CM13+BJ13)/2)</f>
        <v>18.549999999999997</v>
      </c>
      <c r="TX13" s="27">
        <f>IF($CU13="P",CN13,(CN13+BK13)/2)</f>
        <v>6.1999999999999993</v>
      </c>
      <c r="TY13" s="27">
        <f>IF($CU13="P",CO13,(CO13+BL13)/2)</f>
        <v>0.2</v>
      </c>
      <c r="TZ13" s="27">
        <f>IF($CU13="P",CP13,(CP13+BM13)/2)</f>
        <v>0.15</v>
      </c>
      <c r="UA13" s="27">
        <f>IF($CU13="P",CQ13,(CQ13+BN13)/2)</f>
        <v>9.4499999999999993</v>
      </c>
      <c r="UB13" s="27">
        <f>IF($CU13="P",CR13,(CR13+BO13)/2)</f>
        <v>3</v>
      </c>
      <c r="UC13" s="27">
        <f>IF($CU13="P",CS13,(CS13+BP13)/2)</f>
        <v>0.1</v>
      </c>
      <c r="UD13" s="27">
        <f>IF($CU13="P",CT13,(CT13+BQ13)/2)</f>
        <v>0</v>
      </c>
      <c r="UE13" s="29" t="s">
        <v>56</v>
      </c>
      <c r="UF13" s="11">
        <f>IF(SUM(TL13,TP13)&gt;0,SUM(TL13,TP13),"")</f>
        <v>10.799999999999999</v>
      </c>
      <c r="UG13" s="11">
        <f>IF(SUM(TK13:TL13,TN13:TP13,TR13)-TM13-TQ13&gt;0,SUM(TK13:TL13,TN13:TP13,TR13)-TM13-TQ13,"")</f>
        <v>46.849999999999994</v>
      </c>
      <c r="UH13" s="11">
        <f>IF(SUM(TS13:TT13,TV13)-TU13&gt;0,SUM(TS13:TT13,TV13)-TU13,"")</f>
        <v>22.799999999999997</v>
      </c>
      <c r="UI13" s="11">
        <f>IF(SUM(TL13,TP13,TT13)&gt;0,SUM(TL13,TP13,TT13),"")</f>
        <v>15.499999999999998</v>
      </c>
      <c r="UJ13" s="11">
        <f>IF(SUM(UG13,UH13)&gt;0,SUM(UG13,UH13),"")</f>
        <v>69.649999999999991</v>
      </c>
      <c r="UK13" s="11">
        <f>IF(SUM(TX13,UB13)&gt;0,SUM(TX13,UB13),"")</f>
        <v>9.1999999999999993</v>
      </c>
      <c r="UL13" s="11">
        <f>IF(SUM(TW13:TX13,TZ13:UB13,UD13)-SUM(TY13,UC13)&gt;0,SUM(TW13:TX13,TZ13:UB13,UD13)-SUM(TY13,UC13),"")</f>
        <v>37.049999999999997</v>
      </c>
      <c r="UM13" s="11">
        <f>IF(SUM(UG13,UH13,UL13)&gt;0,SUM(UG13,UH13,UL13),"")</f>
        <v>106.69999999999999</v>
      </c>
    </row>
    <row r="14" spans="1:559" x14ac:dyDescent="0.2">
      <c r="A14" s="4" cm="1">
        <f t="array" ref="A14">IF(AND(H14&lt;&gt;"",H14&lt;&gt;"No DD"),SUMPRODUCT((H$4:H$22&lt;&gt;"")*(H$4:H$22&lt;&gt;"No DD")*(E$4:E$22&gt;E14))+1,IF(H14="No DD",SUMPRODUCT((H$4:H$22="No DD")*(E$4:E$22&gt;E14))+1+SUMPRODUCT((H$4:H$22&lt;&gt;"")*(H$4:H$22&lt;&gt;"No DD")),""))</f>
        <v>11</v>
      </c>
      <c r="B14" s="5" t="s">
        <v>197</v>
      </c>
      <c r="C14" s="4" t="s">
        <v>5</v>
      </c>
      <c r="D14" s="4">
        <v>2006</v>
      </c>
      <c r="E14" s="9">
        <f>SUM(J14:R14)+SUM(J14:N14)*0.0000001+SUM(J14)*0.0000000000001</f>
        <v>164.70001170000484</v>
      </c>
      <c r="F14" s="3" t="str">
        <f>IF(OR(AND(AP14&gt;=AW$24,AQ14&gt;=AW$28,AP14&lt;&gt;"",AO14=""),AND(AU14&gt;=AW$24,AV14&gt;=AW$28,AU14&lt;&gt;"",AO14=""),AND(BS14&gt;=BZ$24,BT14&gt;=BZ$28,BS14&lt;&gt;"",BR14=""),AND(BX14&gt;=BZ$24,BY14&gt;=BZ$28,BX14&lt;&gt;"",BR14=""),AND(CV14&gt;=DC$24,CW14&gt;=DC$28,CV14&lt;&gt;"",CU14=""),AND(DA14&gt;=DC$24,DB14&gt;=DC$28,DA14&lt;&gt;""),AND(EA14&gt;=EH$24,EB14&gt;=EH$28,EA14&lt;&gt;""),AND(EF14&gt;=EH$24,EG14&gt;=EH$28,EF14&lt;&gt;""),AND(FC14&gt;=FJ$24,FD14&gt;=FJ$28,FC14&lt;&gt;""),AND(FH14&gt;=FJ$24,FI14&gt;=FJ$28,FH14&lt;&gt;""),AND(GE14&gt;=GL$24,GF14&gt;=GL$28,GE14&lt;&gt;""),AND(GJ14&gt;=GL$24,GK14&gt;=GL$28,GJ14&lt;&gt;""),AND(HG14&gt;=HN$24,HH14&gt;=HN$28,HG14&lt;&gt;""),AND(HL14&gt;=HN$24,HM14&gt;=HN$28,HL14&lt;&gt;""),AND(II14&gt;=IP$24,IJ14&gt;=IP$28,II14&lt;&gt;""),AND(IN14&gt;=IP$24,IO14&gt;=IP$28,IN14&lt;&gt;""),AND(JK14&gt;=JR$24,JL14&gt;=JR$28,JK14&lt;&gt;""),AND(JP14&gt;=JR$24,JQ14&gt;=JR$28,JP14&lt;&gt;""),AND(KM14&gt;=KT$24,KN14&gt;=KT$28,KM14&lt;&gt;""),AND(KR14&gt;=KT$24,KS14&gt;=KT$28,KR14&lt;&gt;""),AND(LO14&gt;=LV$24,LP14&gt;=LV$28,LO14&lt;&gt;""),AND(LT14&gt;=LV$24,LU14&gt;=LV$28,LT14&lt;&gt;""),AND(MQ14&gt;=MX$24,MR14&gt;=MX$28,MQ14&lt;&gt;""),AND(MV14&gt;=MX$24,MW14&gt;=MX$28,MV14&lt;&gt;""),AND(NS14&gt;=NZ$24,NT14&gt;=NZ$28,NS14&lt;&gt;""),AND(NX14&gt;=NZ$24,NY14&gt;=NZ$28,NX14&lt;&gt;""),AND(OU14&gt;=PB$24,OV14&gt;=PB$28,OU14&lt;&gt;""),AND(OZ14&gt;=PB$24,PA14&gt;=PB$28,OZ14&lt;&gt;""),AND(PW14&gt;=QD$24,PX14&gt;=QD$28,PW14&lt;&gt;""),AND(QB14&gt;=QD$24,QC14&gt;=QD$28,QB14&lt;&gt;""),AND(QY14&gt;=RF$24,QZ14&gt;=RF$28,QY14&lt;&gt;""),AND(RD14&gt;=RF$24,RE14&gt;=RF$28,RD14&lt;&gt;""),AND(SA14&gt;=SH$24,SB14&gt;=SH$28,SA14&lt;&gt;""),AND(SF14&gt;=SH$24,SG14&gt;=SH$28,SF14&lt;&gt;""),AND(TC14&gt;=TJ$24,TD14&gt;=TJ$28,TC14&lt;&gt;""),AND(TI14&gt;=TJ$24,TJ14&gt;=TJ$28,TI14&lt;&gt;"")),"P","")</f>
        <v>P</v>
      </c>
      <c r="G14" s="3" t="str">
        <f>IF(OR(AND(AQ14&gt;=AW$28,AQ14&lt;&gt;"",AO14=""),AND(AV14&gt;=AW$28,AV14&lt;&gt;"",AO14=""),AND(BT14&gt;=BZ$28,BT14&lt;&gt;"",BR14=""),AND(BY14&gt;=BZ$28,BY14&lt;&gt;"",BR14=""),AND(CW14&gt;=DC$28,CW14&lt;&gt;"",CU14=""),AND(DB14&gt;=DC$28,DB14&lt;&gt;"",CU14=""),AND(EB14&gt;=EH$28,EB14&lt;&gt;""),AND(EG14&gt;=EH$28,EG14&lt;&gt;""),AND(FD14&gt;=FJ$28,FD14&lt;&gt;""),AND(FI14&gt;=FJ$28,FI14&lt;&gt;""),AND(GF14&gt;=GL$28,GF14&lt;&gt;""),AND(GK14&gt;=GL$28,GK14&lt;&gt;""),AND(HH14&gt;=HN$28,HH14&lt;&gt;""),AND(HM14&gt;=HN$28,HM14&lt;&gt;""),AND(IJ14&gt;=IP$28,IJ14&lt;&gt;""),AND(IO14&gt;=IP$28,IO14&lt;&gt;""),AND(JL14&gt;=JR$28,JL14&lt;&gt;""),AND(JQ14&gt;=JR$28,JQ14&lt;&gt;""),AND(KN14&gt;=KT$28,KN14&lt;&gt;""),AND(KS14&gt;=KT$28,KS14&lt;&gt;""),AND(LP14&gt;=LV$28,LP14&lt;&gt;""),AND(LU14&gt;=LV$28,LU14&lt;&gt;""),AND(MR14&gt;=MX$28,MR14&lt;&gt;""),AND(MW14&gt;=MX$28,MW14&lt;&gt;""),AND(NT14&gt;=NZ$28,NT14&lt;&gt;""),AND(NY14&gt;=NZ$28,NY14&lt;&gt;""),AND(OV14&gt;=PB$28,OV14&lt;&gt;""),AND(PA14&gt;=PB$28,PA14&lt;&gt;""),AND(PX14&gt;=QD$28,PX14&lt;&gt;""),AND(QC14&gt;=QD$28,QC14&lt;&gt;""),AND(QZ14&gt;=RF$28,QZ14&lt;&gt;""),AND(RE14&gt;=RF$28,RE14&lt;&gt;""),AND(SB14&gt;=SH$28,SB14&lt;&gt;""),AND(SG14&gt;=SH$28,SG14&lt;&gt;""),AND(TD14&gt;=TJ$28,TD14&lt;&gt;""),AND(TJ14&gt;=TJ$28,TJ14&lt;&gt;"")),"P","")</f>
        <v>P</v>
      </c>
      <c r="H14" s="37" t="str">
        <f>IF(AND(G14="P",F14=""),"No DD",IF(OR(AND(AS14&gt;=AW$27,AT14&gt;=AW$31,AS14&lt;&gt;"",AO14=""),AND(BV14&gt;=BZ$27,BW14&gt;=BZ$31,BV14&lt;&gt;"",BR14=""),AND(CY14&gt;=DC$27,CZ14&gt;=DC$31,CY14&lt;&gt;"",CU14=""),AND(ED14&gt;=EH$27,EE14&gt;=EH$31,ED14&lt;&gt;""),AND(FF14&gt;=FJ$27,FG14&gt;=FJ$31,FF14&lt;&gt;""),AND(GH14&gt;=GL$27,GI14&gt;=GL$31,GH14&lt;&gt;""),AND(HJ14&gt;=HN$27,HK14&gt;=HN$31,HJ14&lt;&gt;""),AND(IL14&gt;=IP$27,IM14&gt;=IP$31,IL14&lt;&gt;""),AND(JN14&gt;=JR$27,JO14&gt;=JR$31,JN14&lt;&gt;""),AND(KP14&gt;=KT$27,KQ14&gt;=KT$31,KP14&lt;&gt;""),AND(LR14&gt;=LV$27,LS14&gt;=LV$31,LR14&lt;&gt;""),AND(MT14&gt;=MX$27,MU14&gt;=MX$31,MT14&lt;&gt;""),AND(NV14&gt;=NZ$27,NW14&gt;=NZ$31,NV14&lt;&gt;""),AND(OX14&gt;=PB$27,OY14&gt;=PB$31,OX14&lt;&gt;""),AND(PZ14&gt;=QD$27,QA14&gt;=QD$31,PZ14&lt;&gt;""),AND(RB14&gt;=RF$27,RC14&gt;=RF$31,RB14&lt;&gt;""),AND(SD14&gt;=SH$27,SE14&gt;=SH$31,SD14&lt;&gt;""),AND(TF14&gt;=TJ$27,TG14&gt;=TJ$31,TF14&lt;&gt;"")),"Merit",IF(OR(AND(AS14&gt;=AW$26,AT14&gt;=AW$30,AS14&lt;&gt;"",AO14=""),AND(BV14&gt;=BZ$26,BW14&gt;=BZ$30,BV14&lt;&gt;"",BR14=""),AND(CY14&gt;=DC$26,CZ14&gt;=DC$30,CY14&lt;&gt;"",CU14=""),AND(ED14&gt;=EH$26,EE14&gt;=EH$30,ED14&lt;&gt;""),AND(FF14&gt;=FJ$26,FG14&gt;=FJ$30,FF14&lt;&gt;""),AND(GH14&gt;=GL$26,GI14&gt;=GL$30,GH14&lt;&gt;""),AND(HJ14&gt;=HN$26,HK14&gt;=HN$30,HJ14&lt;&gt;""),AND(IL14&gt;=IP$26,IM14&gt;=IP$30,IL14&lt;&gt;""),AND(JN14&gt;=JR$26,JO14&gt;=JR$30,JN14&lt;&gt;""),AND(KP14&gt;=KT$26,KQ14&gt;=KT$30,KP14&lt;&gt;""),AND(LR14&gt;=LV$26,LS14&gt;=LV$30,LR14&lt;&gt;""),AND(MT14&gt;=MX$26,MU14&gt;=MX$30,MT14&lt;&gt;""),AND(NV14&gt;=NZ$26,NW14&gt;=NZ$30,NV14&lt;&gt;""),AND(OX14&gt;=PB$26,OY14&gt;=PB$30,OX14&lt;&gt;""),AND(PZ14&gt;=QD$26,QA14&gt;=QD$30,PZ14&lt;&gt;""),AND(RB14&gt;=RF$26,RC14&gt;=RF$30,RB14&lt;&gt;""),AND(SD14&gt;=SH$26,SE14&gt;=SH$30,SD14&lt;&gt;""),AND(TF14&gt;=TJ$26,TG14&gt;=TJ$30,TF14&lt;&gt;"")),"Excellence",IF(I14="P","Worlds Team",IF(F14="P","National Team","")))))</f>
        <v>National Team</v>
      </c>
      <c r="I14" s="3" t="str">
        <f>IF(OR(AND(AS14&gt;=AW$25,AT14&gt;=AW$29,AS14&lt;&gt;"",AO14=""),AND(BV14&gt;=BZ$25,BW14&gt;=BZ$29,BV14&lt;&gt;"",BR14=""),AND(CY14&gt;=DC$25,CZ14&gt;=DC$29,CY14&lt;&gt;"",CU14=""),AND(ED14&gt;=EH$25,EE14&gt;=EH$29,ED14&lt;&gt;""),AND(FF14&gt;=FJ$25,FG14&gt;=FJ$29,FF14&lt;&gt;""),AND(GH14&gt;=GL$25,GI14&gt;=GL$29,GH14&lt;&gt;""),AND(HJ14&gt;=HN$25,HK14&gt;=HN$29,HJ14&lt;&gt;""),AND(IL14&gt;=IP$25,IM14&gt;=IP$29,IL14&lt;&gt;""),AND(JN14&gt;=JR$25,JO14&gt;=JR$29,JN14&lt;&gt;""),AND(KP14&gt;=KT$25,KQ14&gt;=KT$29,KP14&lt;&gt;""),AND(LR14&gt;=LV$25,LS14&gt;=LV$29,LR14&lt;&gt;""),AND(MT14&gt;=MX$25,MU14&gt;=MX$29,MT14&lt;&gt;""),AND(NV14&gt;=NZ$25,NW14&gt;=NZ$29,NV14&lt;&gt;""),AND(OX14&gt;=PB$25,OY14&gt;=PB$29,OX14&lt;&gt;""),AND(PZ14&gt;=QD$25,QA14&gt;=QD$29,PZ14&lt;&gt;""),AND(RB14&gt;=RF$25,RC14&gt;=RF$29,RB14&lt;&gt;""),AND(SD14&gt;=SH$25,SE14&gt;=SH$29,SD14&lt;&gt;""),AND(TF14&gt;=TJ$25,TG14&gt;=TJ$29,TF14&lt;&gt;"")),"P","")</f>
        <v/>
      </c>
      <c r="J14" s="8">
        <f>IF(COUNT(AQ14,BT14,CW14)&gt;0,LARGE((AQ14,BT14,CW14),1),0)</f>
        <v>48.599999999999994</v>
      </c>
      <c r="K14" s="8" t="str">
        <f>IF(J14=0,"",IF(J14=CW14,$CA$1,IF(J14=BT14,$AX$1,IF(J14=AQ14,$U$1,""))))</f>
        <v>2023 Domestic 3rd Trial</v>
      </c>
      <c r="L14" s="8">
        <f>IF(COUNT(AQ14,BT14,CW14)&gt;1,LARGE((AQ14,BT14,CW14),2),0)</f>
        <v>47.6</v>
      </c>
      <c r="M14" s="8" t="str">
        <f>IF(K14=0,"",IF(AND(L14=J14,L14=AQ14,K14=BT14),$U$1,IF(AND(L14=J14,L14=AQ14,L14=CW14),$U$1,IF(AND(L14=J14,L14=CW14,L14=BT14),$AX$1,IF(L14=CW14,$CA$1,IF(L14=BT14,$AX$1,IF(L14=AQ14,$U$1,"")))))))</f>
        <v>2024 Elite Canada</v>
      </c>
      <c r="N14" s="8">
        <f>IF(COUNT(AR14,BU14,CX14)&gt;0,LARGE((AR14,BU14,CX14),1),0)</f>
        <v>20.8</v>
      </c>
      <c r="O14" s="8" t="str">
        <f>IF(N14=0,"",IF(N14=CX14,$CA$1,IF(N14=BU14,$AX$1,IF(N14=AR14,$U$1,""))))</f>
        <v>2024 Elite Canada</v>
      </c>
      <c r="P14" s="8">
        <f>IF(MAX(AV14,BY14,DB14)&gt;0,MAX(AV14,BY14,DB14),0)</f>
        <v>47.699999999999996</v>
      </c>
      <c r="Q14" s="8" t="str">
        <f>IF(P14=0,"",IF(P14=DB14,$CA$1,IF(P14=BY14,$AX$1,IF(P14=AV14,$U$1,""))))</f>
        <v>2023 Domestic 3rd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TD14,$SI$1,IF(R14+IF(L14="",0,L14)=SB14,$RG$1,IF(R14+IF(L14="",0,L14)=QZ14,$QE$1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))),IF(R14=DE14,IF(R14+IF(N14="",0,N14)=TE14,$SI$1,IF(R14+IF(N14="",0,N14)=SC14,$RG$1,IF(R14+IF(N14="",0,N14)=RA14,$QE$1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))),IF(R14=DF14,IF(R14+IF(P14="",0,P14)=TI14,$SI$1,IF(R14+IF(P14="",0,P14)=SG14,$RG$1,IF(R14+IF(P14="",0,P14)=RE14,$QE$1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)))</f>
        <v/>
      </c>
      <c r="U14" s="19">
        <v>18.7</v>
      </c>
      <c r="V14" s="19">
        <v>5.6</v>
      </c>
      <c r="W14" s="19">
        <v>0</v>
      </c>
      <c r="X14" s="19">
        <v>0</v>
      </c>
      <c r="Y14" s="19">
        <v>18.3</v>
      </c>
      <c r="Z14" s="19">
        <v>6</v>
      </c>
      <c r="AA14" s="19">
        <v>0</v>
      </c>
      <c r="AB14" s="19">
        <v>0</v>
      </c>
      <c r="AC14" s="19">
        <v>17.2</v>
      </c>
      <c r="AD14" s="19">
        <v>2</v>
      </c>
      <c r="AE14" s="19">
        <v>0</v>
      </c>
      <c r="AF14" s="19">
        <v>0</v>
      </c>
      <c r="AG14" s="19">
        <v>18.3</v>
      </c>
      <c r="AH14" s="19">
        <v>5.6</v>
      </c>
      <c r="AI14" s="19">
        <v>0</v>
      </c>
      <c r="AJ14" s="19">
        <v>0</v>
      </c>
      <c r="AK14" s="19">
        <v>18.399999999999999</v>
      </c>
      <c r="AL14" s="19">
        <v>6</v>
      </c>
      <c r="AM14" s="19">
        <v>0.6</v>
      </c>
      <c r="AN14" s="19">
        <v>0</v>
      </c>
      <c r="AO14" s="28"/>
      <c r="AP14" s="41">
        <f>IF(SUM(V14,Z14)&gt;0,SUM(V14,Z14),"")</f>
        <v>11.6</v>
      </c>
      <c r="AQ14" s="41">
        <f>IF(SUM(U14:V14,X14:Z14,AB14)-W14-AA14&gt;0,SUM(U14:V14,X14:Z14,AB14)-W14-AA14,"")</f>
        <v>48.599999999999994</v>
      </c>
      <c r="AR14" s="41">
        <f>IF(SUM(AC14:AD14,AF14)-AE14&gt;0,SUM(AC14:AD14,AF14)-AE14,"")</f>
        <v>19.2</v>
      </c>
      <c r="AS14" s="41">
        <f>IF(SUM(V14,Z14,AD14)&gt;0,SUM(V14,Z14,AD14),"")</f>
        <v>13.6</v>
      </c>
      <c r="AT14" s="41">
        <f>IF(SUM(AQ14,AR14)&gt;0,SUM(AQ14,AR14),"")</f>
        <v>67.8</v>
      </c>
      <c r="AU14" s="41">
        <f>IF(SUM(AH14,AL14)&gt;0,SUM(AH14,AL14),"")</f>
        <v>11.6</v>
      </c>
      <c r="AV14" s="41">
        <f>IF(SUM(AG14:AH14,AJ14:AL14,AN14)-SUM(AI14,AM14)&gt;0,SUM(AG14:AH14,AJ14:AL14,AN14)-SUM(AI14,AM14),"")</f>
        <v>47.699999999999996</v>
      </c>
      <c r="AW14" s="41">
        <f>IF(SUM(AQ14,AR14,AV14)&gt;0,SUM(AQ14,AR14,AV14),"")</f>
        <v>115.5</v>
      </c>
      <c r="AX14" s="18">
        <v>18.549999999999997</v>
      </c>
      <c r="AY14" s="18">
        <v>5.6</v>
      </c>
      <c r="AZ14" s="18">
        <v>0.4</v>
      </c>
      <c r="BA14" s="18">
        <v>0</v>
      </c>
      <c r="BB14" s="18">
        <v>18.350000000000001</v>
      </c>
      <c r="BC14" s="18">
        <v>6</v>
      </c>
      <c r="BD14" s="18">
        <v>0.5</v>
      </c>
      <c r="BE14" s="18">
        <v>0</v>
      </c>
      <c r="BF14" s="18">
        <v>17.45</v>
      </c>
      <c r="BG14" s="18">
        <v>3.6</v>
      </c>
      <c r="BH14" s="18">
        <v>0.4</v>
      </c>
      <c r="BI14" s="18">
        <v>0.15</v>
      </c>
      <c r="BJ14" s="18">
        <v>18.149999999999999</v>
      </c>
      <c r="BK14" s="18">
        <v>5.1999999999999993</v>
      </c>
      <c r="BL14" s="18">
        <v>0.1</v>
      </c>
      <c r="BM14" s="18">
        <v>0</v>
      </c>
      <c r="BN14" s="18">
        <v>18.2</v>
      </c>
      <c r="BO14" s="18">
        <v>5.6</v>
      </c>
      <c r="BP14" s="18">
        <v>0.7</v>
      </c>
      <c r="BQ14" s="18">
        <v>0</v>
      </c>
      <c r="BR14" s="29" t="s">
        <v>56</v>
      </c>
      <c r="BS14" s="11">
        <f>IF(SUM(AY14,BC14)&gt;0,SUM(AY14,BC14),"")</f>
        <v>11.6</v>
      </c>
      <c r="BT14" s="11">
        <f>IF(SUM(AX14:AY14,BA14:BC14,BE14)-AZ14-BD14&gt;0,SUM(AX14:AY14,BA14:BC14,BE14)-AZ14-BD14,"")</f>
        <v>47.6</v>
      </c>
      <c r="BU14" s="11">
        <f>IF(SUM(BF14:BG14,BI14)-BH14&gt;0,SUM(BF14:BG14,BI14)-BH14,"")</f>
        <v>20.8</v>
      </c>
      <c r="BV14" s="11">
        <f>IF(SUM(AY14,BC14,BG14)&gt;0,SUM(AY14,BC14,BG14),"")</f>
        <v>15.2</v>
      </c>
      <c r="BW14" s="11">
        <f>IF(SUM(BT14,BU14)&gt;0,SUM(BT14,BU14),"")</f>
        <v>68.400000000000006</v>
      </c>
      <c r="BX14" s="11">
        <f>IF(SUM(BK14,BO14)&gt;0,SUM(BK14,BO14),"")</f>
        <v>10.799999999999999</v>
      </c>
      <c r="BY14" s="11">
        <f>IF(SUM(BJ14:BK14,BM14:BO14,BQ14)-SUM(BL14,BP14)&gt;0,SUM(BJ14:BK14,BM14:BO14,BQ14)-SUM(BL14,BP14),"")</f>
        <v>46.35</v>
      </c>
      <c r="BZ14" s="11">
        <f>IF(SUM(BT14,BU14,BY14)&gt;0,SUM(BT14,BU14,BY14),"")</f>
        <v>114.75</v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8"/>
      <c r="CV14" s="41" t="str">
        <f>IF(SUM(CB14,CF14)&gt;0,SUM(CB14,CF14),"")</f>
        <v/>
      </c>
      <c r="CW14" s="41" t="str">
        <f>IF(SUM(CA14:CB14,CD14:CF14,CH14)-CC14-CG14&gt;0,SUM(CA14:CB14,CD14:CF14,CH14)-CC14-CG14,"")</f>
        <v/>
      </c>
      <c r="CX14" s="41" t="str">
        <f>IF(SUM(CI14:CJ14,CL14)-CK14&gt;0,SUM(CI14:CJ14,CL14)-CK14,"")</f>
        <v/>
      </c>
      <c r="CY14" s="41" t="str">
        <f>IF(SUM(CB14,CF14,CJ14)&gt;0,SUM(CB14,CF14,CJ14),"")</f>
        <v/>
      </c>
      <c r="CZ14" s="41" t="str">
        <f>IF(SUM(CW14,CX14)&gt;0,SUM(CW14,CX14),"")</f>
        <v/>
      </c>
      <c r="DA14" s="41" t="str">
        <f>IF(SUM(CN14,CR14)&gt;0,SUM(CN14,CR14),"")</f>
        <v/>
      </c>
      <c r="DB14" s="41" t="str">
        <f>IF(SUM(CM14:CN14,CP14:CR14,CT14)-SUM(CO14,CS14)&gt;0,SUM(CM14:CN14,CP14:CR14,CT14)-SUM(CO14,CS14),"")</f>
        <v/>
      </c>
      <c r="DC14" s="41" t="str">
        <f>IF(SUM(CW14,CX14,DB14)&gt;0,SUM(CW14,CX14,DB14),"")</f>
        <v/>
      </c>
      <c r="DD14" s="52" t="str">
        <f>IF(MAX(EB14,FD14,GF14,HH14,IJ14,JL14,KN14,LP14,MR14,NT14,OV14,PX14,QZ14,SB14,TD14)-IF(L14="",0,L14)&gt;0.001,MAX(EB14,FD14,GF14,HH14,IJ14,JL14,KN14,LP14,MR14,NT14,OV14,PX14,QZ14,SB14,TD14)-IF(L14="",0,L14),"")</f>
        <v/>
      </c>
      <c r="DE14" s="52" t="str">
        <f>IF(MAX(EC14,FE14,GG14,HI14,IK14,JM14,KO14,LQ14,MS14,NU14,OW14,PY14,RA14,SC14,TE14)-IF(N14="",0,N14)&gt;0.001,MAX(EC14,FE14,GG14,HI14,IK14,JM14,KO14,LQ14,MS14,NU14,OW14,PY14,RA14,SC14,TE14)-IF(N14="",0,N14),"")</f>
        <v/>
      </c>
      <c r="DF14" s="52" t="str">
        <f>IF(MAX(EG14,FI14,GK14,HM14,IO14,JQ14,KS14,LU14,MW14,NY14,PA14,QC14,RE14,SG14,TI14)-IF(P14="",0,P14)&gt;0.001,MAX(EG14,FI14,GK14,HM14,IO14,JQ14,KS14,LU14,MW14,NY14,PA14,QC14,RE14,SG14,TI14)-IF(P14="",0,P14),"")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>IF(SUM(DH14,DL14)&gt;0,SUM(DH14,DL14),"")</f>
        <v/>
      </c>
      <c r="EB14" s="41" t="str">
        <f>IF(SUM(DG14:DH14,DJ14:DL14,DN14)-DI14-DM14&gt;0,SUM(DG14:DH14,DJ14:DL14,DN14)-DI14-DM14,"")</f>
        <v/>
      </c>
      <c r="EC14" s="41" t="str">
        <f>IF(SUM(DO14:DP14,DR14)-DQ14&gt;0,SUM(DO14:DP14,DR14)-DQ14,"")</f>
        <v/>
      </c>
      <c r="ED14" s="41" t="str">
        <f>IF(SUM(DH14,DL14,DP14)&gt;0,SUM(DH14,DL14,DP14),"")</f>
        <v/>
      </c>
      <c r="EE14" s="41" t="str">
        <f>IF(SUM(EB14,EC14)&gt;0,SUM(EB14,EC14),"")</f>
        <v/>
      </c>
      <c r="EF14" s="41" t="str">
        <f>IF(SUM(DT14,DX14)&gt;0,SUM(DT14,DX14),"")</f>
        <v/>
      </c>
      <c r="EG14" s="41" t="str">
        <f>IF(SUM(DS14:DT14,DV14:DX14,DZ14)-SUM(DU14,DY14)&gt;0,SUM(DS14:DT14,DV14:DX14,DZ14)-SUM(DU14,DY14),"")</f>
        <v/>
      </c>
      <c r="EH14" s="41" t="str">
        <f>IF(SUM(EB14,EC14,EG14)&gt;0,SUM(EB14,EC14,EG14),"")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IF(SUM(FD14,FE14,FI14)&gt;0,SUM(FD14,FE14,FI14),"")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>IF(SUM(FL14,FP14)&gt;0,SUM(FL14,FP14),"")</f>
        <v/>
      </c>
      <c r="GF14" s="41" t="str">
        <f>IF(SUM(FK14:FL14,FN14:FP14,FR14)-FM14-FQ14&gt;0,SUM(FK14:FL14,FN14:FP14,FR14)-FM14-FQ14,"")</f>
        <v/>
      </c>
      <c r="GG14" s="41" t="str">
        <f>IF(SUM(FS14:FT14,FV14)-FU14&gt;0,SUM(FS14:FT14,FV14)-FU14,"")</f>
        <v/>
      </c>
      <c r="GH14" s="41" t="str">
        <f>IF(SUM(FL14,FP14,FT14)&gt;0,SUM(FL14,FP14,FT14),"")</f>
        <v/>
      </c>
      <c r="GI14" s="41" t="str">
        <f>IF(SUM(GF14,GG14)&gt;0,SUM(GF14,GG14),"")</f>
        <v/>
      </c>
      <c r="GJ14" s="41" t="str">
        <f>IF(SUM(FX14,GB14)&gt;0,SUM(FX14,GB14),"")</f>
        <v/>
      </c>
      <c r="GK14" s="41" t="str">
        <f>IF(SUM(FW14:FX14,FZ14:GB14,GD14)-SUM(FY14,GC14)&gt;0,SUM(FW14:FX14,FZ14:GB14,GD14)-SUM(FY14,GC14),"")</f>
        <v/>
      </c>
      <c r="GL14" s="41" t="str">
        <f>IF(SUM(GF14,GG14,GK14)&gt;0,SUM(GF14,GG14,GK14),"")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IF(SUM(HH14,HI14,HM14)&gt;0,SUM(HH14,HI14,HM14),"")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>IF(SUM(HP14,HT14)&gt;0,SUM(HP14,HT14),"")</f>
        <v/>
      </c>
      <c r="IJ14" s="41" t="str">
        <f>IF(SUM(HO14:HP14,HR14:HT14,HV14)-HQ14-HU14&gt;0,SUM(HO14:HP14,HR14:HT14,HV14)-HQ14-HU14,"")</f>
        <v/>
      </c>
      <c r="IK14" s="41" t="str">
        <f>IF(SUM(HW14:HX14,HZ14)-HY14&gt;0,SUM(HW14:HX14,HZ14)-HY14,"")</f>
        <v/>
      </c>
      <c r="IL14" s="41" t="str">
        <f>IF(SUM(HP14,HT14,HX14)&gt;0,SUM(HP14,HT14,HX14),"")</f>
        <v/>
      </c>
      <c r="IM14" s="41" t="str">
        <f>IF(SUM(IJ14,IK14)&gt;0,SUM(IJ14,IK14),"")</f>
        <v/>
      </c>
      <c r="IN14" s="41" t="str">
        <f>IF(SUM(IB14,IF14)&gt;0,SUM(IB14,IF14),"")</f>
        <v/>
      </c>
      <c r="IO14" s="41" t="str">
        <f>IF(SUM(IA14:IB14,ID14:IF14,IH14)-SUM(IC14,IG14)&gt;0,SUM(IA14:IB14,ID14:IF14,IH14)-SUM(IC14,IG14),"")</f>
        <v/>
      </c>
      <c r="IP14" s="41" t="str">
        <f>IF(SUM(IJ14,IK14,IO14)&gt;0,SUM(IJ14,IK14,IO14),"")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IF(SUM(JL14,JM14,JQ14)&gt;0,SUM(JL14,JM14,JQ14),"")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>IF(SUM(JT14,JX14)&gt;0,SUM(JT14,JX14),"")</f>
        <v/>
      </c>
      <c r="KN14" s="41" t="str">
        <f>IF(SUM(JS14:JT14,JV14:JX14,JZ14)-JU14-JY14&gt;0,SUM(JS14:JT14,JV14:JX14,JZ14)-JU14-JY14,"")</f>
        <v/>
      </c>
      <c r="KO14" s="41" t="str">
        <f>IF(SUM(KA14:KB14,KD14)-KC14&gt;0,SUM(KA14:KB14,KD14)-KC14,"")</f>
        <v/>
      </c>
      <c r="KP14" s="41" t="str">
        <f>IF(SUM(JT14,JX14,KB14)&gt;0,SUM(JT14,JX14,KB14),"")</f>
        <v/>
      </c>
      <c r="KQ14" s="41" t="str">
        <f>IF(SUM(KN14,KO14)&gt;0,SUM(KN14,KO14),"")</f>
        <v/>
      </c>
      <c r="KR14" s="41" t="str">
        <f>IF(SUM(KF14,KJ14)&gt;0,SUM(KF14,KJ14),"")</f>
        <v/>
      </c>
      <c r="KS14" s="41" t="str">
        <f>IF(SUM(KE14:KF14,KH14:KJ14,KL14)-SUM(KG14,KK14)&gt;0,SUM(KE14:KF14,KH14:KJ14,KL14)-SUM(KG14,KK14),"")</f>
        <v/>
      </c>
      <c r="KT14" s="41" t="str">
        <f>IF(SUM(KN14,KO14,KS14)&gt;0,SUM(KN14,KO14,KS14),"")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IF(SUM(LP14,LQ14,LU14)&gt;0,SUM(LP14,LQ14,LU14),"")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>IF(SUM(LX14,MB14)&gt;0,SUM(LX14,MB14),"")</f>
        <v/>
      </c>
      <c r="MR14" s="41" t="str">
        <f>IF(SUM(LW14:LX14,LZ14:MB14,MD14)-LY14-MC14&gt;0,SUM(LW14:LX14,LZ14:MB14,MD14)-LY14-MC14,"")</f>
        <v/>
      </c>
      <c r="MS14" s="41" t="str">
        <f>IF(SUM(ME14:MF14,MH14)-MG14&gt;0,SUM(ME14:MF14,MH14)-MG14,"")</f>
        <v/>
      </c>
      <c r="MT14" s="41" t="str">
        <f>IF(SUM(LX14,MB14,MF14)&gt;0,SUM(LX14,MB14,MF14),"")</f>
        <v/>
      </c>
      <c r="MU14" s="41" t="str">
        <f>IF(SUM(MR14,MS14)&gt;0,SUM(MR14,MS14),"")</f>
        <v/>
      </c>
      <c r="MV14" s="41" t="str">
        <f>IF(SUM(MJ14,MN14)&gt;0,SUM(MJ14,MN14),"")</f>
        <v/>
      </c>
      <c r="MW14" s="41" t="str">
        <f>IF(SUM(MI14:MJ14,ML14:MN14,MP14)-SUM(MK14,MO14)&gt;0,SUM(MI14:MJ14,ML14:MN14,MP14)-SUM(MK14,MO14),"")</f>
        <v/>
      </c>
      <c r="MX14" s="41" t="str">
        <f>IF(SUM(MR14,MS14,MW14)&gt;0,SUM(MR14,MS14,MW14),"")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IF(SUM(NT14,NU14,NY14)&gt;0,SUM(NT14,NU14,NY14),"")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>IF(SUM(OB14,OF14)&gt;0,SUM(OB14,OF14),"")</f>
        <v/>
      </c>
      <c r="OV14" s="41" t="str">
        <f>IF(SUM(OA14:OB14,OD14:OF14,OH14)-OC14-OG14&gt;0,SUM(OA14:OB14,OD14:OF14,OH14)-OC14-OG14,"")</f>
        <v/>
      </c>
      <c r="OW14" s="41" t="str">
        <f>IF(SUM(OI14:OJ14,OL14)-OK14&gt;0,SUM(OI14:OJ14,OL14)-OK14,"")</f>
        <v/>
      </c>
      <c r="OX14" s="41" t="str">
        <f>IF(SUM(OB14,OF14,OJ14)&gt;0,SUM(OB14,OF14,OJ14),"")</f>
        <v/>
      </c>
      <c r="OY14" s="41" t="str">
        <f>IF(SUM(OV14,OW14)&gt;0,SUM(OV14,OW14),"")</f>
        <v/>
      </c>
      <c r="OZ14" s="41" t="str">
        <f>IF(SUM(ON14,OR14)&gt;0,SUM(ON14,OR14),"")</f>
        <v/>
      </c>
      <c r="PA14" s="41" t="str">
        <f>IF(SUM(OM14:ON14,OP14:OR14,OT14)-SUM(OO14,OS14)&gt;0,SUM(OM14:ON14,OP14:OR14,OT14)-SUM(OO14,OS14),"")</f>
        <v/>
      </c>
      <c r="PB14" s="41" t="str">
        <f>IF(SUM(OV14,OW14,PA14)&gt;0,SUM(OV14,OW14,PA14),"")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IF(SUM(PX14,PY14,QC14)&gt;0,SUM(PX14,PY14,QC14),"")</f>
        <v/>
      </c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41" t="str">
        <f>IF(SUM(QF14,QJ14)&gt;0,SUM(QF14,QJ14),"")</f>
        <v/>
      </c>
      <c r="QZ14" s="41" t="str">
        <f>IF(SUM(QE14:QF14,QH14:QJ14,QL14)-QG14-QK14&gt;0,SUM(QE14:QF14,QH14:QJ14,QL14)-QG14-QK14,"")</f>
        <v/>
      </c>
      <c r="RA14" s="41" t="str">
        <f>IF(SUM(QM14:QN14,QP14)-QO14&gt;0,SUM(QM14:QN14,QP14)-QO14,"")</f>
        <v/>
      </c>
      <c r="RB14" s="41" t="str">
        <f>IF(SUM(QF14,QJ14,QN14)&gt;0,SUM(QF14,QJ14,QN14),"")</f>
        <v/>
      </c>
      <c r="RC14" s="41" t="str">
        <f>IF(SUM(QZ14,RA14)&gt;0,SUM(QZ14,RA14),"")</f>
        <v/>
      </c>
      <c r="RD14" s="41" t="str">
        <f>IF(SUM(QR14,QV14)&gt;0,SUM(QR14,QV14),"")</f>
        <v/>
      </c>
      <c r="RE14" s="41" t="str">
        <f>IF(SUM(QQ14:QR14,QT14:QV14,QX14)-SUM(QS14,QW14)&gt;0,SUM(QQ14:QR14,QT14:QV14,QX14)-SUM(QS14,QW14),"")</f>
        <v/>
      </c>
      <c r="RF14" s="41" t="str">
        <f>IF(SUM(QZ14,RA14,RE14)&gt;0,SUM(QZ14,RA14,RE14),"")</f>
        <v/>
      </c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1" t="str">
        <f>IF(SUM(RH14,RL14)&gt;0,SUM(RH14,RL14),"")</f>
        <v/>
      </c>
      <c r="SB14" s="11" t="str">
        <f>IF(SUM(RG14:RH14,RJ14:RL14,RN14)-RI14-RM14&gt;0,SUM(RG14:RH14,RJ14:RL14,RN14)-RI14-RM14,"")</f>
        <v/>
      </c>
      <c r="SC14" s="11" t="str">
        <f>IF(SUM(RO14:RP14,RR14)-RQ14&gt;0,SUM(RO14:RP14,RR14)-RQ14,"")</f>
        <v/>
      </c>
      <c r="SD14" s="11" t="str">
        <f>IF(SUM(RH14,RL14,RP14)&gt;0,SUM(RH14,RL14,RP14),"")</f>
        <v/>
      </c>
      <c r="SE14" s="11" t="str">
        <f>IF(SUM(SB14,SC14)&gt;0,SUM(SB14,SC14),"")</f>
        <v/>
      </c>
      <c r="SF14" s="11" t="str">
        <f>IF(SUM(RT14,RX14)&gt;0,SUM(RT14,RX14),"")</f>
        <v/>
      </c>
      <c r="SG14" s="11" t="str">
        <f>IF(SUM(RS14:RT14,RV14:RX14,RZ14)-SUM(RU14,RY14)&gt;0,SUM(RS14:RT14,RV14:RX14,RZ14)-SUM(RU14,RY14),"")</f>
        <v/>
      </c>
      <c r="SH14" s="11" t="str">
        <f>IF(SUM(SB14,SC14,SG14)&gt;0,SUM(SB14,SC14,SG14),"")</f>
        <v/>
      </c>
      <c r="SI14" s="17"/>
      <c r="SJ14" s="17"/>
      <c r="SK14" s="17"/>
      <c r="SL14" s="17"/>
      <c r="SM14" s="17"/>
      <c r="SN14" s="17"/>
      <c r="SO14" s="17"/>
      <c r="SP14" s="17"/>
      <c r="SQ14" s="17"/>
      <c r="SR14" s="17"/>
      <c r="SS14" s="17"/>
      <c r="ST14" s="17"/>
      <c r="SU14" s="17"/>
      <c r="SV14" s="17"/>
      <c r="SW14" s="17"/>
      <c r="SX14" s="17"/>
      <c r="SY14" s="17"/>
      <c r="SZ14" s="17"/>
      <c r="TA14" s="17"/>
      <c r="TB14" s="17"/>
      <c r="TC14" s="41" t="str">
        <f>IF(SUM(SJ14,SN14)&gt;0,SUM(SJ14,SN14),"")</f>
        <v/>
      </c>
      <c r="TD14" s="41" t="str">
        <f>IF(SUM(SI14:SJ14,SL14:SN14,SP14)-SK14-SO14&gt;0,SUM(SI14:SJ14,SL14:SN14,SP14)-SK14-SO14,"")</f>
        <v/>
      </c>
      <c r="TE14" s="41" t="str">
        <f>IF(SUM(SQ14:SR14,ST14)-SS14&gt;0,SUM(SQ14:SR14,ST14)-SS14,"")</f>
        <v/>
      </c>
      <c r="TF14" s="41" t="str">
        <f>IF(SUM(SJ14,SN14,SR14)&gt;0,SUM(SJ14,SN14,SR14),"")</f>
        <v/>
      </c>
      <c r="TG14" s="41" t="str">
        <f>IF(SUM(TD14,TE14)&gt;0,SUM(TD14,TE14),"")</f>
        <v/>
      </c>
      <c r="TH14" s="41" t="str">
        <f>IF(SUM(SV14,SZ14)&gt;0,SUM(SV14,SZ14),"")</f>
        <v/>
      </c>
      <c r="TI14" s="41" t="str">
        <f>IF(SUM(SU14:SV14,SX14:SZ14,TB14)-SUM(SW14,TA14)&gt;0,SUM(SU14:SV14,SX14:SZ14,TB14)-SUM(SW14,TA14),"")</f>
        <v/>
      </c>
      <c r="TJ14" s="41" t="str">
        <f>IF(SUM(TD14,TE14,TI14)&gt;0,SUM(TD14,TE14,TI14),"")</f>
        <v/>
      </c>
      <c r="TK14" s="27">
        <f>IF($CU14="P",CA14,(CA14+AX14)/2)</f>
        <v>9.2749999999999986</v>
      </c>
      <c r="TL14" s="27">
        <f>IF($CU14="P",CB14,(CB14+AY14)/2)</f>
        <v>2.8</v>
      </c>
      <c r="TM14" s="27">
        <f>IF($CU14="P",CC14,(CC14+AZ14)/2)</f>
        <v>0.2</v>
      </c>
      <c r="TN14" s="27">
        <f>IF($CU14="P",CD14,(CD14+BA14)/2)</f>
        <v>0</v>
      </c>
      <c r="TO14" s="27">
        <f>IF($CU14="P",CE14,(CE14+BB14)/2)</f>
        <v>9.1750000000000007</v>
      </c>
      <c r="TP14" s="27">
        <f>IF($CU14="P",CF14,(CF14+BC14)/2)</f>
        <v>3</v>
      </c>
      <c r="TQ14" s="27">
        <f>IF($CU14="P",CG14,(CG14+BD14)/2)</f>
        <v>0.25</v>
      </c>
      <c r="TR14" s="27">
        <f>IF($CU14="P",CH14,(CH14+BE14)/2)</f>
        <v>0</v>
      </c>
      <c r="TS14" s="27">
        <f>IF($CU14="P",CI14,(CI14+BF14)/2)</f>
        <v>8.7249999999999996</v>
      </c>
      <c r="TT14" s="27">
        <f>IF($CU14="P",CJ14,(CJ14+BG14)/2)</f>
        <v>1.8</v>
      </c>
      <c r="TU14" s="27">
        <f>IF($CU14="P",CK14,(CK14+BH14)/2)</f>
        <v>0.2</v>
      </c>
      <c r="TV14" s="27">
        <f>IF($CU14="P",CL14,(CL14+BI14)/2)</f>
        <v>7.4999999999999997E-2</v>
      </c>
      <c r="TW14" s="27">
        <f>IF($CU14="P",CM14,(CM14+BJ14)/2)</f>
        <v>9.0749999999999993</v>
      </c>
      <c r="TX14" s="27">
        <f>IF($CU14="P",CN14,(CN14+BK14)/2)</f>
        <v>2.5999999999999996</v>
      </c>
      <c r="TY14" s="27">
        <f>IF($CU14="P",CO14,(CO14+BL14)/2)</f>
        <v>0.05</v>
      </c>
      <c r="TZ14" s="27">
        <f>IF($CU14="P",CP14,(CP14+BM14)/2)</f>
        <v>0</v>
      </c>
      <c r="UA14" s="27">
        <f>IF($CU14="P",CQ14,(CQ14+BN14)/2)</f>
        <v>9.1</v>
      </c>
      <c r="UB14" s="27">
        <f>IF($CU14="P",CR14,(CR14+BO14)/2)</f>
        <v>2.8</v>
      </c>
      <c r="UC14" s="27">
        <f>IF($CU14="P",CS14,(CS14+BP14)/2)</f>
        <v>0.35</v>
      </c>
      <c r="UD14" s="27">
        <f>IF($CU14="P",CT14,(CT14+BQ14)/2)</f>
        <v>0</v>
      </c>
      <c r="UE14" s="29" t="s">
        <v>56</v>
      </c>
      <c r="UF14" s="11">
        <f>IF(SUM(TL14,TP14)&gt;0,SUM(TL14,TP14),"")</f>
        <v>5.8</v>
      </c>
      <c r="UG14" s="11">
        <f>IF(SUM(TK14:TL14,TN14:TP14,TR14)-TM14-TQ14&gt;0,SUM(TK14:TL14,TN14:TP14,TR14)-TM14-TQ14,"")</f>
        <v>23.8</v>
      </c>
      <c r="UH14" s="11">
        <f>IF(SUM(TS14:TT14,TV14)-TU14&gt;0,SUM(TS14:TT14,TV14)-TU14,"")</f>
        <v>10.4</v>
      </c>
      <c r="UI14" s="11">
        <f>IF(SUM(TL14,TP14,TT14)&gt;0,SUM(TL14,TP14,TT14),"")</f>
        <v>7.6</v>
      </c>
      <c r="UJ14" s="11">
        <f>IF(SUM(UG14,UH14)&gt;0,SUM(UG14,UH14),"")</f>
        <v>34.200000000000003</v>
      </c>
      <c r="UK14" s="11">
        <f>IF(SUM(TX14,UB14)&gt;0,SUM(TX14,UB14),"")</f>
        <v>5.3999999999999995</v>
      </c>
      <c r="UL14" s="11">
        <f>IF(SUM(TW14:TX14,TZ14:UB14,UD14)-SUM(TY14,UC14)&gt;0,SUM(TW14:TX14,TZ14:UB14,UD14)-SUM(TY14,UC14),"")</f>
        <v>23.175000000000001</v>
      </c>
      <c r="UM14" s="11">
        <f>IF(SUM(UG14,UH14,UL14)&gt;0,SUM(UG14,UH14,UL14),"")</f>
        <v>57.375</v>
      </c>
    </row>
    <row r="15" spans="1:559" x14ac:dyDescent="0.2">
      <c r="A15" s="4" cm="1">
        <f t="array" ref="A15">IF(AND(H15&lt;&gt;"",H15&lt;&gt;"No DD"),SUMPRODUCT((H$4:H$22&lt;&gt;"")*(H$4:H$22&lt;&gt;"No DD")*(E$4:E$22&gt;E15))+1,IF(H15="No DD",SUMPRODUCT((H$4:H$22="No DD")*(E$4:E$22&gt;E15))+1+SUMPRODUCT((H$4:H$22&lt;&gt;"")*(H$4:H$22&lt;&gt;"No DD")),""))</f>
        <v>12</v>
      </c>
      <c r="B15" s="5" t="s">
        <v>128</v>
      </c>
      <c r="C15" s="4" t="s">
        <v>39</v>
      </c>
      <c r="D15" s="4">
        <v>2000</v>
      </c>
      <c r="E15" s="9">
        <f>SUM(J15:R15)+SUM(J15:N15)*0.0000001+SUM(J15)*0.0000000000001</f>
        <v>138.97500915750365</v>
      </c>
      <c r="F15" s="3" t="str">
        <f>IF(OR(AND(AP15&gt;=AW$24,AQ15&gt;=AW$28,AP15&lt;&gt;"",AO15=""),AND(AU15&gt;=AW$24,AV15&gt;=AW$28,AU15&lt;&gt;"",AO15=""),AND(BS15&gt;=BZ$24,BT15&gt;=BZ$28,BS15&lt;&gt;"",BR15=""),AND(BX15&gt;=BZ$24,BY15&gt;=BZ$28,BX15&lt;&gt;"",BR15=""),AND(CV15&gt;=DC$24,CW15&gt;=DC$28,CV15&lt;&gt;"",CU15=""),AND(DA15&gt;=DC$24,DB15&gt;=DC$28,DA15&lt;&gt;""),AND(EA15&gt;=EH$24,EB15&gt;=EH$28,EA15&lt;&gt;""),AND(EF15&gt;=EH$24,EG15&gt;=EH$28,EF15&lt;&gt;""),AND(FC15&gt;=FJ$24,FD15&gt;=FJ$28,FC15&lt;&gt;""),AND(FH15&gt;=FJ$24,FI15&gt;=FJ$28,FH15&lt;&gt;""),AND(GE15&gt;=GL$24,GF15&gt;=GL$28,GE15&lt;&gt;""),AND(GJ15&gt;=GL$24,GK15&gt;=GL$28,GJ15&lt;&gt;""),AND(HG15&gt;=HN$24,HH15&gt;=HN$28,HG15&lt;&gt;""),AND(HL15&gt;=HN$24,HM15&gt;=HN$28,HL15&lt;&gt;""),AND(II15&gt;=IP$24,IJ15&gt;=IP$28,II15&lt;&gt;""),AND(IN15&gt;=IP$24,IO15&gt;=IP$28,IN15&lt;&gt;""),AND(JK15&gt;=JR$24,JL15&gt;=JR$28,JK15&lt;&gt;""),AND(JP15&gt;=JR$24,JQ15&gt;=JR$28,JP15&lt;&gt;""),AND(KM15&gt;=KT$24,KN15&gt;=KT$28,KM15&lt;&gt;""),AND(KR15&gt;=KT$24,KS15&gt;=KT$28,KR15&lt;&gt;""),AND(LO15&gt;=LV$24,LP15&gt;=LV$28,LO15&lt;&gt;""),AND(LT15&gt;=LV$24,LU15&gt;=LV$28,LT15&lt;&gt;""),AND(MQ15&gt;=MX$24,MR15&gt;=MX$28,MQ15&lt;&gt;""),AND(MV15&gt;=MX$24,MW15&gt;=MX$28,MV15&lt;&gt;""),AND(NS15&gt;=NZ$24,NT15&gt;=NZ$28,NS15&lt;&gt;""),AND(NX15&gt;=NZ$24,NY15&gt;=NZ$28,NX15&lt;&gt;""),AND(OU15&gt;=PB$24,OV15&gt;=PB$28,OU15&lt;&gt;""),AND(OZ15&gt;=PB$24,PA15&gt;=PB$28,OZ15&lt;&gt;""),AND(PW15&gt;=QD$24,PX15&gt;=QD$28,PW15&lt;&gt;""),AND(QB15&gt;=QD$24,QC15&gt;=QD$28,QB15&lt;&gt;""),AND(QY15&gt;=RF$24,QZ15&gt;=RF$28,QY15&lt;&gt;""),AND(RD15&gt;=RF$24,RE15&gt;=RF$28,RD15&lt;&gt;""),AND(SA15&gt;=SH$24,SB15&gt;=SH$28,SA15&lt;&gt;""),AND(SF15&gt;=SH$24,SG15&gt;=SH$28,SF15&lt;&gt;""),AND(TC15&gt;=TJ$24,TD15&gt;=TJ$28,TC15&lt;&gt;""),AND(TI15&gt;=TJ$24,TJ15&gt;=TJ$28,TI15&lt;&gt;"")),"P","")</f>
        <v>P</v>
      </c>
      <c r="G15" s="3" t="str">
        <f>IF(OR(AND(AQ15&gt;=AW$28,AQ15&lt;&gt;"",AO15=""),AND(AV15&gt;=AW$28,AV15&lt;&gt;"",AO15=""),AND(BT15&gt;=BZ$28,BT15&lt;&gt;"",BR15=""),AND(BY15&gt;=BZ$28,BY15&lt;&gt;"",BR15=""),AND(CW15&gt;=DC$28,CW15&lt;&gt;"",CU15=""),AND(DB15&gt;=DC$28,DB15&lt;&gt;"",CU15=""),AND(EB15&gt;=EH$28,EB15&lt;&gt;""),AND(EG15&gt;=EH$28,EG15&lt;&gt;""),AND(FD15&gt;=FJ$28,FD15&lt;&gt;""),AND(FI15&gt;=FJ$28,FI15&lt;&gt;""),AND(GF15&gt;=GL$28,GF15&lt;&gt;""),AND(GK15&gt;=GL$28,GK15&lt;&gt;""),AND(HH15&gt;=HN$28,HH15&lt;&gt;""),AND(HM15&gt;=HN$28,HM15&lt;&gt;""),AND(IJ15&gt;=IP$28,IJ15&lt;&gt;""),AND(IO15&gt;=IP$28,IO15&lt;&gt;""),AND(JL15&gt;=JR$28,JL15&lt;&gt;""),AND(JQ15&gt;=JR$28,JQ15&lt;&gt;""),AND(KN15&gt;=KT$28,KN15&lt;&gt;""),AND(KS15&gt;=KT$28,KS15&lt;&gt;""),AND(LP15&gt;=LV$28,LP15&lt;&gt;""),AND(LU15&gt;=LV$28,LU15&lt;&gt;""),AND(MR15&gt;=MX$28,MR15&lt;&gt;""),AND(MW15&gt;=MX$28,MW15&lt;&gt;""),AND(NT15&gt;=NZ$28,NT15&lt;&gt;""),AND(NY15&gt;=NZ$28,NY15&lt;&gt;""),AND(OV15&gt;=PB$28,OV15&lt;&gt;""),AND(PA15&gt;=PB$28,PA15&lt;&gt;""),AND(PX15&gt;=QD$28,PX15&lt;&gt;""),AND(QC15&gt;=QD$28,QC15&lt;&gt;""),AND(QZ15&gt;=RF$28,QZ15&lt;&gt;""),AND(RE15&gt;=RF$28,RE15&lt;&gt;""),AND(SB15&gt;=SH$28,SB15&lt;&gt;""),AND(SG15&gt;=SH$28,SG15&lt;&gt;""),AND(TD15&gt;=TJ$28,TD15&lt;&gt;""),AND(TJ15&gt;=TJ$28,TJ15&lt;&gt;"")),"P","")</f>
        <v>P</v>
      </c>
      <c r="H15" s="37" t="str">
        <f>IF(AND(G15="P",F15=""),"No DD",IF(OR(AND(AS15&gt;=AW$27,AT15&gt;=AW$31,AS15&lt;&gt;"",AO15=""),AND(BV15&gt;=BZ$27,BW15&gt;=BZ$31,BV15&lt;&gt;"",BR15=""),AND(CY15&gt;=DC$27,CZ15&gt;=DC$31,CY15&lt;&gt;"",CU15=""),AND(ED15&gt;=EH$27,EE15&gt;=EH$31,ED15&lt;&gt;""),AND(FF15&gt;=FJ$27,FG15&gt;=FJ$31,FF15&lt;&gt;""),AND(GH15&gt;=GL$27,GI15&gt;=GL$31,GH15&lt;&gt;""),AND(HJ15&gt;=HN$27,HK15&gt;=HN$31,HJ15&lt;&gt;""),AND(IL15&gt;=IP$27,IM15&gt;=IP$31,IL15&lt;&gt;""),AND(JN15&gt;=JR$27,JO15&gt;=JR$31,JN15&lt;&gt;""),AND(KP15&gt;=KT$27,KQ15&gt;=KT$31,KP15&lt;&gt;""),AND(LR15&gt;=LV$27,LS15&gt;=LV$31,LR15&lt;&gt;""),AND(MT15&gt;=MX$27,MU15&gt;=MX$31,MT15&lt;&gt;""),AND(NV15&gt;=NZ$27,NW15&gt;=NZ$31,NV15&lt;&gt;""),AND(OX15&gt;=PB$27,OY15&gt;=PB$31,OX15&lt;&gt;""),AND(PZ15&gt;=QD$27,QA15&gt;=QD$31,PZ15&lt;&gt;""),AND(RB15&gt;=RF$27,RC15&gt;=RF$31,RB15&lt;&gt;""),AND(SD15&gt;=SH$27,SE15&gt;=SH$31,SD15&lt;&gt;""),AND(TF15&gt;=TJ$27,TG15&gt;=TJ$31,TF15&lt;&gt;"")),"Merit",IF(OR(AND(AS15&gt;=AW$26,AT15&gt;=AW$30,AS15&lt;&gt;"",AO15=""),AND(BV15&gt;=BZ$26,BW15&gt;=BZ$30,BV15&lt;&gt;"",BR15=""),AND(CY15&gt;=DC$26,CZ15&gt;=DC$30,CY15&lt;&gt;"",CU15=""),AND(ED15&gt;=EH$26,EE15&gt;=EH$30,ED15&lt;&gt;""),AND(FF15&gt;=FJ$26,FG15&gt;=FJ$30,FF15&lt;&gt;""),AND(GH15&gt;=GL$26,GI15&gt;=GL$30,GH15&lt;&gt;""),AND(HJ15&gt;=HN$26,HK15&gt;=HN$30,HJ15&lt;&gt;""),AND(IL15&gt;=IP$26,IM15&gt;=IP$30,IL15&lt;&gt;""),AND(JN15&gt;=JR$26,JO15&gt;=JR$30,JN15&lt;&gt;""),AND(KP15&gt;=KT$26,KQ15&gt;=KT$30,KP15&lt;&gt;""),AND(LR15&gt;=LV$26,LS15&gt;=LV$30,LR15&lt;&gt;""),AND(MT15&gt;=MX$26,MU15&gt;=MX$30,MT15&lt;&gt;""),AND(NV15&gt;=NZ$26,NW15&gt;=NZ$30,NV15&lt;&gt;""),AND(OX15&gt;=PB$26,OY15&gt;=PB$30,OX15&lt;&gt;""),AND(PZ15&gt;=QD$26,QA15&gt;=QD$30,PZ15&lt;&gt;""),AND(RB15&gt;=RF$26,RC15&gt;=RF$30,RB15&lt;&gt;""),AND(SD15&gt;=SH$26,SE15&gt;=SH$30,SD15&lt;&gt;""),AND(TF15&gt;=TJ$26,TG15&gt;=TJ$30,TF15&lt;&gt;"")),"Excellence",IF(I15="P","Worlds Team",IF(F15="P","National Team","")))))</f>
        <v>National Team</v>
      </c>
      <c r="I15" s="3" t="str">
        <f>IF(OR(AND(AS15&gt;=AW$25,AT15&gt;=AW$29,AS15&lt;&gt;"",AO15=""),AND(BV15&gt;=BZ$25,BW15&gt;=BZ$29,BV15&lt;&gt;"",BR15=""),AND(CY15&gt;=DC$25,CZ15&gt;=DC$29,CY15&lt;&gt;"",CU15=""),AND(ED15&gt;=EH$25,EE15&gt;=EH$29,ED15&lt;&gt;""),AND(FF15&gt;=FJ$25,FG15&gt;=FJ$29,FF15&lt;&gt;""),AND(GH15&gt;=GL$25,GI15&gt;=GL$29,GH15&lt;&gt;""),AND(HJ15&gt;=HN$25,HK15&gt;=HN$29,HJ15&lt;&gt;""),AND(IL15&gt;=IP$25,IM15&gt;=IP$29,IL15&lt;&gt;""),AND(JN15&gt;=JR$25,JO15&gt;=JR$29,JN15&lt;&gt;""),AND(KP15&gt;=KT$25,KQ15&gt;=KT$29,KP15&lt;&gt;""),AND(LR15&gt;=LV$25,LS15&gt;=LV$29,LR15&lt;&gt;""),AND(MT15&gt;=MX$25,MU15&gt;=MX$29,MT15&lt;&gt;""),AND(NV15&gt;=NZ$25,NW15&gt;=NZ$29,NV15&lt;&gt;""),AND(OX15&gt;=PB$25,OY15&gt;=PB$29,OX15&lt;&gt;""),AND(PZ15&gt;=QD$25,QA15&gt;=QD$29,PZ15&lt;&gt;""),AND(RB15&gt;=RF$25,RC15&gt;=RF$29,RB15&lt;&gt;""),AND(SD15&gt;=SH$25,SE15&gt;=SH$29,SD15&lt;&gt;""),AND(TF15&gt;=TJ$25,TG15&gt;=TJ$29,TF15&lt;&gt;"")),"P","")</f>
        <v/>
      </c>
      <c r="J15" s="8">
        <f>IF(COUNT(AQ15,BT15,CW15)&gt;0,LARGE((AQ15,BT15,CW15),1),0)</f>
        <v>36.450000000000003</v>
      </c>
      <c r="K15" s="8" t="str">
        <f>IF(J15=0,"",IF(J15=CW15,$CA$1,IF(J15=BT15,$AX$1,IF(J15=AQ15,$U$1,""))))</f>
        <v>2024 Elite Canada</v>
      </c>
      <c r="L15" s="8">
        <f>IF(COUNT(AQ15,BT15,CW15)&gt;1,LARGE((AQ15,BT15,CW15),2),0)</f>
        <v>30.775000000000002</v>
      </c>
      <c r="M15" s="8" t="str">
        <f>IF(K15=0,"",IF(AND(L15=J15,L15=AQ15,K15=BT15),$U$1,IF(AND(L15=J15,L15=AQ15,L15=CW15),$U$1,IF(AND(L15=J15,L15=CW15,L15=BT15),$AX$1,IF(L15=CW15,$CA$1,IF(L15=BT15,$AX$1,IF(L15=AQ15,$U$1,"")))))))</f>
        <v>2024 Nationals</v>
      </c>
      <c r="N15" s="8">
        <f>IF(COUNT(AR15,BU15,CX15)&gt;0,LARGE((AR15,BU15,CX15),1),0)</f>
        <v>24.35</v>
      </c>
      <c r="O15" s="8" t="str">
        <f>IF(N15=0,"",IF(N15=CX15,$CA$1,IF(N15=BU15,$AX$1,IF(N15=AR15,$U$1,""))))</f>
        <v>2024 Elite Canada</v>
      </c>
      <c r="P15" s="8">
        <f>IF(MAX(AV15,BY15,DB15)&gt;0,MAX(AV15,BY15,DB15),0)</f>
        <v>24.45</v>
      </c>
      <c r="Q15" s="8" t="str">
        <f>IF(P15=0,"",IF(P15=DB15,$CA$1,IF(P15=BY15,$AX$1,IF(P15=AV15,$U$1,""))))</f>
        <v>2024 Elite Canada</v>
      </c>
      <c r="R15" s="8">
        <f>IF(MAX(DD15:DF15)&gt;0,MAX(DD15:DF15),"")</f>
        <v>22.950000000000006</v>
      </c>
      <c r="S15" s="11" t="str">
        <f>IF(R15="","",IF(R15=DD15,"("&amp;DD$2&amp;")",IF(R15=DE15,"("&amp;DE$2&amp;")",IF(R15=DF15,"("&amp;DF$2&amp;")"))))</f>
        <v>(Final)</v>
      </c>
      <c r="T15" s="8" t="str">
        <f>IF(R15="","",IF(R15=DD15,IF(R15+IF(L15="",0,L15)=TD15,$SI$1,IF(R15+IF(L15="",0,L15)=SB15,$RG$1,IF(R15+IF(L15="",0,L15)=QZ15,$QE$1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))),IF(R15=DE15,IF(R15+IF(N15="",0,N15)=TE15,$SI$1,IF(R15+IF(N15="",0,N15)=SC15,$RG$1,IF(R15+IF(N15="",0,N15)=RA15,$QE$1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))),IF(R15=DF15,IF(R15+IF(P15="",0,P15)=TI15,$SI$1,IF(R15+IF(P15="",0,P15)=SG15,$RG$1,IF(R15+IF(P15="",0,P15)=RE15,$QE$1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)))</f>
        <v>2023 World Cup USA (Aug 5)</v>
      </c>
      <c r="U15" s="19">
        <v>18.7</v>
      </c>
      <c r="V15" s="19">
        <v>6.4</v>
      </c>
      <c r="W15" s="19">
        <v>0</v>
      </c>
      <c r="X15" s="19">
        <v>0</v>
      </c>
      <c r="Y15" s="19">
        <v>0</v>
      </c>
      <c r="Z15" s="19">
        <v>0</v>
      </c>
      <c r="AA15" s="19">
        <v>0</v>
      </c>
      <c r="AB15" s="19">
        <v>0</v>
      </c>
      <c r="AC15" s="19">
        <v>18.8</v>
      </c>
      <c r="AD15" s="19">
        <v>5.2</v>
      </c>
      <c r="AE15" s="19">
        <v>0.2</v>
      </c>
      <c r="AF15" s="19">
        <v>0</v>
      </c>
      <c r="AG15" s="19"/>
      <c r="AH15" s="19"/>
      <c r="AI15" s="19"/>
      <c r="AJ15" s="19"/>
      <c r="AK15" s="19"/>
      <c r="AL15" s="19"/>
      <c r="AM15" s="19"/>
      <c r="AN15" s="19"/>
      <c r="AO15" s="28"/>
      <c r="AP15" s="41">
        <f>IF(SUM(V15,Z15)&gt;0,SUM(V15,Z15),"")</f>
        <v>6.4</v>
      </c>
      <c r="AQ15" s="41">
        <f>IF(SUM(U15:V15,X15:Z15,AB15)-W15-AA15&gt;0,SUM(U15:V15,X15:Z15,AB15)-W15-AA15,"")</f>
        <v>25.1</v>
      </c>
      <c r="AR15" s="41">
        <f>IF(SUM(AC15:AD15,AF15)-AE15&gt;0,SUM(AC15:AD15,AF15)-AE15,"")</f>
        <v>23.8</v>
      </c>
      <c r="AS15" s="41">
        <f>IF(SUM(V15,Z15,AD15)&gt;0,SUM(V15,Z15,AD15),"")</f>
        <v>11.600000000000001</v>
      </c>
      <c r="AT15" s="41">
        <f>IF(SUM(AQ15,AR15)&gt;0,SUM(AQ15,AR15),"")</f>
        <v>48.900000000000006</v>
      </c>
      <c r="AU15" s="41" t="str">
        <f>IF(SUM(AH15,AL15)&gt;0,SUM(AH15,AL15),"")</f>
        <v/>
      </c>
      <c r="AV15" s="41" t="str">
        <f>IF(SUM(AG15:AH15,AJ15:AL15,AN15)-SUM(AI15,AM15)&gt;0,SUM(AG15:AH15,AJ15:AL15,AN15)-SUM(AI15,AM15),"")</f>
        <v/>
      </c>
      <c r="AW15" s="41">
        <f>IF(SUM(AQ15,AR15,AV15)&gt;0,SUM(AQ15,AR15,AV15),"")</f>
        <v>48.900000000000006</v>
      </c>
      <c r="AX15" s="18">
        <v>18.75</v>
      </c>
      <c r="AY15" s="18">
        <v>6</v>
      </c>
      <c r="AZ15" s="18">
        <v>0</v>
      </c>
      <c r="BA15" s="18">
        <v>0</v>
      </c>
      <c r="BB15" s="18">
        <v>8.5</v>
      </c>
      <c r="BC15" s="18">
        <v>3.2</v>
      </c>
      <c r="BD15" s="18">
        <v>0</v>
      </c>
      <c r="BE15" s="18">
        <v>0</v>
      </c>
      <c r="BF15" s="18">
        <v>18.700000000000003</v>
      </c>
      <c r="BG15" s="18">
        <v>5.6</v>
      </c>
      <c r="BH15" s="18">
        <v>0.1</v>
      </c>
      <c r="BI15" s="18">
        <v>0.15</v>
      </c>
      <c r="BJ15" s="18">
        <v>9.1999999999999993</v>
      </c>
      <c r="BK15" s="18">
        <v>3</v>
      </c>
      <c r="BL15" s="18">
        <v>0.1</v>
      </c>
      <c r="BM15" s="18">
        <v>0.15</v>
      </c>
      <c r="BN15" s="18">
        <v>9.3000000000000007</v>
      </c>
      <c r="BO15" s="18">
        <v>3</v>
      </c>
      <c r="BP15" s="18">
        <v>0.1</v>
      </c>
      <c r="BQ15" s="18">
        <v>0</v>
      </c>
      <c r="BR15" s="29" t="s">
        <v>56</v>
      </c>
      <c r="BS15" s="11">
        <f>IF(SUM(AY15,BC15)&gt;0,SUM(AY15,BC15),"")</f>
        <v>9.1999999999999993</v>
      </c>
      <c r="BT15" s="11">
        <f>IF(SUM(AX15:AY15,BA15:BC15,BE15)-AZ15-BD15&gt;0,SUM(AX15:AY15,BA15:BC15,BE15)-AZ15-BD15,"")</f>
        <v>36.450000000000003</v>
      </c>
      <c r="BU15" s="11">
        <f>IF(SUM(BF15:BG15,BI15)-BH15&gt;0,SUM(BF15:BG15,BI15)-BH15,"")</f>
        <v>24.35</v>
      </c>
      <c r="BV15" s="11">
        <f>IF(SUM(AY15,BC15,BG15)&gt;0,SUM(AY15,BC15,BG15),"")</f>
        <v>14.799999999999999</v>
      </c>
      <c r="BW15" s="11">
        <f>IF(SUM(BT15,BU15)&gt;0,SUM(BT15,BU15),"")</f>
        <v>60.800000000000004</v>
      </c>
      <c r="BX15" s="11">
        <f>IF(SUM(BK15,BO15)&gt;0,SUM(BK15,BO15),"")</f>
        <v>6</v>
      </c>
      <c r="BY15" s="11">
        <f>IF(SUM(BJ15:BK15,BM15:BO15,BQ15)-SUM(BL15,BP15)&gt;0,SUM(BJ15:BK15,BM15:BO15,BQ15)-SUM(BL15,BP15),"")</f>
        <v>24.45</v>
      </c>
      <c r="BZ15" s="11">
        <f>IF(SUM(BT15,BU15,BY15)&gt;0,SUM(BT15,BU15,BY15),"")</f>
        <v>85.25</v>
      </c>
      <c r="CA15" s="19">
        <v>18.725000000000001</v>
      </c>
      <c r="CB15" s="19">
        <v>6.2</v>
      </c>
      <c r="CC15" s="19">
        <v>0</v>
      </c>
      <c r="CD15" s="19">
        <v>0</v>
      </c>
      <c r="CE15" s="19">
        <v>4.25</v>
      </c>
      <c r="CF15" s="19">
        <v>1.6</v>
      </c>
      <c r="CG15" s="19">
        <v>0</v>
      </c>
      <c r="CH15" s="19">
        <v>0</v>
      </c>
      <c r="CI15" s="19">
        <v>18.75</v>
      </c>
      <c r="CJ15" s="19">
        <v>5.4</v>
      </c>
      <c r="CK15" s="19">
        <v>0.15000000000000002</v>
      </c>
      <c r="CL15" s="19">
        <v>7.4999999999999997E-2</v>
      </c>
      <c r="CM15" s="19">
        <v>4.5999999999999996</v>
      </c>
      <c r="CN15" s="19">
        <v>1.5</v>
      </c>
      <c r="CO15" s="19">
        <v>0.05</v>
      </c>
      <c r="CP15" s="19">
        <v>7.4999999999999997E-2</v>
      </c>
      <c r="CQ15" s="19">
        <v>4.6500000000000004</v>
      </c>
      <c r="CR15" s="19">
        <v>1.5</v>
      </c>
      <c r="CS15" s="19">
        <v>0.05</v>
      </c>
      <c r="CT15" s="19">
        <v>0</v>
      </c>
      <c r="CU15" s="28" t="s">
        <v>56</v>
      </c>
      <c r="CV15" s="41">
        <f>IF(SUM(CB15,CF15)&gt;0,SUM(CB15,CF15),"")</f>
        <v>7.8000000000000007</v>
      </c>
      <c r="CW15" s="41">
        <f>IF(SUM(CA15:CB15,CD15:CF15,CH15)-CC15-CG15&gt;0,SUM(CA15:CB15,CD15:CF15,CH15)-CC15-CG15,"")</f>
        <v>30.775000000000002</v>
      </c>
      <c r="CX15" s="41">
        <f>IF(SUM(CI15:CJ15,CL15)-CK15&gt;0,SUM(CI15:CJ15,CL15)-CK15,"")</f>
        <v>24.074999999999999</v>
      </c>
      <c r="CY15" s="41">
        <f>IF(SUM(CB15,CF15,CJ15)&gt;0,SUM(CB15,CF15,CJ15),"")</f>
        <v>13.200000000000001</v>
      </c>
      <c r="CZ15" s="41">
        <f>IF(SUM(CW15,CX15)&gt;0,SUM(CW15,CX15),"")</f>
        <v>54.85</v>
      </c>
      <c r="DA15" s="41">
        <f>IF(SUM(CN15,CR15)&gt;0,SUM(CN15,CR15),"")</f>
        <v>3</v>
      </c>
      <c r="DB15" s="41">
        <f>IF(SUM(CM15:CN15,CP15:CR15,CT15)-SUM(CO15,CS15)&gt;0,SUM(CM15:CN15,CP15:CR15,CT15)-SUM(CO15,CS15),"")</f>
        <v>12.225</v>
      </c>
      <c r="DC15" s="41">
        <f>IF(SUM(CW15,CX15,DB15)&gt;0,SUM(CW15,CX15,DB15),"")</f>
        <v>67.075000000000003</v>
      </c>
      <c r="DD15" s="52">
        <f>IF(MAX(EB15,FD15,GF15,HH15,IJ15,JL15,KN15,LP15,MR15,NT15,OV15,PX15,QZ15,SB15,TD15)-IF(L15="",0,L15)&gt;0.001,MAX(EB15,FD15,GF15,HH15,IJ15,JL15,KN15,LP15,MR15,NT15,OV15,PX15,QZ15,SB15,TD15)-IF(L15="",0,L15),"")</f>
        <v>17.224999999999998</v>
      </c>
      <c r="DE15" s="52" t="str">
        <f>IF(MAX(EC15,FE15,GG15,HI15,IK15,JM15,KO15,LQ15,MS15,NU15,OW15,PY15,RA15,SC15,TE15)-IF(N15="",0,N15)&gt;0.001,MAX(EC15,FE15,GG15,HI15,IK15,JM15,KO15,LQ15,MS15,NU15,OW15,PY15,RA15,SC15,TE15)-IF(N15="",0,N15),"")</f>
        <v/>
      </c>
      <c r="DF15" s="52">
        <f>IF(MAX(EG15,FI15,GK15,HM15,IO15,JQ15,KS15,LU15,MW15,NY15,PA15,QC15,RE15,SG15,TI15)-IF(P15="",0,P15)&gt;0.001,MAX(EG15,FI15,GK15,HM15,IO15,JQ15,KS15,LU15,MW15,NY15,PA15,QC15,RE15,SG15,TI15)-IF(P15="",0,P15),"")</f>
        <v>22.950000000000006</v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>IF(SUM(DH15,DL15)&gt;0,SUM(DH15,DL15),"")</f>
        <v/>
      </c>
      <c r="EB15" s="41" t="str">
        <f>IF(SUM(DG15:DH15,DJ15:DL15,DN15)-DI15-DM15&gt;0,SUM(DG15:DH15,DJ15:DL15,DN15)-DI15-DM15,"")</f>
        <v/>
      </c>
      <c r="EC15" s="41" t="str">
        <f>IF(SUM(DO15:DP15,DR15)-DQ15&gt;0,SUM(DO15:DP15,DR15)-DQ15,"")</f>
        <v/>
      </c>
      <c r="ED15" s="41" t="str">
        <f>IF(SUM(DH15,DL15,DP15)&gt;0,SUM(DH15,DL15,DP15),"")</f>
        <v/>
      </c>
      <c r="EE15" s="41" t="str">
        <f>IF(SUM(EB15,EC15)&gt;0,SUM(EB15,EC15),"")</f>
        <v/>
      </c>
      <c r="EF15" s="41" t="str">
        <f>IF(SUM(DT15,DX15)&gt;0,SUM(DT15,DX15),"")</f>
        <v/>
      </c>
      <c r="EG15" s="41" t="str">
        <f>IF(SUM(DS15:DT15,DV15:DX15,DZ15)-SUM(DU15,DY15)&gt;0,SUM(DS15:DT15,DV15:DX15,DZ15)-SUM(DU15,DY15),"")</f>
        <v/>
      </c>
      <c r="EH15" s="41" t="str">
        <f>IF(SUM(EB15,EC15,EG15)&gt;0,SUM(EB15,EC15,EG15),"")</f>
        <v/>
      </c>
      <c r="EI15" s="18">
        <v>18</v>
      </c>
      <c r="EJ15" s="18">
        <v>5.2</v>
      </c>
      <c r="EK15" s="18">
        <v>0.2</v>
      </c>
      <c r="EL15" s="18">
        <v>0</v>
      </c>
      <c r="EM15" s="18">
        <v>18.8</v>
      </c>
      <c r="EN15" s="18">
        <v>5.6</v>
      </c>
      <c r="EO15" s="18">
        <v>0</v>
      </c>
      <c r="EP15" s="18">
        <v>0</v>
      </c>
      <c r="EQ15" s="18"/>
      <c r="ER15" s="18"/>
      <c r="ES15" s="18"/>
      <c r="ET15" s="18"/>
      <c r="EU15" s="18">
        <v>18.5</v>
      </c>
      <c r="EV15" s="18">
        <v>5.6</v>
      </c>
      <c r="EW15" s="18">
        <v>0.8</v>
      </c>
      <c r="EX15" s="18">
        <v>0</v>
      </c>
      <c r="EY15" s="18">
        <v>18.3</v>
      </c>
      <c r="EZ15" s="18">
        <v>6</v>
      </c>
      <c r="FA15" s="18">
        <v>0.2</v>
      </c>
      <c r="FB15" s="18">
        <v>0</v>
      </c>
      <c r="FC15" s="11">
        <f>IF(SUM(EJ15,EN15)&gt;0,SUM(EJ15,EN15),"")</f>
        <v>10.8</v>
      </c>
      <c r="FD15" s="11">
        <f>IF(SUM(EI15:EJ15,EL15:EN15,EP15)-EK15-EO15&gt;0,SUM(EI15:EJ15,EL15:EN15,EP15)-EK15-EO15,"")</f>
        <v>47.4</v>
      </c>
      <c r="FE15" s="11" t="str">
        <f>IF(SUM(EQ15:ER15,ET15)-ES15&gt;0,SUM(EQ15:ER15,ET15)-ES15,"")</f>
        <v/>
      </c>
      <c r="FF15" s="11">
        <f>IF(SUM(EJ15,EN15,ER15)&gt;0,SUM(EJ15,EN15,ER15),"")</f>
        <v>10.8</v>
      </c>
      <c r="FG15" s="11">
        <f>IF(SUM(FD15,FE15)&gt;0,SUM(FD15,FE15),"")</f>
        <v>47.4</v>
      </c>
      <c r="FH15" s="11">
        <f>IF(SUM(EV15,EZ15)&gt;0,SUM(EV15,EZ15),"")</f>
        <v>11.6</v>
      </c>
      <c r="FI15" s="11">
        <f>IF(SUM(EU15:EV15,EX15:EZ15,FB15)-SUM(EW15,FA15)&gt;0,SUM(EU15:EV15,EX15:EZ15,FB15)-SUM(EW15,FA15),"")</f>
        <v>47.400000000000006</v>
      </c>
      <c r="FJ15" s="11">
        <f>IF(SUM(FD15,FE15,FI15)&gt;0,SUM(FD15,FE15,FI15),"")</f>
        <v>94.800000000000011</v>
      </c>
      <c r="FK15" s="17">
        <v>18.399999999999999</v>
      </c>
      <c r="FL15" s="17">
        <v>5.6</v>
      </c>
      <c r="FM15" s="17">
        <v>0</v>
      </c>
      <c r="FN15" s="17">
        <v>0</v>
      </c>
      <c r="FO15" s="17">
        <v>18</v>
      </c>
      <c r="FP15" s="17">
        <v>6</v>
      </c>
      <c r="FQ15" s="17">
        <v>0</v>
      </c>
      <c r="FR15" s="17">
        <v>0</v>
      </c>
      <c r="FS15" s="17">
        <v>17.899999999999999</v>
      </c>
      <c r="FT15" s="17">
        <v>5.2</v>
      </c>
      <c r="FU15" s="17">
        <v>0.2</v>
      </c>
      <c r="FV15" s="17">
        <v>0</v>
      </c>
      <c r="FW15" s="17"/>
      <c r="FX15" s="17"/>
      <c r="FY15" s="17"/>
      <c r="FZ15" s="17"/>
      <c r="GA15" s="17"/>
      <c r="GB15" s="17"/>
      <c r="GC15" s="17"/>
      <c r="GD15" s="17"/>
      <c r="GE15" s="41">
        <f>IF(SUM(FL15,FP15)&gt;0,SUM(FL15,FP15),"")</f>
        <v>11.6</v>
      </c>
      <c r="GF15" s="41">
        <f>IF(SUM(FK15:FL15,FN15:FP15,FR15)-FM15-FQ15&gt;0,SUM(FK15:FL15,FN15:FP15,FR15)-FM15-FQ15,"")</f>
        <v>48</v>
      </c>
      <c r="GG15" s="41">
        <f>IF(SUM(FS15:FT15,FV15)-FU15&gt;0,SUM(FS15:FT15,FV15)-FU15,"")</f>
        <v>22.9</v>
      </c>
      <c r="GH15" s="41">
        <f>IF(SUM(FL15,FP15,FT15)&gt;0,SUM(FL15,FP15,FT15),"")</f>
        <v>16.8</v>
      </c>
      <c r="GI15" s="41">
        <f>IF(SUM(GF15,GG15)&gt;0,SUM(GF15,GG15),"")</f>
        <v>70.900000000000006</v>
      </c>
      <c r="GJ15" s="41" t="str">
        <f>IF(SUM(FX15,GB15)&gt;0,SUM(FX15,GB15),"")</f>
        <v/>
      </c>
      <c r="GK15" s="41" t="str">
        <f>IF(SUM(FW15:FX15,FZ15:GB15,GD15)-SUM(FY15,GC15)&gt;0,SUM(FW15:FX15,FZ15:GB15,GD15)-SUM(FY15,GC15),"")</f>
        <v/>
      </c>
      <c r="GL15" s="41">
        <f>IF(SUM(GF15,GG15,GK15)&gt;0,SUM(GF15,GG15,GK15),"")</f>
        <v>70.900000000000006</v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IF(SUM(HH15,HI15,HM15)&gt;0,SUM(HH15,HI15,HM15),"")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>IF(SUM(HP15,HT15)&gt;0,SUM(HP15,HT15),"")</f>
        <v/>
      </c>
      <c r="IJ15" s="41" t="str">
        <f>IF(SUM(HO15:HP15,HR15:HT15,HV15)-HQ15-HU15&gt;0,SUM(HO15:HP15,HR15:HT15,HV15)-HQ15-HU15,"")</f>
        <v/>
      </c>
      <c r="IK15" s="41" t="str">
        <f>IF(SUM(HW15:HX15,HZ15)-HY15&gt;0,SUM(HW15:HX15,HZ15)-HY15,"")</f>
        <v/>
      </c>
      <c r="IL15" s="41" t="str">
        <f>IF(SUM(HP15,HT15,HX15)&gt;0,SUM(HP15,HT15,HX15),"")</f>
        <v/>
      </c>
      <c r="IM15" s="41" t="str">
        <f>IF(SUM(IJ15,IK15)&gt;0,SUM(IJ15,IK15),"")</f>
        <v/>
      </c>
      <c r="IN15" s="41" t="str">
        <f>IF(SUM(IB15,IF15)&gt;0,SUM(IB15,IF15),"")</f>
        <v/>
      </c>
      <c r="IO15" s="41" t="str">
        <f>IF(SUM(IA15:IB15,ID15:IF15,IH15)-SUM(IC15,IG15)&gt;0,SUM(IA15:IB15,ID15:IF15,IH15)-SUM(IC15,IG15),"")</f>
        <v/>
      </c>
      <c r="IP15" s="41" t="str">
        <f>IF(SUM(IJ15,IK15,IO15)&gt;0,SUM(IJ15,IK15,IO15),"")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IF(SUM(JL15,JM15,JQ15)&gt;0,SUM(JL15,JM15,JQ15),"")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>IF(SUM(JT15,JX15)&gt;0,SUM(JT15,JX15),"")</f>
        <v/>
      </c>
      <c r="KN15" s="41" t="str">
        <f>IF(SUM(JS15:JT15,JV15:JX15,JZ15)-JU15-JY15&gt;0,SUM(JS15:JT15,JV15:JX15,JZ15)-JU15-JY15,"")</f>
        <v/>
      </c>
      <c r="KO15" s="41" t="str">
        <f>IF(SUM(KA15:KB15,KD15)-KC15&gt;0,SUM(KA15:KB15,KD15)-KC15,"")</f>
        <v/>
      </c>
      <c r="KP15" s="41" t="str">
        <f>IF(SUM(JT15,JX15,KB15)&gt;0,SUM(JT15,JX15,KB15),"")</f>
        <v/>
      </c>
      <c r="KQ15" s="41" t="str">
        <f>IF(SUM(KN15,KO15)&gt;0,SUM(KN15,KO15),"")</f>
        <v/>
      </c>
      <c r="KR15" s="41" t="str">
        <f>IF(SUM(KF15,KJ15)&gt;0,SUM(KF15,KJ15),"")</f>
        <v/>
      </c>
      <c r="KS15" s="41" t="str">
        <f>IF(SUM(KE15:KF15,KH15:KJ15,KL15)-SUM(KG15,KK15)&gt;0,SUM(KE15:KF15,KH15:KJ15,KL15)-SUM(KG15,KK15),"")</f>
        <v/>
      </c>
      <c r="KT15" s="41" t="str">
        <f>IF(SUM(KN15,KO15,KS15)&gt;0,SUM(KN15,KO15,KS15),"")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IF(SUM(LP15,LQ15,LU15)&gt;0,SUM(LP15,LQ15,LU15),"")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>IF(SUM(LX15,MB15)&gt;0,SUM(LX15,MB15),"")</f>
        <v/>
      </c>
      <c r="MR15" s="41" t="str">
        <f>IF(SUM(LW15:LX15,LZ15:MB15,MD15)-LY15-MC15&gt;0,SUM(LW15:LX15,LZ15:MB15,MD15)-LY15-MC15,"")</f>
        <v/>
      </c>
      <c r="MS15" s="41" t="str">
        <f>IF(SUM(ME15:MF15,MH15)-MG15&gt;0,SUM(ME15:MF15,MH15)-MG15,"")</f>
        <v/>
      </c>
      <c r="MT15" s="41" t="str">
        <f>IF(SUM(LX15,MB15,MF15)&gt;0,SUM(LX15,MB15,MF15),"")</f>
        <v/>
      </c>
      <c r="MU15" s="41" t="str">
        <f>IF(SUM(MR15,MS15)&gt;0,SUM(MR15,MS15),"")</f>
        <v/>
      </c>
      <c r="MV15" s="41" t="str">
        <f>IF(SUM(MJ15,MN15)&gt;0,SUM(MJ15,MN15),"")</f>
        <v/>
      </c>
      <c r="MW15" s="41" t="str">
        <f>IF(SUM(MI15:MJ15,ML15:MN15,MP15)-SUM(MK15,MO15)&gt;0,SUM(MI15:MJ15,ML15:MN15,MP15)-SUM(MK15,MO15),"")</f>
        <v/>
      </c>
      <c r="MX15" s="41" t="str">
        <f>IF(SUM(MR15,MS15,MW15)&gt;0,SUM(MR15,MS15,MW15),"")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IF(SUM(NT15,NU15,NY15)&gt;0,SUM(NT15,NU15,NY15),"")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>IF(SUM(OB15,OF15)&gt;0,SUM(OB15,OF15),"")</f>
        <v/>
      </c>
      <c r="OV15" s="41" t="str">
        <f>IF(SUM(OA15:OB15,OD15:OF15,OH15)-OC15-OG15&gt;0,SUM(OA15:OB15,OD15:OF15,OH15)-OC15-OG15,"")</f>
        <v/>
      </c>
      <c r="OW15" s="41" t="str">
        <f>IF(SUM(OI15:OJ15,OL15)-OK15&gt;0,SUM(OI15:OJ15,OL15)-OK15,"")</f>
        <v/>
      </c>
      <c r="OX15" s="41" t="str">
        <f>IF(SUM(OB15,OF15,OJ15)&gt;0,SUM(OB15,OF15,OJ15),"")</f>
        <v/>
      </c>
      <c r="OY15" s="41" t="str">
        <f>IF(SUM(OV15,OW15)&gt;0,SUM(OV15,OW15),"")</f>
        <v/>
      </c>
      <c r="OZ15" s="41" t="str">
        <f>IF(SUM(ON15,OR15)&gt;0,SUM(ON15,OR15),"")</f>
        <v/>
      </c>
      <c r="PA15" s="41" t="str">
        <f>IF(SUM(OM15:ON15,OP15:OR15,OT15)-SUM(OO15,OS15)&gt;0,SUM(OM15:ON15,OP15:OR15,OT15)-SUM(OO15,OS15),"")</f>
        <v/>
      </c>
      <c r="PB15" s="41" t="str">
        <f>IF(SUM(OV15,OW15,PA15)&gt;0,SUM(OV15,OW15,PA15),"")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IF(SUM(PX15,PY15,QC15)&gt;0,SUM(PX15,PY15,QC15),"")</f>
        <v/>
      </c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41" t="str">
        <f>IF(SUM(QF15,QJ15)&gt;0,SUM(QF15,QJ15),"")</f>
        <v/>
      </c>
      <c r="QZ15" s="41" t="str">
        <f>IF(SUM(QE15:QF15,QH15:QJ15,QL15)-QG15-QK15&gt;0,SUM(QE15:QF15,QH15:QJ15,QL15)-QG15-QK15,"")</f>
        <v/>
      </c>
      <c r="RA15" s="41" t="str">
        <f>IF(SUM(QM15:QN15,QP15)-QO15&gt;0,SUM(QM15:QN15,QP15)-QO15,"")</f>
        <v/>
      </c>
      <c r="RB15" s="41" t="str">
        <f>IF(SUM(QF15,QJ15,QN15)&gt;0,SUM(QF15,QJ15,QN15),"")</f>
        <v/>
      </c>
      <c r="RC15" s="41" t="str">
        <f>IF(SUM(QZ15,RA15)&gt;0,SUM(QZ15,RA15),"")</f>
        <v/>
      </c>
      <c r="RD15" s="41" t="str">
        <f>IF(SUM(QR15,QV15)&gt;0,SUM(QR15,QV15),"")</f>
        <v/>
      </c>
      <c r="RE15" s="41" t="str">
        <f>IF(SUM(QQ15:QR15,QT15:QV15,QX15)-SUM(QS15,QW15)&gt;0,SUM(QQ15:QR15,QT15:QV15,QX15)-SUM(QS15,QW15),"")</f>
        <v/>
      </c>
      <c r="RF15" s="41" t="str">
        <f>IF(SUM(QZ15,RA15,RE15)&gt;0,SUM(QZ15,RA15,RE15),"")</f>
        <v/>
      </c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1" t="str">
        <f>IF(SUM(RH15,RL15)&gt;0,SUM(RH15,RL15),"")</f>
        <v/>
      </c>
      <c r="SB15" s="11" t="str">
        <f>IF(SUM(RG15:RH15,RJ15:RL15,RN15)-RI15-RM15&gt;0,SUM(RG15:RH15,RJ15:RL15,RN15)-RI15-RM15,"")</f>
        <v/>
      </c>
      <c r="SC15" s="11" t="str">
        <f>IF(SUM(RO15:RP15,RR15)-RQ15&gt;0,SUM(RO15:RP15,RR15)-RQ15,"")</f>
        <v/>
      </c>
      <c r="SD15" s="11" t="str">
        <f>IF(SUM(RH15,RL15,RP15)&gt;0,SUM(RH15,RL15,RP15),"")</f>
        <v/>
      </c>
      <c r="SE15" s="11" t="str">
        <f>IF(SUM(SB15,SC15)&gt;0,SUM(SB15,SC15),"")</f>
        <v/>
      </c>
      <c r="SF15" s="11" t="str">
        <f>IF(SUM(RT15,RX15)&gt;0,SUM(RT15,RX15),"")</f>
        <v/>
      </c>
      <c r="SG15" s="11" t="str">
        <f>IF(SUM(RS15:RT15,RV15:RX15,RZ15)-SUM(RU15,RY15)&gt;0,SUM(RS15:RT15,RV15:RX15,RZ15)-SUM(RU15,RY15),"")</f>
        <v/>
      </c>
      <c r="SH15" s="11" t="str">
        <f>IF(SUM(SB15,SC15,SG15)&gt;0,SUM(SB15,SC15,SG15),"")</f>
        <v/>
      </c>
      <c r="SI15" s="17"/>
      <c r="SJ15" s="17"/>
      <c r="SK15" s="17"/>
      <c r="SL15" s="17"/>
      <c r="SM15" s="17"/>
      <c r="SN15" s="17"/>
      <c r="SO15" s="17"/>
      <c r="SP15" s="17"/>
      <c r="SQ15" s="17"/>
      <c r="SR15" s="17"/>
      <c r="SS15" s="17"/>
      <c r="ST15" s="17"/>
      <c r="SU15" s="17"/>
      <c r="SV15" s="17"/>
      <c r="SW15" s="17"/>
      <c r="SX15" s="17"/>
      <c r="SY15" s="17"/>
      <c r="SZ15" s="17"/>
      <c r="TA15" s="17"/>
      <c r="TB15" s="17"/>
      <c r="TC15" s="41" t="str">
        <f>IF(SUM(SJ15,SN15)&gt;0,SUM(SJ15,SN15),"")</f>
        <v/>
      </c>
      <c r="TD15" s="41" t="str">
        <f>IF(SUM(SI15:SJ15,SL15:SN15,SP15)-SK15-SO15&gt;0,SUM(SI15:SJ15,SL15:SN15,SP15)-SK15-SO15,"")</f>
        <v/>
      </c>
      <c r="TE15" s="41" t="str">
        <f>IF(SUM(SQ15:SR15,ST15)-SS15&gt;0,SUM(SQ15:SR15,ST15)-SS15,"")</f>
        <v/>
      </c>
      <c r="TF15" s="41" t="str">
        <f>IF(SUM(SJ15,SN15,SR15)&gt;0,SUM(SJ15,SN15,SR15),"")</f>
        <v/>
      </c>
      <c r="TG15" s="41" t="str">
        <f>IF(SUM(TD15,TE15)&gt;0,SUM(TD15,TE15),"")</f>
        <v/>
      </c>
      <c r="TH15" s="41" t="str">
        <f>IF(SUM(SV15,SZ15)&gt;0,SUM(SV15,SZ15),"")</f>
        <v/>
      </c>
      <c r="TI15" s="41" t="str">
        <f>IF(SUM(SU15:SV15,SX15:SZ15,TB15)-SUM(SW15,TA15)&gt;0,SUM(SU15:SV15,SX15:SZ15,TB15)-SUM(SW15,TA15),"")</f>
        <v/>
      </c>
      <c r="TJ15" s="41" t="str">
        <f>IF(SUM(TD15,TE15,TI15)&gt;0,SUM(TD15,TE15,TI15),"")</f>
        <v/>
      </c>
      <c r="TK15" s="27">
        <f>IF($CU15="P",CA15,(CA15+AX15)/2)</f>
        <v>18.725000000000001</v>
      </c>
      <c r="TL15" s="27">
        <f>IF($CU15="P",CB15,(CB15+AY15)/2)</f>
        <v>6.2</v>
      </c>
      <c r="TM15" s="27">
        <f>IF($CU15="P",CC15,(CC15+AZ15)/2)</f>
        <v>0</v>
      </c>
      <c r="TN15" s="27">
        <f>IF($CU15="P",CD15,(CD15+BA15)/2)</f>
        <v>0</v>
      </c>
      <c r="TO15" s="27">
        <f>IF($CU15="P",CE15,(CE15+BB15)/2)</f>
        <v>4.25</v>
      </c>
      <c r="TP15" s="27">
        <f>IF($CU15="P",CF15,(CF15+BC15)/2)</f>
        <v>1.6</v>
      </c>
      <c r="TQ15" s="27">
        <f>IF($CU15="P",CG15,(CG15+BD15)/2)</f>
        <v>0</v>
      </c>
      <c r="TR15" s="27">
        <f>IF($CU15="P",CH15,(CH15+BE15)/2)</f>
        <v>0</v>
      </c>
      <c r="TS15" s="27">
        <f>IF($CU15="P",CI15,(CI15+BF15)/2)</f>
        <v>18.75</v>
      </c>
      <c r="TT15" s="27">
        <f>IF($CU15="P",CJ15,(CJ15+BG15)/2)</f>
        <v>5.4</v>
      </c>
      <c r="TU15" s="27">
        <f>IF($CU15="P",CK15,(CK15+BH15)/2)</f>
        <v>0.15000000000000002</v>
      </c>
      <c r="TV15" s="27">
        <f>IF($CU15="P",CL15,(CL15+BI15)/2)</f>
        <v>7.4999999999999997E-2</v>
      </c>
      <c r="TW15" s="27">
        <f>IF($CU15="P",CM15,(CM15+BJ15)/2)</f>
        <v>4.5999999999999996</v>
      </c>
      <c r="TX15" s="27">
        <f>IF($CU15="P",CN15,(CN15+BK15)/2)</f>
        <v>1.5</v>
      </c>
      <c r="TY15" s="27">
        <f>IF($CU15="P",CO15,(CO15+BL15)/2)</f>
        <v>0.05</v>
      </c>
      <c r="TZ15" s="27">
        <f>IF($CU15="P",CP15,(CP15+BM15)/2)</f>
        <v>7.4999999999999997E-2</v>
      </c>
      <c r="UA15" s="27">
        <f>IF($CU15="P",CQ15,(CQ15+BN15)/2)</f>
        <v>4.6500000000000004</v>
      </c>
      <c r="UB15" s="27">
        <f>IF($CU15="P",CR15,(CR15+BO15)/2)</f>
        <v>1.5</v>
      </c>
      <c r="UC15" s="27">
        <f>IF($CU15="P",CS15,(CS15+BP15)/2)</f>
        <v>0.05</v>
      </c>
      <c r="UD15" s="27">
        <f>IF($CU15="P",CT15,(CT15+BQ15)/2)</f>
        <v>0</v>
      </c>
      <c r="UE15" s="29" t="s">
        <v>56</v>
      </c>
      <c r="UF15" s="11">
        <f>IF(SUM(TL15,TP15)&gt;0,SUM(TL15,TP15),"")</f>
        <v>7.8000000000000007</v>
      </c>
      <c r="UG15" s="11">
        <f>IF(SUM(TK15:TL15,TN15:TP15,TR15)-TM15-TQ15&gt;0,SUM(TK15:TL15,TN15:TP15,TR15)-TM15-TQ15,"")</f>
        <v>30.775000000000002</v>
      </c>
      <c r="UH15" s="11">
        <f>IF(SUM(TS15:TT15,TV15)-TU15&gt;0,SUM(TS15:TT15,TV15)-TU15,"")</f>
        <v>24.074999999999999</v>
      </c>
      <c r="UI15" s="11">
        <f>IF(SUM(TL15,TP15,TT15)&gt;0,SUM(TL15,TP15,TT15),"")</f>
        <v>13.200000000000001</v>
      </c>
      <c r="UJ15" s="11">
        <f>IF(SUM(UG15,UH15)&gt;0,SUM(UG15,UH15),"")</f>
        <v>54.85</v>
      </c>
      <c r="UK15" s="11">
        <f>IF(SUM(TX15,UB15)&gt;0,SUM(TX15,UB15),"")</f>
        <v>3</v>
      </c>
      <c r="UL15" s="11">
        <f>IF(SUM(TW15:TX15,TZ15:UB15,UD15)-SUM(TY15,UC15)&gt;0,SUM(TW15:TX15,TZ15:UB15,UD15)-SUM(TY15,UC15),"")</f>
        <v>12.225</v>
      </c>
      <c r="UM15" s="11">
        <f>IF(SUM(UG15,UH15,UL15)&gt;0,SUM(UG15,UH15,UL15),"")</f>
        <v>67.075000000000003</v>
      </c>
    </row>
    <row r="16" spans="1:559" x14ac:dyDescent="0.2">
      <c r="A16" s="4" t="str" cm="1">
        <f t="array" ref="A16">IF(AND(H16&lt;&gt;"",H16&lt;&gt;"No DD"),SUMPRODUCT((H$4:H$22&lt;&gt;"")*(H$4:H$22&lt;&gt;"No DD")*(E$4:E$22&gt;E16))+1,IF(H16="No DD",SUMPRODUCT((H$4:H$22="No DD")*(E$4:E$22&gt;E16))+1+SUMPRODUCT((H$4:H$22&lt;&gt;"")*(H$4:H$22&lt;&gt;"No DD")),""))</f>
        <v/>
      </c>
      <c r="B16" s="5" t="s">
        <v>199</v>
      </c>
      <c r="C16" s="4" t="s">
        <v>5</v>
      </c>
      <c r="D16" s="4">
        <v>1999</v>
      </c>
      <c r="E16" s="9">
        <f>SUM(J16:R16)+SUM(J16:N16)*0.0000001+SUM(J16)*0.0000000000001</f>
        <v>159.50001130000459</v>
      </c>
      <c r="F16" s="3" t="str">
        <f>IF(OR(AND(AP16&gt;=AW$24,AQ16&gt;=AW$28,AP16&lt;&gt;"",AO16=""),AND(AU16&gt;=AW$24,AV16&gt;=AW$28,AU16&lt;&gt;"",AO16=""),AND(BS16&gt;=BZ$24,BT16&gt;=BZ$28,BS16&lt;&gt;"",BR16=""),AND(BX16&gt;=BZ$24,BY16&gt;=BZ$28,BX16&lt;&gt;"",BR16=""),AND(CV16&gt;=DC$24,CW16&gt;=DC$28,CV16&lt;&gt;"",CU16=""),AND(DA16&gt;=DC$24,DB16&gt;=DC$28,DA16&lt;&gt;""),AND(EA16&gt;=EH$24,EB16&gt;=EH$28,EA16&lt;&gt;""),AND(EF16&gt;=EH$24,EG16&gt;=EH$28,EF16&lt;&gt;""),AND(FC16&gt;=FJ$24,FD16&gt;=FJ$28,FC16&lt;&gt;""),AND(FH16&gt;=FJ$24,FI16&gt;=FJ$28,FH16&lt;&gt;""),AND(GE16&gt;=GL$24,GF16&gt;=GL$28,GE16&lt;&gt;""),AND(GJ16&gt;=GL$24,GK16&gt;=GL$28,GJ16&lt;&gt;""),AND(HG16&gt;=HN$24,HH16&gt;=HN$28,HG16&lt;&gt;""),AND(HL16&gt;=HN$24,HM16&gt;=HN$28,HL16&lt;&gt;""),AND(II16&gt;=IP$24,IJ16&gt;=IP$28,II16&lt;&gt;""),AND(IN16&gt;=IP$24,IO16&gt;=IP$28,IN16&lt;&gt;""),AND(JK16&gt;=JR$24,JL16&gt;=JR$28,JK16&lt;&gt;""),AND(JP16&gt;=JR$24,JQ16&gt;=JR$28,JP16&lt;&gt;""),AND(KM16&gt;=KT$24,KN16&gt;=KT$28,KM16&lt;&gt;""),AND(KR16&gt;=KT$24,KS16&gt;=KT$28,KR16&lt;&gt;""),AND(LO16&gt;=LV$24,LP16&gt;=LV$28,LO16&lt;&gt;""),AND(LT16&gt;=LV$24,LU16&gt;=LV$28,LT16&lt;&gt;""),AND(MQ16&gt;=MX$24,MR16&gt;=MX$28,MQ16&lt;&gt;""),AND(MV16&gt;=MX$24,MW16&gt;=MX$28,MV16&lt;&gt;""),AND(NS16&gt;=NZ$24,NT16&gt;=NZ$28,NS16&lt;&gt;""),AND(NX16&gt;=NZ$24,NY16&gt;=NZ$28,NX16&lt;&gt;""),AND(OU16&gt;=PB$24,OV16&gt;=PB$28,OU16&lt;&gt;""),AND(OZ16&gt;=PB$24,PA16&gt;=PB$28,OZ16&lt;&gt;""),AND(PW16&gt;=QD$24,PX16&gt;=QD$28,PW16&lt;&gt;""),AND(QB16&gt;=QD$24,QC16&gt;=QD$28,QB16&lt;&gt;""),AND(QY16&gt;=RF$24,QZ16&gt;=RF$28,QY16&lt;&gt;""),AND(RD16&gt;=RF$24,RE16&gt;=RF$28,RD16&lt;&gt;""),AND(SA16&gt;=SH$24,SB16&gt;=SH$28,SA16&lt;&gt;""),AND(SF16&gt;=SH$24,SG16&gt;=SH$28,SF16&lt;&gt;""),AND(TC16&gt;=TJ$24,TD16&gt;=TJ$28,TC16&lt;&gt;""),AND(TI16&gt;=TJ$24,TJ16&gt;=TJ$28,TI16&lt;&gt;"")),"P","")</f>
        <v/>
      </c>
      <c r="G16" s="3" t="str">
        <f>IF(OR(AND(AQ16&gt;=AW$28,AQ16&lt;&gt;"",AO16=""),AND(AV16&gt;=AW$28,AV16&lt;&gt;"",AO16=""),AND(BT16&gt;=BZ$28,BT16&lt;&gt;"",BR16=""),AND(BY16&gt;=BZ$28,BY16&lt;&gt;"",BR16=""),AND(CW16&gt;=DC$28,CW16&lt;&gt;"",CU16=""),AND(DB16&gt;=DC$28,DB16&lt;&gt;"",CU16=""),AND(EB16&gt;=EH$28,EB16&lt;&gt;""),AND(EG16&gt;=EH$28,EG16&lt;&gt;""),AND(FD16&gt;=FJ$28,FD16&lt;&gt;""),AND(FI16&gt;=FJ$28,FI16&lt;&gt;""),AND(GF16&gt;=GL$28,GF16&lt;&gt;""),AND(GK16&gt;=GL$28,GK16&lt;&gt;""),AND(HH16&gt;=HN$28,HH16&lt;&gt;""),AND(HM16&gt;=HN$28,HM16&lt;&gt;""),AND(IJ16&gt;=IP$28,IJ16&lt;&gt;""),AND(IO16&gt;=IP$28,IO16&lt;&gt;""),AND(JL16&gt;=JR$28,JL16&lt;&gt;""),AND(JQ16&gt;=JR$28,JQ16&lt;&gt;""),AND(KN16&gt;=KT$28,KN16&lt;&gt;""),AND(KS16&gt;=KT$28,KS16&lt;&gt;""),AND(LP16&gt;=LV$28,LP16&lt;&gt;""),AND(LU16&gt;=LV$28,LU16&lt;&gt;""),AND(MR16&gt;=MX$28,MR16&lt;&gt;""),AND(MW16&gt;=MX$28,MW16&lt;&gt;""),AND(NT16&gt;=NZ$28,NT16&lt;&gt;""),AND(NY16&gt;=NZ$28,NY16&lt;&gt;""),AND(OV16&gt;=PB$28,OV16&lt;&gt;""),AND(PA16&gt;=PB$28,PA16&lt;&gt;""),AND(PX16&gt;=QD$28,PX16&lt;&gt;""),AND(QC16&gt;=QD$28,QC16&lt;&gt;""),AND(QZ16&gt;=RF$28,QZ16&lt;&gt;""),AND(RE16&gt;=RF$28,RE16&lt;&gt;""),AND(SB16&gt;=SH$28,SB16&lt;&gt;""),AND(SG16&gt;=SH$28,SG16&lt;&gt;""),AND(TD16&gt;=TJ$28,TD16&lt;&gt;""),AND(TJ16&gt;=TJ$28,TJ16&lt;&gt;"")),"P","")</f>
        <v/>
      </c>
      <c r="H16" s="37" t="str">
        <f>IF(AND(G16="P",F16=""),"No DD",IF(OR(AND(AS16&gt;=AW$27,AT16&gt;=AW$31,AS16&lt;&gt;"",AO16=""),AND(BV16&gt;=BZ$27,BW16&gt;=BZ$31,BV16&lt;&gt;"",BR16=""),AND(CY16&gt;=DC$27,CZ16&gt;=DC$31,CY16&lt;&gt;"",CU16=""),AND(ED16&gt;=EH$27,EE16&gt;=EH$31,ED16&lt;&gt;""),AND(FF16&gt;=FJ$27,FG16&gt;=FJ$31,FF16&lt;&gt;""),AND(GH16&gt;=GL$27,GI16&gt;=GL$31,GH16&lt;&gt;""),AND(HJ16&gt;=HN$27,HK16&gt;=HN$31,HJ16&lt;&gt;""),AND(IL16&gt;=IP$27,IM16&gt;=IP$31,IL16&lt;&gt;""),AND(JN16&gt;=JR$27,JO16&gt;=JR$31,JN16&lt;&gt;""),AND(KP16&gt;=KT$27,KQ16&gt;=KT$31,KP16&lt;&gt;""),AND(LR16&gt;=LV$27,LS16&gt;=LV$31,LR16&lt;&gt;""),AND(MT16&gt;=MX$27,MU16&gt;=MX$31,MT16&lt;&gt;""),AND(NV16&gt;=NZ$27,NW16&gt;=NZ$31,NV16&lt;&gt;""),AND(OX16&gt;=PB$27,OY16&gt;=PB$31,OX16&lt;&gt;""),AND(PZ16&gt;=QD$27,QA16&gt;=QD$31,PZ16&lt;&gt;""),AND(RB16&gt;=RF$27,RC16&gt;=RF$31,RB16&lt;&gt;""),AND(SD16&gt;=SH$27,SE16&gt;=SH$31,SD16&lt;&gt;""),AND(TF16&gt;=TJ$27,TG16&gt;=TJ$31,TF16&lt;&gt;"")),"Merit",IF(OR(AND(AS16&gt;=AW$26,AT16&gt;=AW$30,AS16&lt;&gt;"",AO16=""),AND(BV16&gt;=BZ$26,BW16&gt;=BZ$30,BV16&lt;&gt;"",BR16=""),AND(CY16&gt;=DC$26,CZ16&gt;=DC$30,CY16&lt;&gt;"",CU16=""),AND(ED16&gt;=EH$26,EE16&gt;=EH$30,ED16&lt;&gt;""),AND(FF16&gt;=FJ$26,FG16&gt;=FJ$30,FF16&lt;&gt;""),AND(GH16&gt;=GL$26,GI16&gt;=GL$30,GH16&lt;&gt;""),AND(HJ16&gt;=HN$26,HK16&gt;=HN$30,HJ16&lt;&gt;""),AND(IL16&gt;=IP$26,IM16&gt;=IP$30,IL16&lt;&gt;""),AND(JN16&gt;=JR$26,JO16&gt;=JR$30,JN16&lt;&gt;""),AND(KP16&gt;=KT$26,KQ16&gt;=KT$30,KP16&lt;&gt;""),AND(LR16&gt;=LV$26,LS16&gt;=LV$30,LR16&lt;&gt;""),AND(MT16&gt;=MX$26,MU16&gt;=MX$30,MT16&lt;&gt;""),AND(NV16&gt;=NZ$26,NW16&gt;=NZ$30,NV16&lt;&gt;""),AND(OX16&gt;=PB$26,OY16&gt;=PB$30,OX16&lt;&gt;""),AND(PZ16&gt;=QD$26,QA16&gt;=QD$30,PZ16&lt;&gt;""),AND(RB16&gt;=RF$26,RC16&gt;=RF$30,RB16&lt;&gt;""),AND(SD16&gt;=SH$26,SE16&gt;=SH$30,SD16&lt;&gt;""),AND(TF16&gt;=TJ$26,TG16&gt;=TJ$30,TF16&lt;&gt;"")),"Excellence",IF(I16="P","Worlds Team",IF(F16="P","National Team","")))))</f>
        <v/>
      </c>
      <c r="I16" s="3" t="str">
        <f>IF(OR(AND(AS16&gt;=AW$25,AT16&gt;=AW$29,AS16&lt;&gt;"",AO16=""),AND(BV16&gt;=BZ$25,BW16&gt;=BZ$29,BV16&lt;&gt;"",BR16=""),AND(CY16&gt;=DC$25,CZ16&gt;=DC$29,CY16&lt;&gt;"",CU16=""),AND(ED16&gt;=EH$25,EE16&gt;=EH$29,ED16&lt;&gt;""),AND(FF16&gt;=FJ$25,FG16&gt;=FJ$29,FF16&lt;&gt;""),AND(GH16&gt;=GL$25,GI16&gt;=GL$29,GH16&lt;&gt;""),AND(HJ16&gt;=HN$25,HK16&gt;=HN$29,HJ16&lt;&gt;""),AND(IL16&gt;=IP$25,IM16&gt;=IP$29,IL16&lt;&gt;""),AND(JN16&gt;=JR$25,JO16&gt;=JR$29,JN16&lt;&gt;""),AND(KP16&gt;=KT$25,KQ16&gt;=KT$29,KP16&lt;&gt;""),AND(LR16&gt;=LV$25,LS16&gt;=LV$29,LR16&lt;&gt;""),AND(MT16&gt;=MX$25,MU16&gt;=MX$29,MT16&lt;&gt;""),AND(NV16&gt;=NZ$25,NW16&gt;=NZ$29,NV16&lt;&gt;""),AND(OX16&gt;=PB$25,OY16&gt;=PB$29,OX16&lt;&gt;""),AND(PZ16&gt;=QD$25,QA16&gt;=QD$29,PZ16&lt;&gt;""),AND(RB16&gt;=RF$25,RC16&gt;=RF$29,RB16&lt;&gt;""),AND(SD16&gt;=SH$25,SE16&gt;=SH$29,SD16&lt;&gt;""),AND(TF16&gt;=TJ$25,TG16&gt;=TJ$29,TF16&lt;&gt;"")),"P","")</f>
        <v/>
      </c>
      <c r="J16" s="8">
        <f>IF(COUNT(AQ16,BT16,CW16)&gt;0,LARGE((AQ16,BT16,CW16),1),0)</f>
        <v>45.8</v>
      </c>
      <c r="K16" s="8" t="str">
        <f>IF(J16=0,"",IF(J16=CW16,$CA$1,IF(J16=BT16,$AX$1,IF(J16=AQ16,$U$1,""))))</f>
        <v>2024 Elite Canada</v>
      </c>
      <c r="L16" s="8">
        <f>IF(COUNT(AQ16,BT16,CW16)&gt;1,LARGE((AQ16,BT16,CW16),2),0)</f>
        <v>44.2</v>
      </c>
      <c r="M16" s="8" t="str">
        <f>IF(K16=0,"",IF(AND(L16=J16,L16=AQ16,K16=BT16),$U$1,IF(AND(L16=J16,L16=AQ16,L16=CW16),$U$1,IF(AND(L16=J16,L16=CW16,L16=BT16),$AX$1,IF(L16=CW16,$CA$1,IF(L16=BT16,$AX$1,IF(L16=AQ16,$U$1,"")))))))</f>
        <v>2024 Nationals</v>
      </c>
      <c r="N16" s="8">
        <f>IF(COUNT(AR16,BU16,CX16)&gt;0,LARGE((AR16,BU16,CX16),1),0)</f>
        <v>23</v>
      </c>
      <c r="O16" s="8" t="str">
        <f>IF(N16=0,"",IF(N16=CX16,$CA$1,IF(N16=BU16,$AX$1,IF(N16=AR16,$U$1,""))))</f>
        <v>2024 Elite Canada</v>
      </c>
      <c r="P16" s="8">
        <f>IF(MAX(AV16,BY16,DB16)&gt;0,MAX(AV16,BY16,DB16),0)</f>
        <v>46.499999999999993</v>
      </c>
      <c r="Q16" s="8" t="str">
        <f>IF(P16=0,"",IF(P16=DB16,$CA$1,IF(P16=BY16,$AX$1,IF(P16=AV16,$U$1,""))))</f>
        <v>2024 Nationals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TD16,$SI$1,IF(R16+IF(L16="",0,L16)=SB16,$RG$1,IF(R16+IF(L16="",0,L16)=QZ16,$QE$1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))),IF(R16=DE16,IF(R16+IF(N16="",0,N16)=TE16,$SI$1,IF(R16+IF(N16="",0,N16)=SC16,$RG$1,IF(R16+IF(N16="",0,N16)=RA16,$QE$1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))),IF(R16=DF16,IF(R16+IF(P16="",0,P16)=TI16,$SI$1,IF(R16+IF(P16="",0,P16)=SG16,$RG$1,IF(R16+IF(P16="",0,P16)=RE16,$QE$1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)))</f>
        <v/>
      </c>
      <c r="U16" s="19">
        <v>0</v>
      </c>
      <c r="V16" s="19">
        <v>0</v>
      </c>
      <c r="W16" s="19">
        <v>0</v>
      </c>
      <c r="X16" s="19">
        <v>0</v>
      </c>
      <c r="Y16" s="19">
        <v>0</v>
      </c>
      <c r="Z16" s="19">
        <v>0</v>
      </c>
      <c r="AA16" s="19">
        <v>0</v>
      </c>
      <c r="AB16" s="19">
        <v>0</v>
      </c>
      <c r="AC16" s="19">
        <v>0</v>
      </c>
      <c r="AD16" s="19">
        <v>0</v>
      </c>
      <c r="AE16" s="19">
        <v>0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8"/>
      <c r="AP16" s="41" t="str">
        <f>IF(SUM(V16,Z16)&gt;0,SUM(V16,Z16),"")</f>
        <v/>
      </c>
      <c r="AQ16" s="41" t="str">
        <f>IF(SUM(U16:V16,X16:Z16,AB16)-W16-AA16&gt;0,SUM(U16:V16,X16:Z16,AB16)-W16-AA16,"")</f>
        <v/>
      </c>
      <c r="AR16" s="41" t="str">
        <f>IF(SUM(AC16:AD16,AF16)-AE16&gt;0,SUM(AC16:AD16,AF16)-AE16,"")</f>
        <v/>
      </c>
      <c r="AS16" s="41" t="str">
        <f>IF(SUM(V16,Z16,AD16)&gt;0,SUM(V16,Z16,AD16),"")</f>
        <v/>
      </c>
      <c r="AT16" s="41" t="str">
        <f>IF(SUM(AQ16,AR16)&gt;0,SUM(AQ16,AR16),"")</f>
        <v/>
      </c>
      <c r="AU16" s="41" t="str">
        <f>IF(SUM(AH16,AL16)&gt;0,SUM(AH16,AL16),"")</f>
        <v/>
      </c>
      <c r="AV16" s="41" t="str">
        <f>IF(SUM(AG16:AH16,AJ16:AL16,AN16)-SUM(AI16,AM16)&gt;0,SUM(AG16:AH16,AJ16:AL16,AN16)-SUM(AI16,AM16),"")</f>
        <v/>
      </c>
      <c r="AW16" s="41" t="str">
        <f>IF(SUM(AQ16,AR16,AV16)&gt;0,SUM(AQ16,AR16,AV16),"")</f>
        <v/>
      </c>
      <c r="AX16" s="18">
        <v>18.399999999999999</v>
      </c>
      <c r="AY16" s="18">
        <v>5.2</v>
      </c>
      <c r="AZ16" s="18">
        <v>0</v>
      </c>
      <c r="BA16" s="18">
        <v>0</v>
      </c>
      <c r="BB16" s="18">
        <v>17.8</v>
      </c>
      <c r="BC16" s="18">
        <v>4.8</v>
      </c>
      <c r="BD16" s="18">
        <v>0.4</v>
      </c>
      <c r="BE16" s="18">
        <v>0</v>
      </c>
      <c r="BF16" s="18">
        <v>18.2</v>
      </c>
      <c r="BG16" s="18">
        <v>4.8</v>
      </c>
      <c r="BH16" s="18">
        <v>0</v>
      </c>
      <c r="BI16" s="18">
        <v>0</v>
      </c>
      <c r="BJ16" s="18">
        <v>18.399999999999999</v>
      </c>
      <c r="BK16" s="18">
        <v>5.2</v>
      </c>
      <c r="BL16" s="18">
        <v>0.4</v>
      </c>
      <c r="BM16" s="18">
        <v>0</v>
      </c>
      <c r="BN16" s="18">
        <v>17.8</v>
      </c>
      <c r="BO16" s="18">
        <v>5.2</v>
      </c>
      <c r="BP16" s="18">
        <v>0.6</v>
      </c>
      <c r="BQ16" s="18">
        <v>0</v>
      </c>
      <c r="BR16" s="29"/>
      <c r="BS16" s="11">
        <f>IF(SUM(AY16,BC16)&gt;0,SUM(AY16,BC16),"")</f>
        <v>10</v>
      </c>
      <c r="BT16" s="11">
        <f>IF(SUM(AX16:AY16,BA16:BC16,BE16)-AZ16-BD16&gt;0,SUM(AX16:AY16,BA16:BC16,BE16)-AZ16-BD16,"")</f>
        <v>45.8</v>
      </c>
      <c r="BU16" s="11">
        <f>IF(SUM(BF16:BG16,BI16)-BH16&gt;0,SUM(BF16:BG16,BI16)-BH16,"")</f>
        <v>23</v>
      </c>
      <c r="BV16" s="11">
        <f>IF(SUM(AY16,BC16,BG16)&gt;0,SUM(AY16,BC16,BG16),"")</f>
        <v>14.8</v>
      </c>
      <c r="BW16" s="11">
        <f>IF(SUM(BT16,BU16)&gt;0,SUM(BT16,BU16),"")</f>
        <v>68.8</v>
      </c>
      <c r="BX16" s="11">
        <f>IF(SUM(BK16,BO16)&gt;0,SUM(BK16,BO16),"")</f>
        <v>10.4</v>
      </c>
      <c r="BY16" s="11">
        <f>IF(SUM(BJ16:BK16,BM16:BO16,BQ16)-SUM(BL16,BP16)&gt;0,SUM(BJ16:BK16,BM16:BO16,BQ16)-SUM(BL16,BP16),"")</f>
        <v>45.6</v>
      </c>
      <c r="BZ16" s="11">
        <f>IF(SUM(BT16,BU16,BY16)&gt;0,SUM(BT16,BU16,BY16),"")</f>
        <v>114.4</v>
      </c>
      <c r="CA16" s="19">
        <v>18.600000000000001</v>
      </c>
      <c r="CB16" s="19">
        <v>5.2</v>
      </c>
      <c r="CC16" s="19">
        <v>0</v>
      </c>
      <c r="CD16" s="19">
        <v>0</v>
      </c>
      <c r="CE16" s="19">
        <v>16.399999999999999</v>
      </c>
      <c r="CF16" s="19">
        <v>5.2</v>
      </c>
      <c r="CG16" s="19">
        <v>1.2</v>
      </c>
      <c r="CH16" s="19">
        <v>0</v>
      </c>
      <c r="CI16" s="19">
        <v>18.2</v>
      </c>
      <c r="CJ16" s="19">
        <v>4.4000000000000004</v>
      </c>
      <c r="CK16" s="19">
        <v>0</v>
      </c>
      <c r="CL16" s="19">
        <v>0</v>
      </c>
      <c r="CM16" s="19">
        <v>18.5</v>
      </c>
      <c r="CN16" s="19">
        <v>5.6</v>
      </c>
      <c r="CO16" s="19">
        <v>0.6</v>
      </c>
      <c r="CP16" s="19">
        <v>0</v>
      </c>
      <c r="CQ16" s="19">
        <v>18.2</v>
      </c>
      <c r="CR16" s="19">
        <v>4.8</v>
      </c>
      <c r="CS16" s="19">
        <v>0</v>
      </c>
      <c r="CT16" s="19">
        <v>0</v>
      </c>
      <c r="CU16" s="28"/>
      <c r="CV16" s="41">
        <f>IF(SUM(CB16,CF16)&gt;0,SUM(CB16,CF16),"")</f>
        <v>10.4</v>
      </c>
      <c r="CW16" s="41">
        <f>IF(SUM(CA16:CB16,CD16:CF16,CH16)-CC16-CG16&gt;0,SUM(CA16:CB16,CD16:CF16,CH16)-CC16-CG16,"")</f>
        <v>44.2</v>
      </c>
      <c r="CX16" s="41">
        <f>IF(SUM(CI16:CJ16,CL16)-CK16&gt;0,SUM(CI16:CJ16,CL16)-CK16,"")</f>
        <v>22.6</v>
      </c>
      <c r="CY16" s="41">
        <f>IF(SUM(CB16,CF16,CJ16)&gt;0,SUM(CB16,CF16,CJ16),"")</f>
        <v>14.8</v>
      </c>
      <c r="CZ16" s="41">
        <f>IF(SUM(CW16,CX16)&gt;0,SUM(CW16,CX16),"")</f>
        <v>66.800000000000011</v>
      </c>
      <c r="DA16" s="41">
        <f>IF(SUM(CN16,CR16)&gt;0,SUM(CN16,CR16),"")</f>
        <v>10.399999999999999</v>
      </c>
      <c r="DB16" s="41">
        <f>IF(SUM(CM16:CN16,CP16:CR16,CT16)-SUM(CO16,CS16)&gt;0,SUM(CM16:CN16,CP16:CR16,CT16)-SUM(CO16,CS16),"")</f>
        <v>46.499999999999993</v>
      </c>
      <c r="DC16" s="41">
        <f>IF(SUM(CW16,CX16,DB16)&gt;0,SUM(CW16,CX16,DB16),"")</f>
        <v>113.30000000000001</v>
      </c>
      <c r="DD16" s="52" t="str">
        <f>IF(MAX(EB16,FD16,GF16,HH16,IJ16,JL16,KN16,LP16,MR16,NT16,OV16,PX16,QZ16,SB16,TD16)-IF(L16="",0,L16)&gt;0.001,MAX(EB16,FD16,GF16,HH16,IJ16,JL16,KN16,LP16,MR16,NT16,OV16,PX16,QZ16,SB16,TD16)-IF(L16="",0,L16),"")</f>
        <v/>
      </c>
      <c r="DE16" s="52" t="str">
        <f>IF(MAX(EC16,FE16,GG16,HI16,IK16,JM16,KO16,LQ16,MS16,NU16,OW16,PY16,RA16,SC16,TE16)-IF(N16="",0,N16)&gt;0.001,MAX(EC16,FE16,GG16,HI16,IK16,JM16,KO16,LQ16,MS16,NU16,OW16,PY16,RA16,SC16,TE16)-IF(N16="",0,N16),"")</f>
        <v/>
      </c>
      <c r="DF16" s="52" t="str">
        <f>IF(MAX(EG16,FI16,GK16,HM16,IO16,JQ16,KS16,LU16,MW16,NY16,PA16,QC16,RE16,SG16,TI16)-IF(P16="",0,P16)&gt;0.001,MAX(EG16,FI16,GK16,HM16,IO16,JQ16,KS16,LU16,MW16,NY16,PA16,QC16,RE16,SG16,TI16)-IF(P16="",0,P16),"")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>IF(SUM(DH16,DL16)&gt;0,SUM(DH16,DL16),"")</f>
        <v/>
      </c>
      <c r="EB16" s="41" t="str">
        <f>IF(SUM(DG16:DH16,DJ16:DL16,DN16)-DI16-DM16&gt;0,SUM(DG16:DH16,DJ16:DL16,DN16)-DI16-DM16,"")</f>
        <v/>
      </c>
      <c r="EC16" s="41" t="str">
        <f>IF(SUM(DO16:DP16,DR16)-DQ16&gt;0,SUM(DO16:DP16,DR16)-DQ16,"")</f>
        <v/>
      </c>
      <c r="ED16" s="41" t="str">
        <f>IF(SUM(DH16,DL16,DP16)&gt;0,SUM(DH16,DL16,DP16),"")</f>
        <v/>
      </c>
      <c r="EE16" s="41" t="str">
        <f>IF(SUM(EB16,EC16)&gt;0,SUM(EB16,EC16),"")</f>
        <v/>
      </c>
      <c r="EF16" s="41" t="str">
        <f>IF(SUM(DT16,DX16)&gt;0,SUM(DT16,DX16),"")</f>
        <v/>
      </c>
      <c r="EG16" s="41" t="str">
        <f>IF(SUM(DS16:DT16,DV16:DX16,DZ16)-SUM(DU16,DY16)&gt;0,SUM(DS16:DT16,DV16:DX16,DZ16)-SUM(DU16,DY16),"")</f>
        <v/>
      </c>
      <c r="EH16" s="41" t="str">
        <f>IF(SUM(EB16,EC16,EG16)&gt;0,SUM(EB16,EC16,EG16),"")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IF(SUM(FD16,FE16,FI16)&gt;0,SUM(FD16,FE16,FI16),"")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>IF(SUM(FL16,FP16)&gt;0,SUM(FL16,FP16),"")</f>
        <v/>
      </c>
      <c r="GF16" s="41" t="str">
        <f>IF(SUM(FK16:FL16,FN16:FP16,FR16)-FM16-FQ16&gt;0,SUM(FK16:FL16,FN16:FP16,FR16)-FM16-FQ16,"")</f>
        <v/>
      </c>
      <c r="GG16" s="41" t="str">
        <f>IF(SUM(FS16:FT16,FV16)-FU16&gt;0,SUM(FS16:FT16,FV16)-FU16,"")</f>
        <v/>
      </c>
      <c r="GH16" s="41" t="str">
        <f>IF(SUM(FL16,FP16,FT16)&gt;0,SUM(FL16,FP16,FT16),"")</f>
        <v/>
      </c>
      <c r="GI16" s="41" t="str">
        <f>IF(SUM(GF16,GG16)&gt;0,SUM(GF16,GG16),"")</f>
        <v/>
      </c>
      <c r="GJ16" s="41" t="str">
        <f>IF(SUM(FX16,GB16)&gt;0,SUM(FX16,GB16),"")</f>
        <v/>
      </c>
      <c r="GK16" s="41" t="str">
        <f>IF(SUM(FW16:FX16,FZ16:GB16,GD16)-SUM(FY16,GC16)&gt;0,SUM(FW16:FX16,FZ16:GB16,GD16)-SUM(FY16,GC16),"")</f>
        <v/>
      </c>
      <c r="GL16" s="41" t="str">
        <f>IF(SUM(GF16,GG16,GK16)&gt;0,SUM(GF16,GG16,GK16),"")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IF(SUM(HH16,HI16,HM16)&gt;0,SUM(HH16,HI16,HM16),"")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>IF(SUM(HP16,HT16)&gt;0,SUM(HP16,HT16),"")</f>
        <v/>
      </c>
      <c r="IJ16" s="41" t="str">
        <f>IF(SUM(HO16:HP16,HR16:HT16,HV16)-HQ16-HU16&gt;0,SUM(HO16:HP16,HR16:HT16,HV16)-HQ16-HU16,"")</f>
        <v/>
      </c>
      <c r="IK16" s="41" t="str">
        <f>IF(SUM(HW16:HX16,HZ16)-HY16&gt;0,SUM(HW16:HX16,HZ16)-HY16,"")</f>
        <v/>
      </c>
      <c r="IL16" s="41" t="str">
        <f>IF(SUM(HP16,HT16,HX16)&gt;0,SUM(HP16,HT16,HX16),"")</f>
        <v/>
      </c>
      <c r="IM16" s="41" t="str">
        <f>IF(SUM(IJ16,IK16)&gt;0,SUM(IJ16,IK16),"")</f>
        <v/>
      </c>
      <c r="IN16" s="41" t="str">
        <f>IF(SUM(IB16,IF16)&gt;0,SUM(IB16,IF16),"")</f>
        <v/>
      </c>
      <c r="IO16" s="41" t="str">
        <f>IF(SUM(IA16:IB16,ID16:IF16,IH16)-SUM(IC16,IG16)&gt;0,SUM(IA16:IB16,ID16:IF16,IH16)-SUM(IC16,IG16),"")</f>
        <v/>
      </c>
      <c r="IP16" s="41" t="str">
        <f>IF(SUM(IJ16,IK16,IO16)&gt;0,SUM(IJ16,IK16,IO16),"")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IF(SUM(JL16,JM16,JQ16)&gt;0,SUM(JL16,JM16,JQ16),"")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>IF(SUM(JT16,JX16)&gt;0,SUM(JT16,JX16),"")</f>
        <v/>
      </c>
      <c r="KN16" s="41" t="str">
        <f>IF(SUM(JS16:JT16,JV16:JX16,JZ16)-JU16-JY16&gt;0,SUM(JS16:JT16,JV16:JX16,JZ16)-JU16-JY16,"")</f>
        <v/>
      </c>
      <c r="KO16" s="41" t="str">
        <f>IF(SUM(KA16:KB16,KD16)-KC16&gt;0,SUM(KA16:KB16,KD16)-KC16,"")</f>
        <v/>
      </c>
      <c r="KP16" s="41" t="str">
        <f>IF(SUM(JT16,JX16,KB16)&gt;0,SUM(JT16,JX16,KB16),"")</f>
        <v/>
      </c>
      <c r="KQ16" s="41" t="str">
        <f>IF(SUM(KN16,KO16)&gt;0,SUM(KN16,KO16),"")</f>
        <v/>
      </c>
      <c r="KR16" s="41" t="str">
        <f>IF(SUM(KF16,KJ16)&gt;0,SUM(KF16,KJ16),"")</f>
        <v/>
      </c>
      <c r="KS16" s="41" t="str">
        <f>IF(SUM(KE16:KF16,KH16:KJ16,KL16)-SUM(KG16,KK16)&gt;0,SUM(KE16:KF16,KH16:KJ16,KL16)-SUM(KG16,KK16),"")</f>
        <v/>
      </c>
      <c r="KT16" s="41" t="str">
        <f>IF(SUM(KN16,KO16,KS16)&gt;0,SUM(KN16,KO16,KS16),"")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IF(SUM(LP16,LQ16,LU16)&gt;0,SUM(LP16,LQ16,LU16),"")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>IF(SUM(LX16,MB16)&gt;0,SUM(LX16,MB16),"")</f>
        <v/>
      </c>
      <c r="MR16" s="41" t="str">
        <f>IF(SUM(LW16:LX16,LZ16:MB16,MD16)-LY16-MC16&gt;0,SUM(LW16:LX16,LZ16:MB16,MD16)-LY16-MC16,"")</f>
        <v/>
      </c>
      <c r="MS16" s="41" t="str">
        <f>IF(SUM(ME16:MF16,MH16)-MG16&gt;0,SUM(ME16:MF16,MH16)-MG16,"")</f>
        <v/>
      </c>
      <c r="MT16" s="41" t="str">
        <f>IF(SUM(LX16,MB16,MF16)&gt;0,SUM(LX16,MB16,MF16),"")</f>
        <v/>
      </c>
      <c r="MU16" s="41" t="str">
        <f>IF(SUM(MR16,MS16)&gt;0,SUM(MR16,MS16),"")</f>
        <v/>
      </c>
      <c r="MV16" s="41" t="str">
        <f>IF(SUM(MJ16,MN16)&gt;0,SUM(MJ16,MN16),"")</f>
        <v/>
      </c>
      <c r="MW16" s="41" t="str">
        <f>IF(SUM(MI16:MJ16,ML16:MN16,MP16)-SUM(MK16,MO16)&gt;0,SUM(MI16:MJ16,ML16:MN16,MP16)-SUM(MK16,MO16),"")</f>
        <v/>
      </c>
      <c r="MX16" s="41" t="str">
        <f>IF(SUM(MR16,MS16,MW16)&gt;0,SUM(MR16,MS16,MW16),"")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IF(SUM(NT16,NU16,NY16)&gt;0,SUM(NT16,NU16,NY16),"")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>IF(SUM(OB16,OF16)&gt;0,SUM(OB16,OF16),"")</f>
        <v/>
      </c>
      <c r="OV16" s="41" t="str">
        <f>IF(SUM(OA16:OB16,OD16:OF16,OH16)-OC16-OG16&gt;0,SUM(OA16:OB16,OD16:OF16,OH16)-OC16-OG16,"")</f>
        <v/>
      </c>
      <c r="OW16" s="41" t="str">
        <f>IF(SUM(OI16:OJ16,OL16)-OK16&gt;0,SUM(OI16:OJ16,OL16)-OK16,"")</f>
        <v/>
      </c>
      <c r="OX16" s="41" t="str">
        <f>IF(SUM(OB16,OF16,OJ16)&gt;0,SUM(OB16,OF16,OJ16),"")</f>
        <v/>
      </c>
      <c r="OY16" s="41" t="str">
        <f>IF(SUM(OV16,OW16)&gt;0,SUM(OV16,OW16),"")</f>
        <v/>
      </c>
      <c r="OZ16" s="41" t="str">
        <f>IF(SUM(ON16,OR16)&gt;0,SUM(ON16,OR16),"")</f>
        <v/>
      </c>
      <c r="PA16" s="41" t="str">
        <f>IF(SUM(OM16:ON16,OP16:OR16,OT16)-SUM(OO16,OS16)&gt;0,SUM(OM16:ON16,OP16:OR16,OT16)-SUM(OO16,OS16),"")</f>
        <v/>
      </c>
      <c r="PB16" s="41" t="str">
        <f>IF(SUM(OV16,OW16,PA16)&gt;0,SUM(OV16,OW16,PA16),"")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IF(SUM(PX16,PY16,QC16)&gt;0,SUM(PX16,PY16,QC16),"")</f>
        <v/>
      </c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41" t="str">
        <f>IF(SUM(QF16,QJ16)&gt;0,SUM(QF16,QJ16),"")</f>
        <v/>
      </c>
      <c r="QZ16" s="41" t="str">
        <f>IF(SUM(QE16:QF16,QH16:QJ16,QL16)-QG16-QK16&gt;0,SUM(QE16:QF16,QH16:QJ16,QL16)-QG16-QK16,"")</f>
        <v/>
      </c>
      <c r="RA16" s="41" t="str">
        <f>IF(SUM(QM16:QN16,QP16)-QO16&gt;0,SUM(QM16:QN16,QP16)-QO16,"")</f>
        <v/>
      </c>
      <c r="RB16" s="41" t="str">
        <f>IF(SUM(QF16,QJ16,QN16)&gt;0,SUM(QF16,QJ16,QN16),"")</f>
        <v/>
      </c>
      <c r="RC16" s="41" t="str">
        <f>IF(SUM(QZ16,RA16)&gt;0,SUM(QZ16,RA16),"")</f>
        <v/>
      </c>
      <c r="RD16" s="41" t="str">
        <f>IF(SUM(QR16,QV16)&gt;0,SUM(QR16,QV16),"")</f>
        <v/>
      </c>
      <c r="RE16" s="41" t="str">
        <f>IF(SUM(QQ16:QR16,QT16:QV16,QX16)-SUM(QS16,QW16)&gt;0,SUM(QQ16:QR16,QT16:QV16,QX16)-SUM(QS16,QW16),"")</f>
        <v/>
      </c>
      <c r="RF16" s="41" t="str">
        <f>IF(SUM(QZ16,RA16,RE16)&gt;0,SUM(QZ16,RA16,RE16),"")</f>
        <v/>
      </c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1" t="str">
        <f>IF(SUM(RH16,RL16)&gt;0,SUM(RH16,RL16),"")</f>
        <v/>
      </c>
      <c r="SB16" s="11" t="str">
        <f>IF(SUM(RG16:RH16,RJ16:RL16,RN16)-RI16-RM16&gt;0,SUM(RG16:RH16,RJ16:RL16,RN16)-RI16-RM16,"")</f>
        <v/>
      </c>
      <c r="SC16" s="11" t="str">
        <f>IF(SUM(RO16:RP16,RR16)-RQ16&gt;0,SUM(RO16:RP16,RR16)-RQ16,"")</f>
        <v/>
      </c>
      <c r="SD16" s="11" t="str">
        <f>IF(SUM(RH16,RL16,RP16)&gt;0,SUM(RH16,RL16,RP16),"")</f>
        <v/>
      </c>
      <c r="SE16" s="11" t="str">
        <f>IF(SUM(SB16,SC16)&gt;0,SUM(SB16,SC16),"")</f>
        <v/>
      </c>
      <c r="SF16" s="11" t="str">
        <f>IF(SUM(RT16,RX16)&gt;0,SUM(RT16,RX16),"")</f>
        <v/>
      </c>
      <c r="SG16" s="11" t="str">
        <f>IF(SUM(RS16:RT16,RV16:RX16,RZ16)-SUM(RU16,RY16)&gt;0,SUM(RS16:RT16,RV16:RX16,RZ16)-SUM(RU16,RY16),"")</f>
        <v/>
      </c>
      <c r="SH16" s="11" t="str">
        <f>IF(SUM(SB16,SC16,SG16)&gt;0,SUM(SB16,SC16,SG16),"")</f>
        <v/>
      </c>
      <c r="SI16" s="17"/>
      <c r="SJ16" s="17"/>
      <c r="SK16" s="17"/>
      <c r="SL16" s="17"/>
      <c r="SM16" s="17"/>
      <c r="SN16" s="17"/>
      <c r="SO16" s="17"/>
      <c r="SP16" s="17"/>
      <c r="SQ16" s="17"/>
      <c r="SR16" s="17"/>
      <c r="SS16" s="17"/>
      <c r="ST16" s="17"/>
      <c r="SU16" s="17"/>
      <c r="SV16" s="17"/>
      <c r="SW16" s="17"/>
      <c r="SX16" s="17"/>
      <c r="SY16" s="17"/>
      <c r="SZ16" s="17"/>
      <c r="TA16" s="17"/>
      <c r="TB16" s="17"/>
      <c r="TC16" s="41" t="str">
        <f>IF(SUM(SJ16,SN16)&gt;0,SUM(SJ16,SN16),"")</f>
        <v/>
      </c>
      <c r="TD16" s="41" t="str">
        <f>IF(SUM(SI16:SJ16,SL16:SN16,SP16)-SK16-SO16&gt;0,SUM(SI16:SJ16,SL16:SN16,SP16)-SK16-SO16,"")</f>
        <v/>
      </c>
      <c r="TE16" s="41" t="str">
        <f>IF(SUM(SQ16:SR16,ST16)-SS16&gt;0,SUM(SQ16:SR16,ST16)-SS16,"")</f>
        <v/>
      </c>
      <c r="TF16" s="41" t="str">
        <f>IF(SUM(SJ16,SN16,SR16)&gt;0,SUM(SJ16,SN16,SR16),"")</f>
        <v/>
      </c>
      <c r="TG16" s="41" t="str">
        <f>IF(SUM(TD16,TE16)&gt;0,SUM(TD16,TE16),"")</f>
        <v/>
      </c>
      <c r="TH16" s="41" t="str">
        <f>IF(SUM(SV16,SZ16)&gt;0,SUM(SV16,SZ16),"")</f>
        <v/>
      </c>
      <c r="TI16" s="41" t="str">
        <f>IF(SUM(SU16:SV16,SX16:SZ16,TB16)-SUM(SW16,TA16)&gt;0,SUM(SU16:SV16,SX16:SZ16,TB16)-SUM(SW16,TA16),"")</f>
        <v/>
      </c>
      <c r="TJ16" s="41" t="str">
        <f>IF(SUM(TD16,TE16,TI16)&gt;0,SUM(TD16,TE16,TI16),"")</f>
        <v/>
      </c>
      <c r="TK16" s="27">
        <f>IF($CU16="P",CA16,(CA16+AX16)/2)</f>
        <v>18.5</v>
      </c>
      <c r="TL16" s="27">
        <f>IF($CU16="P",CB16,(CB16+AY16)/2)</f>
        <v>5.2</v>
      </c>
      <c r="TM16" s="27">
        <f>IF($CU16="P",CC16,(CC16+AZ16)/2)</f>
        <v>0</v>
      </c>
      <c r="TN16" s="27">
        <f>IF($CU16="P",CD16,(CD16+BA16)/2)</f>
        <v>0</v>
      </c>
      <c r="TO16" s="27">
        <f>IF($CU16="P",CE16,(CE16+BB16)/2)</f>
        <v>17.100000000000001</v>
      </c>
      <c r="TP16" s="27">
        <f>IF($CU16="P",CF16,(CF16+BC16)/2)</f>
        <v>5</v>
      </c>
      <c r="TQ16" s="27">
        <f>IF($CU16="P",CG16,(CG16+BD16)/2)</f>
        <v>0.8</v>
      </c>
      <c r="TR16" s="27">
        <f>IF($CU16="P",CH16,(CH16+BE16)/2)</f>
        <v>0</v>
      </c>
      <c r="TS16" s="27">
        <f>IF($CU16="P",CI16,(CI16+BF16)/2)</f>
        <v>18.2</v>
      </c>
      <c r="TT16" s="27">
        <f>IF($CU16="P",CJ16,(CJ16+BG16)/2)</f>
        <v>4.5999999999999996</v>
      </c>
      <c r="TU16" s="27">
        <f>IF($CU16="P",CK16,(CK16+BH16)/2)</f>
        <v>0</v>
      </c>
      <c r="TV16" s="27">
        <f>IF($CU16="P",CL16,(CL16+BI16)/2)</f>
        <v>0</v>
      </c>
      <c r="TW16" s="27">
        <f>IF($CU16="P",CM16,(CM16+BJ16)/2)</f>
        <v>18.45</v>
      </c>
      <c r="TX16" s="27">
        <f>IF($CU16="P",CN16,(CN16+BK16)/2)</f>
        <v>5.4</v>
      </c>
      <c r="TY16" s="27">
        <f>IF($CU16="P",CO16,(CO16+BL16)/2)</f>
        <v>0.5</v>
      </c>
      <c r="TZ16" s="27">
        <f>IF($CU16="P",CP16,(CP16+BM16)/2)</f>
        <v>0</v>
      </c>
      <c r="UA16" s="27">
        <f>IF($CU16="P",CQ16,(CQ16+BN16)/2)</f>
        <v>18</v>
      </c>
      <c r="UB16" s="27">
        <f>IF($CU16="P",CR16,(CR16+BO16)/2)</f>
        <v>5</v>
      </c>
      <c r="UC16" s="27">
        <f>IF($CU16="P",CS16,(CS16+BP16)/2)</f>
        <v>0.3</v>
      </c>
      <c r="UD16" s="27">
        <f>IF($CU16="P",CT16,(CT16+BQ16)/2)</f>
        <v>0</v>
      </c>
      <c r="UE16" s="29" t="s">
        <v>56</v>
      </c>
      <c r="UF16" s="11">
        <f>IF(SUM(TL16,TP16)&gt;0,SUM(TL16,TP16),"")</f>
        <v>10.199999999999999</v>
      </c>
      <c r="UG16" s="11">
        <f>IF(SUM(TK16:TL16,TN16:TP16,TR16)-TM16-TQ16&gt;0,SUM(TK16:TL16,TN16:TP16,TR16)-TM16-TQ16,"")</f>
        <v>45</v>
      </c>
      <c r="UH16" s="11">
        <f>IF(SUM(TS16:TT16,TV16)-TU16&gt;0,SUM(TS16:TT16,TV16)-TU16,"")</f>
        <v>22.799999999999997</v>
      </c>
      <c r="UI16" s="11">
        <f>IF(SUM(TL16,TP16,TT16)&gt;0,SUM(TL16,TP16,TT16),"")</f>
        <v>14.799999999999999</v>
      </c>
      <c r="UJ16" s="11">
        <f>IF(SUM(UG16,UH16)&gt;0,SUM(UG16,UH16),"")</f>
        <v>67.8</v>
      </c>
      <c r="UK16" s="11">
        <f>IF(SUM(TX16,UB16)&gt;0,SUM(TX16,UB16),"")</f>
        <v>10.4</v>
      </c>
      <c r="UL16" s="11">
        <f>IF(SUM(TW16:TX16,TZ16:UB16,UD16)-SUM(TY16,UC16)&gt;0,SUM(TW16:TX16,TZ16:UB16,UD16)-SUM(TY16,UC16),"")</f>
        <v>46.050000000000004</v>
      </c>
      <c r="UM16" s="11">
        <f>IF(SUM(UG16,UH16,UL16)&gt;0,SUM(UG16,UH16,UL16),"")</f>
        <v>113.85</v>
      </c>
    </row>
    <row r="17" spans="1:559" x14ac:dyDescent="0.2">
      <c r="A17" s="4" t="str" cm="1">
        <f t="array" ref="A17">IF(AND(H17&lt;&gt;"",H17&lt;&gt;"No DD"),SUMPRODUCT((H$4:H$22&lt;&gt;"")*(H$4:H$22&lt;&gt;"No DD")*(E$4:E$22&gt;E17))+1,IF(H17="No DD",SUMPRODUCT((H$4:H$22="No DD")*(E$4:E$22&gt;E17))+1+SUMPRODUCT((H$4:H$22&lt;&gt;"")*(H$4:H$22&lt;&gt;"No DD")),""))</f>
        <v/>
      </c>
      <c r="B17" s="5" t="s">
        <v>281</v>
      </c>
      <c r="C17" s="4" t="s">
        <v>6</v>
      </c>
      <c r="D17" s="4">
        <v>2001</v>
      </c>
      <c r="E17" s="9">
        <f>SUM(J17:R17)+SUM(J17:N17)*0.0000001+SUM(J17)*0.0000000000001</f>
        <v>158.90001141000471</v>
      </c>
      <c r="F17" s="3" t="str">
        <f>IF(OR(AND(AP17&gt;=AW$24,AQ17&gt;=AW$28,AP17&lt;&gt;"",AO17=""),AND(AU17&gt;=AW$24,AV17&gt;=AW$28,AU17&lt;&gt;"",AO17=""),AND(BS17&gt;=BZ$24,BT17&gt;=BZ$28,BS17&lt;&gt;"",BR17=""),AND(BX17&gt;=BZ$24,BY17&gt;=BZ$28,BX17&lt;&gt;"",BR17=""),AND(CV17&gt;=DC$24,CW17&gt;=DC$28,CV17&lt;&gt;"",CU17=""),AND(DA17&gt;=DC$24,DB17&gt;=DC$28,DA17&lt;&gt;""),AND(EA17&gt;=EH$24,EB17&gt;=EH$28,EA17&lt;&gt;""),AND(EF17&gt;=EH$24,EG17&gt;=EH$28,EF17&lt;&gt;""),AND(FC17&gt;=FJ$24,FD17&gt;=FJ$28,FC17&lt;&gt;""),AND(FH17&gt;=FJ$24,FI17&gt;=FJ$28,FH17&lt;&gt;""),AND(GE17&gt;=GL$24,GF17&gt;=GL$28,GE17&lt;&gt;""),AND(GJ17&gt;=GL$24,GK17&gt;=GL$28,GJ17&lt;&gt;""),AND(HG17&gt;=HN$24,HH17&gt;=HN$28,HG17&lt;&gt;""),AND(HL17&gt;=HN$24,HM17&gt;=HN$28,HL17&lt;&gt;""),AND(II17&gt;=IP$24,IJ17&gt;=IP$28,II17&lt;&gt;""),AND(IN17&gt;=IP$24,IO17&gt;=IP$28,IN17&lt;&gt;""),AND(JK17&gt;=JR$24,JL17&gt;=JR$28,JK17&lt;&gt;""),AND(JP17&gt;=JR$24,JQ17&gt;=JR$28,JP17&lt;&gt;""),AND(KM17&gt;=KT$24,KN17&gt;=KT$28,KM17&lt;&gt;""),AND(KR17&gt;=KT$24,KS17&gt;=KT$28,KR17&lt;&gt;""),AND(LO17&gt;=LV$24,LP17&gt;=LV$28,LO17&lt;&gt;""),AND(LT17&gt;=LV$24,LU17&gt;=LV$28,LT17&lt;&gt;""),AND(MQ17&gt;=MX$24,MR17&gt;=MX$28,MQ17&lt;&gt;""),AND(MV17&gt;=MX$24,MW17&gt;=MX$28,MV17&lt;&gt;""),AND(NS17&gt;=NZ$24,NT17&gt;=NZ$28,NS17&lt;&gt;""),AND(NX17&gt;=NZ$24,NY17&gt;=NZ$28,NX17&lt;&gt;""),AND(OU17&gt;=PB$24,OV17&gt;=PB$28,OU17&lt;&gt;""),AND(OZ17&gt;=PB$24,PA17&gt;=PB$28,OZ17&lt;&gt;""),AND(PW17&gt;=QD$24,PX17&gt;=QD$28,PW17&lt;&gt;""),AND(QB17&gt;=QD$24,QC17&gt;=QD$28,QB17&lt;&gt;""),AND(QY17&gt;=RF$24,QZ17&gt;=RF$28,QY17&lt;&gt;""),AND(RD17&gt;=RF$24,RE17&gt;=RF$28,RD17&lt;&gt;""),AND(SA17&gt;=SH$24,SB17&gt;=SH$28,SA17&lt;&gt;""),AND(SF17&gt;=SH$24,SG17&gt;=SH$28,SF17&lt;&gt;""),AND(TC17&gt;=TJ$24,TD17&gt;=TJ$28,TC17&lt;&gt;""),AND(TI17&gt;=TJ$24,TJ17&gt;=TJ$28,TI17&lt;&gt;"")),"P","")</f>
        <v/>
      </c>
      <c r="G17" s="3" t="str">
        <f>IF(OR(AND(AQ17&gt;=AW$28,AQ17&lt;&gt;"",AO17=""),AND(AV17&gt;=AW$28,AV17&lt;&gt;"",AO17=""),AND(BT17&gt;=BZ$28,BT17&lt;&gt;"",BR17=""),AND(BY17&gt;=BZ$28,BY17&lt;&gt;"",BR17=""),AND(CW17&gt;=DC$28,CW17&lt;&gt;"",CU17=""),AND(DB17&gt;=DC$28,DB17&lt;&gt;"",CU17=""),AND(EB17&gt;=EH$28,EB17&lt;&gt;""),AND(EG17&gt;=EH$28,EG17&lt;&gt;""),AND(FD17&gt;=FJ$28,FD17&lt;&gt;""),AND(FI17&gt;=FJ$28,FI17&lt;&gt;""),AND(GF17&gt;=GL$28,GF17&lt;&gt;""),AND(GK17&gt;=GL$28,GK17&lt;&gt;""),AND(HH17&gt;=HN$28,HH17&lt;&gt;""),AND(HM17&gt;=HN$28,HM17&lt;&gt;""),AND(IJ17&gt;=IP$28,IJ17&lt;&gt;""),AND(IO17&gt;=IP$28,IO17&lt;&gt;""),AND(JL17&gt;=JR$28,JL17&lt;&gt;""),AND(JQ17&gt;=JR$28,JQ17&lt;&gt;""),AND(KN17&gt;=KT$28,KN17&lt;&gt;""),AND(KS17&gt;=KT$28,KS17&lt;&gt;""),AND(LP17&gt;=LV$28,LP17&lt;&gt;""),AND(LU17&gt;=LV$28,LU17&lt;&gt;""),AND(MR17&gt;=MX$28,MR17&lt;&gt;""),AND(MW17&gt;=MX$28,MW17&lt;&gt;""),AND(NT17&gt;=NZ$28,NT17&lt;&gt;""),AND(NY17&gt;=NZ$28,NY17&lt;&gt;""),AND(OV17&gt;=PB$28,OV17&lt;&gt;""),AND(PA17&gt;=PB$28,PA17&lt;&gt;""),AND(PX17&gt;=QD$28,PX17&lt;&gt;""),AND(QC17&gt;=QD$28,QC17&lt;&gt;""),AND(QZ17&gt;=RF$28,QZ17&lt;&gt;""),AND(RE17&gt;=RF$28,RE17&lt;&gt;""),AND(SB17&gt;=SH$28,SB17&lt;&gt;""),AND(SG17&gt;=SH$28,SG17&lt;&gt;""),AND(TD17&gt;=TJ$28,TD17&lt;&gt;""),AND(TJ17&gt;=TJ$28,TJ17&lt;&gt;"")),"P","")</f>
        <v/>
      </c>
      <c r="H17" s="37" t="str">
        <f>IF(AND(G17="P",F17=""),"No DD",IF(OR(AND(AS17&gt;=AW$27,AT17&gt;=AW$31,AS17&lt;&gt;"",AO17=""),AND(BV17&gt;=BZ$27,BW17&gt;=BZ$31,BV17&lt;&gt;"",BR17=""),AND(CY17&gt;=DC$27,CZ17&gt;=DC$31,CY17&lt;&gt;"",CU17=""),AND(ED17&gt;=EH$27,EE17&gt;=EH$31,ED17&lt;&gt;""),AND(FF17&gt;=FJ$27,FG17&gt;=FJ$31,FF17&lt;&gt;""),AND(GH17&gt;=GL$27,GI17&gt;=GL$31,GH17&lt;&gt;""),AND(HJ17&gt;=HN$27,HK17&gt;=HN$31,HJ17&lt;&gt;""),AND(IL17&gt;=IP$27,IM17&gt;=IP$31,IL17&lt;&gt;""),AND(JN17&gt;=JR$27,JO17&gt;=JR$31,JN17&lt;&gt;""),AND(KP17&gt;=KT$27,KQ17&gt;=KT$31,KP17&lt;&gt;""),AND(LR17&gt;=LV$27,LS17&gt;=LV$31,LR17&lt;&gt;""),AND(MT17&gt;=MX$27,MU17&gt;=MX$31,MT17&lt;&gt;""),AND(NV17&gt;=NZ$27,NW17&gt;=NZ$31,NV17&lt;&gt;""),AND(OX17&gt;=PB$27,OY17&gt;=PB$31,OX17&lt;&gt;""),AND(PZ17&gt;=QD$27,QA17&gt;=QD$31,PZ17&lt;&gt;""),AND(RB17&gt;=RF$27,RC17&gt;=RF$31,RB17&lt;&gt;""),AND(SD17&gt;=SH$27,SE17&gt;=SH$31,SD17&lt;&gt;""),AND(TF17&gt;=TJ$27,TG17&gt;=TJ$31,TF17&lt;&gt;"")),"Merit",IF(OR(AND(AS17&gt;=AW$26,AT17&gt;=AW$30,AS17&lt;&gt;"",AO17=""),AND(BV17&gt;=BZ$26,BW17&gt;=BZ$30,BV17&lt;&gt;"",BR17=""),AND(CY17&gt;=DC$26,CZ17&gt;=DC$30,CY17&lt;&gt;"",CU17=""),AND(ED17&gt;=EH$26,EE17&gt;=EH$30,ED17&lt;&gt;""),AND(FF17&gt;=FJ$26,FG17&gt;=FJ$30,FF17&lt;&gt;""),AND(GH17&gt;=GL$26,GI17&gt;=GL$30,GH17&lt;&gt;""),AND(HJ17&gt;=HN$26,HK17&gt;=HN$30,HJ17&lt;&gt;""),AND(IL17&gt;=IP$26,IM17&gt;=IP$30,IL17&lt;&gt;""),AND(JN17&gt;=JR$26,JO17&gt;=JR$30,JN17&lt;&gt;""),AND(KP17&gt;=KT$26,KQ17&gt;=KT$30,KP17&lt;&gt;""),AND(LR17&gt;=LV$26,LS17&gt;=LV$30,LR17&lt;&gt;""),AND(MT17&gt;=MX$26,MU17&gt;=MX$30,MT17&lt;&gt;""),AND(NV17&gt;=NZ$26,NW17&gt;=NZ$30,NV17&lt;&gt;""),AND(OX17&gt;=PB$26,OY17&gt;=PB$30,OX17&lt;&gt;""),AND(PZ17&gt;=QD$26,QA17&gt;=QD$30,PZ17&lt;&gt;""),AND(RB17&gt;=RF$26,RC17&gt;=RF$30,RB17&lt;&gt;""),AND(SD17&gt;=SH$26,SE17&gt;=SH$30,SD17&lt;&gt;""),AND(TF17&gt;=TJ$26,TG17&gt;=TJ$30,TF17&lt;&gt;"")),"Excellence",IF(I17="P","Worlds Team",IF(F17="P","National Team","")))))</f>
        <v/>
      </c>
      <c r="I17" s="3" t="str">
        <f>IF(OR(AND(AS17&gt;=AW$25,AT17&gt;=AW$29,AS17&lt;&gt;"",AO17=""),AND(BV17&gt;=BZ$25,BW17&gt;=BZ$29,BV17&lt;&gt;"",BR17=""),AND(CY17&gt;=DC$25,CZ17&gt;=DC$29,CY17&lt;&gt;"",CU17=""),AND(ED17&gt;=EH$25,EE17&gt;=EH$29,ED17&lt;&gt;""),AND(FF17&gt;=FJ$25,FG17&gt;=FJ$29,FF17&lt;&gt;""),AND(GH17&gt;=GL$25,GI17&gt;=GL$29,GH17&lt;&gt;""),AND(HJ17&gt;=HN$25,HK17&gt;=HN$29,HJ17&lt;&gt;""),AND(IL17&gt;=IP$25,IM17&gt;=IP$29,IL17&lt;&gt;""),AND(JN17&gt;=JR$25,JO17&gt;=JR$29,JN17&lt;&gt;""),AND(KP17&gt;=KT$25,KQ17&gt;=KT$29,KP17&lt;&gt;""),AND(LR17&gt;=LV$25,LS17&gt;=LV$29,LR17&lt;&gt;""),AND(MT17&gt;=MX$25,MU17&gt;=MX$29,MT17&lt;&gt;""),AND(NV17&gt;=NZ$25,NW17&gt;=NZ$29,NV17&lt;&gt;""),AND(OX17&gt;=PB$25,OY17&gt;=PB$29,OX17&lt;&gt;""),AND(PZ17&gt;=QD$25,QA17&gt;=QD$29,PZ17&lt;&gt;""),AND(RB17&gt;=RF$25,RC17&gt;=RF$29,RB17&lt;&gt;""),AND(SD17&gt;=SH$25,SE17&gt;=SH$29,SD17&lt;&gt;""),AND(TF17&gt;=TJ$25,TG17&gt;=TJ$29,TF17&lt;&gt;"")),"P","")</f>
        <v/>
      </c>
      <c r="J17" s="8">
        <f>IF(COUNT(AQ17,BT17,CW17)&gt;0,LARGE((AQ17,BT17,CW17),1),0)</f>
        <v>46.800000000000004</v>
      </c>
      <c r="K17" s="8" t="str">
        <f>IF(J17=0,"",IF(J17=CW17,$CA$1,IF(J17=BT17,$AX$1,IF(J17=AQ17,$U$1,""))))</f>
        <v>2023 Domestic 3rd Trial</v>
      </c>
      <c r="L17" s="8">
        <f>IF(COUNT(AQ17,BT17,CW17)&gt;1,LARGE((AQ17,BT17,CW17),2),0)</f>
        <v>45.099999999999994</v>
      </c>
      <c r="M17" s="8" t="str">
        <f>IF(K17=0,"",IF(AND(L17=J17,L17=AQ17,K17=BT17),$U$1,IF(AND(L17=J17,L17=AQ17,L17=CW17),$U$1,IF(AND(L17=J17,L17=CW17,L17=BT17),$AX$1,IF(L17=CW17,$CA$1,IF(L17=BT17,$AX$1,IF(L17=AQ17,$U$1,"")))))))</f>
        <v>2024 Elite Canada</v>
      </c>
      <c r="N17" s="8">
        <f>IF(COUNT(AR17,BU17,CX17)&gt;0,LARGE((AR17,BU17,CX17),1),0)</f>
        <v>22.2</v>
      </c>
      <c r="O17" s="8" t="str">
        <f>IF(N17=0,"",IF(N17=CX17,$CA$1,IF(N17=BU17,$AX$1,IF(N17=AR17,$U$1,""))))</f>
        <v>2024 Elite Canada</v>
      </c>
      <c r="P17" s="8">
        <f>IF(MAX(AV17,BY17,DB17)&gt;0,MAX(AV17,BY17,DB17),0)</f>
        <v>44.79999999999999</v>
      </c>
      <c r="Q17" s="8" t="str">
        <f>IF(P17=0,"",IF(P17=DB17,$CA$1,IF(P17=BY17,$AX$1,IF(P17=AV17,$U$1,""))))</f>
        <v>2024 Elite Canada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TD17,$SI$1,IF(R17+IF(L17="",0,L17)=SB17,$RG$1,IF(R17+IF(L17="",0,L17)=QZ17,$QE$1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))),IF(R17=DE17,IF(R17+IF(N17="",0,N17)=TE17,$SI$1,IF(R17+IF(N17="",0,N17)=SC17,$RG$1,IF(R17+IF(N17="",0,N17)=RA17,$QE$1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))),IF(R17=DF17,IF(R17+IF(P17="",0,P17)=TI17,$SI$1,IF(R17+IF(P17="",0,P17)=SG17,$RG$1,IF(R17+IF(P17="",0,P17)=RE17,$QE$1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)))</f>
        <v/>
      </c>
      <c r="U17" s="19">
        <v>17.899999999999999</v>
      </c>
      <c r="V17" s="19">
        <v>6</v>
      </c>
      <c r="W17" s="19">
        <v>0.8</v>
      </c>
      <c r="X17" s="19">
        <v>0</v>
      </c>
      <c r="Y17" s="19">
        <v>17.8</v>
      </c>
      <c r="Z17" s="19">
        <v>5.6</v>
      </c>
      <c r="AA17" s="19">
        <v>0</v>
      </c>
      <c r="AB17" s="19">
        <v>0.3</v>
      </c>
      <c r="AC17" s="19">
        <v>18.7</v>
      </c>
      <c r="AD17" s="19">
        <v>3.5</v>
      </c>
      <c r="AE17" s="19">
        <v>0</v>
      </c>
      <c r="AF17" s="19">
        <v>0</v>
      </c>
      <c r="AG17" s="19">
        <v>17.2</v>
      </c>
      <c r="AH17" s="19">
        <v>2.4</v>
      </c>
      <c r="AI17" s="19">
        <v>0</v>
      </c>
      <c r="AJ17" s="19">
        <v>0</v>
      </c>
      <c r="AK17" s="19">
        <v>18.100000000000001</v>
      </c>
      <c r="AL17" s="19">
        <v>6.4</v>
      </c>
      <c r="AM17" s="19">
        <v>0</v>
      </c>
      <c r="AN17" s="19">
        <v>0.3</v>
      </c>
      <c r="AO17" s="28"/>
      <c r="AP17" s="41">
        <f>IF(SUM(V17,Z17)&gt;0,SUM(V17,Z17),"")</f>
        <v>11.6</v>
      </c>
      <c r="AQ17" s="41">
        <f>IF(SUM(U17:V17,X17:Z17,AB17)-W17-AA17&gt;0,SUM(U17:V17,X17:Z17,AB17)-W17-AA17,"")</f>
        <v>46.800000000000004</v>
      </c>
      <c r="AR17" s="41">
        <f>IF(SUM(AC17:AD17,AF17)-AE17&gt;0,SUM(AC17:AD17,AF17)-AE17,"")</f>
        <v>22.2</v>
      </c>
      <c r="AS17" s="41">
        <f>IF(SUM(V17,Z17,AD17)&gt;0,SUM(V17,Z17,AD17),"")</f>
        <v>15.1</v>
      </c>
      <c r="AT17" s="41">
        <f>IF(SUM(AQ17,AR17)&gt;0,SUM(AQ17,AR17),"")</f>
        <v>69</v>
      </c>
      <c r="AU17" s="41">
        <f>IF(SUM(AH17,AL17)&gt;0,SUM(AH17,AL17),"")</f>
        <v>8.8000000000000007</v>
      </c>
      <c r="AV17" s="41">
        <f>IF(SUM(AG17:AH17,AJ17:AL17,AN17)-SUM(AI17,AM17)&gt;0,SUM(AG17:AH17,AJ17:AL17,AN17)-SUM(AI17,AM17),"")</f>
        <v>44.4</v>
      </c>
      <c r="AW17" s="41">
        <f>IF(SUM(AQ17,AR17,AV17)&gt;0,SUM(AQ17,AR17,AV17),"")</f>
        <v>113.4</v>
      </c>
      <c r="AX17" s="18">
        <v>16.399999999999999</v>
      </c>
      <c r="AY17" s="18">
        <v>5.2</v>
      </c>
      <c r="AZ17" s="18">
        <v>0.2</v>
      </c>
      <c r="BA17" s="18">
        <v>0</v>
      </c>
      <c r="BB17" s="18">
        <v>17.8</v>
      </c>
      <c r="BC17" s="18">
        <v>6.4</v>
      </c>
      <c r="BD17" s="18">
        <v>0.8</v>
      </c>
      <c r="BE17" s="18">
        <v>0.3</v>
      </c>
      <c r="BF17" s="18">
        <v>18.7</v>
      </c>
      <c r="BG17" s="18">
        <v>3.5</v>
      </c>
      <c r="BH17" s="18">
        <v>0</v>
      </c>
      <c r="BI17" s="18">
        <v>0</v>
      </c>
      <c r="BJ17" s="18">
        <v>17.899999999999999</v>
      </c>
      <c r="BK17" s="18">
        <v>4.4000000000000004</v>
      </c>
      <c r="BL17" s="18">
        <v>0.6</v>
      </c>
      <c r="BM17" s="18">
        <v>0</v>
      </c>
      <c r="BN17" s="18">
        <v>16.399999999999999</v>
      </c>
      <c r="BO17" s="18">
        <v>6.4</v>
      </c>
      <c r="BP17" s="18">
        <v>0</v>
      </c>
      <c r="BQ17" s="18">
        <v>0.3</v>
      </c>
      <c r="BR17" s="29"/>
      <c r="BS17" s="11">
        <f>IF(SUM(AY17,BC17)&gt;0,SUM(AY17,BC17),"")</f>
        <v>11.600000000000001</v>
      </c>
      <c r="BT17" s="11">
        <f>IF(SUM(AX17:AY17,BA17:BC17,BE17)-AZ17-BD17&gt;0,SUM(AX17:AY17,BA17:BC17,BE17)-AZ17-BD17,"")</f>
        <v>45.099999999999994</v>
      </c>
      <c r="BU17" s="11">
        <f>IF(SUM(BF17:BG17,BI17)-BH17&gt;0,SUM(BF17:BG17,BI17)-BH17,"")</f>
        <v>22.2</v>
      </c>
      <c r="BV17" s="11">
        <f>IF(SUM(AY17,BC17,BG17)&gt;0,SUM(AY17,BC17,BG17),"")</f>
        <v>15.100000000000001</v>
      </c>
      <c r="BW17" s="11">
        <f>IF(SUM(BT17,BU17)&gt;0,SUM(BT17,BU17),"")</f>
        <v>67.3</v>
      </c>
      <c r="BX17" s="11">
        <f>IF(SUM(BK17,BO17)&gt;0,SUM(BK17,BO17),"")</f>
        <v>10.8</v>
      </c>
      <c r="BY17" s="11">
        <f>IF(SUM(BJ17:BK17,BM17:BO17,BQ17)-SUM(BL17,BP17)&gt;0,SUM(BJ17:BK17,BM17:BO17,BQ17)-SUM(BL17,BP17),"")</f>
        <v>44.79999999999999</v>
      </c>
      <c r="BZ17" s="11">
        <f>IF(SUM(BT17,BU17,BY17)&gt;0,SUM(BT17,BU17,BY17),"")</f>
        <v>112.1</v>
      </c>
      <c r="CA17" s="19">
        <v>17.399999999999999</v>
      </c>
      <c r="CB17" s="19">
        <v>2.4</v>
      </c>
      <c r="CC17" s="19">
        <v>0</v>
      </c>
      <c r="CD17" s="19">
        <v>0</v>
      </c>
      <c r="CE17" s="19">
        <v>17.2</v>
      </c>
      <c r="CF17" s="19">
        <v>0</v>
      </c>
      <c r="CG17" s="19">
        <v>0</v>
      </c>
      <c r="CH17" s="19">
        <v>0</v>
      </c>
      <c r="CI17" s="19">
        <v>16.399999999999999</v>
      </c>
      <c r="CJ17" s="19">
        <v>4.8</v>
      </c>
      <c r="CK17" s="19">
        <v>0.8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8"/>
      <c r="CV17" s="41">
        <f>IF(SUM(CB17,CF17)&gt;0,SUM(CB17,CF17),"")</f>
        <v>2.4</v>
      </c>
      <c r="CW17" s="41">
        <f>IF(SUM(CA17:CB17,CD17:CF17,CH17)-CC17-CG17&gt;0,SUM(CA17:CB17,CD17:CF17,CH17)-CC17-CG17,"")</f>
        <v>37</v>
      </c>
      <c r="CX17" s="41">
        <f>IF(SUM(CI17:CJ17,CL17)-CK17&gt;0,SUM(CI17:CJ17,CL17)-CK17,"")</f>
        <v>20.399999999999999</v>
      </c>
      <c r="CY17" s="41">
        <f>IF(SUM(CB17,CF17,CJ17)&gt;0,SUM(CB17,CF17,CJ17),"")</f>
        <v>7.1999999999999993</v>
      </c>
      <c r="CZ17" s="41">
        <f>IF(SUM(CW17,CX17)&gt;0,SUM(CW17,CX17),"")</f>
        <v>57.4</v>
      </c>
      <c r="DA17" s="41" t="str">
        <f>IF(SUM(CN17,CR17)&gt;0,SUM(CN17,CR17),"")</f>
        <v/>
      </c>
      <c r="DB17" s="41" t="str">
        <f>IF(SUM(CM17:CN17,CP17:CR17,CT17)-SUM(CO17,CS17)&gt;0,SUM(CM17:CN17,CP17:CR17,CT17)-SUM(CO17,CS17),"")</f>
        <v/>
      </c>
      <c r="DC17" s="41">
        <f>IF(SUM(CW17,CX17,DB17)&gt;0,SUM(CW17,CX17,DB17),"")</f>
        <v>57.4</v>
      </c>
      <c r="DD17" s="52" t="str">
        <f>IF(MAX(EB17,FD17,GF17,HH17,IJ17,JL17,KN17,LP17,MR17,NT17,OV17,PX17,QZ17,SB17,TD17)-IF(L17="",0,L17)&gt;0.001,MAX(EB17,FD17,GF17,HH17,IJ17,JL17,KN17,LP17,MR17,NT17,OV17,PX17,QZ17,SB17,TD17)-IF(L17="",0,L17),"")</f>
        <v/>
      </c>
      <c r="DE17" s="52" t="str">
        <f>IF(MAX(EC17,FE17,GG17,HI17,IK17,JM17,KO17,LQ17,MS17,NU17,OW17,PY17,RA17,SC17,TE17)-IF(N17="",0,N17)&gt;0.001,MAX(EC17,FE17,GG17,HI17,IK17,JM17,KO17,LQ17,MS17,NU17,OW17,PY17,RA17,SC17,TE17)-IF(N17="",0,N17),"")</f>
        <v/>
      </c>
      <c r="DF17" s="52" t="str">
        <f>IF(MAX(EG17,FI17,GK17,HM17,IO17,JQ17,KS17,LU17,MW17,NY17,PA17,QC17,RE17,SG17,TI17)-IF(P17="",0,P17)&gt;0.001,MAX(EG17,FI17,GK17,HM17,IO17,JQ17,KS17,LU17,MW17,NY17,PA17,QC17,RE17,SG17,TI17)-IF(P17="",0,P17),"")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>IF(SUM(DH17,DL17)&gt;0,SUM(DH17,DL17),"")</f>
        <v/>
      </c>
      <c r="EB17" s="41" t="str">
        <f>IF(SUM(DG17:DH17,DJ17:DL17,DN17)-DI17-DM17&gt;0,SUM(DG17:DH17,DJ17:DL17,DN17)-DI17-DM17,"")</f>
        <v/>
      </c>
      <c r="EC17" s="41" t="str">
        <f>IF(SUM(DO17:DP17,DR17)-DQ17&gt;0,SUM(DO17:DP17,DR17)-DQ17,"")</f>
        <v/>
      </c>
      <c r="ED17" s="41" t="str">
        <f>IF(SUM(DH17,DL17,DP17)&gt;0,SUM(DH17,DL17,DP17),"")</f>
        <v/>
      </c>
      <c r="EE17" s="41" t="str">
        <f>IF(SUM(EB17,EC17)&gt;0,SUM(EB17,EC17),"")</f>
        <v/>
      </c>
      <c r="EF17" s="41" t="str">
        <f>IF(SUM(DT17,DX17)&gt;0,SUM(DT17,DX17),"")</f>
        <v/>
      </c>
      <c r="EG17" s="41" t="str">
        <f>IF(SUM(DS17:DT17,DV17:DX17,DZ17)-SUM(DU17,DY17)&gt;0,SUM(DS17:DT17,DV17:DX17,DZ17)-SUM(DU17,DY17),"")</f>
        <v/>
      </c>
      <c r="EH17" s="41" t="str">
        <f>IF(SUM(EB17,EC17,EG17)&gt;0,SUM(EB17,EC17,EG17),"")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IF(SUM(FD17,FE17,FI17)&gt;0,SUM(FD17,FE17,FI17),"")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>IF(SUM(FL17,FP17)&gt;0,SUM(FL17,FP17),"")</f>
        <v/>
      </c>
      <c r="GF17" s="41" t="str">
        <f>IF(SUM(FK17:FL17,FN17:FP17,FR17)-FM17-FQ17&gt;0,SUM(FK17:FL17,FN17:FP17,FR17)-FM17-FQ17,"")</f>
        <v/>
      </c>
      <c r="GG17" s="41" t="str">
        <f>IF(SUM(FS17:FT17,FV17)-FU17&gt;0,SUM(FS17:FT17,FV17)-FU17,"")</f>
        <v/>
      </c>
      <c r="GH17" s="41" t="str">
        <f>IF(SUM(FL17,FP17,FT17)&gt;0,SUM(FL17,FP17,FT17),"")</f>
        <v/>
      </c>
      <c r="GI17" s="41" t="str">
        <f>IF(SUM(GF17,GG17)&gt;0,SUM(GF17,GG17),"")</f>
        <v/>
      </c>
      <c r="GJ17" s="41" t="str">
        <f>IF(SUM(FX17,GB17)&gt;0,SUM(FX17,GB17),"")</f>
        <v/>
      </c>
      <c r="GK17" s="41" t="str">
        <f>IF(SUM(FW17:FX17,FZ17:GB17,GD17)-SUM(FY17,GC17)&gt;0,SUM(FW17:FX17,FZ17:GB17,GD17)-SUM(FY17,GC17),"")</f>
        <v/>
      </c>
      <c r="GL17" s="41" t="str">
        <f>IF(SUM(GF17,GG17,GK17)&gt;0,SUM(GF17,GG17,GK17),"")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IF(SUM(HH17,HI17,HM17)&gt;0,SUM(HH17,HI17,HM17),"")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>IF(SUM(HP17,HT17)&gt;0,SUM(HP17,HT17),"")</f>
        <v/>
      </c>
      <c r="IJ17" s="41" t="str">
        <f>IF(SUM(HO17:HP17,HR17:HT17,HV17)-HQ17-HU17&gt;0,SUM(HO17:HP17,HR17:HT17,HV17)-HQ17-HU17,"")</f>
        <v/>
      </c>
      <c r="IK17" s="41" t="str">
        <f>IF(SUM(HW17:HX17,HZ17)-HY17&gt;0,SUM(HW17:HX17,HZ17)-HY17,"")</f>
        <v/>
      </c>
      <c r="IL17" s="41" t="str">
        <f>IF(SUM(HP17,HT17,HX17)&gt;0,SUM(HP17,HT17,HX17),"")</f>
        <v/>
      </c>
      <c r="IM17" s="41" t="str">
        <f>IF(SUM(IJ17,IK17)&gt;0,SUM(IJ17,IK17),"")</f>
        <v/>
      </c>
      <c r="IN17" s="41" t="str">
        <f>IF(SUM(IB17,IF17)&gt;0,SUM(IB17,IF17),"")</f>
        <v/>
      </c>
      <c r="IO17" s="41" t="str">
        <f>IF(SUM(IA17:IB17,ID17:IF17,IH17)-SUM(IC17,IG17)&gt;0,SUM(IA17:IB17,ID17:IF17,IH17)-SUM(IC17,IG17),"")</f>
        <v/>
      </c>
      <c r="IP17" s="41" t="str">
        <f>IF(SUM(IJ17,IK17,IO17)&gt;0,SUM(IJ17,IK17,IO17),"")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IF(SUM(JL17,JM17,JQ17)&gt;0,SUM(JL17,JM17,JQ17),"")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>IF(SUM(JT17,JX17)&gt;0,SUM(JT17,JX17),"")</f>
        <v/>
      </c>
      <c r="KN17" s="41" t="str">
        <f>IF(SUM(JS17:JT17,JV17:JX17,JZ17)-JU17-JY17&gt;0,SUM(JS17:JT17,JV17:JX17,JZ17)-JU17-JY17,"")</f>
        <v/>
      </c>
      <c r="KO17" s="41" t="str">
        <f>IF(SUM(KA17:KB17,KD17)-KC17&gt;0,SUM(KA17:KB17,KD17)-KC17,"")</f>
        <v/>
      </c>
      <c r="KP17" s="41" t="str">
        <f>IF(SUM(JT17,JX17,KB17)&gt;0,SUM(JT17,JX17,KB17),"")</f>
        <v/>
      </c>
      <c r="KQ17" s="41" t="str">
        <f>IF(SUM(KN17,KO17)&gt;0,SUM(KN17,KO17),"")</f>
        <v/>
      </c>
      <c r="KR17" s="41" t="str">
        <f>IF(SUM(KF17,KJ17)&gt;0,SUM(KF17,KJ17),"")</f>
        <v/>
      </c>
      <c r="KS17" s="41" t="str">
        <f>IF(SUM(KE17:KF17,KH17:KJ17,KL17)-SUM(KG17,KK17)&gt;0,SUM(KE17:KF17,KH17:KJ17,KL17)-SUM(KG17,KK17),"")</f>
        <v/>
      </c>
      <c r="KT17" s="41" t="str">
        <f>IF(SUM(KN17,KO17,KS17)&gt;0,SUM(KN17,KO17,KS17),"")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IF(SUM(LP17,LQ17,LU17)&gt;0,SUM(LP17,LQ17,LU17),"")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>IF(SUM(LX17,MB17)&gt;0,SUM(LX17,MB17),"")</f>
        <v/>
      </c>
      <c r="MR17" s="41" t="str">
        <f>IF(SUM(LW17:LX17,LZ17:MB17,MD17)-LY17-MC17&gt;0,SUM(LW17:LX17,LZ17:MB17,MD17)-LY17-MC17,"")</f>
        <v/>
      </c>
      <c r="MS17" s="41" t="str">
        <f>IF(SUM(ME17:MF17,MH17)-MG17&gt;0,SUM(ME17:MF17,MH17)-MG17,"")</f>
        <v/>
      </c>
      <c r="MT17" s="41" t="str">
        <f>IF(SUM(LX17,MB17,MF17)&gt;0,SUM(LX17,MB17,MF17),"")</f>
        <v/>
      </c>
      <c r="MU17" s="41" t="str">
        <f>IF(SUM(MR17,MS17)&gt;0,SUM(MR17,MS17),"")</f>
        <v/>
      </c>
      <c r="MV17" s="41" t="str">
        <f>IF(SUM(MJ17,MN17)&gt;0,SUM(MJ17,MN17),"")</f>
        <v/>
      </c>
      <c r="MW17" s="41" t="str">
        <f>IF(SUM(MI17:MJ17,ML17:MN17,MP17)-SUM(MK17,MO17)&gt;0,SUM(MI17:MJ17,ML17:MN17,MP17)-SUM(MK17,MO17),"")</f>
        <v/>
      </c>
      <c r="MX17" s="41" t="str">
        <f>IF(SUM(MR17,MS17,MW17)&gt;0,SUM(MR17,MS17,MW17),"")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IF(SUM(NT17,NU17,NY17)&gt;0,SUM(NT17,NU17,NY17),"")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>IF(SUM(OB17,OF17)&gt;0,SUM(OB17,OF17),"")</f>
        <v/>
      </c>
      <c r="OV17" s="41" t="str">
        <f>IF(SUM(OA17:OB17,OD17:OF17,OH17)-OC17-OG17&gt;0,SUM(OA17:OB17,OD17:OF17,OH17)-OC17-OG17,"")</f>
        <v/>
      </c>
      <c r="OW17" s="41" t="str">
        <f>IF(SUM(OI17:OJ17,OL17)-OK17&gt;0,SUM(OI17:OJ17,OL17)-OK17,"")</f>
        <v/>
      </c>
      <c r="OX17" s="41" t="str">
        <f>IF(SUM(OB17,OF17,OJ17)&gt;0,SUM(OB17,OF17,OJ17),"")</f>
        <v/>
      </c>
      <c r="OY17" s="41" t="str">
        <f>IF(SUM(OV17,OW17)&gt;0,SUM(OV17,OW17),"")</f>
        <v/>
      </c>
      <c r="OZ17" s="41" t="str">
        <f>IF(SUM(ON17,OR17)&gt;0,SUM(ON17,OR17),"")</f>
        <v/>
      </c>
      <c r="PA17" s="41" t="str">
        <f>IF(SUM(OM17:ON17,OP17:OR17,OT17)-SUM(OO17,OS17)&gt;0,SUM(OM17:ON17,OP17:OR17,OT17)-SUM(OO17,OS17),"")</f>
        <v/>
      </c>
      <c r="PB17" s="41" t="str">
        <f>IF(SUM(OV17,OW17,PA17)&gt;0,SUM(OV17,OW17,PA17),"")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IF(SUM(PX17,PY17,QC17)&gt;0,SUM(PX17,PY17,QC17),"")</f>
        <v/>
      </c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41" t="str">
        <f>IF(SUM(QF17,QJ17)&gt;0,SUM(QF17,QJ17),"")</f>
        <v/>
      </c>
      <c r="QZ17" s="41" t="str">
        <f>IF(SUM(QE17:QF17,QH17:QJ17,QL17)-QG17-QK17&gt;0,SUM(QE17:QF17,QH17:QJ17,QL17)-QG17-QK17,"")</f>
        <v/>
      </c>
      <c r="RA17" s="41" t="str">
        <f>IF(SUM(QM17:QN17,QP17)-QO17&gt;0,SUM(QM17:QN17,QP17)-QO17,"")</f>
        <v/>
      </c>
      <c r="RB17" s="41" t="str">
        <f>IF(SUM(QF17,QJ17,QN17)&gt;0,SUM(QF17,QJ17,QN17),"")</f>
        <v/>
      </c>
      <c r="RC17" s="41" t="str">
        <f>IF(SUM(QZ17,RA17)&gt;0,SUM(QZ17,RA17),"")</f>
        <v/>
      </c>
      <c r="RD17" s="41" t="str">
        <f>IF(SUM(QR17,QV17)&gt;0,SUM(QR17,QV17),"")</f>
        <v/>
      </c>
      <c r="RE17" s="41" t="str">
        <f>IF(SUM(QQ17:QR17,QT17:QV17,QX17)-SUM(QS17,QW17)&gt;0,SUM(QQ17:QR17,QT17:QV17,QX17)-SUM(QS17,QW17),"")</f>
        <v/>
      </c>
      <c r="RF17" s="41" t="str">
        <f>IF(SUM(QZ17,RA17,RE17)&gt;0,SUM(QZ17,RA17,RE17),"")</f>
        <v/>
      </c>
      <c r="RG17" s="18"/>
      <c r="RH17" s="18"/>
      <c r="RI17" s="18"/>
      <c r="RJ17" s="18"/>
      <c r="RK17" s="18"/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1" t="str">
        <f>IF(SUM(RH17,RL17)&gt;0,SUM(RH17,RL17),"")</f>
        <v/>
      </c>
      <c r="SB17" s="11" t="str">
        <f>IF(SUM(RG17:RH17,RJ17:RL17,RN17)-RI17-RM17&gt;0,SUM(RG17:RH17,RJ17:RL17,RN17)-RI17-RM17,"")</f>
        <v/>
      </c>
      <c r="SC17" s="11" t="str">
        <f>IF(SUM(RO17:RP17,RR17)-RQ17&gt;0,SUM(RO17:RP17,RR17)-RQ17,"")</f>
        <v/>
      </c>
      <c r="SD17" s="11" t="str">
        <f>IF(SUM(RH17,RL17,RP17)&gt;0,SUM(RH17,RL17,RP17),"")</f>
        <v/>
      </c>
      <c r="SE17" s="11" t="str">
        <f>IF(SUM(SB17,SC17)&gt;0,SUM(SB17,SC17),"")</f>
        <v/>
      </c>
      <c r="SF17" s="11" t="str">
        <f>IF(SUM(RT17,RX17)&gt;0,SUM(RT17,RX17),"")</f>
        <v/>
      </c>
      <c r="SG17" s="11" t="str">
        <f>IF(SUM(RS17:RT17,RV17:RX17,RZ17)-SUM(RU17,RY17)&gt;0,SUM(RS17:RT17,RV17:RX17,RZ17)-SUM(RU17,RY17),"")</f>
        <v/>
      </c>
      <c r="SH17" s="11" t="str">
        <f>IF(SUM(SB17,SC17,SG17)&gt;0,SUM(SB17,SC17,SG17),"")</f>
        <v/>
      </c>
      <c r="SI17" s="17"/>
      <c r="SJ17" s="17"/>
      <c r="SK17" s="17"/>
      <c r="SL17" s="17"/>
      <c r="SM17" s="17"/>
      <c r="SN17" s="17"/>
      <c r="SO17" s="17"/>
      <c r="SP17" s="17"/>
      <c r="SQ17" s="17"/>
      <c r="SR17" s="17"/>
      <c r="SS17" s="17"/>
      <c r="ST17" s="17"/>
      <c r="SU17" s="17"/>
      <c r="SV17" s="17"/>
      <c r="SW17" s="17"/>
      <c r="SX17" s="17"/>
      <c r="SY17" s="17"/>
      <c r="SZ17" s="17"/>
      <c r="TA17" s="17"/>
      <c r="TB17" s="17"/>
      <c r="TC17" s="41" t="str">
        <f>IF(SUM(SJ17,SN17)&gt;0,SUM(SJ17,SN17),"")</f>
        <v/>
      </c>
      <c r="TD17" s="41" t="str">
        <f>IF(SUM(SI17:SJ17,SL17:SN17,SP17)-SK17-SO17&gt;0,SUM(SI17:SJ17,SL17:SN17,SP17)-SK17-SO17,"")</f>
        <v/>
      </c>
      <c r="TE17" s="41" t="str">
        <f>IF(SUM(SQ17:SR17,ST17)-SS17&gt;0,SUM(SQ17:SR17,ST17)-SS17,"")</f>
        <v/>
      </c>
      <c r="TF17" s="41" t="str">
        <f>IF(SUM(SJ17,SN17,SR17)&gt;0,SUM(SJ17,SN17,SR17),"")</f>
        <v/>
      </c>
      <c r="TG17" s="41" t="str">
        <f>IF(SUM(TD17,TE17)&gt;0,SUM(TD17,TE17),"")</f>
        <v/>
      </c>
      <c r="TH17" s="41" t="str">
        <f>IF(SUM(SV17,SZ17)&gt;0,SUM(SV17,SZ17),"")</f>
        <v/>
      </c>
      <c r="TI17" s="41" t="str">
        <f>IF(SUM(SU17:SV17,SX17:SZ17,TB17)-SUM(SW17,TA17)&gt;0,SUM(SU17:SV17,SX17:SZ17,TB17)-SUM(SW17,TA17),"")</f>
        <v/>
      </c>
      <c r="TJ17" s="41" t="str">
        <f>IF(SUM(TD17,TE17,TI17)&gt;0,SUM(TD17,TE17,TI17),"")</f>
        <v/>
      </c>
      <c r="TK17" s="27">
        <f>IF($CU17="P",CA17,(CA17+AX17)/2)</f>
        <v>16.899999999999999</v>
      </c>
      <c r="TL17" s="27">
        <f>IF($CU17="P",CB17,(CB17+AY17)/2)</f>
        <v>3.8</v>
      </c>
      <c r="TM17" s="27">
        <f>IF($CU17="P",CC17,(CC17+AZ17)/2)</f>
        <v>0.1</v>
      </c>
      <c r="TN17" s="27">
        <f>IF($CU17="P",CD17,(CD17+BA17)/2)</f>
        <v>0</v>
      </c>
      <c r="TO17" s="27">
        <f>IF($CU17="P",CE17,(CE17+BB17)/2)</f>
        <v>17.5</v>
      </c>
      <c r="TP17" s="27">
        <f>IF($CU17="P",CF17,(CF17+BC17)/2)</f>
        <v>3.2</v>
      </c>
      <c r="TQ17" s="27">
        <f>IF($CU17="P",CG17,(CG17+BD17)/2)</f>
        <v>0.4</v>
      </c>
      <c r="TR17" s="27">
        <f>IF($CU17="P",CH17,(CH17+BE17)/2)</f>
        <v>0.15</v>
      </c>
      <c r="TS17" s="27">
        <f>IF($CU17="P",CI17,(CI17+BF17)/2)</f>
        <v>17.549999999999997</v>
      </c>
      <c r="TT17" s="27">
        <f>IF($CU17="P",CJ17,(CJ17+BG17)/2)</f>
        <v>4.1500000000000004</v>
      </c>
      <c r="TU17" s="27">
        <f>IF($CU17="P",CK17,(CK17+BH17)/2)</f>
        <v>0.4</v>
      </c>
      <c r="TV17" s="27">
        <f>IF($CU17="P",CL17,(CL17+BI17)/2)</f>
        <v>0</v>
      </c>
      <c r="TW17" s="27">
        <f>IF($CU17="P",CM17,(CM17+BJ17)/2)</f>
        <v>8.9499999999999993</v>
      </c>
      <c r="TX17" s="27">
        <f>IF($CU17="P",CN17,(CN17+BK17)/2)</f>
        <v>2.2000000000000002</v>
      </c>
      <c r="TY17" s="27">
        <f>IF($CU17="P",CO17,(CO17+BL17)/2)</f>
        <v>0.3</v>
      </c>
      <c r="TZ17" s="27">
        <f>IF($CU17="P",CP17,(CP17+BM17)/2)</f>
        <v>0</v>
      </c>
      <c r="UA17" s="27">
        <f>IF($CU17="P",CQ17,(CQ17+BN17)/2)</f>
        <v>8.1999999999999993</v>
      </c>
      <c r="UB17" s="27">
        <f>IF($CU17="P",CR17,(CR17+BO17)/2)</f>
        <v>3.2</v>
      </c>
      <c r="UC17" s="27">
        <f>IF($CU17="P",CS17,(CS17+BP17)/2)</f>
        <v>0</v>
      </c>
      <c r="UD17" s="27">
        <f>IF($CU17="P",CT17,(CT17+BQ17)/2)</f>
        <v>0.15</v>
      </c>
      <c r="UE17" s="29" t="s">
        <v>56</v>
      </c>
      <c r="UF17" s="11">
        <f>IF(SUM(TL17,TP17)&gt;0,SUM(TL17,TP17),"")</f>
        <v>7</v>
      </c>
      <c r="UG17" s="11">
        <f>IF(SUM(TK17:TL17,TN17:TP17,TR17)-TM17-TQ17&gt;0,SUM(TK17:TL17,TN17:TP17,TR17)-TM17-TQ17,"")</f>
        <v>41.050000000000004</v>
      </c>
      <c r="UH17" s="11">
        <f>IF(SUM(TS17:TT17,TV17)-TU17&gt;0,SUM(TS17:TT17,TV17)-TU17,"")</f>
        <v>21.299999999999997</v>
      </c>
      <c r="UI17" s="11">
        <f>IF(SUM(TL17,TP17,TT17)&gt;0,SUM(TL17,TP17,TT17),"")</f>
        <v>11.15</v>
      </c>
      <c r="UJ17" s="11">
        <f>IF(SUM(UG17,UH17)&gt;0,SUM(UG17,UH17),"")</f>
        <v>62.35</v>
      </c>
      <c r="UK17" s="11">
        <f>IF(SUM(TX17,UB17)&gt;0,SUM(TX17,UB17),"")</f>
        <v>5.4</v>
      </c>
      <c r="UL17" s="11">
        <f>IF(SUM(TW17:TX17,TZ17:UB17,UD17)-SUM(TY17,UC17)&gt;0,SUM(TW17:TX17,TZ17:UB17,UD17)-SUM(TY17,UC17),"")</f>
        <v>22.399999999999995</v>
      </c>
      <c r="UM17" s="11">
        <f>IF(SUM(UG17,UH17,UL17)&gt;0,SUM(UG17,UH17,UL17),"")</f>
        <v>84.75</v>
      </c>
    </row>
    <row r="18" spans="1:559" x14ac:dyDescent="0.2">
      <c r="A18" s="4" t="str" cm="1">
        <f t="array" ref="A18">IF(AND(H18&lt;&gt;"",H18&lt;&gt;"No DD"),SUMPRODUCT((H$4:H$22&lt;&gt;"")*(H$4:H$22&lt;&gt;"No DD")*(E$4:E$22&gt;E18))+1,IF(H18="No DD",SUMPRODUCT((H$4:H$22="No DD")*(E$4:E$22&gt;E18))+1+SUMPRODUCT((H$4:H$22&lt;&gt;"")*(H$4:H$22&lt;&gt;"No DD")),""))</f>
        <v/>
      </c>
      <c r="B18" s="5" t="s">
        <v>259</v>
      </c>
      <c r="C18" s="4" t="s">
        <v>3</v>
      </c>
      <c r="D18" s="4">
        <v>2002</v>
      </c>
      <c r="E18" s="9">
        <f>SUM(J18:R18)+SUM(J18:N18)*0.0000001+SUM(J18)*0.0000000000001</f>
        <v>158.30001149000475</v>
      </c>
      <c r="F18" s="3" t="str">
        <f>IF(OR(AND(AP18&gt;=AW$24,AQ18&gt;=AW$28,AP18&lt;&gt;"",AO18=""),AND(AU18&gt;=AW$24,AV18&gt;=AW$28,AU18&lt;&gt;"",AO18=""),AND(BS18&gt;=BZ$24,BT18&gt;=BZ$28,BS18&lt;&gt;"",BR18=""),AND(BX18&gt;=BZ$24,BY18&gt;=BZ$28,BX18&lt;&gt;"",BR18=""),AND(CV18&gt;=DC$24,CW18&gt;=DC$28,CV18&lt;&gt;"",CU18=""),AND(DA18&gt;=DC$24,DB18&gt;=DC$28,DA18&lt;&gt;""),AND(EA18&gt;=EH$24,EB18&gt;=EH$28,EA18&lt;&gt;""),AND(EF18&gt;=EH$24,EG18&gt;=EH$28,EF18&lt;&gt;""),AND(FC18&gt;=FJ$24,FD18&gt;=FJ$28,FC18&lt;&gt;""),AND(FH18&gt;=FJ$24,FI18&gt;=FJ$28,FH18&lt;&gt;""),AND(GE18&gt;=GL$24,GF18&gt;=GL$28,GE18&lt;&gt;""),AND(GJ18&gt;=GL$24,GK18&gt;=GL$28,GJ18&lt;&gt;""),AND(HG18&gt;=HN$24,HH18&gt;=HN$28,HG18&lt;&gt;""),AND(HL18&gt;=HN$24,HM18&gt;=HN$28,HL18&lt;&gt;""),AND(II18&gt;=IP$24,IJ18&gt;=IP$28,II18&lt;&gt;""),AND(IN18&gt;=IP$24,IO18&gt;=IP$28,IN18&lt;&gt;""),AND(JK18&gt;=JR$24,JL18&gt;=JR$28,JK18&lt;&gt;""),AND(JP18&gt;=JR$24,JQ18&gt;=JR$28,JP18&lt;&gt;""),AND(KM18&gt;=KT$24,KN18&gt;=KT$28,KM18&lt;&gt;""),AND(KR18&gt;=KT$24,KS18&gt;=KT$28,KR18&lt;&gt;""),AND(LO18&gt;=LV$24,LP18&gt;=LV$28,LO18&lt;&gt;""),AND(LT18&gt;=LV$24,LU18&gt;=LV$28,LT18&lt;&gt;""),AND(MQ18&gt;=MX$24,MR18&gt;=MX$28,MQ18&lt;&gt;""),AND(MV18&gt;=MX$24,MW18&gt;=MX$28,MV18&lt;&gt;""),AND(NS18&gt;=NZ$24,NT18&gt;=NZ$28,NS18&lt;&gt;""),AND(NX18&gt;=NZ$24,NY18&gt;=NZ$28,NX18&lt;&gt;""),AND(OU18&gt;=PB$24,OV18&gt;=PB$28,OU18&lt;&gt;""),AND(OZ18&gt;=PB$24,PA18&gt;=PB$28,OZ18&lt;&gt;""),AND(PW18&gt;=QD$24,PX18&gt;=QD$28,PW18&lt;&gt;""),AND(QB18&gt;=QD$24,QC18&gt;=QD$28,QB18&lt;&gt;""),AND(QY18&gt;=RF$24,QZ18&gt;=RF$28,QY18&lt;&gt;""),AND(RD18&gt;=RF$24,RE18&gt;=RF$28,RD18&lt;&gt;""),AND(SA18&gt;=SH$24,SB18&gt;=SH$28,SA18&lt;&gt;""),AND(SF18&gt;=SH$24,SG18&gt;=SH$28,SF18&lt;&gt;""),AND(TC18&gt;=TJ$24,TD18&gt;=TJ$28,TC18&lt;&gt;""),AND(TI18&gt;=TJ$24,TJ18&gt;=TJ$28,TI18&lt;&gt;"")),"P","")</f>
        <v/>
      </c>
      <c r="G18" s="3" t="str">
        <f>IF(OR(AND(AQ18&gt;=AW$28,AQ18&lt;&gt;"",AO18=""),AND(AV18&gt;=AW$28,AV18&lt;&gt;"",AO18=""),AND(BT18&gt;=BZ$28,BT18&lt;&gt;"",BR18=""),AND(BY18&gt;=BZ$28,BY18&lt;&gt;"",BR18=""),AND(CW18&gt;=DC$28,CW18&lt;&gt;"",CU18=""),AND(DB18&gt;=DC$28,DB18&lt;&gt;"",CU18=""),AND(EB18&gt;=EH$28,EB18&lt;&gt;""),AND(EG18&gt;=EH$28,EG18&lt;&gt;""),AND(FD18&gt;=FJ$28,FD18&lt;&gt;""),AND(FI18&gt;=FJ$28,FI18&lt;&gt;""),AND(GF18&gt;=GL$28,GF18&lt;&gt;""),AND(GK18&gt;=GL$28,GK18&lt;&gt;""),AND(HH18&gt;=HN$28,HH18&lt;&gt;""),AND(HM18&gt;=HN$28,HM18&lt;&gt;""),AND(IJ18&gt;=IP$28,IJ18&lt;&gt;""),AND(IO18&gt;=IP$28,IO18&lt;&gt;""),AND(JL18&gt;=JR$28,JL18&lt;&gt;""),AND(JQ18&gt;=JR$28,JQ18&lt;&gt;""),AND(KN18&gt;=KT$28,KN18&lt;&gt;""),AND(KS18&gt;=KT$28,KS18&lt;&gt;""),AND(LP18&gt;=LV$28,LP18&lt;&gt;""),AND(LU18&gt;=LV$28,LU18&lt;&gt;""),AND(MR18&gt;=MX$28,MR18&lt;&gt;""),AND(MW18&gt;=MX$28,MW18&lt;&gt;""),AND(NT18&gt;=NZ$28,NT18&lt;&gt;""),AND(NY18&gt;=NZ$28,NY18&lt;&gt;""),AND(OV18&gt;=PB$28,OV18&lt;&gt;""),AND(PA18&gt;=PB$28,PA18&lt;&gt;""),AND(PX18&gt;=QD$28,PX18&lt;&gt;""),AND(QC18&gt;=QD$28,QC18&lt;&gt;""),AND(QZ18&gt;=RF$28,QZ18&lt;&gt;""),AND(RE18&gt;=RF$28,RE18&lt;&gt;""),AND(SB18&gt;=SH$28,SB18&lt;&gt;""),AND(SG18&gt;=SH$28,SG18&lt;&gt;""),AND(TD18&gt;=TJ$28,TD18&lt;&gt;""),AND(TJ18&gt;=TJ$28,TJ18&lt;&gt;"")),"P","")</f>
        <v/>
      </c>
      <c r="H18" s="37" t="str">
        <f>IF(AND(G18="P",F18=""),"No DD",IF(OR(AND(AS18&gt;=AW$27,AT18&gt;=AW$31,AS18&lt;&gt;"",AO18=""),AND(BV18&gt;=BZ$27,BW18&gt;=BZ$31,BV18&lt;&gt;"",BR18=""),AND(CY18&gt;=DC$27,CZ18&gt;=DC$31,CY18&lt;&gt;"",CU18=""),AND(ED18&gt;=EH$27,EE18&gt;=EH$31,ED18&lt;&gt;""),AND(FF18&gt;=FJ$27,FG18&gt;=FJ$31,FF18&lt;&gt;""),AND(GH18&gt;=GL$27,GI18&gt;=GL$31,GH18&lt;&gt;""),AND(HJ18&gt;=HN$27,HK18&gt;=HN$31,HJ18&lt;&gt;""),AND(IL18&gt;=IP$27,IM18&gt;=IP$31,IL18&lt;&gt;""),AND(JN18&gt;=JR$27,JO18&gt;=JR$31,JN18&lt;&gt;""),AND(KP18&gt;=KT$27,KQ18&gt;=KT$31,KP18&lt;&gt;""),AND(LR18&gt;=LV$27,LS18&gt;=LV$31,LR18&lt;&gt;""),AND(MT18&gt;=MX$27,MU18&gt;=MX$31,MT18&lt;&gt;""),AND(NV18&gt;=NZ$27,NW18&gt;=NZ$31,NV18&lt;&gt;""),AND(OX18&gt;=PB$27,OY18&gt;=PB$31,OX18&lt;&gt;""),AND(PZ18&gt;=QD$27,QA18&gt;=QD$31,PZ18&lt;&gt;""),AND(RB18&gt;=RF$27,RC18&gt;=RF$31,RB18&lt;&gt;""),AND(SD18&gt;=SH$27,SE18&gt;=SH$31,SD18&lt;&gt;""),AND(TF18&gt;=TJ$27,TG18&gt;=TJ$31,TF18&lt;&gt;"")),"Merit",IF(OR(AND(AS18&gt;=AW$26,AT18&gt;=AW$30,AS18&lt;&gt;"",AO18=""),AND(BV18&gt;=BZ$26,BW18&gt;=BZ$30,BV18&lt;&gt;"",BR18=""),AND(CY18&gt;=DC$26,CZ18&gt;=DC$30,CY18&lt;&gt;"",CU18=""),AND(ED18&gt;=EH$26,EE18&gt;=EH$30,ED18&lt;&gt;""),AND(FF18&gt;=FJ$26,FG18&gt;=FJ$30,FF18&lt;&gt;""),AND(GH18&gt;=GL$26,GI18&gt;=GL$30,GH18&lt;&gt;""),AND(HJ18&gt;=HN$26,HK18&gt;=HN$30,HJ18&lt;&gt;""),AND(IL18&gt;=IP$26,IM18&gt;=IP$30,IL18&lt;&gt;""),AND(JN18&gt;=JR$26,JO18&gt;=JR$30,JN18&lt;&gt;""),AND(KP18&gt;=KT$26,KQ18&gt;=KT$30,KP18&lt;&gt;""),AND(LR18&gt;=LV$26,LS18&gt;=LV$30,LR18&lt;&gt;""),AND(MT18&gt;=MX$26,MU18&gt;=MX$30,MT18&lt;&gt;""),AND(NV18&gt;=NZ$26,NW18&gt;=NZ$30,NV18&lt;&gt;""),AND(OX18&gt;=PB$26,OY18&gt;=PB$30,OX18&lt;&gt;""),AND(PZ18&gt;=QD$26,QA18&gt;=QD$30,PZ18&lt;&gt;""),AND(RB18&gt;=RF$26,RC18&gt;=RF$30,RB18&lt;&gt;""),AND(SD18&gt;=SH$26,SE18&gt;=SH$30,SD18&lt;&gt;""),AND(TF18&gt;=TJ$26,TG18&gt;=TJ$30,TF18&lt;&gt;"")),"Excellence",IF(I18="P","Worlds Team",IF(F18="P","National Team","")))))</f>
        <v/>
      </c>
      <c r="I18" s="3" t="str">
        <f>IF(OR(AND(AS18&gt;=AW$25,AT18&gt;=AW$29,AS18&lt;&gt;"",AO18=""),AND(BV18&gt;=BZ$25,BW18&gt;=BZ$29,BV18&lt;&gt;"",BR18=""),AND(CY18&gt;=DC$25,CZ18&gt;=DC$29,CY18&lt;&gt;"",CU18=""),AND(ED18&gt;=EH$25,EE18&gt;=EH$29,ED18&lt;&gt;""),AND(FF18&gt;=FJ$25,FG18&gt;=FJ$29,FF18&lt;&gt;""),AND(GH18&gt;=GL$25,GI18&gt;=GL$29,GH18&lt;&gt;""),AND(HJ18&gt;=HN$25,HK18&gt;=HN$29,HJ18&lt;&gt;""),AND(IL18&gt;=IP$25,IM18&gt;=IP$29,IL18&lt;&gt;""),AND(JN18&gt;=JR$25,JO18&gt;=JR$29,JN18&lt;&gt;""),AND(KP18&gt;=KT$25,KQ18&gt;=KT$29,KP18&lt;&gt;""),AND(LR18&gt;=LV$25,LS18&gt;=LV$29,LR18&lt;&gt;""),AND(MT18&gt;=MX$25,MU18&gt;=MX$29,MT18&lt;&gt;""),AND(NV18&gt;=NZ$25,NW18&gt;=NZ$29,NV18&lt;&gt;""),AND(OX18&gt;=PB$25,OY18&gt;=PB$29,OX18&lt;&gt;""),AND(PZ18&gt;=QD$25,QA18&gt;=QD$29,PZ18&lt;&gt;""),AND(RB18&gt;=RF$25,RC18&gt;=RF$29,RB18&lt;&gt;""),AND(SD18&gt;=SH$25,SE18&gt;=SH$29,SD18&lt;&gt;""),AND(TF18&gt;=TJ$25,TG18&gt;=TJ$29,TF18&lt;&gt;"")),"P","")</f>
        <v/>
      </c>
      <c r="J18" s="8">
        <f>IF(COUNT(AQ18,BT18,CW18)&gt;0,LARGE((AQ18,BT18,CW18),1),0)</f>
        <v>47.699999999999996</v>
      </c>
      <c r="K18" s="8" t="str">
        <f>IF(J18=0,"",IF(J18=CW18,$CA$1,IF(J18=BT18,$AX$1,IF(J18=AQ18,$U$1,""))))</f>
        <v>2023 Domestic 3rd Trial</v>
      </c>
      <c r="L18" s="8">
        <f>IF(COUNT(AQ18,BT18,CW18)&gt;1,LARGE((AQ18,BT18,CW18),2),0)</f>
        <v>45.6</v>
      </c>
      <c r="M18" s="8" t="str">
        <f>IF(K18=0,"",IF(AND(L18=J18,L18=AQ18,K18=BT18),$U$1,IF(AND(L18=J18,L18=AQ18,L18=CW18),$U$1,IF(AND(L18=J18,L18=CW18,L18=BT18),$AX$1,IF(L18=CW18,$CA$1,IF(L18=BT18,$AX$1,IF(L18=AQ18,$U$1,"")))))))</f>
        <v>2024 Elite Canada</v>
      </c>
      <c r="N18" s="8">
        <f>IF(COUNT(AR18,BU18,CX18)&gt;0,LARGE((AR18,BU18,CX18),1),0)</f>
        <v>21.599999999999998</v>
      </c>
      <c r="O18" s="8" t="str">
        <f>IF(N18=0,"",IF(N18=CX18,$CA$1,IF(N18=BU18,$AX$1,IF(N18=AR18,$U$1,""))))</f>
        <v>2024 Elite Canada</v>
      </c>
      <c r="P18" s="8">
        <f>IF(MAX(AV18,BY18,DB18)&gt;0,MAX(AV18,BY18,DB18),0)</f>
        <v>43.4</v>
      </c>
      <c r="Q18" s="8" t="str">
        <f>IF(P18=0,"",IF(P18=DB18,$CA$1,IF(P18=BY18,$AX$1,IF(P18=AV18,$U$1,""))))</f>
        <v>2024 Elite Canada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TD18,$SI$1,IF(R18+IF(L18="",0,L18)=SB18,$RG$1,IF(R18+IF(L18="",0,L18)=QZ18,$QE$1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))),IF(R18=DE18,IF(R18+IF(N18="",0,N18)=TE18,$SI$1,IF(R18+IF(N18="",0,N18)=SC18,$RG$1,IF(R18+IF(N18="",0,N18)=RA18,$QE$1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))),IF(R18=DF18,IF(R18+IF(P18="",0,P18)=TI18,$SI$1,IF(R18+IF(P18="",0,P18)=SG18,$RG$1,IF(R18+IF(P18="",0,P18)=RE18,$QE$1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)))</f>
        <v/>
      </c>
      <c r="U18" s="19">
        <v>18.899999999999999</v>
      </c>
      <c r="V18" s="19">
        <v>5.2</v>
      </c>
      <c r="W18" s="19">
        <v>0.6</v>
      </c>
      <c r="X18" s="19">
        <v>0.3</v>
      </c>
      <c r="Y18" s="19">
        <v>18.7</v>
      </c>
      <c r="Z18" s="19">
        <v>5.2</v>
      </c>
      <c r="AA18" s="19">
        <v>0</v>
      </c>
      <c r="AB18" s="19">
        <v>0</v>
      </c>
      <c r="AC18" s="19">
        <v>18</v>
      </c>
      <c r="AD18" s="19">
        <v>3.9</v>
      </c>
      <c r="AE18" s="19">
        <v>0.8</v>
      </c>
      <c r="AF18" s="19">
        <v>0</v>
      </c>
      <c r="AG18" s="19">
        <v>18.5</v>
      </c>
      <c r="AH18" s="19">
        <v>4.8</v>
      </c>
      <c r="AI18" s="19">
        <v>0.6</v>
      </c>
      <c r="AJ18" s="19">
        <v>0.3</v>
      </c>
      <c r="AK18" s="19">
        <v>18.399999999999999</v>
      </c>
      <c r="AL18" s="19">
        <v>2.4</v>
      </c>
      <c r="AM18" s="19">
        <v>0.6</v>
      </c>
      <c r="AN18" s="19">
        <v>0</v>
      </c>
      <c r="AO18" s="28"/>
      <c r="AP18" s="41">
        <f>IF(SUM(V18,Z18)&gt;0,SUM(V18,Z18),"")</f>
        <v>10.4</v>
      </c>
      <c r="AQ18" s="41">
        <f>IF(SUM(U18:V18,X18:Z18,AB18)-W18-AA18&gt;0,SUM(U18:V18,X18:Z18,AB18)-W18-AA18,"")</f>
        <v>47.699999999999996</v>
      </c>
      <c r="AR18" s="41">
        <f>IF(SUM(AC18:AD18,AF18)-AE18&gt;0,SUM(AC18:AD18,AF18)-AE18,"")</f>
        <v>21.099999999999998</v>
      </c>
      <c r="AS18" s="41">
        <f>IF(SUM(V18,Z18,AD18)&gt;0,SUM(V18,Z18,AD18),"")</f>
        <v>14.3</v>
      </c>
      <c r="AT18" s="41">
        <f>IF(SUM(AQ18,AR18)&gt;0,SUM(AQ18,AR18),"")</f>
        <v>68.8</v>
      </c>
      <c r="AU18" s="41">
        <f>IF(SUM(AH18,AL18)&gt;0,SUM(AH18,AL18),"")</f>
        <v>7.1999999999999993</v>
      </c>
      <c r="AV18" s="41">
        <f>IF(SUM(AG18:AH18,AJ18:AL18,AN18)-SUM(AI18,AM18)&gt;0,SUM(AG18:AH18,AJ18:AL18,AN18)-SUM(AI18,AM18),"")</f>
        <v>43.199999999999996</v>
      </c>
      <c r="AW18" s="41">
        <f>IF(SUM(AQ18,AR18,AV18)&gt;0,SUM(AQ18,AR18,AV18),"")</f>
        <v>112</v>
      </c>
      <c r="AX18" s="18">
        <v>17.8</v>
      </c>
      <c r="AY18" s="18">
        <v>5.6</v>
      </c>
      <c r="AZ18" s="18">
        <v>0.6</v>
      </c>
      <c r="BA18" s="18">
        <v>0</v>
      </c>
      <c r="BB18" s="18">
        <v>17.8</v>
      </c>
      <c r="BC18" s="18">
        <v>5.2</v>
      </c>
      <c r="BD18" s="18">
        <v>0.2</v>
      </c>
      <c r="BE18" s="18">
        <v>0</v>
      </c>
      <c r="BF18" s="18">
        <v>18.8</v>
      </c>
      <c r="BG18" s="18">
        <v>3.9</v>
      </c>
      <c r="BH18" s="18">
        <v>1.1000000000000001</v>
      </c>
      <c r="BI18" s="18">
        <v>0</v>
      </c>
      <c r="BJ18" s="18">
        <v>18.2</v>
      </c>
      <c r="BK18" s="18">
        <v>5.6</v>
      </c>
      <c r="BL18" s="18">
        <v>0</v>
      </c>
      <c r="BM18" s="18">
        <v>0</v>
      </c>
      <c r="BN18" s="18">
        <v>17.2</v>
      </c>
      <c r="BO18" s="18">
        <v>2.4</v>
      </c>
      <c r="BP18" s="18">
        <v>0</v>
      </c>
      <c r="BQ18" s="18">
        <v>0</v>
      </c>
      <c r="BR18" s="29"/>
      <c r="BS18" s="11">
        <f>IF(SUM(AY18,BC18)&gt;0,SUM(AY18,BC18),"")</f>
        <v>10.8</v>
      </c>
      <c r="BT18" s="11">
        <f>IF(SUM(AX18:AY18,BA18:BC18,BE18)-AZ18-BD18&gt;0,SUM(AX18:AY18,BA18:BC18,BE18)-AZ18-BD18,"")</f>
        <v>45.6</v>
      </c>
      <c r="BU18" s="11">
        <f>IF(SUM(BF18:BG18,BI18)-BH18&gt;0,SUM(BF18:BG18,BI18)-BH18,"")</f>
        <v>21.599999999999998</v>
      </c>
      <c r="BV18" s="11">
        <f>IF(SUM(AY18,BC18,BG18)&gt;0,SUM(AY18,BC18,BG18),"")</f>
        <v>14.700000000000001</v>
      </c>
      <c r="BW18" s="11">
        <f>IF(SUM(BT18,BU18)&gt;0,SUM(BT18,BU18),"")</f>
        <v>67.2</v>
      </c>
      <c r="BX18" s="11">
        <f>IF(SUM(BK18,BO18)&gt;0,SUM(BK18,BO18),"")</f>
        <v>8</v>
      </c>
      <c r="BY18" s="11">
        <f>IF(SUM(BJ18:BK18,BM18:BO18,BQ18)-SUM(BL18,BP18)&gt;0,SUM(BJ18:BK18,BM18:BO18,BQ18)-SUM(BL18,BP18),"")</f>
        <v>43.4</v>
      </c>
      <c r="BZ18" s="11">
        <f>IF(SUM(BT18,BU18,BY18)&gt;0,SUM(BT18,BU18,BY18),"")</f>
        <v>110.6</v>
      </c>
      <c r="CA18" s="19">
        <v>17.899999999999999</v>
      </c>
      <c r="CB18" s="19">
        <v>5.6</v>
      </c>
      <c r="CC18" s="19">
        <v>0.8</v>
      </c>
      <c r="CD18" s="19">
        <v>0</v>
      </c>
      <c r="CE18" s="19">
        <v>18.7</v>
      </c>
      <c r="CF18" s="19">
        <v>2.8</v>
      </c>
      <c r="CG18" s="19">
        <v>1</v>
      </c>
      <c r="CH18" s="19">
        <v>0</v>
      </c>
      <c r="CI18" s="19">
        <v>0</v>
      </c>
      <c r="CJ18" s="19">
        <v>0</v>
      </c>
      <c r="CK18" s="19">
        <v>0</v>
      </c>
      <c r="CL18" s="19">
        <v>0</v>
      </c>
      <c r="CM18" s="19"/>
      <c r="CN18" s="19"/>
      <c r="CO18" s="19"/>
      <c r="CP18" s="19"/>
      <c r="CQ18" s="19"/>
      <c r="CR18" s="19"/>
      <c r="CS18" s="19"/>
      <c r="CT18" s="19"/>
      <c r="CU18" s="28"/>
      <c r="CV18" s="41">
        <f>IF(SUM(CB18,CF18)&gt;0,SUM(CB18,CF18),"")</f>
        <v>8.3999999999999986</v>
      </c>
      <c r="CW18" s="41">
        <f>IF(SUM(CA18:CB18,CD18:CF18,CH18)-CC18-CG18&gt;0,SUM(CA18:CB18,CD18:CF18,CH18)-CC18-CG18,"")</f>
        <v>43.2</v>
      </c>
      <c r="CX18" s="41" t="str">
        <f>IF(SUM(CI18:CJ18,CL18)-CK18&gt;0,SUM(CI18:CJ18,CL18)-CK18,"")</f>
        <v/>
      </c>
      <c r="CY18" s="41">
        <f>IF(SUM(CB18,CF18,CJ18)&gt;0,SUM(CB18,CF18,CJ18),"")</f>
        <v>8.3999999999999986</v>
      </c>
      <c r="CZ18" s="41">
        <f>IF(SUM(CW18,CX18)&gt;0,SUM(CW18,CX18),"")</f>
        <v>43.2</v>
      </c>
      <c r="DA18" s="41" t="str">
        <f>IF(SUM(CN18,CR18)&gt;0,SUM(CN18,CR18),"")</f>
        <v/>
      </c>
      <c r="DB18" s="41" t="str">
        <f>IF(SUM(CM18:CN18,CP18:CR18,CT18)-SUM(CO18,CS18)&gt;0,SUM(CM18:CN18,CP18:CR18,CT18)-SUM(CO18,CS18),"")</f>
        <v/>
      </c>
      <c r="DC18" s="41">
        <f>IF(SUM(CW18,CX18,DB18)&gt;0,SUM(CW18,CX18,DB18),"")</f>
        <v>43.2</v>
      </c>
      <c r="DD18" s="52" t="str">
        <f>IF(MAX(EB18,FD18,GF18,HH18,IJ18,JL18,KN18,LP18,MR18,NT18,OV18,PX18,QZ18,SB18,TD18)-IF(L18="",0,L18)&gt;0.001,MAX(EB18,FD18,GF18,HH18,IJ18,JL18,KN18,LP18,MR18,NT18,OV18,PX18,QZ18,SB18,TD18)-IF(L18="",0,L18),"")</f>
        <v/>
      </c>
      <c r="DE18" s="52" t="str">
        <f>IF(MAX(EC18,FE18,GG18,HI18,IK18,JM18,KO18,LQ18,MS18,NU18,OW18,PY18,RA18,SC18,TE18)-IF(N18="",0,N18)&gt;0.001,MAX(EC18,FE18,GG18,HI18,IK18,JM18,KO18,LQ18,MS18,NU18,OW18,PY18,RA18,SC18,TE18)-IF(N18="",0,N18),"")</f>
        <v/>
      </c>
      <c r="DF18" s="52" t="str">
        <f>IF(MAX(EG18,FI18,GK18,HM18,IO18,JQ18,KS18,LU18,MW18,NY18,PA18,QC18,RE18,SG18,TI18)-IF(P18="",0,P18)&gt;0.001,MAX(EG18,FI18,GK18,HM18,IO18,JQ18,KS18,LU18,MW18,NY18,PA18,QC18,RE18,SG18,TI18)-IF(P18="",0,P18),"")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 t="str">
        <f>IF(SUM(DH18,DL18)&gt;0,SUM(DH18,DL18),"")</f>
        <v/>
      </c>
      <c r="EB18" s="41" t="str">
        <f>IF(SUM(DG18:DH18,DJ18:DL18,DN18)-DI18-DM18&gt;0,SUM(DG18:DH18,DJ18:DL18,DN18)-DI18-DM18,"")</f>
        <v/>
      </c>
      <c r="EC18" s="41" t="str">
        <f>IF(SUM(DO18:DP18,DR18)-DQ18&gt;0,SUM(DO18:DP18,DR18)-DQ18,"")</f>
        <v/>
      </c>
      <c r="ED18" s="41" t="str">
        <f>IF(SUM(DH18,DL18,DP18)&gt;0,SUM(DH18,DL18,DP18),"")</f>
        <v/>
      </c>
      <c r="EE18" s="41" t="str">
        <f>IF(SUM(EB18,EC18)&gt;0,SUM(EB18,EC18),"")</f>
        <v/>
      </c>
      <c r="EF18" s="41" t="str">
        <f>IF(SUM(DT18,DX18)&gt;0,SUM(DT18,DX18),"")</f>
        <v/>
      </c>
      <c r="EG18" s="41" t="str">
        <f>IF(SUM(DS18:DT18,DV18:DX18,DZ18)-SUM(DU18,DY18)&gt;0,SUM(DS18:DT18,DV18:DX18,DZ18)-SUM(DU18,DY18),"")</f>
        <v/>
      </c>
      <c r="EH18" s="41" t="str">
        <f>IF(SUM(EB18,EC18,EG18)&gt;0,SUM(EB18,EC18,EG18),"")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IF(SUM(FD18,FE18,FI18)&gt;0,SUM(FD18,FE18,FI18),"")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>IF(SUM(FL18,FP18)&gt;0,SUM(FL18,FP18),"")</f>
        <v/>
      </c>
      <c r="GF18" s="41" t="str">
        <f>IF(SUM(FK18:FL18,FN18:FP18,FR18)-FM18-FQ18&gt;0,SUM(FK18:FL18,FN18:FP18,FR18)-FM18-FQ18,"")</f>
        <v/>
      </c>
      <c r="GG18" s="41" t="str">
        <f>IF(SUM(FS18:FT18,FV18)-FU18&gt;0,SUM(FS18:FT18,FV18)-FU18,"")</f>
        <v/>
      </c>
      <c r="GH18" s="41" t="str">
        <f>IF(SUM(FL18,FP18,FT18)&gt;0,SUM(FL18,FP18,FT18),"")</f>
        <v/>
      </c>
      <c r="GI18" s="41" t="str">
        <f>IF(SUM(GF18,GG18)&gt;0,SUM(GF18,GG18),"")</f>
        <v/>
      </c>
      <c r="GJ18" s="41" t="str">
        <f>IF(SUM(FX18,GB18)&gt;0,SUM(FX18,GB18),"")</f>
        <v/>
      </c>
      <c r="GK18" s="41" t="str">
        <f>IF(SUM(FW18:FX18,FZ18:GB18,GD18)-SUM(FY18,GC18)&gt;0,SUM(FW18:FX18,FZ18:GB18,GD18)-SUM(FY18,GC18),"")</f>
        <v/>
      </c>
      <c r="GL18" s="41" t="str">
        <f>IF(SUM(GF18,GG18,GK18)&gt;0,SUM(GF18,GG18,GK18),"")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IF(SUM(HH18,HI18,HM18)&gt;0,SUM(HH18,HI18,HM18),"")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>IF(SUM(HP18,HT18)&gt;0,SUM(HP18,HT18),"")</f>
        <v/>
      </c>
      <c r="IJ18" s="41" t="str">
        <f>IF(SUM(HO18:HP18,HR18:HT18,HV18)-HQ18-HU18&gt;0,SUM(HO18:HP18,HR18:HT18,HV18)-HQ18-HU18,"")</f>
        <v/>
      </c>
      <c r="IK18" s="41" t="str">
        <f>IF(SUM(HW18:HX18,HZ18)-HY18&gt;0,SUM(HW18:HX18,HZ18)-HY18,"")</f>
        <v/>
      </c>
      <c r="IL18" s="41" t="str">
        <f>IF(SUM(HP18,HT18,HX18)&gt;0,SUM(HP18,HT18,HX18),"")</f>
        <v/>
      </c>
      <c r="IM18" s="41" t="str">
        <f>IF(SUM(IJ18,IK18)&gt;0,SUM(IJ18,IK18),"")</f>
        <v/>
      </c>
      <c r="IN18" s="41" t="str">
        <f>IF(SUM(IB18,IF18)&gt;0,SUM(IB18,IF18),"")</f>
        <v/>
      </c>
      <c r="IO18" s="41" t="str">
        <f>IF(SUM(IA18:IB18,ID18:IF18,IH18)-SUM(IC18,IG18)&gt;0,SUM(IA18:IB18,ID18:IF18,IH18)-SUM(IC18,IG18),"")</f>
        <v/>
      </c>
      <c r="IP18" s="41" t="str">
        <f>IF(SUM(IJ18,IK18,IO18)&gt;0,SUM(IJ18,IK18,IO18),"")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IF(SUM(JL18,JM18,JQ18)&gt;0,SUM(JL18,JM18,JQ18),"")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>IF(SUM(JT18,JX18)&gt;0,SUM(JT18,JX18),"")</f>
        <v/>
      </c>
      <c r="KN18" s="41" t="str">
        <f>IF(SUM(JS18:JT18,JV18:JX18,JZ18)-JU18-JY18&gt;0,SUM(JS18:JT18,JV18:JX18,JZ18)-JU18-JY18,"")</f>
        <v/>
      </c>
      <c r="KO18" s="41" t="str">
        <f>IF(SUM(KA18:KB18,KD18)-KC18&gt;0,SUM(KA18:KB18,KD18)-KC18,"")</f>
        <v/>
      </c>
      <c r="KP18" s="41" t="str">
        <f>IF(SUM(JT18,JX18,KB18)&gt;0,SUM(JT18,JX18,KB18),"")</f>
        <v/>
      </c>
      <c r="KQ18" s="41" t="str">
        <f>IF(SUM(KN18,KO18)&gt;0,SUM(KN18,KO18),"")</f>
        <v/>
      </c>
      <c r="KR18" s="41" t="str">
        <f>IF(SUM(KF18,KJ18)&gt;0,SUM(KF18,KJ18),"")</f>
        <v/>
      </c>
      <c r="KS18" s="41" t="str">
        <f>IF(SUM(KE18:KF18,KH18:KJ18,KL18)-SUM(KG18,KK18)&gt;0,SUM(KE18:KF18,KH18:KJ18,KL18)-SUM(KG18,KK18),"")</f>
        <v/>
      </c>
      <c r="KT18" s="41" t="str">
        <f>IF(SUM(KN18,KO18,KS18)&gt;0,SUM(KN18,KO18,KS18),"")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IF(SUM(LP18,LQ18,LU18)&gt;0,SUM(LP18,LQ18,LU18),"")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>IF(SUM(LX18,MB18)&gt;0,SUM(LX18,MB18),"")</f>
        <v/>
      </c>
      <c r="MR18" s="41" t="str">
        <f>IF(SUM(LW18:LX18,LZ18:MB18,MD18)-LY18-MC18&gt;0,SUM(LW18:LX18,LZ18:MB18,MD18)-LY18-MC18,"")</f>
        <v/>
      </c>
      <c r="MS18" s="41" t="str">
        <f>IF(SUM(ME18:MF18,MH18)-MG18&gt;0,SUM(ME18:MF18,MH18)-MG18,"")</f>
        <v/>
      </c>
      <c r="MT18" s="41" t="str">
        <f>IF(SUM(LX18,MB18,MF18)&gt;0,SUM(LX18,MB18,MF18),"")</f>
        <v/>
      </c>
      <c r="MU18" s="41" t="str">
        <f>IF(SUM(MR18,MS18)&gt;0,SUM(MR18,MS18),"")</f>
        <v/>
      </c>
      <c r="MV18" s="41" t="str">
        <f>IF(SUM(MJ18,MN18)&gt;0,SUM(MJ18,MN18),"")</f>
        <v/>
      </c>
      <c r="MW18" s="41" t="str">
        <f>IF(SUM(MI18:MJ18,ML18:MN18,MP18)-SUM(MK18,MO18)&gt;0,SUM(MI18:MJ18,ML18:MN18,MP18)-SUM(MK18,MO18),"")</f>
        <v/>
      </c>
      <c r="MX18" s="41" t="str">
        <f>IF(SUM(MR18,MS18,MW18)&gt;0,SUM(MR18,MS18,MW18),"")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IF(SUM(NT18,NU18,NY18)&gt;0,SUM(NT18,NU18,NY18),"")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>IF(SUM(OB18,OF18)&gt;0,SUM(OB18,OF18),"")</f>
        <v/>
      </c>
      <c r="OV18" s="41" t="str">
        <f>IF(SUM(OA18:OB18,OD18:OF18,OH18)-OC18-OG18&gt;0,SUM(OA18:OB18,OD18:OF18,OH18)-OC18-OG18,"")</f>
        <v/>
      </c>
      <c r="OW18" s="41" t="str">
        <f>IF(SUM(OI18:OJ18,OL18)-OK18&gt;0,SUM(OI18:OJ18,OL18)-OK18,"")</f>
        <v/>
      </c>
      <c r="OX18" s="41" t="str">
        <f>IF(SUM(OB18,OF18,OJ18)&gt;0,SUM(OB18,OF18,OJ18),"")</f>
        <v/>
      </c>
      <c r="OY18" s="41" t="str">
        <f>IF(SUM(OV18,OW18)&gt;0,SUM(OV18,OW18),"")</f>
        <v/>
      </c>
      <c r="OZ18" s="41" t="str">
        <f>IF(SUM(ON18,OR18)&gt;0,SUM(ON18,OR18),"")</f>
        <v/>
      </c>
      <c r="PA18" s="41" t="str">
        <f>IF(SUM(OM18:ON18,OP18:OR18,OT18)-SUM(OO18,OS18)&gt;0,SUM(OM18:ON18,OP18:OR18,OT18)-SUM(OO18,OS18),"")</f>
        <v/>
      </c>
      <c r="PB18" s="41" t="str">
        <f>IF(SUM(OV18,OW18,PA18)&gt;0,SUM(OV18,OW18,PA18),"")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IF(SUM(PX18,PY18,QC18)&gt;0,SUM(PX18,PY18,QC18),"")</f>
        <v/>
      </c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41" t="str">
        <f>IF(SUM(QF18,QJ18)&gt;0,SUM(QF18,QJ18),"")</f>
        <v/>
      </c>
      <c r="QZ18" s="41" t="str">
        <f>IF(SUM(QE18:QF18,QH18:QJ18,QL18)-QG18-QK18&gt;0,SUM(QE18:QF18,QH18:QJ18,QL18)-QG18-QK18,"")</f>
        <v/>
      </c>
      <c r="RA18" s="41" t="str">
        <f>IF(SUM(QM18:QN18,QP18)-QO18&gt;0,SUM(QM18:QN18,QP18)-QO18,"")</f>
        <v/>
      </c>
      <c r="RB18" s="41" t="str">
        <f>IF(SUM(QF18,QJ18,QN18)&gt;0,SUM(QF18,QJ18,QN18),"")</f>
        <v/>
      </c>
      <c r="RC18" s="41" t="str">
        <f>IF(SUM(QZ18,RA18)&gt;0,SUM(QZ18,RA18),"")</f>
        <v/>
      </c>
      <c r="RD18" s="41" t="str">
        <f>IF(SUM(QR18,QV18)&gt;0,SUM(QR18,QV18),"")</f>
        <v/>
      </c>
      <c r="RE18" s="41" t="str">
        <f>IF(SUM(QQ18:QR18,QT18:QV18,QX18)-SUM(QS18,QW18)&gt;0,SUM(QQ18:QR18,QT18:QV18,QX18)-SUM(QS18,QW18),"")</f>
        <v/>
      </c>
      <c r="RF18" s="41" t="str">
        <f>IF(SUM(QZ18,RA18,RE18)&gt;0,SUM(QZ18,RA18,RE18),"")</f>
        <v/>
      </c>
      <c r="RG18" s="18"/>
      <c r="RH18" s="18"/>
      <c r="RI18" s="18"/>
      <c r="RJ18" s="18"/>
      <c r="RK18" s="18"/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1" t="str">
        <f>IF(SUM(RH18,RL18)&gt;0,SUM(RH18,RL18),"")</f>
        <v/>
      </c>
      <c r="SB18" s="11" t="str">
        <f>IF(SUM(RG18:RH18,RJ18:RL18,RN18)-RI18-RM18&gt;0,SUM(RG18:RH18,RJ18:RL18,RN18)-RI18-RM18,"")</f>
        <v/>
      </c>
      <c r="SC18" s="11" t="str">
        <f>IF(SUM(RO18:RP18,RR18)-RQ18&gt;0,SUM(RO18:RP18,RR18)-RQ18,"")</f>
        <v/>
      </c>
      <c r="SD18" s="11" t="str">
        <f>IF(SUM(RH18,RL18,RP18)&gt;0,SUM(RH18,RL18,RP18),"")</f>
        <v/>
      </c>
      <c r="SE18" s="11" t="str">
        <f>IF(SUM(SB18,SC18)&gt;0,SUM(SB18,SC18),"")</f>
        <v/>
      </c>
      <c r="SF18" s="11" t="str">
        <f>IF(SUM(RT18,RX18)&gt;0,SUM(RT18,RX18),"")</f>
        <v/>
      </c>
      <c r="SG18" s="11" t="str">
        <f>IF(SUM(RS18:RT18,RV18:RX18,RZ18)-SUM(RU18,RY18)&gt;0,SUM(RS18:RT18,RV18:RX18,RZ18)-SUM(RU18,RY18),"")</f>
        <v/>
      </c>
      <c r="SH18" s="11" t="str">
        <f>IF(SUM(SB18,SC18,SG18)&gt;0,SUM(SB18,SC18,SG18),"")</f>
        <v/>
      </c>
      <c r="SI18" s="17"/>
      <c r="SJ18" s="17"/>
      <c r="SK18" s="17"/>
      <c r="SL18" s="17"/>
      <c r="SM18" s="17"/>
      <c r="SN18" s="17"/>
      <c r="SO18" s="17"/>
      <c r="SP18" s="17"/>
      <c r="SQ18" s="17"/>
      <c r="SR18" s="17"/>
      <c r="SS18" s="17"/>
      <c r="ST18" s="17"/>
      <c r="SU18" s="17"/>
      <c r="SV18" s="17"/>
      <c r="SW18" s="17"/>
      <c r="SX18" s="17"/>
      <c r="SY18" s="17"/>
      <c r="SZ18" s="17"/>
      <c r="TA18" s="17"/>
      <c r="TB18" s="17"/>
      <c r="TC18" s="41" t="str">
        <f>IF(SUM(SJ18,SN18)&gt;0,SUM(SJ18,SN18),"")</f>
        <v/>
      </c>
      <c r="TD18" s="41" t="str">
        <f>IF(SUM(SI18:SJ18,SL18:SN18,SP18)-SK18-SO18&gt;0,SUM(SI18:SJ18,SL18:SN18,SP18)-SK18-SO18,"")</f>
        <v/>
      </c>
      <c r="TE18" s="41" t="str">
        <f>IF(SUM(SQ18:SR18,ST18)-SS18&gt;0,SUM(SQ18:SR18,ST18)-SS18,"")</f>
        <v/>
      </c>
      <c r="TF18" s="41" t="str">
        <f>IF(SUM(SJ18,SN18,SR18)&gt;0,SUM(SJ18,SN18,SR18),"")</f>
        <v/>
      </c>
      <c r="TG18" s="41" t="str">
        <f>IF(SUM(TD18,TE18)&gt;0,SUM(TD18,TE18),"")</f>
        <v/>
      </c>
      <c r="TH18" s="41" t="str">
        <f>IF(SUM(SV18,SZ18)&gt;0,SUM(SV18,SZ18),"")</f>
        <v/>
      </c>
      <c r="TI18" s="41" t="str">
        <f>IF(SUM(SU18:SV18,SX18:SZ18,TB18)-SUM(SW18,TA18)&gt;0,SUM(SU18:SV18,SX18:SZ18,TB18)-SUM(SW18,TA18),"")</f>
        <v/>
      </c>
      <c r="TJ18" s="41" t="str">
        <f>IF(SUM(TD18,TE18,TI18)&gt;0,SUM(TD18,TE18,TI18),"")</f>
        <v/>
      </c>
      <c r="TK18" s="27">
        <f>IF($CU18="P",CA18,(CA18+AX18)/2)</f>
        <v>17.850000000000001</v>
      </c>
      <c r="TL18" s="27">
        <f>IF($CU18="P",CB18,(CB18+AY18)/2)</f>
        <v>5.6</v>
      </c>
      <c r="TM18" s="27">
        <f>IF($CU18="P",CC18,(CC18+AZ18)/2)</f>
        <v>0.7</v>
      </c>
      <c r="TN18" s="27">
        <f>IF($CU18="P",CD18,(CD18+BA18)/2)</f>
        <v>0</v>
      </c>
      <c r="TO18" s="27">
        <f>IF($CU18="P",CE18,(CE18+BB18)/2)</f>
        <v>18.25</v>
      </c>
      <c r="TP18" s="27">
        <f>IF($CU18="P",CF18,(CF18+BC18)/2)</f>
        <v>4</v>
      </c>
      <c r="TQ18" s="27">
        <f>IF($CU18="P",CG18,(CG18+BD18)/2)</f>
        <v>0.6</v>
      </c>
      <c r="TR18" s="27">
        <f>IF($CU18="P",CH18,(CH18+BE18)/2)</f>
        <v>0</v>
      </c>
      <c r="TS18" s="27">
        <f>IF($CU18="P",CI18,(CI18+BF18)/2)</f>
        <v>9.4</v>
      </c>
      <c r="TT18" s="27">
        <f>IF($CU18="P",CJ18,(CJ18+BG18)/2)</f>
        <v>1.95</v>
      </c>
      <c r="TU18" s="27">
        <f>IF($CU18="P",CK18,(CK18+BH18)/2)</f>
        <v>0.55000000000000004</v>
      </c>
      <c r="TV18" s="27">
        <f>IF($CU18="P",CL18,(CL18+BI18)/2)</f>
        <v>0</v>
      </c>
      <c r="TW18" s="27">
        <f>IF($CU18="P",CM18,(CM18+BJ18)/2)</f>
        <v>9.1</v>
      </c>
      <c r="TX18" s="27">
        <f>IF($CU18="P",CN18,(CN18+BK18)/2)</f>
        <v>2.8</v>
      </c>
      <c r="TY18" s="27">
        <f>IF($CU18="P",CO18,(CO18+BL18)/2)</f>
        <v>0</v>
      </c>
      <c r="TZ18" s="27">
        <f>IF($CU18="P",CP18,(CP18+BM18)/2)</f>
        <v>0</v>
      </c>
      <c r="UA18" s="27">
        <f>IF($CU18="P",CQ18,(CQ18+BN18)/2)</f>
        <v>8.6</v>
      </c>
      <c r="UB18" s="27">
        <f>IF($CU18="P",CR18,(CR18+BO18)/2)</f>
        <v>1.2</v>
      </c>
      <c r="UC18" s="27">
        <f>IF($CU18="P",CS18,(CS18+BP18)/2)</f>
        <v>0</v>
      </c>
      <c r="UD18" s="27">
        <f>IF($CU18="P",CT18,(CT18+BQ18)/2)</f>
        <v>0</v>
      </c>
      <c r="UE18" s="29" t="s">
        <v>56</v>
      </c>
      <c r="UF18" s="11">
        <f>IF(SUM(TL18,TP18)&gt;0,SUM(TL18,TP18),"")</f>
        <v>9.6</v>
      </c>
      <c r="UG18" s="11">
        <f>IF(SUM(TK18:TL18,TN18:TP18,TR18)-TM18-TQ18&gt;0,SUM(TK18:TL18,TN18:TP18,TR18)-TM18-TQ18,"")</f>
        <v>44.4</v>
      </c>
      <c r="UH18" s="11">
        <f>IF(SUM(TS18:TT18,TV18)-TU18&gt;0,SUM(TS18:TT18,TV18)-TU18,"")</f>
        <v>10.799999999999999</v>
      </c>
      <c r="UI18" s="11">
        <f>IF(SUM(TL18,TP18,TT18)&gt;0,SUM(TL18,TP18,TT18),"")</f>
        <v>11.549999999999999</v>
      </c>
      <c r="UJ18" s="11">
        <f>IF(SUM(UG18,UH18)&gt;0,SUM(UG18,UH18),"")</f>
        <v>55.199999999999996</v>
      </c>
      <c r="UK18" s="11">
        <f>IF(SUM(TX18,UB18)&gt;0,SUM(TX18,UB18),"")</f>
        <v>4</v>
      </c>
      <c r="UL18" s="11">
        <f>IF(SUM(TW18:TX18,TZ18:UB18,UD18)-SUM(TY18,UC18)&gt;0,SUM(TW18:TX18,TZ18:UB18,UD18)-SUM(TY18,UC18),"")</f>
        <v>21.7</v>
      </c>
      <c r="UM18" s="11">
        <f>IF(SUM(UG18,UH18,UL18)&gt;0,SUM(UG18,UH18,UL18),"")</f>
        <v>76.899999999999991</v>
      </c>
    </row>
    <row r="19" spans="1:559" x14ac:dyDescent="0.2">
      <c r="A19" s="4" t="str" cm="1">
        <f t="array" ref="A19">IF(AND(H19&lt;&gt;"",H19&lt;&gt;"No DD"),SUMPRODUCT((H$4:H$22&lt;&gt;"")*(H$4:H$22&lt;&gt;"No DD")*(E$4:E$22&gt;E19))+1,IF(H19="No DD",SUMPRODUCT((H$4:H$22="No DD")*(E$4:E$22&gt;E19))+1+SUMPRODUCT((H$4:H$22&lt;&gt;"")*(H$4:H$22&lt;&gt;"No DD")),""))</f>
        <v/>
      </c>
      <c r="B19" s="5" t="s">
        <v>88</v>
      </c>
      <c r="C19" s="4" t="s">
        <v>6</v>
      </c>
      <c r="D19" s="4">
        <v>2003</v>
      </c>
      <c r="E19" s="9">
        <f>SUM(J19:R19)+SUM(J19:N19)*0.0000001+SUM(J19)*0.0000000000001</f>
        <v>133.30000874000436</v>
      </c>
      <c r="F19" s="3" t="str">
        <f>IF(OR(AND(AP19&gt;=AW$24,AQ19&gt;=AW$28,AP19&lt;&gt;"",AO19=""),AND(AU19&gt;=AW$24,AV19&gt;=AW$28,AU19&lt;&gt;"",AO19=""),AND(BS19&gt;=BZ$24,BT19&gt;=BZ$28,BS19&lt;&gt;"",BR19=""),AND(BX19&gt;=BZ$24,BY19&gt;=BZ$28,BX19&lt;&gt;"",BR19=""),AND(CV19&gt;=DC$24,CW19&gt;=DC$28,CV19&lt;&gt;"",CU19=""),AND(DA19&gt;=DC$24,DB19&gt;=DC$28,DA19&lt;&gt;""),AND(EA19&gt;=EH$24,EB19&gt;=EH$28,EA19&lt;&gt;""),AND(EF19&gt;=EH$24,EG19&gt;=EH$28,EF19&lt;&gt;""),AND(FC19&gt;=FJ$24,FD19&gt;=FJ$28,FC19&lt;&gt;""),AND(FH19&gt;=FJ$24,FI19&gt;=FJ$28,FH19&lt;&gt;""),AND(GE19&gt;=GL$24,GF19&gt;=GL$28,GE19&lt;&gt;""),AND(GJ19&gt;=GL$24,GK19&gt;=GL$28,GJ19&lt;&gt;""),AND(HG19&gt;=HN$24,HH19&gt;=HN$28,HG19&lt;&gt;""),AND(HL19&gt;=HN$24,HM19&gt;=HN$28,HL19&lt;&gt;""),AND(II19&gt;=IP$24,IJ19&gt;=IP$28,II19&lt;&gt;""),AND(IN19&gt;=IP$24,IO19&gt;=IP$28,IN19&lt;&gt;""),AND(JK19&gt;=JR$24,JL19&gt;=JR$28,JK19&lt;&gt;""),AND(JP19&gt;=JR$24,JQ19&gt;=JR$28,JP19&lt;&gt;""),AND(KM19&gt;=KT$24,KN19&gt;=KT$28,KM19&lt;&gt;""),AND(KR19&gt;=KT$24,KS19&gt;=KT$28,KR19&lt;&gt;""),AND(LO19&gt;=LV$24,LP19&gt;=LV$28,LO19&lt;&gt;""),AND(LT19&gt;=LV$24,LU19&gt;=LV$28,LT19&lt;&gt;""),AND(MQ19&gt;=MX$24,MR19&gt;=MX$28,MQ19&lt;&gt;""),AND(MV19&gt;=MX$24,MW19&gt;=MX$28,MV19&lt;&gt;""),AND(NS19&gt;=NZ$24,NT19&gt;=NZ$28,NS19&lt;&gt;""),AND(NX19&gt;=NZ$24,NY19&gt;=NZ$28,NX19&lt;&gt;""),AND(OU19&gt;=PB$24,OV19&gt;=PB$28,OU19&lt;&gt;""),AND(OZ19&gt;=PB$24,PA19&gt;=PB$28,OZ19&lt;&gt;""),AND(PW19&gt;=QD$24,PX19&gt;=QD$28,PW19&lt;&gt;""),AND(QB19&gt;=QD$24,QC19&gt;=QD$28,QB19&lt;&gt;""),AND(QY19&gt;=RF$24,QZ19&gt;=RF$28,QY19&lt;&gt;""),AND(RD19&gt;=RF$24,RE19&gt;=RF$28,RD19&lt;&gt;""),AND(SA19&gt;=SH$24,SB19&gt;=SH$28,SA19&lt;&gt;""),AND(SF19&gt;=SH$24,SG19&gt;=SH$28,SF19&lt;&gt;""),AND(TC19&gt;=TJ$24,TD19&gt;=TJ$28,TC19&lt;&gt;""),AND(TI19&gt;=TJ$24,TJ19&gt;=TJ$28,TI19&lt;&gt;"")),"P","")</f>
        <v/>
      </c>
      <c r="G19" s="3" t="str">
        <f>IF(OR(AND(AQ19&gt;=AW$28,AQ19&lt;&gt;"",AO19=""),AND(AV19&gt;=AW$28,AV19&lt;&gt;"",AO19=""),AND(BT19&gt;=BZ$28,BT19&lt;&gt;"",BR19=""),AND(BY19&gt;=BZ$28,BY19&lt;&gt;"",BR19=""),AND(CW19&gt;=DC$28,CW19&lt;&gt;"",CU19=""),AND(DB19&gt;=DC$28,DB19&lt;&gt;"",CU19=""),AND(EB19&gt;=EH$28,EB19&lt;&gt;""),AND(EG19&gt;=EH$28,EG19&lt;&gt;""),AND(FD19&gt;=FJ$28,FD19&lt;&gt;""),AND(FI19&gt;=FJ$28,FI19&lt;&gt;""),AND(GF19&gt;=GL$28,GF19&lt;&gt;""),AND(GK19&gt;=GL$28,GK19&lt;&gt;""),AND(HH19&gt;=HN$28,HH19&lt;&gt;""),AND(HM19&gt;=HN$28,HM19&lt;&gt;""),AND(IJ19&gt;=IP$28,IJ19&lt;&gt;""),AND(IO19&gt;=IP$28,IO19&lt;&gt;""),AND(JL19&gt;=JR$28,JL19&lt;&gt;""),AND(JQ19&gt;=JR$28,JQ19&lt;&gt;""),AND(KN19&gt;=KT$28,KN19&lt;&gt;""),AND(KS19&gt;=KT$28,KS19&lt;&gt;""),AND(LP19&gt;=LV$28,LP19&lt;&gt;""),AND(LU19&gt;=LV$28,LU19&lt;&gt;""),AND(MR19&gt;=MX$28,MR19&lt;&gt;""),AND(MW19&gt;=MX$28,MW19&lt;&gt;""),AND(NT19&gt;=NZ$28,NT19&lt;&gt;""),AND(NY19&gt;=NZ$28,NY19&lt;&gt;""),AND(OV19&gt;=PB$28,OV19&lt;&gt;""),AND(PA19&gt;=PB$28,PA19&lt;&gt;""),AND(PX19&gt;=QD$28,PX19&lt;&gt;""),AND(QC19&gt;=QD$28,QC19&lt;&gt;""),AND(QZ19&gt;=RF$28,QZ19&lt;&gt;""),AND(RE19&gt;=RF$28,RE19&lt;&gt;""),AND(SB19&gt;=SH$28,SB19&lt;&gt;""),AND(SG19&gt;=SH$28,SG19&lt;&gt;""),AND(TD19&gt;=TJ$28,TD19&lt;&gt;""),AND(TJ19&gt;=TJ$28,TJ19&lt;&gt;"")),"P","")</f>
        <v/>
      </c>
      <c r="H19" s="37" t="str">
        <f>IF(AND(G19="P",F19=""),"No DD",IF(OR(AND(AS19&gt;=AW$27,AT19&gt;=AW$31,AS19&lt;&gt;"",AO19=""),AND(BV19&gt;=BZ$27,BW19&gt;=BZ$31,BV19&lt;&gt;"",BR19=""),AND(CY19&gt;=DC$27,CZ19&gt;=DC$31,CY19&lt;&gt;"",CU19=""),AND(ED19&gt;=EH$27,EE19&gt;=EH$31,ED19&lt;&gt;""),AND(FF19&gt;=FJ$27,FG19&gt;=FJ$31,FF19&lt;&gt;""),AND(GH19&gt;=GL$27,GI19&gt;=GL$31,GH19&lt;&gt;""),AND(HJ19&gt;=HN$27,HK19&gt;=HN$31,HJ19&lt;&gt;""),AND(IL19&gt;=IP$27,IM19&gt;=IP$31,IL19&lt;&gt;""),AND(JN19&gt;=JR$27,JO19&gt;=JR$31,JN19&lt;&gt;""),AND(KP19&gt;=KT$27,KQ19&gt;=KT$31,KP19&lt;&gt;""),AND(LR19&gt;=LV$27,LS19&gt;=LV$31,LR19&lt;&gt;""),AND(MT19&gt;=MX$27,MU19&gt;=MX$31,MT19&lt;&gt;""),AND(NV19&gt;=NZ$27,NW19&gt;=NZ$31,NV19&lt;&gt;""),AND(OX19&gt;=PB$27,OY19&gt;=PB$31,OX19&lt;&gt;""),AND(PZ19&gt;=QD$27,QA19&gt;=QD$31,PZ19&lt;&gt;""),AND(RB19&gt;=RF$27,RC19&gt;=RF$31,RB19&lt;&gt;""),AND(SD19&gt;=SH$27,SE19&gt;=SH$31,SD19&lt;&gt;""),AND(TF19&gt;=TJ$27,TG19&gt;=TJ$31,TF19&lt;&gt;"")),"Merit",IF(OR(AND(AS19&gt;=AW$26,AT19&gt;=AW$30,AS19&lt;&gt;"",AO19=""),AND(BV19&gt;=BZ$26,BW19&gt;=BZ$30,BV19&lt;&gt;"",BR19=""),AND(CY19&gt;=DC$26,CZ19&gt;=DC$30,CY19&lt;&gt;"",CU19=""),AND(ED19&gt;=EH$26,EE19&gt;=EH$30,ED19&lt;&gt;""),AND(FF19&gt;=FJ$26,FG19&gt;=FJ$30,FF19&lt;&gt;""),AND(GH19&gt;=GL$26,GI19&gt;=GL$30,GH19&lt;&gt;""),AND(HJ19&gt;=HN$26,HK19&gt;=HN$30,HJ19&lt;&gt;""),AND(IL19&gt;=IP$26,IM19&gt;=IP$30,IL19&lt;&gt;""),AND(JN19&gt;=JR$26,JO19&gt;=JR$30,JN19&lt;&gt;""),AND(KP19&gt;=KT$26,KQ19&gt;=KT$30,KP19&lt;&gt;""),AND(LR19&gt;=LV$26,LS19&gt;=LV$30,LR19&lt;&gt;""),AND(MT19&gt;=MX$26,MU19&gt;=MX$30,MT19&lt;&gt;""),AND(NV19&gt;=NZ$26,NW19&gt;=NZ$30,NV19&lt;&gt;""),AND(OX19&gt;=PB$26,OY19&gt;=PB$30,OX19&lt;&gt;""),AND(PZ19&gt;=QD$26,QA19&gt;=QD$30,PZ19&lt;&gt;""),AND(RB19&gt;=RF$26,RC19&gt;=RF$30,RB19&lt;&gt;""),AND(SD19&gt;=SH$26,SE19&gt;=SH$30,SD19&lt;&gt;""),AND(TF19&gt;=TJ$26,TG19&gt;=TJ$30,TF19&lt;&gt;"")),"Excellence",IF(I19="P","Worlds Team",IF(F19="P","National Team","")))))</f>
        <v/>
      </c>
      <c r="I19" s="3" t="str">
        <f>IF(OR(AND(AS19&gt;=AW$25,AT19&gt;=AW$29,AS19&lt;&gt;"",AO19=""),AND(BV19&gt;=BZ$25,BW19&gt;=BZ$29,BV19&lt;&gt;"",BR19=""),AND(CY19&gt;=DC$25,CZ19&gt;=DC$29,CY19&lt;&gt;"",CU19=""),AND(ED19&gt;=EH$25,EE19&gt;=EH$29,ED19&lt;&gt;""),AND(FF19&gt;=FJ$25,FG19&gt;=FJ$29,FF19&lt;&gt;""),AND(GH19&gt;=GL$25,GI19&gt;=GL$29,GH19&lt;&gt;""),AND(HJ19&gt;=HN$25,HK19&gt;=HN$29,HJ19&lt;&gt;""),AND(IL19&gt;=IP$25,IM19&gt;=IP$29,IL19&lt;&gt;""),AND(JN19&gt;=JR$25,JO19&gt;=JR$29,JN19&lt;&gt;""),AND(KP19&gt;=KT$25,KQ19&gt;=KT$29,KP19&lt;&gt;""),AND(LR19&gt;=LV$25,LS19&gt;=LV$29,LR19&lt;&gt;""),AND(MT19&gt;=MX$25,MU19&gt;=MX$29,MT19&lt;&gt;""),AND(NV19&gt;=NZ$25,NW19&gt;=NZ$29,NV19&lt;&gt;""),AND(OX19&gt;=PB$25,OY19&gt;=PB$29,OX19&lt;&gt;""),AND(PZ19&gt;=QD$25,QA19&gt;=QD$29,PZ19&lt;&gt;""),AND(RB19&gt;=RF$25,RC19&gt;=RF$29,RB19&lt;&gt;""),AND(SD19&gt;=SH$25,SE19&gt;=SH$29,SD19&lt;&gt;""),AND(TF19&gt;=TJ$25,TG19&gt;=TJ$29,TF19&lt;&gt;"")),"P","")</f>
        <v/>
      </c>
      <c r="J19" s="8">
        <f>IF(COUNT(AQ19,BT19,CW19)&gt;0,LARGE((AQ19,BT19,CW19),1),0)</f>
        <v>43.6</v>
      </c>
      <c r="K19" s="8" t="str">
        <f>IF(J19=0,"",IF(J19=CW19,$CA$1,IF(J19=BT19,$AX$1,IF(J19=AQ19,$U$1,""))))</f>
        <v>2024 Nationals</v>
      </c>
      <c r="L19" s="8">
        <f>IF(COUNT(AQ19,BT19,CW19)&gt;1,LARGE((AQ19,BT19,CW19),2),0)</f>
        <v>20.799999999999997</v>
      </c>
      <c r="M19" s="8" t="str">
        <f>IF(K19=0,"",IF(AND(L19=J19,L19=AQ19,K19=BT19),$U$1,IF(AND(L19=J19,L19=AQ19,L19=CW19),$U$1,IF(AND(L19=J19,L19=CW19,L19=BT19),$AX$1,IF(L19=CW19,$CA$1,IF(L19=BT19,$AX$1,IF(L19=AQ19,$U$1,"")))))))</f>
        <v>2023 Domestic 3rd Trial</v>
      </c>
      <c r="N19" s="8">
        <f>IF(COUNT(AR19,BU19,CX19)&gt;0,LARGE((AR19,BU19,CX19),1),0)</f>
        <v>23</v>
      </c>
      <c r="O19" s="8" t="str">
        <f>IF(N19=0,"",IF(N19=CX19,$CA$1,IF(N19=BU19,$AX$1,IF(N19=AR19,$U$1,""))))</f>
        <v>2024 Nationals</v>
      </c>
      <c r="P19" s="8">
        <f>IF(MAX(AV19,BY19,DB19)&gt;0,MAX(AV19,BY19,DB19),0)</f>
        <v>45.9</v>
      </c>
      <c r="Q19" s="8" t="str">
        <f>IF(P19=0,"",IF(P19=DB19,$CA$1,IF(P19=BY19,$AX$1,IF(P19=AV19,$U$1,""))))</f>
        <v>2024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TD19,$SI$1,IF(R19+IF(L19="",0,L19)=SB19,$RG$1,IF(R19+IF(L19="",0,L19)=QZ19,$QE$1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))),IF(R19=DE19,IF(R19+IF(N19="",0,N19)=TE19,$SI$1,IF(R19+IF(N19="",0,N19)=SC19,$RG$1,IF(R19+IF(N19="",0,N19)=RA19,$QE$1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))),IF(R19=DF19,IF(R19+IF(P19="",0,P19)=TI19,$SI$1,IF(R19+IF(P19="",0,P19)=SG19,$RG$1,IF(R19+IF(P19="",0,P19)=RE19,$QE$1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)))</f>
        <v/>
      </c>
      <c r="U19" s="19">
        <v>16.399999999999999</v>
      </c>
      <c r="V19" s="19">
        <v>5.2</v>
      </c>
      <c r="W19" s="19">
        <v>0.8</v>
      </c>
      <c r="X19" s="19">
        <v>0</v>
      </c>
      <c r="Y19" s="19">
        <v>0</v>
      </c>
      <c r="Z19" s="19">
        <v>0</v>
      </c>
      <c r="AA19" s="19">
        <v>0</v>
      </c>
      <c r="AB19" s="19">
        <v>0</v>
      </c>
      <c r="AC19" s="19">
        <v>0</v>
      </c>
      <c r="AD19" s="19">
        <v>0</v>
      </c>
      <c r="AE19" s="19">
        <v>0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8"/>
      <c r="AP19" s="41">
        <f>IF(SUM(V19,Z19)&gt;0,SUM(V19,Z19),"")</f>
        <v>5.2</v>
      </c>
      <c r="AQ19" s="41">
        <f>IF(SUM(U19:V19,X19:Z19,AB19)-W19-AA19&gt;0,SUM(U19:V19,X19:Z19,AB19)-W19-AA19,"")</f>
        <v>20.799999999999997</v>
      </c>
      <c r="AR19" s="41" t="str">
        <f>IF(SUM(AC19:AD19,AF19)-AE19&gt;0,SUM(AC19:AD19,AF19)-AE19,"")</f>
        <v/>
      </c>
      <c r="AS19" s="41">
        <f>IF(SUM(V19,Z19,AD19)&gt;0,SUM(V19,Z19,AD19),"")</f>
        <v>5.2</v>
      </c>
      <c r="AT19" s="41">
        <f>IF(SUM(AQ19,AR19)&gt;0,SUM(AQ19,AR19),"")</f>
        <v>20.799999999999997</v>
      </c>
      <c r="AU19" s="41" t="str">
        <f>IF(SUM(AH19,AL19)&gt;0,SUM(AH19,AL19),"")</f>
        <v/>
      </c>
      <c r="AV19" s="41" t="str">
        <f>IF(SUM(AG19:AH19,AJ19:AL19,AN19)-SUM(AI19,AM19)&gt;0,SUM(AG19:AH19,AJ19:AL19,AN19)-SUM(AI19,AM19),"")</f>
        <v/>
      </c>
      <c r="AW19" s="41">
        <f>IF(SUM(AQ19,AR19,AV19)&gt;0,SUM(AQ19,AR19,AV19),"")</f>
        <v>20.799999999999997</v>
      </c>
      <c r="AX19" s="18">
        <v>17</v>
      </c>
      <c r="AY19" s="18">
        <v>2.8</v>
      </c>
      <c r="AZ19" s="18">
        <v>0</v>
      </c>
      <c r="BA19" s="18">
        <v>0</v>
      </c>
      <c r="BB19" s="18">
        <v>0</v>
      </c>
      <c r="BC19" s="18">
        <v>0</v>
      </c>
      <c r="BD19" s="18">
        <v>0</v>
      </c>
      <c r="BE19" s="18">
        <v>0</v>
      </c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9"/>
      <c r="BS19" s="11">
        <f>IF(SUM(AY19,BC19)&gt;0,SUM(AY19,BC19),"")</f>
        <v>2.8</v>
      </c>
      <c r="BT19" s="11">
        <f>IF(SUM(AX19:AY19,BA19:BC19,BE19)-AZ19-BD19&gt;0,SUM(AX19:AY19,BA19:BC19,BE19)-AZ19-BD19,"")</f>
        <v>19.8</v>
      </c>
      <c r="BU19" s="11" t="str">
        <f>IF(SUM(BF19:BG19,BI19)-BH19&gt;0,SUM(BF19:BG19,BI19)-BH19,"")</f>
        <v/>
      </c>
      <c r="BV19" s="11">
        <f>IF(SUM(AY19,BC19,BG19)&gt;0,SUM(AY19,BC19,BG19),"")</f>
        <v>2.8</v>
      </c>
      <c r="BW19" s="11">
        <f>IF(SUM(BT19,BU19)&gt;0,SUM(BT19,BU19),"")</f>
        <v>19.8</v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>
        <f>IF(SUM(BT19,BU19,BY19)&gt;0,SUM(BT19,BU19,BY19),"")</f>
        <v>19.8</v>
      </c>
      <c r="CA19" s="19">
        <v>17.2</v>
      </c>
      <c r="CB19" s="19">
        <v>2.4</v>
      </c>
      <c r="CC19" s="19">
        <v>0</v>
      </c>
      <c r="CD19" s="19">
        <v>0</v>
      </c>
      <c r="CE19" s="19">
        <v>18.399999999999999</v>
      </c>
      <c r="CF19" s="19">
        <v>5.6</v>
      </c>
      <c r="CG19" s="19">
        <v>0</v>
      </c>
      <c r="CH19" s="19">
        <v>0</v>
      </c>
      <c r="CI19" s="19">
        <v>18</v>
      </c>
      <c r="CJ19" s="19">
        <v>5.2</v>
      </c>
      <c r="CK19" s="19">
        <v>0.2</v>
      </c>
      <c r="CL19" s="19">
        <v>0</v>
      </c>
      <c r="CM19" s="19">
        <v>17.899999999999999</v>
      </c>
      <c r="CN19" s="19">
        <v>5.2</v>
      </c>
      <c r="CO19" s="19">
        <v>0.2</v>
      </c>
      <c r="CP19" s="19">
        <v>0</v>
      </c>
      <c r="CQ19" s="19">
        <v>18</v>
      </c>
      <c r="CR19" s="19">
        <v>5.2</v>
      </c>
      <c r="CS19" s="19">
        <v>0.2</v>
      </c>
      <c r="CT19" s="19">
        <v>0</v>
      </c>
      <c r="CU19" s="28"/>
      <c r="CV19" s="41">
        <f>IF(SUM(CB19,CF19)&gt;0,SUM(CB19,CF19),"")</f>
        <v>8</v>
      </c>
      <c r="CW19" s="41">
        <f>IF(SUM(CA19:CB19,CD19:CF19,CH19)-CC19-CG19&gt;0,SUM(CA19:CB19,CD19:CF19,CH19)-CC19-CG19,"")</f>
        <v>43.6</v>
      </c>
      <c r="CX19" s="41">
        <f>IF(SUM(CI19:CJ19,CL19)-CK19&gt;0,SUM(CI19:CJ19,CL19)-CK19,"")</f>
        <v>23</v>
      </c>
      <c r="CY19" s="41">
        <f>IF(SUM(CB19,CF19,CJ19)&gt;0,SUM(CB19,CF19,CJ19),"")</f>
        <v>13.2</v>
      </c>
      <c r="CZ19" s="41">
        <f>IF(SUM(CW19,CX19)&gt;0,SUM(CW19,CX19),"")</f>
        <v>66.599999999999994</v>
      </c>
      <c r="DA19" s="41">
        <f>IF(SUM(CN19,CR19)&gt;0,SUM(CN19,CR19),"")</f>
        <v>10.4</v>
      </c>
      <c r="DB19" s="41">
        <f>IF(SUM(CM19:CN19,CP19:CR19,CT19)-SUM(CO19,CS19)&gt;0,SUM(CM19:CN19,CP19:CR19,CT19)-SUM(CO19,CS19),"")</f>
        <v>45.9</v>
      </c>
      <c r="DC19" s="41">
        <f>IF(SUM(CW19,CX19,DB19)&gt;0,SUM(CW19,CX19,DB19),"")</f>
        <v>112.5</v>
      </c>
      <c r="DD19" s="52" t="str">
        <f>IF(MAX(EB19,FD19,GF19,HH19,IJ19,JL19,KN19,LP19,MR19,NT19,OV19,PX19,QZ19,SB19,TD19)-IF(L19="",0,L19)&gt;0.001,MAX(EB19,FD19,GF19,HH19,IJ19,JL19,KN19,LP19,MR19,NT19,OV19,PX19,QZ19,SB19,TD19)-IF(L19="",0,L19),"")</f>
        <v/>
      </c>
      <c r="DE19" s="52" t="str">
        <f>IF(MAX(EC19,FE19,GG19,HI19,IK19,JM19,KO19,LQ19,MS19,NU19,OW19,PY19,RA19,SC19,TE19)-IF(N19="",0,N19)&gt;0.001,MAX(EC19,FE19,GG19,HI19,IK19,JM19,KO19,LQ19,MS19,NU19,OW19,PY19,RA19,SC19,TE19)-IF(N19="",0,N19),"")</f>
        <v/>
      </c>
      <c r="DF19" s="52" t="str">
        <f>IF(MAX(EG19,FI19,GK19,HM19,IO19,JQ19,KS19,LU19,MW19,NY19,PA19,QC19,RE19,SG19,TI19)-IF(P19="",0,P19)&gt;0.001,MAX(EG19,FI19,GK19,HM19,IO19,JQ19,KS19,LU19,MW19,NY19,PA19,QC19,RE19,SG19,TI19)-IF(P19="",0,P19),"")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>IF(SUM(DH19,DL19)&gt;0,SUM(DH19,DL19),"")</f>
        <v/>
      </c>
      <c r="EB19" s="41" t="str">
        <f>IF(SUM(DG19:DH19,DJ19:DL19,DN19)-DI19-DM19&gt;0,SUM(DG19:DH19,DJ19:DL19,DN19)-DI19-DM19,"")</f>
        <v/>
      </c>
      <c r="EC19" s="41" t="str">
        <f>IF(SUM(DO19:DP19,DR19)-DQ19&gt;0,SUM(DO19:DP19,DR19)-DQ19,"")</f>
        <v/>
      </c>
      <c r="ED19" s="41" t="str">
        <f>IF(SUM(DH19,DL19,DP19)&gt;0,SUM(DH19,DL19,DP19),"")</f>
        <v/>
      </c>
      <c r="EE19" s="41" t="str">
        <f>IF(SUM(EB19,EC19)&gt;0,SUM(EB19,EC19),"")</f>
        <v/>
      </c>
      <c r="EF19" s="41" t="str">
        <f>IF(SUM(DT19,DX19)&gt;0,SUM(DT19,DX19),"")</f>
        <v/>
      </c>
      <c r="EG19" s="41" t="str">
        <f>IF(SUM(DS19:DT19,DV19:DX19,DZ19)-SUM(DU19,DY19)&gt;0,SUM(DS19:DT19,DV19:DX19,DZ19)-SUM(DU19,DY19),"")</f>
        <v/>
      </c>
      <c r="EH19" s="41" t="str">
        <f>IF(SUM(EB19,EC19,EG19)&gt;0,SUM(EB19,EC19,EG19),"")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IF(SUM(FD19,FE19,FI19)&gt;0,SUM(FD19,FE19,FI19),"")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>IF(SUM(FL19,FP19)&gt;0,SUM(FL19,FP19),"")</f>
        <v/>
      </c>
      <c r="GF19" s="41" t="str">
        <f>IF(SUM(FK19:FL19,FN19:FP19,FR19)-FM19-FQ19&gt;0,SUM(FK19:FL19,FN19:FP19,FR19)-FM19-FQ19,"")</f>
        <v/>
      </c>
      <c r="GG19" s="41" t="str">
        <f>IF(SUM(FS19:FT19,FV19)-FU19&gt;0,SUM(FS19:FT19,FV19)-FU19,"")</f>
        <v/>
      </c>
      <c r="GH19" s="41" t="str">
        <f>IF(SUM(FL19,FP19,FT19)&gt;0,SUM(FL19,FP19,FT19),"")</f>
        <v/>
      </c>
      <c r="GI19" s="41" t="str">
        <f>IF(SUM(GF19,GG19)&gt;0,SUM(GF19,GG19),"")</f>
        <v/>
      </c>
      <c r="GJ19" s="41" t="str">
        <f>IF(SUM(FX19,GB19)&gt;0,SUM(FX19,GB19),"")</f>
        <v/>
      </c>
      <c r="GK19" s="41" t="str">
        <f>IF(SUM(FW19:FX19,FZ19:GB19,GD19)-SUM(FY19,GC19)&gt;0,SUM(FW19:FX19,FZ19:GB19,GD19)-SUM(FY19,GC19),"")</f>
        <v/>
      </c>
      <c r="GL19" s="41" t="str">
        <f>IF(SUM(GF19,GG19,GK19)&gt;0,SUM(GF19,GG19,GK19),"")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IF(SUM(HH19,HI19,HM19)&gt;0,SUM(HH19,HI19,HM19),"")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>IF(SUM(HP19,HT19)&gt;0,SUM(HP19,HT19),"")</f>
        <v/>
      </c>
      <c r="IJ19" s="41" t="str">
        <f>IF(SUM(HO19:HP19,HR19:HT19,HV19)-HQ19-HU19&gt;0,SUM(HO19:HP19,HR19:HT19,HV19)-HQ19-HU19,"")</f>
        <v/>
      </c>
      <c r="IK19" s="41" t="str">
        <f>IF(SUM(HW19:HX19,HZ19)-HY19&gt;0,SUM(HW19:HX19,HZ19)-HY19,"")</f>
        <v/>
      </c>
      <c r="IL19" s="41" t="str">
        <f>IF(SUM(HP19,HT19,HX19)&gt;0,SUM(HP19,HT19,HX19),"")</f>
        <v/>
      </c>
      <c r="IM19" s="41" t="str">
        <f>IF(SUM(IJ19,IK19)&gt;0,SUM(IJ19,IK19),"")</f>
        <v/>
      </c>
      <c r="IN19" s="41" t="str">
        <f>IF(SUM(IB19,IF19)&gt;0,SUM(IB19,IF19),"")</f>
        <v/>
      </c>
      <c r="IO19" s="41" t="str">
        <f>IF(SUM(IA19:IB19,ID19:IF19,IH19)-SUM(IC19,IG19)&gt;0,SUM(IA19:IB19,ID19:IF19,IH19)-SUM(IC19,IG19),"")</f>
        <v/>
      </c>
      <c r="IP19" s="41" t="str">
        <f>IF(SUM(IJ19,IK19,IO19)&gt;0,SUM(IJ19,IK19,IO19),"")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IF(SUM(JL19,JM19,JQ19)&gt;0,SUM(JL19,JM19,JQ19),"")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>IF(SUM(JT19,JX19)&gt;0,SUM(JT19,JX19),"")</f>
        <v/>
      </c>
      <c r="KN19" s="41" t="str">
        <f>IF(SUM(JS19:JT19,JV19:JX19,JZ19)-JU19-JY19&gt;0,SUM(JS19:JT19,JV19:JX19,JZ19)-JU19-JY19,"")</f>
        <v/>
      </c>
      <c r="KO19" s="41" t="str">
        <f>IF(SUM(KA19:KB19,KD19)-KC19&gt;0,SUM(KA19:KB19,KD19)-KC19,"")</f>
        <v/>
      </c>
      <c r="KP19" s="41" t="str">
        <f>IF(SUM(JT19,JX19,KB19)&gt;0,SUM(JT19,JX19,KB19),"")</f>
        <v/>
      </c>
      <c r="KQ19" s="41" t="str">
        <f>IF(SUM(KN19,KO19)&gt;0,SUM(KN19,KO19),"")</f>
        <v/>
      </c>
      <c r="KR19" s="41" t="str">
        <f>IF(SUM(KF19,KJ19)&gt;0,SUM(KF19,KJ19),"")</f>
        <v/>
      </c>
      <c r="KS19" s="41" t="str">
        <f>IF(SUM(KE19:KF19,KH19:KJ19,KL19)-SUM(KG19,KK19)&gt;0,SUM(KE19:KF19,KH19:KJ19,KL19)-SUM(KG19,KK19),"")</f>
        <v/>
      </c>
      <c r="KT19" s="41" t="str">
        <f>IF(SUM(KN19,KO19,KS19)&gt;0,SUM(KN19,KO19,KS19),"")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IF(SUM(LP19,LQ19,LU19)&gt;0,SUM(LP19,LQ19,LU19),"")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>IF(SUM(LX19,MB19)&gt;0,SUM(LX19,MB19),"")</f>
        <v/>
      </c>
      <c r="MR19" s="41" t="str">
        <f>IF(SUM(LW19:LX19,LZ19:MB19,MD19)-LY19-MC19&gt;0,SUM(LW19:LX19,LZ19:MB19,MD19)-LY19-MC19,"")</f>
        <v/>
      </c>
      <c r="MS19" s="41" t="str">
        <f>IF(SUM(ME19:MF19,MH19)-MG19&gt;0,SUM(ME19:MF19,MH19)-MG19,"")</f>
        <v/>
      </c>
      <c r="MT19" s="41" t="str">
        <f>IF(SUM(LX19,MB19,MF19)&gt;0,SUM(LX19,MB19,MF19),"")</f>
        <v/>
      </c>
      <c r="MU19" s="41" t="str">
        <f>IF(SUM(MR19,MS19)&gt;0,SUM(MR19,MS19),"")</f>
        <v/>
      </c>
      <c r="MV19" s="41" t="str">
        <f>IF(SUM(MJ19,MN19)&gt;0,SUM(MJ19,MN19),"")</f>
        <v/>
      </c>
      <c r="MW19" s="41" t="str">
        <f>IF(SUM(MI19:MJ19,ML19:MN19,MP19)-SUM(MK19,MO19)&gt;0,SUM(MI19:MJ19,ML19:MN19,MP19)-SUM(MK19,MO19),"")</f>
        <v/>
      </c>
      <c r="MX19" s="41" t="str">
        <f>IF(SUM(MR19,MS19,MW19)&gt;0,SUM(MR19,MS19,MW19),"")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IF(SUM(NT19,NU19,NY19)&gt;0,SUM(NT19,NU19,NY19),"")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>IF(SUM(OB19,OF19)&gt;0,SUM(OB19,OF19),"")</f>
        <v/>
      </c>
      <c r="OV19" s="41" t="str">
        <f>IF(SUM(OA19:OB19,OD19:OF19,OH19)-OC19-OG19&gt;0,SUM(OA19:OB19,OD19:OF19,OH19)-OC19-OG19,"")</f>
        <v/>
      </c>
      <c r="OW19" s="41" t="str">
        <f>IF(SUM(OI19:OJ19,OL19)-OK19&gt;0,SUM(OI19:OJ19,OL19)-OK19,"")</f>
        <v/>
      </c>
      <c r="OX19" s="41" t="str">
        <f>IF(SUM(OB19,OF19,OJ19)&gt;0,SUM(OB19,OF19,OJ19),"")</f>
        <v/>
      </c>
      <c r="OY19" s="41" t="str">
        <f>IF(SUM(OV19,OW19)&gt;0,SUM(OV19,OW19),"")</f>
        <v/>
      </c>
      <c r="OZ19" s="41" t="str">
        <f>IF(SUM(ON19,OR19)&gt;0,SUM(ON19,OR19),"")</f>
        <v/>
      </c>
      <c r="PA19" s="41" t="str">
        <f>IF(SUM(OM19:ON19,OP19:OR19,OT19)-SUM(OO19,OS19)&gt;0,SUM(OM19:ON19,OP19:OR19,OT19)-SUM(OO19,OS19),"")</f>
        <v/>
      </c>
      <c r="PB19" s="41" t="str">
        <f>IF(SUM(OV19,OW19,PA19)&gt;0,SUM(OV19,OW19,PA19),"")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IF(SUM(PX19,PY19,QC19)&gt;0,SUM(PX19,PY19,QC19),"")</f>
        <v/>
      </c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41" t="str">
        <f>IF(SUM(QF19,QJ19)&gt;0,SUM(QF19,QJ19),"")</f>
        <v/>
      </c>
      <c r="QZ19" s="41" t="str">
        <f>IF(SUM(QE19:QF19,QH19:QJ19,QL19)-QG19-QK19&gt;0,SUM(QE19:QF19,QH19:QJ19,QL19)-QG19-QK19,"")</f>
        <v/>
      </c>
      <c r="RA19" s="41" t="str">
        <f>IF(SUM(QM19:QN19,QP19)-QO19&gt;0,SUM(QM19:QN19,QP19)-QO19,"")</f>
        <v/>
      </c>
      <c r="RB19" s="41" t="str">
        <f>IF(SUM(QF19,QJ19,QN19)&gt;0,SUM(QF19,QJ19,QN19),"")</f>
        <v/>
      </c>
      <c r="RC19" s="41" t="str">
        <f>IF(SUM(QZ19,RA19)&gt;0,SUM(QZ19,RA19),"")</f>
        <v/>
      </c>
      <c r="RD19" s="41" t="str">
        <f>IF(SUM(QR19,QV19)&gt;0,SUM(QR19,QV19),"")</f>
        <v/>
      </c>
      <c r="RE19" s="41" t="str">
        <f>IF(SUM(QQ19:QR19,QT19:QV19,QX19)-SUM(QS19,QW19)&gt;0,SUM(QQ19:QR19,QT19:QV19,QX19)-SUM(QS19,QW19),"")</f>
        <v/>
      </c>
      <c r="RF19" s="41" t="str">
        <f>IF(SUM(QZ19,RA19,RE19)&gt;0,SUM(QZ19,RA19,RE19),"")</f>
        <v/>
      </c>
      <c r="RG19" s="18"/>
      <c r="RH19" s="18"/>
      <c r="RI19" s="18"/>
      <c r="RJ19" s="18"/>
      <c r="RK19" s="18"/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1" t="str">
        <f>IF(SUM(RH19,RL19)&gt;0,SUM(RH19,RL19),"")</f>
        <v/>
      </c>
      <c r="SB19" s="11" t="str">
        <f>IF(SUM(RG19:RH19,RJ19:RL19,RN19)-RI19-RM19&gt;0,SUM(RG19:RH19,RJ19:RL19,RN19)-RI19-RM19,"")</f>
        <v/>
      </c>
      <c r="SC19" s="11" t="str">
        <f>IF(SUM(RO19:RP19,RR19)-RQ19&gt;0,SUM(RO19:RP19,RR19)-RQ19,"")</f>
        <v/>
      </c>
      <c r="SD19" s="11" t="str">
        <f>IF(SUM(RH19,RL19,RP19)&gt;0,SUM(RH19,RL19,RP19),"")</f>
        <v/>
      </c>
      <c r="SE19" s="11" t="str">
        <f>IF(SUM(SB19,SC19)&gt;0,SUM(SB19,SC19),"")</f>
        <v/>
      </c>
      <c r="SF19" s="11" t="str">
        <f>IF(SUM(RT19,RX19)&gt;0,SUM(RT19,RX19),"")</f>
        <v/>
      </c>
      <c r="SG19" s="11" t="str">
        <f>IF(SUM(RS19:RT19,RV19:RX19,RZ19)-SUM(RU19,RY19)&gt;0,SUM(RS19:RT19,RV19:RX19,RZ19)-SUM(RU19,RY19),"")</f>
        <v/>
      </c>
      <c r="SH19" s="11" t="str">
        <f>IF(SUM(SB19,SC19,SG19)&gt;0,SUM(SB19,SC19,SG19),"")</f>
        <v/>
      </c>
      <c r="SI19" s="17"/>
      <c r="SJ19" s="17"/>
      <c r="SK19" s="17"/>
      <c r="SL19" s="17"/>
      <c r="SM19" s="17"/>
      <c r="SN19" s="17"/>
      <c r="SO19" s="17"/>
      <c r="SP19" s="17"/>
      <c r="SQ19" s="17"/>
      <c r="SR19" s="17"/>
      <c r="SS19" s="17"/>
      <c r="ST19" s="17"/>
      <c r="SU19" s="17"/>
      <c r="SV19" s="17"/>
      <c r="SW19" s="17"/>
      <c r="SX19" s="17"/>
      <c r="SY19" s="17"/>
      <c r="SZ19" s="17"/>
      <c r="TA19" s="17"/>
      <c r="TB19" s="17"/>
      <c r="TC19" s="41" t="str">
        <f>IF(SUM(SJ19,SN19)&gt;0,SUM(SJ19,SN19),"")</f>
        <v/>
      </c>
      <c r="TD19" s="41" t="str">
        <f>IF(SUM(SI19:SJ19,SL19:SN19,SP19)-SK19-SO19&gt;0,SUM(SI19:SJ19,SL19:SN19,SP19)-SK19-SO19,"")</f>
        <v/>
      </c>
      <c r="TE19" s="41" t="str">
        <f>IF(SUM(SQ19:SR19,ST19)-SS19&gt;0,SUM(SQ19:SR19,ST19)-SS19,"")</f>
        <v/>
      </c>
      <c r="TF19" s="41" t="str">
        <f>IF(SUM(SJ19,SN19,SR19)&gt;0,SUM(SJ19,SN19,SR19),"")</f>
        <v/>
      </c>
      <c r="TG19" s="41" t="str">
        <f>IF(SUM(TD19,TE19)&gt;0,SUM(TD19,TE19),"")</f>
        <v/>
      </c>
      <c r="TH19" s="41" t="str">
        <f>IF(SUM(SV19,SZ19)&gt;0,SUM(SV19,SZ19),"")</f>
        <v/>
      </c>
      <c r="TI19" s="41" t="str">
        <f>IF(SUM(SU19:SV19,SX19:SZ19,TB19)-SUM(SW19,TA19)&gt;0,SUM(SU19:SV19,SX19:SZ19,TB19)-SUM(SW19,TA19),"")</f>
        <v/>
      </c>
      <c r="TJ19" s="41" t="str">
        <f>IF(SUM(TD19,TE19,TI19)&gt;0,SUM(TD19,TE19,TI19),"")</f>
        <v/>
      </c>
      <c r="TK19" s="27">
        <f>IF($CU19="P",CA19,(CA19+AX19)/2)</f>
        <v>17.100000000000001</v>
      </c>
      <c r="TL19" s="27">
        <f>IF($CU19="P",CB19,(CB19+AY19)/2)</f>
        <v>2.5999999999999996</v>
      </c>
      <c r="TM19" s="27">
        <f>IF($CU19="P",CC19,(CC19+AZ19)/2)</f>
        <v>0</v>
      </c>
      <c r="TN19" s="27">
        <f>IF($CU19="P",CD19,(CD19+BA19)/2)</f>
        <v>0</v>
      </c>
      <c r="TO19" s="27">
        <f>IF($CU19="P",CE19,(CE19+BB19)/2)</f>
        <v>9.1999999999999993</v>
      </c>
      <c r="TP19" s="27">
        <f>IF($CU19="P",CF19,(CF19+BC19)/2)</f>
        <v>2.8</v>
      </c>
      <c r="TQ19" s="27">
        <f>IF($CU19="P",CG19,(CG19+BD19)/2)</f>
        <v>0</v>
      </c>
      <c r="TR19" s="27">
        <f>IF($CU19="P",CH19,(CH19+BE19)/2)</f>
        <v>0</v>
      </c>
      <c r="TS19" s="27">
        <f>IF($CU19="P",CI19,(CI19+BF19)/2)</f>
        <v>9</v>
      </c>
      <c r="TT19" s="27">
        <f>IF($CU19="P",CJ19,(CJ19+BG19)/2)</f>
        <v>2.6</v>
      </c>
      <c r="TU19" s="27">
        <f>IF($CU19="P",CK19,(CK19+BH19)/2)</f>
        <v>0.1</v>
      </c>
      <c r="TV19" s="27">
        <f>IF($CU19="P",CL19,(CL19+BI19)/2)</f>
        <v>0</v>
      </c>
      <c r="TW19" s="27">
        <f>IF($CU19="P",CM19,(CM19+BJ19)/2)</f>
        <v>8.9499999999999993</v>
      </c>
      <c r="TX19" s="27">
        <f>IF($CU19="P",CN19,(CN19+BK19)/2)</f>
        <v>2.6</v>
      </c>
      <c r="TY19" s="27">
        <f>IF($CU19="P",CO19,(CO19+BL19)/2)</f>
        <v>0.1</v>
      </c>
      <c r="TZ19" s="27">
        <f>IF($CU19="P",CP19,(CP19+BM19)/2)</f>
        <v>0</v>
      </c>
      <c r="UA19" s="27">
        <f>IF($CU19="P",CQ19,(CQ19+BN19)/2)</f>
        <v>9</v>
      </c>
      <c r="UB19" s="27">
        <f>IF($CU19="P",CR19,(CR19+BO19)/2)</f>
        <v>2.6</v>
      </c>
      <c r="UC19" s="27">
        <f>IF($CU19="P",CS19,(CS19+BP19)/2)</f>
        <v>0.1</v>
      </c>
      <c r="UD19" s="27">
        <f>IF($CU19="P",CT19,(CT19+BQ19)/2)</f>
        <v>0</v>
      </c>
      <c r="UE19" s="29" t="s">
        <v>56</v>
      </c>
      <c r="UF19" s="11">
        <f>IF(SUM(TL19,TP19)&gt;0,SUM(TL19,TP19),"")</f>
        <v>5.3999999999999995</v>
      </c>
      <c r="UG19" s="11">
        <f>IF(SUM(TK19:TL19,TN19:TP19,TR19)-TM19-TQ19&gt;0,SUM(TK19:TL19,TN19:TP19,TR19)-TM19-TQ19,"")</f>
        <v>31.700000000000003</v>
      </c>
      <c r="UH19" s="11">
        <f>IF(SUM(TS19:TT19,TV19)-TU19&gt;0,SUM(TS19:TT19,TV19)-TU19,"")</f>
        <v>11.5</v>
      </c>
      <c r="UI19" s="11">
        <f>IF(SUM(TL19,TP19,TT19)&gt;0,SUM(TL19,TP19,TT19),"")</f>
        <v>8</v>
      </c>
      <c r="UJ19" s="11">
        <f>IF(SUM(UG19,UH19)&gt;0,SUM(UG19,UH19),"")</f>
        <v>43.2</v>
      </c>
      <c r="UK19" s="11">
        <f>IF(SUM(TX19,UB19)&gt;0,SUM(TX19,UB19),"")</f>
        <v>5.2</v>
      </c>
      <c r="UL19" s="11">
        <f>IF(SUM(TW19:TX19,TZ19:UB19,UD19)-SUM(TY19,UC19)&gt;0,SUM(TW19:TX19,TZ19:UB19,UD19)-SUM(TY19,UC19),"")</f>
        <v>22.95</v>
      </c>
      <c r="UM19" s="11">
        <f>IF(SUM(UG19,UH19,UL19)&gt;0,SUM(UG19,UH19,UL19),"")</f>
        <v>66.150000000000006</v>
      </c>
    </row>
    <row r="20" spans="1:559" x14ac:dyDescent="0.2">
      <c r="A20" s="4" t="str" cm="1">
        <f t="array" ref="A20">IF(AND(H20&lt;&gt;"",H20&lt;&gt;"No DD"),SUMPRODUCT((H$4:H$22&lt;&gt;"")*(H$4:H$22&lt;&gt;"No DD")*(E$4:E$22&gt;E20))+1,IF(H20="No DD",SUMPRODUCT((H$4:H$22="No DD")*(E$4:E$22&gt;E20))+1+SUMPRODUCT((H$4:H$22&lt;&gt;"")*(H$4:H$22&lt;&gt;"No DD")),""))</f>
        <v/>
      </c>
      <c r="B20" s="5" t="s">
        <v>253</v>
      </c>
      <c r="C20" s="4" t="s">
        <v>5</v>
      </c>
      <c r="D20" s="4">
        <v>2005</v>
      </c>
      <c r="E20" s="9">
        <f>SUM(J20:R20)+SUM(J20:N20)*0.0000001+SUM(J20)*0.0000000000001</f>
        <v>116.00000687000248</v>
      </c>
      <c r="F20" s="3" t="str">
        <f>IF(OR(AND(AP20&gt;=AW$24,AQ20&gt;=AW$28,AP20&lt;&gt;"",AO20=""),AND(AU20&gt;=AW$24,AV20&gt;=AW$28,AU20&lt;&gt;"",AO20=""),AND(BS20&gt;=BZ$24,BT20&gt;=BZ$28,BS20&lt;&gt;"",BR20=""),AND(BX20&gt;=BZ$24,BY20&gt;=BZ$28,BX20&lt;&gt;"",BR20=""),AND(CV20&gt;=DC$24,CW20&gt;=DC$28,CV20&lt;&gt;"",CU20=""),AND(DA20&gt;=DC$24,DB20&gt;=DC$28,DA20&lt;&gt;""),AND(EA20&gt;=EH$24,EB20&gt;=EH$28,EA20&lt;&gt;""),AND(EF20&gt;=EH$24,EG20&gt;=EH$28,EF20&lt;&gt;""),AND(FC20&gt;=FJ$24,FD20&gt;=FJ$28,FC20&lt;&gt;""),AND(FH20&gt;=FJ$24,FI20&gt;=FJ$28,FH20&lt;&gt;""),AND(GE20&gt;=GL$24,GF20&gt;=GL$28,GE20&lt;&gt;""),AND(GJ20&gt;=GL$24,GK20&gt;=GL$28,GJ20&lt;&gt;""),AND(HG20&gt;=HN$24,HH20&gt;=HN$28,HG20&lt;&gt;""),AND(HL20&gt;=HN$24,HM20&gt;=HN$28,HL20&lt;&gt;""),AND(II20&gt;=IP$24,IJ20&gt;=IP$28,II20&lt;&gt;""),AND(IN20&gt;=IP$24,IO20&gt;=IP$28,IN20&lt;&gt;""),AND(JK20&gt;=JR$24,JL20&gt;=JR$28,JK20&lt;&gt;""),AND(JP20&gt;=JR$24,JQ20&gt;=JR$28,JP20&lt;&gt;""),AND(KM20&gt;=KT$24,KN20&gt;=KT$28,KM20&lt;&gt;""),AND(KR20&gt;=KT$24,KS20&gt;=KT$28,KR20&lt;&gt;""),AND(LO20&gt;=LV$24,LP20&gt;=LV$28,LO20&lt;&gt;""),AND(LT20&gt;=LV$24,LU20&gt;=LV$28,LT20&lt;&gt;""),AND(MQ20&gt;=MX$24,MR20&gt;=MX$28,MQ20&lt;&gt;""),AND(MV20&gt;=MX$24,MW20&gt;=MX$28,MV20&lt;&gt;""),AND(NS20&gt;=NZ$24,NT20&gt;=NZ$28,NS20&lt;&gt;""),AND(NX20&gt;=NZ$24,NY20&gt;=NZ$28,NX20&lt;&gt;""),AND(OU20&gt;=PB$24,OV20&gt;=PB$28,OU20&lt;&gt;""),AND(OZ20&gt;=PB$24,PA20&gt;=PB$28,OZ20&lt;&gt;""),AND(PW20&gt;=QD$24,PX20&gt;=QD$28,PW20&lt;&gt;""),AND(QB20&gt;=QD$24,QC20&gt;=QD$28,QB20&lt;&gt;""),AND(QY20&gt;=RF$24,QZ20&gt;=RF$28,QY20&lt;&gt;""),AND(RD20&gt;=RF$24,RE20&gt;=RF$28,RD20&lt;&gt;""),AND(SA20&gt;=SH$24,SB20&gt;=SH$28,SA20&lt;&gt;""),AND(SF20&gt;=SH$24,SG20&gt;=SH$28,SF20&lt;&gt;""),AND(TC20&gt;=TJ$24,TD20&gt;=TJ$28,TC20&lt;&gt;""),AND(TI20&gt;=TJ$24,TJ20&gt;=TJ$28,TI20&lt;&gt;"")),"P","")</f>
        <v/>
      </c>
      <c r="G20" s="3" t="str">
        <f>IF(OR(AND(AQ20&gt;=AW$28,AQ20&lt;&gt;"",AO20=""),AND(AV20&gt;=AW$28,AV20&lt;&gt;"",AO20=""),AND(BT20&gt;=BZ$28,BT20&lt;&gt;"",BR20=""),AND(BY20&gt;=BZ$28,BY20&lt;&gt;"",BR20=""),AND(CW20&gt;=DC$28,CW20&lt;&gt;"",CU20=""),AND(DB20&gt;=DC$28,DB20&lt;&gt;"",CU20=""),AND(EB20&gt;=EH$28,EB20&lt;&gt;""),AND(EG20&gt;=EH$28,EG20&lt;&gt;""),AND(FD20&gt;=FJ$28,FD20&lt;&gt;""),AND(FI20&gt;=FJ$28,FI20&lt;&gt;""),AND(GF20&gt;=GL$28,GF20&lt;&gt;""),AND(GK20&gt;=GL$28,GK20&lt;&gt;""),AND(HH20&gt;=HN$28,HH20&lt;&gt;""),AND(HM20&gt;=HN$28,HM20&lt;&gt;""),AND(IJ20&gt;=IP$28,IJ20&lt;&gt;""),AND(IO20&gt;=IP$28,IO20&lt;&gt;""),AND(JL20&gt;=JR$28,JL20&lt;&gt;""),AND(JQ20&gt;=JR$28,JQ20&lt;&gt;""),AND(KN20&gt;=KT$28,KN20&lt;&gt;""),AND(KS20&gt;=KT$28,KS20&lt;&gt;""),AND(LP20&gt;=LV$28,LP20&lt;&gt;""),AND(LU20&gt;=LV$28,LU20&lt;&gt;""),AND(MR20&gt;=MX$28,MR20&lt;&gt;""),AND(MW20&gt;=MX$28,MW20&lt;&gt;""),AND(NT20&gt;=NZ$28,NT20&lt;&gt;""),AND(NY20&gt;=NZ$28,NY20&lt;&gt;""),AND(OV20&gt;=PB$28,OV20&lt;&gt;""),AND(PA20&gt;=PB$28,PA20&lt;&gt;""),AND(PX20&gt;=QD$28,PX20&lt;&gt;""),AND(QC20&gt;=QD$28,QC20&lt;&gt;""),AND(QZ20&gt;=RF$28,QZ20&lt;&gt;""),AND(RE20&gt;=RF$28,RE20&lt;&gt;""),AND(SB20&gt;=SH$28,SB20&lt;&gt;""),AND(SG20&gt;=SH$28,SG20&lt;&gt;""),AND(TD20&gt;=TJ$28,TD20&lt;&gt;""),AND(TJ20&gt;=TJ$28,TJ20&lt;&gt;"")),"P","")</f>
        <v/>
      </c>
      <c r="H20" s="37" t="str">
        <f>IF(AND(G20="P",F20=""),"No DD",IF(OR(AND(AS20&gt;=AW$27,AT20&gt;=AW$31,AS20&lt;&gt;"",AO20=""),AND(BV20&gt;=BZ$27,BW20&gt;=BZ$31,BV20&lt;&gt;"",BR20=""),AND(CY20&gt;=DC$27,CZ20&gt;=DC$31,CY20&lt;&gt;"",CU20=""),AND(ED20&gt;=EH$27,EE20&gt;=EH$31,ED20&lt;&gt;""),AND(FF20&gt;=FJ$27,FG20&gt;=FJ$31,FF20&lt;&gt;""),AND(GH20&gt;=GL$27,GI20&gt;=GL$31,GH20&lt;&gt;""),AND(HJ20&gt;=HN$27,HK20&gt;=HN$31,HJ20&lt;&gt;""),AND(IL20&gt;=IP$27,IM20&gt;=IP$31,IL20&lt;&gt;""),AND(JN20&gt;=JR$27,JO20&gt;=JR$31,JN20&lt;&gt;""),AND(KP20&gt;=KT$27,KQ20&gt;=KT$31,KP20&lt;&gt;""),AND(LR20&gt;=LV$27,LS20&gt;=LV$31,LR20&lt;&gt;""),AND(MT20&gt;=MX$27,MU20&gt;=MX$31,MT20&lt;&gt;""),AND(NV20&gt;=NZ$27,NW20&gt;=NZ$31,NV20&lt;&gt;""),AND(OX20&gt;=PB$27,OY20&gt;=PB$31,OX20&lt;&gt;""),AND(PZ20&gt;=QD$27,QA20&gt;=QD$31,PZ20&lt;&gt;""),AND(RB20&gt;=RF$27,RC20&gt;=RF$31,RB20&lt;&gt;""),AND(SD20&gt;=SH$27,SE20&gt;=SH$31,SD20&lt;&gt;""),AND(TF20&gt;=TJ$27,TG20&gt;=TJ$31,TF20&lt;&gt;"")),"Merit",IF(OR(AND(AS20&gt;=AW$26,AT20&gt;=AW$30,AS20&lt;&gt;"",AO20=""),AND(BV20&gt;=BZ$26,BW20&gt;=BZ$30,BV20&lt;&gt;"",BR20=""),AND(CY20&gt;=DC$26,CZ20&gt;=DC$30,CY20&lt;&gt;"",CU20=""),AND(ED20&gt;=EH$26,EE20&gt;=EH$30,ED20&lt;&gt;""),AND(FF20&gt;=FJ$26,FG20&gt;=FJ$30,FF20&lt;&gt;""),AND(GH20&gt;=GL$26,GI20&gt;=GL$30,GH20&lt;&gt;""),AND(HJ20&gt;=HN$26,HK20&gt;=HN$30,HJ20&lt;&gt;""),AND(IL20&gt;=IP$26,IM20&gt;=IP$30,IL20&lt;&gt;""),AND(JN20&gt;=JR$26,JO20&gt;=JR$30,JN20&lt;&gt;""),AND(KP20&gt;=KT$26,KQ20&gt;=KT$30,KP20&lt;&gt;""),AND(LR20&gt;=LV$26,LS20&gt;=LV$30,LR20&lt;&gt;""),AND(MT20&gt;=MX$26,MU20&gt;=MX$30,MT20&lt;&gt;""),AND(NV20&gt;=NZ$26,NW20&gt;=NZ$30,NV20&lt;&gt;""),AND(OX20&gt;=PB$26,OY20&gt;=PB$30,OX20&lt;&gt;""),AND(PZ20&gt;=QD$26,QA20&gt;=QD$30,PZ20&lt;&gt;""),AND(RB20&gt;=RF$26,RC20&gt;=RF$30,RB20&lt;&gt;""),AND(SD20&gt;=SH$26,SE20&gt;=SH$30,SD20&lt;&gt;""),AND(TF20&gt;=TJ$26,TG20&gt;=TJ$30,TF20&lt;&gt;"")),"Excellence",IF(I20="P","Worlds Team",IF(F20="P","National Team","")))))</f>
        <v/>
      </c>
      <c r="I20" s="3" t="str">
        <f>IF(OR(AND(AS20&gt;=AW$25,AT20&gt;=AW$29,AS20&lt;&gt;"",AO20=""),AND(BV20&gt;=BZ$25,BW20&gt;=BZ$29,BV20&lt;&gt;"",BR20=""),AND(CY20&gt;=DC$25,CZ20&gt;=DC$29,CY20&lt;&gt;"",CU20=""),AND(ED20&gt;=EH$25,EE20&gt;=EH$29,ED20&lt;&gt;""),AND(FF20&gt;=FJ$25,FG20&gt;=FJ$29,FF20&lt;&gt;""),AND(GH20&gt;=GL$25,GI20&gt;=GL$29,GH20&lt;&gt;""),AND(HJ20&gt;=HN$25,HK20&gt;=HN$29,HJ20&lt;&gt;""),AND(IL20&gt;=IP$25,IM20&gt;=IP$29,IL20&lt;&gt;""),AND(JN20&gt;=JR$25,JO20&gt;=JR$29,JN20&lt;&gt;""),AND(KP20&gt;=KT$25,KQ20&gt;=KT$29,KP20&lt;&gt;""),AND(LR20&gt;=LV$25,LS20&gt;=LV$29,LR20&lt;&gt;""),AND(MT20&gt;=MX$25,MU20&gt;=MX$29,MT20&lt;&gt;""),AND(NV20&gt;=NZ$25,NW20&gt;=NZ$29,NV20&lt;&gt;""),AND(OX20&gt;=PB$25,OY20&gt;=PB$29,OX20&lt;&gt;""),AND(PZ20&gt;=QD$25,QA20&gt;=QD$29,PZ20&lt;&gt;""),AND(RB20&gt;=RF$25,RC20&gt;=RF$29,RB20&lt;&gt;""),AND(SD20&gt;=SH$25,SE20&gt;=SH$29,SD20&lt;&gt;""),AND(TF20&gt;=TJ$25,TG20&gt;=TJ$29,TF20&lt;&gt;"")),"P","")</f>
        <v/>
      </c>
      <c r="J20" s="8">
        <f>IF(COUNT(AQ20,BT20,CW20)&gt;0,LARGE((AQ20,BT20,CW20),1),0)</f>
        <v>24.7</v>
      </c>
      <c r="K20" s="8" t="str">
        <f>IF(J20=0,"",IF(J20=CW20,$CA$1,IF(J20=BT20,$AX$1,IF(J20=AQ20,$U$1,""))))</f>
        <v>2024 Elite Canada</v>
      </c>
      <c r="L20" s="8">
        <f>IF(COUNT(AQ20,BT20,CW20)&gt;1,LARGE((AQ20,BT20,CW20),2),0)</f>
        <v>19.799999999999997</v>
      </c>
      <c r="M20" s="8" t="str">
        <f>IF(K20=0,"",IF(AND(L20=J20,L20=AQ20,K20=BT20),$U$1,IF(AND(L20=J20,L20=AQ20,L20=CW20),$U$1,IF(AND(L20=J20,L20=CW20,L20=BT20),$AX$1,IF(L20=CW20,$CA$1,IF(L20=BT20,$AX$1,IF(L20=AQ20,$U$1,"")))))))</f>
        <v>2024 Nationals</v>
      </c>
      <c r="N20" s="8">
        <f>IF(COUNT(AR20,BU20,CX20)&gt;0,LARGE((AR20,BU20,CX20),1),0)</f>
        <v>24.2</v>
      </c>
      <c r="O20" s="8" t="str">
        <f>IF(N20=0,"",IF(N20=CX20,$CA$1,IF(N20=BU20,$AX$1,IF(N20=AR20,$U$1,""))))</f>
        <v>2024 Elite Canada</v>
      </c>
      <c r="P20" s="8">
        <f>IF(MAX(AV20,BY20,DB20)&gt;0,MAX(AV20,BY20,DB20),0)</f>
        <v>47.300000000000004</v>
      </c>
      <c r="Q20" s="8" t="str">
        <f>IF(P20=0,"",IF(P20=DB20,$CA$1,IF(P20=BY20,$AX$1,IF(P20=AV20,$U$1,""))))</f>
        <v>2024 Elite Canada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TD20,$SI$1,IF(R20+IF(L20="",0,L20)=SB20,$RG$1,IF(R20+IF(L20="",0,L20)=QZ20,$QE$1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))),IF(R20=DE20,IF(R20+IF(N20="",0,N20)=TE20,$SI$1,IF(R20+IF(N20="",0,N20)=SC20,$RG$1,IF(R20+IF(N20="",0,N20)=RA20,$QE$1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))),IF(R20=DF20,IF(R20+IF(P20="",0,P20)=TI20,$SI$1,IF(R20+IF(P20="",0,P20)=SG20,$RG$1,IF(R20+IF(P20="",0,P20)=RE20,$QE$1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8"/>
      <c r="AP20" s="41" t="str">
        <f>IF(SUM(V20,Z20)&gt;0,SUM(V20,Z20),"")</f>
        <v/>
      </c>
      <c r="AQ20" s="41" t="str">
        <f>IF(SUM(U20:V20,X20:Z20,AB20)-W20-AA20&gt;0,SUM(U20:V20,X20:Z20,AB20)-W20-AA20,"")</f>
        <v/>
      </c>
      <c r="AR20" s="41" t="str">
        <f>IF(SUM(AC20:AD20,AF20)-AE20&gt;0,SUM(AC20:AD20,AF20)-AE20,"")</f>
        <v/>
      </c>
      <c r="AS20" s="41" t="str">
        <f>IF(SUM(V20,Z20,AD20)&gt;0,SUM(V20,Z20,AD20),"")</f>
        <v/>
      </c>
      <c r="AT20" s="41" t="str">
        <f>IF(SUM(AQ20,AR20)&gt;0,SUM(AQ20,AR20),"")</f>
        <v/>
      </c>
      <c r="AU20" s="41" t="str">
        <f>IF(SUM(AH20,AL20)&gt;0,SUM(AH20,AL20),"")</f>
        <v/>
      </c>
      <c r="AV20" s="41" t="str">
        <f>IF(SUM(AG20:AH20,AJ20:AL20,AN20)-SUM(AI20,AM20)&gt;0,SUM(AG20:AH20,AJ20:AL20,AN20)-SUM(AI20,AM20),"")</f>
        <v/>
      </c>
      <c r="AW20" s="41" t="str">
        <f>IF(SUM(AQ20,AR20,AV20)&gt;0,SUM(AQ20,AR20,AV20),"")</f>
        <v/>
      </c>
      <c r="AX20" s="18">
        <v>0</v>
      </c>
      <c r="AY20" s="18">
        <v>0</v>
      </c>
      <c r="AZ20" s="18">
        <v>0</v>
      </c>
      <c r="BA20" s="18">
        <v>0</v>
      </c>
      <c r="BB20" s="18">
        <v>18.399999999999999</v>
      </c>
      <c r="BC20" s="18">
        <v>6.8</v>
      </c>
      <c r="BD20" s="18">
        <v>0.8</v>
      </c>
      <c r="BE20" s="18">
        <v>0.3</v>
      </c>
      <c r="BF20" s="18">
        <v>18.600000000000001</v>
      </c>
      <c r="BG20" s="18">
        <v>6.4</v>
      </c>
      <c r="BH20" s="18">
        <v>0.8</v>
      </c>
      <c r="BI20" s="18">
        <v>0</v>
      </c>
      <c r="BJ20" s="18">
        <v>16.600000000000001</v>
      </c>
      <c r="BK20" s="18">
        <v>6.8</v>
      </c>
      <c r="BL20" s="18">
        <v>0.8</v>
      </c>
      <c r="BM20" s="18">
        <v>0.3</v>
      </c>
      <c r="BN20" s="18">
        <v>18.600000000000001</v>
      </c>
      <c r="BO20" s="18">
        <v>6.4</v>
      </c>
      <c r="BP20" s="18">
        <v>0.6</v>
      </c>
      <c r="BQ20" s="18">
        <v>0</v>
      </c>
      <c r="BR20" s="29"/>
      <c r="BS20" s="11">
        <f>IF(SUM(AY20,BC20)&gt;0,SUM(AY20,BC20),"")</f>
        <v>6.8</v>
      </c>
      <c r="BT20" s="11">
        <f>IF(SUM(AX20:AY20,BA20:BC20,BE20)-AZ20-BD20&gt;0,SUM(AX20:AY20,BA20:BC20,BE20)-AZ20-BD20,"")</f>
        <v>24.7</v>
      </c>
      <c r="BU20" s="11">
        <f>IF(SUM(BF20:BG20,BI20)-BH20&gt;0,SUM(BF20:BG20,BI20)-BH20,"")</f>
        <v>24.2</v>
      </c>
      <c r="BV20" s="11">
        <f>IF(SUM(AY20,BC20,BG20)&gt;0,SUM(AY20,BC20,BG20),"")</f>
        <v>13.2</v>
      </c>
      <c r="BW20" s="11">
        <f>IF(SUM(BT20,BU20)&gt;0,SUM(BT20,BU20),"")</f>
        <v>48.9</v>
      </c>
      <c r="BX20" s="11">
        <f>IF(SUM(BK20,BO20)&gt;0,SUM(BK20,BO20),"")</f>
        <v>13.2</v>
      </c>
      <c r="BY20" s="11">
        <f>IF(SUM(BJ20:BK20,BM20:BO20,BQ20)-SUM(BL20,BP20)&gt;0,SUM(BJ20:BK20,BM20:BO20,BQ20)-SUM(BL20,BP20),"")</f>
        <v>47.300000000000004</v>
      </c>
      <c r="BZ20" s="11">
        <f>IF(SUM(BT20,BU20,BY20)&gt;0,SUM(BT20,BU20,BY20),"")</f>
        <v>96.2</v>
      </c>
      <c r="CA20" s="19">
        <v>17.399999999999999</v>
      </c>
      <c r="CB20" s="19">
        <v>2.4</v>
      </c>
      <c r="CC20" s="19">
        <v>0</v>
      </c>
      <c r="CD20" s="19">
        <v>0</v>
      </c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8"/>
      <c r="CV20" s="41">
        <f>IF(SUM(CB20,CF20)&gt;0,SUM(CB20,CF20),"")</f>
        <v>2.4</v>
      </c>
      <c r="CW20" s="41">
        <f>IF(SUM(CA20:CB20,CD20:CF20,CH20)-CC20-CG20&gt;0,SUM(CA20:CB20,CD20:CF20,CH20)-CC20-CG20,"")</f>
        <v>19.799999999999997</v>
      </c>
      <c r="CX20" s="41" t="str">
        <f>IF(SUM(CI20:CJ20,CL20)-CK20&gt;0,SUM(CI20:CJ20,CL20)-CK20,"")</f>
        <v/>
      </c>
      <c r="CY20" s="41">
        <f>IF(SUM(CB20,CF20,CJ20)&gt;0,SUM(CB20,CF20,CJ20),"")</f>
        <v>2.4</v>
      </c>
      <c r="CZ20" s="41">
        <f>IF(SUM(CW20,CX20)&gt;0,SUM(CW20,CX20),"")</f>
        <v>19.799999999999997</v>
      </c>
      <c r="DA20" s="41" t="str">
        <f>IF(SUM(CN20,CR20)&gt;0,SUM(CN20,CR20),"")</f>
        <v/>
      </c>
      <c r="DB20" s="41" t="str">
        <f>IF(SUM(CM20:CN20,CP20:CR20,CT20)-SUM(CO20,CS20)&gt;0,SUM(CM20:CN20,CP20:CR20,CT20)-SUM(CO20,CS20),"")</f>
        <v/>
      </c>
      <c r="DC20" s="41">
        <f>IF(SUM(CW20,CX20,DB20)&gt;0,SUM(CW20,CX20,DB20),"")</f>
        <v>19.799999999999997</v>
      </c>
      <c r="DD20" s="52" t="str">
        <f>IF(MAX(EB20,FD20,GF20,HH20,IJ20,JL20,KN20,LP20,MR20,NT20,OV20,PX20,QZ20,SB20,TD20)-IF(L20="",0,L20)&gt;0.001,MAX(EB20,FD20,GF20,HH20,IJ20,JL20,KN20,LP20,MR20,NT20,OV20,PX20,QZ20,SB20,TD20)-IF(L20="",0,L20),"")</f>
        <v/>
      </c>
      <c r="DE20" s="52" t="str">
        <f>IF(MAX(EC20,FE20,GG20,HI20,IK20,JM20,KO20,LQ20,MS20,NU20,OW20,PY20,RA20,SC20,TE20)-IF(N20="",0,N20)&gt;0.001,MAX(EC20,FE20,GG20,HI20,IK20,JM20,KO20,LQ20,MS20,NU20,OW20,PY20,RA20,SC20,TE20)-IF(N20="",0,N20),"")</f>
        <v/>
      </c>
      <c r="DF20" s="52" t="str">
        <f>IF(MAX(EG20,FI20,GK20,HM20,IO20,JQ20,KS20,LU20,MW20,NY20,PA20,QC20,RE20,SG20,TI20)-IF(P20="",0,P20)&gt;0.001,MAX(EG20,FI20,GK20,HM20,IO20,JQ20,KS20,LU20,MW20,NY20,PA20,QC20,RE20,SG20,TI20)-IF(P20="",0,P20),"")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>IF(SUM(DH20,DL20)&gt;0,SUM(DH20,DL20),"")</f>
        <v/>
      </c>
      <c r="EB20" s="41" t="str">
        <f>IF(SUM(DG20:DH20,DJ20:DL20,DN20)-DI20-DM20&gt;0,SUM(DG20:DH20,DJ20:DL20,DN20)-DI20-DM20,"")</f>
        <v/>
      </c>
      <c r="EC20" s="41" t="str">
        <f>IF(SUM(DO20:DP20,DR20)-DQ20&gt;0,SUM(DO20:DP20,DR20)-DQ20,"")</f>
        <v/>
      </c>
      <c r="ED20" s="41" t="str">
        <f>IF(SUM(DH20,DL20,DP20)&gt;0,SUM(DH20,DL20,DP20),"")</f>
        <v/>
      </c>
      <c r="EE20" s="41" t="str">
        <f>IF(SUM(EB20,EC20)&gt;0,SUM(EB20,EC20),"")</f>
        <v/>
      </c>
      <c r="EF20" s="41" t="str">
        <f>IF(SUM(DT20,DX20)&gt;0,SUM(DT20,DX20),"")</f>
        <v/>
      </c>
      <c r="EG20" s="41" t="str">
        <f>IF(SUM(DS20:DT20,DV20:DX20,DZ20)-SUM(DU20,DY20)&gt;0,SUM(DS20:DT20,DV20:DX20,DZ20)-SUM(DU20,DY20),"")</f>
        <v/>
      </c>
      <c r="EH20" s="41" t="str">
        <f>IF(SUM(EB20,EC20,EG20)&gt;0,SUM(EB20,EC20,EG20),"")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IF(SUM(FD20,FE20,FI20)&gt;0,SUM(FD20,FE20,FI20),"")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>IF(SUM(FL20,FP20)&gt;0,SUM(FL20,FP20),"")</f>
        <v/>
      </c>
      <c r="GF20" s="41" t="str">
        <f>IF(SUM(FK20:FL20,FN20:FP20,FR20)-FM20-FQ20&gt;0,SUM(FK20:FL20,FN20:FP20,FR20)-FM20-FQ20,"")</f>
        <v/>
      </c>
      <c r="GG20" s="41" t="str">
        <f>IF(SUM(FS20:FT20,FV20)-FU20&gt;0,SUM(FS20:FT20,FV20)-FU20,"")</f>
        <v/>
      </c>
      <c r="GH20" s="41" t="str">
        <f>IF(SUM(FL20,FP20,FT20)&gt;0,SUM(FL20,FP20,FT20),"")</f>
        <v/>
      </c>
      <c r="GI20" s="41" t="str">
        <f>IF(SUM(GF20,GG20)&gt;0,SUM(GF20,GG20),"")</f>
        <v/>
      </c>
      <c r="GJ20" s="41" t="str">
        <f>IF(SUM(FX20,GB20)&gt;0,SUM(FX20,GB20),"")</f>
        <v/>
      </c>
      <c r="GK20" s="41" t="str">
        <f>IF(SUM(FW20:FX20,FZ20:GB20,GD20)-SUM(FY20,GC20)&gt;0,SUM(FW20:FX20,FZ20:GB20,GD20)-SUM(FY20,GC20),"")</f>
        <v/>
      </c>
      <c r="GL20" s="41" t="str">
        <f>IF(SUM(GF20,GG20,GK20)&gt;0,SUM(GF20,GG20,GK20),"")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IF(SUM(HH20,HI20,HM20)&gt;0,SUM(HH20,HI20,HM20),"")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>IF(SUM(HP20,HT20)&gt;0,SUM(HP20,HT20),"")</f>
        <v/>
      </c>
      <c r="IJ20" s="41" t="str">
        <f>IF(SUM(HO20:HP20,HR20:HT20,HV20)-HQ20-HU20&gt;0,SUM(HO20:HP20,HR20:HT20,HV20)-HQ20-HU20,"")</f>
        <v/>
      </c>
      <c r="IK20" s="41" t="str">
        <f>IF(SUM(HW20:HX20,HZ20)-HY20&gt;0,SUM(HW20:HX20,HZ20)-HY20,"")</f>
        <v/>
      </c>
      <c r="IL20" s="41" t="str">
        <f>IF(SUM(HP20,HT20,HX20)&gt;0,SUM(HP20,HT20,HX20),"")</f>
        <v/>
      </c>
      <c r="IM20" s="41" t="str">
        <f>IF(SUM(IJ20,IK20)&gt;0,SUM(IJ20,IK20),"")</f>
        <v/>
      </c>
      <c r="IN20" s="41" t="str">
        <f>IF(SUM(IB20,IF20)&gt;0,SUM(IB20,IF20),"")</f>
        <v/>
      </c>
      <c r="IO20" s="41" t="str">
        <f>IF(SUM(IA20:IB20,ID20:IF20,IH20)-SUM(IC20,IG20)&gt;0,SUM(IA20:IB20,ID20:IF20,IH20)-SUM(IC20,IG20),"")</f>
        <v/>
      </c>
      <c r="IP20" s="41" t="str">
        <f>IF(SUM(IJ20,IK20,IO20)&gt;0,SUM(IJ20,IK20,IO20),"")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IF(SUM(JL20,JM20,JQ20)&gt;0,SUM(JL20,JM20,JQ20),"")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>IF(SUM(JT20,JX20)&gt;0,SUM(JT20,JX20),"")</f>
        <v/>
      </c>
      <c r="KN20" s="41" t="str">
        <f>IF(SUM(JS20:JT20,JV20:JX20,JZ20)-JU20-JY20&gt;0,SUM(JS20:JT20,JV20:JX20,JZ20)-JU20-JY20,"")</f>
        <v/>
      </c>
      <c r="KO20" s="41" t="str">
        <f>IF(SUM(KA20:KB20,KD20)-KC20&gt;0,SUM(KA20:KB20,KD20)-KC20,"")</f>
        <v/>
      </c>
      <c r="KP20" s="41" t="str">
        <f>IF(SUM(JT20,JX20,KB20)&gt;0,SUM(JT20,JX20,KB20),"")</f>
        <v/>
      </c>
      <c r="KQ20" s="41" t="str">
        <f>IF(SUM(KN20,KO20)&gt;0,SUM(KN20,KO20),"")</f>
        <v/>
      </c>
      <c r="KR20" s="41" t="str">
        <f>IF(SUM(KF20,KJ20)&gt;0,SUM(KF20,KJ20),"")</f>
        <v/>
      </c>
      <c r="KS20" s="41" t="str">
        <f>IF(SUM(KE20:KF20,KH20:KJ20,KL20)-SUM(KG20,KK20)&gt;0,SUM(KE20:KF20,KH20:KJ20,KL20)-SUM(KG20,KK20),"")</f>
        <v/>
      </c>
      <c r="KT20" s="41" t="str">
        <f>IF(SUM(KN20,KO20,KS20)&gt;0,SUM(KN20,KO20,KS20),"")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IF(SUM(LP20,LQ20,LU20)&gt;0,SUM(LP20,LQ20,LU20),"")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>IF(SUM(LX20,MB20)&gt;0,SUM(LX20,MB20),"")</f>
        <v/>
      </c>
      <c r="MR20" s="41" t="str">
        <f>IF(SUM(LW20:LX20,LZ20:MB20,MD20)-LY20-MC20&gt;0,SUM(LW20:LX20,LZ20:MB20,MD20)-LY20-MC20,"")</f>
        <v/>
      </c>
      <c r="MS20" s="41" t="str">
        <f>IF(SUM(ME20:MF20,MH20)-MG20&gt;0,SUM(ME20:MF20,MH20)-MG20,"")</f>
        <v/>
      </c>
      <c r="MT20" s="41" t="str">
        <f>IF(SUM(LX20,MB20,MF20)&gt;0,SUM(LX20,MB20,MF20),"")</f>
        <v/>
      </c>
      <c r="MU20" s="41" t="str">
        <f>IF(SUM(MR20,MS20)&gt;0,SUM(MR20,MS20),"")</f>
        <v/>
      </c>
      <c r="MV20" s="41" t="str">
        <f>IF(SUM(MJ20,MN20)&gt;0,SUM(MJ20,MN20),"")</f>
        <v/>
      </c>
      <c r="MW20" s="41" t="str">
        <f>IF(SUM(MI20:MJ20,ML20:MN20,MP20)-SUM(MK20,MO20)&gt;0,SUM(MI20:MJ20,ML20:MN20,MP20)-SUM(MK20,MO20),"")</f>
        <v/>
      </c>
      <c r="MX20" s="41" t="str">
        <f>IF(SUM(MR20,MS20,MW20)&gt;0,SUM(MR20,MS20,MW20),"")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IF(SUM(NT20,NU20,NY20)&gt;0,SUM(NT20,NU20,NY20),"")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>IF(SUM(OB20,OF20)&gt;0,SUM(OB20,OF20),"")</f>
        <v/>
      </c>
      <c r="OV20" s="41" t="str">
        <f>IF(SUM(OA20:OB20,OD20:OF20,OH20)-OC20-OG20&gt;0,SUM(OA20:OB20,OD20:OF20,OH20)-OC20-OG20,"")</f>
        <v/>
      </c>
      <c r="OW20" s="41" t="str">
        <f>IF(SUM(OI20:OJ20,OL20)-OK20&gt;0,SUM(OI20:OJ20,OL20)-OK20,"")</f>
        <v/>
      </c>
      <c r="OX20" s="41" t="str">
        <f>IF(SUM(OB20,OF20,OJ20)&gt;0,SUM(OB20,OF20,OJ20),"")</f>
        <v/>
      </c>
      <c r="OY20" s="41" t="str">
        <f>IF(SUM(OV20,OW20)&gt;0,SUM(OV20,OW20),"")</f>
        <v/>
      </c>
      <c r="OZ20" s="41" t="str">
        <f>IF(SUM(ON20,OR20)&gt;0,SUM(ON20,OR20),"")</f>
        <v/>
      </c>
      <c r="PA20" s="41" t="str">
        <f>IF(SUM(OM20:ON20,OP20:OR20,OT20)-SUM(OO20,OS20)&gt;0,SUM(OM20:ON20,OP20:OR20,OT20)-SUM(OO20,OS20),"")</f>
        <v/>
      </c>
      <c r="PB20" s="41" t="str">
        <f>IF(SUM(OV20,OW20,PA20)&gt;0,SUM(OV20,OW20,PA20),"")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IF(SUM(PX20,PY20,QC20)&gt;0,SUM(PX20,PY20,QC20),"")</f>
        <v/>
      </c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41" t="str">
        <f>IF(SUM(QF20,QJ20)&gt;0,SUM(QF20,QJ20),"")</f>
        <v/>
      </c>
      <c r="QZ20" s="41" t="str">
        <f>IF(SUM(QE20:QF20,QH20:QJ20,QL20)-QG20-QK20&gt;0,SUM(QE20:QF20,QH20:QJ20,QL20)-QG20-QK20,"")</f>
        <v/>
      </c>
      <c r="RA20" s="41" t="str">
        <f>IF(SUM(QM20:QN20,QP20)-QO20&gt;0,SUM(QM20:QN20,QP20)-QO20,"")</f>
        <v/>
      </c>
      <c r="RB20" s="41" t="str">
        <f>IF(SUM(QF20,QJ20,QN20)&gt;0,SUM(QF20,QJ20,QN20),"")</f>
        <v/>
      </c>
      <c r="RC20" s="41" t="str">
        <f>IF(SUM(QZ20,RA20)&gt;0,SUM(QZ20,RA20),"")</f>
        <v/>
      </c>
      <c r="RD20" s="41" t="str">
        <f>IF(SUM(QR20,QV20)&gt;0,SUM(QR20,QV20),"")</f>
        <v/>
      </c>
      <c r="RE20" s="41" t="str">
        <f>IF(SUM(QQ20:QR20,QT20:QV20,QX20)-SUM(QS20,QW20)&gt;0,SUM(QQ20:QR20,QT20:QV20,QX20)-SUM(QS20,QW20),"")</f>
        <v/>
      </c>
      <c r="RF20" s="41" t="str">
        <f>IF(SUM(QZ20,RA20,RE20)&gt;0,SUM(QZ20,RA20,RE20),"")</f>
        <v/>
      </c>
      <c r="RG20" s="18"/>
      <c r="RH20" s="18"/>
      <c r="RI20" s="18"/>
      <c r="RJ20" s="18"/>
      <c r="RK20" s="18"/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1" t="str">
        <f>IF(SUM(RH20,RL20)&gt;0,SUM(RH20,RL20),"")</f>
        <v/>
      </c>
      <c r="SB20" s="11" t="str">
        <f>IF(SUM(RG20:RH20,RJ20:RL20,RN20)-RI20-RM20&gt;0,SUM(RG20:RH20,RJ20:RL20,RN20)-RI20-RM20,"")</f>
        <v/>
      </c>
      <c r="SC20" s="11" t="str">
        <f>IF(SUM(RO20:RP20,RR20)-RQ20&gt;0,SUM(RO20:RP20,RR20)-RQ20,"")</f>
        <v/>
      </c>
      <c r="SD20" s="11" t="str">
        <f>IF(SUM(RH20,RL20,RP20)&gt;0,SUM(RH20,RL20,RP20),"")</f>
        <v/>
      </c>
      <c r="SE20" s="11" t="str">
        <f>IF(SUM(SB20,SC20)&gt;0,SUM(SB20,SC20),"")</f>
        <v/>
      </c>
      <c r="SF20" s="11" t="str">
        <f>IF(SUM(RT20,RX20)&gt;0,SUM(RT20,RX20),"")</f>
        <v/>
      </c>
      <c r="SG20" s="11" t="str">
        <f>IF(SUM(RS20:RT20,RV20:RX20,RZ20)-SUM(RU20,RY20)&gt;0,SUM(RS20:RT20,RV20:RX20,RZ20)-SUM(RU20,RY20),"")</f>
        <v/>
      </c>
      <c r="SH20" s="11" t="str">
        <f>IF(SUM(SB20,SC20,SG20)&gt;0,SUM(SB20,SC20,SG20),"")</f>
        <v/>
      </c>
      <c r="SI20" s="17"/>
      <c r="SJ20" s="17"/>
      <c r="SK20" s="17"/>
      <c r="SL20" s="17"/>
      <c r="SM20" s="17"/>
      <c r="SN20" s="17"/>
      <c r="SO20" s="17"/>
      <c r="SP20" s="17"/>
      <c r="SQ20" s="17"/>
      <c r="SR20" s="17"/>
      <c r="SS20" s="17"/>
      <c r="ST20" s="17"/>
      <c r="SU20" s="17"/>
      <c r="SV20" s="17"/>
      <c r="SW20" s="17"/>
      <c r="SX20" s="17"/>
      <c r="SY20" s="17"/>
      <c r="SZ20" s="17"/>
      <c r="TA20" s="17"/>
      <c r="TB20" s="17"/>
      <c r="TC20" s="41" t="str">
        <f>IF(SUM(SJ20,SN20)&gt;0,SUM(SJ20,SN20),"")</f>
        <v/>
      </c>
      <c r="TD20" s="41" t="str">
        <f>IF(SUM(SI20:SJ20,SL20:SN20,SP20)-SK20-SO20&gt;0,SUM(SI20:SJ20,SL20:SN20,SP20)-SK20-SO20,"")</f>
        <v/>
      </c>
      <c r="TE20" s="41" t="str">
        <f>IF(SUM(SQ20:SR20,ST20)-SS20&gt;0,SUM(SQ20:SR20,ST20)-SS20,"")</f>
        <v/>
      </c>
      <c r="TF20" s="41" t="str">
        <f>IF(SUM(SJ20,SN20,SR20)&gt;0,SUM(SJ20,SN20,SR20),"")</f>
        <v/>
      </c>
      <c r="TG20" s="41" t="str">
        <f>IF(SUM(TD20,TE20)&gt;0,SUM(TD20,TE20),"")</f>
        <v/>
      </c>
      <c r="TH20" s="41" t="str">
        <f>IF(SUM(SV20,SZ20)&gt;0,SUM(SV20,SZ20),"")</f>
        <v/>
      </c>
      <c r="TI20" s="41" t="str">
        <f>IF(SUM(SU20:SV20,SX20:SZ20,TB20)-SUM(SW20,TA20)&gt;0,SUM(SU20:SV20,SX20:SZ20,TB20)-SUM(SW20,TA20),"")</f>
        <v/>
      </c>
      <c r="TJ20" s="41" t="str">
        <f>IF(SUM(TD20,TE20,TI20)&gt;0,SUM(TD20,TE20,TI20),"")</f>
        <v/>
      </c>
      <c r="TK20" s="27">
        <f>IF($CU20="P",CA20,(CA20+AX20)/2)</f>
        <v>8.6999999999999993</v>
      </c>
      <c r="TL20" s="27">
        <f>IF($CU20="P",CB20,(CB20+AY20)/2)</f>
        <v>1.2</v>
      </c>
      <c r="TM20" s="27">
        <f>IF($CU20="P",CC20,(CC20+AZ20)/2)</f>
        <v>0</v>
      </c>
      <c r="TN20" s="27">
        <f>IF($CU20="P",CD20,(CD20+BA20)/2)</f>
        <v>0</v>
      </c>
      <c r="TO20" s="27">
        <f>IF($CU20="P",CE20,(CE20+BB20)/2)</f>
        <v>9.1999999999999993</v>
      </c>
      <c r="TP20" s="27">
        <f>IF($CU20="P",CF20,(CF20+BC20)/2)</f>
        <v>3.4</v>
      </c>
      <c r="TQ20" s="27">
        <f>IF($CU20="P",CG20,(CG20+BD20)/2)</f>
        <v>0.4</v>
      </c>
      <c r="TR20" s="27">
        <f>IF($CU20="P",CH20,(CH20+BE20)/2)</f>
        <v>0.15</v>
      </c>
      <c r="TS20" s="27">
        <f>IF($CU20="P",CI20,(CI20+BF20)/2)</f>
        <v>9.3000000000000007</v>
      </c>
      <c r="TT20" s="27">
        <f>IF($CU20="P",CJ20,(CJ20+BG20)/2)</f>
        <v>3.2</v>
      </c>
      <c r="TU20" s="27">
        <f>IF($CU20="P",CK20,(CK20+BH20)/2)</f>
        <v>0.4</v>
      </c>
      <c r="TV20" s="27">
        <f>IF($CU20="P",CL20,(CL20+BI20)/2)</f>
        <v>0</v>
      </c>
      <c r="TW20" s="27">
        <f>IF($CU20="P",CM20,(CM20+BJ20)/2)</f>
        <v>8.3000000000000007</v>
      </c>
      <c r="TX20" s="27">
        <f>IF($CU20="P",CN20,(CN20+BK20)/2)</f>
        <v>3.4</v>
      </c>
      <c r="TY20" s="27">
        <f>IF($CU20="P",CO20,(CO20+BL20)/2)</f>
        <v>0.4</v>
      </c>
      <c r="TZ20" s="27">
        <f>IF($CU20="P",CP20,(CP20+BM20)/2)</f>
        <v>0.15</v>
      </c>
      <c r="UA20" s="27">
        <f>IF($CU20="P",CQ20,(CQ20+BN20)/2)</f>
        <v>9.3000000000000007</v>
      </c>
      <c r="UB20" s="27">
        <f>IF($CU20="P",CR20,(CR20+BO20)/2)</f>
        <v>3.2</v>
      </c>
      <c r="UC20" s="27">
        <f>IF($CU20="P",CS20,(CS20+BP20)/2)</f>
        <v>0.3</v>
      </c>
      <c r="UD20" s="27">
        <f>IF($CU20="P",CT20,(CT20+BQ20)/2)</f>
        <v>0</v>
      </c>
      <c r="UE20" s="29" t="s">
        <v>56</v>
      </c>
      <c r="UF20" s="11">
        <f>IF(SUM(TL20,TP20)&gt;0,SUM(TL20,TP20),"")</f>
        <v>4.5999999999999996</v>
      </c>
      <c r="UG20" s="11">
        <f>IF(SUM(TK20:TL20,TN20:TP20,TR20)-TM20-TQ20&gt;0,SUM(TK20:TL20,TN20:TP20,TR20)-TM20-TQ20,"")</f>
        <v>22.249999999999996</v>
      </c>
      <c r="UH20" s="11">
        <f>IF(SUM(TS20:TT20,TV20)-TU20&gt;0,SUM(TS20:TT20,TV20)-TU20,"")</f>
        <v>12.1</v>
      </c>
      <c r="UI20" s="11">
        <f>IF(SUM(TL20,TP20,TT20)&gt;0,SUM(TL20,TP20,TT20),"")</f>
        <v>7.8</v>
      </c>
      <c r="UJ20" s="11">
        <f>IF(SUM(UG20,UH20)&gt;0,SUM(UG20,UH20),"")</f>
        <v>34.349999999999994</v>
      </c>
      <c r="UK20" s="11">
        <f>IF(SUM(TX20,UB20)&gt;0,SUM(TX20,UB20),"")</f>
        <v>6.6</v>
      </c>
      <c r="UL20" s="11">
        <f>IF(SUM(TW20:TX20,TZ20:UB20,UD20)-SUM(TY20,UC20)&gt;0,SUM(TW20:TX20,TZ20:UB20,UD20)-SUM(TY20,UC20),"")</f>
        <v>23.650000000000002</v>
      </c>
      <c r="UM20" s="11">
        <f>IF(SUM(UG20,UH20,UL20)&gt;0,SUM(UG20,UH20,UL20),"")</f>
        <v>58</v>
      </c>
    </row>
    <row r="21" spans="1:559" x14ac:dyDescent="0.2">
      <c r="A21" s="4" t="str" cm="1">
        <f t="array" ref="A21">IF(AND(H21&lt;&gt;"",H21&lt;&gt;"No DD"),SUMPRODUCT((H$4:H$22&lt;&gt;"")*(H$4:H$22&lt;&gt;"No DD")*(E$4:E$22&gt;E21))+1,IF(H21="No DD",SUMPRODUCT((H$4:H$22="No DD")*(E$4:E$22&gt;E21))+1+SUMPRODUCT((H$4:H$22&lt;&gt;"")*(H$4:H$22&lt;&gt;"No DD")),""))</f>
        <v/>
      </c>
      <c r="B21" s="5" t="s">
        <v>173</v>
      </c>
      <c r="C21" s="4" t="s">
        <v>6</v>
      </c>
      <c r="D21" s="4">
        <v>2001</v>
      </c>
      <c r="E21" s="9">
        <f>SUM(J21:R21)+SUM(J21:N21)*0.0000001+SUM(J21)*0.0000000000001</f>
        <v>104.00000620000432</v>
      </c>
      <c r="F21" s="3" t="str">
        <f>IF(OR(AND(AP21&gt;=AW$24,AQ21&gt;=AW$28,AP21&lt;&gt;"",AO21=""),AND(AU21&gt;=AW$24,AV21&gt;=AW$28,AU21&lt;&gt;"",AO21=""),AND(BS21&gt;=BZ$24,BT21&gt;=BZ$28,BS21&lt;&gt;"",BR21=""),AND(BX21&gt;=BZ$24,BY21&gt;=BZ$28,BX21&lt;&gt;"",BR21=""),AND(CV21&gt;=DC$24,CW21&gt;=DC$28,CV21&lt;&gt;"",CU21=""),AND(DA21&gt;=DC$24,DB21&gt;=DC$28,DA21&lt;&gt;""),AND(EA21&gt;=EH$24,EB21&gt;=EH$28,EA21&lt;&gt;""),AND(EF21&gt;=EH$24,EG21&gt;=EH$28,EF21&lt;&gt;""),AND(FC21&gt;=FJ$24,FD21&gt;=FJ$28,FC21&lt;&gt;""),AND(FH21&gt;=FJ$24,FI21&gt;=FJ$28,FH21&lt;&gt;""),AND(GE21&gt;=GL$24,GF21&gt;=GL$28,GE21&lt;&gt;""),AND(GJ21&gt;=GL$24,GK21&gt;=GL$28,GJ21&lt;&gt;""),AND(HG21&gt;=HN$24,HH21&gt;=HN$28,HG21&lt;&gt;""),AND(HL21&gt;=HN$24,HM21&gt;=HN$28,HL21&lt;&gt;""),AND(II21&gt;=IP$24,IJ21&gt;=IP$28,II21&lt;&gt;""),AND(IN21&gt;=IP$24,IO21&gt;=IP$28,IN21&lt;&gt;""),AND(JK21&gt;=JR$24,JL21&gt;=JR$28,JK21&lt;&gt;""),AND(JP21&gt;=JR$24,JQ21&gt;=JR$28,JP21&lt;&gt;""),AND(KM21&gt;=KT$24,KN21&gt;=KT$28,KM21&lt;&gt;""),AND(KR21&gt;=KT$24,KS21&gt;=KT$28,KR21&lt;&gt;""),AND(LO21&gt;=LV$24,LP21&gt;=LV$28,LO21&lt;&gt;""),AND(LT21&gt;=LV$24,LU21&gt;=LV$28,LT21&lt;&gt;""),AND(MQ21&gt;=MX$24,MR21&gt;=MX$28,MQ21&lt;&gt;""),AND(MV21&gt;=MX$24,MW21&gt;=MX$28,MV21&lt;&gt;""),AND(NS21&gt;=NZ$24,NT21&gt;=NZ$28,NS21&lt;&gt;""),AND(NX21&gt;=NZ$24,NY21&gt;=NZ$28,NX21&lt;&gt;""),AND(OU21&gt;=PB$24,OV21&gt;=PB$28,OU21&lt;&gt;""),AND(OZ21&gt;=PB$24,PA21&gt;=PB$28,OZ21&lt;&gt;""),AND(PW21&gt;=QD$24,PX21&gt;=QD$28,PW21&lt;&gt;""),AND(QB21&gt;=QD$24,QC21&gt;=QD$28,QB21&lt;&gt;""),AND(QY21&gt;=RF$24,QZ21&gt;=RF$28,QY21&lt;&gt;""),AND(RD21&gt;=RF$24,RE21&gt;=RF$28,RD21&lt;&gt;""),AND(SA21&gt;=SH$24,SB21&gt;=SH$28,SA21&lt;&gt;""),AND(SF21&gt;=SH$24,SG21&gt;=SH$28,SF21&lt;&gt;""),AND(TC21&gt;=TJ$24,TD21&gt;=TJ$28,TC21&lt;&gt;""),AND(TI21&gt;=TJ$24,TJ21&gt;=TJ$28,TI21&lt;&gt;"")),"P","")</f>
        <v/>
      </c>
      <c r="G21" s="3" t="str">
        <f>IF(OR(AND(AQ21&gt;=AW$28,AQ21&lt;&gt;"",AO21=""),AND(AV21&gt;=AW$28,AV21&lt;&gt;"",AO21=""),AND(BT21&gt;=BZ$28,BT21&lt;&gt;"",BR21=""),AND(BY21&gt;=BZ$28,BY21&lt;&gt;"",BR21=""),AND(CW21&gt;=DC$28,CW21&lt;&gt;"",CU21=""),AND(DB21&gt;=DC$28,DB21&lt;&gt;"",CU21=""),AND(EB21&gt;=EH$28,EB21&lt;&gt;""),AND(EG21&gt;=EH$28,EG21&lt;&gt;""),AND(FD21&gt;=FJ$28,FD21&lt;&gt;""),AND(FI21&gt;=FJ$28,FI21&lt;&gt;""),AND(GF21&gt;=GL$28,GF21&lt;&gt;""),AND(GK21&gt;=GL$28,GK21&lt;&gt;""),AND(HH21&gt;=HN$28,HH21&lt;&gt;""),AND(HM21&gt;=HN$28,HM21&lt;&gt;""),AND(IJ21&gt;=IP$28,IJ21&lt;&gt;""),AND(IO21&gt;=IP$28,IO21&lt;&gt;""),AND(JL21&gt;=JR$28,JL21&lt;&gt;""),AND(JQ21&gt;=JR$28,JQ21&lt;&gt;""),AND(KN21&gt;=KT$28,KN21&lt;&gt;""),AND(KS21&gt;=KT$28,KS21&lt;&gt;""),AND(LP21&gt;=LV$28,LP21&lt;&gt;""),AND(LU21&gt;=LV$28,LU21&lt;&gt;""),AND(MR21&gt;=MX$28,MR21&lt;&gt;""),AND(MW21&gt;=MX$28,MW21&lt;&gt;""),AND(NT21&gt;=NZ$28,NT21&lt;&gt;""),AND(NY21&gt;=NZ$28,NY21&lt;&gt;""),AND(OV21&gt;=PB$28,OV21&lt;&gt;""),AND(PA21&gt;=PB$28,PA21&lt;&gt;""),AND(PX21&gt;=QD$28,PX21&lt;&gt;""),AND(QC21&gt;=QD$28,QC21&lt;&gt;""),AND(QZ21&gt;=RF$28,QZ21&lt;&gt;""),AND(RE21&gt;=RF$28,RE21&lt;&gt;""),AND(SB21&gt;=SH$28,SB21&lt;&gt;""),AND(SG21&gt;=SH$28,SG21&lt;&gt;""),AND(TD21&gt;=TJ$28,TD21&lt;&gt;""),AND(TJ21&gt;=TJ$28,TJ21&lt;&gt;"")),"P","")</f>
        <v/>
      </c>
      <c r="H21" s="37" t="str">
        <f>IF(AND(G21="P",F21=""),"No DD",IF(OR(AND(AS21&gt;=AW$27,AT21&gt;=AW$31,AS21&lt;&gt;"",AO21=""),AND(BV21&gt;=BZ$27,BW21&gt;=BZ$31,BV21&lt;&gt;"",BR21=""),AND(CY21&gt;=DC$27,CZ21&gt;=DC$31,CY21&lt;&gt;"",CU21=""),AND(ED21&gt;=EH$27,EE21&gt;=EH$31,ED21&lt;&gt;""),AND(FF21&gt;=FJ$27,FG21&gt;=FJ$31,FF21&lt;&gt;""),AND(GH21&gt;=GL$27,GI21&gt;=GL$31,GH21&lt;&gt;""),AND(HJ21&gt;=HN$27,HK21&gt;=HN$31,HJ21&lt;&gt;""),AND(IL21&gt;=IP$27,IM21&gt;=IP$31,IL21&lt;&gt;""),AND(JN21&gt;=JR$27,JO21&gt;=JR$31,JN21&lt;&gt;""),AND(KP21&gt;=KT$27,KQ21&gt;=KT$31,KP21&lt;&gt;""),AND(LR21&gt;=LV$27,LS21&gt;=LV$31,LR21&lt;&gt;""),AND(MT21&gt;=MX$27,MU21&gt;=MX$31,MT21&lt;&gt;""),AND(NV21&gt;=NZ$27,NW21&gt;=NZ$31,NV21&lt;&gt;""),AND(OX21&gt;=PB$27,OY21&gt;=PB$31,OX21&lt;&gt;""),AND(PZ21&gt;=QD$27,QA21&gt;=QD$31,PZ21&lt;&gt;""),AND(RB21&gt;=RF$27,RC21&gt;=RF$31,RB21&lt;&gt;""),AND(SD21&gt;=SH$27,SE21&gt;=SH$31,SD21&lt;&gt;""),AND(TF21&gt;=TJ$27,TG21&gt;=TJ$31,TF21&lt;&gt;"")),"Merit",IF(OR(AND(AS21&gt;=AW$26,AT21&gt;=AW$30,AS21&lt;&gt;"",AO21=""),AND(BV21&gt;=BZ$26,BW21&gt;=BZ$30,BV21&lt;&gt;"",BR21=""),AND(CY21&gt;=DC$26,CZ21&gt;=DC$30,CY21&lt;&gt;"",CU21=""),AND(ED21&gt;=EH$26,EE21&gt;=EH$30,ED21&lt;&gt;""),AND(FF21&gt;=FJ$26,FG21&gt;=FJ$30,FF21&lt;&gt;""),AND(GH21&gt;=GL$26,GI21&gt;=GL$30,GH21&lt;&gt;""),AND(HJ21&gt;=HN$26,HK21&gt;=HN$30,HJ21&lt;&gt;""),AND(IL21&gt;=IP$26,IM21&gt;=IP$30,IL21&lt;&gt;""),AND(JN21&gt;=JR$26,JO21&gt;=JR$30,JN21&lt;&gt;""),AND(KP21&gt;=KT$26,KQ21&gt;=KT$30,KP21&lt;&gt;""),AND(LR21&gt;=LV$26,LS21&gt;=LV$30,LR21&lt;&gt;""),AND(MT21&gt;=MX$26,MU21&gt;=MX$30,MT21&lt;&gt;""),AND(NV21&gt;=NZ$26,NW21&gt;=NZ$30,NV21&lt;&gt;""),AND(OX21&gt;=PB$26,OY21&gt;=PB$30,OX21&lt;&gt;""),AND(PZ21&gt;=QD$26,QA21&gt;=QD$30,PZ21&lt;&gt;""),AND(RB21&gt;=RF$26,RC21&gt;=RF$30,RB21&lt;&gt;""),AND(SD21&gt;=SH$26,SE21&gt;=SH$30,SD21&lt;&gt;""),AND(TF21&gt;=TJ$26,TG21&gt;=TJ$30,TF21&lt;&gt;"")),"Excellence",IF(I21="P","Worlds Team",IF(F21="P","National Team","")))))</f>
        <v/>
      </c>
      <c r="I21" s="3" t="str">
        <f>IF(OR(AND(AS21&gt;=AW$25,AT21&gt;=AW$29,AS21&lt;&gt;"",AO21=""),AND(BV21&gt;=BZ$25,BW21&gt;=BZ$29,BV21&lt;&gt;"",BR21=""),AND(CY21&gt;=DC$25,CZ21&gt;=DC$29,CY21&lt;&gt;"",CU21=""),AND(ED21&gt;=EH$25,EE21&gt;=EH$29,ED21&lt;&gt;""),AND(FF21&gt;=FJ$25,FG21&gt;=FJ$29,FF21&lt;&gt;""),AND(GH21&gt;=GL$25,GI21&gt;=GL$29,GH21&lt;&gt;""),AND(HJ21&gt;=HN$25,HK21&gt;=HN$29,HJ21&lt;&gt;""),AND(IL21&gt;=IP$25,IM21&gt;=IP$29,IL21&lt;&gt;""),AND(JN21&gt;=JR$25,JO21&gt;=JR$29,JN21&lt;&gt;""),AND(KP21&gt;=KT$25,KQ21&gt;=KT$29,KP21&lt;&gt;""),AND(LR21&gt;=LV$25,LS21&gt;=LV$29,LR21&lt;&gt;""),AND(MT21&gt;=MX$25,MU21&gt;=MX$29,MT21&lt;&gt;""),AND(NV21&gt;=NZ$25,NW21&gt;=NZ$29,NV21&lt;&gt;""),AND(OX21&gt;=PB$25,OY21&gt;=PB$29,OX21&lt;&gt;""),AND(PZ21&gt;=QD$25,QA21&gt;=QD$29,PZ21&lt;&gt;""),AND(RB21&gt;=RF$25,RC21&gt;=RF$29,RB21&lt;&gt;""),AND(SD21&gt;=SH$25,SE21&gt;=SH$29,SD21&lt;&gt;""),AND(TF21&gt;=TJ$25,TG21&gt;=TJ$29,TF21&lt;&gt;"")),"P","")</f>
        <v/>
      </c>
      <c r="J21" s="8">
        <f>IF(COUNT(AQ21,BT21,CW21)&gt;0,LARGE((AQ21,BT21,CW21),1),0)</f>
        <v>43.199999999999996</v>
      </c>
      <c r="K21" s="8" t="str">
        <f>IF(J21=0,"",IF(J21=CW21,$CA$1,IF(J21=BT21,$AX$1,IF(J21=AQ21,$U$1,""))))</f>
        <v>2024 Nationals</v>
      </c>
      <c r="L21" s="8">
        <f>IF(COUNT(AQ21,BT21,CW21)&gt;1,LARGE((AQ21,BT21,CW21),2),0)</f>
        <v>0</v>
      </c>
      <c r="M21" s="8" t="str">
        <f>IF(K21=0,"",IF(AND(L21=J21,L21=AQ21,K21=BT21),$U$1,IF(AND(L21=J21,L21=AQ21,L21=CW21),$U$1,IF(AND(L21=J21,L21=CW21,L21=BT21),$AX$1,IF(L21=CW21,$CA$1,IF(L21=BT21,$AX$1,IF(L21=AQ21,$U$1,"")))))))</f>
        <v/>
      </c>
      <c r="N21" s="8">
        <f>IF(COUNT(AR21,BU21,CX21)&gt;0,LARGE((AR21,BU21,CX21),1),0)</f>
        <v>18.8</v>
      </c>
      <c r="O21" s="8" t="str">
        <f>IF(N21=0,"",IF(N21=CX21,$CA$1,IF(N21=BU21,$AX$1,IF(N21=AR21,$U$1,""))))</f>
        <v>2024 Nationals</v>
      </c>
      <c r="P21" s="8">
        <f>IF(MAX(AV21,BY21,DB21)&gt;0,MAX(AV21,BY21,DB21),0)</f>
        <v>42</v>
      </c>
      <c r="Q21" s="8" t="str">
        <f>IF(P21=0,"",IF(P21=DB21,$CA$1,IF(P21=BY21,$AX$1,IF(P21=AV21,$U$1,""))))</f>
        <v>2024 Nationals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TD21,$SI$1,IF(R21+IF(L21="",0,L21)=SB21,$RG$1,IF(R21+IF(L21="",0,L21)=QZ21,$QE$1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))),IF(R21=DE21,IF(R21+IF(N21="",0,N21)=TE21,$SI$1,IF(R21+IF(N21="",0,N21)=SC21,$RG$1,IF(R21+IF(N21="",0,N21)=RA21,$QE$1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))),IF(R21=DF21,IF(R21+IF(P21="",0,P21)=TI21,$SI$1,IF(R21+IF(P21="",0,P21)=SG21,$RG$1,IF(R21+IF(P21="",0,P21)=RE21,$QE$1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)))</f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8"/>
      <c r="AP21" s="41" t="str">
        <f>IF(SUM(V21,Z21)&gt;0,SUM(V21,Z21),"")</f>
        <v/>
      </c>
      <c r="AQ21" s="41" t="str">
        <f>IF(SUM(U21:V21,X21:Z21,AB21)-W21-AA21&gt;0,SUM(U21:V21,X21:Z21,AB21)-W21-AA21,"")</f>
        <v/>
      </c>
      <c r="AR21" s="41" t="str">
        <f>IF(SUM(AC21:AD21,AF21)-AE21&gt;0,SUM(AC21:AD21,AF21)-AE21,"")</f>
        <v/>
      </c>
      <c r="AS21" s="41" t="str">
        <f>IF(SUM(V21,Z21,AD21)&gt;0,SUM(V21,Z21,AD21),"")</f>
        <v/>
      </c>
      <c r="AT21" s="41" t="str">
        <f>IF(SUM(AQ21,AR21)&gt;0,SUM(AQ21,AR21),"")</f>
        <v/>
      </c>
      <c r="AU21" s="41" t="str">
        <f>IF(SUM(AH21,AL21)&gt;0,SUM(AH21,AL21),"")</f>
        <v/>
      </c>
      <c r="AV21" s="41" t="str">
        <f>IF(SUM(AG21:AH21,AJ21:AL21,AN21)-SUM(AI21,AM21)&gt;0,SUM(AG21:AH21,AJ21:AL21,AN21)-SUM(AI21,AM21),"")</f>
        <v/>
      </c>
      <c r="AW21" s="41" t="str">
        <f>IF(SUM(AQ21,AR21,AV21)&gt;0,SUM(AQ21,AR21,AV21),"")</f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9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IF(SUM(BT21,BU21,BY21)&gt;0,SUM(BT21,BU21,BY21),"")</f>
        <v/>
      </c>
      <c r="CA21" s="19">
        <v>19</v>
      </c>
      <c r="CB21" s="19">
        <v>3.5</v>
      </c>
      <c r="CC21" s="19">
        <v>0.9</v>
      </c>
      <c r="CD21" s="19">
        <v>0</v>
      </c>
      <c r="CE21" s="19">
        <v>18.8</v>
      </c>
      <c r="CF21" s="19">
        <v>3.9</v>
      </c>
      <c r="CG21" s="19">
        <v>1.1000000000000001</v>
      </c>
      <c r="CH21" s="19">
        <v>0</v>
      </c>
      <c r="CI21" s="19">
        <v>17.8</v>
      </c>
      <c r="CJ21" s="19">
        <v>3</v>
      </c>
      <c r="CK21" s="19">
        <v>2</v>
      </c>
      <c r="CL21" s="19">
        <v>0</v>
      </c>
      <c r="CM21" s="19">
        <v>17.5</v>
      </c>
      <c r="CN21" s="19">
        <v>3.5</v>
      </c>
      <c r="CO21" s="19">
        <v>0.9</v>
      </c>
      <c r="CP21" s="19">
        <v>0</v>
      </c>
      <c r="CQ21" s="19">
        <v>18.7</v>
      </c>
      <c r="CR21" s="19">
        <v>3.9</v>
      </c>
      <c r="CS21" s="19">
        <v>0.7</v>
      </c>
      <c r="CT21" s="19">
        <v>0</v>
      </c>
      <c r="CU21" s="28"/>
      <c r="CV21" s="41">
        <f>IF(SUM(CB21,CF21)&gt;0,SUM(CB21,CF21),"")</f>
        <v>7.4</v>
      </c>
      <c r="CW21" s="41">
        <f>IF(SUM(CA21:CB21,CD21:CF21,CH21)-CC21-CG21&gt;0,SUM(CA21:CB21,CD21:CF21,CH21)-CC21-CG21,"")</f>
        <v>43.199999999999996</v>
      </c>
      <c r="CX21" s="41">
        <f>IF(SUM(CI21:CJ21,CL21)-CK21&gt;0,SUM(CI21:CJ21,CL21)-CK21,"")</f>
        <v>18.8</v>
      </c>
      <c r="CY21" s="41">
        <f>IF(SUM(CB21,CF21,CJ21)&gt;0,SUM(CB21,CF21,CJ21),"")</f>
        <v>10.4</v>
      </c>
      <c r="CZ21" s="41">
        <f>IF(SUM(CW21,CX21)&gt;0,SUM(CW21,CX21),"")</f>
        <v>62</v>
      </c>
      <c r="DA21" s="41">
        <f>IF(SUM(CN21,CR21)&gt;0,SUM(CN21,CR21),"")</f>
        <v>7.4</v>
      </c>
      <c r="DB21" s="41">
        <f>IF(SUM(CM21:CN21,CP21:CR21,CT21)-SUM(CO21,CS21)&gt;0,SUM(CM21:CN21,CP21:CR21,CT21)-SUM(CO21,CS21),"")</f>
        <v>42</v>
      </c>
      <c r="DC21" s="41">
        <f>IF(SUM(CW21,CX21,DB21)&gt;0,SUM(CW21,CX21,DB21),"")</f>
        <v>104</v>
      </c>
      <c r="DD21" s="52" t="str">
        <f>IF(MAX(EB21,FD21,GF21,HH21,IJ21,JL21,KN21,LP21,MR21,NT21,OV21,PX21,QZ21,SB21,TD21)-IF(L21="",0,L21)&gt;0.001,MAX(EB21,FD21,GF21,HH21,IJ21,JL21,KN21,LP21,MR21,NT21,OV21,PX21,QZ21,SB21,TD21)-IF(L21="",0,L21),"")</f>
        <v/>
      </c>
      <c r="DE21" s="52" t="str">
        <f>IF(MAX(EC21,FE21,GG21,HI21,IK21,JM21,KO21,LQ21,MS21,NU21,OW21,PY21,RA21,SC21,TE21)-IF(N21="",0,N21)&gt;0.001,MAX(EC21,FE21,GG21,HI21,IK21,JM21,KO21,LQ21,MS21,NU21,OW21,PY21,RA21,SC21,TE21)-IF(N21="",0,N21),"")</f>
        <v/>
      </c>
      <c r="DF21" s="52" t="str">
        <f>IF(MAX(EG21,FI21,GK21,HM21,IO21,JQ21,KS21,LU21,MW21,NY21,PA21,QC21,RE21,SG21,TI21)-IF(P21="",0,P21)&gt;0.001,MAX(EG21,FI21,GK21,HM21,IO21,JQ21,KS21,LU21,MW21,NY21,PA21,QC21,RE21,SG21,TI21)-IF(P21="",0,P21),"")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>IF(SUM(DH21,DL21)&gt;0,SUM(DH21,DL21),"")</f>
        <v/>
      </c>
      <c r="EB21" s="41" t="str">
        <f>IF(SUM(DG21:DH21,DJ21:DL21,DN21)-DI21-DM21&gt;0,SUM(DG21:DH21,DJ21:DL21,DN21)-DI21-DM21,"")</f>
        <v/>
      </c>
      <c r="EC21" s="41" t="str">
        <f>IF(SUM(DO21:DP21,DR21)-DQ21&gt;0,SUM(DO21:DP21,DR21)-DQ21,"")</f>
        <v/>
      </c>
      <c r="ED21" s="41" t="str">
        <f>IF(SUM(DH21,DL21,DP21)&gt;0,SUM(DH21,DL21,DP21),"")</f>
        <v/>
      </c>
      <c r="EE21" s="41" t="str">
        <f>IF(SUM(EB21,EC21)&gt;0,SUM(EB21,EC21),"")</f>
        <v/>
      </c>
      <c r="EF21" s="41" t="str">
        <f>IF(SUM(DT21,DX21)&gt;0,SUM(DT21,DX21),"")</f>
        <v/>
      </c>
      <c r="EG21" s="41" t="str">
        <f>IF(SUM(DS21:DT21,DV21:DX21,DZ21)-SUM(DU21,DY21)&gt;0,SUM(DS21:DT21,DV21:DX21,DZ21)-SUM(DU21,DY21),"")</f>
        <v/>
      </c>
      <c r="EH21" s="41" t="str">
        <f>IF(SUM(EB21,EC21,EG21)&gt;0,SUM(EB21,EC21,EG21),"")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IF(SUM(FD21,FE21,FI21)&gt;0,SUM(FD21,FE21,FI21),"")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>IF(SUM(FL21,FP21)&gt;0,SUM(FL21,FP21),"")</f>
        <v/>
      </c>
      <c r="GF21" s="41" t="str">
        <f>IF(SUM(FK21:FL21,FN21:FP21,FR21)-FM21-FQ21&gt;0,SUM(FK21:FL21,FN21:FP21,FR21)-FM21-FQ21,"")</f>
        <v/>
      </c>
      <c r="GG21" s="41" t="str">
        <f>IF(SUM(FS21:FT21,FV21)-FU21&gt;0,SUM(FS21:FT21,FV21)-FU21,"")</f>
        <v/>
      </c>
      <c r="GH21" s="41" t="str">
        <f>IF(SUM(FL21,FP21,FT21)&gt;0,SUM(FL21,FP21,FT21),"")</f>
        <v/>
      </c>
      <c r="GI21" s="41" t="str">
        <f>IF(SUM(GF21,GG21)&gt;0,SUM(GF21,GG21),"")</f>
        <v/>
      </c>
      <c r="GJ21" s="41" t="str">
        <f>IF(SUM(FX21,GB21)&gt;0,SUM(FX21,GB21),"")</f>
        <v/>
      </c>
      <c r="GK21" s="41" t="str">
        <f>IF(SUM(FW21:FX21,FZ21:GB21,GD21)-SUM(FY21,GC21)&gt;0,SUM(FW21:FX21,FZ21:GB21,GD21)-SUM(FY21,GC21),"")</f>
        <v/>
      </c>
      <c r="GL21" s="41" t="str">
        <f>IF(SUM(GF21,GG21,GK21)&gt;0,SUM(GF21,GG21,GK21),"")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IF(SUM(HH21,HI21,HM21)&gt;0,SUM(HH21,HI21,HM21),"")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>IF(SUM(HP21,HT21)&gt;0,SUM(HP21,HT21),"")</f>
        <v/>
      </c>
      <c r="IJ21" s="41" t="str">
        <f>IF(SUM(HO21:HP21,HR21:HT21,HV21)-HQ21-HU21&gt;0,SUM(HO21:HP21,HR21:HT21,HV21)-HQ21-HU21,"")</f>
        <v/>
      </c>
      <c r="IK21" s="41" t="str">
        <f>IF(SUM(HW21:HX21,HZ21)-HY21&gt;0,SUM(HW21:HX21,HZ21)-HY21,"")</f>
        <v/>
      </c>
      <c r="IL21" s="41" t="str">
        <f>IF(SUM(HP21,HT21,HX21)&gt;0,SUM(HP21,HT21,HX21),"")</f>
        <v/>
      </c>
      <c r="IM21" s="41" t="str">
        <f>IF(SUM(IJ21,IK21)&gt;0,SUM(IJ21,IK21),"")</f>
        <v/>
      </c>
      <c r="IN21" s="41" t="str">
        <f>IF(SUM(IB21,IF21)&gt;0,SUM(IB21,IF21),"")</f>
        <v/>
      </c>
      <c r="IO21" s="41" t="str">
        <f>IF(SUM(IA21:IB21,ID21:IF21,IH21)-SUM(IC21,IG21)&gt;0,SUM(IA21:IB21,ID21:IF21,IH21)-SUM(IC21,IG21),"")</f>
        <v/>
      </c>
      <c r="IP21" s="41" t="str">
        <f>IF(SUM(IJ21,IK21,IO21)&gt;0,SUM(IJ21,IK21,IO21),"")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IF(SUM(JL21,JM21,JQ21)&gt;0,SUM(JL21,JM21,JQ21),"")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>IF(SUM(JT21,JX21)&gt;0,SUM(JT21,JX21),"")</f>
        <v/>
      </c>
      <c r="KN21" s="41" t="str">
        <f>IF(SUM(JS21:JT21,JV21:JX21,JZ21)-JU21-JY21&gt;0,SUM(JS21:JT21,JV21:JX21,JZ21)-JU21-JY21,"")</f>
        <v/>
      </c>
      <c r="KO21" s="41" t="str">
        <f>IF(SUM(KA21:KB21,KD21)-KC21&gt;0,SUM(KA21:KB21,KD21)-KC21,"")</f>
        <v/>
      </c>
      <c r="KP21" s="41" t="str">
        <f>IF(SUM(JT21,JX21,KB21)&gt;0,SUM(JT21,JX21,KB21),"")</f>
        <v/>
      </c>
      <c r="KQ21" s="41" t="str">
        <f>IF(SUM(KN21,KO21)&gt;0,SUM(KN21,KO21),"")</f>
        <v/>
      </c>
      <c r="KR21" s="41" t="str">
        <f>IF(SUM(KF21,KJ21)&gt;0,SUM(KF21,KJ21),"")</f>
        <v/>
      </c>
      <c r="KS21" s="41" t="str">
        <f>IF(SUM(KE21:KF21,KH21:KJ21,KL21)-SUM(KG21,KK21)&gt;0,SUM(KE21:KF21,KH21:KJ21,KL21)-SUM(KG21,KK21),"")</f>
        <v/>
      </c>
      <c r="KT21" s="41" t="str">
        <f>IF(SUM(KN21,KO21,KS21)&gt;0,SUM(KN21,KO21,KS21),"")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IF(SUM(LP21,LQ21,LU21)&gt;0,SUM(LP21,LQ21,LU21),"")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>IF(SUM(LX21,MB21)&gt;0,SUM(LX21,MB21),"")</f>
        <v/>
      </c>
      <c r="MR21" s="41" t="str">
        <f>IF(SUM(LW21:LX21,LZ21:MB21,MD21)-LY21-MC21&gt;0,SUM(LW21:LX21,LZ21:MB21,MD21)-LY21-MC21,"")</f>
        <v/>
      </c>
      <c r="MS21" s="41" t="str">
        <f>IF(SUM(ME21:MF21,MH21)-MG21&gt;0,SUM(ME21:MF21,MH21)-MG21,"")</f>
        <v/>
      </c>
      <c r="MT21" s="41" t="str">
        <f>IF(SUM(LX21,MB21,MF21)&gt;0,SUM(LX21,MB21,MF21),"")</f>
        <v/>
      </c>
      <c r="MU21" s="41" t="str">
        <f>IF(SUM(MR21,MS21)&gt;0,SUM(MR21,MS21),"")</f>
        <v/>
      </c>
      <c r="MV21" s="41" t="str">
        <f>IF(SUM(MJ21,MN21)&gt;0,SUM(MJ21,MN21),"")</f>
        <v/>
      </c>
      <c r="MW21" s="41" t="str">
        <f>IF(SUM(MI21:MJ21,ML21:MN21,MP21)-SUM(MK21,MO21)&gt;0,SUM(MI21:MJ21,ML21:MN21,MP21)-SUM(MK21,MO21),"")</f>
        <v/>
      </c>
      <c r="MX21" s="41" t="str">
        <f>IF(SUM(MR21,MS21,MW21)&gt;0,SUM(MR21,MS21,MW21),"")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IF(SUM(NT21,NU21,NY21)&gt;0,SUM(NT21,NU21,NY21),"")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>IF(SUM(OB21,OF21)&gt;0,SUM(OB21,OF21),"")</f>
        <v/>
      </c>
      <c r="OV21" s="41" t="str">
        <f>IF(SUM(OA21:OB21,OD21:OF21,OH21)-OC21-OG21&gt;0,SUM(OA21:OB21,OD21:OF21,OH21)-OC21-OG21,"")</f>
        <v/>
      </c>
      <c r="OW21" s="41" t="str">
        <f>IF(SUM(OI21:OJ21,OL21)-OK21&gt;0,SUM(OI21:OJ21,OL21)-OK21,"")</f>
        <v/>
      </c>
      <c r="OX21" s="41" t="str">
        <f>IF(SUM(OB21,OF21,OJ21)&gt;0,SUM(OB21,OF21,OJ21),"")</f>
        <v/>
      </c>
      <c r="OY21" s="41" t="str">
        <f>IF(SUM(OV21,OW21)&gt;0,SUM(OV21,OW21),"")</f>
        <v/>
      </c>
      <c r="OZ21" s="41" t="str">
        <f>IF(SUM(ON21,OR21)&gt;0,SUM(ON21,OR21),"")</f>
        <v/>
      </c>
      <c r="PA21" s="41" t="str">
        <f>IF(SUM(OM21:ON21,OP21:OR21,OT21)-SUM(OO21,OS21)&gt;0,SUM(OM21:ON21,OP21:OR21,OT21)-SUM(OO21,OS21),"")</f>
        <v/>
      </c>
      <c r="PB21" s="41" t="str">
        <f>IF(SUM(OV21,OW21,PA21)&gt;0,SUM(OV21,OW21,PA21),"")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IF(SUM(PX21,PY21,QC21)&gt;0,SUM(PX21,PY21,QC21),"")</f>
        <v/>
      </c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41" t="str">
        <f>IF(SUM(QF21,QJ21)&gt;0,SUM(QF21,QJ21),"")</f>
        <v/>
      </c>
      <c r="QZ21" s="41" t="str">
        <f>IF(SUM(QE21:QF21,QH21:QJ21,QL21)-QG21-QK21&gt;0,SUM(QE21:QF21,QH21:QJ21,QL21)-QG21-QK21,"")</f>
        <v/>
      </c>
      <c r="RA21" s="41" t="str">
        <f>IF(SUM(QM21:QN21,QP21)-QO21&gt;0,SUM(QM21:QN21,QP21)-QO21,"")</f>
        <v/>
      </c>
      <c r="RB21" s="41" t="str">
        <f>IF(SUM(QF21,QJ21,QN21)&gt;0,SUM(QF21,QJ21,QN21),"")</f>
        <v/>
      </c>
      <c r="RC21" s="41" t="str">
        <f>IF(SUM(QZ21,RA21)&gt;0,SUM(QZ21,RA21),"")</f>
        <v/>
      </c>
      <c r="RD21" s="41" t="str">
        <f>IF(SUM(QR21,QV21)&gt;0,SUM(QR21,QV21),"")</f>
        <v/>
      </c>
      <c r="RE21" s="41" t="str">
        <f>IF(SUM(QQ21:QR21,QT21:QV21,QX21)-SUM(QS21,QW21)&gt;0,SUM(QQ21:QR21,QT21:QV21,QX21)-SUM(QS21,QW21),"")</f>
        <v/>
      </c>
      <c r="RF21" s="41" t="str">
        <f>IF(SUM(QZ21,RA21,RE21)&gt;0,SUM(QZ21,RA21,RE21),"")</f>
        <v/>
      </c>
      <c r="RG21" s="18"/>
      <c r="RH21" s="18"/>
      <c r="RI21" s="18"/>
      <c r="RJ21" s="18"/>
      <c r="RK21" s="18"/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1" t="str">
        <f>IF(SUM(RH21,RL21)&gt;0,SUM(RH21,RL21),"")</f>
        <v/>
      </c>
      <c r="SB21" s="11" t="str">
        <f>IF(SUM(RG21:RH21,RJ21:RL21,RN21)-RI21-RM21&gt;0,SUM(RG21:RH21,RJ21:RL21,RN21)-RI21-RM21,"")</f>
        <v/>
      </c>
      <c r="SC21" s="11" t="str">
        <f>IF(SUM(RO21:RP21,RR21)-RQ21&gt;0,SUM(RO21:RP21,RR21)-RQ21,"")</f>
        <v/>
      </c>
      <c r="SD21" s="11" t="str">
        <f>IF(SUM(RH21,RL21,RP21)&gt;0,SUM(RH21,RL21,RP21),"")</f>
        <v/>
      </c>
      <c r="SE21" s="11" t="str">
        <f>IF(SUM(SB21,SC21)&gt;0,SUM(SB21,SC21),"")</f>
        <v/>
      </c>
      <c r="SF21" s="11" t="str">
        <f>IF(SUM(RT21,RX21)&gt;0,SUM(RT21,RX21),"")</f>
        <v/>
      </c>
      <c r="SG21" s="11" t="str">
        <f>IF(SUM(RS21:RT21,RV21:RX21,RZ21)-SUM(RU21,RY21)&gt;0,SUM(RS21:RT21,RV21:RX21,RZ21)-SUM(RU21,RY21),"")</f>
        <v/>
      </c>
      <c r="SH21" s="11" t="str">
        <f>IF(SUM(SB21,SC21,SG21)&gt;0,SUM(SB21,SC21,SG21),"")</f>
        <v/>
      </c>
      <c r="SI21" s="17"/>
      <c r="SJ21" s="17"/>
      <c r="SK21" s="17"/>
      <c r="SL21" s="17"/>
      <c r="SM21" s="17"/>
      <c r="SN21" s="17"/>
      <c r="SO21" s="17"/>
      <c r="SP21" s="17"/>
      <c r="SQ21" s="17"/>
      <c r="SR21" s="17"/>
      <c r="SS21" s="17"/>
      <c r="ST21" s="17"/>
      <c r="SU21" s="17"/>
      <c r="SV21" s="17"/>
      <c r="SW21" s="17"/>
      <c r="SX21" s="17"/>
      <c r="SY21" s="17"/>
      <c r="SZ21" s="17"/>
      <c r="TA21" s="17"/>
      <c r="TB21" s="17"/>
      <c r="TC21" s="41" t="str">
        <f>IF(SUM(SJ21,SN21)&gt;0,SUM(SJ21,SN21),"")</f>
        <v/>
      </c>
      <c r="TD21" s="41" t="str">
        <f>IF(SUM(SI21:SJ21,SL21:SN21,SP21)-SK21-SO21&gt;0,SUM(SI21:SJ21,SL21:SN21,SP21)-SK21-SO21,"")</f>
        <v/>
      </c>
      <c r="TE21" s="41" t="str">
        <f>IF(SUM(SQ21:SR21,ST21)-SS21&gt;0,SUM(SQ21:SR21,ST21)-SS21,"")</f>
        <v/>
      </c>
      <c r="TF21" s="41" t="str">
        <f>IF(SUM(SJ21,SN21,SR21)&gt;0,SUM(SJ21,SN21,SR21),"")</f>
        <v/>
      </c>
      <c r="TG21" s="41" t="str">
        <f>IF(SUM(TD21,TE21)&gt;0,SUM(TD21,TE21),"")</f>
        <v/>
      </c>
      <c r="TH21" s="41" t="str">
        <f>IF(SUM(SV21,SZ21)&gt;0,SUM(SV21,SZ21),"")</f>
        <v/>
      </c>
      <c r="TI21" s="41" t="str">
        <f>IF(SUM(SU21:SV21,SX21:SZ21,TB21)-SUM(SW21,TA21)&gt;0,SUM(SU21:SV21,SX21:SZ21,TB21)-SUM(SW21,TA21),"")</f>
        <v/>
      </c>
      <c r="TJ21" s="41" t="str">
        <f>IF(SUM(TD21,TE21,TI21)&gt;0,SUM(TD21,TE21,TI21),"")</f>
        <v/>
      </c>
      <c r="TK21" s="27">
        <f>IF($CU21="P",CA21,(CA21+AX21)/2)</f>
        <v>9.5</v>
      </c>
      <c r="TL21" s="27">
        <f>IF($CU21="P",CB21,(CB21+AY21)/2)</f>
        <v>1.75</v>
      </c>
      <c r="TM21" s="27">
        <f>IF($CU21="P",CC21,(CC21+AZ21)/2)</f>
        <v>0.45</v>
      </c>
      <c r="TN21" s="27">
        <f>IF($CU21="P",CD21,(CD21+BA21)/2)</f>
        <v>0</v>
      </c>
      <c r="TO21" s="27">
        <f>IF($CU21="P",CE21,(CE21+BB21)/2)</f>
        <v>9.4</v>
      </c>
      <c r="TP21" s="27">
        <f>IF($CU21="P",CF21,(CF21+BC21)/2)</f>
        <v>1.95</v>
      </c>
      <c r="TQ21" s="27">
        <f>IF($CU21="P",CG21,(CG21+BD21)/2)</f>
        <v>0.55000000000000004</v>
      </c>
      <c r="TR21" s="27">
        <f>IF($CU21="P",CH21,(CH21+BE21)/2)</f>
        <v>0</v>
      </c>
      <c r="TS21" s="27">
        <f>IF($CU21="P",CI21,(CI21+BF21)/2)</f>
        <v>8.9</v>
      </c>
      <c r="TT21" s="27">
        <f>IF($CU21="P",CJ21,(CJ21+BG21)/2)</f>
        <v>1.5</v>
      </c>
      <c r="TU21" s="27">
        <f>IF($CU21="P",CK21,(CK21+BH21)/2)</f>
        <v>1</v>
      </c>
      <c r="TV21" s="27">
        <f>IF($CU21="P",CL21,(CL21+BI21)/2)</f>
        <v>0</v>
      </c>
      <c r="TW21" s="27">
        <f>IF($CU21="P",CM21,(CM21+BJ21)/2)</f>
        <v>8.75</v>
      </c>
      <c r="TX21" s="27">
        <f>IF($CU21="P",CN21,(CN21+BK21)/2)</f>
        <v>1.75</v>
      </c>
      <c r="TY21" s="27">
        <f>IF($CU21="P",CO21,(CO21+BL21)/2)</f>
        <v>0.45</v>
      </c>
      <c r="TZ21" s="27">
        <f>IF($CU21="P",CP21,(CP21+BM21)/2)</f>
        <v>0</v>
      </c>
      <c r="UA21" s="27">
        <f>IF($CU21="P",CQ21,(CQ21+BN21)/2)</f>
        <v>9.35</v>
      </c>
      <c r="UB21" s="27">
        <f>IF($CU21="P",CR21,(CR21+BO21)/2)</f>
        <v>1.95</v>
      </c>
      <c r="UC21" s="27">
        <f>IF($CU21="P",CS21,(CS21+BP21)/2)</f>
        <v>0.35</v>
      </c>
      <c r="UD21" s="27">
        <f>IF($CU21="P",CT21,(CT21+BQ21)/2)</f>
        <v>0</v>
      </c>
      <c r="UE21" s="29" t="s">
        <v>56</v>
      </c>
      <c r="UF21" s="11">
        <f>IF(SUM(TL21,TP21)&gt;0,SUM(TL21,TP21),"")</f>
        <v>3.7</v>
      </c>
      <c r="UG21" s="11">
        <f>IF(SUM(TK21:TL21,TN21:TP21,TR21)-TM21-TQ21&gt;0,SUM(TK21:TL21,TN21:TP21,TR21)-TM21-TQ21,"")</f>
        <v>21.599999999999998</v>
      </c>
      <c r="UH21" s="11">
        <f>IF(SUM(TS21:TT21,TV21)-TU21&gt;0,SUM(TS21:TT21,TV21)-TU21,"")</f>
        <v>9.4</v>
      </c>
      <c r="UI21" s="11">
        <f>IF(SUM(TL21,TP21,TT21)&gt;0,SUM(TL21,TP21,TT21),"")</f>
        <v>5.2</v>
      </c>
      <c r="UJ21" s="11">
        <f>IF(SUM(UG21,UH21)&gt;0,SUM(UG21,UH21),"")</f>
        <v>31</v>
      </c>
      <c r="UK21" s="11">
        <f>IF(SUM(TX21,UB21)&gt;0,SUM(TX21,UB21),"")</f>
        <v>3.7</v>
      </c>
      <c r="UL21" s="11">
        <f>IF(SUM(TW21:TX21,TZ21:UB21,UD21)-SUM(TY21,UC21)&gt;0,SUM(TW21:TX21,TZ21:UB21,UD21)-SUM(TY21,UC21),"")</f>
        <v>21</v>
      </c>
      <c r="UM21" s="11">
        <f>IF(SUM(UG21,UH21,UL21)&gt;0,SUM(UG21,UH21,UL21),"")</f>
        <v>52</v>
      </c>
    </row>
    <row r="22" spans="1:559" ht="17" x14ac:dyDescent="0.2">
      <c r="R22" s="10"/>
      <c r="S22" s="10"/>
      <c r="T22" s="10"/>
      <c r="QY22" s="37"/>
      <c r="RG22"/>
      <c r="SA22" s="37"/>
      <c r="SB22" s="37"/>
      <c r="SC22" s="37"/>
      <c r="SD22" s="37"/>
      <c r="SE22" s="37"/>
      <c r="SF22" s="37"/>
      <c r="SG22" s="37"/>
      <c r="SH22" s="37"/>
      <c r="TC22" s="37"/>
      <c r="TD22" s="37"/>
      <c r="TE22" s="37"/>
      <c r="TF22" s="37"/>
      <c r="TG22" s="37"/>
      <c r="TH22" s="37"/>
      <c r="TI22" s="37"/>
      <c r="TJ22" s="37"/>
    </row>
    <row r="23" spans="1:559" ht="17" x14ac:dyDescent="0.2">
      <c r="R23" s="10"/>
      <c r="S23" s="10"/>
      <c r="T23" s="10"/>
      <c r="QY23" s="37"/>
      <c r="RG23"/>
      <c r="SA23" s="37"/>
      <c r="SB23" s="37"/>
      <c r="SC23" s="37"/>
      <c r="SD23" s="37"/>
      <c r="SE23" s="37"/>
      <c r="SF23" s="37"/>
      <c r="SG23" s="37"/>
      <c r="SH23" s="37"/>
      <c r="TC23" s="37"/>
      <c r="TD23" s="37"/>
      <c r="TE23" s="37"/>
      <c r="TF23" s="37"/>
      <c r="TG23" s="37"/>
      <c r="TH23" s="37"/>
      <c r="TI23" s="37"/>
      <c r="TJ23" s="37"/>
    </row>
    <row r="24" spans="1:559" ht="17" x14ac:dyDescent="0.2">
      <c r="B24" s="24" t="s">
        <v>54</v>
      </c>
      <c r="R24" s="10"/>
      <c r="S24" s="10"/>
      <c r="T24" s="10"/>
      <c r="AP24" s="4"/>
      <c r="AW24" s="43">
        <v>10.8</v>
      </c>
      <c r="BS24" s="4"/>
      <c r="BZ24" s="43">
        <v>10.8</v>
      </c>
      <c r="CV24" s="4"/>
      <c r="DC24" s="43">
        <v>10.8</v>
      </c>
      <c r="EA24" s="4"/>
      <c r="EH24" s="43">
        <v>10.8</v>
      </c>
      <c r="FC24" s="4"/>
      <c r="FJ24" s="43">
        <v>10.8</v>
      </c>
      <c r="GE24" s="4"/>
      <c r="GL24" s="43">
        <v>10.8</v>
      </c>
      <c r="HG24" s="4"/>
      <c r="HN24" s="43">
        <v>10.8</v>
      </c>
      <c r="II24" s="4"/>
      <c r="IP24" s="43">
        <v>10.8</v>
      </c>
      <c r="JK24" s="4"/>
      <c r="JR24" s="43">
        <v>10.8</v>
      </c>
      <c r="KM24" s="4"/>
      <c r="KT24" s="43">
        <v>10.8</v>
      </c>
      <c r="LO24" s="4"/>
      <c r="LV24" s="43">
        <v>10.8</v>
      </c>
      <c r="MQ24" s="4"/>
      <c r="MX24" s="43">
        <v>10.8</v>
      </c>
      <c r="NS24" s="4"/>
      <c r="NZ24" s="43">
        <v>10.8</v>
      </c>
      <c r="OU24" s="4"/>
      <c r="PB24" s="43">
        <v>10.8</v>
      </c>
      <c r="PW24" s="4"/>
      <c r="QD24" s="43">
        <v>10.8</v>
      </c>
      <c r="QY24" s="4"/>
      <c r="RF24" s="43">
        <v>10.8</v>
      </c>
      <c r="RG24"/>
      <c r="SA24" s="4"/>
      <c r="SB24" s="37"/>
      <c r="SC24" s="37"/>
      <c r="SD24" s="37"/>
      <c r="SE24" s="37"/>
      <c r="SF24" s="37"/>
      <c r="SG24" s="37"/>
      <c r="SH24" s="43">
        <v>10.8</v>
      </c>
      <c r="TC24" s="4"/>
      <c r="TD24" s="37"/>
      <c r="TE24" s="37"/>
      <c r="TF24" s="37"/>
      <c r="TG24" s="37"/>
      <c r="TH24" s="37"/>
      <c r="TI24" s="37"/>
      <c r="TJ24" s="43">
        <v>10.8</v>
      </c>
    </row>
    <row r="25" spans="1:559" ht="17" x14ac:dyDescent="0.2">
      <c r="B25" s="31" t="s">
        <v>53</v>
      </c>
      <c r="R25" s="10"/>
      <c r="S25" s="10"/>
      <c r="T25" s="10"/>
      <c r="AP25" s="4"/>
      <c r="AW25" s="53">
        <v>16</v>
      </c>
      <c r="BS25" s="4"/>
      <c r="BZ25" s="53">
        <v>16</v>
      </c>
      <c r="CV25" s="4"/>
      <c r="DC25" s="53">
        <v>16</v>
      </c>
      <c r="EA25" s="4"/>
      <c r="EH25" s="53">
        <v>16</v>
      </c>
      <c r="FC25" s="4"/>
      <c r="FJ25" s="53">
        <v>16</v>
      </c>
      <c r="GE25" s="4"/>
      <c r="GL25" s="53">
        <v>16</v>
      </c>
      <c r="HG25" s="4"/>
      <c r="HN25" s="53">
        <v>16</v>
      </c>
      <c r="II25" s="4"/>
      <c r="IP25" s="53">
        <v>16</v>
      </c>
      <c r="JK25" s="4"/>
      <c r="JR25" s="53">
        <v>16</v>
      </c>
      <c r="KM25" s="4"/>
      <c r="KT25" s="53">
        <v>16</v>
      </c>
      <c r="LO25" s="4"/>
      <c r="LV25" s="53">
        <v>16</v>
      </c>
      <c r="MQ25" s="4"/>
      <c r="MX25" s="53">
        <v>16</v>
      </c>
      <c r="NS25" s="4"/>
      <c r="NZ25" s="53">
        <v>16</v>
      </c>
      <c r="OU25" s="4"/>
      <c r="PB25" s="53">
        <v>16</v>
      </c>
      <c r="PW25" s="4"/>
      <c r="QD25" s="53">
        <v>16</v>
      </c>
      <c r="QY25" s="4"/>
      <c r="RF25" s="53">
        <v>16</v>
      </c>
      <c r="RG25"/>
      <c r="SA25" s="4"/>
      <c r="SB25" s="37"/>
      <c r="SC25" s="37"/>
      <c r="SD25" s="37"/>
      <c r="SE25" s="37"/>
      <c r="SF25" s="37"/>
      <c r="SG25" s="37"/>
      <c r="SH25" s="53">
        <v>16</v>
      </c>
      <c r="TC25" s="4"/>
      <c r="TD25" s="37"/>
      <c r="TE25" s="37"/>
      <c r="TF25" s="37"/>
      <c r="TG25" s="37"/>
      <c r="TH25" s="37"/>
      <c r="TI25" s="37"/>
      <c r="TJ25" s="53">
        <v>16</v>
      </c>
    </row>
    <row r="26" spans="1:559" ht="17" x14ac:dyDescent="0.2">
      <c r="A26" s="5"/>
      <c r="B26" s="32" t="s">
        <v>66</v>
      </c>
      <c r="C26" s="20"/>
      <c r="R26" s="10"/>
      <c r="S26" s="10"/>
      <c r="T26" s="10"/>
      <c r="AP26" s="4"/>
      <c r="AW26" s="45">
        <v>16.8</v>
      </c>
      <c r="BS26" s="4"/>
      <c r="BZ26" s="45">
        <v>16.8</v>
      </c>
      <c r="CV26" s="4"/>
      <c r="DC26" s="45">
        <v>16.8</v>
      </c>
      <c r="EA26" s="4"/>
      <c r="EH26" s="45">
        <v>16.8</v>
      </c>
      <c r="FC26" s="4"/>
      <c r="FJ26" s="45">
        <v>16.8</v>
      </c>
      <c r="GE26" s="4"/>
      <c r="GL26" s="45">
        <v>16.8</v>
      </c>
      <c r="HG26" s="4"/>
      <c r="HN26" s="45">
        <v>16.8</v>
      </c>
      <c r="II26" s="4"/>
      <c r="IP26" s="45">
        <v>16.8</v>
      </c>
      <c r="JK26" s="4"/>
      <c r="JR26" s="45">
        <v>16.8</v>
      </c>
      <c r="KM26" s="4"/>
      <c r="KT26" s="45">
        <v>16.8</v>
      </c>
      <c r="LO26" s="4"/>
      <c r="LV26" s="45">
        <v>16.8</v>
      </c>
      <c r="MQ26" s="4"/>
      <c r="MX26" s="45">
        <v>16.8</v>
      </c>
      <c r="NS26" s="4"/>
      <c r="NZ26" s="45">
        <v>16.8</v>
      </c>
      <c r="OU26" s="4"/>
      <c r="PB26" s="45">
        <v>16.8</v>
      </c>
      <c r="PW26" s="4"/>
      <c r="QD26" s="45">
        <v>16.8</v>
      </c>
      <c r="QY26" s="4"/>
      <c r="RF26" s="45">
        <v>16.8</v>
      </c>
      <c r="RG26"/>
      <c r="SA26" s="4"/>
      <c r="SB26" s="37"/>
      <c r="SC26" s="37"/>
      <c r="SD26" s="37"/>
      <c r="SE26" s="37"/>
      <c r="SF26" s="37"/>
      <c r="SG26" s="37"/>
      <c r="SH26" s="45">
        <v>16.8</v>
      </c>
      <c r="TC26" s="4"/>
      <c r="TD26" s="37"/>
      <c r="TE26" s="37"/>
      <c r="TF26" s="37"/>
      <c r="TG26" s="37"/>
      <c r="TH26" s="37"/>
      <c r="TI26" s="37"/>
      <c r="TJ26" s="45">
        <v>16.8</v>
      </c>
    </row>
    <row r="27" spans="1:559" ht="17" x14ac:dyDescent="0.2">
      <c r="A27" s="5"/>
      <c r="B27" s="36" t="s">
        <v>79</v>
      </c>
      <c r="C27" s="20"/>
      <c r="R27" s="10"/>
      <c r="S27" s="10"/>
      <c r="T27" s="10"/>
      <c r="AP27" s="4"/>
      <c r="AW27" s="46">
        <v>17.600000000000001</v>
      </c>
      <c r="BS27" s="4"/>
      <c r="BZ27" s="46">
        <v>17.600000000000001</v>
      </c>
      <c r="CV27" s="4"/>
      <c r="DC27" s="46">
        <v>17.600000000000001</v>
      </c>
      <c r="EA27" s="4"/>
      <c r="EH27" s="46">
        <v>17.600000000000001</v>
      </c>
      <c r="FC27" s="4"/>
      <c r="FJ27" s="46">
        <v>17.600000000000001</v>
      </c>
      <c r="GE27" s="4"/>
      <c r="GL27" s="46">
        <v>17.600000000000001</v>
      </c>
      <c r="HG27" s="4"/>
      <c r="HN27" s="46">
        <v>17.600000000000001</v>
      </c>
      <c r="II27" s="4"/>
      <c r="IP27" s="46">
        <v>17.600000000000001</v>
      </c>
      <c r="JK27" s="4"/>
      <c r="JR27" s="46">
        <v>17.600000000000001</v>
      </c>
      <c r="KM27" s="4"/>
      <c r="KT27" s="46">
        <v>17.600000000000001</v>
      </c>
      <c r="LO27" s="4"/>
      <c r="LV27" s="46">
        <v>17.600000000000001</v>
      </c>
      <c r="MQ27" s="4"/>
      <c r="MX27" s="46">
        <v>17.600000000000001</v>
      </c>
      <c r="NS27" s="4"/>
      <c r="NZ27" s="46">
        <v>17.600000000000001</v>
      </c>
      <c r="OU27" s="4"/>
      <c r="PB27" s="46">
        <v>17.600000000000001</v>
      </c>
      <c r="PW27" s="4"/>
      <c r="QD27" s="46">
        <v>17.600000000000001</v>
      </c>
      <c r="QY27" s="4"/>
      <c r="RF27" s="46">
        <v>17.600000000000001</v>
      </c>
      <c r="RG27"/>
      <c r="SA27" s="4"/>
      <c r="SB27" s="37"/>
      <c r="SC27" s="37"/>
      <c r="SD27" s="37"/>
      <c r="SE27" s="37"/>
      <c r="SF27" s="37"/>
      <c r="SG27" s="37"/>
      <c r="SH27" s="46">
        <v>17.600000000000001</v>
      </c>
      <c r="TC27" s="4"/>
      <c r="TD27" s="37"/>
      <c r="TE27" s="37"/>
      <c r="TF27" s="37"/>
      <c r="TG27" s="37"/>
      <c r="TH27" s="37"/>
      <c r="TI27" s="37"/>
      <c r="TJ27" s="46">
        <v>17.600000000000001</v>
      </c>
    </row>
    <row r="28" spans="1:559" ht="17" x14ac:dyDescent="0.2">
      <c r="A28" s="5"/>
      <c r="B28" s="35" t="s">
        <v>51</v>
      </c>
      <c r="C28" s="20"/>
      <c r="R28" s="10"/>
      <c r="S28" s="10"/>
      <c r="T28" s="10"/>
      <c r="AP28" s="4"/>
      <c r="AW28" s="47">
        <v>48</v>
      </c>
      <c r="BS28" s="4"/>
      <c r="BZ28" s="47">
        <v>48</v>
      </c>
      <c r="CV28" s="4"/>
      <c r="DC28" s="47">
        <v>48</v>
      </c>
      <c r="EA28" s="4"/>
      <c r="EH28" s="47">
        <v>48</v>
      </c>
      <c r="FC28" s="4"/>
      <c r="FJ28" s="47">
        <v>48</v>
      </c>
      <c r="GE28" s="4"/>
      <c r="GL28" s="47">
        <v>48</v>
      </c>
      <c r="HG28" s="4"/>
      <c r="HN28" s="47">
        <v>48</v>
      </c>
      <c r="II28" s="4"/>
      <c r="IP28" s="47">
        <v>48</v>
      </c>
      <c r="JK28" s="4"/>
      <c r="JR28" s="47">
        <v>48</v>
      </c>
      <c r="KM28" s="4"/>
      <c r="KT28" s="47">
        <v>48</v>
      </c>
      <c r="LO28" s="4"/>
      <c r="LV28" s="47">
        <v>48</v>
      </c>
      <c r="MQ28" s="4"/>
      <c r="MX28" s="47">
        <v>48</v>
      </c>
      <c r="NS28" s="4"/>
      <c r="NZ28" s="47">
        <v>48</v>
      </c>
      <c r="OU28" s="4"/>
      <c r="PB28" s="47">
        <v>48</v>
      </c>
      <c r="PW28" s="4"/>
      <c r="QD28" s="47">
        <v>48</v>
      </c>
      <c r="QY28" s="4"/>
      <c r="RF28" s="47">
        <v>48</v>
      </c>
      <c r="RG28"/>
      <c r="SA28" s="4"/>
      <c r="SB28" s="37"/>
      <c r="SC28" s="37"/>
      <c r="SD28" s="37"/>
      <c r="SE28" s="37"/>
      <c r="SF28" s="37"/>
      <c r="SG28" s="37"/>
      <c r="SH28" s="47">
        <v>48</v>
      </c>
      <c r="TC28" s="4"/>
      <c r="TD28" s="37"/>
      <c r="TE28" s="37"/>
      <c r="TF28" s="37"/>
      <c r="TG28" s="37"/>
      <c r="TH28" s="37"/>
      <c r="TI28" s="37"/>
      <c r="TJ28" s="47">
        <v>48</v>
      </c>
    </row>
    <row r="29" spans="1:559" ht="17" x14ac:dyDescent="0.2">
      <c r="A29" s="5"/>
      <c r="B29" s="25" t="s">
        <v>52</v>
      </c>
      <c r="C29" s="20"/>
      <c r="R29" s="10"/>
      <c r="S29" s="10"/>
      <c r="T29" s="10"/>
      <c r="AP29" s="4"/>
      <c r="AW29" s="48">
        <v>72</v>
      </c>
      <c r="BS29" s="4"/>
      <c r="BZ29" s="48">
        <v>72</v>
      </c>
      <c r="CV29" s="4"/>
      <c r="DC29" s="48">
        <v>72</v>
      </c>
      <c r="EA29" s="4"/>
      <c r="EH29" s="48">
        <v>72</v>
      </c>
      <c r="FC29" s="4"/>
      <c r="FJ29" s="48">
        <v>72</v>
      </c>
      <c r="GE29" s="4"/>
      <c r="GL29" s="48">
        <v>72</v>
      </c>
      <c r="HG29" s="4"/>
      <c r="HN29" s="48">
        <v>72</v>
      </c>
      <c r="II29" s="4"/>
      <c r="IP29" s="48">
        <v>72</v>
      </c>
      <c r="JK29" s="4"/>
      <c r="JR29" s="48">
        <v>72</v>
      </c>
      <c r="KM29" s="4"/>
      <c r="KT29" s="48">
        <v>72</v>
      </c>
      <c r="LO29" s="4"/>
      <c r="LV29" s="48">
        <v>72</v>
      </c>
      <c r="MQ29" s="4"/>
      <c r="MX29" s="48">
        <v>72</v>
      </c>
      <c r="NS29" s="4"/>
      <c r="NZ29" s="48">
        <v>72</v>
      </c>
      <c r="OU29" s="4"/>
      <c r="PB29" s="48">
        <v>72</v>
      </c>
      <c r="PW29" s="4"/>
      <c r="QD29" s="48">
        <v>72</v>
      </c>
      <c r="QY29" s="4"/>
      <c r="RF29" s="48">
        <v>72</v>
      </c>
      <c r="RG29"/>
      <c r="SA29" s="4"/>
      <c r="SB29" s="37"/>
      <c r="SC29" s="37"/>
      <c r="SD29" s="37"/>
      <c r="SE29" s="37"/>
      <c r="SF29" s="37"/>
      <c r="SG29" s="37"/>
      <c r="SH29" s="48">
        <v>72</v>
      </c>
      <c r="TC29" s="4"/>
      <c r="TD29" s="37"/>
      <c r="TE29" s="37"/>
      <c r="TF29" s="37"/>
      <c r="TG29" s="37"/>
      <c r="TH29" s="37"/>
      <c r="TI29" s="37"/>
      <c r="TJ29" s="48">
        <v>72</v>
      </c>
    </row>
    <row r="30" spans="1:559" ht="17" x14ac:dyDescent="0.2">
      <c r="A30" s="5"/>
      <c r="B30" s="34" t="s">
        <v>65</v>
      </c>
      <c r="C30" s="20"/>
      <c r="R30" s="10"/>
      <c r="S30" s="10"/>
      <c r="T30" s="10"/>
      <c r="AP30" s="4"/>
      <c r="AW30" s="49">
        <v>73.400000000000006</v>
      </c>
      <c r="BS30" s="4"/>
      <c r="BZ30" s="49">
        <v>73.400000000000006</v>
      </c>
      <c r="CV30" s="4"/>
      <c r="DC30" s="49">
        <v>73.400000000000006</v>
      </c>
      <c r="EA30" s="4"/>
      <c r="EH30" s="49">
        <v>73.400000000000006</v>
      </c>
      <c r="FC30" s="4"/>
      <c r="FJ30" s="49">
        <v>73.400000000000006</v>
      </c>
      <c r="GE30" s="4"/>
      <c r="GL30" s="49">
        <v>73.400000000000006</v>
      </c>
      <c r="HG30" s="4"/>
      <c r="HN30" s="49">
        <v>73.400000000000006</v>
      </c>
      <c r="II30" s="4"/>
      <c r="IP30" s="49">
        <v>73.400000000000006</v>
      </c>
      <c r="JK30" s="4"/>
      <c r="JR30" s="49">
        <v>73.400000000000006</v>
      </c>
      <c r="KM30" s="4"/>
      <c r="KT30" s="49">
        <v>73.400000000000006</v>
      </c>
      <c r="LO30" s="4"/>
      <c r="LV30" s="49">
        <v>73.400000000000006</v>
      </c>
      <c r="MQ30" s="4"/>
      <c r="MX30" s="49">
        <v>73.400000000000006</v>
      </c>
      <c r="NS30" s="4"/>
      <c r="NZ30" s="49">
        <v>73.400000000000006</v>
      </c>
      <c r="OU30" s="4"/>
      <c r="PB30" s="49">
        <v>73.400000000000006</v>
      </c>
      <c r="PW30" s="4"/>
      <c r="QD30" s="49">
        <v>73.400000000000006</v>
      </c>
      <c r="QY30" s="4"/>
      <c r="RF30" s="49">
        <v>73.400000000000006</v>
      </c>
      <c r="RG30"/>
      <c r="SA30" s="4"/>
      <c r="SB30" s="37"/>
      <c r="SC30" s="37"/>
      <c r="SD30" s="37"/>
      <c r="SE30" s="37"/>
      <c r="SF30" s="37"/>
      <c r="SG30" s="37"/>
      <c r="SH30" s="49">
        <v>73.400000000000006</v>
      </c>
      <c r="TC30" s="4"/>
      <c r="TD30" s="37"/>
      <c r="TE30" s="37"/>
      <c r="TF30" s="37"/>
      <c r="TG30" s="37"/>
      <c r="TH30" s="37"/>
      <c r="TI30" s="37"/>
      <c r="TJ30" s="49">
        <v>73.400000000000006</v>
      </c>
    </row>
    <row r="31" spans="1:559" ht="17" x14ac:dyDescent="0.2">
      <c r="A31" s="5"/>
      <c r="B31" s="26" t="s">
        <v>35</v>
      </c>
      <c r="C31" s="20"/>
      <c r="R31" s="10"/>
      <c r="S31" s="10"/>
      <c r="T31" s="10"/>
      <c r="AP31" s="4"/>
      <c r="AW31" s="50">
        <v>74.8</v>
      </c>
      <c r="BS31" s="4"/>
      <c r="BZ31" s="50">
        <v>74.8</v>
      </c>
      <c r="CV31" s="4"/>
      <c r="DC31" s="50">
        <v>74.8</v>
      </c>
      <c r="EA31" s="4"/>
      <c r="EH31" s="50">
        <v>74.8</v>
      </c>
      <c r="FC31" s="4"/>
      <c r="FJ31" s="50">
        <v>74.8</v>
      </c>
      <c r="GE31" s="4"/>
      <c r="GL31" s="50">
        <v>74.8</v>
      </c>
      <c r="HG31" s="4"/>
      <c r="HN31" s="50">
        <v>74.8</v>
      </c>
      <c r="II31" s="4"/>
      <c r="IP31" s="50">
        <v>74.8</v>
      </c>
      <c r="JK31" s="4"/>
      <c r="JR31" s="50">
        <v>74.8</v>
      </c>
      <c r="KM31" s="4"/>
      <c r="KT31" s="50">
        <v>74.8</v>
      </c>
      <c r="LO31" s="4"/>
      <c r="LV31" s="50">
        <v>74.8</v>
      </c>
      <c r="MQ31" s="4"/>
      <c r="MX31" s="50">
        <v>74.8</v>
      </c>
      <c r="NS31" s="4"/>
      <c r="NZ31" s="50">
        <v>74.8</v>
      </c>
      <c r="OU31" s="4"/>
      <c r="PB31" s="50">
        <v>74.8</v>
      </c>
      <c r="PW31" s="4"/>
      <c r="QD31" s="50">
        <v>74.8</v>
      </c>
      <c r="QY31" s="4"/>
      <c r="RF31" s="50">
        <v>74.8</v>
      </c>
      <c r="RG31"/>
      <c r="SA31" s="4"/>
      <c r="SB31" s="37"/>
      <c r="SC31" s="37"/>
      <c r="SD31" s="37"/>
      <c r="SE31" s="37"/>
      <c r="SF31" s="37"/>
      <c r="SG31" s="37"/>
      <c r="SH31" s="50">
        <v>74.8</v>
      </c>
      <c r="TC31" s="4"/>
      <c r="TD31" s="37"/>
      <c r="TE31" s="37"/>
      <c r="TF31" s="37"/>
      <c r="TG31" s="37"/>
      <c r="TH31" s="37"/>
      <c r="TI31" s="37"/>
      <c r="TJ31" s="50">
        <v>74.8</v>
      </c>
    </row>
    <row r="32" spans="1:559" x14ac:dyDescent="0.2">
      <c r="B32" s="30" t="s">
        <v>57</v>
      </c>
      <c r="C32" s="2"/>
    </row>
    <row r="33" spans="1:456" x14ac:dyDescent="0.2">
      <c r="A33" s="5"/>
      <c r="B33" s="5"/>
      <c r="C33" s="20"/>
      <c r="QF33" s="2"/>
      <c r="QG33" s="2"/>
      <c r="QH33" s="2"/>
      <c r="QI33" s="2"/>
      <c r="QJ33" s="2"/>
      <c r="QK33" s="2"/>
      <c r="QL33" s="2"/>
      <c r="QM33" s="2"/>
      <c r="QN33" s="2"/>
    </row>
    <row r="34" spans="1:456" x14ac:dyDescent="0.2">
      <c r="A34" s="5"/>
      <c r="B34" s="5"/>
      <c r="C34" s="20"/>
    </row>
    <row r="35" spans="1:456" x14ac:dyDescent="0.2">
      <c r="A35" s="5"/>
      <c r="B35" s="5"/>
      <c r="C35" s="20"/>
    </row>
    <row r="36" spans="1:456" x14ac:dyDescent="0.2">
      <c r="A36" s="5"/>
      <c r="B36" s="5"/>
      <c r="C36" s="5"/>
    </row>
  </sheetData>
  <sheetProtection sheet="1" formatCells="0" formatColumns="0" formatRows="0"/>
  <autoFilter ref="A1:UM1" xr:uid="{DAB02682-89BB-3C4E-82F9-A33BA40CF782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filterColumn colId="541" showButton="0"/>
    <filterColumn colId="542" showButton="0"/>
    <filterColumn colId="543" showButton="0"/>
    <filterColumn colId="544" showButton="0"/>
    <filterColumn colId="545" showButton="0"/>
    <filterColumn colId="546" showButton="0"/>
    <filterColumn colId="547" showButton="0"/>
    <filterColumn colId="548" showButton="0"/>
    <filterColumn colId="549" showButton="0"/>
    <filterColumn colId="550" showButton="0"/>
    <filterColumn colId="551" showButton="0"/>
    <filterColumn colId="552" showButton="0"/>
    <filterColumn colId="553" showButton="0"/>
    <filterColumn colId="554" showButton="0"/>
    <filterColumn colId="555" showButton="0"/>
    <filterColumn colId="556" showButton="0"/>
    <filterColumn colId="557" showButton="0"/>
    <sortState xmlns:xlrd2="http://schemas.microsoft.com/office/spreadsheetml/2017/richdata2" ref="A4:UM21">
      <sortCondition descending="1" ref="F1:F22"/>
    </sortState>
  </autoFilter>
  <mergeCells count="135">
    <mergeCell ref="SI1:TJ1"/>
    <mergeCell ref="SI2:SL2"/>
    <mergeCell ref="SM2:SP2"/>
    <mergeCell ref="SQ2:ST2"/>
    <mergeCell ref="SU2:SX2"/>
    <mergeCell ref="SY2:TB2"/>
    <mergeCell ref="QE1:RF1"/>
    <mergeCell ref="RG1:SH1"/>
    <mergeCell ref="QE2:QH2"/>
    <mergeCell ref="QI2:QL2"/>
    <mergeCell ref="QM2:QP2"/>
    <mergeCell ref="QQ2:QT2"/>
    <mergeCell ref="QU2:QX2"/>
    <mergeCell ref="RG2:RJ2"/>
    <mergeCell ref="RK2:RN2"/>
    <mergeCell ref="RO2:RR2"/>
    <mergeCell ref="RS2:RV2"/>
    <mergeCell ref="RW2:RZ2"/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TK1:UM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TO2:TR2"/>
    <mergeCell ref="TS2:TV2"/>
    <mergeCell ref="TW2:TZ2"/>
    <mergeCell ref="UA2:UD2"/>
    <mergeCell ref="PC2:PF2"/>
    <mergeCell ref="PG2:PJ2"/>
    <mergeCell ref="PK2:PN2"/>
    <mergeCell ref="PO2:PR2"/>
    <mergeCell ref="PS2:PV2"/>
    <mergeCell ref="TK2:TN2"/>
  </mergeCells>
  <conditionalFormatting sqref="U4:AW21">
    <cfRule type="expression" dxfId="64" priority="38" stopIfTrue="1">
      <formula>IF($AO4&lt;&gt;"",1,0)</formula>
    </cfRule>
  </conditionalFormatting>
  <conditionalFormatting sqref="AX4:BZ21">
    <cfRule type="expression" dxfId="63" priority="43" stopIfTrue="1">
      <formula>IF($BR4&lt;&gt;"",1,0)</formula>
    </cfRule>
  </conditionalFormatting>
  <conditionalFormatting sqref="M1:M3 O1:O3 K1:K1048576 Q1:Q1048576 M4:O1048576">
    <cfRule type="expression" dxfId="62" priority="50">
      <formula>IF(K1=$CA$1,1,0)</formula>
    </cfRule>
    <cfRule type="expression" dxfId="61" priority="51">
      <formula>IF(K1=$AX$1,1,0)</formula>
    </cfRule>
    <cfRule type="expression" dxfId="60" priority="52">
      <formula>IF(K1=$U$1,1,0)</formula>
    </cfRule>
  </conditionalFormatting>
  <conditionalFormatting sqref="CA4:DC21">
    <cfRule type="expression" dxfId="59" priority="44" stopIfTrue="1">
      <formula>IF($CU4&lt;&gt;"",1,0)</formula>
    </cfRule>
  </conditionalFormatting>
  <conditionalFormatting sqref="A4:A1048576">
    <cfRule type="expression" dxfId="58" priority="33">
      <formula>AND(G4="P",F4="")</formula>
    </cfRule>
    <cfRule type="expression" dxfId="57" priority="53">
      <formula>IF(A4&gt;8,1,0)</formula>
    </cfRule>
  </conditionalFormatting>
  <conditionalFormatting sqref="H1:H1048576">
    <cfRule type="containsText" dxfId="56" priority="45" operator="containsText" text="No DD">
      <formula>NOT(ISERROR(SEARCH("No DD",H1)))</formula>
    </cfRule>
    <cfRule type="containsText" dxfId="55" priority="46" operator="containsText" text="Merit">
      <formula>NOT(ISERROR(SEARCH("Merit",H1)))</formula>
    </cfRule>
    <cfRule type="containsText" dxfId="54" priority="47" operator="containsText" text="Excellence">
      <formula>NOT(ISERROR(SEARCH("Excellence",H1)))</formula>
    </cfRule>
    <cfRule type="containsText" dxfId="53" priority="48" operator="containsText" text="Worlds Team">
      <formula>NOT(ISERROR(SEARCH("Worlds Team",H1)))</formula>
    </cfRule>
    <cfRule type="containsText" dxfId="52" priority="49" operator="containsText" text="National Team">
      <formula>NOT(ISERROR(SEARCH("National Team",H1)))</formula>
    </cfRule>
  </conditionalFormatting>
  <conditionalFormatting sqref="AT32:AT1048576 BW32:BW1048576 EE32:EE1048576 BW1:BW30 CZ1:CZ1048576 EE1:EE30 FG1:FG1048576 GI1:GI1048576 HK1:HK1048576 IM1:IM1048576 JO1:JO1048576 KQ1:KQ1048576 LS1:LS1048576 MU1:MU1048576 NW1:NW1048576 OY1:OY1048576 QA1:QA1048576 AT1:AT30">
    <cfRule type="cellIs" dxfId="51" priority="60385" operator="between">
      <formula>AW$31</formula>
      <formula>1000</formula>
    </cfRule>
    <cfRule type="cellIs" dxfId="50" priority="60386" operator="between">
      <formula>AW$30</formula>
      <formula>AW$31</formula>
    </cfRule>
    <cfRule type="cellIs" dxfId="49" priority="60387" operator="between">
      <formula>AW$29</formula>
      <formula>AW$30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8" priority="90100" operator="between">
      <formula>AW$24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47" priority="90145" operator="between">
      <formula>AW$28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46" priority="90190" operator="between">
      <formula>AW$24</formula>
      <formula>AW$25</formula>
    </cfRule>
    <cfRule type="cellIs" dxfId="45" priority="90191" operator="between">
      <formula>AW$25</formula>
      <formula>AW$26</formula>
    </cfRule>
    <cfRule type="cellIs" dxfId="44" priority="90192" operator="between">
      <formula>AW$26</formula>
      <formula>AW$27</formula>
    </cfRule>
    <cfRule type="cellIs" dxfId="43" priority="90193" operator="between">
      <formula>AW$27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35 QC57:QC1048576">
    <cfRule type="cellIs" dxfId="42" priority="90370" operator="between">
      <formula>AW$28</formula>
      <formula>AW$29</formula>
    </cfRule>
    <cfRule type="cellIs" dxfId="41" priority="90371" operator="between">
      <formula>AW$29</formula>
      <formula>AW$30</formula>
    </cfRule>
    <cfRule type="cellIs" dxfId="40" priority="90372" operator="between">
      <formula>AW$30</formula>
      <formula>AW$31</formula>
    </cfRule>
    <cfRule type="cellIs" dxfId="39" priority="90373" operator="between">
      <formula>AW$31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8" priority="90550" operator="between">
      <formula>AW$27</formula>
      <formula>1000</formula>
    </cfRule>
    <cfRule type="cellIs" dxfId="37" priority="90551" operator="between">
      <formula>AW$26</formula>
      <formula>AW$27</formula>
    </cfRule>
    <cfRule type="cellIs" dxfId="36" priority="90552" operator="between">
      <formula>AW$25</formula>
      <formula>AW$26</formula>
    </cfRule>
  </conditionalFormatting>
  <conditionalFormatting sqref="RC1:RC31 SE1:SE31">
    <cfRule type="cellIs" dxfId="35" priority="30" operator="between">
      <formula>RF$31</formula>
      <formula>1000</formula>
    </cfRule>
    <cfRule type="cellIs" dxfId="34" priority="31" operator="between">
      <formula>RF$30</formula>
      <formula>RF$31</formula>
    </cfRule>
    <cfRule type="cellIs" dxfId="33" priority="32" operator="between">
      <formula>RF$29</formula>
      <formula>RF$30</formula>
    </cfRule>
  </conditionalFormatting>
  <conditionalFormatting sqref="SA1:SA31 QY1:QY31">
    <cfRule type="cellIs" dxfId="32" priority="29" operator="between">
      <formula>RF$24</formula>
      <formula>1000</formula>
    </cfRule>
  </conditionalFormatting>
  <conditionalFormatting sqref="SB1:SB31 QZ1:QZ31">
    <cfRule type="cellIs" dxfId="31" priority="28" operator="between">
      <formula>RF$28</formula>
      <formula>1000</formula>
    </cfRule>
  </conditionalFormatting>
  <conditionalFormatting sqref="RD1:RD31 SF1:SF31">
    <cfRule type="cellIs" dxfId="30" priority="24" operator="between">
      <formula>RF$24</formula>
      <formula>RF$25</formula>
    </cfRule>
    <cfRule type="cellIs" dxfId="29" priority="25" operator="between">
      <formula>RF$25</formula>
      <formula>RF$26</formula>
    </cfRule>
    <cfRule type="cellIs" dxfId="28" priority="26" operator="between">
      <formula>RF$26</formula>
      <formula>RF$27</formula>
    </cfRule>
    <cfRule type="cellIs" dxfId="27" priority="27" operator="between">
      <formula>RF$27</formula>
      <formula>1000</formula>
    </cfRule>
  </conditionalFormatting>
  <conditionalFormatting sqref="RE1:RE31 SG1:SG31">
    <cfRule type="cellIs" dxfId="26" priority="20" operator="between">
      <formula>RF$28</formula>
      <formula>RF$29</formula>
    </cfRule>
    <cfRule type="cellIs" dxfId="25" priority="21" operator="between">
      <formula>RF$29</formula>
      <formula>RF$30</formula>
    </cfRule>
    <cfRule type="cellIs" dxfId="24" priority="22" operator="between">
      <formula>RF$30</formula>
      <formula>RF$31</formula>
    </cfRule>
    <cfRule type="cellIs" dxfId="23" priority="23" operator="between">
      <formula>RF$31</formula>
      <formula>1000</formula>
    </cfRule>
  </conditionalFormatting>
  <conditionalFormatting sqref="RB1:RB31 SD1:SD31">
    <cfRule type="cellIs" dxfId="22" priority="17" operator="between">
      <formula>RF$27</formula>
      <formula>1000</formula>
    </cfRule>
    <cfRule type="cellIs" dxfId="21" priority="18" operator="between">
      <formula>RF$26</formula>
      <formula>RF$27</formula>
    </cfRule>
    <cfRule type="cellIs" dxfId="20" priority="19" operator="between">
      <formula>RF$25</formula>
      <formula>RF$26</formula>
    </cfRule>
  </conditionalFormatting>
  <conditionalFormatting sqref="TG1:TG31">
    <cfRule type="cellIs" dxfId="19" priority="14" operator="between">
      <formula>TJ$31</formula>
      <formula>1000</formula>
    </cfRule>
    <cfRule type="cellIs" dxfId="18" priority="15" operator="between">
      <formula>TJ$30</formula>
      <formula>TJ$31</formula>
    </cfRule>
    <cfRule type="cellIs" dxfId="17" priority="16" operator="between">
      <formula>TJ$29</formula>
      <formula>TJ$30</formula>
    </cfRule>
  </conditionalFormatting>
  <conditionalFormatting sqref="TC1:TC31">
    <cfRule type="cellIs" dxfId="16" priority="13" operator="between">
      <formula>TJ$24</formula>
      <formula>1000</formula>
    </cfRule>
  </conditionalFormatting>
  <conditionalFormatting sqref="TD1:TD31">
    <cfRule type="cellIs" dxfId="15" priority="12" operator="between">
      <formula>TJ$28</formula>
      <formula>1000</formula>
    </cfRule>
  </conditionalFormatting>
  <conditionalFormatting sqref="TH1:TH31">
    <cfRule type="cellIs" dxfId="14" priority="8" operator="between">
      <formula>TJ$24</formula>
      <formula>TJ$25</formula>
    </cfRule>
    <cfRule type="cellIs" dxfId="13" priority="9" operator="between">
      <formula>TJ$25</formula>
      <formula>TJ$26</formula>
    </cfRule>
    <cfRule type="cellIs" dxfId="12" priority="10" operator="between">
      <formula>TJ$26</formula>
      <formula>TJ$27</formula>
    </cfRule>
    <cfRule type="cellIs" dxfId="11" priority="11" operator="between">
      <formula>TJ$27</formula>
      <formula>1000</formula>
    </cfRule>
  </conditionalFormatting>
  <conditionalFormatting sqref="TI1:TI31">
    <cfRule type="cellIs" dxfId="10" priority="4" operator="between">
      <formula>TJ$28</formula>
      <formula>TJ$29</formula>
    </cfRule>
    <cfRule type="cellIs" dxfId="9" priority="5" operator="between">
      <formula>TJ$29</formula>
      <formula>TJ$30</formula>
    </cfRule>
    <cfRule type="cellIs" dxfId="8" priority="6" operator="between">
      <formula>TJ$30</formula>
      <formula>TJ$31</formula>
    </cfRule>
    <cfRule type="cellIs" dxfId="7" priority="7" operator="between">
      <formula>TJ$31</formula>
      <formula>1000</formula>
    </cfRule>
  </conditionalFormatting>
  <conditionalFormatting sqref="TF1:TF31">
    <cfRule type="cellIs" dxfId="6" priority="1" operator="between">
      <formula>TJ$27</formula>
      <formula>1000</formula>
    </cfRule>
    <cfRule type="cellIs" dxfId="5" priority="2" operator="between">
      <formula>TJ$26</formula>
      <formula>TJ$27</formula>
    </cfRule>
    <cfRule type="cellIs" dxfId="4" priority="3" operator="between">
      <formula>TJ$25</formula>
      <formula>TJ$26</formula>
    </cfRule>
  </conditionalFormatting>
  <conditionalFormatting sqref="TK1:TK21">
    <cfRule type="cellIs" dxfId="3" priority="102480" operator="between">
      <formula>QD$28</formula>
      <formula>QD$29</formula>
    </cfRule>
    <cfRule type="cellIs" dxfId="2" priority="102481" operator="between">
      <formula>QD$29</formula>
      <formula>QD$30</formula>
    </cfRule>
    <cfRule type="cellIs" dxfId="1" priority="102482" operator="between">
      <formula>QD$30</formula>
      <formula>QD$31</formula>
    </cfRule>
    <cfRule type="cellIs" dxfId="0" priority="102483" operator="between">
      <formula>QD$31</formula>
      <formula>1000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2024-07-10T16:36:24Z</dcterms:modified>
</cp:coreProperties>
</file>