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1105"/>
  <workbookPr codeName="ThisWorkbook" autoCompressPictures="0"/>
  <bookViews>
    <workbookView xWindow="0" yWindow="0" windowWidth="27860" windowHeight="17560" tabRatio="780"/>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'4.Risks'!$B$23</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5" i="15" l="1"/>
  <c r="L26" i="15"/>
  <c r="L27" i="15"/>
  <c r="L28" i="15"/>
  <c r="L29" i="15"/>
  <c r="L30" i="15"/>
  <c r="L31" i="15"/>
  <c r="L32" i="15"/>
  <c r="L33" i="15"/>
  <c r="L34" i="15"/>
  <c r="L35" i="15"/>
  <c r="L36" i="15"/>
  <c r="L37" i="15"/>
  <c r="L38" i="15"/>
  <c r="R56" i="15"/>
  <c r="Q45" i="15"/>
  <c r="Q56" i="15"/>
  <c r="P45" i="15"/>
  <c r="P56" i="15"/>
  <c r="O45" i="15"/>
  <c r="O56" i="15"/>
  <c r="N45" i="15"/>
  <c r="N56" i="15"/>
  <c r="M45" i="15"/>
  <c r="M56" i="15"/>
  <c r="L45" i="15"/>
  <c r="L56" i="15"/>
  <c r="K45" i="15"/>
  <c r="K56" i="15"/>
  <c r="J45" i="15"/>
  <c r="J56" i="15"/>
  <c r="I45" i="15"/>
  <c r="I56" i="15"/>
  <c r="H45" i="15"/>
  <c r="G45" i="15"/>
  <c r="F45" i="15"/>
  <c r="E45" i="15"/>
  <c r="E55" i="15"/>
  <c r="E56" i="15"/>
  <c r="F55" i="15"/>
  <c r="F56" i="15"/>
  <c r="G55" i="15"/>
  <c r="G56" i="15"/>
  <c r="H55" i="15"/>
  <c r="H56" i="15"/>
  <c r="I55" i="15"/>
  <c r="J55" i="15"/>
  <c r="K55" i="15"/>
  <c r="L55" i="15"/>
  <c r="M55" i="15"/>
  <c r="N55" i="15"/>
  <c r="O55" i="15"/>
  <c r="P55" i="15"/>
  <c r="Q55" i="15"/>
  <c r="R55" i="15"/>
  <c r="R54" i="15"/>
  <c r="M25" i="15"/>
  <c r="E53" i="15"/>
  <c r="E54" i="15"/>
  <c r="M26" i="15"/>
  <c r="F53" i="15"/>
  <c r="F54" i="15"/>
  <c r="M27" i="15"/>
  <c r="G53" i="15"/>
  <c r="G54" i="15"/>
  <c r="H53" i="15"/>
  <c r="H54" i="15"/>
  <c r="I53" i="15"/>
  <c r="I54" i="15"/>
  <c r="J53" i="15"/>
  <c r="J54" i="15"/>
  <c r="K53" i="15"/>
  <c r="K54" i="15"/>
  <c r="M32" i="15"/>
  <c r="L53" i="15"/>
  <c r="L54" i="15"/>
  <c r="M33" i="15"/>
  <c r="M53" i="15"/>
  <c r="M54" i="15"/>
  <c r="M34" i="15"/>
  <c r="N53" i="15"/>
  <c r="N54" i="15"/>
  <c r="M35" i="15"/>
  <c r="O53" i="15"/>
  <c r="O54" i="15"/>
  <c r="M36" i="15"/>
  <c r="P53" i="15"/>
  <c r="P54" i="15"/>
  <c r="M37" i="15"/>
  <c r="Q53" i="15"/>
  <c r="Q54" i="15"/>
  <c r="R53" i="15"/>
  <c r="R52" i="15"/>
  <c r="D38" i="15"/>
  <c r="R51" i="15"/>
  <c r="Q51" i="15"/>
  <c r="P51" i="15"/>
  <c r="O51" i="15"/>
  <c r="N51" i="15"/>
  <c r="M51" i="15"/>
  <c r="L51" i="15"/>
  <c r="K51" i="15"/>
  <c r="J51" i="15"/>
  <c r="I51" i="15"/>
  <c r="E51" i="15"/>
  <c r="F51" i="15"/>
  <c r="G51" i="15"/>
  <c r="H51" i="15"/>
  <c r="H25" i="15"/>
  <c r="H26" i="15"/>
  <c r="H27" i="15"/>
  <c r="H28" i="15"/>
  <c r="H29" i="15"/>
  <c r="H30" i="15"/>
  <c r="H31" i="15"/>
  <c r="H32" i="15"/>
  <c r="H33" i="15"/>
  <c r="H34" i="15"/>
  <c r="H35" i="15"/>
  <c r="H36" i="15"/>
  <c r="H37" i="15"/>
  <c r="H38" i="15"/>
  <c r="R50" i="15"/>
  <c r="Q50" i="15"/>
  <c r="P50" i="15"/>
  <c r="O50" i="15"/>
  <c r="N50" i="15"/>
  <c r="M50" i="15"/>
  <c r="L50" i="15"/>
  <c r="K50" i="15"/>
  <c r="J50" i="15"/>
  <c r="I50" i="15"/>
  <c r="E49" i="15"/>
  <c r="E50" i="15"/>
  <c r="F49" i="15"/>
  <c r="F50" i="15"/>
  <c r="G49" i="15"/>
  <c r="G50" i="15"/>
  <c r="H49" i="15"/>
  <c r="H50" i="15"/>
  <c r="I49" i="15"/>
  <c r="J49" i="15"/>
  <c r="K49" i="15"/>
  <c r="L49" i="15"/>
  <c r="M49" i="15"/>
  <c r="N49" i="15"/>
  <c r="O49" i="15"/>
  <c r="P49" i="15"/>
  <c r="Q49" i="15"/>
  <c r="R49" i="15"/>
  <c r="I25" i="15"/>
  <c r="E47" i="15"/>
  <c r="E48" i="15"/>
  <c r="I26" i="15"/>
  <c r="F47" i="15"/>
  <c r="F48" i="15"/>
  <c r="I27" i="15"/>
  <c r="G47" i="15"/>
  <c r="G48" i="15"/>
  <c r="H47" i="15"/>
  <c r="H48" i="15"/>
  <c r="I47" i="15"/>
  <c r="I48" i="15"/>
  <c r="I30" i="15"/>
  <c r="J47" i="15"/>
  <c r="J48" i="15"/>
  <c r="I31" i="15"/>
  <c r="K47" i="15"/>
  <c r="K48" i="15"/>
  <c r="I32" i="15"/>
  <c r="L47" i="15"/>
  <c r="L48" i="15"/>
  <c r="I33" i="15"/>
  <c r="M47" i="15"/>
  <c r="M48" i="15"/>
  <c r="I34" i="15"/>
  <c r="N47" i="15"/>
  <c r="N48" i="15"/>
  <c r="I35" i="15"/>
  <c r="O47" i="15"/>
  <c r="O48" i="15"/>
  <c r="I36" i="15"/>
  <c r="P47" i="15"/>
  <c r="P48" i="15"/>
  <c r="I37" i="15"/>
  <c r="Q47" i="15"/>
  <c r="Q48" i="15"/>
  <c r="R48" i="15"/>
  <c r="R47" i="15"/>
  <c r="R46" i="15"/>
  <c r="N25" i="15"/>
  <c r="N26" i="15"/>
  <c r="N27" i="15"/>
  <c r="N28" i="15"/>
  <c r="N29" i="15"/>
  <c r="N30" i="15"/>
  <c r="N31" i="15"/>
  <c r="N32" i="15"/>
  <c r="N33" i="15"/>
  <c r="N34" i="15"/>
  <c r="N35" i="15"/>
  <c r="N36" i="15"/>
  <c r="N37" i="15"/>
  <c r="I38" i="15"/>
  <c r="E20" i="15"/>
  <c r="I39" i="15"/>
  <c r="F41" i="15"/>
  <c r="Q25" i="15"/>
  <c r="Q26" i="15"/>
  <c r="Q27" i="15"/>
  <c r="Q28" i="15"/>
  <c r="Q29" i="15"/>
  <c r="Q30" i="15"/>
  <c r="Q31" i="15"/>
  <c r="Q32" i="15"/>
  <c r="Q33" i="15"/>
  <c r="Q34" i="15"/>
  <c r="Q35" i="15"/>
  <c r="Q36" i="15"/>
  <c r="Q37" i="15"/>
  <c r="Q38" i="15"/>
  <c r="P25" i="15"/>
  <c r="P26" i="15"/>
  <c r="P27" i="15"/>
  <c r="P28" i="15"/>
  <c r="P29" i="15"/>
  <c r="P30" i="15"/>
  <c r="P31" i="15"/>
  <c r="P32" i="15"/>
  <c r="P33" i="15"/>
  <c r="P34" i="15"/>
  <c r="P35" i="15"/>
  <c r="P36" i="15"/>
  <c r="P37" i="15"/>
  <c r="P38" i="15"/>
  <c r="M38" i="15"/>
  <c r="K38" i="15"/>
  <c r="J38" i="15"/>
  <c r="G38" i="15"/>
  <c r="F38" i="15"/>
  <c r="E38" i="15"/>
  <c r="U37" i="15"/>
  <c r="B37" i="15"/>
  <c r="U36" i="15"/>
  <c r="B36" i="15"/>
  <c r="U35" i="15"/>
  <c r="B35" i="15"/>
  <c r="U34" i="15"/>
  <c r="B34" i="15"/>
  <c r="U33" i="15"/>
  <c r="B33" i="15"/>
  <c r="U32" i="15"/>
  <c r="B32" i="15"/>
  <c r="U31" i="15"/>
  <c r="B31" i="15"/>
  <c r="U30" i="15"/>
  <c r="B30" i="15"/>
  <c r="U29" i="15"/>
  <c r="T23" i="15"/>
  <c r="T25" i="15"/>
  <c r="T28" i="15"/>
  <c r="T29" i="15"/>
  <c r="B29" i="15"/>
  <c r="U28" i="15"/>
  <c r="T27" i="15"/>
  <c r="S28" i="15"/>
  <c r="B28" i="15"/>
  <c r="U27" i="15"/>
  <c r="B27" i="15"/>
  <c r="U26" i="15"/>
  <c r="T26" i="15"/>
  <c r="B26" i="15"/>
  <c r="U25" i="15"/>
  <c r="T24" i="15"/>
  <c r="S25" i="15"/>
  <c r="J20" i="15"/>
  <c r="K20" i="15"/>
  <c r="L20" i="15"/>
  <c r="I20" i="15"/>
  <c r="F20" i="15"/>
  <c r="H20" i="15"/>
  <c r="G20" i="15"/>
  <c r="J15" i="15"/>
  <c r="D13" i="15"/>
  <c r="D12" i="15"/>
  <c r="D11" i="15"/>
  <c r="C11" i="15"/>
  <c r="C9" i="15"/>
  <c r="G18" i="8"/>
  <c r="G19" i="8"/>
  <c r="G20" i="8"/>
  <c r="G21" i="8"/>
  <c r="G22" i="8"/>
  <c r="G23" i="8"/>
  <c r="G24" i="8"/>
  <c r="G25" i="8"/>
  <c r="G26" i="8"/>
  <c r="G27" i="8"/>
  <c r="G41" i="8"/>
  <c r="G29" i="8"/>
  <c r="G30" i="8"/>
  <c r="G31" i="8"/>
  <c r="G32" i="8"/>
  <c r="G33" i="8"/>
  <c r="G34" i="8"/>
  <c r="G35" i="8"/>
  <c r="G36" i="8"/>
  <c r="G37" i="8"/>
  <c r="G38" i="8"/>
  <c r="G42" i="8"/>
  <c r="H43" i="8"/>
  <c r="C8" i="15"/>
  <c r="Q46" i="7"/>
  <c r="C7" i="15"/>
  <c r="G24" i="6"/>
  <c r="C6" i="15"/>
  <c r="G19" i="5"/>
  <c r="H19" i="5"/>
  <c r="L19" i="5"/>
  <c r="M19" i="5"/>
  <c r="G20" i="5"/>
  <c r="L20" i="5"/>
  <c r="M20" i="5"/>
  <c r="G21" i="5"/>
  <c r="L21" i="5"/>
  <c r="M21" i="5"/>
  <c r="G22" i="5"/>
  <c r="L22" i="5"/>
  <c r="M22" i="5"/>
  <c r="G23" i="5"/>
  <c r="L23" i="5"/>
  <c r="M23" i="5"/>
  <c r="G24" i="5"/>
  <c r="L24" i="5"/>
  <c r="M24" i="5"/>
  <c r="G25" i="5"/>
  <c r="L25" i="5"/>
  <c r="M25" i="5"/>
  <c r="G26" i="5"/>
  <c r="L26" i="5"/>
  <c r="M26" i="5"/>
  <c r="G27" i="5"/>
  <c r="L27" i="5"/>
  <c r="M27" i="5"/>
  <c r="M28" i="5"/>
  <c r="C5" i="15"/>
  <c r="G19" i="4"/>
  <c r="G20" i="4"/>
  <c r="G21" i="4"/>
  <c r="G22" i="4"/>
  <c r="G23" i="4"/>
  <c r="G25" i="4"/>
  <c r="C4" i="15"/>
  <c r="J19" i="3"/>
  <c r="K19" i="3"/>
  <c r="J20" i="3"/>
  <c r="K20" i="3"/>
  <c r="J21" i="3"/>
  <c r="K21" i="3"/>
  <c r="J22" i="3"/>
  <c r="K22" i="3"/>
  <c r="J23" i="3"/>
  <c r="K23" i="3"/>
  <c r="J24" i="3"/>
  <c r="K24" i="3"/>
  <c r="J25" i="3"/>
  <c r="K25" i="3"/>
  <c r="J26" i="3"/>
  <c r="K26" i="3"/>
  <c r="K28" i="3"/>
  <c r="C3" i="15"/>
  <c r="O19" i="2"/>
  <c r="P19" i="2"/>
  <c r="O20" i="2"/>
  <c r="P20" i="2"/>
  <c r="O21" i="2"/>
  <c r="P21" i="2"/>
  <c r="O22" i="2"/>
  <c r="P22" i="2"/>
  <c r="O23" i="2"/>
  <c r="P23" i="2"/>
  <c r="O24" i="2"/>
  <c r="P24" i="2"/>
  <c r="O25" i="2"/>
  <c r="P25" i="2"/>
  <c r="O26" i="2"/>
  <c r="P26" i="2"/>
  <c r="O27" i="2"/>
  <c r="P27" i="2"/>
  <c r="O28" i="2"/>
  <c r="P28" i="2"/>
  <c r="H29" i="2"/>
  <c r="O29" i="2"/>
  <c r="P29" i="2"/>
  <c r="H30" i="2"/>
  <c r="O30" i="2"/>
  <c r="P30" i="2"/>
  <c r="O31" i="2"/>
  <c r="P31" i="2"/>
  <c r="O32" i="2"/>
  <c r="P32" i="2"/>
  <c r="H33" i="2"/>
  <c r="O33" i="2"/>
  <c r="P33" i="2"/>
  <c r="H34" i="2"/>
  <c r="O34" i="2"/>
  <c r="P34" i="2"/>
  <c r="O35" i="2"/>
  <c r="P35" i="2"/>
  <c r="O36" i="2"/>
  <c r="P36" i="2"/>
  <c r="P37" i="2"/>
  <c r="C2" i="15"/>
  <c r="I23" i="1"/>
  <c r="I24" i="1"/>
  <c r="I25" i="1"/>
  <c r="U33" i="1"/>
  <c r="I30" i="1"/>
  <c r="U34" i="1"/>
  <c r="U35" i="1"/>
  <c r="AE32" i="1"/>
  <c r="C1" i="15"/>
  <c r="C13" i="13"/>
  <c r="C12" i="13"/>
  <c r="C11" i="13"/>
  <c r="B11" i="13"/>
  <c r="B9" i="13"/>
  <c r="B8" i="13"/>
  <c r="B7" i="13"/>
  <c r="B6" i="13"/>
  <c r="B5" i="13"/>
  <c r="B4" i="13"/>
  <c r="B3" i="13"/>
  <c r="B2" i="13"/>
  <c r="B1" i="13"/>
  <c r="W2" i="12"/>
  <c r="W3" i="12"/>
  <c r="W4" i="12"/>
  <c r="W5" i="12"/>
  <c r="W6" i="12"/>
  <c r="W7" i="12"/>
  <c r="W8" i="12"/>
  <c r="W9" i="12"/>
  <c r="W10" i="12"/>
  <c r="W11" i="12"/>
  <c r="X2" i="12"/>
  <c r="X3" i="12"/>
  <c r="X4" i="12"/>
  <c r="X5" i="12"/>
  <c r="X6" i="12"/>
  <c r="X7" i="12"/>
  <c r="X8" i="12"/>
  <c r="X9" i="12"/>
  <c r="X10" i="12"/>
  <c r="X11" i="12"/>
  <c r="Y11" i="12"/>
  <c r="Y10" i="12"/>
  <c r="P2" i="12"/>
  <c r="R2" i="12"/>
  <c r="P3" i="12"/>
  <c r="R3" i="12"/>
  <c r="P4" i="12"/>
  <c r="R4" i="12"/>
  <c r="P5" i="12"/>
  <c r="R5" i="12"/>
  <c r="P6" i="12"/>
  <c r="R6" i="12"/>
  <c r="P7" i="12"/>
  <c r="R7" i="12"/>
  <c r="P8" i="12"/>
  <c r="R8" i="12"/>
  <c r="P9" i="12"/>
  <c r="R9" i="12"/>
  <c r="P10" i="12"/>
  <c r="R10" i="12"/>
  <c r="Q2" i="12"/>
  <c r="S2" i="12"/>
  <c r="Q3" i="12"/>
  <c r="S3" i="12"/>
  <c r="Q4" i="12"/>
  <c r="S4" i="12"/>
  <c r="Q5" i="12"/>
  <c r="S5" i="12"/>
  <c r="Q6" i="12"/>
  <c r="S6" i="12"/>
  <c r="Q7" i="12"/>
  <c r="S7" i="12"/>
  <c r="Q8" i="12"/>
  <c r="S8" i="12"/>
  <c r="Q9" i="12"/>
  <c r="S9" i="12"/>
  <c r="Q10" i="12"/>
  <c r="S10" i="12"/>
  <c r="T10" i="12"/>
  <c r="Y9" i="12"/>
  <c r="T9" i="12"/>
  <c r="Y8" i="12"/>
  <c r="T8" i="12"/>
  <c r="Y7" i="12"/>
  <c r="T7" i="12"/>
  <c r="Y6" i="12"/>
  <c r="T6" i="12"/>
  <c r="Y5" i="12"/>
  <c r="T5" i="12"/>
  <c r="Y4" i="12"/>
  <c r="T4" i="12"/>
  <c r="Y3" i="12"/>
  <c r="T3" i="12"/>
  <c r="Y2" i="12"/>
  <c r="T2" i="12"/>
  <c r="B9" i="10"/>
  <c r="B8" i="10"/>
  <c r="B7" i="10"/>
  <c r="B6" i="10"/>
  <c r="B5" i="10"/>
  <c r="B4" i="10"/>
  <c r="B3" i="10"/>
  <c r="B2" i="10"/>
  <c r="B1" i="10"/>
  <c r="G24" i="9"/>
  <c r="W24" i="9"/>
  <c r="AA24" i="9"/>
  <c r="AB24" i="9"/>
  <c r="AE24" i="9"/>
  <c r="H24" i="9"/>
  <c r="I24" i="9"/>
  <c r="X24" i="9"/>
  <c r="AC24" i="9"/>
  <c r="AD24" i="9"/>
  <c r="Y24" i="9"/>
  <c r="V24" i="9"/>
  <c r="E24" i="9"/>
  <c r="F24" i="9"/>
  <c r="N24" i="9"/>
  <c r="R24" i="9"/>
  <c r="D24" i="9"/>
  <c r="L24" i="9"/>
  <c r="Q24" i="9"/>
  <c r="M24" i="9"/>
  <c r="O24" i="9"/>
  <c r="P24" i="9"/>
  <c r="H15" i="9"/>
  <c r="C13" i="9"/>
  <c r="C12" i="9"/>
  <c r="C11" i="9"/>
  <c r="B11" i="9"/>
  <c r="B9" i="9"/>
  <c r="B8" i="9"/>
  <c r="B7" i="9"/>
  <c r="B6" i="9"/>
  <c r="B5" i="9"/>
  <c r="B4" i="9"/>
  <c r="B3" i="9"/>
  <c r="B2" i="9"/>
  <c r="B1" i="9"/>
  <c r="E15" i="8"/>
  <c r="C13" i="8"/>
  <c r="C12" i="8"/>
  <c r="C11" i="8"/>
  <c r="B11" i="8"/>
  <c r="B9" i="8"/>
  <c r="B8" i="8"/>
  <c r="B7" i="8"/>
  <c r="B6" i="8"/>
  <c r="B5" i="8"/>
  <c r="B4" i="8"/>
  <c r="B3" i="8"/>
  <c r="B2" i="8"/>
  <c r="B1" i="8"/>
  <c r="C13" i="7"/>
  <c r="C12" i="7"/>
  <c r="C11" i="7"/>
  <c r="B11" i="7"/>
  <c r="B9" i="7"/>
  <c r="B8" i="7"/>
  <c r="B7" i="7"/>
  <c r="B6" i="7"/>
  <c r="B5" i="7"/>
  <c r="B4" i="7"/>
  <c r="B3" i="7"/>
  <c r="B2" i="7"/>
  <c r="B1" i="7"/>
  <c r="G28" i="6"/>
  <c r="G27" i="6"/>
  <c r="G26" i="6"/>
  <c r="G25" i="6"/>
  <c r="C13" i="6"/>
  <c r="C12" i="6"/>
  <c r="C11" i="6"/>
  <c r="B11" i="6"/>
  <c r="B9" i="6"/>
  <c r="B8" i="6"/>
  <c r="B7" i="6"/>
  <c r="B6" i="6"/>
  <c r="B5" i="6"/>
  <c r="B4" i="6"/>
  <c r="B3" i="6"/>
  <c r="B2" i="6"/>
  <c r="B1" i="6"/>
  <c r="K19" i="5"/>
  <c r="K20" i="5"/>
  <c r="K21" i="5"/>
  <c r="K22" i="5"/>
  <c r="K23" i="5"/>
  <c r="K24" i="5"/>
  <c r="K25" i="5"/>
  <c r="K26" i="5"/>
  <c r="K27" i="5"/>
  <c r="K29" i="5"/>
  <c r="G29" i="5"/>
  <c r="B29" i="5"/>
  <c r="H27" i="5"/>
  <c r="H26" i="5"/>
  <c r="H25" i="5"/>
  <c r="H24" i="5"/>
  <c r="H23" i="5"/>
  <c r="H22" i="5"/>
  <c r="H21" i="5"/>
  <c r="H20" i="5"/>
  <c r="N17" i="5"/>
  <c r="N16" i="5"/>
  <c r="N15" i="5"/>
  <c r="I15" i="5"/>
  <c r="D13" i="5"/>
  <c r="D12" i="5"/>
  <c r="D11" i="5"/>
  <c r="B11" i="5"/>
  <c r="B9" i="5"/>
  <c r="B8" i="5"/>
  <c r="B7" i="5"/>
  <c r="B6" i="5"/>
  <c r="B5" i="5"/>
  <c r="B4" i="5"/>
  <c r="B3" i="5"/>
  <c r="B2" i="5"/>
  <c r="B1" i="5"/>
  <c r="E15" i="4"/>
  <c r="C13" i="4"/>
  <c r="C12" i="4"/>
  <c r="C11" i="4"/>
  <c r="B11" i="4"/>
  <c r="B9" i="4"/>
  <c r="B8" i="4"/>
  <c r="B7" i="4"/>
  <c r="B6" i="4"/>
  <c r="B5" i="4"/>
  <c r="B4" i="4"/>
  <c r="B3" i="4"/>
  <c r="B2" i="4"/>
  <c r="B1" i="4"/>
  <c r="F29" i="3"/>
  <c r="B29" i="3"/>
  <c r="D29" i="3"/>
  <c r="I19" i="3"/>
  <c r="I20" i="3"/>
  <c r="I21" i="3"/>
  <c r="I22" i="3"/>
  <c r="I23" i="3"/>
  <c r="I24" i="3"/>
  <c r="I25" i="3"/>
  <c r="I26" i="3"/>
  <c r="C29" i="3"/>
  <c r="K27" i="3"/>
  <c r="H26" i="3"/>
  <c r="H25" i="3"/>
  <c r="H24" i="3"/>
  <c r="H23" i="3"/>
  <c r="H22" i="3"/>
  <c r="H21" i="3"/>
  <c r="H20" i="3"/>
  <c r="H19" i="3"/>
  <c r="F15" i="3"/>
  <c r="C13" i="3"/>
  <c r="C12" i="3"/>
  <c r="C11" i="3"/>
  <c r="B11" i="3"/>
  <c r="B9" i="3"/>
  <c r="B8" i="3"/>
  <c r="B7" i="3"/>
  <c r="B6" i="3"/>
  <c r="B5" i="3"/>
  <c r="B4" i="3"/>
  <c r="B3" i="3"/>
  <c r="B2" i="3"/>
  <c r="B1" i="3"/>
  <c r="I19" i="2"/>
  <c r="I20" i="2"/>
  <c r="I21" i="2"/>
  <c r="I22" i="2"/>
  <c r="I23" i="2"/>
  <c r="I24" i="2"/>
  <c r="I25" i="2"/>
  <c r="I26" i="2"/>
  <c r="I27" i="2"/>
  <c r="I28" i="2"/>
  <c r="I29" i="2"/>
  <c r="I30" i="2"/>
  <c r="I31" i="2"/>
  <c r="I32" i="2"/>
  <c r="I33" i="2"/>
  <c r="I34" i="2"/>
  <c r="H35" i="2"/>
  <c r="I35" i="2"/>
  <c r="H36" i="2"/>
  <c r="I36" i="2"/>
  <c r="I38" i="2"/>
  <c r="N36" i="2"/>
  <c r="N35" i="2"/>
  <c r="N34" i="2"/>
  <c r="N33" i="2"/>
  <c r="N32" i="2"/>
  <c r="N31" i="2"/>
  <c r="N30" i="2"/>
  <c r="N29" i="2"/>
  <c r="N28" i="2"/>
  <c r="N27" i="2"/>
  <c r="N26" i="2"/>
  <c r="N25" i="2"/>
  <c r="N24" i="2"/>
  <c r="N23" i="2"/>
  <c r="N22" i="2"/>
  <c r="N21" i="2"/>
  <c r="N20" i="2"/>
  <c r="N19" i="2"/>
  <c r="J15" i="2"/>
  <c r="D13" i="2"/>
  <c r="D12" i="2"/>
  <c r="D11" i="2"/>
  <c r="B11" i="2"/>
  <c r="B9" i="2"/>
  <c r="B8" i="2"/>
  <c r="B7" i="2"/>
  <c r="B6" i="2"/>
  <c r="B5" i="2"/>
  <c r="B4" i="2"/>
  <c r="B3" i="2"/>
  <c r="B2" i="2"/>
  <c r="B1" i="2"/>
  <c r="B43" i="1"/>
  <c r="T38" i="1"/>
  <c r="T40" i="1"/>
  <c r="T41" i="1"/>
  <c r="W33" i="1"/>
  <c r="W34" i="1"/>
  <c r="W35" i="1"/>
  <c r="V33" i="1"/>
  <c r="V34" i="1"/>
  <c r="V35" i="1"/>
  <c r="I31" i="1"/>
  <c r="I29" i="1"/>
  <c r="I28" i="1"/>
  <c r="I27" i="1"/>
  <c r="I26" i="1"/>
  <c r="M12" i="1"/>
  <c r="B9" i="1"/>
  <c r="B8" i="1"/>
  <c r="B7" i="1"/>
  <c r="B6" i="1"/>
  <c r="B5" i="1"/>
  <c r="B4" i="1"/>
  <c r="B3" i="1"/>
  <c r="B2" i="1"/>
  <c r="B1" i="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<sst xmlns="http://schemas.openxmlformats.org/spreadsheetml/2006/main" count="717" uniqueCount="402">
  <si>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</si>
  <si>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</si>
  <si>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</si>
  <si>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</si>
  <si>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</si>
  <si>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</si>
  <si>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</si>
  <si>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</si>
  <si>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</si>
  <si>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</si>
  <si>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</si>
  <si>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</si>
  <si>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</si>
  <si>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</si>
  <si>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</si>
  <si>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</si>
  <si>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</si>
  <si>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</si>
  <si>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</si>
  <si>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</si>
  <si>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</si>
  <si>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</si>
  <si>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</si>
  <si>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</si>
  <si>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</si>
  <si>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</si>
  <si>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</si>
  <si>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</si>
  <si>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</si>
  <si>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</si>
  <si>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</si>
  <si>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</si>
  <si>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</si>
  <si>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</si>
  <si>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</si>
  <si>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</si>
  <si>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</si>
  <si>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</si>
  <si>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</si>
  <si>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</si>
  <si>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</si>
  <si>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</si>
  <si>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</si>
  <si>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</si>
  <si>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</si>
  <si>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</si>
  <si>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</si>
  <si>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</si>
  <si>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</si>
  <si>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</si>
  <si>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</si>
  <si>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</si>
  <si>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</si>
  <si>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</si>
  <si>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</si>
  <si>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</si>
  <si>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</si>
  <si>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</si>
  <si>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</si>
  <si>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</si>
  <si>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</si>
  <si>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</si>
  <si>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</si>
  <si>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</si>
  <si>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</si>
  <si>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</si>
  <si>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</si>
  <si>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</si>
  <si>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</si>
  <si>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</si>
  <si>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</si>
  <si>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</si>
  <si>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</si>
  <si>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</si>
  <si>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</si>
  <si>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</si>
  <si>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</si>
  <si>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</si>
  <si>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</si>
  <si>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</si>
  <si>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</si>
  <si>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</si>
  <si>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</si>
  <si>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</si>
  <si>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</si>
  <si>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</si>
  <si>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</si>
  <si>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completed, signed off</t>
  </si>
  <si>
    <t>Implemented Pedigree Storage &amp; Visualisation Module (Linked to Funding Milestone 4)</t>
  </si>
  <si>
    <t>Pedigree Storage &amp; Visualisation Module</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</si>
  <si>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</si>
  <si>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</si>
  <si>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</si>
  <si>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</si>
  <si>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</si>
  <si>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</si>
  <si>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This functionality had been coded, tested and signed off as part of initial production release by WARTN Team.     Added additional individual signoff documents 7/8/13 in order to make sure we met all NECTaR requirements</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</si>
  <si>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</si>
  <si>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</si>
  <si>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</si>
  <si>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</si>
  <si>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</si>
  <si>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</si>
  <si>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</si>
  <si>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</si>
  <si>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</si>
  <si>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</si>
  <si>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</si>
  <si>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</si>
  <si>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</si>
  <si>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</si>
  <si>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</si>
  <si>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</si>
  <si>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</si>
  <si>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</si>
  <si>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</si>
  <si>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</si>
  <si>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</si>
  <si>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</si>
  <si>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</si>
  <si>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</si>
  <si>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</si>
  <si>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</si>
  <si>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</si>
  <si>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</si>
  <si>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</si>
  <si>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</si>
  <si>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Amber</t>
  </si>
  <si>
    <t xml:space="preserve">Availability of appropriately skilled development resources. </t>
  </si>
  <si>
    <t>Ongoing availability of partner organisation resources.</t>
  </si>
  <si>
    <t>Resourcing is not currently an issue.</t>
  </si>
  <si>
    <t>Green</t>
  </si>
  <si>
    <t>Availability RDSI, AAF and the Research Cloud.</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</si>
  <si>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</si>
  <si>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</si>
  <si>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</si>
  <si>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</si>
  <si>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</si>
  <si>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</si>
  <si>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</si>
  <si>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</si>
  <si>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</si>
  <si>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</si>
  <si>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</si>
  <si>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</si>
  <si>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</si>
  <si>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</si>
  <si>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</si>
  <si>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</si>
  <si>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</si>
  <si>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</si>
  <si>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</si>
  <si>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</si>
  <si>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</si>
  <si>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</si>
  <si>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</si>
  <si>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</si>
  <si>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</si>
  <si>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</si>
  <si>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  This is completed</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</si>
  <si>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</si>
  <si>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</si>
  <si>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</si>
  <si>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</si>
  <si>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</si>
  <si>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</si>
  <si>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</si>
  <si>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</si>
  <si>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</si>
  <si>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 xml:space="preserve">Genomics Virtual Laboratory Project </t>
  </si>
  <si>
    <t>Interface Definitions</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</si>
  <si>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</si>
  <si>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</si>
  <si>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</si>
  <si>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</si>
  <si>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</si>
  <si>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</si>
  <si>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</si>
  <si>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</si>
  <si>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</si>
  <si>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</si>
  <si>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</si>
  <si>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</si>
  <si>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</si>
  <si>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</si>
  <si>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</si>
  <si>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</si>
  <si>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</si>
  <si>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</si>
  <si>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</si>
  <si>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</si>
  <si>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</si>
  <si>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</si>
  <si>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</si>
  <si>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</si>
  <si>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</si>
  <si>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</si>
  <si>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</si>
  <si>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</si>
  <si>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</si>
  <si>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</si>
  <si>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</si>
  <si>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</si>
  <si>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</si>
  <si>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</si>
  <si>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</si>
  <si>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</si>
  <si>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</si>
  <si>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</si>
  <si>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</si>
  <si>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</si>
  <si>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</si>
  <si>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No</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</si>
  <si>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</si>
  <si>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</si>
  <si>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</si>
  <si>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</si>
  <si>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</si>
  <si>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</si>
  <si>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</si>
  <si>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</si>
  <si>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</si>
  <si>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</si>
  <si>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</si>
  <si>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</si>
  <si>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</si>
  <si>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</si>
  <si>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</si>
  <si>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</si>
  <si>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</si>
  <si>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</si>
  <si>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</si>
  <si>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</si>
  <si>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</si>
  <si>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</si>
  <si>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</si>
  <si>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</si>
  <si>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</si>
  <si>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</si>
  <si>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</si>
  <si>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</si>
  <si>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</si>
  <si>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</si>
  <si>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</si>
  <si>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</si>
  <si>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</si>
  <si>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</si>
  <si>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</si>
  <si>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</si>
  <si>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</si>
  <si>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</si>
  <si>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</si>
  <si>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</si>
  <si>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</si>
  <si>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</si>
  <si>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</si>
  <si>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</si>
  <si>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</si>
  <si>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</si>
  <si>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</si>
  <si>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</si>
  <si>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</si>
  <si>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</si>
  <si>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</si>
  <si>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</si>
  <si>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</si>
  <si>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</si>
  <si>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</si>
  <si>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</si>
  <si>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</si>
  <si>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</si>
  <si>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</si>
  <si>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</si>
  <si>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</si>
  <si>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</si>
  <si>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</si>
  <si>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</si>
  <si>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</si>
  <si>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</si>
  <si>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</si>
  <si>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</si>
  <si>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</si>
  <si>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</si>
  <si>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</si>
  <si>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</si>
  <si>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</si>
  <si>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</si>
  <si>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</si>
  <si>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</si>
  <si>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</si>
  <si>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</si>
  <si>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</si>
  <si>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</si>
  <si>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</si>
  <si>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</si>
  <si>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</si>
  <si>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</si>
  <si>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</si>
  <si>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</si>
  <si>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</si>
  <si>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</si>
  <si>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</si>
  <si>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</si>
  <si>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</si>
  <si>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</si>
  <si>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</si>
  <si>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</si>
  <si>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</si>
  <si>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</si>
  <si>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</si>
  <si>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</si>
  <si>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</si>
  <si>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</si>
  <si>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</si>
  <si>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</si>
  <si>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</si>
  <si>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</si>
  <si>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</si>
  <si>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</si>
  <si>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</si>
  <si>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</si>
  <si>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</si>
  <si>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</si>
  <si>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</si>
  <si>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</si>
  <si>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</si>
  <si>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</si>
  <si>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</si>
  <si>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</si>
  <si>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</si>
  <si>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</si>
  <si>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</si>
  <si>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ARK_1.1.1d</t>
  </si>
  <si>
    <t>1.1.1d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</si>
  <si>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</si>
  <si>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</si>
  <si>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</si>
  <si>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</si>
  <si>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</si>
  <si>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</si>
  <si>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</si>
  <si>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</si>
  <si>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</si>
  <si>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</si>
  <si>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</si>
  <si>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</si>
  <si>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</si>
  <si>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</si>
  <si>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</si>
  <si>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</si>
  <si>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</si>
  <si>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</si>
  <si>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</si>
  <si>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</si>
  <si>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</si>
  <si>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</si>
  <si>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</si>
  <si>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</si>
  <si>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</si>
  <si>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</si>
  <si>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</si>
  <si>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</si>
  <si>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</si>
  <si>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</si>
  <si>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</si>
  <si>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</si>
  <si>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</si>
  <si>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</si>
  <si>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</si>
  <si>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</si>
  <si>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</si>
  <si>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</si>
  <si>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</si>
  <si>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</si>
  <si>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</si>
  <si>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</si>
  <si>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</si>
  <si>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</si>
  <si>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We now have the resources required to finish the project by the amended deadline.</t>
  </si>
  <si>
    <t>This project has now been signed off by NeCTAR so we are moving forward to determine solution fit.  GVL is behind schedule,we moved onto a model of management external to storage of the genetic data.</t>
  </si>
  <si>
    <t>IVEC resource assigned to assist with implementation.  We have done some preliminary testing on the capabilities of IVEC and made some changes which we are hoping can be integrated with further grant or collaborative funding</t>
  </si>
  <si>
    <t>ARK_1.1.1e</t>
  </si>
  <si>
    <t>In reality approx 98-99% complete as Data Extraction is the majority of this milestone.</t>
  </si>
  <si>
    <t>Have completed everything that was seen as remaining work in last report.  Have several requests for change/fixes out of User Acceptance Testing.   Realistically 95-98% done</t>
  </si>
  <si>
    <t>Database is designed &amp; coded.  Coding work on app logic and presentation coming along well with a few design iterations with the scientists that would use this sort of functionality</t>
  </si>
  <si>
    <t>ARK-1118</t>
  </si>
  <si>
    <t>Any changes to support plans and new work laid out to ensure future of the project must be carefully planned out to ensure resources are adequate to meet expected functionality.  Need to clearly define proposed relationships going forward including how the ark will be manage, expanded, contributed to by 3rd parties going forward into support structure.</t>
  </si>
  <si>
    <t>Complete documentation and work with all parties on realistic deadlines.  We have been working with Nik Zeps on this matter and together will make sure it is very closely managed until formailized</t>
  </si>
  <si>
    <t>ARK-1119</t>
  </si>
  <si>
    <t>Need to adequately document how people can use The Ark without support interaction.  Some modifications for ease of use may help</t>
  </si>
  <si>
    <t>We have had several people use it and make recommendations.  The time just needs to be committed if we believe that having the tools used externally beyond our management is a goal.  Travis believes so in order to harness community contribution, but obviously this needs to be funded.  Will seek steering committee opinion</t>
  </si>
  <si>
    <t>NSP stability is good. UWA will support use of UWA AAF services for production authentication.  This is going well but we now have a lot of studies and data and will need more processing power.  Travis to address this.  The NSP does not have indefinite funding Travis will contribute towards a presentation to eResearch group as Adrian has for John Hopper's group.</t>
  </si>
  <si>
    <t>Improvements on same tag</t>
  </si>
  <si>
    <t>1.1.1e</t>
  </si>
  <si>
    <t>Project proceding and on overall timeline however one deliverable is lagging due to resource availability.  This is being made up for in other deliverables and we will still be on or ahead of our new targets overall.</t>
  </si>
  <si>
    <t>Travis Endersby</t>
  </si>
  <si>
    <t>completed, signed off, paid. Date estimated due to project manager change from available evidence</t>
  </si>
  <si>
    <t>Have reached out to Lisa Devereux as one of our key users and she is willing to be an "ambassador/champion of The Ark" going forward as she expressed great satisfaction with The Ark.  I have been invited to present at the Australian Biospecimen Network association meeting in November http://www.abna.org.au mee</t>
  </si>
  <si>
    <t>http://www.abna.org.au</t>
  </si>
  <si>
    <t>ANother Steering Committee meeting</t>
  </si>
  <si>
    <t>http://thearktools.blogspot.com.au/</t>
  </si>
  <si>
    <t>Blogged updates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</si>
</sst>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40"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
      <u/>
      <sz val="10"/>
      <color theme="11"/>
      <name val="Calibri"/>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5">
    <xf numFmtId="0" fontId="0" fillId="0" borderId="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514">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4"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4"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4"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5"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6"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4" fontId="3" fillId="5" borderId="0" xfId="0" applyNumberFormat="1" applyFont="1" applyFill="1" applyAlignment="1">
      <alignment horizontal="left"/>
    </xf>
    <xf numFmtId="164"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5"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5" fontId="1" fillId="3" borderId="29" xfId="0" applyNumberFormat="1" applyFont="1" applyFill="1" applyBorder="1" applyAlignment="1">
      <alignment horizontal="center"/>
    </xf>
    <xf numFmtId="165" fontId="1"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4"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4"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4" fontId="3" fillId="5" borderId="25" xfId="0" applyNumberFormat="1" applyFont="1" applyFill="1" applyBorder="1" applyAlignment="1">
      <alignment horizontal="left"/>
    </xf>
    <xf numFmtId="0" fontId="3" fillId="5" borderId="0" xfId="0" applyFont="1" applyFill="1" applyAlignment="1">
      <alignment horizontal="left"/>
    </xf>
    <xf numFmtId="166"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4"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7"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7" fontId="0" fillId="2" borderId="1" xfId="0" applyNumberFormat="1" applyFill="1" applyBorder="1"/>
    <xf numFmtId="167" fontId="1" fillId="3" borderId="1" xfId="0" applyNumberFormat="1" applyFont="1" applyFill="1" applyBorder="1"/>
    <xf numFmtId="167" fontId="0" fillId="2" borderId="1" xfId="0" applyNumberFormat="1" applyFill="1" applyBorder="1"/>
    <xf numFmtId="167" fontId="0" fillId="2" borderId="0" xfId="0" applyNumberFormat="1" applyFill="1"/>
    <xf numFmtId="167"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7" fontId="0" fillId="2" borderId="19" xfId="0" applyNumberFormat="1" applyFill="1" applyBorder="1"/>
    <xf numFmtId="167" fontId="1"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1" fillId="3" borderId="11" xfId="0" applyNumberFormat="1" applyFont="1" applyFill="1" applyBorder="1"/>
    <xf numFmtId="167"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1" fillId="3" borderId="29" xfId="0" applyNumberFormat="1" applyFont="1" applyFill="1" applyBorder="1"/>
    <xf numFmtId="165" fontId="1" fillId="3" borderId="11" xfId="0" applyNumberFormat="1" applyFont="1" applyFill="1" applyBorder="1"/>
    <xf numFmtId="165" fontId="1" fillId="3" borderId="17" xfId="0" applyNumberFormat="1" applyFont="1" applyFill="1" applyBorder="1"/>
    <xf numFmtId="167" fontId="1" fillId="3" borderId="29" xfId="0" applyNumberFormat="1" applyFont="1" applyFill="1" applyBorder="1"/>
    <xf numFmtId="0" fontId="1" fillId="3" borderId="2" xfId="0" applyFont="1" applyFill="1" applyBorder="1"/>
    <xf numFmtId="0" fontId="5" fillId="2" borderId="0" xfId="0" applyFont="1" applyFill="1"/>
    <xf numFmtId="167" fontId="1" fillId="3" borderId="26" xfId="0" applyNumberFormat="1" applyFont="1" applyFill="1" applyBorder="1"/>
    <xf numFmtId="167" fontId="1" fillId="3" borderId="49" xfId="0" applyNumberFormat="1" applyFont="1" applyFill="1" applyBorder="1"/>
    <xf numFmtId="167" fontId="1" fillId="3" borderId="50" xfId="0" applyNumberFormat="1" applyFont="1" applyFill="1" applyBorder="1"/>
    <xf numFmtId="167" fontId="1" fillId="3" borderId="51" xfId="0" applyNumberFormat="1" applyFont="1" applyFill="1" applyBorder="1"/>
    <xf numFmtId="167"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6"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5" fontId="25" fillId="2" borderId="55" xfId="0" applyNumberFormat="1" applyFont="1" applyFill="1" applyBorder="1" applyAlignment="1" applyProtection="1">
      <alignment wrapText="1"/>
      <protection locked="0"/>
    </xf>
    <xf numFmtId="0" fontId="0" fillId="2" borderId="0" xfId="0" applyFill="1"/>
    <xf numFmtId="164" fontId="5"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44" fontId="27" fillId="2" borderId="0" xfId="0" applyNumberFormat="1" applyFont="1" applyFill="1"/>
    <xf numFmtId="44" fontId="0" fillId="2" borderId="1" xfId="0" applyNumberFormat="1" applyFill="1" applyBorder="1" applyProtection="1">
      <protection locked="0"/>
    </xf>
    <xf numFmtId="0" fontId="7" fillId="2" borderId="0" xfId="0" applyFont="1" applyFill="1"/>
    <xf numFmtId="44" fontId="1" fillId="3" borderId="1" xfId="0" applyNumberFormat="1" applyFont="1" applyFill="1" applyBorder="1"/>
    <xf numFmtId="44" fontId="1" fillId="3" borderId="54" xfId="0" applyNumberFormat="1" applyFont="1" applyFill="1" applyBorder="1"/>
    <xf numFmtId="44" fontId="1" fillId="3" borderId="1" xfId="0" applyNumberFormat="1" applyFont="1" applyFill="1" applyBorder="1" applyAlignment="1">
      <alignment horizontal="left" wrapText="1"/>
    </xf>
    <xf numFmtId="44" fontId="1" fillId="3" borderId="16" xfId="0" applyNumberFormat="1" applyFont="1" applyFill="1" applyBorder="1"/>
    <xf numFmtId="44" fontId="7" fillId="2" borderId="0" xfId="0" applyNumberFormat="1" applyFont="1" applyFill="1"/>
    <xf numFmtId="44" fontId="0" fillId="2" borderId="19" xfId="0" applyNumberFormat="1" applyFill="1" applyBorder="1" applyProtection="1">
      <protection locked="0"/>
    </xf>
    <xf numFmtId="44" fontId="0" fillId="2" borderId="13" xfId="0" applyNumberFormat="1" applyFill="1" applyBorder="1" applyProtection="1">
      <protection locked="0"/>
    </xf>
    <xf numFmtId="0" fontId="7" fillId="2" borderId="0" xfId="0" applyFont="1" applyFill="1"/>
    <xf numFmtId="4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4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44" fontId="7" fillId="2" borderId="0" xfId="0" applyNumberFormat="1" applyFont="1" applyFill="1" applyAlignment="1">
      <alignment vertical="top" wrapText="1"/>
    </xf>
    <xf numFmtId="44" fontId="7" fillId="2" borderId="0" xfId="0" applyNumberFormat="1" applyFont="1" applyFill="1"/>
    <xf numFmtId="1" fontId="27" fillId="2" borderId="0" xfId="0" applyNumberFormat="1" applyFont="1" applyFill="1"/>
    <xf numFmtId="164" fontId="0" fillId="4" borderId="4" xfId="0" applyNumberFormat="1" applyFill="1" applyBorder="1" applyAlignment="1">
      <alignment horizontal="left" wrapText="1"/>
    </xf>
    <xf numFmtId="0" fontId="0" fillId="4" borderId="57" xfId="0" applyFill="1" applyBorder="1" applyAlignment="1">
      <alignment horizontal="left" wrapText="1"/>
    </xf>
    <xf numFmtId="44" fontId="1" fillId="3" borderId="50" xfId="0" applyNumberFormat="1" applyFont="1" applyFill="1" applyBorder="1"/>
    <xf numFmtId="44" fontId="1" fillId="3" borderId="19" xfId="0" applyNumberFormat="1" applyFont="1" applyFill="1" applyBorder="1"/>
    <xf numFmtId="0" fontId="1" fillId="3" borderId="0" xfId="0" applyFont="1" applyFill="1"/>
    <xf numFmtId="164" fontId="1" fillId="3" borderId="4" xfId="0" applyNumberFormat="1" applyFont="1" applyFill="1" applyBorder="1" applyAlignment="1">
      <alignment horizontal="left" wrapText="1"/>
    </xf>
    <xf numFmtId="4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44" fontId="0" fillId="2" borderId="4" xfId="0" applyNumberFormat="1" applyFill="1" applyBorder="1" applyProtection="1">
      <protection locked="0"/>
    </xf>
    <xf numFmtId="44" fontId="1" fillId="3" borderId="4" xfId="0" applyNumberFormat="1" applyFont="1" applyFill="1" applyBorder="1"/>
    <xf numFmtId="44" fontId="1" fillId="3" borderId="26" xfId="0" applyNumberFormat="1" applyFont="1" applyFill="1" applyBorder="1"/>
    <xf numFmtId="44" fontId="1" fillId="3" borderId="6" xfId="0" applyNumberFormat="1" applyFont="1" applyFill="1" applyBorder="1"/>
    <xf numFmtId="44" fontId="1" fillId="3" borderId="49" xfId="0" applyNumberFormat="1" applyFont="1" applyFill="1" applyBorder="1"/>
    <xf numFmtId="44" fontId="1" fillId="3" borderId="58" xfId="0" applyNumberFormat="1" applyFont="1" applyFill="1" applyBorder="1"/>
    <xf numFmtId="44" fontId="1" fillId="3" borderId="59" xfId="0" applyNumberFormat="1" applyFont="1" applyFill="1" applyBorder="1"/>
    <xf numFmtId="44" fontId="1" fillId="3" borderId="60" xfId="0" applyNumberFormat="1" applyFont="1" applyFill="1" applyBorder="1"/>
    <xf numFmtId="44" fontId="29" fillId="12" borderId="2" xfId="0" applyNumberFormat="1" applyFont="1" applyFill="1" applyBorder="1"/>
    <xf numFmtId="0" fontId="1" fillId="3" borderId="47" xfId="0" applyFont="1" applyFill="1" applyBorder="1"/>
    <xf numFmtId="44" fontId="1" fillId="3" borderId="61" xfId="0" applyNumberFormat="1" applyFont="1" applyFill="1" applyBorder="1"/>
    <xf numFmtId="44" fontId="1" fillId="3" borderId="30" xfId="0" applyNumberFormat="1" applyFont="1" applyFill="1" applyBorder="1"/>
    <xf numFmtId="44" fontId="1" fillId="3" borderId="31" xfId="0" applyNumberFormat="1" applyFont="1" applyFill="1" applyBorder="1"/>
    <xf numFmtId="4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4" fontId="0" fillId="4" borderId="63" xfId="0" applyNumberFormat="1" applyFill="1" applyBorder="1" applyAlignment="1">
      <alignment horizontal="left" wrapText="1"/>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4"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4" fontId="0" fillId="4" borderId="13" xfId="0" applyNumberFormat="1" applyFill="1" applyBorder="1" applyAlignment="1">
      <alignment horizontal="left" wrapText="1"/>
    </xf>
    <xf numFmtId="164" fontId="1" fillId="3" borderId="13" xfId="0" applyNumberFormat="1" applyFont="1" applyFill="1" applyBorder="1" applyAlignment="1">
      <alignment horizontal="left" wrapText="1"/>
    </xf>
    <xf numFmtId="164"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4" fontId="0" fillId="4" borderId="66" xfId="0" applyNumberFormat="1" applyFill="1" applyBorder="1" applyAlignment="1">
      <alignment horizontal="left" wrapText="1"/>
    </xf>
    <xf numFmtId="0" fontId="0" fillId="4" borderId="1" xfId="0" applyFill="1" applyBorder="1" applyAlignment="1">
      <alignment horizontal="left" wrapText="1"/>
    </xf>
    <xf numFmtId="44" fontId="1" fillId="3" borderId="2" xfId="0" applyNumberFormat="1" applyFont="1" applyFill="1" applyBorder="1"/>
    <xf numFmtId="17" fontId="1" fillId="3" borderId="1" xfId="0" applyNumberFormat="1" applyFont="1" applyFill="1" applyBorder="1" applyAlignment="1">
      <alignment horizontal="center"/>
    </xf>
    <xf numFmtId="168" fontId="0" fillId="4" borderId="1" xfId="0" applyNumberFormat="1" applyFill="1" applyBorder="1" applyAlignment="1">
      <alignment horizontal="left" wrapText="1"/>
    </xf>
    <xf numFmtId="168" fontId="1" fillId="3" borderId="1" xfId="0" applyNumberFormat="1" applyFont="1" applyFill="1" applyBorder="1" applyAlignment="1">
      <alignment horizontal="left" wrapText="1"/>
    </xf>
    <xf numFmtId="168" fontId="1" fillId="3" borderId="1" xfId="0" applyNumberFormat="1" applyFont="1" applyFill="1" applyBorder="1"/>
    <xf numFmtId="0" fontId="11" fillId="2" borderId="0" xfId="0" applyFont="1" applyFill="1" applyAlignment="1">
      <alignment vertical="top" wrapText="1"/>
    </xf>
    <xf numFmtId="44" fontId="1" fillId="3" borderId="63" xfId="0" applyNumberFormat="1" applyFont="1" applyFill="1" applyBorder="1"/>
    <xf numFmtId="4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44" fontId="1" fillId="3" borderId="29" xfId="0" applyNumberFormat="1" applyFont="1" applyFill="1" applyBorder="1" applyAlignment="1">
      <alignment horizontal="left" wrapText="1"/>
    </xf>
    <xf numFmtId="44" fontId="1" fillId="3" borderId="11" xfId="0" applyNumberFormat="1" applyFont="1" applyFill="1" applyBorder="1" applyAlignment="1">
      <alignment horizontal="left" wrapText="1"/>
    </xf>
    <xf numFmtId="44" fontId="1" fillId="3" borderId="53" xfId="0" applyNumberFormat="1" applyFont="1" applyFill="1" applyBorder="1" applyAlignment="1">
      <alignment horizontal="left" wrapText="1"/>
    </xf>
    <xf numFmtId="44" fontId="7" fillId="13" borderId="68" xfId="0" applyNumberFormat="1" applyFont="1" applyFill="1" applyBorder="1" applyAlignment="1">
      <alignment horizontal="center" vertical="center"/>
    </xf>
    <xf numFmtId="44" fontId="1" fillId="3" borderId="36" xfId="0" applyNumberFormat="1" applyFont="1" applyFill="1" applyBorder="1"/>
    <xf numFmtId="44" fontId="1" fillId="3" borderId="69" xfId="0" applyNumberFormat="1" applyFont="1" applyFill="1" applyBorder="1" applyAlignment="1">
      <alignment horizontal="right"/>
    </xf>
    <xf numFmtId="4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1974">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tabSelected="1" workbookViewId="0"/>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3" t="s">
        <v>12</v>
      </c>
      <c r="C14" s="313"/>
      <c r="D14" s="314" t="s">
        <v>13</v>
      </c>
      <c r="E14" s="314"/>
      <c r="F14" s="313" t="s">
        <v>14</v>
      </c>
      <c r="G14" s="314" t="s">
        <v>15</v>
      </c>
      <c r="H14" s="314"/>
      <c r="I14" s="314"/>
      <c r="J14" s="314"/>
      <c r="K14" s="314"/>
      <c r="L14" s="314"/>
      <c r="M14" s="314"/>
      <c r="N14" s="278"/>
    </row>
    <row r="15" spans="1:35" ht="15" customHeight="1">
      <c r="A15" s="65"/>
      <c r="B15" s="62" t="s">
        <v>16</v>
      </c>
      <c r="C15" s="62"/>
      <c r="D15" s="279">
        <v>8</v>
      </c>
      <c r="E15" s="280"/>
      <c r="F15" s="62" t="s">
        <v>17</v>
      </c>
      <c r="G15" s="349">
        <v>41456</v>
      </c>
      <c r="H15" s="280"/>
      <c r="I15" s="280"/>
      <c r="J15" s="280"/>
      <c r="K15" s="280"/>
      <c r="L15" s="280"/>
      <c r="M15" s="280"/>
      <c r="N15" s="280"/>
    </row>
    <row r="16" spans="1:35" ht="15" customHeight="1">
      <c r="A16" s="65"/>
      <c r="B16" s="276"/>
      <c r="C16" s="62"/>
      <c r="D16" s="66"/>
      <c r="E16" s="66"/>
      <c r="F16" s="62" t="s">
        <v>18</v>
      </c>
      <c r="G16" s="349">
        <v>41547</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5"/>
      <c r="C19" s="315"/>
      <c r="D19" s="315"/>
      <c r="E19" s="315"/>
      <c r="F19" s="315" t="s">
        <v>21</v>
      </c>
      <c r="G19" s="316" t="s">
        <v>22</v>
      </c>
      <c r="H19" s="315"/>
      <c r="I19" s="315"/>
      <c r="J19" s="315"/>
      <c r="K19" s="317"/>
      <c r="L19" s="317"/>
      <c r="M19" s="317"/>
      <c r="N19" s="318"/>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67" t="s">
        <v>24</v>
      </c>
      <c r="C22" s="468"/>
      <c r="D22" s="468"/>
      <c r="E22" s="468"/>
      <c r="F22" s="9"/>
      <c r="G22" s="60" t="s">
        <v>0</v>
      </c>
      <c r="I22" s="196"/>
      <c r="J22" s="9"/>
      <c r="K22" s="9"/>
      <c r="L22" s="160" t="s">
        <v>25</v>
      </c>
      <c r="M22" s="9"/>
      <c r="N22" s="9"/>
    </row>
    <row r="23" spans="1:35">
      <c r="B23" s="469"/>
      <c r="C23" s="469"/>
      <c r="D23" s="469"/>
      <c r="E23" s="469"/>
      <c r="F23" s="7"/>
      <c r="G23" s="61" t="s">
        <v>1</v>
      </c>
      <c r="I23" s="136" t="str">
        <f>MILESTONELIGHT</f>
        <v>RED</v>
      </c>
      <c r="J23" s="9"/>
      <c r="K23" s="9"/>
      <c r="L23" s="9"/>
      <c r="M23" s="9"/>
    </row>
    <row r="24" spans="1:35">
      <c r="B24" s="469"/>
      <c r="C24" s="469"/>
      <c r="D24" s="469"/>
      <c r="E24" s="469"/>
      <c r="F24" s="7"/>
      <c r="G24" s="61" t="s">
        <v>2</v>
      </c>
      <c r="I24" s="136" t="str">
        <f>ISSUELIGHT</f>
        <v>GREEN</v>
      </c>
      <c r="J24" s="9"/>
      <c r="K24" s="9"/>
      <c r="L24" s="9"/>
      <c r="M24" s="9"/>
    </row>
    <row r="25" spans="1:35">
      <c r="B25" s="469"/>
      <c r="C25" s="469"/>
      <c r="D25" s="469"/>
      <c r="E25" s="469"/>
      <c r="F25" s="7"/>
      <c r="G25" s="61" t="s">
        <v>3</v>
      </c>
      <c r="I25" s="136" t="str">
        <f>RISKLIGHT</f>
        <v>GREEN</v>
      </c>
      <c r="J25" s="9"/>
      <c r="K25" s="9"/>
      <c r="L25" s="9"/>
      <c r="M25" s="9"/>
    </row>
    <row r="26" spans="1:35">
      <c r="B26" s="469"/>
      <c r="C26" s="469"/>
      <c r="D26" s="469"/>
      <c r="E26" s="469"/>
      <c r="F26" s="35" t="s">
        <v>26</v>
      </c>
      <c r="G26" s="61" t="s">
        <v>4</v>
      </c>
      <c r="I26" s="136" t="str">
        <f>CHANGELIGHT</f>
        <v>GREEN</v>
      </c>
      <c r="J26" s="9"/>
      <c r="K26" s="9"/>
      <c r="L26" s="9"/>
      <c r="M26" s="9"/>
    </row>
    <row r="27" spans="1:35">
      <c r="B27" s="469"/>
      <c r="C27" s="469"/>
      <c r="D27" s="469"/>
      <c r="E27" s="469"/>
      <c r="F27" s="35" t="s">
        <v>26</v>
      </c>
      <c r="G27" s="61" t="s">
        <v>5</v>
      </c>
      <c r="I27" s="136" t="str">
        <f>DEPENDENCYLIGHT</f>
        <v/>
      </c>
      <c r="J27" s="9"/>
      <c r="K27" s="9"/>
      <c r="L27" s="9"/>
      <c r="M27" s="9"/>
    </row>
    <row r="28" spans="1:35">
      <c r="B28" s="469"/>
      <c r="C28" s="469"/>
      <c r="D28" s="469"/>
      <c r="E28" s="469"/>
      <c r="F28" s="35" t="s">
        <v>27</v>
      </c>
      <c r="G28" s="61" t="s">
        <v>6</v>
      </c>
      <c r="I28" s="136" t="str">
        <f>MEASURELIGHT</f>
        <v/>
      </c>
      <c r="J28" s="9"/>
      <c r="K28" s="9"/>
      <c r="L28" s="9"/>
      <c r="M28" s="9"/>
    </row>
    <row r="29" spans="1:35">
      <c r="B29" s="469"/>
      <c r="C29" s="469"/>
      <c r="D29" s="469"/>
      <c r="E29" s="469"/>
      <c r="F29" s="7"/>
      <c r="G29" s="61" t="s">
        <v>7</v>
      </c>
      <c r="I29" s="136" t="str">
        <f>COMMUNICATIONLIGHT</f>
        <v>AMBER</v>
      </c>
      <c r="J29" s="9"/>
      <c r="K29" s="9"/>
      <c r="L29" s="9"/>
      <c r="M29" s="9"/>
    </row>
    <row r="30" spans="1:35">
      <c r="B30" s="469"/>
      <c r="C30" s="469"/>
      <c r="D30" s="469"/>
      <c r="E30" s="469"/>
      <c r="F30" s="7"/>
      <c r="G30" s="61" t="s">
        <v>8</v>
      </c>
      <c r="I30" s="136" t="str">
        <f>FINANCELIGHT</f>
        <v>GREEN</v>
      </c>
      <c r="J30" s="35"/>
      <c r="K30" s="9"/>
      <c r="L30" s="9"/>
      <c r="M30" s="9"/>
    </row>
    <row r="31" spans="1:35" s="4" customFormat="1" ht="22" customHeight="1">
      <c r="A31" s="5"/>
      <c r="B31" s="470" t="s">
        <v>28</v>
      </c>
      <c r="C31" s="470"/>
      <c r="D31" s="470"/>
      <c r="E31" s="470"/>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58" t="s">
        <v>394</v>
      </c>
      <c r="C35" s="459"/>
      <c r="D35" s="459"/>
      <c r="E35" s="459"/>
      <c r="F35" s="459"/>
      <c r="G35" s="459"/>
      <c r="H35" s="459"/>
      <c r="I35" s="459"/>
      <c r="J35" s="459"/>
      <c r="K35" s="459"/>
      <c r="L35" s="459"/>
      <c r="M35" s="459"/>
      <c r="N35" s="460"/>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0"/>
      <c r="E37" s="341" t="s">
        <v>37</v>
      </c>
      <c r="F37" s="336"/>
      <c r="G37" s="336"/>
      <c r="H37" s="336"/>
      <c r="I37" s="336"/>
      <c r="J37" s="336"/>
      <c r="K37" s="336"/>
      <c r="L37" s="336"/>
      <c r="M37" s="336"/>
      <c r="N37" s="337"/>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0"/>
      <c r="E39" s="341" t="s">
        <v>39</v>
      </c>
      <c r="F39" s="338"/>
      <c r="G39" s="338"/>
      <c r="H39" s="338"/>
      <c r="I39" s="338"/>
      <c r="J39" s="338"/>
      <c r="K39" s="338"/>
      <c r="L39" s="338"/>
      <c r="M39" s="338"/>
      <c r="N39" s="339"/>
      <c r="O39" s="5"/>
      <c r="T39" s="179"/>
    </row>
    <row r="40" spans="2:23">
      <c r="N40" s="63"/>
      <c r="O40" s="5"/>
      <c r="T40" s="179" t="str">
        <f>IF(Check2="Yes","TRUE","FALSE")</f>
        <v>FALSE</v>
      </c>
    </row>
    <row r="41" spans="2:23">
      <c r="B41" s="62" t="s">
        <v>40</v>
      </c>
      <c r="C41" s="62"/>
      <c r="D41" s="62"/>
      <c r="E41" s="64"/>
      <c r="F41" s="461" t="s">
        <v>395</v>
      </c>
      <c r="G41" s="462"/>
      <c r="H41" s="462"/>
      <c r="I41" s="462"/>
      <c r="J41" s="462"/>
      <c r="K41" s="462"/>
      <c r="L41" s="462"/>
      <c r="M41" s="463"/>
      <c r="N41" s="64"/>
      <c r="T41">
        <f>COUNTIF(T38:T40,FALSE)</f>
        <v>0</v>
      </c>
    </row>
    <row r="42" spans="2:23">
      <c r="B42" s="62" t="s">
        <v>41</v>
      </c>
      <c r="C42" s="64"/>
      <c r="D42" s="64"/>
      <c r="E42" s="64"/>
      <c r="F42" s="464">
        <v>41561</v>
      </c>
      <c r="G42" s="465"/>
      <c r="H42" s="465"/>
      <c r="I42" s="465"/>
      <c r="J42" s="465"/>
      <c r="K42" s="465"/>
      <c r="L42" s="465"/>
      <c r="M42" s="466"/>
      <c r="N42" s="64"/>
    </row>
    <row r="43" spans="2:23" ht="30" customHeight="1">
      <c r="B43" s="178" t="str">
        <f>IF(ISBLANK(F41),"Please signoff (select Yes and enter name) prior to form submission",IF(COUNTIF(T38:T40,"FALSE")&gt;0,"Please select Yes in signoff prior to form submission",""))</f>
        <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3" priority="1" operator="equal">
      <formula>"AMBER"</formula>
    </cfRule>
  </conditionalFormatting>
  <conditionalFormatting sqref="B1">
    <cfRule type="cellIs" dxfId="1972" priority="2" operator="equal">
      <formula>"RED"</formula>
    </cfRule>
  </conditionalFormatting>
  <conditionalFormatting sqref="B1">
    <cfRule type="cellIs" dxfId="1971" priority="3" operator="equal">
      <formula>"GREEN"</formula>
    </cfRule>
  </conditionalFormatting>
  <conditionalFormatting sqref="B2">
    <cfRule type="cellIs" dxfId="1970" priority="4" operator="equal">
      <formula>"AMBER"</formula>
    </cfRule>
  </conditionalFormatting>
  <conditionalFormatting sqref="B2">
    <cfRule type="cellIs" dxfId="1969" priority="5" operator="equal">
      <formula>"RED"</formula>
    </cfRule>
  </conditionalFormatting>
  <conditionalFormatting sqref="B2">
    <cfRule type="cellIs" dxfId="1968" priority="6" operator="equal">
      <formula>"GREEN"</formula>
    </cfRule>
  </conditionalFormatting>
  <conditionalFormatting sqref="B3">
    <cfRule type="cellIs" dxfId="1967" priority="7" operator="equal">
      <formula>"AMBER"</formula>
    </cfRule>
  </conditionalFormatting>
  <conditionalFormatting sqref="B3">
    <cfRule type="cellIs" dxfId="1966" priority="8" operator="equal">
      <formula>"RED"</formula>
    </cfRule>
  </conditionalFormatting>
  <conditionalFormatting sqref="B3">
    <cfRule type="cellIs" dxfId="1965" priority="9" operator="equal">
      <formula>"GREEN"</formula>
    </cfRule>
  </conditionalFormatting>
  <conditionalFormatting sqref="B4">
    <cfRule type="cellIs" dxfId="1964" priority="10" operator="equal">
      <formula>"AMBER"</formula>
    </cfRule>
  </conditionalFormatting>
  <conditionalFormatting sqref="B4">
    <cfRule type="cellIs" dxfId="1963" priority="11" operator="equal">
      <formula>"RED"</formula>
    </cfRule>
  </conditionalFormatting>
  <conditionalFormatting sqref="B4">
    <cfRule type="cellIs" dxfId="1962" priority="12" operator="equal">
      <formula>"GREEN"</formula>
    </cfRule>
  </conditionalFormatting>
  <conditionalFormatting sqref="B5">
    <cfRule type="cellIs" dxfId="1961" priority="13" operator="equal">
      <formula>"AMBER"</formula>
    </cfRule>
  </conditionalFormatting>
  <conditionalFormatting sqref="B5">
    <cfRule type="cellIs" dxfId="1960" priority="14" operator="equal">
      <formula>"RED"</formula>
    </cfRule>
  </conditionalFormatting>
  <conditionalFormatting sqref="B5">
    <cfRule type="cellIs" dxfId="1959" priority="15" operator="equal">
      <formula>"GREEN"</formula>
    </cfRule>
  </conditionalFormatting>
  <conditionalFormatting sqref="B6">
    <cfRule type="cellIs" dxfId="1958" priority="16" operator="equal">
      <formula>"AMBER"</formula>
    </cfRule>
  </conditionalFormatting>
  <conditionalFormatting sqref="B6">
    <cfRule type="cellIs" dxfId="1957" priority="17" operator="equal">
      <formula>"RED"</formula>
    </cfRule>
  </conditionalFormatting>
  <conditionalFormatting sqref="B6">
    <cfRule type="cellIs" dxfId="1956" priority="18" operator="equal">
      <formula>"GREEN"</formula>
    </cfRule>
  </conditionalFormatting>
  <conditionalFormatting sqref="B7">
    <cfRule type="cellIs" dxfId="1955" priority="19" operator="equal">
      <formula>"AMBER"</formula>
    </cfRule>
  </conditionalFormatting>
  <conditionalFormatting sqref="B7">
    <cfRule type="cellIs" dxfId="1954" priority="20" operator="equal">
      <formula>"RED"</formula>
    </cfRule>
  </conditionalFormatting>
  <conditionalFormatting sqref="B7">
    <cfRule type="cellIs" dxfId="1953" priority="21" operator="equal">
      <formula>"GREEN"</formula>
    </cfRule>
  </conditionalFormatting>
  <conditionalFormatting sqref="B8">
    <cfRule type="cellIs" dxfId="1952" priority="22" operator="equal">
      <formula>"AMBER"</formula>
    </cfRule>
  </conditionalFormatting>
  <conditionalFormatting sqref="B8">
    <cfRule type="cellIs" dxfId="1951" priority="23" operator="equal">
      <formula>"RED"</formula>
    </cfRule>
  </conditionalFormatting>
  <conditionalFormatting sqref="B8">
    <cfRule type="cellIs" dxfId="1950" priority="24" operator="equal">
      <formula>"GREEN"</formula>
    </cfRule>
  </conditionalFormatting>
  <conditionalFormatting sqref="B9">
    <cfRule type="cellIs" dxfId="1949" priority="25" operator="equal">
      <formula>"AMBER"</formula>
    </cfRule>
  </conditionalFormatting>
  <conditionalFormatting sqref="B9">
    <cfRule type="cellIs" dxfId="1948" priority="26" operator="equal">
      <formula>"RED"</formula>
    </cfRule>
  </conditionalFormatting>
  <conditionalFormatting sqref="B9">
    <cfRule type="cellIs" dxfId="1947" priority="27" operator="equal">
      <formula>"GREEN"</formula>
    </cfRule>
  </conditionalFormatting>
  <conditionalFormatting sqref="B10">
    <cfRule type="cellIs" dxfId="1946" priority="28" operator="equal">
      <formula>"AMBER"</formula>
    </cfRule>
  </conditionalFormatting>
  <conditionalFormatting sqref="B10">
    <cfRule type="cellIs" dxfId="1945" priority="29" operator="equal">
      <formula>"RED"</formula>
    </cfRule>
  </conditionalFormatting>
  <conditionalFormatting sqref="B10">
    <cfRule type="cellIs" dxfId="1944" priority="30" operator="equal">
      <formula>"GREEN"</formula>
    </cfRule>
  </conditionalFormatting>
  <conditionalFormatting sqref="B43">
    <cfRule type="containsText" dxfId="1943" priority="31" operator="containsText" text="Please">
      <formula>NOT(ISERROR(SEARCH("Please",B43)))</formula>
    </cfRule>
  </conditionalFormatting>
  <conditionalFormatting sqref="D37">
    <cfRule type="containsText" dxfId="1942" priority="32" operator="containsText" text="Yes">
      <formula>NOT(ISERROR(SEARCH("Yes",D37)))</formula>
    </cfRule>
  </conditionalFormatting>
  <conditionalFormatting sqref="D37">
    <cfRule type="containsText" dxfId="1941" priority="33" operator="containsText" text="No">
      <formula>NOT(ISERROR(SEARCH("No",D37)))</formula>
    </cfRule>
  </conditionalFormatting>
  <conditionalFormatting sqref="D38">
    <cfRule type="containsText" dxfId="1940" priority="34" operator="containsText" text="Yes">
      <formula>NOT(ISERROR(SEARCH("Yes",D38)))</formula>
    </cfRule>
  </conditionalFormatting>
  <conditionalFormatting sqref="D38">
    <cfRule type="containsText" dxfId="1939" priority="35" operator="containsText" text="No">
      <formula>NOT(ISERROR(SEARCH("No",D38)))</formula>
    </cfRule>
  </conditionalFormatting>
  <conditionalFormatting sqref="D39">
    <cfRule type="containsText" dxfId="1938" priority="36" operator="containsText" text="Yes">
      <formula>NOT(ISERROR(SEARCH("Yes",D39)))</formula>
    </cfRule>
  </conditionalFormatting>
  <conditionalFormatting sqref="D39">
    <cfRule type="containsText" dxfId="1937" priority="37" operator="containsText" text="No">
      <formula>NOT(ISERROR(SEARCH("No",D39)))</formula>
    </cfRule>
  </conditionalFormatting>
  <conditionalFormatting sqref="G12">
    <cfRule type="cellIs" dxfId="1936" priority="38" operator="equal">
      <formula>"AMBER"</formula>
    </cfRule>
  </conditionalFormatting>
  <conditionalFormatting sqref="G12">
    <cfRule type="cellIs" dxfId="1935" priority="39" operator="equal">
      <formula>"RED"</formula>
    </cfRule>
  </conditionalFormatting>
  <conditionalFormatting sqref="G12">
    <cfRule type="cellIs" dxfId="1934" priority="40" operator="equal">
      <formula>"GREEN"</formula>
    </cfRule>
  </conditionalFormatting>
  <conditionalFormatting sqref="G13">
    <cfRule type="cellIs" dxfId="1933" priority="41" operator="equal">
      <formula>"AMBER"</formula>
    </cfRule>
  </conditionalFormatting>
  <conditionalFormatting sqref="G13">
    <cfRule type="cellIs" dxfId="1932" priority="42" operator="equal">
      <formula>"RED"</formula>
    </cfRule>
  </conditionalFormatting>
  <conditionalFormatting sqref="G13">
    <cfRule type="cellIs" dxfId="1931" priority="43" operator="equal">
      <formula>"GREEN"</formula>
    </cfRule>
  </conditionalFormatting>
  <conditionalFormatting sqref="G14">
    <cfRule type="cellIs" dxfId="1930" priority="44" operator="equal">
      <formula>"AMBER"</formula>
    </cfRule>
  </conditionalFormatting>
  <conditionalFormatting sqref="G14">
    <cfRule type="cellIs" dxfId="1929" priority="45" operator="equal">
      <formula>"RED"</formula>
    </cfRule>
  </conditionalFormatting>
  <conditionalFormatting sqref="G14">
    <cfRule type="cellIs" dxfId="1928" priority="46" operator="equal">
      <formula>"GREEN"</formula>
    </cfRule>
  </conditionalFormatting>
  <conditionalFormatting sqref="G15">
    <cfRule type="cellIs" dxfId="1927" priority="47" operator="equal">
      <formula>"AMBER"</formula>
    </cfRule>
  </conditionalFormatting>
  <conditionalFormatting sqref="G15">
    <cfRule type="cellIs" dxfId="1926" priority="48" operator="equal">
      <formula>"RED"</formula>
    </cfRule>
  </conditionalFormatting>
  <conditionalFormatting sqref="G15">
    <cfRule type="cellIs" dxfId="1925" priority="49" operator="equal">
      <formula>"GREEN"</formula>
    </cfRule>
  </conditionalFormatting>
  <conditionalFormatting sqref="G16">
    <cfRule type="cellIs" dxfId="1924" priority="50" operator="equal">
      <formula>"AMBER"</formula>
    </cfRule>
  </conditionalFormatting>
  <conditionalFormatting sqref="G16">
    <cfRule type="cellIs" dxfId="1923" priority="51" operator="equal">
      <formula>"RED"</formula>
    </cfRule>
  </conditionalFormatting>
  <conditionalFormatting sqref="G16">
    <cfRule type="cellIs" dxfId="1922" priority="52" operator="equal">
      <formula>"GREEN"</formula>
    </cfRule>
  </conditionalFormatting>
  <conditionalFormatting sqref="G17">
    <cfRule type="cellIs" dxfId="1921" priority="53" operator="equal">
      <formula>"AMBER"</formula>
    </cfRule>
  </conditionalFormatting>
  <conditionalFormatting sqref="G17">
    <cfRule type="cellIs" dxfId="1920" priority="54" operator="equal">
      <formula>"RED"</formula>
    </cfRule>
  </conditionalFormatting>
  <conditionalFormatting sqref="G17">
    <cfRule type="cellIs" dxfId="1919" priority="55" operator="equal">
      <formula>"GREEN"</formula>
    </cfRule>
  </conditionalFormatting>
  <conditionalFormatting sqref="G18">
    <cfRule type="cellIs" dxfId="1918" priority="56" operator="equal">
      <formula>"AMBER"</formula>
    </cfRule>
  </conditionalFormatting>
  <conditionalFormatting sqref="G18">
    <cfRule type="cellIs" dxfId="1917" priority="57" operator="equal">
      <formula>"RED"</formula>
    </cfRule>
  </conditionalFormatting>
  <conditionalFormatting sqref="G18">
    <cfRule type="cellIs" dxfId="1916" priority="58" operator="equal">
      <formula>"GREEN"</formula>
    </cfRule>
  </conditionalFormatting>
  <conditionalFormatting sqref="G19">
    <cfRule type="cellIs" dxfId="1915" priority="59" operator="equal">
      <formula>"AMBER"</formula>
    </cfRule>
  </conditionalFormatting>
  <conditionalFormatting sqref="G19">
    <cfRule type="cellIs" dxfId="1914" priority="60" operator="equal">
      <formula>"RED"</formula>
    </cfRule>
  </conditionalFormatting>
  <conditionalFormatting sqref="G19">
    <cfRule type="cellIs" dxfId="1913" priority="61" operator="equal">
      <formula>"GREEN"</formula>
    </cfRule>
  </conditionalFormatting>
  <conditionalFormatting sqref="G20">
    <cfRule type="cellIs" dxfId="1912" priority="62" operator="equal">
      <formula>"AMBER"</formula>
    </cfRule>
  </conditionalFormatting>
  <conditionalFormatting sqref="G20">
    <cfRule type="cellIs" dxfId="1911" priority="63" operator="equal">
      <formula>"RED"</formula>
    </cfRule>
  </conditionalFormatting>
  <conditionalFormatting sqref="G20">
    <cfRule type="cellIs" dxfId="1910" priority="64" operator="equal">
      <formula>"GREEN"</formula>
    </cfRule>
  </conditionalFormatting>
  <conditionalFormatting sqref="G21">
    <cfRule type="cellIs" dxfId="1909" priority="65" operator="equal">
      <formula>"AMBER"</formula>
    </cfRule>
  </conditionalFormatting>
  <conditionalFormatting sqref="G21">
    <cfRule type="cellIs" dxfId="1908" priority="66" operator="equal">
      <formula>"RED"</formula>
    </cfRule>
  </conditionalFormatting>
  <conditionalFormatting sqref="G21">
    <cfRule type="cellIs" dxfId="1907" priority="67" operator="equal">
      <formula>"GREEN"</formula>
    </cfRule>
  </conditionalFormatting>
  <conditionalFormatting sqref="G22">
    <cfRule type="cellIs" dxfId="1906" priority="68" operator="equal">
      <formula>"AMBER"</formula>
    </cfRule>
  </conditionalFormatting>
  <conditionalFormatting sqref="G22">
    <cfRule type="cellIs" dxfId="1905" priority="69" operator="equal">
      <formula>"RED"</formula>
    </cfRule>
  </conditionalFormatting>
  <conditionalFormatting sqref="G22">
    <cfRule type="cellIs" dxfId="1904" priority="70" operator="equal">
      <formula>"GREEN"</formula>
    </cfRule>
  </conditionalFormatting>
  <conditionalFormatting sqref="G23">
    <cfRule type="cellIs" dxfId="1903" priority="71" operator="equal">
      <formula>"AMBER"</formula>
    </cfRule>
  </conditionalFormatting>
  <conditionalFormatting sqref="G23">
    <cfRule type="cellIs" dxfId="1902" priority="72" operator="equal">
      <formula>"RED"</formula>
    </cfRule>
  </conditionalFormatting>
  <conditionalFormatting sqref="G23">
    <cfRule type="cellIs" dxfId="1901" priority="73" operator="equal">
      <formula>"GREEN"</formula>
    </cfRule>
  </conditionalFormatting>
  <conditionalFormatting sqref="G24">
    <cfRule type="cellIs" dxfId="1900" priority="74" operator="equal">
      <formula>"AMBER"</formula>
    </cfRule>
  </conditionalFormatting>
  <conditionalFormatting sqref="G24">
    <cfRule type="cellIs" dxfId="1899" priority="75" operator="equal">
      <formula>"RED"</formula>
    </cfRule>
  </conditionalFormatting>
  <conditionalFormatting sqref="G24">
    <cfRule type="cellIs" dxfId="1898" priority="76" operator="equal">
      <formula>"GREEN"</formula>
    </cfRule>
  </conditionalFormatting>
  <conditionalFormatting sqref="G25">
    <cfRule type="cellIs" dxfId="1897" priority="77" operator="equal">
      <formula>"AMBER"</formula>
    </cfRule>
  </conditionalFormatting>
  <conditionalFormatting sqref="G25">
    <cfRule type="cellIs" dxfId="1896" priority="78" operator="equal">
      <formula>"RED"</formula>
    </cfRule>
  </conditionalFormatting>
  <conditionalFormatting sqref="G25">
    <cfRule type="cellIs" dxfId="1895" priority="79" operator="equal">
      <formula>"GREEN"</formula>
    </cfRule>
  </conditionalFormatting>
  <conditionalFormatting sqref="G26">
    <cfRule type="cellIs" dxfId="1894" priority="80" operator="equal">
      <formula>"AMBER"</formula>
    </cfRule>
  </conditionalFormatting>
  <conditionalFormatting sqref="G26">
    <cfRule type="cellIs" dxfId="1893" priority="81" operator="equal">
      <formula>"RED"</formula>
    </cfRule>
  </conditionalFormatting>
  <conditionalFormatting sqref="G26">
    <cfRule type="cellIs" dxfId="1892" priority="82" operator="equal">
      <formula>"GREEN"</formula>
    </cfRule>
  </conditionalFormatting>
  <conditionalFormatting sqref="G27">
    <cfRule type="cellIs" dxfId="1891" priority="83" operator="equal">
      <formula>"AMBER"</formula>
    </cfRule>
  </conditionalFormatting>
  <conditionalFormatting sqref="G27">
    <cfRule type="cellIs" dxfId="1890" priority="84" operator="equal">
      <formula>"RED"</formula>
    </cfRule>
  </conditionalFormatting>
  <conditionalFormatting sqref="G27">
    <cfRule type="cellIs" dxfId="1889" priority="85" operator="equal">
      <formula>"GREEN"</formula>
    </cfRule>
  </conditionalFormatting>
  <conditionalFormatting sqref="G28">
    <cfRule type="cellIs" dxfId="1888" priority="86" operator="equal">
      <formula>"AMBER"</formula>
    </cfRule>
  </conditionalFormatting>
  <conditionalFormatting sqref="G28">
    <cfRule type="cellIs" dxfId="1887" priority="87" operator="equal">
      <formula>"RED"</formula>
    </cfRule>
  </conditionalFormatting>
  <conditionalFormatting sqref="G28">
    <cfRule type="cellIs" dxfId="1886" priority="88" operator="equal">
      <formula>"GREEN"</formula>
    </cfRule>
  </conditionalFormatting>
  <conditionalFormatting sqref="G29">
    <cfRule type="cellIs" dxfId="1885" priority="89" operator="equal">
      <formula>"AMBER"</formula>
    </cfRule>
  </conditionalFormatting>
  <conditionalFormatting sqref="G29">
    <cfRule type="cellIs" dxfId="1884" priority="90" operator="equal">
      <formula>"RED"</formula>
    </cfRule>
  </conditionalFormatting>
  <conditionalFormatting sqref="G29">
    <cfRule type="cellIs" dxfId="1883" priority="91" operator="equal">
      <formula>"GREEN"</formula>
    </cfRule>
  </conditionalFormatting>
  <conditionalFormatting sqref="G30">
    <cfRule type="cellIs" dxfId="1882" priority="92" operator="equal">
      <formula>"AMBER"</formula>
    </cfRule>
  </conditionalFormatting>
  <conditionalFormatting sqref="G30">
    <cfRule type="cellIs" dxfId="1881" priority="93" operator="equal">
      <formula>"RED"</formula>
    </cfRule>
  </conditionalFormatting>
  <conditionalFormatting sqref="G30">
    <cfRule type="cellIs" dxfId="1880" priority="94" operator="equal">
      <formula>"GREEN"</formula>
    </cfRule>
  </conditionalFormatting>
  <conditionalFormatting sqref="G31">
    <cfRule type="cellIs" dxfId="1879" priority="95" operator="equal">
      <formula>"AMBER"</formula>
    </cfRule>
  </conditionalFormatting>
  <conditionalFormatting sqref="G31">
    <cfRule type="cellIs" dxfId="1878" priority="96" operator="equal">
      <formula>"RED"</formula>
    </cfRule>
  </conditionalFormatting>
  <conditionalFormatting sqref="G31">
    <cfRule type="cellIs" dxfId="1877" priority="97" operator="equal">
      <formula>"GREEN"</formula>
    </cfRule>
  </conditionalFormatting>
  <conditionalFormatting sqref="G32">
    <cfRule type="cellIs" dxfId="1876" priority="98" operator="equal">
      <formula>"AMBER"</formula>
    </cfRule>
  </conditionalFormatting>
  <conditionalFormatting sqref="G32">
    <cfRule type="cellIs" dxfId="1875" priority="99" operator="equal">
      <formula>"RED"</formula>
    </cfRule>
  </conditionalFormatting>
  <conditionalFormatting sqref="G32">
    <cfRule type="cellIs" dxfId="1874" priority="100" operator="equal">
      <formula>"GREEN"</formula>
    </cfRule>
  </conditionalFormatting>
  <conditionalFormatting sqref="H12">
    <cfRule type="cellIs" dxfId="1873" priority="101" operator="equal">
      <formula>"AMBER"</formula>
    </cfRule>
  </conditionalFormatting>
  <conditionalFormatting sqref="H12">
    <cfRule type="cellIs" dxfId="1872" priority="102" operator="equal">
      <formula>"RED"</formula>
    </cfRule>
  </conditionalFormatting>
  <conditionalFormatting sqref="H12">
    <cfRule type="cellIs" dxfId="1871" priority="103" operator="equal">
      <formula>"GREEN"</formula>
    </cfRule>
  </conditionalFormatting>
  <conditionalFormatting sqref="H13">
    <cfRule type="cellIs" dxfId="1870" priority="104" operator="equal">
      <formula>"AMBER"</formula>
    </cfRule>
  </conditionalFormatting>
  <conditionalFormatting sqref="H13">
    <cfRule type="cellIs" dxfId="1869" priority="105" operator="equal">
      <formula>"RED"</formula>
    </cfRule>
  </conditionalFormatting>
  <conditionalFormatting sqref="H13">
    <cfRule type="cellIs" dxfId="1868" priority="106" operator="equal">
      <formula>"GREEN"</formula>
    </cfRule>
  </conditionalFormatting>
  <conditionalFormatting sqref="H14">
    <cfRule type="cellIs" dxfId="1867" priority="107" operator="equal">
      <formula>"AMBER"</formula>
    </cfRule>
  </conditionalFormatting>
  <conditionalFormatting sqref="H14">
    <cfRule type="cellIs" dxfId="1866" priority="108" operator="equal">
      <formula>"RED"</formula>
    </cfRule>
  </conditionalFormatting>
  <conditionalFormatting sqref="H14">
    <cfRule type="cellIs" dxfId="1865" priority="109" operator="equal">
      <formula>"GREEN"</formula>
    </cfRule>
  </conditionalFormatting>
  <conditionalFormatting sqref="H15">
    <cfRule type="cellIs" dxfId="1864" priority="110" operator="equal">
      <formula>"AMBER"</formula>
    </cfRule>
  </conditionalFormatting>
  <conditionalFormatting sqref="H15">
    <cfRule type="cellIs" dxfId="1863" priority="111" operator="equal">
      <formula>"RED"</formula>
    </cfRule>
  </conditionalFormatting>
  <conditionalFormatting sqref="H15">
    <cfRule type="cellIs" dxfId="1862" priority="112" operator="equal">
      <formula>"GREEN"</formula>
    </cfRule>
  </conditionalFormatting>
  <conditionalFormatting sqref="H16">
    <cfRule type="cellIs" dxfId="1861" priority="113" operator="equal">
      <formula>"AMBER"</formula>
    </cfRule>
  </conditionalFormatting>
  <conditionalFormatting sqref="H16">
    <cfRule type="cellIs" dxfId="1860" priority="114" operator="equal">
      <formula>"RED"</formula>
    </cfRule>
  </conditionalFormatting>
  <conditionalFormatting sqref="H16">
    <cfRule type="cellIs" dxfId="1859" priority="115" operator="equal">
      <formula>"GREEN"</formula>
    </cfRule>
  </conditionalFormatting>
  <conditionalFormatting sqref="H17">
    <cfRule type="cellIs" dxfId="1858" priority="116" operator="equal">
      <formula>"AMBER"</formula>
    </cfRule>
  </conditionalFormatting>
  <conditionalFormatting sqref="H17">
    <cfRule type="cellIs" dxfId="1857" priority="117" operator="equal">
      <formula>"RED"</formula>
    </cfRule>
  </conditionalFormatting>
  <conditionalFormatting sqref="H17">
    <cfRule type="cellIs" dxfId="1856" priority="118" operator="equal">
      <formula>"GREEN"</formula>
    </cfRule>
  </conditionalFormatting>
  <conditionalFormatting sqref="H18">
    <cfRule type="cellIs" dxfId="1855" priority="119" operator="equal">
      <formula>"AMBER"</formula>
    </cfRule>
  </conditionalFormatting>
  <conditionalFormatting sqref="H18">
    <cfRule type="cellIs" dxfId="1854" priority="120" operator="equal">
      <formula>"RED"</formula>
    </cfRule>
  </conditionalFormatting>
  <conditionalFormatting sqref="H18">
    <cfRule type="cellIs" dxfId="1853" priority="121" operator="equal">
      <formula>"GREEN"</formula>
    </cfRule>
  </conditionalFormatting>
  <conditionalFormatting sqref="H19">
    <cfRule type="cellIs" dxfId="1852" priority="122" operator="equal">
      <formula>"AMBER"</formula>
    </cfRule>
  </conditionalFormatting>
  <conditionalFormatting sqref="H19">
    <cfRule type="cellIs" dxfId="1851" priority="123" operator="equal">
      <formula>"RED"</formula>
    </cfRule>
  </conditionalFormatting>
  <conditionalFormatting sqref="H19">
    <cfRule type="cellIs" dxfId="1850" priority="124" operator="equal">
      <formula>"GREEN"</formula>
    </cfRule>
  </conditionalFormatting>
  <conditionalFormatting sqref="H20">
    <cfRule type="cellIs" dxfId="1849" priority="125" operator="equal">
      <formula>"AMBER"</formula>
    </cfRule>
  </conditionalFormatting>
  <conditionalFormatting sqref="H20">
    <cfRule type="cellIs" dxfId="1848" priority="126" operator="equal">
      <formula>"RED"</formula>
    </cfRule>
  </conditionalFormatting>
  <conditionalFormatting sqref="H20">
    <cfRule type="cellIs" dxfId="1847" priority="127" operator="equal">
      <formula>"GREEN"</formula>
    </cfRule>
  </conditionalFormatting>
  <conditionalFormatting sqref="H21">
    <cfRule type="cellIs" dxfId="1846" priority="128" operator="equal">
      <formula>"AMBER"</formula>
    </cfRule>
  </conditionalFormatting>
  <conditionalFormatting sqref="H21">
    <cfRule type="cellIs" dxfId="1845" priority="129" operator="equal">
      <formula>"RED"</formula>
    </cfRule>
  </conditionalFormatting>
  <conditionalFormatting sqref="H21">
    <cfRule type="cellIs" dxfId="1844" priority="130" operator="equal">
      <formula>"GREEN"</formula>
    </cfRule>
  </conditionalFormatting>
  <conditionalFormatting sqref="H22">
    <cfRule type="cellIs" dxfId="1843" priority="131" operator="equal">
      <formula>"AMBER"</formula>
    </cfRule>
  </conditionalFormatting>
  <conditionalFormatting sqref="H22">
    <cfRule type="cellIs" dxfId="1842" priority="132" operator="equal">
      <formula>"RED"</formula>
    </cfRule>
  </conditionalFormatting>
  <conditionalFormatting sqref="H22">
    <cfRule type="cellIs" dxfId="1841" priority="133" operator="equal">
      <formula>"GREEN"</formula>
    </cfRule>
  </conditionalFormatting>
  <conditionalFormatting sqref="H23">
    <cfRule type="cellIs" dxfId="1840" priority="134" operator="equal">
      <formula>"AMBER"</formula>
    </cfRule>
  </conditionalFormatting>
  <conditionalFormatting sqref="H23">
    <cfRule type="cellIs" dxfId="1839" priority="135" operator="equal">
      <formula>"RED"</formula>
    </cfRule>
  </conditionalFormatting>
  <conditionalFormatting sqref="H23">
    <cfRule type="cellIs" dxfId="1838" priority="136" operator="equal">
      <formula>"GREEN"</formula>
    </cfRule>
  </conditionalFormatting>
  <conditionalFormatting sqref="H24">
    <cfRule type="cellIs" dxfId="1837" priority="137" operator="equal">
      <formula>"AMBER"</formula>
    </cfRule>
  </conditionalFormatting>
  <conditionalFormatting sqref="H24">
    <cfRule type="cellIs" dxfId="1836" priority="138" operator="equal">
      <formula>"RED"</formula>
    </cfRule>
  </conditionalFormatting>
  <conditionalFormatting sqref="H24">
    <cfRule type="cellIs" dxfId="1835" priority="139" operator="equal">
      <formula>"GREEN"</formula>
    </cfRule>
  </conditionalFormatting>
  <conditionalFormatting sqref="H25">
    <cfRule type="cellIs" dxfId="1834" priority="140" operator="equal">
      <formula>"AMBER"</formula>
    </cfRule>
  </conditionalFormatting>
  <conditionalFormatting sqref="H25">
    <cfRule type="cellIs" dxfId="1833" priority="141" operator="equal">
      <formula>"RED"</formula>
    </cfRule>
  </conditionalFormatting>
  <conditionalFormatting sqref="H25">
    <cfRule type="cellIs" dxfId="1832" priority="142" operator="equal">
      <formula>"GREEN"</formula>
    </cfRule>
  </conditionalFormatting>
  <conditionalFormatting sqref="H26">
    <cfRule type="cellIs" dxfId="1831" priority="143" operator="equal">
      <formula>"AMBER"</formula>
    </cfRule>
  </conditionalFormatting>
  <conditionalFormatting sqref="H26">
    <cfRule type="cellIs" dxfId="1830" priority="144" operator="equal">
      <formula>"RED"</formula>
    </cfRule>
  </conditionalFormatting>
  <conditionalFormatting sqref="H26">
    <cfRule type="cellIs" dxfId="1829" priority="145" operator="equal">
      <formula>"GREEN"</formula>
    </cfRule>
  </conditionalFormatting>
  <conditionalFormatting sqref="H27">
    <cfRule type="cellIs" dxfId="1828" priority="146" operator="equal">
      <formula>"AMBER"</formula>
    </cfRule>
  </conditionalFormatting>
  <conditionalFormatting sqref="H27">
    <cfRule type="cellIs" dxfId="1827" priority="147" operator="equal">
      <formula>"RED"</formula>
    </cfRule>
  </conditionalFormatting>
  <conditionalFormatting sqref="H27">
    <cfRule type="cellIs" dxfId="1826" priority="148" operator="equal">
      <formula>"GREEN"</formula>
    </cfRule>
  </conditionalFormatting>
  <conditionalFormatting sqref="H28">
    <cfRule type="cellIs" dxfId="1825" priority="149" operator="equal">
      <formula>"AMBER"</formula>
    </cfRule>
  </conditionalFormatting>
  <conditionalFormatting sqref="H28">
    <cfRule type="cellIs" dxfId="1824" priority="150" operator="equal">
      <formula>"RED"</formula>
    </cfRule>
  </conditionalFormatting>
  <conditionalFormatting sqref="H28">
    <cfRule type="cellIs" dxfId="1823" priority="151" operator="equal">
      <formula>"GREEN"</formula>
    </cfRule>
  </conditionalFormatting>
  <conditionalFormatting sqref="H29">
    <cfRule type="cellIs" dxfId="1822" priority="152" operator="equal">
      <formula>"AMBER"</formula>
    </cfRule>
  </conditionalFormatting>
  <conditionalFormatting sqref="H29">
    <cfRule type="cellIs" dxfId="1821" priority="153" operator="equal">
      <formula>"RED"</formula>
    </cfRule>
  </conditionalFormatting>
  <conditionalFormatting sqref="H29">
    <cfRule type="cellIs" dxfId="1820" priority="154" operator="equal">
      <formula>"GREEN"</formula>
    </cfRule>
  </conditionalFormatting>
  <conditionalFormatting sqref="H30">
    <cfRule type="cellIs" dxfId="1819" priority="155" operator="equal">
      <formula>"AMBER"</formula>
    </cfRule>
  </conditionalFormatting>
  <conditionalFormatting sqref="H30">
    <cfRule type="cellIs" dxfId="1818" priority="156" operator="equal">
      <formula>"RED"</formula>
    </cfRule>
  </conditionalFormatting>
  <conditionalFormatting sqref="H30">
    <cfRule type="cellIs" dxfId="1817" priority="157" operator="equal">
      <formula>"GREEN"</formula>
    </cfRule>
  </conditionalFormatting>
  <conditionalFormatting sqref="H31">
    <cfRule type="cellIs" dxfId="1816" priority="158" operator="equal">
      <formula>"AMBER"</formula>
    </cfRule>
  </conditionalFormatting>
  <conditionalFormatting sqref="H31">
    <cfRule type="cellIs" dxfId="1815" priority="159" operator="equal">
      <formula>"RED"</formula>
    </cfRule>
  </conditionalFormatting>
  <conditionalFormatting sqref="H31">
    <cfRule type="cellIs" dxfId="1814" priority="160" operator="equal">
      <formula>"GREEN"</formula>
    </cfRule>
  </conditionalFormatting>
  <conditionalFormatting sqref="H32">
    <cfRule type="cellIs" dxfId="1813" priority="161" operator="equal">
      <formula>"AMBER"</formula>
    </cfRule>
  </conditionalFormatting>
  <conditionalFormatting sqref="H32">
    <cfRule type="cellIs" dxfId="1812" priority="162" operator="equal">
      <formula>"RED"</formula>
    </cfRule>
  </conditionalFormatting>
  <conditionalFormatting sqref="H32">
    <cfRule type="cellIs" dxfId="1811" priority="163" operator="equal">
      <formula>"GREEN"</formula>
    </cfRule>
  </conditionalFormatting>
  <conditionalFormatting sqref="I12">
    <cfRule type="cellIs" dxfId="1810" priority="164" operator="equal">
      <formula>"AMBER"</formula>
    </cfRule>
  </conditionalFormatting>
  <conditionalFormatting sqref="I12">
    <cfRule type="cellIs" dxfId="1809" priority="165" operator="equal">
      <formula>"RED"</formula>
    </cfRule>
  </conditionalFormatting>
  <conditionalFormatting sqref="I12">
    <cfRule type="cellIs" dxfId="1808" priority="166" operator="equal">
      <formula>"GREEN"</formula>
    </cfRule>
  </conditionalFormatting>
  <conditionalFormatting sqref="I13">
    <cfRule type="cellIs" dxfId="1807" priority="167" operator="equal">
      <formula>"AMBER"</formula>
    </cfRule>
  </conditionalFormatting>
  <conditionalFormatting sqref="I13">
    <cfRule type="cellIs" dxfId="1806" priority="168" operator="equal">
      <formula>"RED"</formula>
    </cfRule>
  </conditionalFormatting>
  <conditionalFormatting sqref="I13">
    <cfRule type="cellIs" dxfId="1805" priority="169" operator="equal">
      <formula>"GREEN"</formula>
    </cfRule>
  </conditionalFormatting>
  <conditionalFormatting sqref="I14">
    <cfRule type="cellIs" dxfId="1804" priority="170" operator="equal">
      <formula>"AMBER"</formula>
    </cfRule>
  </conditionalFormatting>
  <conditionalFormatting sqref="I14">
    <cfRule type="cellIs" dxfId="1803" priority="171" operator="equal">
      <formula>"RED"</formula>
    </cfRule>
  </conditionalFormatting>
  <conditionalFormatting sqref="I14">
    <cfRule type="cellIs" dxfId="1802" priority="172" operator="equal">
      <formula>"GREEN"</formula>
    </cfRule>
  </conditionalFormatting>
  <conditionalFormatting sqref="I15">
    <cfRule type="cellIs" dxfId="1801" priority="173" operator="equal">
      <formula>"AMBER"</formula>
    </cfRule>
  </conditionalFormatting>
  <conditionalFormatting sqref="I15">
    <cfRule type="cellIs" dxfId="1800" priority="174" operator="equal">
      <formula>"RED"</formula>
    </cfRule>
  </conditionalFormatting>
  <conditionalFormatting sqref="I15">
    <cfRule type="cellIs" dxfId="1799" priority="175" operator="equal">
      <formula>"GREEN"</formula>
    </cfRule>
  </conditionalFormatting>
  <conditionalFormatting sqref="I16">
    <cfRule type="cellIs" dxfId="1798" priority="176" operator="equal">
      <formula>"AMBER"</formula>
    </cfRule>
  </conditionalFormatting>
  <conditionalFormatting sqref="I16">
    <cfRule type="cellIs" dxfId="1797" priority="177" operator="equal">
      <formula>"RED"</formula>
    </cfRule>
  </conditionalFormatting>
  <conditionalFormatting sqref="I16">
    <cfRule type="cellIs" dxfId="1796" priority="178" operator="equal">
      <formula>"GREEN"</formula>
    </cfRule>
  </conditionalFormatting>
  <conditionalFormatting sqref="I17">
    <cfRule type="cellIs" dxfId="1795" priority="179" operator="equal">
      <formula>"AMBER"</formula>
    </cfRule>
  </conditionalFormatting>
  <conditionalFormatting sqref="I17">
    <cfRule type="cellIs" dxfId="1794" priority="180" operator="equal">
      <formula>"RED"</formula>
    </cfRule>
  </conditionalFormatting>
  <conditionalFormatting sqref="I17">
    <cfRule type="cellIs" dxfId="1793" priority="181" operator="equal">
      <formula>"GREEN"</formula>
    </cfRule>
  </conditionalFormatting>
  <conditionalFormatting sqref="I18">
    <cfRule type="cellIs" dxfId="1792" priority="182" operator="equal">
      <formula>"AMBER"</formula>
    </cfRule>
  </conditionalFormatting>
  <conditionalFormatting sqref="I18">
    <cfRule type="cellIs" dxfId="1791" priority="183" operator="equal">
      <formula>"RED"</formula>
    </cfRule>
  </conditionalFormatting>
  <conditionalFormatting sqref="I18">
    <cfRule type="cellIs" dxfId="1790" priority="184" operator="equal">
      <formula>"GREEN"</formula>
    </cfRule>
  </conditionalFormatting>
  <conditionalFormatting sqref="I19">
    <cfRule type="cellIs" dxfId="1789" priority="185" operator="equal">
      <formula>"AMBER"</formula>
    </cfRule>
  </conditionalFormatting>
  <conditionalFormatting sqref="I19">
    <cfRule type="cellIs" dxfId="1788" priority="186" operator="equal">
      <formula>"RED"</formula>
    </cfRule>
  </conditionalFormatting>
  <conditionalFormatting sqref="I19">
    <cfRule type="cellIs" dxfId="1787" priority="187" operator="equal">
      <formula>"GREEN"</formula>
    </cfRule>
  </conditionalFormatting>
  <conditionalFormatting sqref="I20">
    <cfRule type="cellIs" dxfId="1786" priority="188" operator="equal">
      <formula>"AMBER"</formula>
    </cfRule>
  </conditionalFormatting>
  <conditionalFormatting sqref="I20">
    <cfRule type="cellIs" dxfId="1785" priority="189" operator="equal">
      <formula>"RED"</formula>
    </cfRule>
  </conditionalFormatting>
  <conditionalFormatting sqref="I20">
    <cfRule type="cellIs" dxfId="1784" priority="190" operator="equal">
      <formula>"GREEN"</formula>
    </cfRule>
  </conditionalFormatting>
  <conditionalFormatting sqref="I21">
    <cfRule type="cellIs" dxfId="1783" priority="191" operator="equal">
      <formula>"AMBER"</formula>
    </cfRule>
  </conditionalFormatting>
  <conditionalFormatting sqref="I21">
    <cfRule type="cellIs" dxfId="1782" priority="192" operator="equal">
      <formula>"RED"</formula>
    </cfRule>
  </conditionalFormatting>
  <conditionalFormatting sqref="I21">
    <cfRule type="cellIs" dxfId="1781" priority="193" operator="equal">
      <formula>"GREEN"</formula>
    </cfRule>
  </conditionalFormatting>
  <conditionalFormatting sqref="I22">
    <cfRule type="cellIs" dxfId="1780" priority="194" operator="equal">
      <formula>"AMBER"</formula>
    </cfRule>
  </conditionalFormatting>
  <conditionalFormatting sqref="I22">
    <cfRule type="cellIs" dxfId="1779" priority="195" operator="equal">
      <formula>"RED"</formula>
    </cfRule>
  </conditionalFormatting>
  <conditionalFormatting sqref="I22">
    <cfRule type="cellIs" dxfId="1778" priority="196" operator="equal">
      <formula>"GREEN"</formula>
    </cfRule>
  </conditionalFormatting>
  <conditionalFormatting sqref="I23">
    <cfRule type="cellIs" dxfId="1777" priority="197" operator="equal">
      <formula>"AMBER"</formula>
    </cfRule>
  </conditionalFormatting>
  <conditionalFormatting sqref="I23">
    <cfRule type="cellIs" dxfId="1776" priority="198" operator="equal">
      <formula>"RED"</formula>
    </cfRule>
  </conditionalFormatting>
  <conditionalFormatting sqref="I23">
    <cfRule type="cellIs" dxfId="1775" priority="199" operator="equal">
      <formula>"GREEN"</formula>
    </cfRule>
  </conditionalFormatting>
  <conditionalFormatting sqref="I24">
    <cfRule type="cellIs" dxfId="1774" priority="200" operator="equal">
      <formula>"AMBER"</formula>
    </cfRule>
  </conditionalFormatting>
  <conditionalFormatting sqref="I24">
    <cfRule type="cellIs" dxfId="1773" priority="201" operator="equal">
      <formula>"RED"</formula>
    </cfRule>
  </conditionalFormatting>
  <conditionalFormatting sqref="I24">
    <cfRule type="cellIs" dxfId="1772" priority="202" operator="equal">
      <formula>"GREEN"</formula>
    </cfRule>
  </conditionalFormatting>
  <conditionalFormatting sqref="I25">
    <cfRule type="cellIs" dxfId="1771" priority="203" operator="equal">
      <formula>"AMBER"</formula>
    </cfRule>
  </conditionalFormatting>
  <conditionalFormatting sqref="I25">
    <cfRule type="cellIs" dxfId="1770" priority="204" operator="equal">
      <formula>"RED"</formula>
    </cfRule>
  </conditionalFormatting>
  <conditionalFormatting sqref="I25">
    <cfRule type="cellIs" dxfId="1769" priority="205" operator="equal">
      <formula>"GREEN"</formula>
    </cfRule>
  </conditionalFormatting>
  <conditionalFormatting sqref="I26">
    <cfRule type="cellIs" dxfId="1768" priority="206" operator="equal">
      <formula>"AMBER"</formula>
    </cfRule>
  </conditionalFormatting>
  <conditionalFormatting sqref="I26">
    <cfRule type="cellIs" dxfId="1767" priority="207" operator="equal">
      <formula>"RED"</formula>
    </cfRule>
  </conditionalFormatting>
  <conditionalFormatting sqref="I26">
    <cfRule type="cellIs" dxfId="1766" priority="208" operator="equal">
      <formula>"GREEN"</formula>
    </cfRule>
  </conditionalFormatting>
  <conditionalFormatting sqref="I27">
    <cfRule type="cellIs" dxfId="1765" priority="209" operator="equal">
      <formula>"AMBER"</formula>
    </cfRule>
  </conditionalFormatting>
  <conditionalFormatting sqref="I27">
    <cfRule type="cellIs" dxfId="1764" priority="210" operator="equal">
      <formula>"RED"</formula>
    </cfRule>
  </conditionalFormatting>
  <conditionalFormatting sqref="I27">
    <cfRule type="cellIs" dxfId="1763" priority="211" operator="equal">
      <formula>"GREEN"</formula>
    </cfRule>
  </conditionalFormatting>
  <conditionalFormatting sqref="I28">
    <cfRule type="cellIs" dxfId="1762" priority="212" operator="equal">
      <formula>"AMBER"</formula>
    </cfRule>
  </conditionalFormatting>
  <conditionalFormatting sqref="I28">
    <cfRule type="cellIs" dxfId="1761" priority="213" operator="equal">
      <formula>"RED"</formula>
    </cfRule>
  </conditionalFormatting>
  <conditionalFormatting sqref="I28">
    <cfRule type="cellIs" dxfId="1760" priority="214" operator="equal">
      <formula>"GREEN"</formula>
    </cfRule>
  </conditionalFormatting>
  <conditionalFormatting sqref="I29">
    <cfRule type="cellIs" dxfId="1759" priority="215" operator="equal">
      <formula>"AMBER"</formula>
    </cfRule>
  </conditionalFormatting>
  <conditionalFormatting sqref="I29">
    <cfRule type="cellIs" dxfId="1758" priority="216" operator="equal">
      <formula>"RED"</formula>
    </cfRule>
  </conditionalFormatting>
  <conditionalFormatting sqref="I29">
    <cfRule type="cellIs" dxfId="1757" priority="217" operator="equal">
      <formula>"GREEN"</formula>
    </cfRule>
  </conditionalFormatting>
  <conditionalFormatting sqref="I30">
    <cfRule type="cellIs" dxfId="1756" priority="218" operator="equal">
      <formula>"AMBER"</formula>
    </cfRule>
  </conditionalFormatting>
  <conditionalFormatting sqref="I30">
    <cfRule type="cellIs" dxfId="1755" priority="219" operator="equal">
      <formula>"RED"</formula>
    </cfRule>
  </conditionalFormatting>
  <conditionalFormatting sqref="I30">
    <cfRule type="cellIs" dxfId="1754" priority="220" operator="equal">
      <formula>"GREEN"</formula>
    </cfRule>
  </conditionalFormatting>
  <conditionalFormatting sqref="I31">
    <cfRule type="cellIs" dxfId="1753" priority="221" operator="equal">
      <formula>"AMBER"</formula>
    </cfRule>
  </conditionalFormatting>
  <conditionalFormatting sqref="I31">
    <cfRule type="cellIs" dxfId="1752" priority="222" operator="equal">
      <formula>"RED"</formula>
    </cfRule>
  </conditionalFormatting>
  <conditionalFormatting sqref="I31">
    <cfRule type="cellIs" dxfId="1751" priority="223" operator="equal">
      <formula>"GREEN"</formula>
    </cfRule>
  </conditionalFormatting>
  <conditionalFormatting sqref="I32">
    <cfRule type="cellIs" dxfId="1750" priority="224" operator="equal">
      <formula>"AMBER"</formula>
    </cfRule>
  </conditionalFormatting>
  <conditionalFormatting sqref="I32">
    <cfRule type="cellIs" dxfId="1749" priority="225" operator="equal">
      <formula>"RED"</formula>
    </cfRule>
  </conditionalFormatting>
  <conditionalFormatting sqref="I32">
    <cfRule type="cellIs" dxfId="1748" priority="226" operator="equal">
      <formula>"GREEN"</formula>
    </cfRule>
  </conditionalFormatting>
  <conditionalFormatting sqref="J12">
    <cfRule type="cellIs" dxfId="1747" priority="227" operator="equal">
      <formula>"AMBER"</formula>
    </cfRule>
  </conditionalFormatting>
  <conditionalFormatting sqref="J12">
    <cfRule type="cellIs" dxfId="1746" priority="228" operator="equal">
      <formula>"RED"</formula>
    </cfRule>
  </conditionalFormatting>
  <conditionalFormatting sqref="J12">
    <cfRule type="cellIs" dxfId="1745" priority="229" operator="equal">
      <formula>"GREEN"</formula>
    </cfRule>
  </conditionalFormatting>
  <conditionalFormatting sqref="J13">
    <cfRule type="cellIs" dxfId="1744" priority="230" operator="equal">
      <formula>"AMBER"</formula>
    </cfRule>
  </conditionalFormatting>
  <conditionalFormatting sqref="J13">
    <cfRule type="cellIs" dxfId="1743" priority="231" operator="equal">
      <formula>"RED"</formula>
    </cfRule>
  </conditionalFormatting>
  <conditionalFormatting sqref="J13">
    <cfRule type="cellIs" dxfId="1742" priority="232" operator="equal">
      <formula>"GREEN"</formula>
    </cfRule>
  </conditionalFormatting>
  <conditionalFormatting sqref="J14">
    <cfRule type="cellIs" dxfId="1741" priority="233" operator="equal">
      <formula>"AMBER"</formula>
    </cfRule>
  </conditionalFormatting>
  <conditionalFormatting sqref="J14">
    <cfRule type="cellIs" dxfId="1740" priority="234" operator="equal">
      <formula>"RED"</formula>
    </cfRule>
  </conditionalFormatting>
  <conditionalFormatting sqref="J14">
    <cfRule type="cellIs" dxfId="1739" priority="235" operator="equal">
      <formula>"GREEN"</formula>
    </cfRule>
  </conditionalFormatting>
  <conditionalFormatting sqref="J15">
    <cfRule type="cellIs" dxfId="1738" priority="236" operator="equal">
      <formula>"AMBER"</formula>
    </cfRule>
  </conditionalFormatting>
  <conditionalFormatting sqref="J15">
    <cfRule type="cellIs" dxfId="1737" priority="237" operator="equal">
      <formula>"RED"</formula>
    </cfRule>
  </conditionalFormatting>
  <conditionalFormatting sqref="J15">
    <cfRule type="cellIs" dxfId="1736" priority="238" operator="equal">
      <formula>"GREEN"</formula>
    </cfRule>
  </conditionalFormatting>
  <conditionalFormatting sqref="J16">
    <cfRule type="cellIs" dxfId="1735" priority="239" operator="equal">
      <formula>"AMBER"</formula>
    </cfRule>
  </conditionalFormatting>
  <conditionalFormatting sqref="J16">
    <cfRule type="cellIs" dxfId="1734" priority="240" operator="equal">
      <formula>"RED"</formula>
    </cfRule>
  </conditionalFormatting>
  <conditionalFormatting sqref="J16">
    <cfRule type="cellIs" dxfId="1733" priority="241" operator="equal">
      <formula>"GREEN"</formula>
    </cfRule>
  </conditionalFormatting>
  <conditionalFormatting sqref="J17">
    <cfRule type="cellIs" dxfId="1732" priority="242" operator="equal">
      <formula>"AMBER"</formula>
    </cfRule>
  </conditionalFormatting>
  <conditionalFormatting sqref="J17">
    <cfRule type="cellIs" dxfId="1731" priority="243" operator="equal">
      <formula>"RED"</formula>
    </cfRule>
  </conditionalFormatting>
  <conditionalFormatting sqref="J17">
    <cfRule type="cellIs" dxfId="1730" priority="244" operator="equal">
      <formula>"GREEN"</formula>
    </cfRule>
  </conditionalFormatting>
  <conditionalFormatting sqref="J18">
    <cfRule type="cellIs" dxfId="1729" priority="245" operator="equal">
      <formula>"AMBER"</formula>
    </cfRule>
  </conditionalFormatting>
  <conditionalFormatting sqref="J18">
    <cfRule type="cellIs" dxfId="1728" priority="246" operator="equal">
      <formula>"RED"</formula>
    </cfRule>
  </conditionalFormatting>
  <conditionalFormatting sqref="J18">
    <cfRule type="cellIs" dxfId="1727" priority="247" operator="equal">
      <formula>"GREEN"</formula>
    </cfRule>
  </conditionalFormatting>
  <conditionalFormatting sqref="J19">
    <cfRule type="cellIs" dxfId="1726" priority="248" operator="equal">
      <formula>"AMBER"</formula>
    </cfRule>
  </conditionalFormatting>
  <conditionalFormatting sqref="J19">
    <cfRule type="cellIs" dxfId="1725" priority="249" operator="equal">
      <formula>"RED"</formula>
    </cfRule>
  </conditionalFormatting>
  <conditionalFormatting sqref="J19">
    <cfRule type="cellIs" dxfId="1724" priority="250" operator="equal">
      <formula>"GREEN"</formula>
    </cfRule>
  </conditionalFormatting>
  <conditionalFormatting sqref="J20">
    <cfRule type="cellIs" dxfId="1723" priority="251" operator="equal">
      <formula>"AMBER"</formula>
    </cfRule>
  </conditionalFormatting>
  <conditionalFormatting sqref="J20">
    <cfRule type="cellIs" dxfId="1722" priority="252" operator="equal">
      <formula>"RED"</formula>
    </cfRule>
  </conditionalFormatting>
  <conditionalFormatting sqref="J20">
    <cfRule type="cellIs" dxfId="1721" priority="253" operator="equal">
      <formula>"GREEN"</formula>
    </cfRule>
  </conditionalFormatting>
  <conditionalFormatting sqref="J21">
    <cfRule type="cellIs" dxfId="1720" priority="254" operator="equal">
      <formula>"AMBER"</formula>
    </cfRule>
  </conditionalFormatting>
  <conditionalFormatting sqref="J21">
    <cfRule type="cellIs" dxfId="1719" priority="255" operator="equal">
      <formula>"RED"</formula>
    </cfRule>
  </conditionalFormatting>
  <conditionalFormatting sqref="J21">
    <cfRule type="cellIs" dxfId="1718" priority="256" operator="equal">
      <formula>"GREEN"</formula>
    </cfRule>
  </conditionalFormatting>
  <conditionalFormatting sqref="J22">
    <cfRule type="cellIs" dxfId="1717" priority="257" operator="equal">
      <formula>"AMBER"</formula>
    </cfRule>
  </conditionalFormatting>
  <conditionalFormatting sqref="J22">
    <cfRule type="cellIs" dxfId="1716" priority="258" operator="equal">
      <formula>"RED"</formula>
    </cfRule>
  </conditionalFormatting>
  <conditionalFormatting sqref="J22">
    <cfRule type="cellIs" dxfId="1715" priority="259" operator="equal">
      <formula>"GREEN"</formula>
    </cfRule>
  </conditionalFormatting>
  <conditionalFormatting sqref="J23">
    <cfRule type="cellIs" dxfId="1714" priority="260" operator="equal">
      <formula>"AMBER"</formula>
    </cfRule>
  </conditionalFormatting>
  <conditionalFormatting sqref="J23">
    <cfRule type="cellIs" dxfId="1713" priority="261" operator="equal">
      <formula>"RED"</formula>
    </cfRule>
  </conditionalFormatting>
  <conditionalFormatting sqref="J23">
    <cfRule type="cellIs" dxfId="1712" priority="262" operator="equal">
      <formula>"GREEN"</formula>
    </cfRule>
  </conditionalFormatting>
  <conditionalFormatting sqref="J24">
    <cfRule type="cellIs" dxfId="1711" priority="263" operator="equal">
      <formula>"AMBER"</formula>
    </cfRule>
  </conditionalFormatting>
  <conditionalFormatting sqref="J24">
    <cfRule type="cellIs" dxfId="1710" priority="264" operator="equal">
      <formula>"RED"</formula>
    </cfRule>
  </conditionalFormatting>
  <conditionalFormatting sqref="J24">
    <cfRule type="cellIs" dxfId="1709" priority="265" operator="equal">
      <formula>"GREEN"</formula>
    </cfRule>
  </conditionalFormatting>
  <conditionalFormatting sqref="J25">
    <cfRule type="cellIs" dxfId="1708" priority="266" operator="equal">
      <formula>"AMBER"</formula>
    </cfRule>
  </conditionalFormatting>
  <conditionalFormatting sqref="J25">
    <cfRule type="cellIs" dxfId="1707" priority="267" operator="equal">
      <formula>"RED"</formula>
    </cfRule>
  </conditionalFormatting>
  <conditionalFormatting sqref="J25">
    <cfRule type="cellIs" dxfId="1706" priority="268" operator="equal">
      <formula>"GREEN"</formula>
    </cfRule>
  </conditionalFormatting>
  <conditionalFormatting sqref="J26">
    <cfRule type="cellIs" dxfId="1705" priority="269" operator="equal">
      <formula>"AMBER"</formula>
    </cfRule>
  </conditionalFormatting>
  <conditionalFormatting sqref="J26">
    <cfRule type="cellIs" dxfId="1704" priority="270" operator="equal">
      <formula>"RED"</formula>
    </cfRule>
  </conditionalFormatting>
  <conditionalFormatting sqref="J26">
    <cfRule type="cellIs" dxfId="1703" priority="271" operator="equal">
      <formula>"GREEN"</formula>
    </cfRule>
  </conditionalFormatting>
  <conditionalFormatting sqref="J27">
    <cfRule type="cellIs" dxfId="1702" priority="272" operator="equal">
      <formula>"AMBER"</formula>
    </cfRule>
  </conditionalFormatting>
  <conditionalFormatting sqref="J27">
    <cfRule type="cellIs" dxfId="1701" priority="273" operator="equal">
      <formula>"RED"</formula>
    </cfRule>
  </conditionalFormatting>
  <conditionalFormatting sqref="J27">
    <cfRule type="cellIs" dxfId="1700" priority="274" operator="equal">
      <formula>"GREEN"</formula>
    </cfRule>
  </conditionalFormatting>
  <conditionalFormatting sqref="J28">
    <cfRule type="cellIs" dxfId="1699" priority="275" operator="equal">
      <formula>"AMBER"</formula>
    </cfRule>
  </conditionalFormatting>
  <conditionalFormatting sqref="J28">
    <cfRule type="cellIs" dxfId="1698" priority="276" operator="equal">
      <formula>"RED"</formula>
    </cfRule>
  </conditionalFormatting>
  <conditionalFormatting sqref="J28">
    <cfRule type="cellIs" dxfId="1697" priority="277" operator="equal">
      <formula>"GREEN"</formula>
    </cfRule>
  </conditionalFormatting>
  <conditionalFormatting sqref="J29">
    <cfRule type="cellIs" dxfId="1696" priority="278" operator="equal">
      <formula>"AMBER"</formula>
    </cfRule>
  </conditionalFormatting>
  <conditionalFormatting sqref="J29">
    <cfRule type="cellIs" dxfId="1695" priority="279" operator="equal">
      <formula>"RED"</formula>
    </cfRule>
  </conditionalFormatting>
  <conditionalFormatting sqref="J29">
    <cfRule type="cellIs" dxfId="1694" priority="280" operator="equal">
      <formula>"GREEN"</formula>
    </cfRule>
  </conditionalFormatting>
  <conditionalFormatting sqref="J30">
    <cfRule type="cellIs" dxfId="1693" priority="281" operator="equal">
      <formula>"AMBER"</formula>
    </cfRule>
  </conditionalFormatting>
  <conditionalFormatting sqref="J30">
    <cfRule type="cellIs" dxfId="1692" priority="282" operator="equal">
      <formula>"RED"</formula>
    </cfRule>
  </conditionalFormatting>
  <conditionalFormatting sqref="J30">
    <cfRule type="cellIs" dxfId="1691" priority="283" operator="equal">
      <formula>"GREEN"</formula>
    </cfRule>
  </conditionalFormatting>
  <conditionalFormatting sqref="J31">
    <cfRule type="cellIs" dxfId="1690" priority="284" operator="equal">
      <formula>"AMBER"</formula>
    </cfRule>
  </conditionalFormatting>
  <conditionalFormatting sqref="J31">
    <cfRule type="cellIs" dxfId="1689" priority="285" operator="equal">
      <formula>"RED"</formula>
    </cfRule>
  </conditionalFormatting>
  <conditionalFormatting sqref="J31">
    <cfRule type="cellIs" dxfId="1688" priority="286" operator="equal">
      <formula>"GREEN"</formula>
    </cfRule>
  </conditionalFormatting>
  <conditionalFormatting sqref="J32">
    <cfRule type="cellIs" dxfId="1687" priority="287" operator="equal">
      <formula>"AMBER"</formula>
    </cfRule>
  </conditionalFormatting>
  <conditionalFormatting sqref="J32">
    <cfRule type="cellIs" dxfId="1686" priority="288" operator="equal">
      <formula>"RED"</formula>
    </cfRule>
  </conditionalFormatting>
  <conditionalFormatting sqref="J32">
    <cfRule type="cellIs" dxfId="1685" priority="289" operator="equal">
      <formula>"GREEN"</formula>
    </cfRule>
  </conditionalFormatting>
  <conditionalFormatting sqref="K12">
    <cfRule type="cellIs" dxfId="1684" priority="290" operator="equal">
      <formula>"AMBER"</formula>
    </cfRule>
  </conditionalFormatting>
  <conditionalFormatting sqref="K12">
    <cfRule type="cellIs" dxfId="1683" priority="291" operator="equal">
      <formula>"RED"</formula>
    </cfRule>
  </conditionalFormatting>
  <conditionalFormatting sqref="K12">
    <cfRule type="cellIs" dxfId="1682" priority="292" operator="equal">
      <formula>"GREEN"</formula>
    </cfRule>
  </conditionalFormatting>
  <conditionalFormatting sqref="K13">
    <cfRule type="cellIs" dxfId="1681" priority="293" operator="equal">
      <formula>"AMBER"</formula>
    </cfRule>
  </conditionalFormatting>
  <conditionalFormatting sqref="K13">
    <cfRule type="cellIs" dxfId="1680" priority="294" operator="equal">
      <formula>"RED"</formula>
    </cfRule>
  </conditionalFormatting>
  <conditionalFormatting sqref="K13">
    <cfRule type="cellIs" dxfId="1679" priority="295" operator="equal">
      <formula>"GREEN"</formula>
    </cfRule>
  </conditionalFormatting>
  <conditionalFormatting sqref="K14">
    <cfRule type="cellIs" dxfId="1678" priority="296" operator="equal">
      <formula>"AMBER"</formula>
    </cfRule>
  </conditionalFormatting>
  <conditionalFormatting sqref="K14">
    <cfRule type="cellIs" dxfId="1677" priority="297" operator="equal">
      <formula>"RED"</formula>
    </cfRule>
  </conditionalFormatting>
  <conditionalFormatting sqref="K14">
    <cfRule type="cellIs" dxfId="1676" priority="298" operator="equal">
      <formula>"GREEN"</formula>
    </cfRule>
  </conditionalFormatting>
  <conditionalFormatting sqref="K15">
    <cfRule type="cellIs" dxfId="1675" priority="299" operator="equal">
      <formula>"AMBER"</formula>
    </cfRule>
  </conditionalFormatting>
  <conditionalFormatting sqref="K15">
    <cfRule type="cellIs" dxfId="1674" priority="300" operator="equal">
      <formula>"RED"</formula>
    </cfRule>
  </conditionalFormatting>
  <conditionalFormatting sqref="K15">
    <cfRule type="cellIs" dxfId="1673" priority="301" operator="equal">
      <formula>"GREEN"</formula>
    </cfRule>
  </conditionalFormatting>
  <conditionalFormatting sqref="K16">
    <cfRule type="cellIs" dxfId="1672" priority="302" operator="equal">
      <formula>"AMBER"</formula>
    </cfRule>
  </conditionalFormatting>
  <conditionalFormatting sqref="K16">
    <cfRule type="cellIs" dxfId="1671" priority="303" operator="equal">
      <formula>"RED"</formula>
    </cfRule>
  </conditionalFormatting>
  <conditionalFormatting sqref="K16">
    <cfRule type="cellIs" dxfId="1670" priority="304" operator="equal">
      <formula>"GREEN"</formula>
    </cfRule>
  </conditionalFormatting>
  <conditionalFormatting sqref="K17">
    <cfRule type="cellIs" dxfId="1669" priority="305" operator="equal">
      <formula>"AMBER"</formula>
    </cfRule>
  </conditionalFormatting>
  <conditionalFormatting sqref="K17">
    <cfRule type="cellIs" dxfId="1668" priority="306" operator="equal">
      <formula>"RED"</formula>
    </cfRule>
  </conditionalFormatting>
  <conditionalFormatting sqref="K17">
    <cfRule type="cellIs" dxfId="1667" priority="307" operator="equal">
      <formula>"GREEN"</formula>
    </cfRule>
  </conditionalFormatting>
  <conditionalFormatting sqref="K18">
    <cfRule type="cellIs" dxfId="1666" priority="308" operator="equal">
      <formula>"AMBER"</formula>
    </cfRule>
  </conditionalFormatting>
  <conditionalFormatting sqref="K18">
    <cfRule type="cellIs" dxfId="1665" priority="309" operator="equal">
      <formula>"RED"</formula>
    </cfRule>
  </conditionalFormatting>
  <conditionalFormatting sqref="K18">
    <cfRule type="cellIs" dxfId="1664" priority="310" operator="equal">
      <formula>"GREEN"</formula>
    </cfRule>
  </conditionalFormatting>
  <conditionalFormatting sqref="K19">
    <cfRule type="cellIs" dxfId="1663" priority="311" operator="equal">
      <formula>"AMBER"</formula>
    </cfRule>
  </conditionalFormatting>
  <conditionalFormatting sqref="K19">
    <cfRule type="cellIs" dxfId="1662" priority="312" operator="equal">
      <formula>"RED"</formula>
    </cfRule>
  </conditionalFormatting>
  <conditionalFormatting sqref="K19">
    <cfRule type="cellIs" dxfId="1661" priority="313" operator="equal">
      <formula>"GREEN"</formula>
    </cfRule>
  </conditionalFormatting>
  <conditionalFormatting sqref="K20">
    <cfRule type="cellIs" dxfId="1660" priority="314" operator="equal">
      <formula>"AMBER"</formula>
    </cfRule>
  </conditionalFormatting>
  <conditionalFormatting sqref="K20">
    <cfRule type="cellIs" dxfId="1659" priority="315" operator="equal">
      <formula>"RED"</formula>
    </cfRule>
  </conditionalFormatting>
  <conditionalFormatting sqref="K20">
    <cfRule type="cellIs" dxfId="1658" priority="316" operator="equal">
      <formula>"GREEN"</formula>
    </cfRule>
  </conditionalFormatting>
  <conditionalFormatting sqref="K21">
    <cfRule type="cellIs" dxfId="1657" priority="317" operator="equal">
      <formula>"AMBER"</formula>
    </cfRule>
  </conditionalFormatting>
  <conditionalFormatting sqref="K21">
    <cfRule type="cellIs" dxfId="1656" priority="318" operator="equal">
      <formula>"RED"</formula>
    </cfRule>
  </conditionalFormatting>
  <conditionalFormatting sqref="K21">
    <cfRule type="cellIs" dxfId="1655" priority="319" operator="equal">
      <formula>"GREEN"</formula>
    </cfRule>
  </conditionalFormatting>
  <conditionalFormatting sqref="K22">
    <cfRule type="cellIs" dxfId="1654" priority="320" operator="equal">
      <formula>"AMBER"</formula>
    </cfRule>
  </conditionalFormatting>
  <conditionalFormatting sqref="K22">
    <cfRule type="cellIs" dxfId="1653" priority="321" operator="equal">
      <formula>"RED"</formula>
    </cfRule>
  </conditionalFormatting>
  <conditionalFormatting sqref="K22">
    <cfRule type="cellIs" dxfId="1652" priority="322" operator="equal">
      <formula>"GREEN"</formula>
    </cfRule>
  </conditionalFormatting>
  <conditionalFormatting sqref="K23">
    <cfRule type="cellIs" dxfId="1651" priority="323" operator="equal">
      <formula>"AMBER"</formula>
    </cfRule>
  </conditionalFormatting>
  <conditionalFormatting sqref="K23">
    <cfRule type="cellIs" dxfId="1650" priority="324" operator="equal">
      <formula>"RED"</formula>
    </cfRule>
  </conditionalFormatting>
  <conditionalFormatting sqref="K23">
    <cfRule type="cellIs" dxfId="1649" priority="325" operator="equal">
      <formula>"GREEN"</formula>
    </cfRule>
  </conditionalFormatting>
  <conditionalFormatting sqref="K24">
    <cfRule type="cellIs" dxfId="1648" priority="326" operator="equal">
      <formula>"AMBER"</formula>
    </cfRule>
  </conditionalFormatting>
  <conditionalFormatting sqref="K24">
    <cfRule type="cellIs" dxfId="1647" priority="327" operator="equal">
      <formula>"RED"</formula>
    </cfRule>
  </conditionalFormatting>
  <conditionalFormatting sqref="K24">
    <cfRule type="cellIs" dxfId="1646" priority="328" operator="equal">
      <formula>"GREEN"</formula>
    </cfRule>
  </conditionalFormatting>
  <conditionalFormatting sqref="K25">
    <cfRule type="cellIs" dxfId="1645" priority="329" operator="equal">
      <formula>"AMBER"</formula>
    </cfRule>
  </conditionalFormatting>
  <conditionalFormatting sqref="K25">
    <cfRule type="cellIs" dxfId="1644" priority="330" operator="equal">
      <formula>"RED"</formula>
    </cfRule>
  </conditionalFormatting>
  <conditionalFormatting sqref="K25">
    <cfRule type="cellIs" dxfId="1643" priority="331" operator="equal">
      <formula>"GREEN"</formula>
    </cfRule>
  </conditionalFormatting>
  <conditionalFormatting sqref="K26">
    <cfRule type="cellIs" dxfId="1642" priority="332" operator="equal">
      <formula>"AMBER"</formula>
    </cfRule>
  </conditionalFormatting>
  <conditionalFormatting sqref="K26">
    <cfRule type="cellIs" dxfId="1641" priority="333" operator="equal">
      <formula>"RED"</formula>
    </cfRule>
  </conditionalFormatting>
  <conditionalFormatting sqref="K26">
    <cfRule type="cellIs" dxfId="1640" priority="334" operator="equal">
      <formula>"GREEN"</formula>
    </cfRule>
  </conditionalFormatting>
  <conditionalFormatting sqref="K27">
    <cfRule type="cellIs" dxfId="1639" priority="335" operator="equal">
      <formula>"AMBER"</formula>
    </cfRule>
  </conditionalFormatting>
  <conditionalFormatting sqref="K27">
    <cfRule type="cellIs" dxfId="1638" priority="336" operator="equal">
      <formula>"RED"</formula>
    </cfRule>
  </conditionalFormatting>
  <conditionalFormatting sqref="K27">
    <cfRule type="cellIs" dxfId="1637" priority="337" operator="equal">
      <formula>"GREEN"</formula>
    </cfRule>
  </conditionalFormatting>
  <conditionalFormatting sqref="K28">
    <cfRule type="cellIs" dxfId="1636" priority="338" operator="equal">
      <formula>"AMBER"</formula>
    </cfRule>
  </conditionalFormatting>
  <conditionalFormatting sqref="K28">
    <cfRule type="cellIs" dxfId="1635" priority="339" operator="equal">
      <formula>"RED"</formula>
    </cfRule>
  </conditionalFormatting>
  <conditionalFormatting sqref="K28">
    <cfRule type="cellIs" dxfId="1634" priority="340" operator="equal">
      <formula>"GREEN"</formula>
    </cfRule>
  </conditionalFormatting>
  <conditionalFormatting sqref="K29">
    <cfRule type="cellIs" dxfId="1633" priority="341" operator="equal">
      <formula>"AMBER"</formula>
    </cfRule>
  </conditionalFormatting>
  <conditionalFormatting sqref="K29">
    <cfRule type="cellIs" dxfId="1632" priority="342" operator="equal">
      <formula>"RED"</formula>
    </cfRule>
  </conditionalFormatting>
  <conditionalFormatting sqref="K29">
    <cfRule type="cellIs" dxfId="1631" priority="343" operator="equal">
      <formula>"GREEN"</formula>
    </cfRule>
  </conditionalFormatting>
  <conditionalFormatting sqref="K30">
    <cfRule type="cellIs" dxfId="1630" priority="344" operator="equal">
      <formula>"AMBER"</formula>
    </cfRule>
  </conditionalFormatting>
  <conditionalFormatting sqref="K30">
    <cfRule type="cellIs" dxfId="1629" priority="345" operator="equal">
      <formula>"RED"</formula>
    </cfRule>
  </conditionalFormatting>
  <conditionalFormatting sqref="K30">
    <cfRule type="cellIs" dxfId="1628" priority="346" operator="equal">
      <formula>"GREEN"</formula>
    </cfRule>
  </conditionalFormatting>
  <conditionalFormatting sqref="K31">
    <cfRule type="cellIs" dxfId="1627" priority="347" operator="equal">
      <formula>"AMBER"</formula>
    </cfRule>
  </conditionalFormatting>
  <conditionalFormatting sqref="K31">
    <cfRule type="cellIs" dxfId="1626" priority="348" operator="equal">
      <formula>"RED"</formula>
    </cfRule>
  </conditionalFormatting>
  <conditionalFormatting sqref="K31">
    <cfRule type="cellIs" dxfId="1625" priority="349" operator="equal">
      <formula>"GREEN"</formula>
    </cfRule>
  </conditionalFormatting>
  <conditionalFormatting sqref="K32">
    <cfRule type="cellIs" dxfId="1624" priority="350" operator="equal">
      <formula>"AMBER"</formula>
    </cfRule>
  </conditionalFormatting>
  <conditionalFormatting sqref="K32">
    <cfRule type="cellIs" dxfId="1623" priority="351" operator="equal">
      <formula>"RED"</formula>
    </cfRule>
  </conditionalFormatting>
  <conditionalFormatting sqref="K32">
    <cfRule type="cellIs" dxfId="1622" priority="352" operator="equal">
      <formula>"GREEN"</formula>
    </cfRule>
  </conditionalFormatting>
  <conditionalFormatting sqref="L12">
    <cfRule type="cellIs" dxfId="1621" priority="353" operator="equal">
      <formula>"AMBER"</formula>
    </cfRule>
  </conditionalFormatting>
  <conditionalFormatting sqref="L12">
    <cfRule type="cellIs" dxfId="1620" priority="354" operator="equal">
      <formula>"RED"</formula>
    </cfRule>
  </conditionalFormatting>
  <conditionalFormatting sqref="L12">
    <cfRule type="cellIs" dxfId="1619" priority="355" operator="equal">
      <formula>"GREEN"</formula>
    </cfRule>
  </conditionalFormatting>
  <conditionalFormatting sqref="L13">
    <cfRule type="cellIs" dxfId="1618" priority="356" operator="equal">
      <formula>"AMBER"</formula>
    </cfRule>
  </conditionalFormatting>
  <conditionalFormatting sqref="L13">
    <cfRule type="cellIs" dxfId="1617" priority="357" operator="equal">
      <formula>"RED"</formula>
    </cfRule>
  </conditionalFormatting>
  <conditionalFormatting sqref="L13">
    <cfRule type="cellIs" dxfId="1616" priority="358" operator="equal">
      <formula>"GREEN"</formula>
    </cfRule>
  </conditionalFormatting>
  <conditionalFormatting sqref="L14">
    <cfRule type="cellIs" dxfId="1615" priority="359" operator="equal">
      <formula>"AMBER"</formula>
    </cfRule>
  </conditionalFormatting>
  <conditionalFormatting sqref="L14">
    <cfRule type="cellIs" dxfId="1614" priority="360" operator="equal">
      <formula>"RED"</formula>
    </cfRule>
  </conditionalFormatting>
  <conditionalFormatting sqref="L14">
    <cfRule type="cellIs" dxfId="1613" priority="361" operator="equal">
      <formula>"GREEN"</formula>
    </cfRule>
  </conditionalFormatting>
  <conditionalFormatting sqref="L15">
    <cfRule type="cellIs" dxfId="1612" priority="362" operator="equal">
      <formula>"AMBER"</formula>
    </cfRule>
  </conditionalFormatting>
  <conditionalFormatting sqref="L15">
    <cfRule type="cellIs" dxfId="1611" priority="363" operator="equal">
      <formula>"RED"</formula>
    </cfRule>
  </conditionalFormatting>
  <conditionalFormatting sqref="L15">
    <cfRule type="cellIs" dxfId="1610" priority="364" operator="equal">
      <formula>"GREEN"</formula>
    </cfRule>
  </conditionalFormatting>
  <conditionalFormatting sqref="L16">
    <cfRule type="cellIs" dxfId="1609" priority="365" operator="equal">
      <formula>"AMBER"</formula>
    </cfRule>
  </conditionalFormatting>
  <conditionalFormatting sqref="L16">
    <cfRule type="cellIs" dxfId="1608" priority="366" operator="equal">
      <formula>"RED"</formula>
    </cfRule>
  </conditionalFormatting>
  <conditionalFormatting sqref="L16">
    <cfRule type="cellIs" dxfId="1607" priority="367" operator="equal">
      <formula>"GREEN"</formula>
    </cfRule>
  </conditionalFormatting>
  <conditionalFormatting sqref="L17">
    <cfRule type="cellIs" dxfId="1606" priority="368" operator="equal">
      <formula>"AMBER"</formula>
    </cfRule>
  </conditionalFormatting>
  <conditionalFormatting sqref="L17">
    <cfRule type="cellIs" dxfId="1605" priority="369" operator="equal">
      <formula>"RED"</formula>
    </cfRule>
  </conditionalFormatting>
  <conditionalFormatting sqref="L17">
    <cfRule type="cellIs" dxfId="1604" priority="370" operator="equal">
      <formula>"GREEN"</formula>
    </cfRule>
  </conditionalFormatting>
  <conditionalFormatting sqref="L18">
    <cfRule type="cellIs" dxfId="1603" priority="371" operator="equal">
      <formula>"AMBER"</formula>
    </cfRule>
  </conditionalFormatting>
  <conditionalFormatting sqref="L18">
    <cfRule type="cellIs" dxfId="1602" priority="372" operator="equal">
      <formula>"RED"</formula>
    </cfRule>
  </conditionalFormatting>
  <conditionalFormatting sqref="L18">
    <cfRule type="cellIs" dxfId="1601" priority="373" operator="equal">
      <formula>"GREEN"</formula>
    </cfRule>
  </conditionalFormatting>
  <conditionalFormatting sqref="L19">
    <cfRule type="cellIs" dxfId="1600" priority="374" operator="equal">
      <formula>"AMBER"</formula>
    </cfRule>
  </conditionalFormatting>
  <conditionalFormatting sqref="L19">
    <cfRule type="cellIs" dxfId="1599" priority="375" operator="equal">
      <formula>"RED"</formula>
    </cfRule>
  </conditionalFormatting>
  <conditionalFormatting sqref="L19">
    <cfRule type="cellIs" dxfId="1598" priority="376" operator="equal">
      <formula>"GREEN"</formula>
    </cfRule>
  </conditionalFormatting>
  <conditionalFormatting sqref="L20">
    <cfRule type="cellIs" dxfId="1597" priority="377" operator="equal">
      <formula>"AMBER"</formula>
    </cfRule>
  </conditionalFormatting>
  <conditionalFormatting sqref="L20">
    <cfRule type="cellIs" dxfId="1596" priority="378" operator="equal">
      <formula>"RED"</formula>
    </cfRule>
  </conditionalFormatting>
  <conditionalFormatting sqref="L20">
    <cfRule type="cellIs" dxfId="1595" priority="379" operator="equal">
      <formula>"GREEN"</formula>
    </cfRule>
  </conditionalFormatting>
  <conditionalFormatting sqref="L21">
    <cfRule type="cellIs" dxfId="1594" priority="380" operator="equal">
      <formula>"AMBER"</formula>
    </cfRule>
  </conditionalFormatting>
  <conditionalFormatting sqref="L21">
    <cfRule type="cellIs" dxfId="1593" priority="381" operator="equal">
      <formula>"RED"</formula>
    </cfRule>
  </conditionalFormatting>
  <conditionalFormatting sqref="L21">
    <cfRule type="cellIs" dxfId="1592" priority="382" operator="equal">
      <formula>"GREEN"</formula>
    </cfRule>
  </conditionalFormatting>
  <conditionalFormatting sqref="L22">
    <cfRule type="cellIs" dxfId="1591" priority="383" operator="equal">
      <formula>"AMBER"</formula>
    </cfRule>
  </conditionalFormatting>
  <conditionalFormatting sqref="L22">
    <cfRule type="cellIs" dxfId="1590" priority="384" operator="equal">
      <formula>"RED"</formula>
    </cfRule>
  </conditionalFormatting>
  <conditionalFormatting sqref="L22">
    <cfRule type="cellIs" dxfId="1589" priority="385" operator="equal">
      <formula>"GREEN"</formula>
    </cfRule>
  </conditionalFormatting>
  <conditionalFormatting sqref="L23">
    <cfRule type="cellIs" dxfId="1588" priority="386" operator="equal">
      <formula>"AMBER"</formula>
    </cfRule>
  </conditionalFormatting>
  <conditionalFormatting sqref="L23">
    <cfRule type="cellIs" dxfId="1587" priority="387" operator="equal">
      <formula>"RED"</formula>
    </cfRule>
  </conditionalFormatting>
  <conditionalFormatting sqref="L23">
    <cfRule type="cellIs" dxfId="1586" priority="388" operator="equal">
      <formula>"GREEN"</formula>
    </cfRule>
  </conditionalFormatting>
  <conditionalFormatting sqref="L24">
    <cfRule type="cellIs" dxfId="1585" priority="389" operator="equal">
      <formula>"AMBER"</formula>
    </cfRule>
  </conditionalFormatting>
  <conditionalFormatting sqref="L24">
    <cfRule type="cellIs" dxfId="1584" priority="390" operator="equal">
      <formula>"RED"</formula>
    </cfRule>
  </conditionalFormatting>
  <conditionalFormatting sqref="L24">
    <cfRule type="cellIs" dxfId="1583" priority="391" operator="equal">
      <formula>"GREEN"</formula>
    </cfRule>
  </conditionalFormatting>
  <conditionalFormatting sqref="L25">
    <cfRule type="cellIs" dxfId="1582" priority="392" operator="equal">
      <formula>"AMBER"</formula>
    </cfRule>
  </conditionalFormatting>
  <conditionalFormatting sqref="L25">
    <cfRule type="cellIs" dxfId="1581" priority="393" operator="equal">
      <formula>"RED"</formula>
    </cfRule>
  </conditionalFormatting>
  <conditionalFormatting sqref="L25">
    <cfRule type="cellIs" dxfId="1580" priority="394" operator="equal">
      <formula>"GREEN"</formula>
    </cfRule>
  </conditionalFormatting>
  <conditionalFormatting sqref="L26">
    <cfRule type="cellIs" dxfId="1579" priority="395" operator="equal">
      <formula>"AMBER"</formula>
    </cfRule>
  </conditionalFormatting>
  <conditionalFormatting sqref="L26">
    <cfRule type="cellIs" dxfId="1578" priority="396" operator="equal">
      <formula>"RED"</formula>
    </cfRule>
  </conditionalFormatting>
  <conditionalFormatting sqref="L26">
    <cfRule type="cellIs" dxfId="1577" priority="397" operator="equal">
      <formula>"GREEN"</formula>
    </cfRule>
  </conditionalFormatting>
  <conditionalFormatting sqref="L27">
    <cfRule type="cellIs" dxfId="1576" priority="398" operator="equal">
      <formula>"AMBER"</formula>
    </cfRule>
  </conditionalFormatting>
  <conditionalFormatting sqref="L27">
    <cfRule type="cellIs" dxfId="1575" priority="399" operator="equal">
      <formula>"RED"</formula>
    </cfRule>
  </conditionalFormatting>
  <conditionalFormatting sqref="L27">
    <cfRule type="cellIs" dxfId="1574" priority="400" operator="equal">
      <formula>"GREEN"</formula>
    </cfRule>
  </conditionalFormatting>
  <conditionalFormatting sqref="L28">
    <cfRule type="cellIs" dxfId="1573" priority="401" operator="equal">
      <formula>"AMBER"</formula>
    </cfRule>
  </conditionalFormatting>
  <conditionalFormatting sqref="L28">
    <cfRule type="cellIs" dxfId="1572" priority="402" operator="equal">
      <formula>"RED"</formula>
    </cfRule>
  </conditionalFormatting>
  <conditionalFormatting sqref="L28">
    <cfRule type="cellIs" dxfId="1571" priority="403" operator="equal">
      <formula>"GREEN"</formula>
    </cfRule>
  </conditionalFormatting>
  <conditionalFormatting sqref="L29">
    <cfRule type="cellIs" dxfId="1570" priority="404" operator="equal">
      <formula>"AMBER"</formula>
    </cfRule>
  </conditionalFormatting>
  <conditionalFormatting sqref="L29">
    <cfRule type="cellIs" dxfId="1569" priority="405" operator="equal">
      <formula>"RED"</formula>
    </cfRule>
  </conditionalFormatting>
  <conditionalFormatting sqref="L29">
    <cfRule type="cellIs" dxfId="1568" priority="406" operator="equal">
      <formula>"GREEN"</formula>
    </cfRule>
  </conditionalFormatting>
  <conditionalFormatting sqref="L30">
    <cfRule type="cellIs" dxfId="1567" priority="407" operator="equal">
      <formula>"AMBER"</formula>
    </cfRule>
  </conditionalFormatting>
  <conditionalFormatting sqref="L30">
    <cfRule type="cellIs" dxfId="1566" priority="408" operator="equal">
      <formula>"RED"</formula>
    </cfRule>
  </conditionalFormatting>
  <conditionalFormatting sqref="L30">
    <cfRule type="cellIs" dxfId="1565" priority="409" operator="equal">
      <formula>"GREEN"</formula>
    </cfRule>
  </conditionalFormatting>
  <conditionalFormatting sqref="L31">
    <cfRule type="cellIs" dxfId="1564" priority="410" operator="equal">
      <formula>"AMBER"</formula>
    </cfRule>
  </conditionalFormatting>
  <conditionalFormatting sqref="L31">
    <cfRule type="cellIs" dxfId="1563" priority="411" operator="equal">
      <formula>"RED"</formula>
    </cfRule>
  </conditionalFormatting>
  <conditionalFormatting sqref="L31">
    <cfRule type="cellIs" dxfId="1562" priority="412" operator="equal">
      <formula>"GREEN"</formula>
    </cfRule>
  </conditionalFormatting>
  <conditionalFormatting sqref="L32">
    <cfRule type="cellIs" dxfId="1561" priority="413" operator="equal">
      <formula>"AMBER"</formula>
    </cfRule>
  </conditionalFormatting>
  <conditionalFormatting sqref="L32">
    <cfRule type="cellIs" dxfId="1560" priority="414" operator="equal">
      <formula>"RED"</formula>
    </cfRule>
  </conditionalFormatting>
  <conditionalFormatting sqref="L32">
    <cfRule type="cellIs" dxfId="1559" priority="415" operator="equal">
      <formula>"GREEN"</formula>
    </cfRule>
  </conditionalFormatting>
  <conditionalFormatting sqref="M12">
    <cfRule type="cellIs" dxfId="1558" priority="416" operator="equal">
      <formula>"AMBER"</formula>
    </cfRule>
  </conditionalFormatting>
  <conditionalFormatting sqref="M12">
    <cfRule type="cellIs" dxfId="1557" priority="417" operator="equal">
      <formula>"RED"</formula>
    </cfRule>
  </conditionalFormatting>
  <conditionalFormatting sqref="M12">
    <cfRule type="cellIs" dxfId="1556" priority="418" operator="equal">
      <formula>"GREEN"</formula>
    </cfRule>
  </conditionalFormatting>
  <conditionalFormatting sqref="M13">
    <cfRule type="cellIs" dxfId="1555" priority="419" operator="equal">
      <formula>"AMBER"</formula>
    </cfRule>
  </conditionalFormatting>
  <conditionalFormatting sqref="M13">
    <cfRule type="cellIs" dxfId="1554" priority="420" operator="equal">
      <formula>"RED"</formula>
    </cfRule>
  </conditionalFormatting>
  <conditionalFormatting sqref="M13">
    <cfRule type="cellIs" dxfId="1553" priority="421" operator="equal">
      <formula>"GREEN"</formula>
    </cfRule>
  </conditionalFormatting>
  <conditionalFormatting sqref="M14">
    <cfRule type="cellIs" dxfId="1552" priority="422" operator="equal">
      <formula>"AMBER"</formula>
    </cfRule>
  </conditionalFormatting>
  <conditionalFormatting sqref="M14">
    <cfRule type="cellIs" dxfId="1551" priority="423" operator="equal">
      <formula>"RED"</formula>
    </cfRule>
  </conditionalFormatting>
  <conditionalFormatting sqref="M14">
    <cfRule type="cellIs" dxfId="1550" priority="424" operator="equal">
      <formula>"GREEN"</formula>
    </cfRule>
  </conditionalFormatting>
  <conditionalFormatting sqref="M15">
    <cfRule type="cellIs" dxfId="1549" priority="425" operator="equal">
      <formula>"AMBER"</formula>
    </cfRule>
  </conditionalFormatting>
  <conditionalFormatting sqref="M15">
    <cfRule type="cellIs" dxfId="1548" priority="426" operator="equal">
      <formula>"RED"</formula>
    </cfRule>
  </conditionalFormatting>
  <conditionalFormatting sqref="M15">
    <cfRule type="cellIs" dxfId="1547" priority="427" operator="equal">
      <formula>"GREEN"</formula>
    </cfRule>
  </conditionalFormatting>
  <conditionalFormatting sqref="M16">
    <cfRule type="cellIs" dxfId="1546" priority="428" operator="equal">
      <formula>"AMBER"</formula>
    </cfRule>
  </conditionalFormatting>
  <conditionalFormatting sqref="M16">
    <cfRule type="cellIs" dxfId="1545" priority="429" operator="equal">
      <formula>"RED"</formula>
    </cfRule>
  </conditionalFormatting>
  <conditionalFormatting sqref="M16">
    <cfRule type="cellIs" dxfId="1544" priority="430" operator="equal">
      <formula>"GREEN"</formula>
    </cfRule>
  </conditionalFormatting>
  <conditionalFormatting sqref="M17">
    <cfRule type="cellIs" dxfId="1543" priority="431" operator="equal">
      <formula>"AMBER"</formula>
    </cfRule>
  </conditionalFormatting>
  <conditionalFormatting sqref="M17">
    <cfRule type="cellIs" dxfId="1542" priority="432" operator="equal">
      <formula>"RED"</formula>
    </cfRule>
  </conditionalFormatting>
  <conditionalFormatting sqref="M17">
    <cfRule type="cellIs" dxfId="1541" priority="433" operator="equal">
      <formula>"GREEN"</formula>
    </cfRule>
  </conditionalFormatting>
  <conditionalFormatting sqref="M18">
    <cfRule type="cellIs" dxfId="1540" priority="434" operator="equal">
      <formula>"AMBER"</formula>
    </cfRule>
  </conditionalFormatting>
  <conditionalFormatting sqref="M18">
    <cfRule type="cellIs" dxfId="1539" priority="435" operator="equal">
      <formula>"RED"</formula>
    </cfRule>
  </conditionalFormatting>
  <conditionalFormatting sqref="M18">
    <cfRule type="cellIs" dxfId="1538" priority="436" operator="equal">
      <formula>"GREEN"</formula>
    </cfRule>
  </conditionalFormatting>
  <conditionalFormatting sqref="M19">
    <cfRule type="cellIs" dxfId="1537" priority="437" operator="equal">
      <formula>"AMBER"</formula>
    </cfRule>
  </conditionalFormatting>
  <conditionalFormatting sqref="M19">
    <cfRule type="cellIs" dxfId="1536" priority="438" operator="equal">
      <formula>"RED"</formula>
    </cfRule>
  </conditionalFormatting>
  <conditionalFormatting sqref="M19">
    <cfRule type="cellIs" dxfId="1535" priority="439" operator="equal">
      <formula>"GREEN"</formula>
    </cfRule>
  </conditionalFormatting>
  <conditionalFormatting sqref="M20">
    <cfRule type="cellIs" dxfId="1534" priority="440" operator="equal">
      <formula>"AMBER"</formula>
    </cfRule>
  </conditionalFormatting>
  <conditionalFormatting sqref="M20">
    <cfRule type="cellIs" dxfId="1533" priority="441" operator="equal">
      <formula>"RED"</formula>
    </cfRule>
  </conditionalFormatting>
  <conditionalFormatting sqref="M20">
    <cfRule type="cellIs" dxfId="1532" priority="442" operator="equal">
      <formula>"GREEN"</formula>
    </cfRule>
  </conditionalFormatting>
  <conditionalFormatting sqref="M21">
    <cfRule type="cellIs" dxfId="1531" priority="443" operator="equal">
      <formula>"AMBER"</formula>
    </cfRule>
  </conditionalFormatting>
  <conditionalFormatting sqref="M21">
    <cfRule type="cellIs" dxfId="1530" priority="444" operator="equal">
      <formula>"RED"</formula>
    </cfRule>
  </conditionalFormatting>
  <conditionalFormatting sqref="M21">
    <cfRule type="cellIs" dxfId="1529" priority="445" operator="equal">
      <formula>"GREEN"</formula>
    </cfRule>
  </conditionalFormatting>
  <conditionalFormatting sqref="M22">
    <cfRule type="cellIs" dxfId="1528" priority="446" operator="equal">
      <formula>"AMBER"</formula>
    </cfRule>
  </conditionalFormatting>
  <conditionalFormatting sqref="M22">
    <cfRule type="cellIs" dxfId="1527" priority="447" operator="equal">
      <formula>"RED"</formula>
    </cfRule>
  </conditionalFormatting>
  <conditionalFormatting sqref="M22">
    <cfRule type="cellIs" dxfId="1526" priority="448" operator="equal">
      <formula>"GREEN"</formula>
    </cfRule>
  </conditionalFormatting>
  <conditionalFormatting sqref="M23">
    <cfRule type="cellIs" dxfId="1525" priority="449" operator="equal">
      <formula>"AMBER"</formula>
    </cfRule>
  </conditionalFormatting>
  <conditionalFormatting sqref="M23">
    <cfRule type="cellIs" dxfId="1524" priority="450" operator="equal">
      <formula>"RED"</formula>
    </cfRule>
  </conditionalFormatting>
  <conditionalFormatting sqref="M23">
    <cfRule type="cellIs" dxfId="1523" priority="451" operator="equal">
      <formula>"GREEN"</formula>
    </cfRule>
  </conditionalFormatting>
  <conditionalFormatting sqref="M24">
    <cfRule type="cellIs" dxfId="1522" priority="452" operator="equal">
      <formula>"AMBER"</formula>
    </cfRule>
  </conditionalFormatting>
  <conditionalFormatting sqref="M24">
    <cfRule type="cellIs" dxfId="1521" priority="453" operator="equal">
      <formula>"RED"</formula>
    </cfRule>
  </conditionalFormatting>
  <conditionalFormatting sqref="M24">
    <cfRule type="cellIs" dxfId="1520" priority="454" operator="equal">
      <formula>"GREEN"</formula>
    </cfRule>
  </conditionalFormatting>
  <conditionalFormatting sqref="M25">
    <cfRule type="cellIs" dxfId="1519" priority="455" operator="equal">
      <formula>"AMBER"</formula>
    </cfRule>
  </conditionalFormatting>
  <conditionalFormatting sqref="M25">
    <cfRule type="cellIs" dxfId="1518" priority="456" operator="equal">
      <formula>"RED"</formula>
    </cfRule>
  </conditionalFormatting>
  <conditionalFormatting sqref="M25">
    <cfRule type="cellIs" dxfId="1517" priority="457" operator="equal">
      <formula>"GREEN"</formula>
    </cfRule>
  </conditionalFormatting>
  <conditionalFormatting sqref="M26">
    <cfRule type="cellIs" dxfId="1516" priority="458" operator="equal">
      <formula>"AMBER"</formula>
    </cfRule>
  </conditionalFormatting>
  <conditionalFormatting sqref="M26">
    <cfRule type="cellIs" dxfId="1515" priority="459" operator="equal">
      <formula>"RED"</formula>
    </cfRule>
  </conditionalFormatting>
  <conditionalFormatting sqref="M26">
    <cfRule type="cellIs" dxfId="1514" priority="460" operator="equal">
      <formula>"GREEN"</formula>
    </cfRule>
  </conditionalFormatting>
  <conditionalFormatting sqref="M27">
    <cfRule type="cellIs" dxfId="1513" priority="461" operator="equal">
      <formula>"AMBER"</formula>
    </cfRule>
  </conditionalFormatting>
  <conditionalFormatting sqref="M27">
    <cfRule type="cellIs" dxfId="1512" priority="462" operator="equal">
      <formula>"RED"</formula>
    </cfRule>
  </conditionalFormatting>
  <conditionalFormatting sqref="M27">
    <cfRule type="cellIs" dxfId="1511" priority="463" operator="equal">
      <formula>"GREEN"</formula>
    </cfRule>
  </conditionalFormatting>
  <conditionalFormatting sqref="M28">
    <cfRule type="cellIs" dxfId="1510" priority="464" operator="equal">
      <formula>"AMBER"</formula>
    </cfRule>
  </conditionalFormatting>
  <conditionalFormatting sqref="M28">
    <cfRule type="cellIs" dxfId="1509" priority="465" operator="equal">
      <formula>"RED"</formula>
    </cfRule>
  </conditionalFormatting>
  <conditionalFormatting sqref="M28">
    <cfRule type="cellIs" dxfId="1508" priority="466" operator="equal">
      <formula>"GREEN"</formula>
    </cfRule>
  </conditionalFormatting>
  <conditionalFormatting sqref="M29">
    <cfRule type="cellIs" dxfId="1507" priority="467" operator="equal">
      <formula>"AMBER"</formula>
    </cfRule>
  </conditionalFormatting>
  <conditionalFormatting sqref="M29">
    <cfRule type="cellIs" dxfId="1506" priority="468" operator="equal">
      <formula>"RED"</formula>
    </cfRule>
  </conditionalFormatting>
  <conditionalFormatting sqref="M29">
    <cfRule type="cellIs" dxfId="1505" priority="469" operator="equal">
      <formula>"GREEN"</formula>
    </cfRule>
  </conditionalFormatting>
  <conditionalFormatting sqref="M30">
    <cfRule type="cellIs" dxfId="1504" priority="470" operator="equal">
      <formula>"AMBER"</formula>
    </cfRule>
  </conditionalFormatting>
  <conditionalFormatting sqref="M30">
    <cfRule type="cellIs" dxfId="1503" priority="471" operator="equal">
      <formula>"RED"</formula>
    </cfRule>
  </conditionalFormatting>
  <conditionalFormatting sqref="M30">
    <cfRule type="cellIs" dxfId="1502" priority="472" operator="equal">
      <formula>"GREEN"</formula>
    </cfRule>
  </conditionalFormatting>
  <conditionalFormatting sqref="M31">
    <cfRule type="cellIs" dxfId="1501" priority="473" operator="equal">
      <formula>"AMBER"</formula>
    </cfRule>
  </conditionalFormatting>
  <conditionalFormatting sqref="M31">
    <cfRule type="cellIs" dxfId="1500" priority="474" operator="equal">
      <formula>"RED"</formula>
    </cfRule>
  </conditionalFormatting>
  <conditionalFormatting sqref="M31">
    <cfRule type="cellIs" dxfId="1499" priority="475" operator="equal">
      <formula>"GREEN"</formula>
    </cfRule>
  </conditionalFormatting>
  <conditionalFormatting sqref="M32">
    <cfRule type="cellIs" dxfId="1498" priority="476" operator="equal">
      <formula>"AMBER"</formula>
    </cfRule>
  </conditionalFormatting>
  <conditionalFormatting sqref="M32">
    <cfRule type="cellIs" dxfId="1497" priority="477" operator="equal">
      <formula>"RED"</formula>
    </cfRule>
  </conditionalFormatting>
  <conditionalFormatting sqref="M32">
    <cfRule type="cellIs" dxfId="1496" priority="478" operator="equal">
      <formula>"GREEN"</formula>
    </cfRule>
  </conditionalFormatting>
  <conditionalFormatting sqref="N12">
    <cfRule type="cellIs" dxfId="1495" priority="479" operator="equal">
      <formula>"AMBER"</formula>
    </cfRule>
  </conditionalFormatting>
  <conditionalFormatting sqref="N12">
    <cfRule type="cellIs" dxfId="1494" priority="480" operator="equal">
      <formula>"RED"</formula>
    </cfRule>
  </conditionalFormatting>
  <conditionalFormatting sqref="N12">
    <cfRule type="cellIs" dxfId="1493" priority="481" operator="equal">
      <formula>"GREEN"</formula>
    </cfRule>
  </conditionalFormatting>
  <conditionalFormatting sqref="N13">
    <cfRule type="cellIs" dxfId="1492" priority="482" operator="equal">
      <formula>"AMBER"</formula>
    </cfRule>
  </conditionalFormatting>
  <conditionalFormatting sqref="N13">
    <cfRule type="cellIs" dxfId="1491" priority="483" operator="equal">
      <formula>"RED"</formula>
    </cfRule>
  </conditionalFormatting>
  <conditionalFormatting sqref="N13">
    <cfRule type="cellIs" dxfId="1490" priority="484" operator="equal">
      <formula>"GREEN"</formula>
    </cfRule>
  </conditionalFormatting>
  <conditionalFormatting sqref="N14">
    <cfRule type="cellIs" dxfId="1489" priority="485" operator="equal">
      <formula>"AMBER"</formula>
    </cfRule>
  </conditionalFormatting>
  <conditionalFormatting sqref="N14">
    <cfRule type="cellIs" dxfId="1488" priority="486" operator="equal">
      <formula>"RED"</formula>
    </cfRule>
  </conditionalFormatting>
  <conditionalFormatting sqref="N14">
    <cfRule type="cellIs" dxfId="1487" priority="487" operator="equal">
      <formula>"GREEN"</formula>
    </cfRule>
  </conditionalFormatting>
  <conditionalFormatting sqref="N15">
    <cfRule type="cellIs" dxfId="1486" priority="488" operator="equal">
      <formula>"AMBER"</formula>
    </cfRule>
  </conditionalFormatting>
  <conditionalFormatting sqref="N15">
    <cfRule type="cellIs" dxfId="1485" priority="489" operator="equal">
      <formula>"RED"</formula>
    </cfRule>
  </conditionalFormatting>
  <conditionalFormatting sqref="N15">
    <cfRule type="cellIs" dxfId="1484" priority="490" operator="equal">
      <formula>"GREEN"</formula>
    </cfRule>
  </conditionalFormatting>
  <conditionalFormatting sqref="N16">
    <cfRule type="cellIs" dxfId="1483" priority="491" operator="equal">
      <formula>"AMBER"</formula>
    </cfRule>
  </conditionalFormatting>
  <conditionalFormatting sqref="N16">
    <cfRule type="cellIs" dxfId="1482" priority="492" operator="equal">
      <formula>"RED"</formula>
    </cfRule>
  </conditionalFormatting>
  <conditionalFormatting sqref="N16">
    <cfRule type="cellIs" dxfId="1481" priority="493" operator="equal">
      <formula>"GREEN"</formula>
    </cfRule>
  </conditionalFormatting>
  <conditionalFormatting sqref="N17">
    <cfRule type="cellIs" dxfId="1480" priority="494" operator="equal">
      <formula>"AMBER"</formula>
    </cfRule>
  </conditionalFormatting>
  <conditionalFormatting sqref="N17">
    <cfRule type="cellIs" dxfId="1479" priority="495" operator="equal">
      <formula>"RED"</formula>
    </cfRule>
  </conditionalFormatting>
  <conditionalFormatting sqref="N17">
    <cfRule type="cellIs" dxfId="1478" priority="496" operator="equal">
      <formula>"GREEN"</formula>
    </cfRule>
  </conditionalFormatting>
  <conditionalFormatting sqref="N18">
    <cfRule type="cellIs" dxfId="1477" priority="497" operator="equal">
      <formula>"AMBER"</formula>
    </cfRule>
  </conditionalFormatting>
  <conditionalFormatting sqref="N18">
    <cfRule type="cellIs" dxfId="1476" priority="498" operator="equal">
      <formula>"RED"</formula>
    </cfRule>
  </conditionalFormatting>
  <conditionalFormatting sqref="N18">
    <cfRule type="cellIs" dxfId="1475" priority="499" operator="equal">
      <formula>"GREEN"</formula>
    </cfRule>
  </conditionalFormatting>
  <conditionalFormatting sqref="N19">
    <cfRule type="cellIs" dxfId="1474" priority="500" operator="equal">
      <formula>"AMBER"</formula>
    </cfRule>
  </conditionalFormatting>
  <conditionalFormatting sqref="N19">
    <cfRule type="cellIs" dxfId="1473" priority="501" operator="equal">
      <formula>"RED"</formula>
    </cfRule>
  </conditionalFormatting>
  <conditionalFormatting sqref="N19">
    <cfRule type="cellIs" dxfId="1472" priority="502" operator="equal">
      <formula>"GREEN"</formula>
    </cfRule>
  </conditionalFormatting>
  <conditionalFormatting sqref="N20">
    <cfRule type="cellIs" dxfId="1471" priority="503" operator="equal">
      <formula>"AMBER"</formula>
    </cfRule>
  </conditionalFormatting>
  <conditionalFormatting sqref="N20">
    <cfRule type="cellIs" dxfId="1470" priority="504" operator="equal">
      <formula>"RED"</formula>
    </cfRule>
  </conditionalFormatting>
  <conditionalFormatting sqref="N20">
    <cfRule type="cellIs" dxfId="1469" priority="505" operator="equal">
      <formula>"GREEN"</formula>
    </cfRule>
  </conditionalFormatting>
  <conditionalFormatting sqref="N21">
    <cfRule type="cellIs" dxfId="1468" priority="506" operator="equal">
      <formula>"AMBER"</formula>
    </cfRule>
  </conditionalFormatting>
  <conditionalFormatting sqref="N21">
    <cfRule type="cellIs" dxfId="1467" priority="507" operator="equal">
      <formula>"RED"</formula>
    </cfRule>
  </conditionalFormatting>
  <conditionalFormatting sqref="N21">
    <cfRule type="cellIs" dxfId="1466" priority="508" operator="equal">
      <formula>"GREEN"</formula>
    </cfRule>
  </conditionalFormatting>
  <conditionalFormatting sqref="N22">
    <cfRule type="cellIs" dxfId="1465" priority="509" operator="equal">
      <formula>"AMBER"</formula>
    </cfRule>
  </conditionalFormatting>
  <conditionalFormatting sqref="N22">
    <cfRule type="cellIs" dxfId="1464" priority="510" operator="equal">
      <formula>"RED"</formula>
    </cfRule>
  </conditionalFormatting>
  <conditionalFormatting sqref="N22">
    <cfRule type="cellIs" dxfId="1463" priority="511" operator="equal">
      <formula>"GREEN"</formula>
    </cfRule>
  </conditionalFormatting>
  <conditionalFormatting sqref="N23">
    <cfRule type="cellIs" dxfId="1462" priority="512" operator="equal">
      <formula>"AMBER"</formula>
    </cfRule>
  </conditionalFormatting>
  <conditionalFormatting sqref="N23">
    <cfRule type="cellIs" dxfId="1461" priority="513" operator="equal">
      <formula>"RED"</formula>
    </cfRule>
  </conditionalFormatting>
  <conditionalFormatting sqref="N23">
    <cfRule type="cellIs" dxfId="1460" priority="514" operator="equal">
      <formula>"GREEN"</formula>
    </cfRule>
  </conditionalFormatting>
  <conditionalFormatting sqref="N24">
    <cfRule type="cellIs" dxfId="1459" priority="515" operator="equal">
      <formula>"AMBER"</formula>
    </cfRule>
  </conditionalFormatting>
  <conditionalFormatting sqref="N24">
    <cfRule type="cellIs" dxfId="1458" priority="516" operator="equal">
      <formula>"RED"</formula>
    </cfRule>
  </conditionalFormatting>
  <conditionalFormatting sqref="N24">
    <cfRule type="cellIs" dxfId="1457" priority="517" operator="equal">
      <formula>"GREEN"</formula>
    </cfRule>
  </conditionalFormatting>
  <conditionalFormatting sqref="N25">
    <cfRule type="cellIs" dxfId="1456" priority="518" operator="equal">
      <formula>"AMBER"</formula>
    </cfRule>
  </conditionalFormatting>
  <conditionalFormatting sqref="N25">
    <cfRule type="cellIs" dxfId="1455" priority="519" operator="equal">
      <formula>"RED"</formula>
    </cfRule>
  </conditionalFormatting>
  <conditionalFormatting sqref="N25">
    <cfRule type="cellIs" dxfId="1454" priority="520" operator="equal">
      <formula>"GREEN"</formula>
    </cfRule>
  </conditionalFormatting>
  <conditionalFormatting sqref="N26">
    <cfRule type="cellIs" dxfId="1453" priority="521" operator="equal">
      <formula>"AMBER"</formula>
    </cfRule>
  </conditionalFormatting>
  <conditionalFormatting sqref="N26">
    <cfRule type="cellIs" dxfId="1452" priority="522" operator="equal">
      <formula>"RED"</formula>
    </cfRule>
  </conditionalFormatting>
  <conditionalFormatting sqref="N26">
    <cfRule type="cellIs" dxfId="1451" priority="523" operator="equal">
      <formula>"GREEN"</formula>
    </cfRule>
  </conditionalFormatting>
  <conditionalFormatting sqref="N27">
    <cfRule type="cellIs" dxfId="1450" priority="524" operator="equal">
      <formula>"AMBER"</formula>
    </cfRule>
  </conditionalFormatting>
  <conditionalFormatting sqref="N27">
    <cfRule type="cellIs" dxfId="1449" priority="525" operator="equal">
      <formula>"RED"</formula>
    </cfRule>
  </conditionalFormatting>
  <conditionalFormatting sqref="N27">
    <cfRule type="cellIs" dxfId="1448" priority="526" operator="equal">
      <formula>"GREEN"</formula>
    </cfRule>
  </conditionalFormatting>
  <conditionalFormatting sqref="N28">
    <cfRule type="cellIs" dxfId="1447" priority="527" operator="equal">
      <formula>"AMBER"</formula>
    </cfRule>
  </conditionalFormatting>
  <conditionalFormatting sqref="N28">
    <cfRule type="cellIs" dxfId="1446" priority="528" operator="equal">
      <formula>"RED"</formula>
    </cfRule>
  </conditionalFormatting>
  <conditionalFormatting sqref="N28">
    <cfRule type="cellIs" dxfId="1445" priority="529" operator="equal">
      <formula>"GREEN"</formula>
    </cfRule>
  </conditionalFormatting>
  <conditionalFormatting sqref="N29">
    <cfRule type="cellIs" dxfId="1444" priority="530" operator="equal">
      <formula>"AMBER"</formula>
    </cfRule>
  </conditionalFormatting>
  <conditionalFormatting sqref="N29">
    <cfRule type="cellIs" dxfId="1443" priority="531" operator="equal">
      <formula>"RED"</formula>
    </cfRule>
  </conditionalFormatting>
  <conditionalFormatting sqref="N29">
    <cfRule type="cellIs" dxfId="1442" priority="532" operator="equal">
      <formula>"GREEN"</formula>
    </cfRule>
  </conditionalFormatting>
  <conditionalFormatting sqref="N30">
    <cfRule type="cellIs" dxfId="1441" priority="533" operator="equal">
      <formula>"AMBER"</formula>
    </cfRule>
  </conditionalFormatting>
  <conditionalFormatting sqref="N30">
    <cfRule type="cellIs" dxfId="1440" priority="534" operator="equal">
      <formula>"RED"</formula>
    </cfRule>
  </conditionalFormatting>
  <conditionalFormatting sqref="N30">
    <cfRule type="cellIs" dxfId="1439" priority="535" operator="equal">
      <formula>"GREEN"</formula>
    </cfRule>
  </conditionalFormatting>
  <conditionalFormatting sqref="N31">
    <cfRule type="cellIs" dxfId="1438" priority="536" operator="equal">
      <formula>"AMBER"</formula>
    </cfRule>
  </conditionalFormatting>
  <conditionalFormatting sqref="N31">
    <cfRule type="cellIs" dxfId="1437" priority="537" operator="equal">
      <formula>"RED"</formula>
    </cfRule>
  </conditionalFormatting>
  <conditionalFormatting sqref="N31">
    <cfRule type="cellIs" dxfId="1436" priority="538" operator="equal">
      <formula>"GREEN"</formula>
    </cfRule>
  </conditionalFormatting>
  <conditionalFormatting sqref="N32">
    <cfRule type="cellIs" dxfId="1435" priority="539" operator="equal">
      <formula>"AMBER"</formula>
    </cfRule>
  </conditionalFormatting>
  <conditionalFormatting sqref="N32">
    <cfRule type="cellIs" dxfId="1434" priority="540" operator="equal">
      <formula>"RED"</formula>
    </cfRule>
  </conditionalFormatting>
  <conditionalFormatting sqref="N32">
    <cfRule type="cellIs" dxfId="1433"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131</v>
      </c>
      <c r="E12" s="156" t="s">
        <v>127</v>
      </c>
      <c r="F12" s="157" t="s">
        <v>241</v>
      </c>
    </row>
    <row r="13" spans="1:6" ht="27" customHeight="1">
      <c r="C13" s="154" t="s">
        <v>10</v>
      </c>
      <c r="D13" s="486" t="s">
        <v>242</v>
      </c>
      <c r="E13" s="486"/>
      <c r="F13" s="486"/>
    </row>
    <row r="14" spans="1:6" ht="28" customHeight="1">
      <c r="C14" s="154" t="s">
        <v>1</v>
      </c>
      <c r="D14" s="151" t="s">
        <v>243</v>
      </c>
      <c r="E14" s="152" t="s">
        <v>244</v>
      </c>
      <c r="F14" s="153" t="s">
        <v>245</v>
      </c>
    </row>
    <row r="15" spans="1:6" ht="28" customHeight="1">
      <c r="C15" s="154" t="s">
        <v>2</v>
      </c>
      <c r="D15" s="151" t="s">
        <v>243</v>
      </c>
      <c r="E15" s="152" t="s">
        <v>244</v>
      </c>
      <c r="F15" s="153" t="s">
        <v>246</v>
      </c>
    </row>
    <row r="16" spans="1:6" ht="28" customHeight="1">
      <c r="C16" s="154" t="s">
        <v>3</v>
      </c>
      <c r="D16" s="151" t="s">
        <v>247</v>
      </c>
      <c r="E16" s="152" t="s">
        <v>248</v>
      </c>
      <c r="F16" s="153" t="s">
        <v>249</v>
      </c>
    </row>
    <row r="17" spans="3:6" ht="28" customHeight="1">
      <c r="C17" s="154" t="s">
        <v>4</v>
      </c>
      <c r="D17" s="151" t="s">
        <v>243</v>
      </c>
      <c r="E17" s="152" t="s">
        <v>244</v>
      </c>
      <c r="F17" s="153" t="s">
        <v>246</v>
      </c>
    </row>
    <row r="18" spans="3:6" ht="28" customHeight="1">
      <c r="C18" s="154" t="s">
        <v>5</v>
      </c>
      <c r="D18" s="151" t="s">
        <v>250</v>
      </c>
      <c r="E18" s="152" t="s">
        <v>250</v>
      </c>
      <c r="F18" s="153" t="s">
        <v>250</v>
      </c>
    </row>
    <row r="19" spans="3:6" ht="28" customHeight="1">
      <c r="C19" s="154" t="s">
        <v>6</v>
      </c>
      <c r="D19" s="151" t="s">
        <v>250</v>
      </c>
      <c r="E19" s="152" t="s">
        <v>250</v>
      </c>
      <c r="F19" s="153" t="s">
        <v>250</v>
      </c>
    </row>
    <row r="20" spans="3:6" ht="33" customHeight="1">
      <c r="C20" s="154" t="s">
        <v>7</v>
      </c>
      <c r="D20" s="151" t="s">
        <v>251</v>
      </c>
      <c r="E20" s="152" t="s">
        <v>252</v>
      </c>
      <c r="F20" s="153" t="s">
        <v>253</v>
      </c>
    </row>
    <row r="21" spans="3:6" ht="60" customHeight="1">
      <c r="C21" s="154" t="s">
        <v>8</v>
      </c>
      <c r="D21" s="151" t="s">
        <v>254</v>
      </c>
      <c r="E21" s="152" t="s">
        <v>255</v>
      </c>
      <c r="F21" s="153" t="s">
        <v>256</v>
      </c>
    </row>
    <row r="22" spans="3:6" ht="60" customHeight="1">
      <c r="C22" s="373" t="s">
        <v>257</v>
      </c>
      <c r="D22" s="151" t="s">
        <v>258</v>
      </c>
      <c r="E22" s="152" t="s">
        <v>259</v>
      </c>
      <c r="F22" s="153" t="s">
        <v>260</v>
      </c>
    </row>
  </sheetData>
  <sheetProtection sheet="1" formatColumns="0" selectLockedCells="1"/>
  <mergeCells count="1">
    <mergeCell ref="D13:F13"/>
  </mergeCells>
  <conditionalFormatting sqref="B1">
    <cfRule type="cellIs" dxfId="265" priority="1" operator="equal">
      <formula>"AMBER"</formula>
    </cfRule>
  </conditionalFormatting>
  <conditionalFormatting sqref="B1">
    <cfRule type="cellIs" dxfId="264" priority="2" operator="equal">
      <formula>"RED"</formula>
    </cfRule>
  </conditionalFormatting>
  <conditionalFormatting sqref="B1">
    <cfRule type="cellIs" dxfId="263" priority="3" operator="equal">
      <formula>"GREEN"</formula>
    </cfRule>
  </conditionalFormatting>
  <conditionalFormatting sqref="B2">
    <cfRule type="cellIs" dxfId="262" priority="4" operator="equal">
      <formula>"AMBER"</formula>
    </cfRule>
  </conditionalFormatting>
  <conditionalFormatting sqref="B2">
    <cfRule type="cellIs" dxfId="261" priority="5" operator="equal">
      <formula>"RED"</formula>
    </cfRule>
  </conditionalFormatting>
  <conditionalFormatting sqref="B2">
    <cfRule type="cellIs" dxfId="260" priority="6" operator="equal">
      <formula>"GREEN"</formula>
    </cfRule>
  </conditionalFormatting>
  <conditionalFormatting sqref="B3">
    <cfRule type="cellIs" dxfId="259" priority="7" operator="equal">
      <formula>"AMBER"</formula>
    </cfRule>
  </conditionalFormatting>
  <conditionalFormatting sqref="B3">
    <cfRule type="cellIs" dxfId="258" priority="8" operator="equal">
      <formula>"RED"</formula>
    </cfRule>
  </conditionalFormatting>
  <conditionalFormatting sqref="B3">
    <cfRule type="cellIs" dxfId="257" priority="9" operator="equal">
      <formula>"GREEN"</formula>
    </cfRule>
  </conditionalFormatting>
  <conditionalFormatting sqref="B4">
    <cfRule type="cellIs" dxfId="256" priority="10" operator="equal">
      <formula>"AMBER"</formula>
    </cfRule>
  </conditionalFormatting>
  <conditionalFormatting sqref="B4">
    <cfRule type="cellIs" dxfId="255" priority="11" operator="equal">
      <formula>"RED"</formula>
    </cfRule>
  </conditionalFormatting>
  <conditionalFormatting sqref="B4">
    <cfRule type="cellIs" dxfId="254" priority="12" operator="equal">
      <formula>"GREEN"</formula>
    </cfRule>
  </conditionalFormatting>
  <conditionalFormatting sqref="B5">
    <cfRule type="cellIs" dxfId="253" priority="13" operator="equal">
      <formula>"AMBER"</formula>
    </cfRule>
  </conditionalFormatting>
  <conditionalFormatting sqref="B5">
    <cfRule type="cellIs" dxfId="252" priority="14" operator="equal">
      <formula>"RED"</formula>
    </cfRule>
  </conditionalFormatting>
  <conditionalFormatting sqref="B5">
    <cfRule type="cellIs" dxfId="251" priority="15" operator="equal">
      <formula>"GREEN"</formula>
    </cfRule>
  </conditionalFormatting>
  <conditionalFormatting sqref="B6">
    <cfRule type="cellIs" dxfId="250" priority="16" operator="equal">
      <formula>"AMBER"</formula>
    </cfRule>
  </conditionalFormatting>
  <conditionalFormatting sqref="B6">
    <cfRule type="cellIs" dxfId="249" priority="17" operator="equal">
      <formula>"RED"</formula>
    </cfRule>
  </conditionalFormatting>
  <conditionalFormatting sqref="B6">
    <cfRule type="cellIs" dxfId="248" priority="18" operator="equal">
      <formula>"GREEN"</formula>
    </cfRule>
  </conditionalFormatting>
  <conditionalFormatting sqref="B7">
    <cfRule type="cellIs" dxfId="247" priority="19" operator="equal">
      <formula>"AMBER"</formula>
    </cfRule>
  </conditionalFormatting>
  <conditionalFormatting sqref="B7">
    <cfRule type="cellIs" dxfId="246" priority="20" operator="equal">
      <formula>"RED"</formula>
    </cfRule>
  </conditionalFormatting>
  <conditionalFormatting sqref="B7">
    <cfRule type="cellIs" dxfId="245" priority="21" operator="equal">
      <formula>"GREEN"</formula>
    </cfRule>
  </conditionalFormatting>
  <conditionalFormatting sqref="B8">
    <cfRule type="cellIs" dxfId="244" priority="22" operator="equal">
      <formula>"AMBER"</formula>
    </cfRule>
  </conditionalFormatting>
  <conditionalFormatting sqref="B8">
    <cfRule type="cellIs" dxfId="243" priority="23" operator="equal">
      <formula>"RED"</formula>
    </cfRule>
  </conditionalFormatting>
  <conditionalFormatting sqref="B8">
    <cfRule type="cellIs" dxfId="242" priority="24" operator="equal">
      <formula>"GREEN"</formula>
    </cfRule>
  </conditionalFormatting>
  <conditionalFormatting sqref="B9">
    <cfRule type="cellIs" dxfId="241" priority="25" operator="equal">
      <formula>"AMBER"</formula>
    </cfRule>
  </conditionalFormatting>
  <conditionalFormatting sqref="B9">
    <cfRule type="cellIs" dxfId="240" priority="26" operator="equal">
      <formula>"RED"</formula>
    </cfRule>
  </conditionalFormatting>
  <conditionalFormatting sqref="B9">
    <cfRule type="cellIs" dxfId="239" priority="27" operator="equal">
      <formula>"GREEN"</formula>
    </cfRule>
  </conditionalFormatting>
  <conditionalFormatting sqref="B10">
    <cfRule type="cellIs" dxfId="238" priority="28" operator="equal">
      <formula>"AMBER"</formula>
    </cfRule>
  </conditionalFormatting>
  <conditionalFormatting sqref="B10">
    <cfRule type="cellIs" dxfId="237" priority="29" operator="equal">
      <formula>"RED"</formula>
    </cfRule>
  </conditionalFormatting>
  <conditionalFormatting sqref="B10">
    <cfRule type="cellIs" dxfId="236"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116</v>
      </c>
      <c r="B1" t="s">
        <v>261</v>
      </c>
      <c r="C1" t="s">
        <v>262</v>
      </c>
      <c r="D1" t="s">
        <v>263</v>
      </c>
      <c r="E1" t="s">
        <v>264</v>
      </c>
      <c r="F1" t="s">
        <v>265</v>
      </c>
      <c r="G1" t="s">
        <v>266</v>
      </c>
      <c r="H1" s="342" t="s">
        <v>267</v>
      </c>
      <c r="I1" s="342" t="s">
        <v>268</v>
      </c>
    </row>
    <row r="2" spans="1:9" ht="15" customHeight="1">
      <c r="A2" t="s">
        <v>269</v>
      </c>
      <c r="B2">
        <v>0</v>
      </c>
      <c r="C2" t="s">
        <v>270</v>
      </c>
      <c r="D2" t="s">
        <v>131</v>
      </c>
      <c r="E2" t="s">
        <v>213</v>
      </c>
      <c r="F2" s="125">
        <v>40909</v>
      </c>
      <c r="G2" s="125">
        <v>42004</v>
      </c>
      <c r="H2" s="342" t="s">
        <v>271</v>
      </c>
      <c r="I2" s="342" t="s">
        <v>272</v>
      </c>
    </row>
    <row r="3" spans="1:9" ht="15" customHeight="1">
      <c r="A3" t="s">
        <v>273</v>
      </c>
      <c r="B3">
        <v>25</v>
      </c>
      <c r="C3" t="s">
        <v>274</v>
      </c>
      <c r="D3" t="s">
        <v>127</v>
      </c>
      <c r="E3" t="s">
        <v>212</v>
      </c>
      <c r="H3" s="342" t="s">
        <v>275</v>
      </c>
      <c r="I3" s="342" t="s">
        <v>276</v>
      </c>
    </row>
    <row r="4" spans="1:9" ht="15" customHeight="1">
      <c r="B4">
        <v>50</v>
      </c>
      <c r="C4" t="s">
        <v>277</v>
      </c>
      <c r="D4" t="s">
        <v>241</v>
      </c>
      <c r="H4" s="342" t="s">
        <v>278</v>
      </c>
      <c r="I4" s="342" t="s">
        <v>279</v>
      </c>
    </row>
    <row r="5" spans="1:9" ht="15" customHeight="1">
      <c r="B5">
        <v>75</v>
      </c>
      <c r="C5" t="s">
        <v>280</v>
      </c>
      <c r="H5" s="342"/>
      <c r="I5" s="342" t="s">
        <v>239</v>
      </c>
    </row>
    <row r="6" spans="1:9">
      <c r="B6">
        <v>100</v>
      </c>
      <c r="C6" t="s">
        <v>281</v>
      </c>
    </row>
    <row r="7" spans="1:9">
      <c r="C7" t="s">
        <v>211</v>
      </c>
    </row>
    <row r="8" spans="1:9" s="5" customFormat="1">
      <c r="C8" s="348" t="s">
        <v>282</v>
      </c>
    </row>
    <row r="9" spans="1:9">
      <c r="C9" t="s">
        <v>283</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284</v>
      </c>
      <c r="C1" s="234" t="s">
        <v>285</v>
      </c>
      <c r="D1" s="234" t="s">
        <v>286</v>
      </c>
      <c r="E1" s="234" t="s">
        <v>287</v>
      </c>
      <c r="F1" s="234" t="s">
        <v>288</v>
      </c>
      <c r="G1" s="235" t="s">
        <v>289</v>
      </c>
      <c r="H1" s="236" t="s">
        <v>290</v>
      </c>
      <c r="I1" s="237" t="s">
        <v>291</v>
      </c>
      <c r="J1" s="235" t="s">
        <v>292</v>
      </c>
      <c r="K1" s="236" t="s">
        <v>293</v>
      </c>
      <c r="L1" s="237" t="s">
        <v>294</v>
      </c>
      <c r="M1" s="235" t="s">
        <v>295</v>
      </c>
      <c r="N1" s="236" t="s">
        <v>296</v>
      </c>
      <c r="O1" s="237" t="s">
        <v>297</v>
      </c>
      <c r="P1" s="238" t="s">
        <v>298</v>
      </c>
      <c r="Q1" s="238" t="s">
        <v>299</v>
      </c>
      <c r="R1" s="239" t="s">
        <v>300</v>
      </c>
      <c r="S1" s="239" t="s">
        <v>301</v>
      </c>
      <c r="T1" s="239" t="s">
        <v>302</v>
      </c>
      <c r="U1" s="247" t="s">
        <v>303</v>
      </c>
      <c r="V1" s="248" t="s">
        <v>304</v>
      </c>
      <c r="W1" s="248" t="s">
        <v>305</v>
      </c>
      <c r="X1" s="248" t="s">
        <v>306</v>
      </c>
      <c r="Y1" s="249" t="s">
        <v>307</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v>0</v>
      </c>
      <c r="V8" s="242">
        <v>0</v>
      </c>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48" t="s">
        <v>308</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topLeftCell="A2" workbookViewId="0">
      <selection activeCell="G27" sqref="G27"/>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GREEN</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41456</v>
      </c>
      <c r="D12" s="208"/>
      <c r="E12" s="65"/>
    </row>
    <row r="13" spans="1:5" ht="16" customHeight="1">
      <c r="A13" s="72"/>
      <c r="B13" s="209" t="s">
        <v>43</v>
      </c>
      <c r="C13" s="210">
        <f>LastDateReport</f>
        <v>41547</v>
      </c>
      <c r="D13" s="208"/>
      <c r="E13" s="65"/>
    </row>
    <row r="14" spans="1:5" ht="16" customHeight="1">
      <c r="A14" s="72"/>
      <c r="B14" s="211"/>
      <c r="C14" s="212"/>
      <c r="D14" s="208"/>
      <c r="E14" s="65"/>
    </row>
    <row r="15" spans="1:5" ht="19" customHeight="1">
      <c r="A15" s="65"/>
      <c r="B15" s="94" t="s">
        <v>309</v>
      </c>
      <c r="C15" s="94"/>
      <c r="D15" s="94"/>
      <c r="E15" s="94"/>
    </row>
    <row r="16" spans="1:5" ht="16" customHeight="1">
      <c r="A16" s="65"/>
      <c r="B16" s="473" t="s">
        <v>310</v>
      </c>
      <c r="C16" s="473"/>
      <c r="D16" s="473"/>
      <c r="E16" s="473"/>
    </row>
    <row r="17" spans="2:10" ht="15" customHeight="1">
      <c r="B17" s="343" t="s">
        <v>311</v>
      </c>
    </row>
    <row r="18" spans="2:10" s="5" customFormat="1" ht="15" customHeight="1">
      <c r="B18" s="343"/>
    </row>
    <row r="19" spans="2:10" ht="32" customHeight="1">
      <c r="B19" s="344" t="s">
        <v>312</v>
      </c>
      <c r="C19" s="344" t="s">
        <v>313</v>
      </c>
      <c r="D19" s="344" t="s">
        <v>314</v>
      </c>
      <c r="E19" s="344" t="s">
        <v>315</v>
      </c>
      <c r="F19" s="344" t="s">
        <v>316</v>
      </c>
      <c r="G19" s="344" t="s">
        <v>317</v>
      </c>
      <c r="H19" s="344" t="s">
        <v>318</v>
      </c>
      <c r="I19" s="344" t="s">
        <v>319</v>
      </c>
      <c r="J19" s="344" t="s">
        <v>116</v>
      </c>
    </row>
    <row r="20" spans="2:10" ht="32" customHeight="1">
      <c r="B20" s="345" t="s">
        <v>320</v>
      </c>
      <c r="C20" s="345" t="s">
        <v>276</v>
      </c>
      <c r="D20" s="345" t="s">
        <v>321</v>
      </c>
      <c r="E20" s="346" t="s">
        <v>322</v>
      </c>
      <c r="F20" s="345" t="s">
        <v>323</v>
      </c>
      <c r="G20" s="347">
        <v>54768</v>
      </c>
      <c r="H20" s="345" t="s">
        <v>324</v>
      </c>
      <c r="I20" s="345" t="s">
        <v>320</v>
      </c>
      <c r="J20" s="345" t="s">
        <v>275</v>
      </c>
    </row>
    <row r="21" spans="2:10" ht="32" customHeight="1">
      <c r="B21" s="345" t="s">
        <v>325</v>
      </c>
      <c r="C21" s="345" t="s">
        <v>276</v>
      </c>
      <c r="D21" s="345" t="s">
        <v>326</v>
      </c>
      <c r="E21" s="346" t="s">
        <v>322</v>
      </c>
      <c r="F21" s="345" t="s">
        <v>323</v>
      </c>
      <c r="G21" s="347">
        <v>42374</v>
      </c>
      <c r="H21" s="345" t="s">
        <v>324</v>
      </c>
      <c r="I21" s="345" t="s">
        <v>325</v>
      </c>
      <c r="J21" s="345" t="s">
        <v>275</v>
      </c>
    </row>
    <row r="22" spans="2:10" ht="32" customHeight="1">
      <c r="B22" s="345" t="s">
        <v>327</v>
      </c>
      <c r="C22" s="345" t="s">
        <v>276</v>
      </c>
      <c r="D22" s="345" t="s">
        <v>328</v>
      </c>
      <c r="E22" s="346" t="s">
        <v>329</v>
      </c>
      <c r="F22" s="345" t="s">
        <v>323</v>
      </c>
      <c r="G22" s="347">
        <v>42374</v>
      </c>
      <c r="H22" s="345" t="s">
        <v>324</v>
      </c>
      <c r="I22" s="345" t="s">
        <v>327</v>
      </c>
      <c r="J22" s="345" t="s">
        <v>275</v>
      </c>
    </row>
    <row r="23" spans="2:10" ht="32" customHeight="1">
      <c r="B23" s="345" t="s">
        <v>330</v>
      </c>
      <c r="C23" s="345" t="s">
        <v>276</v>
      </c>
      <c r="D23" s="345" t="s">
        <v>331</v>
      </c>
      <c r="E23" s="346" t="s">
        <v>329</v>
      </c>
      <c r="F23" s="345" t="s">
        <v>323</v>
      </c>
      <c r="G23" s="347">
        <v>97714</v>
      </c>
      <c r="H23" s="345" t="s">
        <v>324</v>
      </c>
      <c r="I23" s="345" t="s">
        <v>330</v>
      </c>
      <c r="J23" s="345" t="s">
        <v>275</v>
      </c>
    </row>
    <row r="24" spans="2:10" ht="32" customHeight="1">
      <c r="B24" s="345" t="s">
        <v>332</v>
      </c>
      <c r="C24" s="345" t="s">
        <v>276</v>
      </c>
      <c r="D24" s="345" t="s">
        <v>331</v>
      </c>
      <c r="E24" s="346" t="s">
        <v>333</v>
      </c>
      <c r="F24" s="345" t="s">
        <v>323</v>
      </c>
      <c r="G24" s="347">
        <v>86780</v>
      </c>
      <c r="H24" s="345" t="s">
        <v>324</v>
      </c>
      <c r="I24" s="345" t="s">
        <v>332</v>
      </c>
      <c r="J24" s="345" t="s">
        <v>275</v>
      </c>
    </row>
    <row r="25" spans="2:10" ht="32" customHeight="1">
      <c r="B25" s="345" t="s">
        <v>381</v>
      </c>
      <c r="C25" s="345" t="s">
        <v>276</v>
      </c>
      <c r="D25" s="345" t="s">
        <v>331</v>
      </c>
      <c r="E25" s="346" t="s">
        <v>333</v>
      </c>
      <c r="F25" s="345" t="s">
        <v>323</v>
      </c>
      <c r="G25" s="347">
        <v>86781</v>
      </c>
      <c r="H25" s="345" t="s">
        <v>324</v>
      </c>
      <c r="I25" s="345" t="s">
        <v>332</v>
      </c>
      <c r="J25" s="345" t="s">
        <v>275</v>
      </c>
    </row>
    <row r="26" spans="2:10" ht="32" customHeight="1">
      <c r="B26" s="345" t="s">
        <v>381</v>
      </c>
      <c r="C26" s="345" t="s">
        <v>276</v>
      </c>
      <c r="D26" s="345" t="s">
        <v>392</v>
      </c>
      <c r="E26" s="346" t="s">
        <v>393</v>
      </c>
      <c r="F26" s="345" t="s">
        <v>323</v>
      </c>
      <c r="G26" s="347">
        <v>34303</v>
      </c>
      <c r="H26" s="345" t="s">
        <v>324</v>
      </c>
      <c r="I26" s="345" t="s">
        <v>381</v>
      </c>
      <c r="J26" s="345" t="s">
        <v>275</v>
      </c>
    </row>
    <row r="27" spans="2:10" ht="32" customHeight="1">
      <c r="B27" s="345"/>
      <c r="C27" s="345"/>
      <c r="D27" s="345"/>
      <c r="E27" s="346"/>
      <c r="F27" s="345"/>
      <c r="G27" s="347"/>
      <c r="H27" s="345"/>
      <c r="I27" s="345"/>
      <c r="J27" s="345"/>
    </row>
    <row r="28" spans="2:10" ht="32" customHeight="1">
      <c r="B28" s="345"/>
      <c r="C28" s="345"/>
      <c r="D28" s="345"/>
      <c r="E28" s="346"/>
      <c r="F28" s="345"/>
      <c r="G28" s="347"/>
      <c r="H28" s="345"/>
      <c r="I28" s="345"/>
      <c r="J28" s="345"/>
    </row>
    <row r="29" spans="2:10" ht="32" customHeight="1">
      <c r="B29" s="345"/>
      <c r="C29" s="345"/>
      <c r="D29" s="345"/>
      <c r="E29" s="346"/>
      <c r="F29" s="345"/>
      <c r="G29" s="347"/>
      <c r="H29" s="345"/>
      <c r="I29" s="345"/>
      <c r="J29" s="345"/>
    </row>
    <row r="30" spans="2:10" ht="32" customHeight="1">
      <c r="B30" s="345"/>
      <c r="C30" s="345"/>
      <c r="D30" s="345"/>
      <c r="E30" s="346"/>
      <c r="F30" s="345"/>
      <c r="G30" s="347"/>
      <c r="H30" s="345"/>
      <c r="I30" s="345"/>
      <c r="J30" s="345"/>
    </row>
    <row r="31" spans="2:10" ht="32" customHeight="1">
      <c r="B31" s="345"/>
      <c r="C31" s="345"/>
      <c r="D31" s="345"/>
      <c r="E31" s="346"/>
      <c r="F31" s="345"/>
      <c r="G31" s="347"/>
      <c r="H31" s="345"/>
      <c r="I31" s="345"/>
      <c r="J31" s="345"/>
    </row>
    <row r="32" spans="2:10" ht="32" customHeight="1">
      <c r="B32" s="345"/>
      <c r="C32" s="345"/>
      <c r="D32" s="345"/>
      <c r="E32" s="346"/>
      <c r="F32" s="345"/>
      <c r="G32" s="347"/>
      <c r="H32" s="345"/>
      <c r="I32" s="345"/>
      <c r="J32" s="345"/>
    </row>
    <row r="33" spans="2:10" ht="32" customHeight="1">
      <c r="B33" s="345"/>
      <c r="C33" s="345"/>
      <c r="D33" s="345"/>
      <c r="E33" s="346"/>
      <c r="F33" s="345"/>
      <c r="G33" s="347"/>
      <c r="H33" s="345"/>
      <c r="I33" s="345"/>
      <c r="J33" s="345"/>
    </row>
    <row r="34" spans="2:10" ht="32" customHeight="1">
      <c r="B34" s="345"/>
      <c r="C34" s="345"/>
      <c r="D34" s="345"/>
      <c r="E34" s="346"/>
      <c r="F34" s="345"/>
      <c r="G34" s="347"/>
      <c r="H34" s="345"/>
      <c r="I34" s="345"/>
      <c r="J34" s="345"/>
    </row>
    <row r="35" spans="2:10" ht="32" customHeight="1">
      <c r="B35" s="345"/>
      <c r="C35" s="345"/>
      <c r="D35" s="345"/>
      <c r="E35" s="346"/>
      <c r="F35" s="345"/>
      <c r="G35" s="347"/>
      <c r="H35" s="345"/>
      <c r="I35" s="345"/>
      <c r="J35" s="345"/>
    </row>
    <row r="36" spans="2:10" ht="32" customHeight="1">
      <c r="B36" s="345"/>
      <c r="C36" s="345"/>
      <c r="D36" s="345"/>
      <c r="E36" s="346"/>
      <c r="F36" s="345"/>
      <c r="G36" s="347"/>
      <c r="H36" s="345"/>
      <c r="I36" s="345"/>
      <c r="J36" s="345"/>
    </row>
  </sheetData>
  <sheetProtection sheet="1" formatColumns="0" selectLockedCells="1"/>
  <mergeCells count="1">
    <mergeCell ref="B16:E16"/>
  </mergeCells>
  <conditionalFormatting sqref="B10">
    <cfRule type="cellIs" dxfId="235" priority="1" operator="equal">
      <formula>"AMBER"</formula>
    </cfRule>
  </conditionalFormatting>
  <conditionalFormatting sqref="B10">
    <cfRule type="cellIs" dxfId="234" priority="2" operator="equal">
      <formula>"RED"</formula>
    </cfRule>
  </conditionalFormatting>
  <conditionalFormatting sqref="B10">
    <cfRule type="cellIs" dxfId="233" priority="3" operator="equal">
      <formula>"GREEN"</formula>
    </cfRule>
  </conditionalFormatting>
  <conditionalFormatting sqref="B11">
    <cfRule type="cellIs" dxfId="232" priority="4" operator="equal">
      <formula>"AMBER"</formula>
    </cfRule>
  </conditionalFormatting>
  <conditionalFormatting sqref="B11">
    <cfRule type="cellIs" dxfId="231" priority="5" operator="equal">
      <formula>"RED"</formula>
    </cfRule>
  </conditionalFormatting>
  <conditionalFormatting sqref="B11">
    <cfRule type="cellIs" dxfId="230" priority="6" operator="equal">
      <formula>"GREEN"</formula>
    </cfRule>
  </conditionalFormatting>
  <conditionalFormatting sqref="B1">
    <cfRule type="cellIs" dxfId="229" priority="7" operator="equal">
      <formula>"AMBER"</formula>
    </cfRule>
  </conditionalFormatting>
  <conditionalFormatting sqref="B1">
    <cfRule type="cellIs" dxfId="228" priority="8" operator="equal">
      <formula>"RED"</formula>
    </cfRule>
  </conditionalFormatting>
  <conditionalFormatting sqref="B1">
    <cfRule type="cellIs" dxfId="227" priority="9" operator="equal">
      <formula>"GREEN"</formula>
    </cfRule>
  </conditionalFormatting>
  <conditionalFormatting sqref="B2">
    <cfRule type="cellIs" dxfId="226" priority="10" operator="equal">
      <formula>"AMBER"</formula>
    </cfRule>
  </conditionalFormatting>
  <conditionalFormatting sqref="B2">
    <cfRule type="cellIs" dxfId="225" priority="11" operator="equal">
      <formula>"RED"</formula>
    </cfRule>
  </conditionalFormatting>
  <conditionalFormatting sqref="B2">
    <cfRule type="cellIs" dxfId="224" priority="12" operator="equal">
      <formula>"GREEN"</formula>
    </cfRule>
  </conditionalFormatting>
  <conditionalFormatting sqref="B3">
    <cfRule type="cellIs" dxfId="223" priority="13" operator="equal">
      <formula>"AMBER"</formula>
    </cfRule>
  </conditionalFormatting>
  <conditionalFormatting sqref="B3">
    <cfRule type="cellIs" dxfId="222" priority="14" operator="equal">
      <formula>"RED"</formula>
    </cfRule>
  </conditionalFormatting>
  <conditionalFormatting sqref="B3">
    <cfRule type="cellIs" dxfId="221" priority="15" operator="equal">
      <formula>"GREEN"</formula>
    </cfRule>
  </conditionalFormatting>
  <conditionalFormatting sqref="B4">
    <cfRule type="cellIs" dxfId="220" priority="16" operator="equal">
      <formula>"AMBER"</formula>
    </cfRule>
  </conditionalFormatting>
  <conditionalFormatting sqref="B4">
    <cfRule type="cellIs" dxfId="219" priority="17" operator="equal">
      <formula>"RED"</formula>
    </cfRule>
  </conditionalFormatting>
  <conditionalFormatting sqref="B4">
    <cfRule type="cellIs" dxfId="218" priority="18" operator="equal">
      <formula>"GREEN"</formula>
    </cfRule>
  </conditionalFormatting>
  <conditionalFormatting sqref="B5">
    <cfRule type="cellIs" dxfId="217" priority="19" operator="equal">
      <formula>"AMBER"</formula>
    </cfRule>
  </conditionalFormatting>
  <conditionalFormatting sqref="B5">
    <cfRule type="cellIs" dxfId="216" priority="20" operator="equal">
      <formula>"RED"</formula>
    </cfRule>
  </conditionalFormatting>
  <conditionalFormatting sqref="B5">
    <cfRule type="cellIs" dxfId="215" priority="21" operator="equal">
      <formula>"GREEN"</formula>
    </cfRule>
  </conditionalFormatting>
  <conditionalFormatting sqref="B6">
    <cfRule type="cellIs" dxfId="214" priority="22" operator="equal">
      <formula>"AMBER"</formula>
    </cfRule>
  </conditionalFormatting>
  <conditionalFormatting sqref="B6">
    <cfRule type="cellIs" dxfId="213" priority="23" operator="equal">
      <formula>"RED"</formula>
    </cfRule>
  </conditionalFormatting>
  <conditionalFormatting sqref="B6">
    <cfRule type="cellIs" dxfId="212" priority="24" operator="equal">
      <formula>"GREEN"</formula>
    </cfRule>
  </conditionalFormatting>
  <conditionalFormatting sqref="B7">
    <cfRule type="cellIs" dxfId="211" priority="25" operator="equal">
      <formula>"AMBER"</formula>
    </cfRule>
  </conditionalFormatting>
  <conditionalFormatting sqref="B7">
    <cfRule type="cellIs" dxfId="210" priority="26" operator="equal">
      <formula>"RED"</formula>
    </cfRule>
  </conditionalFormatting>
  <conditionalFormatting sqref="B7">
    <cfRule type="cellIs" dxfId="209" priority="27" operator="equal">
      <formula>"GREEN"</formula>
    </cfRule>
  </conditionalFormatting>
  <conditionalFormatting sqref="B8">
    <cfRule type="cellIs" dxfId="208" priority="28" operator="equal">
      <formula>"AMBER"</formula>
    </cfRule>
  </conditionalFormatting>
  <conditionalFormatting sqref="B8">
    <cfRule type="cellIs" dxfId="207" priority="29" operator="equal">
      <formula>"RED"</formula>
    </cfRule>
  </conditionalFormatting>
  <conditionalFormatting sqref="B8">
    <cfRule type="cellIs" dxfId="206" priority="30" operator="equal">
      <formula>"GREEN"</formula>
    </cfRule>
  </conditionalFormatting>
  <conditionalFormatting sqref="B9">
    <cfRule type="cellIs" dxfId="205" priority="31" operator="equal">
      <formula>"AMBER"</formula>
    </cfRule>
  </conditionalFormatting>
  <conditionalFormatting sqref="B9">
    <cfRule type="cellIs" dxfId="204" priority="32" operator="equal">
      <formula>"RED"</formula>
    </cfRule>
  </conditionalFormatting>
  <conditionalFormatting sqref="B9">
    <cfRule type="cellIs" dxfId="203" priority="33" operator="equal">
      <formula>"GREEN"</formula>
    </cfRule>
  </conditionalFormatting>
  <conditionalFormatting sqref="C10">
    <cfRule type="cellIs" dxfId="202" priority="34" operator="equal">
      <formula>"AMBER"</formula>
    </cfRule>
  </conditionalFormatting>
  <conditionalFormatting sqref="C10">
    <cfRule type="cellIs" dxfId="201" priority="35" operator="equal">
      <formula>"RED"</formula>
    </cfRule>
  </conditionalFormatting>
  <conditionalFormatting sqref="C10">
    <cfRule type="cellIs" dxfId="200" priority="36" operator="equal">
      <formula>"GREEN"</formula>
    </cfRule>
  </conditionalFormatting>
  <conditionalFormatting sqref="C11">
    <cfRule type="cellIs" dxfId="199" priority="37" operator="equal">
      <formula>"AMBER"</formula>
    </cfRule>
  </conditionalFormatting>
  <conditionalFormatting sqref="C11">
    <cfRule type="cellIs" dxfId="198" priority="38" operator="equal">
      <formula>"RED"</formula>
    </cfRule>
  </conditionalFormatting>
  <conditionalFormatting sqref="C11">
    <cfRule type="cellIs" dxfId="197" priority="39" operator="equal">
      <formula>"GREEN"</formula>
    </cfRule>
  </conditionalFormatting>
  <conditionalFormatting sqref="D10">
    <cfRule type="cellIs" dxfId="196" priority="40" operator="equal">
      <formula>"AMBER"</formula>
    </cfRule>
  </conditionalFormatting>
  <conditionalFormatting sqref="D10">
    <cfRule type="cellIs" dxfId="195" priority="41" operator="equal">
      <formula>"RED"</formula>
    </cfRule>
  </conditionalFormatting>
  <conditionalFormatting sqref="D10">
    <cfRule type="cellIs" dxfId="194" priority="42" operator="equal">
      <formula>"GREEN"</formula>
    </cfRule>
  </conditionalFormatting>
  <conditionalFormatting sqref="D11">
    <cfRule type="cellIs" dxfId="193" priority="43" operator="equal">
      <formula>"AMBER"</formula>
    </cfRule>
  </conditionalFormatting>
  <conditionalFormatting sqref="D11">
    <cfRule type="cellIs" dxfId="192" priority="44" operator="equal">
      <formula>"RED"</formula>
    </cfRule>
  </conditionalFormatting>
  <conditionalFormatting sqref="D11">
    <cfRule type="cellIs" dxfId="191" priority="45" operator="equal">
      <formula>"GREEN"</formula>
    </cfRule>
  </conditionalFormatting>
  <conditionalFormatting sqref="D12">
    <cfRule type="cellIs" dxfId="190" priority="46" operator="equal">
      <formula>"AMBER"</formula>
    </cfRule>
  </conditionalFormatting>
  <conditionalFormatting sqref="D12">
    <cfRule type="cellIs" dxfId="189" priority="47" operator="equal">
      <formula>"RED"</formula>
    </cfRule>
  </conditionalFormatting>
  <conditionalFormatting sqref="D12">
    <cfRule type="cellIs" dxfId="188" priority="48" operator="equal">
      <formula>"GREEN"</formula>
    </cfRule>
  </conditionalFormatting>
  <conditionalFormatting sqref="D13">
    <cfRule type="cellIs" dxfId="187" priority="49" operator="equal">
      <formula>"AMBER"</formula>
    </cfRule>
  </conditionalFormatting>
  <conditionalFormatting sqref="D13">
    <cfRule type="cellIs" dxfId="186" priority="50" operator="equal">
      <formula>"RED"</formula>
    </cfRule>
  </conditionalFormatting>
  <conditionalFormatting sqref="D13">
    <cfRule type="cellIs" dxfId="185" priority="51" operator="equal">
      <formula>"GREEN"</formula>
    </cfRule>
  </conditionalFormatting>
  <conditionalFormatting sqref="D14">
    <cfRule type="cellIs" dxfId="184" priority="52" operator="equal">
      <formula>"AMBER"</formula>
    </cfRule>
  </conditionalFormatting>
  <conditionalFormatting sqref="D14">
    <cfRule type="cellIs" dxfId="183" priority="53" operator="equal">
      <formula>"RED"</formula>
    </cfRule>
  </conditionalFormatting>
  <conditionalFormatting sqref="D14">
    <cfRule type="cellIs" dxfId="182" priority="54" operator="equal">
      <formula>"GREEN"</formula>
    </cfRule>
  </conditionalFormatting>
  <conditionalFormatting sqref="E10">
    <cfRule type="cellIs" dxfId="181" priority="55" operator="equal">
      <formula>"AMBER"</formula>
    </cfRule>
  </conditionalFormatting>
  <conditionalFormatting sqref="E10">
    <cfRule type="cellIs" dxfId="180" priority="56" operator="equal">
      <formula>"RED"</formula>
    </cfRule>
  </conditionalFormatting>
  <conditionalFormatting sqref="E10">
    <cfRule type="cellIs" dxfId="179" priority="57" operator="equal">
      <formula>"GREEN"</formula>
    </cfRule>
  </conditionalFormatting>
  <conditionalFormatting sqref="E11">
    <cfRule type="cellIs" dxfId="178" priority="58" operator="equal">
      <formula>"AMBER"</formula>
    </cfRule>
  </conditionalFormatting>
  <conditionalFormatting sqref="E11">
    <cfRule type="cellIs" dxfId="177" priority="59" operator="equal">
      <formula>"RED"</formula>
    </cfRule>
  </conditionalFormatting>
  <conditionalFormatting sqref="E11">
    <cfRule type="cellIs" dxfId="176" priority="60" operator="equal">
      <formula>"GREEN"</formula>
    </cfRule>
  </conditionalFormatting>
  <conditionalFormatting sqref="E12">
    <cfRule type="cellIs" dxfId="175" priority="61" operator="equal">
      <formula>"AMBER"</formula>
    </cfRule>
  </conditionalFormatting>
  <conditionalFormatting sqref="E12">
    <cfRule type="cellIs" dxfId="174" priority="62" operator="equal">
      <formula>"RED"</formula>
    </cfRule>
  </conditionalFormatting>
  <conditionalFormatting sqref="E12">
    <cfRule type="cellIs" dxfId="173" priority="63" operator="equal">
      <formula>"GREEN"</formula>
    </cfRule>
  </conditionalFormatting>
  <conditionalFormatting sqref="E13">
    <cfRule type="cellIs" dxfId="172" priority="64" operator="equal">
      <formula>"AMBER"</formula>
    </cfRule>
  </conditionalFormatting>
  <conditionalFormatting sqref="E13">
    <cfRule type="cellIs" dxfId="171" priority="65" operator="equal">
      <formula>"RED"</formula>
    </cfRule>
  </conditionalFormatting>
  <conditionalFormatting sqref="E13">
    <cfRule type="cellIs" dxfId="170" priority="66" operator="equal">
      <formula>"GREEN"</formula>
    </cfRule>
  </conditionalFormatting>
  <conditionalFormatting sqref="E14">
    <cfRule type="cellIs" dxfId="169" priority="67" operator="equal">
      <formula>"AMBER"</formula>
    </cfRule>
  </conditionalFormatting>
  <conditionalFormatting sqref="E14">
    <cfRule type="cellIs" dxfId="168" priority="68" operator="equal">
      <formula>"RED"</formula>
    </cfRule>
  </conditionalFormatting>
  <conditionalFormatting sqref="E14">
    <cfRule type="cellIs" dxfId="167"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workbookViewId="0">
      <selection activeCell="M30" sqref="M30"/>
    </sheetView>
  </sheetViews>
  <sheetFormatPr baseColWidth="10" defaultColWidth="8.83203125" defaultRowHeight="14" x14ac:dyDescent="0"/>
  <cols>
    <col min="1" max="1" width="8.5" style="351" customWidth="1"/>
    <col min="2" max="2" width="15.83203125" style="351" customWidth="1"/>
    <col min="3" max="3" width="17.6640625" style="351" customWidth="1"/>
    <col min="4" max="4" width="14.33203125" style="351" customWidth="1"/>
    <col min="5" max="5" width="13" style="351" customWidth="1"/>
    <col min="6" max="8" width="14" style="351" customWidth="1"/>
    <col min="9" max="9" width="14.5" style="351" customWidth="1"/>
    <col min="10" max="10" width="17.6640625" style="351" customWidth="1"/>
    <col min="11" max="11" width="16.33203125" style="351" customWidth="1"/>
    <col min="12" max="12" width="14" style="351" customWidth="1"/>
    <col min="13" max="13" width="17" style="351" customWidth="1"/>
    <col min="14" max="14" width="14.5" style="351" hidden="1" customWidth="1"/>
    <col min="15" max="15" width="9.1640625" style="351" hidden="1" customWidth="1"/>
    <col min="16" max="16" width="18" style="351" hidden="1" customWidth="1"/>
    <col min="17" max="17" width="16" style="351" hidden="1" customWidth="1"/>
    <col min="18" max="18" width="9.1640625" style="351" hidden="1" customWidth="1"/>
    <col min="19" max="19" width="34.5" style="351" hidden="1" customWidth="1"/>
    <col min="20" max="20" width="23.33203125" style="351" hidden="1" customWidth="1"/>
    <col min="21" max="21" width="16.6640625" style="351" customWidth="1"/>
    <col min="22" max="258" width="8.83203125" style="351"/>
    <col min="259" max="259" width="9.6640625" style="351" customWidth="1"/>
    <col min="260" max="260" width="21.83203125" style="351" customWidth="1"/>
    <col min="261" max="261" width="13" style="351" customWidth="1"/>
    <col min="262" max="264" width="14" style="351" customWidth="1"/>
    <col min="265" max="265" width="17.1640625" style="351" customWidth="1"/>
    <col min="266" max="266" width="17.6640625" style="351" customWidth="1"/>
    <col min="267" max="267" width="16.33203125" style="351" customWidth="1"/>
    <col min="268" max="268" width="14" style="351" customWidth="1"/>
    <col min="269" max="269" width="17" style="351" customWidth="1"/>
    <col min="270" max="270" width="14.5" style="351" customWidth="1"/>
    <col min="271" max="514" width="8.83203125" style="351"/>
    <col min="515" max="515" width="9.6640625" style="351" customWidth="1"/>
    <col min="516" max="516" width="21.83203125" style="351" customWidth="1"/>
    <col min="517" max="517" width="13" style="351" customWidth="1"/>
    <col min="518" max="520" width="14" style="351" customWidth="1"/>
    <col min="521" max="521" width="17.1640625" style="351" customWidth="1"/>
    <col min="522" max="522" width="17.6640625" style="351" customWidth="1"/>
    <col min="523" max="523" width="16.33203125" style="351" customWidth="1"/>
    <col min="524" max="524" width="14" style="351" customWidth="1"/>
    <col min="525" max="525" width="17" style="351" customWidth="1"/>
    <col min="526" max="526" width="14.5" style="351" customWidth="1"/>
    <col min="527" max="770" width="8.83203125" style="351"/>
    <col min="771" max="771" width="9.6640625" style="351" customWidth="1"/>
    <col min="772" max="772" width="21.83203125" style="351" customWidth="1"/>
    <col min="773" max="773" width="13" style="351" customWidth="1"/>
    <col min="774" max="776" width="14" style="351" customWidth="1"/>
    <col min="777" max="777" width="17.1640625" style="351" customWidth="1"/>
    <col min="778" max="778" width="17.6640625" style="351" customWidth="1"/>
    <col min="779" max="779" width="16.33203125" style="351" customWidth="1"/>
    <col min="780" max="780" width="14" style="351" customWidth="1"/>
    <col min="781" max="781" width="17" style="351" customWidth="1"/>
    <col min="782" max="782" width="14.5" style="351" customWidth="1"/>
    <col min="783" max="1026" width="8.83203125" style="351"/>
    <col min="1027" max="1027" width="9.6640625" style="351" customWidth="1"/>
    <col min="1028" max="1028" width="21.83203125" style="351" customWidth="1"/>
    <col min="1029" max="1029" width="13" style="351" customWidth="1"/>
    <col min="1030" max="1032" width="14" style="351" customWidth="1"/>
    <col min="1033" max="1033" width="17.1640625" style="351" customWidth="1"/>
    <col min="1034" max="1034" width="17.6640625" style="351" customWidth="1"/>
    <col min="1035" max="1035" width="16.33203125" style="351" customWidth="1"/>
    <col min="1036" max="1036" width="14" style="351" customWidth="1"/>
    <col min="1037" max="1037" width="17" style="351" customWidth="1"/>
    <col min="1038" max="1038" width="14.5" style="351" customWidth="1"/>
    <col min="1039" max="1282" width="8.83203125" style="351"/>
    <col min="1283" max="1283" width="9.6640625" style="351" customWidth="1"/>
    <col min="1284" max="1284" width="21.83203125" style="351" customWidth="1"/>
    <col min="1285" max="1285" width="13" style="351" customWidth="1"/>
    <col min="1286" max="1288" width="14" style="351" customWidth="1"/>
    <col min="1289" max="1289" width="17.1640625" style="351" customWidth="1"/>
    <col min="1290" max="1290" width="17.6640625" style="351" customWidth="1"/>
    <col min="1291" max="1291" width="16.33203125" style="351" customWidth="1"/>
    <col min="1292" max="1292" width="14" style="351" customWidth="1"/>
    <col min="1293" max="1293" width="17" style="351" customWidth="1"/>
    <col min="1294" max="1294" width="14.5" style="351" customWidth="1"/>
    <col min="1295" max="1538" width="8.83203125" style="351"/>
    <col min="1539" max="1539" width="9.6640625" style="351" customWidth="1"/>
    <col min="1540" max="1540" width="21.83203125" style="351" customWidth="1"/>
    <col min="1541" max="1541" width="13" style="351" customWidth="1"/>
    <col min="1542" max="1544" width="14" style="351" customWidth="1"/>
    <col min="1545" max="1545" width="17.1640625" style="351" customWidth="1"/>
    <col min="1546" max="1546" width="17.6640625" style="351" customWidth="1"/>
    <col min="1547" max="1547" width="16.33203125" style="351" customWidth="1"/>
    <col min="1548" max="1548" width="14" style="351" customWidth="1"/>
    <col min="1549" max="1549" width="17" style="351" customWidth="1"/>
    <col min="1550" max="1550" width="14.5" style="351" customWidth="1"/>
    <col min="1551" max="1794" width="8.83203125" style="351"/>
    <col min="1795" max="1795" width="9.6640625" style="351" customWidth="1"/>
    <col min="1796" max="1796" width="21.83203125" style="351" customWidth="1"/>
    <col min="1797" max="1797" width="13" style="351" customWidth="1"/>
    <col min="1798" max="1800" width="14" style="351" customWidth="1"/>
    <col min="1801" max="1801" width="17.1640625" style="351" customWidth="1"/>
    <col min="1802" max="1802" width="17.6640625" style="351" customWidth="1"/>
    <col min="1803" max="1803" width="16.33203125" style="351" customWidth="1"/>
    <col min="1804" max="1804" width="14" style="351" customWidth="1"/>
    <col min="1805" max="1805" width="17" style="351" customWidth="1"/>
    <col min="1806" max="1806" width="14.5" style="351" customWidth="1"/>
    <col min="1807" max="2050" width="8.83203125" style="351"/>
    <col min="2051" max="2051" width="9.6640625" style="351" customWidth="1"/>
    <col min="2052" max="2052" width="21.83203125" style="351" customWidth="1"/>
    <col min="2053" max="2053" width="13" style="351" customWidth="1"/>
    <col min="2054" max="2056" width="14" style="351" customWidth="1"/>
    <col min="2057" max="2057" width="17.1640625" style="351" customWidth="1"/>
    <col min="2058" max="2058" width="17.6640625" style="351" customWidth="1"/>
    <col min="2059" max="2059" width="16.33203125" style="351" customWidth="1"/>
    <col min="2060" max="2060" width="14" style="351" customWidth="1"/>
    <col min="2061" max="2061" width="17" style="351" customWidth="1"/>
    <col min="2062" max="2062" width="14.5" style="351" customWidth="1"/>
    <col min="2063" max="2306" width="8.83203125" style="351"/>
    <col min="2307" max="2307" width="9.6640625" style="351" customWidth="1"/>
    <col min="2308" max="2308" width="21.83203125" style="351" customWidth="1"/>
    <col min="2309" max="2309" width="13" style="351" customWidth="1"/>
    <col min="2310" max="2312" width="14" style="351" customWidth="1"/>
    <col min="2313" max="2313" width="17.1640625" style="351" customWidth="1"/>
    <col min="2314" max="2314" width="17.6640625" style="351" customWidth="1"/>
    <col min="2315" max="2315" width="16.33203125" style="351" customWidth="1"/>
    <col min="2316" max="2316" width="14" style="351" customWidth="1"/>
    <col min="2317" max="2317" width="17" style="351" customWidth="1"/>
    <col min="2318" max="2318" width="14.5" style="351" customWidth="1"/>
    <col min="2319" max="2562" width="8.83203125" style="351"/>
    <col min="2563" max="2563" width="9.6640625" style="351" customWidth="1"/>
    <col min="2564" max="2564" width="21.83203125" style="351" customWidth="1"/>
    <col min="2565" max="2565" width="13" style="351" customWidth="1"/>
    <col min="2566" max="2568" width="14" style="351" customWidth="1"/>
    <col min="2569" max="2569" width="17.1640625" style="351" customWidth="1"/>
    <col min="2570" max="2570" width="17.6640625" style="351" customWidth="1"/>
    <col min="2571" max="2571" width="16.33203125" style="351" customWidth="1"/>
    <col min="2572" max="2572" width="14" style="351" customWidth="1"/>
    <col min="2573" max="2573" width="17" style="351" customWidth="1"/>
    <col min="2574" max="2574" width="14.5" style="351" customWidth="1"/>
    <col min="2575" max="2818" width="8.83203125" style="351"/>
    <col min="2819" max="2819" width="9.6640625" style="351" customWidth="1"/>
    <col min="2820" max="2820" width="21.83203125" style="351" customWidth="1"/>
    <col min="2821" max="2821" width="13" style="351" customWidth="1"/>
    <col min="2822" max="2824" width="14" style="351" customWidth="1"/>
    <col min="2825" max="2825" width="17.1640625" style="351" customWidth="1"/>
    <col min="2826" max="2826" width="17.6640625" style="351" customWidth="1"/>
    <col min="2827" max="2827" width="16.33203125" style="351" customWidth="1"/>
    <col min="2828" max="2828" width="14" style="351" customWidth="1"/>
    <col min="2829" max="2829" width="17" style="351" customWidth="1"/>
    <col min="2830" max="2830" width="14.5" style="351" customWidth="1"/>
    <col min="2831" max="3074" width="8.83203125" style="351"/>
    <col min="3075" max="3075" width="9.6640625" style="351" customWidth="1"/>
    <col min="3076" max="3076" width="21.83203125" style="351" customWidth="1"/>
    <col min="3077" max="3077" width="13" style="351" customWidth="1"/>
    <col min="3078" max="3080" width="14" style="351" customWidth="1"/>
    <col min="3081" max="3081" width="17.1640625" style="351" customWidth="1"/>
    <col min="3082" max="3082" width="17.6640625" style="351" customWidth="1"/>
    <col min="3083" max="3083" width="16.33203125" style="351" customWidth="1"/>
    <col min="3084" max="3084" width="14" style="351" customWidth="1"/>
    <col min="3085" max="3085" width="17" style="351" customWidth="1"/>
    <col min="3086" max="3086" width="14.5" style="351" customWidth="1"/>
    <col min="3087" max="3330" width="8.83203125" style="351"/>
    <col min="3331" max="3331" width="9.6640625" style="351" customWidth="1"/>
    <col min="3332" max="3332" width="21.83203125" style="351" customWidth="1"/>
    <col min="3333" max="3333" width="13" style="351" customWidth="1"/>
    <col min="3334" max="3336" width="14" style="351" customWidth="1"/>
    <col min="3337" max="3337" width="17.1640625" style="351" customWidth="1"/>
    <col min="3338" max="3338" width="17.6640625" style="351" customWidth="1"/>
    <col min="3339" max="3339" width="16.33203125" style="351" customWidth="1"/>
    <col min="3340" max="3340" width="14" style="351" customWidth="1"/>
    <col min="3341" max="3341" width="17" style="351" customWidth="1"/>
    <col min="3342" max="3342" width="14.5" style="351" customWidth="1"/>
    <col min="3343" max="3586" width="8.83203125" style="351"/>
    <col min="3587" max="3587" width="9.6640625" style="351" customWidth="1"/>
    <col min="3588" max="3588" width="21.83203125" style="351" customWidth="1"/>
    <col min="3589" max="3589" width="13" style="351" customWidth="1"/>
    <col min="3590" max="3592" width="14" style="351" customWidth="1"/>
    <col min="3593" max="3593" width="17.1640625" style="351" customWidth="1"/>
    <col min="3594" max="3594" width="17.6640625" style="351" customWidth="1"/>
    <col min="3595" max="3595" width="16.33203125" style="351" customWidth="1"/>
    <col min="3596" max="3596" width="14" style="351" customWidth="1"/>
    <col min="3597" max="3597" width="17" style="351" customWidth="1"/>
    <col min="3598" max="3598" width="14.5" style="351" customWidth="1"/>
    <col min="3599" max="3842" width="8.83203125" style="351"/>
    <col min="3843" max="3843" width="9.6640625" style="351" customWidth="1"/>
    <col min="3844" max="3844" width="21.83203125" style="351" customWidth="1"/>
    <col min="3845" max="3845" width="13" style="351" customWidth="1"/>
    <col min="3846" max="3848" width="14" style="351" customWidth="1"/>
    <col min="3849" max="3849" width="17.1640625" style="351" customWidth="1"/>
    <col min="3850" max="3850" width="17.6640625" style="351" customWidth="1"/>
    <col min="3851" max="3851" width="16.33203125" style="351" customWidth="1"/>
    <col min="3852" max="3852" width="14" style="351" customWidth="1"/>
    <col min="3853" max="3853" width="17" style="351" customWidth="1"/>
    <col min="3854" max="3854" width="14.5" style="351" customWidth="1"/>
    <col min="3855" max="4098" width="8.83203125" style="351"/>
    <col min="4099" max="4099" width="9.6640625" style="351" customWidth="1"/>
    <col min="4100" max="4100" width="21.83203125" style="351" customWidth="1"/>
    <col min="4101" max="4101" width="13" style="351" customWidth="1"/>
    <col min="4102" max="4104" width="14" style="351" customWidth="1"/>
    <col min="4105" max="4105" width="17.1640625" style="351" customWidth="1"/>
    <col min="4106" max="4106" width="17.6640625" style="351" customWidth="1"/>
    <col min="4107" max="4107" width="16.33203125" style="351" customWidth="1"/>
    <col min="4108" max="4108" width="14" style="351" customWidth="1"/>
    <col min="4109" max="4109" width="17" style="351" customWidth="1"/>
    <col min="4110" max="4110" width="14.5" style="351" customWidth="1"/>
    <col min="4111" max="4354" width="8.83203125" style="351"/>
    <col min="4355" max="4355" width="9.6640625" style="351" customWidth="1"/>
    <col min="4356" max="4356" width="21.83203125" style="351" customWidth="1"/>
    <col min="4357" max="4357" width="13" style="351" customWidth="1"/>
    <col min="4358" max="4360" width="14" style="351" customWidth="1"/>
    <col min="4361" max="4361" width="17.1640625" style="351" customWidth="1"/>
    <col min="4362" max="4362" width="17.6640625" style="351" customWidth="1"/>
    <col min="4363" max="4363" width="16.33203125" style="351" customWidth="1"/>
    <col min="4364" max="4364" width="14" style="351" customWidth="1"/>
    <col min="4365" max="4365" width="17" style="351" customWidth="1"/>
    <col min="4366" max="4366" width="14.5" style="351" customWidth="1"/>
    <col min="4367" max="4610" width="8.83203125" style="351"/>
    <col min="4611" max="4611" width="9.6640625" style="351" customWidth="1"/>
    <col min="4612" max="4612" width="21.83203125" style="351" customWidth="1"/>
    <col min="4613" max="4613" width="13" style="351" customWidth="1"/>
    <col min="4614" max="4616" width="14" style="351" customWidth="1"/>
    <col min="4617" max="4617" width="17.1640625" style="351" customWidth="1"/>
    <col min="4618" max="4618" width="17.6640625" style="351" customWidth="1"/>
    <col min="4619" max="4619" width="16.33203125" style="351" customWidth="1"/>
    <col min="4620" max="4620" width="14" style="351" customWidth="1"/>
    <col min="4621" max="4621" width="17" style="351" customWidth="1"/>
    <col min="4622" max="4622" width="14.5" style="351" customWidth="1"/>
    <col min="4623" max="4866" width="8.83203125" style="351"/>
    <col min="4867" max="4867" width="9.6640625" style="351" customWidth="1"/>
    <col min="4868" max="4868" width="21.83203125" style="351" customWidth="1"/>
    <col min="4869" max="4869" width="13" style="351" customWidth="1"/>
    <col min="4870" max="4872" width="14" style="351" customWidth="1"/>
    <col min="4873" max="4873" width="17.1640625" style="351" customWidth="1"/>
    <col min="4874" max="4874" width="17.6640625" style="351" customWidth="1"/>
    <col min="4875" max="4875" width="16.33203125" style="351" customWidth="1"/>
    <col min="4876" max="4876" width="14" style="351" customWidth="1"/>
    <col min="4877" max="4877" width="17" style="351" customWidth="1"/>
    <col min="4878" max="4878" width="14.5" style="351" customWidth="1"/>
    <col min="4879" max="5122" width="8.83203125" style="351"/>
    <col min="5123" max="5123" width="9.6640625" style="351" customWidth="1"/>
    <col min="5124" max="5124" width="21.83203125" style="351" customWidth="1"/>
    <col min="5125" max="5125" width="13" style="351" customWidth="1"/>
    <col min="5126" max="5128" width="14" style="351" customWidth="1"/>
    <col min="5129" max="5129" width="17.1640625" style="351" customWidth="1"/>
    <col min="5130" max="5130" width="17.6640625" style="351" customWidth="1"/>
    <col min="5131" max="5131" width="16.33203125" style="351" customWidth="1"/>
    <col min="5132" max="5132" width="14" style="351" customWidth="1"/>
    <col min="5133" max="5133" width="17" style="351" customWidth="1"/>
    <col min="5134" max="5134" width="14.5" style="351" customWidth="1"/>
    <col min="5135" max="5378" width="8.83203125" style="351"/>
    <col min="5379" max="5379" width="9.6640625" style="351" customWidth="1"/>
    <col min="5380" max="5380" width="21.83203125" style="351" customWidth="1"/>
    <col min="5381" max="5381" width="13" style="351" customWidth="1"/>
    <col min="5382" max="5384" width="14" style="351" customWidth="1"/>
    <col min="5385" max="5385" width="17.1640625" style="351" customWidth="1"/>
    <col min="5386" max="5386" width="17.6640625" style="351" customWidth="1"/>
    <col min="5387" max="5387" width="16.33203125" style="351" customWidth="1"/>
    <col min="5388" max="5388" width="14" style="351" customWidth="1"/>
    <col min="5389" max="5389" width="17" style="351" customWidth="1"/>
    <col min="5390" max="5390" width="14.5" style="351" customWidth="1"/>
    <col min="5391" max="5634" width="8.83203125" style="351"/>
    <col min="5635" max="5635" width="9.6640625" style="351" customWidth="1"/>
    <col min="5636" max="5636" width="21.83203125" style="351" customWidth="1"/>
    <col min="5637" max="5637" width="13" style="351" customWidth="1"/>
    <col min="5638" max="5640" width="14" style="351" customWidth="1"/>
    <col min="5641" max="5641" width="17.1640625" style="351" customWidth="1"/>
    <col min="5642" max="5642" width="17.6640625" style="351" customWidth="1"/>
    <col min="5643" max="5643" width="16.33203125" style="351" customWidth="1"/>
    <col min="5644" max="5644" width="14" style="351" customWidth="1"/>
    <col min="5645" max="5645" width="17" style="351" customWidth="1"/>
    <col min="5646" max="5646" width="14.5" style="351" customWidth="1"/>
    <col min="5647" max="5890" width="8.83203125" style="351"/>
    <col min="5891" max="5891" width="9.6640625" style="351" customWidth="1"/>
    <col min="5892" max="5892" width="21.83203125" style="351" customWidth="1"/>
    <col min="5893" max="5893" width="13" style="351" customWidth="1"/>
    <col min="5894" max="5896" width="14" style="351" customWidth="1"/>
    <col min="5897" max="5897" width="17.1640625" style="351" customWidth="1"/>
    <col min="5898" max="5898" width="17.6640625" style="351" customWidth="1"/>
    <col min="5899" max="5899" width="16.33203125" style="351" customWidth="1"/>
    <col min="5900" max="5900" width="14" style="351" customWidth="1"/>
    <col min="5901" max="5901" width="17" style="351" customWidth="1"/>
    <col min="5902" max="5902" width="14.5" style="351" customWidth="1"/>
    <col min="5903" max="6146" width="8.83203125" style="351"/>
    <col min="6147" max="6147" width="9.6640625" style="351" customWidth="1"/>
    <col min="6148" max="6148" width="21.83203125" style="351" customWidth="1"/>
    <col min="6149" max="6149" width="13" style="351" customWidth="1"/>
    <col min="6150" max="6152" width="14" style="351" customWidth="1"/>
    <col min="6153" max="6153" width="17.1640625" style="351" customWidth="1"/>
    <col min="6154" max="6154" width="17.6640625" style="351" customWidth="1"/>
    <col min="6155" max="6155" width="16.33203125" style="351" customWidth="1"/>
    <col min="6156" max="6156" width="14" style="351" customWidth="1"/>
    <col min="6157" max="6157" width="17" style="351" customWidth="1"/>
    <col min="6158" max="6158" width="14.5" style="351" customWidth="1"/>
    <col min="6159" max="6402" width="8.83203125" style="351"/>
    <col min="6403" max="6403" width="9.6640625" style="351" customWidth="1"/>
    <col min="6404" max="6404" width="21.83203125" style="351" customWidth="1"/>
    <col min="6405" max="6405" width="13" style="351" customWidth="1"/>
    <col min="6406" max="6408" width="14" style="351" customWidth="1"/>
    <col min="6409" max="6409" width="17.1640625" style="351" customWidth="1"/>
    <col min="6410" max="6410" width="17.6640625" style="351" customWidth="1"/>
    <col min="6411" max="6411" width="16.33203125" style="351" customWidth="1"/>
    <col min="6412" max="6412" width="14" style="351" customWidth="1"/>
    <col min="6413" max="6413" width="17" style="351" customWidth="1"/>
    <col min="6414" max="6414" width="14.5" style="351" customWidth="1"/>
    <col min="6415" max="6658" width="8.83203125" style="351"/>
    <col min="6659" max="6659" width="9.6640625" style="351" customWidth="1"/>
    <col min="6660" max="6660" width="21.83203125" style="351" customWidth="1"/>
    <col min="6661" max="6661" width="13" style="351" customWidth="1"/>
    <col min="6662" max="6664" width="14" style="351" customWidth="1"/>
    <col min="6665" max="6665" width="17.1640625" style="351" customWidth="1"/>
    <col min="6666" max="6666" width="17.6640625" style="351" customWidth="1"/>
    <col min="6667" max="6667" width="16.33203125" style="351" customWidth="1"/>
    <col min="6668" max="6668" width="14" style="351" customWidth="1"/>
    <col min="6669" max="6669" width="17" style="351" customWidth="1"/>
    <col min="6670" max="6670" width="14.5" style="351" customWidth="1"/>
    <col min="6671" max="6914" width="8.83203125" style="351"/>
    <col min="6915" max="6915" width="9.6640625" style="351" customWidth="1"/>
    <col min="6916" max="6916" width="21.83203125" style="351" customWidth="1"/>
    <col min="6917" max="6917" width="13" style="351" customWidth="1"/>
    <col min="6918" max="6920" width="14" style="351" customWidth="1"/>
    <col min="6921" max="6921" width="17.1640625" style="351" customWidth="1"/>
    <col min="6922" max="6922" width="17.6640625" style="351" customWidth="1"/>
    <col min="6923" max="6923" width="16.33203125" style="351" customWidth="1"/>
    <col min="6924" max="6924" width="14" style="351" customWidth="1"/>
    <col min="6925" max="6925" width="17" style="351" customWidth="1"/>
    <col min="6926" max="6926" width="14.5" style="351" customWidth="1"/>
    <col min="6927" max="7170" width="8.83203125" style="351"/>
    <col min="7171" max="7171" width="9.6640625" style="351" customWidth="1"/>
    <col min="7172" max="7172" width="21.83203125" style="351" customWidth="1"/>
    <col min="7173" max="7173" width="13" style="351" customWidth="1"/>
    <col min="7174" max="7176" width="14" style="351" customWidth="1"/>
    <col min="7177" max="7177" width="17.1640625" style="351" customWidth="1"/>
    <col min="7178" max="7178" width="17.6640625" style="351" customWidth="1"/>
    <col min="7179" max="7179" width="16.33203125" style="351" customWidth="1"/>
    <col min="7180" max="7180" width="14" style="351" customWidth="1"/>
    <col min="7181" max="7181" width="17" style="351" customWidth="1"/>
    <col min="7182" max="7182" width="14.5" style="351" customWidth="1"/>
    <col min="7183" max="7426" width="8.83203125" style="351"/>
    <col min="7427" max="7427" width="9.6640625" style="351" customWidth="1"/>
    <col min="7428" max="7428" width="21.83203125" style="351" customWidth="1"/>
    <col min="7429" max="7429" width="13" style="351" customWidth="1"/>
    <col min="7430" max="7432" width="14" style="351" customWidth="1"/>
    <col min="7433" max="7433" width="17.1640625" style="351" customWidth="1"/>
    <col min="7434" max="7434" width="17.6640625" style="351" customWidth="1"/>
    <col min="7435" max="7435" width="16.33203125" style="351" customWidth="1"/>
    <col min="7436" max="7436" width="14" style="351" customWidth="1"/>
    <col min="7437" max="7437" width="17" style="351" customWidth="1"/>
    <col min="7438" max="7438" width="14.5" style="351" customWidth="1"/>
    <col min="7439" max="7682" width="8.83203125" style="351"/>
    <col min="7683" max="7683" width="9.6640625" style="351" customWidth="1"/>
    <col min="7684" max="7684" width="21.83203125" style="351" customWidth="1"/>
    <col min="7685" max="7685" width="13" style="351" customWidth="1"/>
    <col min="7686" max="7688" width="14" style="351" customWidth="1"/>
    <col min="7689" max="7689" width="17.1640625" style="351" customWidth="1"/>
    <col min="7690" max="7690" width="17.6640625" style="351" customWidth="1"/>
    <col min="7691" max="7691" width="16.33203125" style="351" customWidth="1"/>
    <col min="7692" max="7692" width="14" style="351" customWidth="1"/>
    <col min="7693" max="7693" width="17" style="351" customWidth="1"/>
    <col min="7694" max="7694" width="14.5" style="351" customWidth="1"/>
    <col min="7695" max="7938" width="8.83203125" style="351"/>
    <col min="7939" max="7939" width="9.6640625" style="351" customWidth="1"/>
    <col min="7940" max="7940" width="21.83203125" style="351" customWidth="1"/>
    <col min="7941" max="7941" width="13" style="351" customWidth="1"/>
    <col min="7942" max="7944" width="14" style="351" customWidth="1"/>
    <col min="7945" max="7945" width="17.1640625" style="351" customWidth="1"/>
    <col min="7946" max="7946" width="17.6640625" style="351" customWidth="1"/>
    <col min="7947" max="7947" width="16.33203125" style="351" customWidth="1"/>
    <col min="7948" max="7948" width="14" style="351" customWidth="1"/>
    <col min="7949" max="7949" width="17" style="351" customWidth="1"/>
    <col min="7950" max="7950" width="14.5" style="351" customWidth="1"/>
    <col min="7951" max="8194" width="8.83203125" style="351"/>
    <col min="8195" max="8195" width="9.6640625" style="351" customWidth="1"/>
    <col min="8196" max="8196" width="21.83203125" style="351" customWidth="1"/>
    <col min="8197" max="8197" width="13" style="351" customWidth="1"/>
    <col min="8198" max="8200" width="14" style="351" customWidth="1"/>
    <col min="8201" max="8201" width="17.1640625" style="351" customWidth="1"/>
    <col min="8202" max="8202" width="17.6640625" style="351" customWidth="1"/>
    <col min="8203" max="8203" width="16.33203125" style="351" customWidth="1"/>
    <col min="8204" max="8204" width="14" style="351" customWidth="1"/>
    <col min="8205" max="8205" width="17" style="351" customWidth="1"/>
    <col min="8206" max="8206" width="14.5" style="351" customWidth="1"/>
    <col min="8207" max="8450" width="8.83203125" style="351"/>
    <col min="8451" max="8451" width="9.6640625" style="351" customWidth="1"/>
    <col min="8452" max="8452" width="21.83203125" style="351" customWidth="1"/>
    <col min="8453" max="8453" width="13" style="351" customWidth="1"/>
    <col min="8454" max="8456" width="14" style="351" customWidth="1"/>
    <col min="8457" max="8457" width="17.1640625" style="351" customWidth="1"/>
    <col min="8458" max="8458" width="17.6640625" style="351" customWidth="1"/>
    <col min="8459" max="8459" width="16.33203125" style="351" customWidth="1"/>
    <col min="8460" max="8460" width="14" style="351" customWidth="1"/>
    <col min="8461" max="8461" width="17" style="351" customWidth="1"/>
    <col min="8462" max="8462" width="14.5" style="351" customWidth="1"/>
    <col min="8463" max="8706" width="8.83203125" style="351"/>
    <col min="8707" max="8707" width="9.6640625" style="351" customWidth="1"/>
    <col min="8708" max="8708" width="21.83203125" style="351" customWidth="1"/>
    <col min="8709" max="8709" width="13" style="351" customWidth="1"/>
    <col min="8710" max="8712" width="14" style="351" customWidth="1"/>
    <col min="8713" max="8713" width="17.1640625" style="351" customWidth="1"/>
    <col min="8714" max="8714" width="17.6640625" style="351" customWidth="1"/>
    <col min="8715" max="8715" width="16.33203125" style="351" customWidth="1"/>
    <col min="8716" max="8716" width="14" style="351" customWidth="1"/>
    <col min="8717" max="8717" width="17" style="351" customWidth="1"/>
    <col min="8718" max="8718" width="14.5" style="351" customWidth="1"/>
    <col min="8719" max="8962" width="8.83203125" style="351"/>
    <col min="8963" max="8963" width="9.6640625" style="351" customWidth="1"/>
    <col min="8964" max="8964" width="21.83203125" style="351" customWidth="1"/>
    <col min="8965" max="8965" width="13" style="351" customWidth="1"/>
    <col min="8966" max="8968" width="14" style="351" customWidth="1"/>
    <col min="8969" max="8969" width="17.1640625" style="351" customWidth="1"/>
    <col min="8970" max="8970" width="17.6640625" style="351" customWidth="1"/>
    <col min="8971" max="8971" width="16.33203125" style="351" customWidth="1"/>
    <col min="8972" max="8972" width="14" style="351" customWidth="1"/>
    <col min="8973" max="8973" width="17" style="351" customWidth="1"/>
    <col min="8974" max="8974" width="14.5" style="351" customWidth="1"/>
    <col min="8975" max="9218" width="8.83203125" style="351"/>
    <col min="9219" max="9219" width="9.6640625" style="351" customWidth="1"/>
    <col min="9220" max="9220" width="21.83203125" style="351" customWidth="1"/>
    <col min="9221" max="9221" width="13" style="351" customWidth="1"/>
    <col min="9222" max="9224" width="14" style="351" customWidth="1"/>
    <col min="9225" max="9225" width="17.1640625" style="351" customWidth="1"/>
    <col min="9226" max="9226" width="17.6640625" style="351" customWidth="1"/>
    <col min="9227" max="9227" width="16.33203125" style="351" customWidth="1"/>
    <col min="9228" max="9228" width="14" style="351" customWidth="1"/>
    <col min="9229" max="9229" width="17" style="351" customWidth="1"/>
    <col min="9230" max="9230" width="14.5" style="351" customWidth="1"/>
    <col min="9231" max="9474" width="8.83203125" style="351"/>
    <col min="9475" max="9475" width="9.6640625" style="351" customWidth="1"/>
    <col min="9476" max="9476" width="21.83203125" style="351" customWidth="1"/>
    <col min="9477" max="9477" width="13" style="351" customWidth="1"/>
    <col min="9478" max="9480" width="14" style="351" customWidth="1"/>
    <col min="9481" max="9481" width="17.1640625" style="351" customWidth="1"/>
    <col min="9482" max="9482" width="17.6640625" style="351" customWidth="1"/>
    <col min="9483" max="9483" width="16.33203125" style="351" customWidth="1"/>
    <col min="9484" max="9484" width="14" style="351" customWidth="1"/>
    <col min="9485" max="9485" width="17" style="351" customWidth="1"/>
    <col min="9486" max="9486" width="14.5" style="351" customWidth="1"/>
    <col min="9487" max="9730" width="8.83203125" style="351"/>
    <col min="9731" max="9731" width="9.6640625" style="351" customWidth="1"/>
    <col min="9732" max="9732" width="21.83203125" style="351" customWidth="1"/>
    <col min="9733" max="9733" width="13" style="351" customWidth="1"/>
    <col min="9734" max="9736" width="14" style="351" customWidth="1"/>
    <col min="9737" max="9737" width="17.1640625" style="351" customWidth="1"/>
    <col min="9738" max="9738" width="17.6640625" style="351" customWidth="1"/>
    <col min="9739" max="9739" width="16.33203125" style="351" customWidth="1"/>
    <col min="9740" max="9740" width="14" style="351" customWidth="1"/>
    <col min="9741" max="9741" width="17" style="351" customWidth="1"/>
    <col min="9742" max="9742" width="14.5" style="351" customWidth="1"/>
    <col min="9743" max="9986" width="8.83203125" style="351"/>
    <col min="9987" max="9987" width="9.6640625" style="351" customWidth="1"/>
    <col min="9988" max="9988" width="21.83203125" style="351" customWidth="1"/>
    <col min="9989" max="9989" width="13" style="351" customWidth="1"/>
    <col min="9990" max="9992" width="14" style="351" customWidth="1"/>
    <col min="9993" max="9993" width="17.1640625" style="351" customWidth="1"/>
    <col min="9994" max="9994" width="17.6640625" style="351" customWidth="1"/>
    <col min="9995" max="9995" width="16.33203125" style="351" customWidth="1"/>
    <col min="9996" max="9996" width="14" style="351" customWidth="1"/>
    <col min="9997" max="9997" width="17" style="351" customWidth="1"/>
    <col min="9998" max="9998" width="14.5" style="351" customWidth="1"/>
    <col min="9999" max="10242" width="8.83203125" style="351"/>
    <col min="10243" max="10243" width="9.6640625" style="351" customWidth="1"/>
    <col min="10244" max="10244" width="21.83203125" style="351" customWidth="1"/>
    <col min="10245" max="10245" width="13" style="351" customWidth="1"/>
    <col min="10246" max="10248" width="14" style="351" customWidth="1"/>
    <col min="10249" max="10249" width="17.1640625" style="351" customWidth="1"/>
    <col min="10250" max="10250" width="17.6640625" style="351" customWidth="1"/>
    <col min="10251" max="10251" width="16.33203125" style="351" customWidth="1"/>
    <col min="10252" max="10252" width="14" style="351" customWidth="1"/>
    <col min="10253" max="10253" width="17" style="351" customWidth="1"/>
    <col min="10254" max="10254" width="14.5" style="351" customWidth="1"/>
    <col min="10255" max="10498" width="8.83203125" style="351"/>
    <col min="10499" max="10499" width="9.6640625" style="351" customWidth="1"/>
    <col min="10500" max="10500" width="21.83203125" style="351" customWidth="1"/>
    <col min="10501" max="10501" width="13" style="351" customWidth="1"/>
    <col min="10502" max="10504" width="14" style="351" customWidth="1"/>
    <col min="10505" max="10505" width="17.1640625" style="351" customWidth="1"/>
    <col min="10506" max="10506" width="17.6640625" style="351" customWidth="1"/>
    <col min="10507" max="10507" width="16.33203125" style="351" customWidth="1"/>
    <col min="10508" max="10508" width="14" style="351" customWidth="1"/>
    <col min="10509" max="10509" width="17" style="351" customWidth="1"/>
    <col min="10510" max="10510" width="14.5" style="351" customWidth="1"/>
    <col min="10511" max="10754" width="8.83203125" style="351"/>
    <col min="10755" max="10755" width="9.6640625" style="351" customWidth="1"/>
    <col min="10756" max="10756" width="21.83203125" style="351" customWidth="1"/>
    <col min="10757" max="10757" width="13" style="351" customWidth="1"/>
    <col min="10758" max="10760" width="14" style="351" customWidth="1"/>
    <col min="10761" max="10761" width="17.1640625" style="351" customWidth="1"/>
    <col min="10762" max="10762" width="17.6640625" style="351" customWidth="1"/>
    <col min="10763" max="10763" width="16.33203125" style="351" customWidth="1"/>
    <col min="10764" max="10764" width="14" style="351" customWidth="1"/>
    <col min="10765" max="10765" width="17" style="351" customWidth="1"/>
    <col min="10766" max="10766" width="14.5" style="351" customWidth="1"/>
    <col min="10767" max="11010" width="8.83203125" style="351"/>
    <col min="11011" max="11011" width="9.6640625" style="351" customWidth="1"/>
    <col min="11012" max="11012" width="21.83203125" style="351" customWidth="1"/>
    <col min="11013" max="11013" width="13" style="351" customWidth="1"/>
    <col min="11014" max="11016" width="14" style="351" customWidth="1"/>
    <col min="11017" max="11017" width="17.1640625" style="351" customWidth="1"/>
    <col min="11018" max="11018" width="17.6640625" style="351" customWidth="1"/>
    <col min="11019" max="11019" width="16.33203125" style="351" customWidth="1"/>
    <col min="11020" max="11020" width="14" style="351" customWidth="1"/>
    <col min="11021" max="11021" width="17" style="351" customWidth="1"/>
    <col min="11022" max="11022" width="14.5" style="351" customWidth="1"/>
    <col min="11023" max="11266" width="8.83203125" style="351"/>
    <col min="11267" max="11267" width="9.6640625" style="351" customWidth="1"/>
    <col min="11268" max="11268" width="21.83203125" style="351" customWidth="1"/>
    <col min="11269" max="11269" width="13" style="351" customWidth="1"/>
    <col min="11270" max="11272" width="14" style="351" customWidth="1"/>
    <col min="11273" max="11273" width="17.1640625" style="351" customWidth="1"/>
    <col min="11274" max="11274" width="17.6640625" style="351" customWidth="1"/>
    <col min="11275" max="11275" width="16.33203125" style="351" customWidth="1"/>
    <col min="11276" max="11276" width="14" style="351" customWidth="1"/>
    <col min="11277" max="11277" width="17" style="351" customWidth="1"/>
    <col min="11278" max="11278" width="14.5" style="351" customWidth="1"/>
    <col min="11279" max="11522" width="8.83203125" style="351"/>
    <col min="11523" max="11523" width="9.6640625" style="351" customWidth="1"/>
    <col min="11524" max="11524" width="21.83203125" style="351" customWidth="1"/>
    <col min="11525" max="11525" width="13" style="351" customWidth="1"/>
    <col min="11526" max="11528" width="14" style="351" customWidth="1"/>
    <col min="11529" max="11529" width="17.1640625" style="351" customWidth="1"/>
    <col min="11530" max="11530" width="17.6640625" style="351" customWidth="1"/>
    <col min="11531" max="11531" width="16.33203125" style="351" customWidth="1"/>
    <col min="11532" max="11532" width="14" style="351" customWidth="1"/>
    <col min="11533" max="11533" width="17" style="351" customWidth="1"/>
    <col min="11534" max="11534" width="14.5" style="351" customWidth="1"/>
    <col min="11535" max="11778" width="8.83203125" style="351"/>
    <col min="11779" max="11779" width="9.6640625" style="351" customWidth="1"/>
    <col min="11780" max="11780" width="21.83203125" style="351" customWidth="1"/>
    <col min="11781" max="11781" width="13" style="351" customWidth="1"/>
    <col min="11782" max="11784" width="14" style="351" customWidth="1"/>
    <col min="11785" max="11785" width="17.1640625" style="351" customWidth="1"/>
    <col min="11786" max="11786" width="17.6640625" style="351" customWidth="1"/>
    <col min="11787" max="11787" width="16.33203125" style="351" customWidth="1"/>
    <col min="11788" max="11788" width="14" style="351" customWidth="1"/>
    <col min="11789" max="11789" width="17" style="351" customWidth="1"/>
    <col min="11790" max="11790" width="14.5" style="351" customWidth="1"/>
    <col min="11791" max="12034" width="8.83203125" style="351"/>
    <col min="12035" max="12035" width="9.6640625" style="351" customWidth="1"/>
    <col min="12036" max="12036" width="21.83203125" style="351" customWidth="1"/>
    <col min="12037" max="12037" width="13" style="351" customWidth="1"/>
    <col min="12038" max="12040" width="14" style="351" customWidth="1"/>
    <col min="12041" max="12041" width="17.1640625" style="351" customWidth="1"/>
    <col min="12042" max="12042" width="17.6640625" style="351" customWidth="1"/>
    <col min="12043" max="12043" width="16.33203125" style="351" customWidth="1"/>
    <col min="12044" max="12044" width="14" style="351" customWidth="1"/>
    <col min="12045" max="12045" width="17" style="351" customWidth="1"/>
    <col min="12046" max="12046" width="14.5" style="351" customWidth="1"/>
    <col min="12047" max="12290" width="8.83203125" style="351"/>
    <col min="12291" max="12291" width="9.6640625" style="351" customWidth="1"/>
    <col min="12292" max="12292" width="21.83203125" style="351" customWidth="1"/>
    <col min="12293" max="12293" width="13" style="351" customWidth="1"/>
    <col min="12294" max="12296" width="14" style="351" customWidth="1"/>
    <col min="12297" max="12297" width="17.1640625" style="351" customWidth="1"/>
    <col min="12298" max="12298" width="17.6640625" style="351" customWidth="1"/>
    <col min="12299" max="12299" width="16.33203125" style="351" customWidth="1"/>
    <col min="12300" max="12300" width="14" style="351" customWidth="1"/>
    <col min="12301" max="12301" width="17" style="351" customWidth="1"/>
    <col min="12302" max="12302" width="14.5" style="351" customWidth="1"/>
    <col min="12303" max="12546" width="8.83203125" style="351"/>
    <col min="12547" max="12547" width="9.6640625" style="351" customWidth="1"/>
    <col min="12548" max="12548" width="21.83203125" style="351" customWidth="1"/>
    <col min="12549" max="12549" width="13" style="351" customWidth="1"/>
    <col min="12550" max="12552" width="14" style="351" customWidth="1"/>
    <col min="12553" max="12553" width="17.1640625" style="351" customWidth="1"/>
    <col min="12554" max="12554" width="17.6640625" style="351" customWidth="1"/>
    <col min="12555" max="12555" width="16.33203125" style="351" customWidth="1"/>
    <col min="12556" max="12556" width="14" style="351" customWidth="1"/>
    <col min="12557" max="12557" width="17" style="351" customWidth="1"/>
    <col min="12558" max="12558" width="14.5" style="351" customWidth="1"/>
    <col min="12559" max="12802" width="8.83203125" style="351"/>
    <col min="12803" max="12803" width="9.6640625" style="351" customWidth="1"/>
    <col min="12804" max="12804" width="21.83203125" style="351" customWidth="1"/>
    <col min="12805" max="12805" width="13" style="351" customWidth="1"/>
    <col min="12806" max="12808" width="14" style="351" customWidth="1"/>
    <col min="12809" max="12809" width="17.1640625" style="351" customWidth="1"/>
    <col min="12810" max="12810" width="17.6640625" style="351" customWidth="1"/>
    <col min="12811" max="12811" width="16.33203125" style="351" customWidth="1"/>
    <col min="12812" max="12812" width="14" style="351" customWidth="1"/>
    <col min="12813" max="12813" width="17" style="351" customWidth="1"/>
    <col min="12814" max="12814" width="14.5" style="351" customWidth="1"/>
    <col min="12815" max="13058" width="8.83203125" style="351"/>
    <col min="13059" max="13059" width="9.6640625" style="351" customWidth="1"/>
    <col min="13060" max="13060" width="21.83203125" style="351" customWidth="1"/>
    <col min="13061" max="13061" width="13" style="351" customWidth="1"/>
    <col min="13062" max="13064" width="14" style="351" customWidth="1"/>
    <col min="13065" max="13065" width="17.1640625" style="351" customWidth="1"/>
    <col min="13066" max="13066" width="17.6640625" style="351" customWidth="1"/>
    <col min="13067" max="13067" width="16.33203125" style="351" customWidth="1"/>
    <col min="13068" max="13068" width="14" style="351" customWidth="1"/>
    <col min="13069" max="13069" width="17" style="351" customWidth="1"/>
    <col min="13070" max="13070" width="14.5" style="351" customWidth="1"/>
    <col min="13071" max="13314" width="8.83203125" style="351"/>
    <col min="13315" max="13315" width="9.6640625" style="351" customWidth="1"/>
    <col min="13316" max="13316" width="21.83203125" style="351" customWidth="1"/>
    <col min="13317" max="13317" width="13" style="351" customWidth="1"/>
    <col min="13318" max="13320" width="14" style="351" customWidth="1"/>
    <col min="13321" max="13321" width="17.1640625" style="351" customWidth="1"/>
    <col min="13322" max="13322" width="17.6640625" style="351" customWidth="1"/>
    <col min="13323" max="13323" width="16.33203125" style="351" customWidth="1"/>
    <col min="13324" max="13324" width="14" style="351" customWidth="1"/>
    <col min="13325" max="13325" width="17" style="351" customWidth="1"/>
    <col min="13326" max="13326" width="14.5" style="351" customWidth="1"/>
    <col min="13327" max="13570" width="8.83203125" style="351"/>
    <col min="13571" max="13571" width="9.6640625" style="351" customWidth="1"/>
    <col min="13572" max="13572" width="21.83203125" style="351" customWidth="1"/>
    <col min="13573" max="13573" width="13" style="351" customWidth="1"/>
    <col min="13574" max="13576" width="14" style="351" customWidth="1"/>
    <col min="13577" max="13577" width="17.1640625" style="351" customWidth="1"/>
    <col min="13578" max="13578" width="17.6640625" style="351" customWidth="1"/>
    <col min="13579" max="13579" width="16.33203125" style="351" customWidth="1"/>
    <col min="13580" max="13580" width="14" style="351" customWidth="1"/>
    <col min="13581" max="13581" width="17" style="351" customWidth="1"/>
    <col min="13582" max="13582" width="14.5" style="351" customWidth="1"/>
    <col min="13583" max="13826" width="8.83203125" style="351"/>
    <col min="13827" max="13827" width="9.6640625" style="351" customWidth="1"/>
    <col min="13828" max="13828" width="21.83203125" style="351" customWidth="1"/>
    <col min="13829" max="13829" width="13" style="351" customWidth="1"/>
    <col min="13830" max="13832" width="14" style="351" customWidth="1"/>
    <col min="13833" max="13833" width="17.1640625" style="351" customWidth="1"/>
    <col min="13834" max="13834" width="17.6640625" style="351" customWidth="1"/>
    <col min="13835" max="13835" width="16.33203125" style="351" customWidth="1"/>
    <col min="13836" max="13836" width="14" style="351" customWidth="1"/>
    <col min="13837" max="13837" width="17" style="351" customWidth="1"/>
    <col min="13838" max="13838" width="14.5" style="351" customWidth="1"/>
    <col min="13839" max="14082" width="8.83203125" style="351"/>
    <col min="14083" max="14083" width="9.6640625" style="351" customWidth="1"/>
    <col min="14084" max="14084" width="21.83203125" style="351" customWidth="1"/>
    <col min="14085" max="14085" width="13" style="351" customWidth="1"/>
    <col min="14086" max="14088" width="14" style="351" customWidth="1"/>
    <col min="14089" max="14089" width="17.1640625" style="351" customWidth="1"/>
    <col min="14090" max="14090" width="17.6640625" style="351" customWidth="1"/>
    <col min="14091" max="14091" width="16.33203125" style="351" customWidth="1"/>
    <col min="14092" max="14092" width="14" style="351" customWidth="1"/>
    <col min="14093" max="14093" width="17" style="351" customWidth="1"/>
    <col min="14094" max="14094" width="14.5" style="351" customWidth="1"/>
    <col min="14095" max="14338" width="8.83203125" style="351"/>
    <col min="14339" max="14339" width="9.6640625" style="351" customWidth="1"/>
    <col min="14340" max="14340" width="21.83203125" style="351" customWidth="1"/>
    <col min="14341" max="14341" width="13" style="351" customWidth="1"/>
    <col min="14342" max="14344" width="14" style="351" customWidth="1"/>
    <col min="14345" max="14345" width="17.1640625" style="351" customWidth="1"/>
    <col min="14346" max="14346" width="17.6640625" style="351" customWidth="1"/>
    <col min="14347" max="14347" width="16.33203125" style="351" customWidth="1"/>
    <col min="14348" max="14348" width="14" style="351" customWidth="1"/>
    <col min="14349" max="14349" width="17" style="351" customWidth="1"/>
    <col min="14350" max="14350" width="14.5" style="351" customWidth="1"/>
    <col min="14351" max="14594" width="8.83203125" style="351"/>
    <col min="14595" max="14595" width="9.6640625" style="351" customWidth="1"/>
    <col min="14596" max="14596" width="21.83203125" style="351" customWidth="1"/>
    <col min="14597" max="14597" width="13" style="351" customWidth="1"/>
    <col min="14598" max="14600" width="14" style="351" customWidth="1"/>
    <col min="14601" max="14601" width="17.1640625" style="351" customWidth="1"/>
    <col min="14602" max="14602" width="17.6640625" style="351" customWidth="1"/>
    <col min="14603" max="14603" width="16.33203125" style="351" customWidth="1"/>
    <col min="14604" max="14604" width="14" style="351" customWidth="1"/>
    <col min="14605" max="14605" width="17" style="351" customWidth="1"/>
    <col min="14606" max="14606" width="14.5" style="351" customWidth="1"/>
    <col min="14607" max="14850" width="8.83203125" style="351"/>
    <col min="14851" max="14851" width="9.6640625" style="351" customWidth="1"/>
    <col min="14852" max="14852" width="21.83203125" style="351" customWidth="1"/>
    <col min="14853" max="14853" width="13" style="351" customWidth="1"/>
    <col min="14854" max="14856" width="14" style="351" customWidth="1"/>
    <col min="14857" max="14857" width="17.1640625" style="351" customWidth="1"/>
    <col min="14858" max="14858" width="17.6640625" style="351" customWidth="1"/>
    <col min="14859" max="14859" width="16.33203125" style="351" customWidth="1"/>
    <col min="14860" max="14860" width="14" style="351" customWidth="1"/>
    <col min="14861" max="14861" width="17" style="351" customWidth="1"/>
    <col min="14862" max="14862" width="14.5" style="351" customWidth="1"/>
    <col min="14863" max="15106" width="8.83203125" style="351"/>
    <col min="15107" max="15107" width="9.6640625" style="351" customWidth="1"/>
    <col min="15108" max="15108" width="21.83203125" style="351" customWidth="1"/>
    <col min="15109" max="15109" width="13" style="351" customWidth="1"/>
    <col min="15110" max="15112" width="14" style="351" customWidth="1"/>
    <col min="15113" max="15113" width="17.1640625" style="351" customWidth="1"/>
    <col min="15114" max="15114" width="17.6640625" style="351" customWidth="1"/>
    <col min="15115" max="15115" width="16.33203125" style="351" customWidth="1"/>
    <col min="15116" max="15116" width="14" style="351" customWidth="1"/>
    <col min="15117" max="15117" width="17" style="351" customWidth="1"/>
    <col min="15118" max="15118" width="14.5" style="351" customWidth="1"/>
    <col min="15119" max="15362" width="8.83203125" style="351"/>
    <col min="15363" max="15363" width="9.6640625" style="351" customWidth="1"/>
    <col min="15364" max="15364" width="21.83203125" style="351" customWidth="1"/>
    <col min="15365" max="15365" width="13" style="351" customWidth="1"/>
    <col min="15366" max="15368" width="14" style="351" customWidth="1"/>
    <col min="15369" max="15369" width="17.1640625" style="351" customWidth="1"/>
    <col min="15370" max="15370" width="17.6640625" style="351" customWidth="1"/>
    <col min="15371" max="15371" width="16.33203125" style="351" customWidth="1"/>
    <col min="15372" max="15372" width="14" style="351" customWidth="1"/>
    <col min="15373" max="15373" width="17" style="351" customWidth="1"/>
    <col min="15374" max="15374" width="14.5" style="351" customWidth="1"/>
    <col min="15375" max="15618" width="8.83203125" style="351"/>
    <col min="15619" max="15619" width="9.6640625" style="351" customWidth="1"/>
    <col min="15620" max="15620" width="21.83203125" style="351" customWidth="1"/>
    <col min="15621" max="15621" width="13" style="351" customWidth="1"/>
    <col min="15622" max="15624" width="14" style="351" customWidth="1"/>
    <col min="15625" max="15625" width="17.1640625" style="351" customWidth="1"/>
    <col min="15626" max="15626" width="17.6640625" style="351" customWidth="1"/>
    <col min="15627" max="15627" width="16.33203125" style="351" customWidth="1"/>
    <col min="15628" max="15628" width="14" style="351" customWidth="1"/>
    <col min="15629" max="15629" width="17" style="351" customWidth="1"/>
    <col min="15630" max="15630" width="14.5" style="351" customWidth="1"/>
    <col min="15631" max="15874" width="8.83203125" style="351"/>
    <col min="15875" max="15875" width="9.6640625" style="351" customWidth="1"/>
    <col min="15876" max="15876" width="21.83203125" style="351" customWidth="1"/>
    <col min="15877" max="15877" width="13" style="351" customWidth="1"/>
    <col min="15878" max="15880" width="14" style="351" customWidth="1"/>
    <col min="15881" max="15881" width="17.1640625" style="351" customWidth="1"/>
    <col min="15882" max="15882" width="17.6640625" style="351" customWidth="1"/>
    <col min="15883" max="15883" width="16.33203125" style="351" customWidth="1"/>
    <col min="15884" max="15884" width="14" style="351" customWidth="1"/>
    <col min="15885" max="15885" width="17" style="351" customWidth="1"/>
    <col min="15886" max="15886" width="14.5" style="351" customWidth="1"/>
    <col min="15887" max="16130" width="8.83203125" style="351"/>
    <col min="16131" max="16131" width="9.6640625" style="351" customWidth="1"/>
    <col min="16132" max="16132" width="21.83203125" style="351" customWidth="1"/>
    <col min="16133" max="16133" width="13" style="351" customWidth="1"/>
    <col min="16134" max="16136" width="14" style="351" customWidth="1"/>
    <col min="16137" max="16137" width="17.1640625" style="351" customWidth="1"/>
    <col min="16138" max="16138" width="17.6640625" style="351" customWidth="1"/>
    <col min="16139" max="16139" width="16.33203125" style="351" customWidth="1"/>
    <col min="16140" max="16140" width="14" style="351" customWidth="1"/>
    <col min="16141" max="16141" width="17" style="351" customWidth="1"/>
    <col min="16142" max="16142" width="14.5" style="351" customWidth="1"/>
    <col min="16143" max="16143" width="8.83203125" style="351"/>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GREEN</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41456</v>
      </c>
      <c r="F12" s="125"/>
      <c r="R12" s="10"/>
    </row>
    <row r="13" spans="2:18" s="5" customFormat="1" ht="16" customHeight="1">
      <c r="B13" s="61"/>
      <c r="C13" s="129" t="s">
        <v>43</v>
      </c>
      <c r="D13" s="134">
        <f>LastDateReport</f>
        <v>41547</v>
      </c>
      <c r="F13" s="125"/>
      <c r="R13" s="10"/>
    </row>
    <row r="14" spans="2:18" s="5" customFormat="1" ht="6" customHeight="1">
      <c r="B14" s="61"/>
      <c r="C14" s="126"/>
      <c r="D14" s="126"/>
      <c r="E14" s="127"/>
      <c r="F14" s="125"/>
      <c r="R14" s="10"/>
    </row>
    <row r="15" spans="2:18" s="5" customFormat="1" ht="19" customHeight="1">
      <c r="C15" s="12" t="s">
        <v>215</v>
      </c>
      <c r="D15" s="12"/>
      <c r="E15" s="12"/>
      <c r="F15" s="12"/>
      <c r="I15" s="12" t="s">
        <v>45</v>
      </c>
      <c r="J15" s="12" t="str">
        <f>FINANCELIGHT</f>
        <v>GREEN</v>
      </c>
      <c r="K15" s="12"/>
      <c r="M15" s="12"/>
    </row>
    <row r="17" spans="1:21" ht="15" customHeight="1"/>
    <row r="18" spans="1:21" ht="15" customHeight="1">
      <c r="C18" s="367"/>
      <c r="D18" s="368"/>
      <c r="E18" s="502" t="s">
        <v>334</v>
      </c>
      <c r="F18" s="503"/>
      <c r="G18" s="503"/>
      <c r="H18" s="504"/>
      <c r="I18" s="440"/>
      <c r="J18" s="505" t="s">
        <v>335</v>
      </c>
      <c r="K18" s="506"/>
      <c r="L18" s="507"/>
    </row>
    <row r="19" spans="1:21" ht="57" customHeight="1">
      <c r="C19" s="369" t="s">
        <v>336</v>
      </c>
      <c r="D19" s="370"/>
      <c r="E19" s="441" t="s">
        <v>337</v>
      </c>
      <c r="F19" s="442" t="s">
        <v>338</v>
      </c>
      <c r="G19" s="442" t="s">
        <v>339</v>
      </c>
      <c r="H19" s="443" t="s">
        <v>340</v>
      </c>
      <c r="I19" s="444" t="s">
        <v>341</v>
      </c>
      <c r="J19" s="445" t="s">
        <v>342</v>
      </c>
      <c r="K19" s="446" t="s">
        <v>343</v>
      </c>
      <c r="L19" s="447" t="s">
        <v>344</v>
      </c>
    </row>
    <row r="20" spans="1:21" ht="15" customHeight="1">
      <c r="C20" s="371"/>
      <c r="D20" s="372"/>
      <c r="E20" s="448">
        <f>R46</f>
        <v>289000</v>
      </c>
      <c r="F20" s="449">
        <f>D38</f>
        <v>156000</v>
      </c>
      <c r="G20" s="449">
        <f>H38</f>
        <v>258749</v>
      </c>
      <c r="H20" s="450">
        <f>E20-F20</f>
        <v>133000</v>
      </c>
      <c r="I20" s="451">
        <f>E20-I38</f>
        <v>0</v>
      </c>
      <c r="J20" s="452">
        <f>R52</f>
        <v>323892</v>
      </c>
      <c r="K20" s="453">
        <f>L38</f>
        <v>109419</v>
      </c>
      <c r="L20" s="454">
        <f>J20-K20</f>
        <v>214473</v>
      </c>
    </row>
    <row r="22" spans="1:21" ht="15.75" customHeight="1">
      <c r="N22" s="357" t="s">
        <v>345</v>
      </c>
      <c r="P22" s="357"/>
      <c r="S22" s="406" t="s">
        <v>346</v>
      </c>
      <c r="T22" s="406" t="s">
        <v>116</v>
      </c>
      <c r="U22" s="437"/>
    </row>
    <row r="23" spans="1:21" s="353" customFormat="1" ht="20.25" customHeight="1">
      <c r="A23" s="508" t="s">
        <v>347</v>
      </c>
      <c r="B23" s="510" t="s">
        <v>348</v>
      </c>
      <c r="C23" s="511"/>
      <c r="D23" s="496" t="s">
        <v>349</v>
      </c>
      <c r="E23" s="498" t="s">
        <v>350</v>
      </c>
      <c r="F23" s="496"/>
      <c r="G23" s="496"/>
      <c r="H23" s="499"/>
      <c r="I23" s="500" t="s">
        <v>351</v>
      </c>
      <c r="J23" s="490" t="s">
        <v>352</v>
      </c>
      <c r="K23" s="491"/>
      <c r="L23" s="492"/>
      <c r="M23" s="493" t="s">
        <v>353</v>
      </c>
      <c r="N23" s="352"/>
      <c r="P23" s="495" t="s">
        <v>354</v>
      </c>
      <c r="Q23" s="495" t="s">
        <v>355</v>
      </c>
      <c r="S23" s="376" t="s">
        <v>356</v>
      </c>
      <c r="T23" s="378" t="str">
        <f>IF(I38&lt;&gt;I39,"RED","Correct "&amp;I38&amp;" = "&amp;I39)</f>
        <v>Correct 289000 = 289000</v>
      </c>
      <c r="U23" s="512" t="s">
        <v>357</v>
      </c>
    </row>
    <row r="24" spans="1:21" s="353" customFormat="1" ht="38.25" customHeight="1">
      <c r="A24" s="509"/>
      <c r="B24" s="424" t="s">
        <v>286</v>
      </c>
      <c r="C24" s="391" t="s">
        <v>358</v>
      </c>
      <c r="D24" s="497"/>
      <c r="E24" s="389" t="s">
        <v>238</v>
      </c>
      <c r="F24" s="390" t="s">
        <v>237</v>
      </c>
      <c r="G24" s="390" t="s">
        <v>239</v>
      </c>
      <c r="H24" s="391" t="s">
        <v>35</v>
      </c>
      <c r="I24" s="501"/>
      <c r="J24" s="389" t="s">
        <v>359</v>
      </c>
      <c r="K24" s="390" t="s">
        <v>360</v>
      </c>
      <c r="L24" s="391" t="s">
        <v>35</v>
      </c>
      <c r="M24" s="494"/>
      <c r="N24" s="352"/>
      <c r="P24" s="495"/>
      <c r="Q24" s="495"/>
      <c r="S24" s="353" t="s">
        <v>361</v>
      </c>
      <c r="T24" s="379">
        <f>I39*0.3</f>
        <v>86700</v>
      </c>
      <c r="U24" s="513"/>
    </row>
    <row r="25" spans="1:21" ht="15.75" customHeight="1">
      <c r="A25" s="428">
        <v>1</v>
      </c>
      <c r="B25" s="430">
        <v>41091</v>
      </c>
      <c r="C25" s="413">
        <v>41274</v>
      </c>
      <c r="D25" s="414">
        <v>104000</v>
      </c>
      <c r="E25" s="363">
        <v>122279</v>
      </c>
      <c r="F25" s="356">
        <v>0</v>
      </c>
      <c r="G25" s="356">
        <v>0</v>
      </c>
      <c r="H25" s="366">
        <f t="shared" ref="H25:H37" si="0">SUM(E25:G25)</f>
        <v>122279</v>
      </c>
      <c r="I25" s="392">
        <f>H25</f>
        <v>122279</v>
      </c>
      <c r="J25" s="363">
        <v>2364</v>
      </c>
      <c r="K25" s="356">
        <v>72474</v>
      </c>
      <c r="L25" s="366">
        <f t="shared" ref="L25:L37" si="1">SUM(J25:K25)</f>
        <v>74838</v>
      </c>
      <c r="M25" s="364">
        <f>L25</f>
        <v>74838</v>
      </c>
      <c r="N25" s="354" t="str">
        <f>IF(H25&gt;0,IF(I25&lt;&gt;H25,"WARNING!! UPDATE: I25 $"&amp;I25&amp;" WITH ACTUAL SPEND:$ "&amp;H25,""),"")</f>
        <v/>
      </c>
      <c r="P25" s="360">
        <f t="shared" ref="P25:P37" si="2">IF(H25&gt;0,H25,I25)</f>
        <v>122279</v>
      </c>
      <c r="Q25" s="374">
        <f t="shared" ref="Q25:Q37" si="3">IF(L25&gt;0,L25,M25)</f>
        <v>74838</v>
      </c>
      <c r="S25" s="375" t="str">
        <f>S24&amp;" or more in last quarter"</f>
        <v>30% of funds or more in last quarter</v>
      </c>
      <c r="T25" s="377" t="str">
        <f>IF(LASTQUARTER&gt;T24-1,"RED","Less than "&amp; S24&amp;" in last quarter: "&amp;LASTQUARTER)</f>
        <v>Less than 30% of funds in last quarter: 30251</v>
      </c>
      <c r="U25" s="438">
        <f t="shared" ref="U25:U37" si="4">M25+I25</f>
        <v>197117</v>
      </c>
    </row>
    <row r="26" spans="1:21" ht="15.75" customHeight="1">
      <c r="A26" s="428">
        <v>2</v>
      </c>
      <c r="B26" s="425">
        <f t="shared" ref="B26:B37" si="5">C25+1</f>
        <v>41275</v>
      </c>
      <c r="C26" s="382">
        <v>41364</v>
      </c>
      <c r="D26" s="415"/>
      <c r="E26" s="363">
        <v>30203</v>
      </c>
      <c r="F26" s="356">
        <v>0</v>
      </c>
      <c r="G26" s="356">
        <v>0</v>
      </c>
      <c r="H26" s="366">
        <f t="shared" si="0"/>
        <v>30203</v>
      </c>
      <c r="I26" s="392">
        <f>H26</f>
        <v>30203</v>
      </c>
      <c r="J26" s="363">
        <v>0</v>
      </c>
      <c r="K26" s="356">
        <v>9910</v>
      </c>
      <c r="L26" s="366">
        <f t="shared" si="1"/>
        <v>9910</v>
      </c>
      <c r="M26" s="364">
        <f>L26</f>
        <v>9910</v>
      </c>
      <c r="N26" s="354" t="str">
        <f>IF(H26&gt;0,IF(I26&lt;&gt;H26,"WARNING!! UPDATE: I26 $"&amp;I26&amp;" WITH ACTUAL SPEND:$ "&amp;H26,""),"")</f>
        <v/>
      </c>
      <c r="P26" s="360">
        <f t="shared" si="2"/>
        <v>30203</v>
      </c>
      <c r="Q26" s="374">
        <f t="shared" si="3"/>
        <v>9910</v>
      </c>
      <c r="S26" s="377" t="s">
        <v>362</v>
      </c>
      <c r="T26" s="377">
        <f>LASTQUARTER</f>
        <v>30251</v>
      </c>
      <c r="U26" s="393">
        <f t="shared" si="4"/>
        <v>40113</v>
      </c>
    </row>
    <row r="27" spans="1:21" ht="15" customHeight="1">
      <c r="A27" s="428">
        <v>3</v>
      </c>
      <c r="B27" s="425">
        <f t="shared" si="5"/>
        <v>41365</v>
      </c>
      <c r="C27" s="382">
        <v>41455</v>
      </c>
      <c r="D27" s="415">
        <v>52000</v>
      </c>
      <c r="E27" s="363">
        <v>71964</v>
      </c>
      <c r="F27" s="356">
        <v>0</v>
      </c>
      <c r="G27" s="356">
        <v>0</v>
      </c>
      <c r="H27" s="366">
        <f t="shared" si="0"/>
        <v>71964</v>
      </c>
      <c r="I27" s="392">
        <f>H27</f>
        <v>71964</v>
      </c>
      <c r="J27" s="363">
        <v>0</v>
      </c>
      <c r="K27" s="356">
        <v>14817</v>
      </c>
      <c r="L27" s="366">
        <f t="shared" si="1"/>
        <v>14817</v>
      </c>
      <c r="M27" s="364">
        <f>L27</f>
        <v>14817</v>
      </c>
      <c r="N27" s="354" t="str">
        <f>IF(H27&gt;0,IF(I27&lt;&gt;H27,"WARNING!! UPDATE: I27 $"&amp;I27&amp;" WITH ACTUAL SPEND:$ "&amp;H27,""),"")</f>
        <v/>
      </c>
      <c r="P27" s="360">
        <f t="shared" si="2"/>
        <v>71964</v>
      </c>
      <c r="Q27" s="374">
        <f t="shared" si="3"/>
        <v>14817</v>
      </c>
      <c r="S27" s="377" t="s">
        <v>363</v>
      </c>
      <c r="T27" s="380">
        <f>I39*0.2</f>
        <v>57800</v>
      </c>
      <c r="U27" s="393">
        <f t="shared" si="4"/>
        <v>86781</v>
      </c>
    </row>
    <row r="28" spans="1:21" ht="15.75" customHeight="1">
      <c r="A28" s="428">
        <v>4</v>
      </c>
      <c r="B28" s="425">
        <f t="shared" si="5"/>
        <v>41456</v>
      </c>
      <c r="C28" s="382">
        <v>41547</v>
      </c>
      <c r="D28" s="415"/>
      <c r="E28" s="363">
        <v>34303</v>
      </c>
      <c r="F28" s="356"/>
      <c r="G28" s="356"/>
      <c r="H28" s="366">
        <f t="shared" si="0"/>
        <v>34303</v>
      </c>
      <c r="I28" s="392">
        <v>34303</v>
      </c>
      <c r="J28" s="363"/>
      <c r="K28" s="356">
        <v>9854</v>
      </c>
      <c r="L28" s="366">
        <f t="shared" si="1"/>
        <v>9854</v>
      </c>
      <c r="M28" s="364">
        <v>9854</v>
      </c>
      <c r="N28" s="354" t="str">
        <f>IF(H28&gt;0,IF(I28&lt;&gt;H28,"WARNING!! UPDATE: I28 $"&amp;I28&amp;" WITH ACTUAL SPEND:$ "&amp;H28,""),"")</f>
        <v/>
      </c>
      <c r="P28" s="360">
        <f t="shared" si="2"/>
        <v>34303</v>
      </c>
      <c r="Q28" s="374">
        <f t="shared" si="3"/>
        <v>9854</v>
      </c>
      <c r="S28" s="377" t="str">
        <f>S27&amp; " or more in last quarter"</f>
        <v>20% of funds or more in last quarter</v>
      </c>
      <c r="T28" s="377" t="str">
        <f>IF(LASTQUARTER&gt;T27-1,"AMBER","Less than "&amp;S27&amp;" in last quarter: "&amp;LASTQUARTER)</f>
        <v>Less than 20% of funds in last quarter: 30251</v>
      </c>
      <c r="U28" s="393">
        <f t="shared" si="4"/>
        <v>44157</v>
      </c>
    </row>
    <row r="29" spans="1:21" ht="15.75" customHeight="1">
      <c r="A29" s="428">
        <v>5</v>
      </c>
      <c r="B29" s="425">
        <f t="shared" si="5"/>
        <v>41548</v>
      </c>
      <c r="C29" s="382">
        <v>41639</v>
      </c>
      <c r="D29" s="415"/>
      <c r="E29" s="363"/>
      <c r="F29" s="356"/>
      <c r="G29" s="356"/>
      <c r="H29" s="366">
        <f t="shared" si="0"/>
        <v>0</v>
      </c>
      <c r="I29" s="392">
        <v>30251</v>
      </c>
      <c r="J29" s="363"/>
      <c r="K29" s="356"/>
      <c r="L29" s="366">
        <f t="shared" si="1"/>
        <v>0</v>
      </c>
      <c r="M29" s="364">
        <v>7838</v>
      </c>
      <c r="N29" s="354" t="str">
        <f>IF(H29&gt;0,IF(I29&lt;&gt;H29,"WARNING!! UPDATE: I29 $"&amp;I29&amp;" WITH ACTUAL SPEND:$ "&amp;H29,""),"")</f>
        <v/>
      </c>
      <c r="P29" s="360">
        <f t="shared" si="2"/>
        <v>30251</v>
      </c>
      <c r="Q29" s="374">
        <f t="shared" si="3"/>
        <v>7838</v>
      </c>
      <c r="S29" s="377" t="s">
        <v>364</v>
      </c>
      <c r="T29" s="377" t="str">
        <f>IF(T23="RED","RED",IF(T25="RED","RED",IF(T28="AMBER","AMBER","GREEN")))</f>
        <v>GREEN</v>
      </c>
      <c r="U29" s="393">
        <f t="shared" si="4"/>
        <v>38089</v>
      </c>
    </row>
    <row r="30" spans="1:21" ht="15" customHeight="1">
      <c r="A30" s="428">
        <v>6</v>
      </c>
      <c r="B30" s="426">
        <f t="shared" si="5"/>
        <v>41640</v>
      </c>
      <c r="C30" s="387">
        <v>41729</v>
      </c>
      <c r="D30" s="416"/>
      <c r="E30" s="385"/>
      <c r="F30" s="358"/>
      <c r="G30" s="358"/>
      <c r="H30" s="366">
        <f t="shared" si="0"/>
        <v>0</v>
      </c>
      <c r="I30" s="393">
        <f t="shared" ref="I29:I37" si="6">H30</f>
        <v>0</v>
      </c>
      <c r="J30" s="385"/>
      <c r="K30" s="358"/>
      <c r="L30" s="366">
        <f t="shared" si="1"/>
        <v>0</v>
      </c>
      <c r="M30" s="439">
        <v>103317.5</v>
      </c>
      <c r="N30" s="354" t="str">
        <f>IF(H30&gt;0,IF(I30&lt;&gt;H30,"WARNING!! UPDATE: I30 $"&amp;I30&amp;" WITH ACTUAL SPEND:$ "&amp;H30,""),"")</f>
        <v/>
      </c>
      <c r="P30" s="360">
        <f t="shared" si="2"/>
        <v>0</v>
      </c>
      <c r="Q30" s="374">
        <f t="shared" si="3"/>
        <v>103317.5</v>
      </c>
      <c r="U30" s="393">
        <f t="shared" si="4"/>
        <v>103317.5</v>
      </c>
    </row>
    <row r="31" spans="1:21" ht="15.75" customHeight="1">
      <c r="A31" s="428">
        <v>7</v>
      </c>
      <c r="B31" s="426">
        <f t="shared" si="5"/>
        <v>41730</v>
      </c>
      <c r="C31" s="387">
        <v>41820</v>
      </c>
      <c r="D31" s="416"/>
      <c r="E31" s="401"/>
      <c r="F31" s="358"/>
      <c r="G31" s="358"/>
      <c r="H31" s="366">
        <f t="shared" si="0"/>
        <v>0</v>
      </c>
      <c r="I31" s="393">
        <f t="shared" si="6"/>
        <v>0</v>
      </c>
      <c r="J31" s="385"/>
      <c r="K31" s="358"/>
      <c r="L31" s="366">
        <f t="shared" si="1"/>
        <v>0</v>
      </c>
      <c r="M31" s="439">
        <v>103317.5</v>
      </c>
      <c r="N31" s="354" t="str">
        <f>IF(H31&gt;0,IF(I31&lt;&gt;H31,"WARNING!! UPDATE: I31 $"&amp;I31&amp;" WITH ACTUAL SPEND:$ "&amp;H31,""),"")</f>
        <v/>
      </c>
      <c r="P31" s="360">
        <f t="shared" si="2"/>
        <v>0</v>
      </c>
      <c r="Q31" s="374">
        <f t="shared" si="3"/>
        <v>103317.5</v>
      </c>
      <c r="U31" s="393">
        <f t="shared" si="4"/>
        <v>103317.5</v>
      </c>
    </row>
    <row r="32" spans="1:21" ht="15.75" hidden="1" customHeight="1">
      <c r="A32" s="428">
        <v>8</v>
      </c>
      <c r="B32" s="426">
        <f t="shared" si="5"/>
        <v>41821</v>
      </c>
      <c r="C32" s="387">
        <v>41912</v>
      </c>
      <c r="D32" s="416"/>
      <c r="E32" s="385"/>
      <c r="F32" s="384"/>
      <c r="G32" s="358"/>
      <c r="H32" s="366">
        <f t="shared" si="0"/>
        <v>0</v>
      </c>
      <c r="I32" s="393">
        <f t="shared" si="6"/>
        <v>0</v>
      </c>
      <c r="J32" s="385"/>
      <c r="K32" s="358"/>
      <c r="L32" s="366">
        <f t="shared" si="1"/>
        <v>0</v>
      </c>
      <c r="M32" s="439">
        <f t="shared" ref="M32:M37" si="7">L32</f>
        <v>0</v>
      </c>
      <c r="N32" s="354" t="str">
        <f>IF(H32&gt;0,IF(I32&lt;&gt;H32,"WARNING!! UPDATE: I32 $"&amp;I32&amp;" WITH ACTUAL SPEND:$ "&amp;H32,""),"")</f>
        <v/>
      </c>
      <c r="P32" s="360">
        <f t="shared" si="2"/>
        <v>0</v>
      </c>
      <c r="Q32" s="374">
        <f t="shared" si="3"/>
        <v>0</v>
      </c>
      <c r="U32" s="393">
        <f t="shared" si="4"/>
        <v>0</v>
      </c>
    </row>
    <row r="33" spans="1:21" ht="15.75" hidden="1" customHeight="1">
      <c r="A33" s="428">
        <v>9</v>
      </c>
      <c r="B33" s="426">
        <f t="shared" si="5"/>
        <v>41913</v>
      </c>
      <c r="C33" s="387">
        <v>42004</v>
      </c>
      <c r="D33" s="416"/>
      <c r="E33" s="385"/>
      <c r="F33" s="358"/>
      <c r="G33" s="358"/>
      <c r="H33" s="366">
        <f t="shared" si="0"/>
        <v>0</v>
      </c>
      <c r="I33" s="393">
        <f t="shared" si="6"/>
        <v>0</v>
      </c>
      <c r="J33" s="385"/>
      <c r="K33" s="358"/>
      <c r="L33" s="366">
        <f t="shared" si="1"/>
        <v>0</v>
      </c>
      <c r="M33" s="439">
        <f t="shared" si="7"/>
        <v>0</v>
      </c>
      <c r="N33" s="354" t="str">
        <f>IF(H33&gt;0,IF(I33&lt;&gt;H33,"WARNING!! UPDATE: I33 $"&amp;I33&amp;" WITH ACTUAL SPEND:$ "&amp;H33,""),"")</f>
        <v/>
      </c>
      <c r="P33" s="360">
        <f t="shared" si="2"/>
        <v>0</v>
      </c>
      <c r="Q33" s="374">
        <f t="shared" si="3"/>
        <v>0</v>
      </c>
      <c r="U33" s="393">
        <f t="shared" si="4"/>
        <v>0</v>
      </c>
    </row>
    <row r="34" spans="1:21" ht="15.75" hidden="1" customHeight="1">
      <c r="A34" s="428">
        <v>10</v>
      </c>
      <c r="B34" s="426">
        <f t="shared" si="5"/>
        <v>42005</v>
      </c>
      <c r="C34" s="387">
        <v>42094</v>
      </c>
      <c r="D34" s="417"/>
      <c r="E34" s="385"/>
      <c r="F34" s="358"/>
      <c r="G34" s="358"/>
      <c r="H34" s="366">
        <f t="shared" si="0"/>
        <v>0</v>
      </c>
      <c r="I34" s="393">
        <f t="shared" si="6"/>
        <v>0</v>
      </c>
      <c r="J34" s="385"/>
      <c r="K34" s="358"/>
      <c r="L34" s="366">
        <f t="shared" si="1"/>
        <v>0</v>
      </c>
      <c r="M34" s="439">
        <f t="shared" si="7"/>
        <v>0</v>
      </c>
      <c r="N34" s="354" t="str">
        <f>IF(H34&gt;0,IF(I34&lt;&gt;H34,"WARNING!! UPDATE: I34 $"&amp;I34&amp;" WITH ACTUAL SPEND:$ "&amp;H34,""),"")</f>
        <v/>
      </c>
      <c r="P34" s="360">
        <f t="shared" si="2"/>
        <v>0</v>
      </c>
      <c r="Q34" s="374">
        <f t="shared" si="3"/>
        <v>0</v>
      </c>
      <c r="U34" s="393">
        <f t="shared" si="4"/>
        <v>0</v>
      </c>
    </row>
    <row r="35" spans="1:21" ht="15.75" hidden="1" customHeight="1">
      <c r="A35" s="428">
        <v>11</v>
      </c>
      <c r="B35" s="426">
        <f t="shared" si="5"/>
        <v>42095</v>
      </c>
      <c r="C35" s="387">
        <v>42185</v>
      </c>
      <c r="D35" s="417"/>
      <c r="E35" s="385"/>
      <c r="F35" s="358"/>
      <c r="G35" s="358"/>
      <c r="H35" s="366">
        <f t="shared" si="0"/>
        <v>0</v>
      </c>
      <c r="I35" s="393">
        <f t="shared" si="6"/>
        <v>0</v>
      </c>
      <c r="J35" s="385"/>
      <c r="K35" s="358"/>
      <c r="L35" s="366">
        <f t="shared" si="1"/>
        <v>0</v>
      </c>
      <c r="M35" s="439">
        <f t="shared" si="7"/>
        <v>0</v>
      </c>
      <c r="N35" s="354" t="str">
        <f>IF(H35&gt;0,IF(I35&lt;&gt;H35,"WARNING!! UPDATE: I35 $"&amp;I35&amp;" WITH ACTUAL SPEND:$ "&amp;H35,""),"")</f>
        <v/>
      </c>
      <c r="P35" s="360">
        <f t="shared" si="2"/>
        <v>0</v>
      </c>
      <c r="Q35" s="374">
        <f t="shared" si="3"/>
        <v>0</v>
      </c>
      <c r="U35" s="393">
        <f t="shared" si="4"/>
        <v>0</v>
      </c>
    </row>
    <row r="36" spans="1:21" ht="15.75" hidden="1" customHeight="1">
      <c r="A36" s="428">
        <v>12</v>
      </c>
      <c r="B36" s="426">
        <f t="shared" si="5"/>
        <v>42186</v>
      </c>
      <c r="C36" s="387">
        <v>42277</v>
      </c>
      <c r="D36" s="418"/>
      <c r="E36" s="385"/>
      <c r="F36" s="358"/>
      <c r="G36" s="358"/>
      <c r="H36" s="366">
        <f t="shared" si="0"/>
        <v>0</v>
      </c>
      <c r="I36" s="393">
        <f t="shared" si="6"/>
        <v>0</v>
      </c>
      <c r="J36" s="385"/>
      <c r="K36" s="358"/>
      <c r="L36" s="366">
        <f t="shared" si="1"/>
        <v>0</v>
      </c>
      <c r="M36" s="374">
        <f t="shared" si="7"/>
        <v>0</v>
      </c>
      <c r="N36" s="386" t="str">
        <f>IF(H36&gt;0,IF(I36&lt;&gt;H36,"WARNING!! UPDATE: I36 $"&amp;I36&amp;" WITH ACTUAL SPEND:$ "&amp;H36,""),"")</f>
        <v/>
      </c>
      <c r="O36" s="386"/>
      <c r="P36" s="360">
        <f t="shared" si="2"/>
        <v>0</v>
      </c>
      <c r="Q36" s="374">
        <f t="shared" si="3"/>
        <v>0</v>
      </c>
      <c r="U36" s="395">
        <f t="shared" si="4"/>
        <v>0</v>
      </c>
    </row>
    <row r="37" spans="1:21" ht="15.75" hidden="1" customHeight="1">
      <c r="A37" s="429">
        <v>13</v>
      </c>
      <c r="B37" s="427">
        <f t="shared" si="5"/>
        <v>42278</v>
      </c>
      <c r="C37" s="421">
        <v>42369</v>
      </c>
      <c r="D37" s="419"/>
      <c r="E37" s="402"/>
      <c r="F37" s="394"/>
      <c r="G37" s="394"/>
      <c r="H37" s="396">
        <f t="shared" si="0"/>
        <v>0</v>
      </c>
      <c r="I37" s="395">
        <f t="shared" si="6"/>
        <v>0</v>
      </c>
      <c r="J37" s="402"/>
      <c r="K37" s="394"/>
      <c r="L37" s="396">
        <f t="shared" si="1"/>
        <v>0</v>
      </c>
      <c r="M37" s="397">
        <f t="shared" si="7"/>
        <v>0</v>
      </c>
      <c r="N37" s="386" t="str">
        <f>IF(H37&gt;0,IF(I37&lt;&gt;H37,"WARNING!! UPDATE: I37 $"&amp;I37&amp;" WITH ACTUAL SPEND:$ "&amp;H37,""),"")</f>
        <v/>
      </c>
      <c r="O37" s="386"/>
      <c r="P37" s="360">
        <f t="shared" si="2"/>
        <v>0</v>
      </c>
      <c r="Q37" s="374">
        <f t="shared" si="3"/>
        <v>0</v>
      </c>
      <c r="U37" s="432">
        <f t="shared" si="4"/>
        <v>0</v>
      </c>
    </row>
    <row r="38" spans="1:21" ht="15.75" customHeight="1">
      <c r="B38" s="381"/>
      <c r="C38" s="420" t="s">
        <v>365</v>
      </c>
      <c r="D38" s="399">
        <f t="shared" ref="D38:M38" si="8">SUM(D25:D37)</f>
        <v>156000</v>
      </c>
      <c r="E38" s="403">
        <f t="shared" si="8"/>
        <v>258749</v>
      </c>
      <c r="F38" s="398">
        <f t="shared" si="8"/>
        <v>0</v>
      </c>
      <c r="G38" s="398">
        <f t="shared" si="8"/>
        <v>0</v>
      </c>
      <c r="H38" s="404">
        <f t="shared" si="8"/>
        <v>258749</v>
      </c>
      <c r="I38" s="400">
        <f t="shared" si="8"/>
        <v>289000</v>
      </c>
      <c r="J38" s="403">
        <f t="shared" si="8"/>
        <v>2364</v>
      </c>
      <c r="K38" s="398">
        <f t="shared" si="8"/>
        <v>107055</v>
      </c>
      <c r="L38" s="404">
        <f t="shared" si="8"/>
        <v>109419</v>
      </c>
      <c r="M38" s="405">
        <f t="shared" si="8"/>
        <v>323892</v>
      </c>
      <c r="N38" s="355"/>
      <c r="P38" s="361">
        <f>SUM(P25:P37)</f>
        <v>289000</v>
      </c>
      <c r="Q38" s="359">
        <f>SUM(Q25:Q37)</f>
        <v>323892</v>
      </c>
    </row>
    <row r="39" spans="1:21">
      <c r="H39" s="422" t="s">
        <v>366</v>
      </c>
      <c r="I39" s="388">
        <f>E20</f>
        <v>289000</v>
      </c>
    </row>
    <row r="40" spans="1:21">
      <c r="H40" s="365"/>
      <c r="I40" s="362"/>
    </row>
    <row r="41" spans="1:21" ht="36.75" customHeight="1">
      <c r="F41" s="487" t="str">
        <f>IF(N25&gt;"",N25,IF(N26&gt;"",N26,IF(N27&gt;"",N27,IF(N28&gt;"",N28,IF(N29&gt;"",N29,IF(N30&gt;"",N30,IF(N31&gt;"",N31,IF(N32&gt;"",N32,IF(N33&gt;"",N33,IF(N34&gt;"",N34,IF(N35&gt;"",N35,IF(N36&gt;"",N36,IF(N37&gt;"",N37,IF(I38&lt;&gt;I39,"Your total estimate in cell I38 does not yet equal the Nectar Funds Allocated",""))))))))))))))</f>
        <v/>
      </c>
      <c r="G41" s="488"/>
      <c r="H41" s="488"/>
      <c r="I41" s="488"/>
      <c r="J41" s="488"/>
      <c r="K41" s="488"/>
      <c r="L41" s="489"/>
    </row>
    <row r="42" spans="1:21" ht="14.25" customHeight="1">
      <c r="C42" s="410" t="s">
        <v>33</v>
      </c>
      <c r="D42" s="411"/>
      <c r="E42" s="409"/>
      <c r="F42" s="408"/>
      <c r="G42" s="408"/>
      <c r="H42" s="408"/>
      <c r="I42" s="408"/>
      <c r="J42" s="408"/>
      <c r="K42" s="408"/>
      <c r="L42" s="408"/>
    </row>
    <row r="43" spans="1:21" ht="54" customHeight="1">
      <c r="C43" s="479"/>
      <c r="D43" s="480"/>
      <c r="E43" s="480"/>
      <c r="F43" s="480"/>
      <c r="G43" s="480"/>
      <c r="H43" s="480"/>
      <c r="I43" s="480"/>
      <c r="J43" s="480"/>
      <c r="K43" s="480"/>
      <c r="L43" s="480"/>
      <c r="M43" s="481"/>
    </row>
    <row r="45" spans="1:21" ht="15" hidden="1" customHeight="1">
      <c r="E45" s="433">
        <f>C25</f>
        <v>41274</v>
      </c>
      <c r="F45" s="433">
        <f>C26</f>
        <v>41364</v>
      </c>
      <c r="G45" s="433">
        <f>C27</f>
        <v>41455</v>
      </c>
      <c r="H45" s="433">
        <f>C28</f>
        <v>41547</v>
      </c>
      <c r="I45" s="433">
        <f>C29</f>
        <v>41639</v>
      </c>
      <c r="J45" s="433">
        <f>C30</f>
        <v>41729</v>
      </c>
      <c r="K45" s="433">
        <f>C31</f>
        <v>41820</v>
      </c>
      <c r="L45" s="433">
        <f>C32</f>
        <v>41912</v>
      </c>
      <c r="M45" s="433">
        <f>C33</f>
        <v>42004</v>
      </c>
      <c r="N45" s="433">
        <f>C34</f>
        <v>42094</v>
      </c>
      <c r="O45" s="433">
        <f>C35</f>
        <v>42185</v>
      </c>
      <c r="P45" s="433">
        <f>C36</f>
        <v>42277</v>
      </c>
      <c r="Q45" s="433">
        <f>C37</f>
        <v>42369</v>
      </c>
      <c r="R45" s="431" t="s">
        <v>35</v>
      </c>
    </row>
    <row r="46" spans="1:21" ht="26.25" hidden="1" customHeight="1">
      <c r="C46" s="423" t="s">
        <v>367</v>
      </c>
      <c r="D46" s="383"/>
      <c r="E46" s="434">
        <v>208000</v>
      </c>
      <c r="F46" s="434">
        <v>260000</v>
      </c>
      <c r="G46" s="434">
        <v>260000</v>
      </c>
      <c r="H46" s="434">
        <v>289000</v>
      </c>
      <c r="I46" s="434">
        <v>289000</v>
      </c>
      <c r="J46" s="434">
        <v>289000</v>
      </c>
      <c r="K46" s="434">
        <v>289000</v>
      </c>
      <c r="L46" s="434">
        <v>289000</v>
      </c>
      <c r="M46" s="434">
        <v>289000</v>
      </c>
      <c r="N46" s="434">
        <v>289000</v>
      </c>
      <c r="O46" s="434">
        <v>289000</v>
      </c>
      <c r="P46" s="434">
        <v>289000</v>
      </c>
      <c r="Q46" s="434">
        <v>289000</v>
      </c>
      <c r="R46" s="435">
        <f>Q46</f>
        <v>289000</v>
      </c>
    </row>
    <row r="47" spans="1:21" hidden="1">
      <c r="C47" s="422" t="s">
        <v>368</v>
      </c>
      <c r="D47" s="386"/>
      <c r="E47" s="436">
        <f>I25</f>
        <v>122279</v>
      </c>
      <c r="F47" s="436">
        <f>I26</f>
        <v>30203</v>
      </c>
      <c r="G47" s="436">
        <f>I27</f>
        <v>71964</v>
      </c>
      <c r="H47" s="436">
        <f>I28</f>
        <v>34303</v>
      </c>
      <c r="I47" s="436">
        <f>I29</f>
        <v>30251</v>
      </c>
      <c r="J47" s="436">
        <f>I30</f>
        <v>0</v>
      </c>
      <c r="K47" s="436">
        <f>I31</f>
        <v>0</v>
      </c>
      <c r="L47" s="436">
        <f>I32</f>
        <v>0</v>
      </c>
      <c r="M47" s="436">
        <f>I33</f>
        <v>0</v>
      </c>
      <c r="N47" s="436">
        <f>I34</f>
        <v>0</v>
      </c>
      <c r="O47" s="436">
        <f>I35</f>
        <v>0</v>
      </c>
      <c r="P47" s="436">
        <f>I36</f>
        <v>0</v>
      </c>
      <c r="Q47" s="436">
        <f>I37</f>
        <v>0</v>
      </c>
      <c r="R47" s="436">
        <f>SUM(E47:Q47)</f>
        <v>289000</v>
      </c>
    </row>
    <row r="48" spans="1:21" hidden="1">
      <c r="C48" s="422" t="s">
        <v>369</v>
      </c>
      <c r="D48" s="386"/>
      <c r="E48" s="436">
        <f>E47</f>
        <v>122279</v>
      </c>
      <c r="F48" s="436">
        <f t="shared" ref="F48:Q48" si="9">E48+F47</f>
        <v>152482</v>
      </c>
      <c r="G48" s="436">
        <f t="shared" si="9"/>
        <v>224446</v>
      </c>
      <c r="H48" s="436">
        <f t="shared" si="9"/>
        <v>258749</v>
      </c>
      <c r="I48" s="436">
        <f t="shared" si="9"/>
        <v>289000</v>
      </c>
      <c r="J48" s="436">
        <f t="shared" si="9"/>
        <v>289000</v>
      </c>
      <c r="K48" s="436">
        <f t="shared" si="9"/>
        <v>289000</v>
      </c>
      <c r="L48" s="436">
        <f t="shared" si="9"/>
        <v>289000</v>
      </c>
      <c r="M48" s="436">
        <f t="shared" si="9"/>
        <v>289000</v>
      </c>
      <c r="N48" s="436">
        <f t="shared" si="9"/>
        <v>289000</v>
      </c>
      <c r="O48" s="436">
        <f t="shared" si="9"/>
        <v>289000</v>
      </c>
      <c r="P48" s="436">
        <f t="shared" si="9"/>
        <v>289000</v>
      </c>
      <c r="Q48" s="436">
        <f t="shared" si="9"/>
        <v>289000</v>
      </c>
      <c r="R48" s="436">
        <f>Q48</f>
        <v>289000</v>
      </c>
    </row>
    <row r="49" spans="3:18" hidden="1">
      <c r="C49" s="422" t="s">
        <v>370</v>
      </c>
      <c r="D49" s="386"/>
      <c r="E49" s="436">
        <f>H25</f>
        <v>122279</v>
      </c>
      <c r="F49" s="436">
        <f>H26</f>
        <v>30203</v>
      </c>
      <c r="G49" s="436">
        <f>H27</f>
        <v>71964</v>
      </c>
      <c r="H49" s="436">
        <f>H28</f>
        <v>34303</v>
      </c>
      <c r="I49" s="436">
        <f>H29</f>
        <v>0</v>
      </c>
      <c r="J49" s="436">
        <f>H30</f>
        <v>0</v>
      </c>
      <c r="K49" s="436">
        <f>H31</f>
        <v>0</v>
      </c>
      <c r="L49" s="436">
        <f>H32</f>
        <v>0</v>
      </c>
      <c r="M49" s="436">
        <f>H33</f>
        <v>0</v>
      </c>
      <c r="N49" s="436">
        <f>H34</f>
        <v>0</v>
      </c>
      <c r="O49" s="436">
        <f>H35</f>
        <v>0</v>
      </c>
      <c r="P49" s="436">
        <f>H36</f>
        <v>0</v>
      </c>
      <c r="Q49" s="436">
        <f>H37</f>
        <v>0</v>
      </c>
      <c r="R49" s="436">
        <f>SUM(E49:Q49)</f>
        <v>258749</v>
      </c>
    </row>
    <row r="50" spans="3:18" hidden="1">
      <c r="C50" s="422" t="s">
        <v>371</v>
      </c>
      <c r="D50" s="386"/>
      <c r="E50" s="436">
        <f>IF(E45&gt;LastDateReport,NA(),E49)</f>
        <v>122279</v>
      </c>
      <c r="F50" s="436">
        <f t="shared" ref="F50:Q50" si="10">IF(F45&gt;LastDateReport,NA(),E50+F49)</f>
        <v>152482</v>
      </c>
      <c r="G50" s="436">
        <f t="shared" si="10"/>
        <v>224446</v>
      </c>
      <c r="H50" s="436">
        <f t="shared" si="10"/>
        <v>258749</v>
      </c>
      <c r="I50" s="436" t="e">
        <f t="shared" si="10"/>
        <v>#N/A</v>
      </c>
      <c r="J50" s="436" t="e">
        <f t="shared" si="10"/>
        <v>#N/A</v>
      </c>
      <c r="K50" s="436" t="e">
        <f t="shared" si="10"/>
        <v>#N/A</v>
      </c>
      <c r="L50" s="436" t="e">
        <f t="shared" si="10"/>
        <v>#N/A</v>
      </c>
      <c r="M50" s="436" t="e">
        <f t="shared" si="10"/>
        <v>#N/A</v>
      </c>
      <c r="N50" s="436" t="e">
        <f t="shared" si="10"/>
        <v>#N/A</v>
      </c>
      <c r="O50" s="436" t="e">
        <f t="shared" si="10"/>
        <v>#N/A</v>
      </c>
      <c r="P50" s="436" t="e">
        <f t="shared" si="10"/>
        <v>#N/A</v>
      </c>
      <c r="Q50" s="436" t="e">
        <f t="shared" si="10"/>
        <v>#N/A</v>
      </c>
      <c r="R50" s="436">
        <f>H38</f>
        <v>258749</v>
      </c>
    </row>
    <row r="51" spans="3:18" ht="15" hidden="1" customHeight="1">
      <c r="C51" s="422" t="s">
        <v>372</v>
      </c>
      <c r="D51" s="386"/>
      <c r="E51" s="436">
        <f>IF(E45&gt;LastDateReport,NA(),D25)</f>
        <v>104000</v>
      </c>
      <c r="F51" s="436">
        <f>IF(F45&gt;LastDateReport,NA(),$D26+E51)</f>
        <v>104000</v>
      </c>
      <c r="G51" s="436">
        <f>IF(G45&gt;LastDateReport,NA(),D27+F51)</f>
        <v>156000</v>
      </c>
      <c r="H51" s="436">
        <f>IF(H45&gt;LastDateReport,NA(),D28+G51)</f>
        <v>156000</v>
      </c>
      <c r="I51" s="436" t="e">
        <f>IF(I45&gt;LastDateReport,NA(),D29+H51)</f>
        <v>#N/A</v>
      </c>
      <c r="J51" s="436" t="e">
        <f>IF(J45&gt;LastDateReport,NA(),D30+I51)</f>
        <v>#N/A</v>
      </c>
      <c r="K51" s="436" t="e">
        <f>IF(K45&gt;LastDateReport,NA(),D31+J51)</f>
        <v>#N/A</v>
      </c>
      <c r="L51" s="436" t="e">
        <f>IF(L45&gt;LastDateReport,NA(),D32+K51)</f>
        <v>#N/A</v>
      </c>
      <c r="M51" s="436" t="e">
        <f>IF(M45&gt;LastDateReport,NA(),D33+L51)</f>
        <v>#N/A</v>
      </c>
      <c r="N51" s="436" t="e">
        <f>IF(N45&gt;LastDateReport,NA(),D34+M51)</f>
        <v>#N/A</v>
      </c>
      <c r="O51" s="436" t="e">
        <f>IF(O45&gt;LastDateReport,NA(),D35+N51)</f>
        <v>#N/A</v>
      </c>
      <c r="P51" s="436" t="e">
        <f>IF(P45&gt;LastDateReport,NA(),D36+O51)</f>
        <v>#N/A</v>
      </c>
      <c r="Q51" s="436" t="e">
        <f>IF(Q45&gt;LastDateReport,NA(),D37+P51)</f>
        <v>#N/A</v>
      </c>
      <c r="R51" s="436">
        <f>D38</f>
        <v>156000</v>
      </c>
    </row>
    <row r="52" spans="3:18" ht="26.25" hidden="1" customHeight="1">
      <c r="C52" s="423" t="s">
        <v>373</v>
      </c>
      <c r="D52" s="383"/>
      <c r="E52" s="434">
        <v>66426</v>
      </c>
      <c r="F52" s="434">
        <v>114892</v>
      </c>
      <c r="G52" s="434">
        <v>323892</v>
      </c>
      <c r="H52" s="434">
        <v>323892</v>
      </c>
      <c r="I52" s="434">
        <v>323892</v>
      </c>
      <c r="J52" s="434">
        <v>323892</v>
      </c>
      <c r="K52" s="434">
        <v>323892</v>
      </c>
      <c r="L52" s="434">
        <v>323892</v>
      </c>
      <c r="M52" s="434">
        <v>323892</v>
      </c>
      <c r="N52" s="434">
        <v>323892</v>
      </c>
      <c r="O52" s="434">
        <v>323892</v>
      </c>
      <c r="P52" s="434">
        <v>323892</v>
      </c>
      <c r="Q52" s="434">
        <v>323892</v>
      </c>
      <c r="R52" s="435">
        <f>Q52</f>
        <v>323892</v>
      </c>
    </row>
    <row r="53" spans="3:18" hidden="1">
      <c r="C53" s="422" t="s">
        <v>374</v>
      </c>
      <c r="D53" s="386"/>
      <c r="E53" s="436">
        <f>$M25</f>
        <v>74838</v>
      </c>
      <c r="F53" s="436">
        <f>$M26</f>
        <v>9910</v>
      </c>
      <c r="G53" s="436">
        <f>M$27</f>
        <v>14817</v>
      </c>
      <c r="H53" s="436">
        <f>$M28</f>
        <v>9854</v>
      </c>
      <c r="I53" s="436">
        <f>M29</f>
        <v>7838</v>
      </c>
      <c r="J53" s="436">
        <f>M30</f>
        <v>103317.5</v>
      </c>
      <c r="K53" s="436">
        <f>M31</f>
        <v>103317.5</v>
      </c>
      <c r="L53" s="436">
        <f>M32</f>
        <v>0</v>
      </c>
      <c r="M53" s="436">
        <f>M33</f>
        <v>0</v>
      </c>
      <c r="N53" s="436">
        <f>M34</f>
        <v>0</v>
      </c>
      <c r="O53" s="436">
        <f>M35</f>
        <v>0</v>
      </c>
      <c r="P53" s="436">
        <f>M36</f>
        <v>0</v>
      </c>
      <c r="Q53" s="436">
        <f>M37</f>
        <v>0</v>
      </c>
      <c r="R53" s="436">
        <f>SUM(E53:Q53)</f>
        <v>323892</v>
      </c>
    </row>
    <row r="54" spans="3:18" hidden="1">
      <c r="C54" s="422" t="s">
        <v>375</v>
      </c>
      <c r="D54" s="386"/>
      <c r="E54" s="436">
        <f>IF(E45&gt;LastDateReport,NA(),E53)</f>
        <v>74838</v>
      </c>
      <c r="F54" s="436">
        <f t="shared" ref="F54:Q54" si="11">E54+F53</f>
        <v>84748</v>
      </c>
      <c r="G54" s="436">
        <f t="shared" si="11"/>
        <v>99565</v>
      </c>
      <c r="H54" s="436">
        <f t="shared" si="11"/>
        <v>109419</v>
      </c>
      <c r="I54" s="436">
        <f t="shared" si="11"/>
        <v>117257</v>
      </c>
      <c r="J54" s="436">
        <f t="shared" si="11"/>
        <v>220574.5</v>
      </c>
      <c r="K54" s="436">
        <f t="shared" si="11"/>
        <v>323892</v>
      </c>
      <c r="L54" s="436">
        <f t="shared" si="11"/>
        <v>323892</v>
      </c>
      <c r="M54" s="436">
        <f t="shared" si="11"/>
        <v>323892</v>
      </c>
      <c r="N54" s="436">
        <f t="shared" si="11"/>
        <v>323892</v>
      </c>
      <c r="O54" s="436">
        <f t="shared" si="11"/>
        <v>323892</v>
      </c>
      <c r="P54" s="436">
        <f t="shared" si="11"/>
        <v>323892</v>
      </c>
      <c r="Q54" s="436">
        <f t="shared" si="11"/>
        <v>323892</v>
      </c>
      <c r="R54" s="436">
        <f>L38</f>
        <v>109419</v>
      </c>
    </row>
    <row r="55" spans="3:18" hidden="1">
      <c r="C55" s="386" t="s">
        <v>376</v>
      </c>
      <c r="D55" s="386"/>
      <c r="E55" s="436">
        <f>L25</f>
        <v>74838</v>
      </c>
      <c r="F55" s="436">
        <f>L26</f>
        <v>9910</v>
      </c>
      <c r="G55" s="436">
        <f>L27</f>
        <v>14817</v>
      </c>
      <c r="H55" s="436">
        <f>L28</f>
        <v>9854</v>
      </c>
      <c r="I55" s="436">
        <f>L29</f>
        <v>0</v>
      </c>
      <c r="J55" s="436">
        <f>L30</f>
        <v>0</v>
      </c>
      <c r="K55" s="436">
        <f>L31</f>
        <v>0</v>
      </c>
      <c r="L55" s="436">
        <f>L32</f>
        <v>0</v>
      </c>
      <c r="M55" s="436">
        <f>L33</f>
        <v>0</v>
      </c>
      <c r="N55" s="436">
        <f>L34</f>
        <v>0</v>
      </c>
      <c r="O55" s="436">
        <f>L35</f>
        <v>0</v>
      </c>
      <c r="P55" s="436">
        <f>L36</f>
        <v>0</v>
      </c>
      <c r="Q55" s="436">
        <f>L37</f>
        <v>0</v>
      </c>
      <c r="R55" s="436">
        <f>SUM(E55:Q55)</f>
        <v>109419</v>
      </c>
    </row>
    <row r="56" spans="3:18" hidden="1">
      <c r="C56" s="386" t="s">
        <v>377</v>
      </c>
      <c r="D56" s="386"/>
      <c r="E56" s="436">
        <f>IF(E45&gt;LastDateReport,NA(),E55)</f>
        <v>74838</v>
      </c>
      <c r="F56" s="436">
        <f t="shared" ref="F56:Q56" si="12">IF(F45&gt;LastDateReport,NA(),E56+F55)</f>
        <v>84748</v>
      </c>
      <c r="G56" s="436">
        <f t="shared" si="12"/>
        <v>99565</v>
      </c>
      <c r="H56" s="436">
        <f t="shared" si="12"/>
        <v>109419</v>
      </c>
      <c r="I56" s="436" t="e">
        <f t="shared" si="12"/>
        <v>#N/A</v>
      </c>
      <c r="J56" s="436" t="e">
        <f t="shared" si="12"/>
        <v>#N/A</v>
      </c>
      <c r="K56" s="436" t="e">
        <f t="shared" si="12"/>
        <v>#N/A</v>
      </c>
      <c r="L56" s="436" t="e">
        <f t="shared" si="12"/>
        <v>#N/A</v>
      </c>
      <c r="M56" s="436" t="e">
        <f t="shared" si="12"/>
        <v>#N/A</v>
      </c>
      <c r="N56" s="436" t="e">
        <f t="shared" si="12"/>
        <v>#N/A</v>
      </c>
      <c r="O56" s="436" t="e">
        <f t="shared" si="12"/>
        <v>#N/A</v>
      </c>
      <c r="P56" s="436" t="e">
        <f t="shared" si="12"/>
        <v>#N/A</v>
      </c>
      <c r="Q56" s="436" t="e">
        <f t="shared" si="12"/>
        <v>#N/A</v>
      </c>
      <c r="R56" s="436">
        <f>L38</f>
        <v>109419</v>
      </c>
    </row>
    <row r="57" spans="3:18" hidden="1"/>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6" priority="1" operator="equal">
      <formula>"AMBER"</formula>
    </cfRule>
  </conditionalFormatting>
  <conditionalFormatting sqref="C1">
    <cfRule type="cellIs" dxfId="165" priority="2" operator="equal">
      <formula>"RED"</formula>
    </cfRule>
  </conditionalFormatting>
  <conditionalFormatting sqref="C1">
    <cfRule type="cellIs" dxfId="164" priority="3" operator="equal">
      <formula>"GREEN"</formula>
    </cfRule>
  </conditionalFormatting>
  <conditionalFormatting sqref="C2">
    <cfRule type="cellIs" dxfId="163" priority="4" operator="equal">
      <formula>"AMBER"</formula>
    </cfRule>
  </conditionalFormatting>
  <conditionalFormatting sqref="C2">
    <cfRule type="cellIs" dxfId="162" priority="5" operator="equal">
      <formula>"RED"</formula>
    </cfRule>
  </conditionalFormatting>
  <conditionalFormatting sqref="C2">
    <cfRule type="cellIs" dxfId="161" priority="6" operator="equal">
      <formula>"GREEN"</formula>
    </cfRule>
  </conditionalFormatting>
  <conditionalFormatting sqref="C3">
    <cfRule type="cellIs" dxfId="160" priority="7" operator="equal">
      <formula>"AMBER"</formula>
    </cfRule>
  </conditionalFormatting>
  <conditionalFormatting sqref="C3">
    <cfRule type="cellIs" dxfId="159" priority="8" operator="equal">
      <formula>"RED"</formula>
    </cfRule>
  </conditionalFormatting>
  <conditionalFormatting sqref="C3">
    <cfRule type="cellIs" dxfId="158" priority="9" operator="equal">
      <formula>"GREEN"</formula>
    </cfRule>
  </conditionalFormatting>
  <conditionalFormatting sqref="C4">
    <cfRule type="cellIs" dxfId="157" priority="10" operator="equal">
      <formula>"AMBER"</formula>
    </cfRule>
  </conditionalFormatting>
  <conditionalFormatting sqref="C4">
    <cfRule type="cellIs" dxfId="156" priority="11" operator="equal">
      <formula>"RED"</formula>
    </cfRule>
  </conditionalFormatting>
  <conditionalFormatting sqref="C4">
    <cfRule type="cellIs" dxfId="155" priority="12" operator="equal">
      <formula>"GREEN"</formula>
    </cfRule>
  </conditionalFormatting>
  <conditionalFormatting sqref="C5">
    <cfRule type="cellIs" dxfId="154" priority="13" operator="equal">
      <formula>"AMBER"</formula>
    </cfRule>
  </conditionalFormatting>
  <conditionalFormatting sqref="C5">
    <cfRule type="cellIs" dxfId="153" priority="14" operator="equal">
      <formula>"RED"</formula>
    </cfRule>
  </conditionalFormatting>
  <conditionalFormatting sqref="C5">
    <cfRule type="cellIs" dxfId="152" priority="15" operator="equal">
      <formula>"GREEN"</formula>
    </cfRule>
  </conditionalFormatting>
  <conditionalFormatting sqref="C6">
    <cfRule type="cellIs" dxfId="151" priority="16" operator="equal">
      <formula>"AMBER"</formula>
    </cfRule>
  </conditionalFormatting>
  <conditionalFormatting sqref="C6">
    <cfRule type="cellIs" dxfId="150" priority="17" operator="equal">
      <formula>"RED"</formula>
    </cfRule>
  </conditionalFormatting>
  <conditionalFormatting sqref="C6">
    <cfRule type="cellIs" dxfId="149" priority="18" operator="equal">
      <formula>"GREEN"</formula>
    </cfRule>
  </conditionalFormatting>
  <conditionalFormatting sqref="C7">
    <cfRule type="cellIs" dxfId="148" priority="19" operator="equal">
      <formula>"AMBER"</formula>
    </cfRule>
  </conditionalFormatting>
  <conditionalFormatting sqref="C7">
    <cfRule type="cellIs" dxfId="147" priority="20" operator="equal">
      <formula>"RED"</formula>
    </cfRule>
  </conditionalFormatting>
  <conditionalFormatting sqref="C7">
    <cfRule type="cellIs" dxfId="146" priority="21" operator="equal">
      <formula>"GREEN"</formula>
    </cfRule>
  </conditionalFormatting>
  <conditionalFormatting sqref="C8">
    <cfRule type="cellIs" dxfId="145" priority="22" operator="equal">
      <formula>"AMBER"</formula>
    </cfRule>
  </conditionalFormatting>
  <conditionalFormatting sqref="C8">
    <cfRule type="cellIs" dxfId="144" priority="23" operator="equal">
      <formula>"RED"</formula>
    </cfRule>
  </conditionalFormatting>
  <conditionalFormatting sqref="C8">
    <cfRule type="cellIs" dxfId="143" priority="24" operator="equal">
      <formula>"GREEN"</formula>
    </cfRule>
  </conditionalFormatting>
  <conditionalFormatting sqref="C9">
    <cfRule type="cellIs" dxfId="142" priority="25" operator="equal">
      <formula>"AMBER"</formula>
    </cfRule>
  </conditionalFormatting>
  <conditionalFormatting sqref="C9">
    <cfRule type="cellIs" dxfId="141" priority="26" operator="equal">
      <formula>"RED"</formula>
    </cfRule>
  </conditionalFormatting>
  <conditionalFormatting sqref="C9">
    <cfRule type="cellIs" dxfId="140" priority="27" operator="equal">
      <formula>"GREEN"</formula>
    </cfRule>
  </conditionalFormatting>
  <conditionalFormatting sqref="D1">
    <cfRule type="cellIs" dxfId="139" priority="28" operator="equal">
      <formula>"AMBER"</formula>
    </cfRule>
  </conditionalFormatting>
  <conditionalFormatting sqref="D1">
    <cfRule type="cellIs" dxfId="138" priority="29" operator="equal">
      <formula>"RED"</formula>
    </cfRule>
  </conditionalFormatting>
  <conditionalFormatting sqref="D1">
    <cfRule type="cellIs" dxfId="137" priority="30" operator="equal">
      <formula>"GREEN"</formula>
    </cfRule>
  </conditionalFormatting>
  <conditionalFormatting sqref="D2">
    <cfRule type="cellIs" dxfId="136" priority="31" operator="equal">
      <formula>"AMBER"</formula>
    </cfRule>
  </conditionalFormatting>
  <conditionalFormatting sqref="D2">
    <cfRule type="cellIs" dxfId="135" priority="32" operator="equal">
      <formula>"RED"</formula>
    </cfRule>
  </conditionalFormatting>
  <conditionalFormatting sqref="D2">
    <cfRule type="cellIs" dxfId="134" priority="33" operator="equal">
      <formula>"GREEN"</formula>
    </cfRule>
  </conditionalFormatting>
  <conditionalFormatting sqref="D3">
    <cfRule type="cellIs" dxfId="133" priority="34" operator="equal">
      <formula>"AMBER"</formula>
    </cfRule>
  </conditionalFormatting>
  <conditionalFormatting sqref="D3">
    <cfRule type="cellIs" dxfId="132" priority="35" operator="equal">
      <formula>"RED"</formula>
    </cfRule>
  </conditionalFormatting>
  <conditionalFormatting sqref="D3">
    <cfRule type="cellIs" dxfId="131" priority="36" operator="equal">
      <formula>"GREEN"</formula>
    </cfRule>
  </conditionalFormatting>
  <conditionalFormatting sqref="D4">
    <cfRule type="cellIs" dxfId="130" priority="37" operator="equal">
      <formula>"AMBER"</formula>
    </cfRule>
  </conditionalFormatting>
  <conditionalFormatting sqref="D4">
    <cfRule type="cellIs" dxfId="129" priority="38" operator="equal">
      <formula>"RED"</formula>
    </cfRule>
  </conditionalFormatting>
  <conditionalFormatting sqref="D4">
    <cfRule type="cellIs" dxfId="128" priority="39" operator="equal">
      <formula>"GREEN"</formula>
    </cfRule>
  </conditionalFormatting>
  <conditionalFormatting sqref="D5">
    <cfRule type="cellIs" dxfId="127" priority="40" operator="equal">
      <formula>"AMBER"</formula>
    </cfRule>
  </conditionalFormatting>
  <conditionalFormatting sqref="D5">
    <cfRule type="cellIs" dxfId="126" priority="41" operator="equal">
      <formula>"RED"</formula>
    </cfRule>
  </conditionalFormatting>
  <conditionalFormatting sqref="D5">
    <cfRule type="cellIs" dxfId="125" priority="42" operator="equal">
      <formula>"GREEN"</formula>
    </cfRule>
  </conditionalFormatting>
  <conditionalFormatting sqref="D6">
    <cfRule type="cellIs" dxfId="124" priority="43" operator="equal">
      <formula>"AMBER"</formula>
    </cfRule>
  </conditionalFormatting>
  <conditionalFormatting sqref="D6">
    <cfRule type="cellIs" dxfId="123" priority="44" operator="equal">
      <formula>"RED"</formula>
    </cfRule>
  </conditionalFormatting>
  <conditionalFormatting sqref="D6">
    <cfRule type="cellIs" dxfId="122" priority="45" operator="equal">
      <formula>"GREEN"</formula>
    </cfRule>
  </conditionalFormatting>
  <conditionalFormatting sqref="D7">
    <cfRule type="cellIs" dxfId="121" priority="46" operator="equal">
      <formula>"AMBER"</formula>
    </cfRule>
  </conditionalFormatting>
  <conditionalFormatting sqref="D7">
    <cfRule type="cellIs" dxfId="120" priority="47" operator="equal">
      <formula>"RED"</formula>
    </cfRule>
  </conditionalFormatting>
  <conditionalFormatting sqref="D7">
    <cfRule type="cellIs" dxfId="119" priority="48" operator="equal">
      <formula>"GREEN"</formula>
    </cfRule>
  </conditionalFormatting>
  <conditionalFormatting sqref="D8">
    <cfRule type="cellIs" dxfId="118" priority="49" operator="equal">
      <formula>"AMBER"</formula>
    </cfRule>
  </conditionalFormatting>
  <conditionalFormatting sqref="D8">
    <cfRule type="cellIs" dxfId="117" priority="50" operator="equal">
      <formula>"RED"</formula>
    </cfRule>
  </conditionalFormatting>
  <conditionalFormatting sqref="D8">
    <cfRule type="cellIs" dxfId="116" priority="51" operator="equal">
      <formula>"GREEN"</formula>
    </cfRule>
  </conditionalFormatting>
  <conditionalFormatting sqref="D9">
    <cfRule type="cellIs" dxfId="115" priority="52" operator="equal">
      <formula>"AMBER"</formula>
    </cfRule>
  </conditionalFormatting>
  <conditionalFormatting sqref="D9">
    <cfRule type="cellIs" dxfId="114" priority="53" operator="equal">
      <formula>"RED"</formula>
    </cfRule>
  </conditionalFormatting>
  <conditionalFormatting sqref="D9">
    <cfRule type="cellIs" dxfId="113" priority="54" operator="equal">
      <formula>"GREEN"</formula>
    </cfRule>
  </conditionalFormatting>
  <conditionalFormatting sqref="J15">
    <cfRule type="cellIs" dxfId="112" priority="55" operator="equal">
      <formula>"AMBER"</formula>
    </cfRule>
  </conditionalFormatting>
  <conditionalFormatting sqref="J15">
    <cfRule type="cellIs" dxfId="111" priority="56" operator="equal">
      <formula>"RED"</formula>
    </cfRule>
  </conditionalFormatting>
  <conditionalFormatting sqref="J15">
    <cfRule type="cellIs" dxfId="110" priority="57" operator="equal">
      <formula>"GREEN"</formula>
    </cfRule>
  </conditionalFormatting>
  <conditionalFormatting sqref="M25">
    <cfRule type="expression" dxfId="109" priority="58">
      <formula>M25&lt;&gt;Q25</formula>
    </cfRule>
  </conditionalFormatting>
  <conditionalFormatting sqref="M26">
    <cfRule type="expression" dxfId="108" priority="59">
      <formula>M25&lt;&gt;Q25</formula>
    </cfRule>
  </conditionalFormatting>
  <conditionalFormatting sqref="M27">
    <cfRule type="expression" dxfId="107" priority="60">
      <formula>M25&lt;&gt;Q25</formula>
    </cfRule>
  </conditionalFormatting>
  <conditionalFormatting sqref="M28">
    <cfRule type="expression" dxfId="106" priority="61">
      <formula>M25&lt;&gt;Q25</formula>
    </cfRule>
  </conditionalFormatting>
  <conditionalFormatting sqref="M29">
    <cfRule type="expression" dxfId="105" priority="62">
      <formula>M25&lt;&gt;Q25</formula>
    </cfRule>
  </conditionalFormatting>
  <conditionalFormatting sqref="M30">
    <cfRule type="expression" dxfId="104" priority="63">
      <formula>M25&lt;&gt;Q25</formula>
    </cfRule>
  </conditionalFormatting>
  <conditionalFormatting sqref="M31">
    <cfRule type="expression" dxfId="103" priority="64">
      <formula>M25&lt;&gt;Q25</formula>
    </cfRule>
  </conditionalFormatting>
  <conditionalFormatting sqref="M32">
    <cfRule type="expression" dxfId="102" priority="65">
      <formula>M25&lt;&gt;Q25</formula>
    </cfRule>
  </conditionalFormatting>
  <conditionalFormatting sqref="M33">
    <cfRule type="expression" dxfId="101" priority="66">
      <formula>M25&lt;&gt;Q25</formula>
    </cfRule>
  </conditionalFormatting>
  <conditionalFormatting sqref="M34">
    <cfRule type="expression" dxfId="100" priority="67">
      <formula>M25&lt;&gt;Q25</formula>
    </cfRule>
  </conditionalFormatting>
  <conditionalFormatting sqref="M35">
    <cfRule type="expression" dxfId="99" priority="68">
      <formula>M25&lt;&gt;Q25</formula>
    </cfRule>
  </conditionalFormatting>
  <conditionalFormatting sqref="M36">
    <cfRule type="expression" dxfId="98" priority="69">
      <formula>M25&lt;&gt;Q25</formula>
    </cfRule>
  </conditionalFormatting>
  <conditionalFormatting sqref="M37">
    <cfRule type="expression" dxfId="97" priority="70">
      <formula>M25&lt;&gt;Q25</formula>
    </cfRule>
  </conditionalFormatting>
  <conditionalFormatting sqref="I25">
    <cfRule type="expression" dxfId="96" priority="71">
      <formula>I25&lt;&gt;P25</formula>
    </cfRule>
  </conditionalFormatting>
  <conditionalFormatting sqref="I26">
    <cfRule type="expression" dxfId="95" priority="72">
      <formula>I25&lt;&gt;P25</formula>
    </cfRule>
  </conditionalFormatting>
  <conditionalFormatting sqref="I27">
    <cfRule type="expression" dxfId="94" priority="73">
      <formula>I25&lt;&gt;P25</formula>
    </cfRule>
  </conditionalFormatting>
  <conditionalFormatting sqref="I28">
    <cfRule type="expression" dxfId="93" priority="74">
      <formula>I25&lt;&gt;P25</formula>
    </cfRule>
  </conditionalFormatting>
  <conditionalFormatting sqref="I29">
    <cfRule type="expression" dxfId="92" priority="75">
      <formula>I25&lt;&gt;P25</formula>
    </cfRule>
  </conditionalFormatting>
  <conditionalFormatting sqref="I30">
    <cfRule type="expression" dxfId="91" priority="76">
      <formula>I25&lt;&gt;P25</formula>
    </cfRule>
  </conditionalFormatting>
  <conditionalFormatting sqref="I31">
    <cfRule type="expression" dxfId="90" priority="77">
      <formula>I25&lt;&gt;P25</formula>
    </cfRule>
  </conditionalFormatting>
  <conditionalFormatting sqref="I32">
    <cfRule type="expression" dxfId="89" priority="78">
      <formula>I25&lt;&gt;P25</formula>
    </cfRule>
  </conditionalFormatting>
  <conditionalFormatting sqref="I33">
    <cfRule type="expression" dxfId="88" priority="79">
      <formula>I25&lt;&gt;P25</formula>
    </cfRule>
  </conditionalFormatting>
  <conditionalFormatting sqref="I34">
    <cfRule type="expression" dxfId="87" priority="80">
      <formula>I25&lt;&gt;P25</formula>
    </cfRule>
  </conditionalFormatting>
  <conditionalFormatting sqref="I35">
    <cfRule type="expression" dxfId="86" priority="81">
      <formula>I25&lt;&gt;P25</formula>
    </cfRule>
  </conditionalFormatting>
  <conditionalFormatting sqref="I36">
    <cfRule type="expression" dxfId="85" priority="82">
      <formula>I25&lt;&gt;P25</formula>
    </cfRule>
  </conditionalFormatting>
  <conditionalFormatting sqref="I37">
    <cfRule type="expression" dxfId="84" priority="83">
      <formula>I25&lt;&gt;P25</formula>
    </cfRule>
  </conditionalFormatting>
  <conditionalFormatting sqref="I38">
    <cfRule type="expression" dxfId="83" priority="84">
      <formula>$I$38=$I$39</formula>
    </cfRule>
  </conditionalFormatting>
  <conditionalFormatting sqref="I20">
    <cfRule type="cellIs" dxfId="82" priority="85" operator="lessThan">
      <formula>1</formula>
    </cfRule>
  </conditionalFormatting>
  <conditionalFormatting sqref="M38">
    <cfRule type="expression" dxfId="81" priority="86">
      <formula>$M$38&gt;($J$20-1)</formula>
    </cfRule>
  </conditionalFormatting>
  <conditionalFormatting sqref="D25">
    <cfRule type="expression" dxfId="80" priority="87">
      <formula>$C25&gt;LastDateReport</formula>
    </cfRule>
  </conditionalFormatting>
  <conditionalFormatting sqref="D26">
    <cfRule type="expression" dxfId="79" priority="88">
      <formula>$C25&gt;LastDateReport</formula>
    </cfRule>
  </conditionalFormatting>
  <conditionalFormatting sqref="D27">
    <cfRule type="expression" dxfId="78" priority="89">
      <formula>$C25&gt;LastDateReport</formula>
    </cfRule>
  </conditionalFormatting>
  <conditionalFormatting sqref="D28">
    <cfRule type="expression" dxfId="77" priority="90">
      <formula>$C25&gt;LastDateReport</formula>
    </cfRule>
  </conditionalFormatting>
  <conditionalFormatting sqref="D29">
    <cfRule type="expression" dxfId="76" priority="91">
      <formula>$C25&gt;LastDateReport</formula>
    </cfRule>
  </conditionalFormatting>
  <conditionalFormatting sqref="D30">
    <cfRule type="expression" dxfId="75" priority="92">
      <formula>$C25&gt;LastDateReport</formula>
    </cfRule>
  </conditionalFormatting>
  <conditionalFormatting sqref="D31">
    <cfRule type="expression" dxfId="74" priority="93">
      <formula>$C25&gt;LastDateReport</formula>
    </cfRule>
  </conditionalFormatting>
  <conditionalFormatting sqref="D32">
    <cfRule type="expression" dxfId="73" priority="94">
      <formula>$C25&gt;LastDateReport</formula>
    </cfRule>
  </conditionalFormatting>
  <conditionalFormatting sqref="D33">
    <cfRule type="expression" dxfId="72" priority="95">
      <formula>$C25&gt;LastDateReport</formula>
    </cfRule>
  </conditionalFormatting>
  <conditionalFormatting sqref="D34">
    <cfRule type="expression" dxfId="71" priority="96">
      <formula>$C25&gt;LastDateReport</formula>
    </cfRule>
  </conditionalFormatting>
  <conditionalFormatting sqref="D35">
    <cfRule type="expression" dxfId="70" priority="97">
      <formula>$C25&gt;LastDateReport</formula>
    </cfRule>
  </conditionalFormatting>
  <conditionalFormatting sqref="D36">
    <cfRule type="expression" dxfId="69" priority="98">
      <formula>$C25&gt;LastDateReport</formula>
    </cfRule>
  </conditionalFormatting>
  <conditionalFormatting sqref="D37">
    <cfRule type="expression" dxfId="68" priority="99">
      <formula>$C25&gt;LastDateReport</formula>
    </cfRule>
  </conditionalFormatting>
  <conditionalFormatting sqref="E25">
    <cfRule type="expression" dxfId="67" priority="100">
      <formula>$C25&gt;LastDateReport</formula>
    </cfRule>
  </conditionalFormatting>
  <conditionalFormatting sqref="E26">
    <cfRule type="expression" dxfId="66" priority="101">
      <formula>$C25&gt;LastDateReport</formula>
    </cfRule>
  </conditionalFormatting>
  <conditionalFormatting sqref="E27">
    <cfRule type="expression" dxfId="65" priority="102">
      <formula>$C25&gt;LastDateReport</formula>
    </cfRule>
  </conditionalFormatting>
  <conditionalFormatting sqref="E28">
    <cfRule type="expression" dxfId="64" priority="103">
      <formula>$C25&gt;LastDateReport</formula>
    </cfRule>
  </conditionalFormatting>
  <conditionalFormatting sqref="E29">
    <cfRule type="expression" dxfId="63" priority="104">
      <formula>$C25&gt;LastDateReport</formula>
    </cfRule>
  </conditionalFormatting>
  <conditionalFormatting sqref="E30">
    <cfRule type="expression" dxfId="62" priority="105">
      <formula>$C25&gt;LastDateReport</formula>
    </cfRule>
  </conditionalFormatting>
  <conditionalFormatting sqref="E31">
    <cfRule type="expression" dxfId="61" priority="106">
      <formula>$C25&gt;LastDateReport</formula>
    </cfRule>
  </conditionalFormatting>
  <conditionalFormatting sqref="E32">
    <cfRule type="expression" dxfId="60" priority="107">
      <formula>$C25&gt;LastDateReport</formula>
    </cfRule>
  </conditionalFormatting>
  <conditionalFormatting sqref="E33">
    <cfRule type="expression" dxfId="59" priority="108">
      <formula>$C25&gt;LastDateReport</formula>
    </cfRule>
  </conditionalFormatting>
  <conditionalFormatting sqref="E34">
    <cfRule type="expression" dxfId="58" priority="109">
      <formula>$C25&gt;LastDateReport</formula>
    </cfRule>
  </conditionalFormatting>
  <conditionalFormatting sqref="E35">
    <cfRule type="expression" dxfId="57" priority="110">
      <formula>$C25&gt;LastDateReport</formula>
    </cfRule>
  </conditionalFormatting>
  <conditionalFormatting sqref="E36">
    <cfRule type="expression" dxfId="56" priority="111">
      <formula>$C25&gt;LastDateReport</formula>
    </cfRule>
  </conditionalFormatting>
  <conditionalFormatting sqref="E37">
    <cfRule type="expression" dxfId="55" priority="112">
      <formula>$C25&gt;LastDateReport</formula>
    </cfRule>
  </conditionalFormatting>
  <conditionalFormatting sqref="F25">
    <cfRule type="expression" dxfId="54" priority="113">
      <formula>$C25&gt;LastDateReport</formula>
    </cfRule>
  </conditionalFormatting>
  <conditionalFormatting sqref="F26">
    <cfRule type="expression" dxfId="53" priority="114">
      <formula>$C25&gt;LastDateReport</formula>
    </cfRule>
  </conditionalFormatting>
  <conditionalFormatting sqref="F27">
    <cfRule type="expression" dxfId="52" priority="115">
      <formula>$C25&gt;LastDateReport</formula>
    </cfRule>
  </conditionalFormatting>
  <conditionalFormatting sqref="F28">
    <cfRule type="expression" dxfId="51" priority="116">
      <formula>$C25&gt;LastDateReport</formula>
    </cfRule>
  </conditionalFormatting>
  <conditionalFormatting sqref="F29">
    <cfRule type="expression" dxfId="50" priority="117">
      <formula>$C25&gt;LastDateReport</formula>
    </cfRule>
  </conditionalFormatting>
  <conditionalFormatting sqref="F30">
    <cfRule type="expression" dxfId="49" priority="118">
      <formula>$C25&gt;LastDateReport</formula>
    </cfRule>
  </conditionalFormatting>
  <conditionalFormatting sqref="F31">
    <cfRule type="expression" dxfId="48" priority="119">
      <formula>$C25&gt;LastDateReport</formula>
    </cfRule>
  </conditionalFormatting>
  <conditionalFormatting sqref="F32">
    <cfRule type="expression" dxfId="47" priority="120">
      <formula>$C25&gt;LastDateReport</formula>
    </cfRule>
  </conditionalFormatting>
  <conditionalFormatting sqref="F33">
    <cfRule type="expression" dxfId="46" priority="121">
      <formula>$C25&gt;LastDateReport</formula>
    </cfRule>
  </conditionalFormatting>
  <conditionalFormatting sqref="F34">
    <cfRule type="expression" dxfId="45" priority="122">
      <formula>$C25&gt;LastDateReport</formula>
    </cfRule>
  </conditionalFormatting>
  <conditionalFormatting sqref="F35">
    <cfRule type="expression" dxfId="44" priority="123">
      <formula>$C25&gt;LastDateReport</formula>
    </cfRule>
  </conditionalFormatting>
  <conditionalFormatting sqref="F36">
    <cfRule type="expression" dxfId="43" priority="124">
      <formula>$C25&gt;LastDateReport</formula>
    </cfRule>
  </conditionalFormatting>
  <conditionalFormatting sqref="F37">
    <cfRule type="expression" dxfId="42" priority="125">
      <formula>$C25&gt;LastDateReport</formula>
    </cfRule>
  </conditionalFormatting>
  <conditionalFormatting sqref="G25">
    <cfRule type="expression" dxfId="41" priority="126">
      <formula>$C25&gt;LastDateReport</formula>
    </cfRule>
  </conditionalFormatting>
  <conditionalFormatting sqref="G26">
    <cfRule type="expression" dxfId="40" priority="127">
      <formula>$C25&gt;LastDateReport</formula>
    </cfRule>
  </conditionalFormatting>
  <conditionalFormatting sqref="G27">
    <cfRule type="expression" dxfId="39" priority="128">
      <formula>$C25&gt;LastDateReport</formula>
    </cfRule>
  </conditionalFormatting>
  <conditionalFormatting sqref="G28">
    <cfRule type="expression" dxfId="38" priority="129">
      <formula>$C25&gt;LastDateReport</formula>
    </cfRule>
  </conditionalFormatting>
  <conditionalFormatting sqref="G29">
    <cfRule type="expression" dxfId="37" priority="130">
      <formula>$C25&gt;LastDateReport</formula>
    </cfRule>
  </conditionalFormatting>
  <conditionalFormatting sqref="G30">
    <cfRule type="expression" dxfId="36" priority="131">
      <formula>$C25&gt;LastDateReport</formula>
    </cfRule>
  </conditionalFormatting>
  <conditionalFormatting sqref="G31">
    <cfRule type="expression" dxfId="35" priority="132">
      <formula>$C25&gt;LastDateReport</formula>
    </cfRule>
  </conditionalFormatting>
  <conditionalFormatting sqref="G32">
    <cfRule type="expression" dxfId="34" priority="133">
      <formula>$C25&gt;LastDateReport</formula>
    </cfRule>
  </conditionalFormatting>
  <conditionalFormatting sqref="G33">
    <cfRule type="expression" dxfId="33" priority="134">
      <formula>$C25&gt;LastDateReport</formula>
    </cfRule>
  </conditionalFormatting>
  <conditionalFormatting sqref="G34">
    <cfRule type="expression" dxfId="32" priority="135">
      <formula>$C25&gt;LastDateReport</formula>
    </cfRule>
  </conditionalFormatting>
  <conditionalFormatting sqref="G35">
    <cfRule type="expression" dxfId="31" priority="136">
      <formula>$C25&gt;LastDateReport</formula>
    </cfRule>
  </conditionalFormatting>
  <conditionalFormatting sqref="G36">
    <cfRule type="expression" dxfId="30" priority="137">
      <formula>$C25&gt;LastDateReport</formula>
    </cfRule>
  </conditionalFormatting>
  <conditionalFormatting sqref="G37">
    <cfRule type="expression" dxfId="29" priority="138">
      <formula>$C25&gt;LastDateReport</formula>
    </cfRule>
  </conditionalFormatting>
  <conditionalFormatting sqref="J25">
    <cfRule type="expression" dxfId="28" priority="139">
      <formula>$C25&gt;LastDateReport</formula>
    </cfRule>
  </conditionalFormatting>
  <conditionalFormatting sqref="J26">
    <cfRule type="expression" dxfId="27" priority="140">
      <formula>$C25&gt;LastDateReport</formula>
    </cfRule>
  </conditionalFormatting>
  <conditionalFormatting sqref="J27">
    <cfRule type="expression" dxfId="26" priority="141">
      <formula>$C25&gt;LastDateReport</formula>
    </cfRule>
  </conditionalFormatting>
  <conditionalFormatting sqref="J28">
    <cfRule type="expression" dxfId="25" priority="142">
      <formula>$C25&gt;LastDateReport</formula>
    </cfRule>
  </conditionalFormatting>
  <conditionalFormatting sqref="J29">
    <cfRule type="expression" dxfId="24" priority="143">
      <formula>$C25&gt;LastDateReport</formula>
    </cfRule>
  </conditionalFormatting>
  <conditionalFormatting sqref="J30">
    <cfRule type="expression" dxfId="23" priority="144">
      <formula>$C25&gt;LastDateReport</formula>
    </cfRule>
  </conditionalFormatting>
  <conditionalFormatting sqref="J31">
    <cfRule type="expression" dxfId="22" priority="145">
      <formula>$C25&gt;LastDateReport</formula>
    </cfRule>
  </conditionalFormatting>
  <conditionalFormatting sqref="J32">
    <cfRule type="expression" dxfId="21" priority="146">
      <formula>$C25&gt;LastDateReport</formula>
    </cfRule>
  </conditionalFormatting>
  <conditionalFormatting sqref="J33">
    <cfRule type="expression" dxfId="20" priority="147">
      <formula>$C25&gt;LastDateReport</formula>
    </cfRule>
  </conditionalFormatting>
  <conditionalFormatting sqref="J34">
    <cfRule type="expression" dxfId="19" priority="148">
      <formula>$C25&gt;LastDateReport</formula>
    </cfRule>
  </conditionalFormatting>
  <conditionalFormatting sqref="J35">
    <cfRule type="expression" dxfId="18" priority="149">
      <formula>$C25&gt;LastDateReport</formula>
    </cfRule>
  </conditionalFormatting>
  <conditionalFormatting sqref="J36">
    <cfRule type="expression" dxfId="17" priority="150">
      <formula>$C25&gt;LastDateReport</formula>
    </cfRule>
  </conditionalFormatting>
  <conditionalFormatting sqref="J37">
    <cfRule type="expression" dxfId="16" priority="151">
      <formula>$C25&gt;LastDateReport</formula>
    </cfRule>
  </conditionalFormatting>
  <conditionalFormatting sqref="K25">
    <cfRule type="expression" dxfId="15" priority="152">
      <formula>$C25&gt;LastDateReport</formula>
    </cfRule>
  </conditionalFormatting>
  <conditionalFormatting sqref="K26">
    <cfRule type="expression" dxfId="14" priority="153">
      <formula>$C25&gt;LastDateReport</formula>
    </cfRule>
  </conditionalFormatting>
  <conditionalFormatting sqref="K27">
    <cfRule type="expression" dxfId="13" priority="154">
      <formula>$C25&gt;LastDateReport</formula>
    </cfRule>
  </conditionalFormatting>
  <conditionalFormatting sqref="K28">
    <cfRule type="expression" dxfId="12" priority="155">
      <formula>$C25&gt;LastDateReport</formula>
    </cfRule>
  </conditionalFormatting>
  <conditionalFormatting sqref="K29">
    <cfRule type="expression" dxfId="11" priority="156">
      <formula>$C25&gt;LastDateReport</formula>
    </cfRule>
  </conditionalFormatting>
  <conditionalFormatting sqref="K30">
    <cfRule type="expression" dxfId="10" priority="157">
      <formula>$C25&gt;LastDateReport</formula>
    </cfRule>
  </conditionalFormatting>
  <conditionalFormatting sqref="K31">
    <cfRule type="expression" dxfId="9" priority="158">
      <formula>$C25&gt;LastDateReport</formula>
    </cfRule>
  </conditionalFormatting>
  <conditionalFormatting sqref="K32">
    <cfRule type="expression" dxfId="8" priority="159">
      <formula>$C25&gt;LastDateReport</formula>
    </cfRule>
  </conditionalFormatting>
  <conditionalFormatting sqref="K33">
    <cfRule type="expression" dxfId="7" priority="160">
      <formula>$C25&gt;LastDateReport</formula>
    </cfRule>
  </conditionalFormatting>
  <conditionalFormatting sqref="K34">
    <cfRule type="expression" dxfId="6" priority="161">
      <formula>$C25&gt;LastDateReport</formula>
    </cfRule>
  </conditionalFormatting>
  <conditionalFormatting sqref="K35">
    <cfRule type="expression" dxfId="5" priority="162">
      <formula>$C25&gt;LastDateReport</formula>
    </cfRule>
  </conditionalFormatting>
  <conditionalFormatting sqref="K36">
    <cfRule type="expression" dxfId="4" priority="163">
      <formula>$C25&gt;LastDateReport</formula>
    </cfRule>
  </conditionalFormatting>
  <conditionalFormatting sqref="K37">
    <cfRule type="expression" dxfId="3"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23" workbookViewId="0">
      <selection activeCell="M25" sqref="M25"/>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GREEN</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41456</v>
      </c>
      <c r="E12" s="125"/>
      <c r="O12" s="10"/>
    </row>
    <row r="13" spans="1:18" s="5" customFormat="1" ht="16" customHeight="1">
      <c r="A13" s="72"/>
      <c r="B13" s="129" t="s">
        <v>43</v>
      </c>
      <c r="C13" s="197"/>
      <c r="D13" s="134">
        <f>LastDateReport</f>
        <v>41547</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5"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19">
        <v>1</v>
      </c>
      <c r="C19" s="319">
        <v>1</v>
      </c>
      <c r="D19" s="320" t="s">
        <v>60</v>
      </c>
      <c r="E19" s="320" t="s">
        <v>61</v>
      </c>
      <c r="F19" s="191">
        <v>41011</v>
      </c>
      <c r="G19" s="123">
        <v>100</v>
      </c>
      <c r="H19" s="350">
        <v>41085</v>
      </c>
      <c r="I19" s="228">
        <f t="shared" ref="I19:I36" si="0">IF(ISERROR(IF(H19&lt;1,"",H19-F19)),"",IF(H19&lt;1,"",H19-F19))</f>
        <v>74</v>
      </c>
      <c r="J19" s="192"/>
      <c r="K19" s="193"/>
      <c r="L19" s="194"/>
      <c r="M19" s="312" t="s">
        <v>396</v>
      </c>
      <c r="N19" s="162" t="str">
        <f t="shared" ref="N19:N36" si="1">IF(O19="NOT COMPLETE","COMMENT REQUIRED","")</f>
        <v/>
      </c>
      <c r="O19" s="225" t="str">
        <f t="shared" ref="O19:O36" si="2">IF(F19&lt;LastDateReport+1,IF(H19="","NOT COMPLETE","COMPLETE"),"Not Due")</f>
        <v>COMPLETE</v>
      </c>
      <c r="P19" s="31" t="str">
        <f t="shared" ref="P19:P36" si="3">IF(O19="NOT COMPLETE",IF(LastDateReport-F19&lt;28,IF(LastDateReport-F19&gt;7,"AMBER","GREEN"),"RED"),"")</f>
        <v/>
      </c>
      <c r="Q19" s="223"/>
      <c r="R19" s="5"/>
    </row>
    <row r="20" spans="1:18" ht="28">
      <c r="A20" s="65"/>
      <c r="B20" s="319">
        <v>2</v>
      </c>
      <c r="C20" s="319">
        <v>2</v>
      </c>
      <c r="D20" s="320" t="s">
        <v>63</v>
      </c>
      <c r="E20" s="320" t="s">
        <v>64</v>
      </c>
      <c r="F20" s="191">
        <v>41011</v>
      </c>
      <c r="G20" s="123">
        <v>100</v>
      </c>
      <c r="H20" s="350">
        <v>41085</v>
      </c>
      <c r="I20" s="228">
        <f t="shared" si="0"/>
        <v>74</v>
      </c>
      <c r="J20" s="193" t="s">
        <v>65</v>
      </c>
      <c r="K20" s="193"/>
      <c r="L20" s="194"/>
      <c r="M20" s="312" t="s">
        <v>396</v>
      </c>
      <c r="N20" s="162" t="str">
        <f t="shared" si="1"/>
        <v/>
      </c>
      <c r="O20" s="225" t="str">
        <f t="shared" si="2"/>
        <v>COMPLETE</v>
      </c>
      <c r="P20" s="31" t="str">
        <f t="shared" si="3"/>
        <v/>
      </c>
      <c r="Q20" s="4"/>
      <c r="R20" s="4"/>
    </row>
    <row r="21" spans="1:18" ht="42" customHeight="1">
      <c r="B21" s="319">
        <v>3</v>
      </c>
      <c r="C21" s="319">
        <v>3</v>
      </c>
      <c r="D21" s="320" t="s">
        <v>66</v>
      </c>
      <c r="E21" s="320" t="s">
        <v>67</v>
      </c>
      <c r="F21" s="191">
        <v>41044</v>
      </c>
      <c r="G21" s="123">
        <v>100</v>
      </c>
      <c r="H21" s="350">
        <v>41085</v>
      </c>
      <c r="I21" s="228">
        <f t="shared" si="0"/>
        <v>41</v>
      </c>
      <c r="J21" s="193"/>
      <c r="K21" s="193"/>
      <c r="L21" s="194"/>
      <c r="M21" s="312" t="s">
        <v>396</v>
      </c>
      <c r="N21" s="162" t="str">
        <f t="shared" si="1"/>
        <v/>
      </c>
      <c r="O21" s="225" t="str">
        <f t="shared" si="2"/>
        <v>COMPLETE</v>
      </c>
      <c r="P21" s="31" t="str">
        <f t="shared" si="3"/>
        <v/>
      </c>
      <c r="Q21" s="4"/>
      <c r="R21" s="4"/>
    </row>
    <row r="22" spans="1:18" ht="28" customHeight="1">
      <c r="B22" s="319">
        <v>4</v>
      </c>
      <c r="C22" s="319">
        <v>4</v>
      </c>
      <c r="D22" s="320" t="s">
        <v>68</v>
      </c>
      <c r="E22" s="320" t="s">
        <v>69</v>
      </c>
      <c r="F22" s="191">
        <v>41091</v>
      </c>
      <c r="G22" s="123">
        <v>100</v>
      </c>
      <c r="H22" s="350">
        <v>41085</v>
      </c>
      <c r="I22" s="228">
        <f t="shared" si="0"/>
        <v>-6</v>
      </c>
      <c r="J22" s="193"/>
      <c r="K22" s="193"/>
      <c r="L22" s="194"/>
      <c r="M22" s="312" t="s">
        <v>62</v>
      </c>
      <c r="N22" s="162" t="str">
        <f t="shared" si="1"/>
        <v/>
      </c>
      <c r="O22" s="225" t="str">
        <f t="shared" si="2"/>
        <v>COMPLETE</v>
      </c>
      <c r="P22" s="31" t="str">
        <f t="shared" si="3"/>
        <v/>
      </c>
      <c r="Q22" s="4"/>
      <c r="R22" s="4"/>
    </row>
    <row r="23" spans="1:18" ht="42" customHeight="1">
      <c r="B23" s="319">
        <v>5</v>
      </c>
      <c r="C23" s="319">
        <v>5</v>
      </c>
      <c r="D23" s="320" t="s">
        <v>70</v>
      </c>
      <c r="E23" s="320" t="s">
        <v>71</v>
      </c>
      <c r="F23" s="191">
        <v>41074</v>
      </c>
      <c r="G23" s="123">
        <v>100</v>
      </c>
      <c r="H23" s="350">
        <v>41085</v>
      </c>
      <c r="I23" s="228">
        <f t="shared" si="0"/>
        <v>11</v>
      </c>
      <c r="J23" s="195"/>
      <c r="K23" s="193" t="s">
        <v>65</v>
      </c>
      <c r="L23" s="194"/>
      <c r="M23" s="312" t="s">
        <v>72</v>
      </c>
      <c r="N23" s="162" t="str">
        <f t="shared" si="1"/>
        <v/>
      </c>
      <c r="O23" s="225" t="str">
        <f t="shared" si="2"/>
        <v>COMPLETE</v>
      </c>
      <c r="P23" s="31" t="str">
        <f t="shared" si="3"/>
        <v/>
      </c>
      <c r="Q23" s="4"/>
      <c r="R23" s="4"/>
    </row>
    <row r="24" spans="1:18">
      <c r="B24" s="319">
        <v>6</v>
      </c>
      <c r="C24" s="319">
        <v>6</v>
      </c>
      <c r="D24" s="320" t="s">
        <v>73</v>
      </c>
      <c r="E24" s="320" t="s">
        <v>74</v>
      </c>
      <c r="F24" s="191">
        <v>41089</v>
      </c>
      <c r="G24" s="123">
        <v>100</v>
      </c>
      <c r="H24" s="350">
        <v>41085</v>
      </c>
      <c r="I24" s="228">
        <f t="shared" si="0"/>
        <v>-4</v>
      </c>
      <c r="J24" s="195" t="s">
        <v>65</v>
      </c>
      <c r="K24" s="193"/>
      <c r="L24" s="194"/>
      <c r="M24" s="312" t="s">
        <v>75</v>
      </c>
      <c r="N24" s="162" t="str">
        <f t="shared" si="1"/>
        <v/>
      </c>
      <c r="O24" s="225" t="str">
        <f t="shared" si="2"/>
        <v>COMPLETE</v>
      </c>
      <c r="P24" s="31" t="str">
        <f t="shared" si="3"/>
        <v/>
      </c>
      <c r="Q24" s="4"/>
      <c r="R24" s="4"/>
    </row>
    <row r="25" spans="1:18" s="5" customFormat="1" ht="42" customHeight="1">
      <c r="B25" s="319">
        <v>7</v>
      </c>
      <c r="C25" s="319">
        <v>7</v>
      </c>
      <c r="D25" s="320" t="s">
        <v>76</v>
      </c>
      <c r="E25" s="320" t="s">
        <v>77</v>
      </c>
      <c r="F25" s="191">
        <v>41136</v>
      </c>
      <c r="G25" s="123">
        <v>100</v>
      </c>
      <c r="H25" s="350">
        <v>41176</v>
      </c>
      <c r="I25" s="228">
        <f t="shared" si="0"/>
        <v>40</v>
      </c>
      <c r="J25" s="195"/>
      <c r="K25" s="193" t="s">
        <v>65</v>
      </c>
      <c r="L25" s="194"/>
      <c r="M25" s="312" t="s">
        <v>78</v>
      </c>
      <c r="N25" s="162" t="str">
        <f t="shared" si="1"/>
        <v/>
      </c>
      <c r="O25" s="225" t="str">
        <f t="shared" si="2"/>
        <v>COMPLETE</v>
      </c>
      <c r="P25" s="31" t="str">
        <f t="shared" si="3"/>
        <v/>
      </c>
    </row>
    <row r="26" spans="1:18" s="5" customFormat="1" ht="42" customHeight="1">
      <c r="B26" s="319">
        <v>8</v>
      </c>
      <c r="C26" s="319">
        <v>8</v>
      </c>
      <c r="D26" s="320" t="s">
        <v>79</v>
      </c>
      <c r="E26" s="320" t="s">
        <v>80</v>
      </c>
      <c r="F26" s="191">
        <v>41136</v>
      </c>
      <c r="G26" s="123">
        <v>100</v>
      </c>
      <c r="H26" s="350">
        <v>41347</v>
      </c>
      <c r="I26" s="228">
        <f t="shared" si="0"/>
        <v>211</v>
      </c>
      <c r="J26" s="195"/>
      <c r="K26" s="193" t="s">
        <v>65</v>
      </c>
      <c r="L26" s="194"/>
      <c r="M26" s="312" t="s">
        <v>81</v>
      </c>
      <c r="N26" s="162" t="str">
        <f t="shared" si="1"/>
        <v/>
      </c>
      <c r="O26" s="225" t="str">
        <f t="shared" si="2"/>
        <v>COMPLETE</v>
      </c>
      <c r="P26" s="31" t="str">
        <f t="shared" si="3"/>
        <v/>
      </c>
    </row>
    <row r="27" spans="1:18" s="5" customFormat="1" ht="28" customHeight="1">
      <c r="B27" s="319">
        <v>9</v>
      </c>
      <c r="C27" s="319">
        <v>9</v>
      </c>
      <c r="D27" s="320" t="s">
        <v>82</v>
      </c>
      <c r="E27" s="320" t="s">
        <v>83</v>
      </c>
      <c r="F27" s="191">
        <v>41152</v>
      </c>
      <c r="G27" s="123">
        <v>100</v>
      </c>
      <c r="H27" s="350">
        <v>41347</v>
      </c>
      <c r="I27" s="228">
        <f t="shared" si="0"/>
        <v>195</v>
      </c>
      <c r="J27" s="195" t="s">
        <v>65</v>
      </c>
      <c r="K27" s="193"/>
      <c r="L27" s="194"/>
      <c r="M27" s="312" t="s">
        <v>84</v>
      </c>
      <c r="N27" s="162" t="str">
        <f t="shared" si="1"/>
        <v/>
      </c>
      <c r="O27" s="225" t="str">
        <f t="shared" si="2"/>
        <v>COMPLETE</v>
      </c>
      <c r="P27" s="31" t="str">
        <f t="shared" si="3"/>
        <v/>
      </c>
    </row>
    <row r="28" spans="1:18" s="5" customFormat="1" ht="42" customHeight="1">
      <c r="B28" s="319">
        <v>10</v>
      </c>
      <c r="C28" s="319">
        <v>10</v>
      </c>
      <c r="D28" s="320" t="s">
        <v>85</v>
      </c>
      <c r="E28" s="320" t="s">
        <v>86</v>
      </c>
      <c r="F28" s="191">
        <v>41182</v>
      </c>
      <c r="G28" s="123">
        <v>100</v>
      </c>
      <c r="H28" s="350">
        <v>41414</v>
      </c>
      <c r="I28" s="228">
        <f t="shared" si="0"/>
        <v>232</v>
      </c>
      <c r="J28" s="195"/>
      <c r="K28" s="193" t="s">
        <v>65</v>
      </c>
      <c r="L28" s="194"/>
      <c r="M28" s="312" t="s">
        <v>87</v>
      </c>
      <c r="N28" s="162" t="str">
        <f t="shared" si="1"/>
        <v/>
      </c>
      <c r="O28" s="225" t="str">
        <f t="shared" si="2"/>
        <v>COMPLETE</v>
      </c>
      <c r="P28" s="31" t="str">
        <f t="shared" si="3"/>
        <v/>
      </c>
    </row>
    <row r="29" spans="1:18" s="5" customFormat="1" ht="42" customHeight="1">
      <c r="B29" s="319">
        <v>11</v>
      </c>
      <c r="C29" s="319">
        <v>11</v>
      </c>
      <c r="D29" s="320" t="s">
        <v>88</v>
      </c>
      <c r="E29" s="320" t="s">
        <v>89</v>
      </c>
      <c r="F29" s="191">
        <v>41197</v>
      </c>
      <c r="G29" s="123">
        <v>75</v>
      </c>
      <c r="H29" s="350" t="str">
        <f>IF(G29=100,"Enter date of completion","")</f>
        <v/>
      </c>
      <c r="I29" s="228" t="str">
        <f t="shared" si="0"/>
        <v/>
      </c>
      <c r="J29" s="195"/>
      <c r="K29" s="193" t="s">
        <v>65</v>
      </c>
      <c r="L29" s="194"/>
      <c r="M29" s="312" t="s">
        <v>383</v>
      </c>
      <c r="N29" s="162" t="str">
        <f t="shared" si="1"/>
        <v>COMMENT REQUIRED</v>
      </c>
      <c r="O29" s="225" t="str">
        <f t="shared" si="2"/>
        <v>NOT COMPLETE</v>
      </c>
      <c r="P29" s="31" t="str">
        <f t="shared" si="3"/>
        <v>RED</v>
      </c>
    </row>
    <row r="30" spans="1:18" s="5" customFormat="1" ht="25.5" customHeight="1">
      <c r="B30" s="319">
        <v>12</v>
      </c>
      <c r="C30" s="319">
        <v>12</v>
      </c>
      <c r="D30" s="320" t="s">
        <v>90</v>
      </c>
      <c r="E30" s="320" t="s">
        <v>91</v>
      </c>
      <c r="F30" s="191">
        <v>41243</v>
      </c>
      <c r="G30" s="123">
        <v>75</v>
      </c>
      <c r="H30" s="350" t="str">
        <f>IF(G30=100,"Enter date of completion","")</f>
        <v/>
      </c>
      <c r="I30" s="228" t="str">
        <f t="shared" si="0"/>
        <v/>
      </c>
      <c r="J30" s="195" t="s">
        <v>65</v>
      </c>
      <c r="K30" s="193"/>
      <c r="L30" s="194"/>
      <c r="M30" s="312" t="s">
        <v>382</v>
      </c>
      <c r="N30" s="162" t="str">
        <f t="shared" si="1"/>
        <v>COMMENT REQUIRED</v>
      </c>
      <c r="O30" s="225" t="str">
        <f t="shared" si="2"/>
        <v>NOT COMPLETE</v>
      </c>
      <c r="P30" s="31" t="str">
        <f t="shared" si="3"/>
        <v>RED</v>
      </c>
    </row>
    <row r="31" spans="1:18" ht="42" customHeight="1">
      <c r="B31" s="319">
        <v>13</v>
      </c>
      <c r="C31" s="319">
        <v>13</v>
      </c>
      <c r="D31" s="320" t="s">
        <v>92</v>
      </c>
      <c r="E31" s="320" t="s">
        <v>93</v>
      </c>
      <c r="F31" s="191">
        <v>41258</v>
      </c>
      <c r="G31" s="123">
        <v>100</v>
      </c>
      <c r="H31" s="350">
        <v>41466</v>
      </c>
      <c r="I31" s="228">
        <f t="shared" si="0"/>
        <v>208</v>
      </c>
      <c r="J31" s="195"/>
      <c r="K31" s="193" t="s">
        <v>65</v>
      </c>
      <c r="L31" s="194"/>
      <c r="M31" s="312" t="s">
        <v>87</v>
      </c>
      <c r="N31" s="162" t="str">
        <f t="shared" si="1"/>
        <v/>
      </c>
      <c r="O31" s="225" t="str">
        <f t="shared" si="2"/>
        <v>COMPLETE</v>
      </c>
      <c r="P31" s="31" t="str">
        <f t="shared" si="3"/>
        <v/>
      </c>
      <c r="Q31" s="4"/>
      <c r="R31" s="4"/>
    </row>
    <row r="32" spans="1:18" ht="42" customHeight="1">
      <c r="B32" s="319">
        <v>14</v>
      </c>
      <c r="C32" s="319">
        <v>14</v>
      </c>
      <c r="D32" s="320" t="s">
        <v>94</v>
      </c>
      <c r="E32" s="320" t="s">
        <v>95</v>
      </c>
      <c r="F32" s="191">
        <v>41258</v>
      </c>
      <c r="G32" s="123">
        <v>100</v>
      </c>
      <c r="H32" s="350">
        <v>41347</v>
      </c>
      <c r="I32" s="228">
        <f t="shared" si="0"/>
        <v>89</v>
      </c>
      <c r="J32" s="195"/>
      <c r="K32" s="193" t="s">
        <v>65</v>
      </c>
      <c r="L32" s="194"/>
      <c r="M32" s="312" t="s">
        <v>96</v>
      </c>
      <c r="N32" s="162" t="str">
        <f t="shared" si="1"/>
        <v/>
      </c>
      <c r="O32" s="225" t="str">
        <f t="shared" si="2"/>
        <v>COMPLETE</v>
      </c>
      <c r="P32" s="31" t="str">
        <f t="shared" si="3"/>
        <v/>
      </c>
      <c r="Q32" s="4"/>
      <c r="R32" s="4"/>
    </row>
    <row r="33" spans="2:18" ht="42" customHeight="1">
      <c r="B33" s="319">
        <v>15</v>
      </c>
      <c r="C33" s="319">
        <v>15</v>
      </c>
      <c r="D33" s="320" t="s">
        <v>97</v>
      </c>
      <c r="E33" s="320" t="s">
        <v>98</v>
      </c>
      <c r="F33" s="191">
        <v>41333</v>
      </c>
      <c r="G33" s="123">
        <v>75</v>
      </c>
      <c r="H33" s="350" t="str">
        <f>IF(G33=100,"Enter date of completion","")</f>
        <v/>
      </c>
      <c r="I33" s="228" t="str">
        <f t="shared" si="0"/>
        <v/>
      </c>
      <c r="J33" s="195"/>
      <c r="K33" s="193" t="s">
        <v>65</v>
      </c>
      <c r="L33" s="194"/>
      <c r="M33" s="312" t="s">
        <v>384</v>
      </c>
      <c r="N33" s="162" t="str">
        <f t="shared" si="1"/>
        <v>COMMENT REQUIRED</v>
      </c>
      <c r="O33" s="225" t="str">
        <f t="shared" si="2"/>
        <v>NOT COMPLETE</v>
      </c>
      <c r="P33" s="31" t="str">
        <f t="shared" si="3"/>
        <v>RED</v>
      </c>
      <c r="Q33" s="4"/>
      <c r="R33" s="4"/>
    </row>
    <row r="34" spans="2:18" s="5" customFormat="1" ht="42" customHeight="1">
      <c r="B34" s="319">
        <v>16</v>
      </c>
      <c r="C34" s="319">
        <v>16</v>
      </c>
      <c r="D34" s="320" t="s">
        <v>99</v>
      </c>
      <c r="E34" s="320" t="s">
        <v>100</v>
      </c>
      <c r="F34" s="191">
        <v>41334</v>
      </c>
      <c r="G34" s="123">
        <v>75</v>
      </c>
      <c r="H34" s="350" t="str">
        <f>IF(G34=100,"Enter date of completion","")</f>
        <v/>
      </c>
      <c r="I34" s="228" t="str">
        <f t="shared" si="0"/>
        <v/>
      </c>
      <c r="J34" s="195" t="s">
        <v>65</v>
      </c>
      <c r="K34" s="193"/>
      <c r="L34" s="194"/>
      <c r="M34" s="312"/>
      <c r="N34" s="162" t="str">
        <f t="shared" si="1"/>
        <v>COMMENT REQUIRED</v>
      </c>
      <c r="O34" s="225" t="str">
        <f t="shared" si="2"/>
        <v>NOT COMPLETE</v>
      </c>
      <c r="P34" s="31" t="str">
        <f t="shared" si="3"/>
        <v>RED</v>
      </c>
    </row>
    <row r="35" spans="2:18" s="5" customFormat="1" ht="42" customHeight="1">
      <c r="B35" s="319">
        <v>17</v>
      </c>
      <c r="C35" s="319">
        <v>17</v>
      </c>
      <c r="D35" s="320" t="s">
        <v>101</v>
      </c>
      <c r="E35" s="320" t="s">
        <v>102</v>
      </c>
      <c r="F35" s="191">
        <v>41600</v>
      </c>
      <c r="G35" s="123">
        <v>0</v>
      </c>
      <c r="H35" s="350" t="str">
        <f>IF(G35=100,"Enter date of completion","")</f>
        <v/>
      </c>
      <c r="I35" s="228" t="str">
        <f t="shared" si="0"/>
        <v/>
      </c>
      <c r="J35" s="195" t="s">
        <v>65</v>
      </c>
      <c r="K35" s="193"/>
      <c r="L35" s="194"/>
      <c r="M35" s="312"/>
      <c r="N35" s="162" t="str">
        <f t="shared" si="1"/>
        <v/>
      </c>
      <c r="O35" s="225" t="str">
        <f t="shared" si="2"/>
        <v>Not Due</v>
      </c>
      <c r="P35" s="31" t="str">
        <f t="shared" si="3"/>
        <v/>
      </c>
    </row>
    <row r="36" spans="2:18" s="5" customFormat="1" ht="28" customHeight="1">
      <c r="B36" s="319">
        <v>18</v>
      </c>
      <c r="C36" s="319">
        <v>18</v>
      </c>
      <c r="D36" s="320" t="s">
        <v>103</v>
      </c>
      <c r="E36" s="320" t="s">
        <v>104</v>
      </c>
      <c r="F36" s="191">
        <v>41820</v>
      </c>
      <c r="G36" s="123">
        <v>0</v>
      </c>
      <c r="H36" s="350" t="str">
        <f>IF(G36=100,"Enter date of completion","")</f>
        <v/>
      </c>
      <c r="I36" s="228" t="str">
        <f t="shared" si="0"/>
        <v/>
      </c>
      <c r="J36" s="195"/>
      <c r="K36" s="193"/>
      <c r="L36" s="194"/>
      <c r="M36" s="312"/>
      <c r="N36" s="162" t="str">
        <f t="shared" si="1"/>
        <v/>
      </c>
      <c r="O36" s="225" t="str">
        <f t="shared" si="2"/>
        <v>Not Due</v>
      </c>
      <c r="P36" s="31" t="str">
        <f t="shared" si="3"/>
        <v/>
      </c>
    </row>
    <row r="37" spans="2:18">
      <c r="B37" s="66"/>
      <c r="C37" s="66"/>
      <c r="D37" s="66"/>
      <c r="E37" s="66"/>
      <c r="F37" s="66"/>
      <c r="G37" s="66"/>
      <c r="H37" s="66"/>
      <c r="I37" s="26" t="s">
        <v>105</v>
      </c>
      <c r="J37" s="66"/>
      <c r="K37" s="66"/>
      <c r="L37" s="66"/>
      <c r="M37" s="66"/>
      <c r="N37" s="66"/>
      <c r="O37" s="226" t="s">
        <v>106</v>
      </c>
      <c r="P37" s="226" t="str">
        <f>IF(COUNTIF(P19:P36,"RED")&gt;0,"RED",IF(COUNTIF(P19:P36,"AMBER")&gt;0,"AMBER","GREEN"))</f>
        <v>RED</v>
      </c>
      <c r="Q37" s="4"/>
      <c r="R37" s="4"/>
    </row>
    <row r="38" spans="2:18">
      <c r="B38" s="66"/>
      <c r="C38" s="66"/>
      <c r="D38" s="66"/>
      <c r="E38" s="66"/>
      <c r="F38" s="62"/>
      <c r="G38" s="66"/>
      <c r="H38" s="66"/>
      <c r="I38" s="27">
        <f>IFERROR(AVERAGE(I19:I36),"")</f>
        <v>97.083333333333329</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1" t="s">
        <v>28</v>
      </c>
      <c r="C40" s="471"/>
      <c r="D40" s="471"/>
      <c r="E40" s="471"/>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32" priority="1">
      <formula>$O19="NOT COMPLETE"</formula>
    </cfRule>
  </conditionalFormatting>
  <conditionalFormatting sqref="N20">
    <cfRule type="expression" dxfId="1431" priority="2">
      <formula>$O19="NOT COMPLETE"</formula>
    </cfRule>
  </conditionalFormatting>
  <conditionalFormatting sqref="N21">
    <cfRule type="expression" dxfId="1430" priority="3">
      <formula>$O19="NOT COMPLETE"</formula>
    </cfRule>
  </conditionalFormatting>
  <conditionalFormatting sqref="N22">
    <cfRule type="expression" dxfId="1429" priority="4">
      <formula>$O19="NOT COMPLETE"</formula>
    </cfRule>
  </conditionalFormatting>
  <conditionalFormatting sqref="N23">
    <cfRule type="expression" dxfId="1428" priority="5">
      <formula>$O19="NOT COMPLETE"</formula>
    </cfRule>
  </conditionalFormatting>
  <conditionalFormatting sqref="N24">
    <cfRule type="expression" dxfId="1427" priority="6">
      <formula>$O19="NOT COMPLETE"</formula>
    </cfRule>
  </conditionalFormatting>
  <conditionalFormatting sqref="N25">
    <cfRule type="expression" dxfId="1426" priority="7">
      <formula>$O19="NOT COMPLETE"</formula>
    </cfRule>
  </conditionalFormatting>
  <conditionalFormatting sqref="N26">
    <cfRule type="expression" dxfId="1425" priority="8">
      <formula>$O19="NOT COMPLETE"</formula>
    </cfRule>
  </conditionalFormatting>
  <conditionalFormatting sqref="N27">
    <cfRule type="expression" dxfId="1424" priority="9">
      <formula>$O19="NOT COMPLETE"</formula>
    </cfRule>
  </conditionalFormatting>
  <conditionalFormatting sqref="N28">
    <cfRule type="expression" dxfId="1423" priority="10">
      <formula>$O19="NOT COMPLETE"</formula>
    </cfRule>
  </conditionalFormatting>
  <conditionalFormatting sqref="N29">
    <cfRule type="expression" dxfId="1422" priority="11">
      <formula>$O19="NOT COMPLETE"</formula>
    </cfRule>
  </conditionalFormatting>
  <conditionalFormatting sqref="N30">
    <cfRule type="expression" dxfId="1421" priority="12">
      <formula>$O19="NOT COMPLETE"</formula>
    </cfRule>
  </conditionalFormatting>
  <conditionalFormatting sqref="N31">
    <cfRule type="expression" dxfId="1420" priority="13">
      <formula>$O19="NOT COMPLETE"</formula>
    </cfRule>
  </conditionalFormatting>
  <conditionalFormatting sqref="N32">
    <cfRule type="expression" dxfId="1419" priority="14">
      <formula>$O19="NOT COMPLETE"</formula>
    </cfRule>
  </conditionalFormatting>
  <conditionalFormatting sqref="N33">
    <cfRule type="expression" dxfId="1418" priority="15">
      <formula>$O19="NOT COMPLETE"</formula>
    </cfRule>
  </conditionalFormatting>
  <conditionalFormatting sqref="N34">
    <cfRule type="expression" dxfId="1417" priority="16">
      <formula>$O19="NOT COMPLETE"</formula>
    </cfRule>
  </conditionalFormatting>
  <conditionalFormatting sqref="N35">
    <cfRule type="expression" dxfId="1416" priority="17">
      <formula>$O19="NOT COMPLETE"</formula>
    </cfRule>
  </conditionalFormatting>
  <conditionalFormatting sqref="N36">
    <cfRule type="expression" dxfId="1415" priority="18">
      <formula>$O19="NOT COMPLETE"</formula>
    </cfRule>
  </conditionalFormatting>
  <conditionalFormatting sqref="B1">
    <cfRule type="cellIs" dxfId="1414" priority="19" operator="equal">
      <formula>"AMBER"</formula>
    </cfRule>
  </conditionalFormatting>
  <conditionalFormatting sqref="B1">
    <cfRule type="cellIs" dxfId="1413" priority="20" operator="equal">
      <formula>"RED"</formula>
    </cfRule>
  </conditionalFormatting>
  <conditionalFormatting sqref="B1">
    <cfRule type="cellIs" dxfId="1412" priority="21" operator="equal">
      <formula>"GREEN"</formula>
    </cfRule>
  </conditionalFormatting>
  <conditionalFormatting sqref="B2">
    <cfRule type="cellIs" dxfId="1411" priority="22" operator="equal">
      <formula>"AMBER"</formula>
    </cfRule>
  </conditionalFormatting>
  <conditionalFormatting sqref="B2">
    <cfRule type="cellIs" dxfId="1410" priority="23" operator="equal">
      <formula>"RED"</formula>
    </cfRule>
  </conditionalFormatting>
  <conditionalFormatting sqref="B2">
    <cfRule type="cellIs" dxfId="1409" priority="24" operator="equal">
      <formula>"GREEN"</formula>
    </cfRule>
  </conditionalFormatting>
  <conditionalFormatting sqref="B3">
    <cfRule type="cellIs" dxfId="1408" priority="25" operator="equal">
      <formula>"AMBER"</formula>
    </cfRule>
  </conditionalFormatting>
  <conditionalFormatting sqref="B3">
    <cfRule type="cellIs" dxfId="1407" priority="26" operator="equal">
      <formula>"RED"</formula>
    </cfRule>
  </conditionalFormatting>
  <conditionalFormatting sqref="B3">
    <cfRule type="cellIs" dxfId="1406" priority="27" operator="equal">
      <formula>"GREEN"</formula>
    </cfRule>
  </conditionalFormatting>
  <conditionalFormatting sqref="B4">
    <cfRule type="cellIs" dxfId="1405" priority="28" operator="equal">
      <formula>"AMBER"</formula>
    </cfRule>
  </conditionalFormatting>
  <conditionalFormatting sqref="B4">
    <cfRule type="cellIs" dxfId="1404" priority="29" operator="equal">
      <formula>"RED"</formula>
    </cfRule>
  </conditionalFormatting>
  <conditionalFormatting sqref="B4">
    <cfRule type="cellIs" dxfId="1403" priority="30" operator="equal">
      <formula>"GREEN"</formula>
    </cfRule>
  </conditionalFormatting>
  <conditionalFormatting sqref="B5">
    <cfRule type="cellIs" dxfId="1402" priority="31" operator="equal">
      <formula>"AMBER"</formula>
    </cfRule>
  </conditionalFormatting>
  <conditionalFormatting sqref="B5">
    <cfRule type="cellIs" dxfId="1401" priority="32" operator="equal">
      <formula>"RED"</formula>
    </cfRule>
  </conditionalFormatting>
  <conditionalFormatting sqref="B5">
    <cfRule type="cellIs" dxfId="1400" priority="33" operator="equal">
      <formula>"GREEN"</formula>
    </cfRule>
  </conditionalFormatting>
  <conditionalFormatting sqref="B6">
    <cfRule type="cellIs" dxfId="1399" priority="34" operator="equal">
      <formula>"AMBER"</formula>
    </cfRule>
  </conditionalFormatting>
  <conditionalFormatting sqref="B6">
    <cfRule type="cellIs" dxfId="1398" priority="35" operator="equal">
      <formula>"RED"</formula>
    </cfRule>
  </conditionalFormatting>
  <conditionalFormatting sqref="B6">
    <cfRule type="cellIs" dxfId="1397" priority="36" operator="equal">
      <formula>"GREEN"</formula>
    </cfRule>
  </conditionalFormatting>
  <conditionalFormatting sqref="B7">
    <cfRule type="cellIs" dxfId="1396" priority="37" operator="equal">
      <formula>"AMBER"</formula>
    </cfRule>
  </conditionalFormatting>
  <conditionalFormatting sqref="B7">
    <cfRule type="cellIs" dxfId="1395" priority="38" operator="equal">
      <formula>"RED"</formula>
    </cfRule>
  </conditionalFormatting>
  <conditionalFormatting sqref="B7">
    <cfRule type="cellIs" dxfId="1394" priority="39" operator="equal">
      <formula>"GREEN"</formula>
    </cfRule>
  </conditionalFormatting>
  <conditionalFormatting sqref="B8">
    <cfRule type="cellIs" dxfId="1393" priority="40" operator="equal">
      <formula>"AMBER"</formula>
    </cfRule>
  </conditionalFormatting>
  <conditionalFormatting sqref="B8">
    <cfRule type="cellIs" dxfId="1392" priority="41" operator="equal">
      <formula>"RED"</formula>
    </cfRule>
  </conditionalFormatting>
  <conditionalFormatting sqref="B8">
    <cfRule type="cellIs" dxfId="1391" priority="42" operator="equal">
      <formula>"GREEN"</formula>
    </cfRule>
  </conditionalFormatting>
  <conditionalFormatting sqref="B9">
    <cfRule type="cellIs" dxfId="1390" priority="43" operator="equal">
      <formula>"AMBER"</formula>
    </cfRule>
  </conditionalFormatting>
  <conditionalFormatting sqref="B9">
    <cfRule type="cellIs" dxfId="1389" priority="44" operator="equal">
      <formula>"RED"</formula>
    </cfRule>
  </conditionalFormatting>
  <conditionalFormatting sqref="B9">
    <cfRule type="cellIs" dxfId="1388" priority="45" operator="equal">
      <formula>"GREEN"</formula>
    </cfRule>
  </conditionalFormatting>
  <conditionalFormatting sqref="B10">
    <cfRule type="cellIs" dxfId="1387" priority="46" operator="equal">
      <formula>"AMBER"</formula>
    </cfRule>
  </conditionalFormatting>
  <conditionalFormatting sqref="B10">
    <cfRule type="cellIs" dxfId="1386" priority="47" operator="equal">
      <formula>"RED"</formula>
    </cfRule>
  </conditionalFormatting>
  <conditionalFormatting sqref="B10">
    <cfRule type="cellIs" dxfId="1385" priority="48" operator="equal">
      <formula>"GREEN"</formula>
    </cfRule>
  </conditionalFormatting>
  <conditionalFormatting sqref="B11">
    <cfRule type="cellIs" dxfId="1384" priority="49" operator="equal">
      <formula>"AMBER"</formula>
    </cfRule>
  </conditionalFormatting>
  <conditionalFormatting sqref="B11">
    <cfRule type="cellIs" dxfId="1383" priority="50" operator="equal">
      <formula>"RED"</formula>
    </cfRule>
  </conditionalFormatting>
  <conditionalFormatting sqref="B11">
    <cfRule type="cellIs" dxfId="1382" priority="51" operator="equal">
      <formula>"GREEN"</formula>
    </cfRule>
  </conditionalFormatting>
  <conditionalFormatting sqref="C1">
    <cfRule type="cellIs" dxfId="1381" priority="52" operator="equal">
      <formula>"AMBER"</formula>
    </cfRule>
  </conditionalFormatting>
  <conditionalFormatting sqref="C1">
    <cfRule type="cellIs" dxfId="1380" priority="53" operator="equal">
      <formula>"RED"</formula>
    </cfRule>
  </conditionalFormatting>
  <conditionalFormatting sqref="C1">
    <cfRule type="cellIs" dxfId="1379" priority="54" operator="equal">
      <formula>"GREEN"</formula>
    </cfRule>
  </conditionalFormatting>
  <conditionalFormatting sqref="C2">
    <cfRule type="cellIs" dxfId="1378" priority="55" operator="equal">
      <formula>"AMBER"</formula>
    </cfRule>
  </conditionalFormatting>
  <conditionalFormatting sqref="C2">
    <cfRule type="cellIs" dxfId="1377" priority="56" operator="equal">
      <formula>"RED"</formula>
    </cfRule>
  </conditionalFormatting>
  <conditionalFormatting sqref="C2">
    <cfRule type="cellIs" dxfId="1376" priority="57" operator="equal">
      <formula>"GREEN"</formula>
    </cfRule>
  </conditionalFormatting>
  <conditionalFormatting sqref="C3">
    <cfRule type="cellIs" dxfId="1375" priority="58" operator="equal">
      <formula>"AMBER"</formula>
    </cfRule>
  </conditionalFormatting>
  <conditionalFormatting sqref="C3">
    <cfRule type="cellIs" dxfId="1374" priority="59" operator="equal">
      <formula>"RED"</formula>
    </cfRule>
  </conditionalFormatting>
  <conditionalFormatting sqref="C3">
    <cfRule type="cellIs" dxfId="1373" priority="60" operator="equal">
      <formula>"GREEN"</formula>
    </cfRule>
  </conditionalFormatting>
  <conditionalFormatting sqref="C4">
    <cfRule type="cellIs" dxfId="1372" priority="61" operator="equal">
      <formula>"AMBER"</formula>
    </cfRule>
  </conditionalFormatting>
  <conditionalFormatting sqref="C4">
    <cfRule type="cellIs" dxfId="1371" priority="62" operator="equal">
      <formula>"RED"</formula>
    </cfRule>
  </conditionalFormatting>
  <conditionalFormatting sqref="C4">
    <cfRule type="cellIs" dxfId="1370" priority="63" operator="equal">
      <formula>"GREEN"</formula>
    </cfRule>
  </conditionalFormatting>
  <conditionalFormatting sqref="C5">
    <cfRule type="cellIs" dxfId="1369" priority="64" operator="equal">
      <formula>"AMBER"</formula>
    </cfRule>
  </conditionalFormatting>
  <conditionalFormatting sqref="C5">
    <cfRule type="cellIs" dxfId="1368" priority="65" operator="equal">
      <formula>"RED"</formula>
    </cfRule>
  </conditionalFormatting>
  <conditionalFormatting sqref="C5">
    <cfRule type="cellIs" dxfId="1367" priority="66" operator="equal">
      <formula>"GREEN"</formula>
    </cfRule>
  </conditionalFormatting>
  <conditionalFormatting sqref="C6">
    <cfRule type="cellIs" dxfId="1366" priority="67" operator="equal">
      <formula>"AMBER"</formula>
    </cfRule>
  </conditionalFormatting>
  <conditionalFormatting sqref="C6">
    <cfRule type="cellIs" dxfId="1365" priority="68" operator="equal">
      <formula>"RED"</formula>
    </cfRule>
  </conditionalFormatting>
  <conditionalFormatting sqref="C6">
    <cfRule type="cellIs" dxfId="1364" priority="69" operator="equal">
      <formula>"GREEN"</formula>
    </cfRule>
  </conditionalFormatting>
  <conditionalFormatting sqref="C7">
    <cfRule type="cellIs" dxfId="1363" priority="70" operator="equal">
      <formula>"AMBER"</formula>
    </cfRule>
  </conditionalFormatting>
  <conditionalFormatting sqref="C7">
    <cfRule type="cellIs" dxfId="1362" priority="71" operator="equal">
      <formula>"RED"</formula>
    </cfRule>
  </conditionalFormatting>
  <conditionalFormatting sqref="C7">
    <cfRule type="cellIs" dxfId="1361" priority="72" operator="equal">
      <formula>"GREEN"</formula>
    </cfRule>
  </conditionalFormatting>
  <conditionalFormatting sqref="C8">
    <cfRule type="cellIs" dxfId="1360" priority="73" operator="equal">
      <formula>"AMBER"</formula>
    </cfRule>
  </conditionalFormatting>
  <conditionalFormatting sqref="C8">
    <cfRule type="cellIs" dxfId="1359" priority="74" operator="equal">
      <formula>"RED"</formula>
    </cfRule>
  </conditionalFormatting>
  <conditionalFormatting sqref="C8">
    <cfRule type="cellIs" dxfId="1358" priority="75" operator="equal">
      <formula>"GREEN"</formula>
    </cfRule>
  </conditionalFormatting>
  <conditionalFormatting sqref="C9">
    <cfRule type="cellIs" dxfId="1357" priority="76" operator="equal">
      <formula>"AMBER"</formula>
    </cfRule>
  </conditionalFormatting>
  <conditionalFormatting sqref="C9">
    <cfRule type="cellIs" dxfId="1356" priority="77" operator="equal">
      <formula>"RED"</formula>
    </cfRule>
  </conditionalFormatting>
  <conditionalFormatting sqref="C9">
    <cfRule type="cellIs" dxfId="1355" priority="78" operator="equal">
      <formula>"GREEN"</formula>
    </cfRule>
  </conditionalFormatting>
  <conditionalFormatting sqref="C10">
    <cfRule type="cellIs" dxfId="1354" priority="79" operator="equal">
      <formula>"AMBER"</formula>
    </cfRule>
  </conditionalFormatting>
  <conditionalFormatting sqref="C10">
    <cfRule type="cellIs" dxfId="1353" priority="80" operator="equal">
      <formula>"RED"</formula>
    </cfRule>
  </conditionalFormatting>
  <conditionalFormatting sqref="C10">
    <cfRule type="cellIs" dxfId="1352" priority="81" operator="equal">
      <formula>"GREEN"</formula>
    </cfRule>
  </conditionalFormatting>
  <conditionalFormatting sqref="C11">
    <cfRule type="cellIs" dxfId="1351" priority="82" operator="equal">
      <formula>"AMBER"</formula>
    </cfRule>
  </conditionalFormatting>
  <conditionalFormatting sqref="C11">
    <cfRule type="cellIs" dxfId="1350" priority="83" operator="equal">
      <formula>"RED"</formula>
    </cfRule>
  </conditionalFormatting>
  <conditionalFormatting sqref="C11">
    <cfRule type="cellIs" dxfId="1349" priority="84" operator="equal">
      <formula>"GREEN"</formula>
    </cfRule>
  </conditionalFormatting>
  <conditionalFormatting sqref="J19">
    <cfRule type="containsText" dxfId="1348" priority="85" operator="containsText" text="Y">
      <formula>NOT(ISERROR(SEARCH("Y",J19)))</formula>
    </cfRule>
  </conditionalFormatting>
  <conditionalFormatting sqref="J20">
    <cfRule type="containsText" dxfId="1347" priority="86" operator="containsText" text="Y">
      <formula>NOT(ISERROR(SEARCH("Y",J20)))</formula>
    </cfRule>
  </conditionalFormatting>
  <conditionalFormatting sqref="J21">
    <cfRule type="containsText" dxfId="1346" priority="87" operator="containsText" text="Y">
      <formula>NOT(ISERROR(SEARCH("Y",J21)))</formula>
    </cfRule>
  </conditionalFormatting>
  <conditionalFormatting sqref="J22">
    <cfRule type="containsText" dxfId="1345" priority="88" operator="containsText" text="Y">
      <formula>NOT(ISERROR(SEARCH("Y",J22)))</formula>
    </cfRule>
  </conditionalFormatting>
  <conditionalFormatting sqref="J23">
    <cfRule type="containsText" dxfId="1344" priority="89" operator="containsText" text="Y">
      <formula>NOT(ISERROR(SEARCH("Y",J23)))</formula>
    </cfRule>
  </conditionalFormatting>
  <conditionalFormatting sqref="J24">
    <cfRule type="containsText" dxfId="1343" priority="90" operator="containsText" text="Y">
      <formula>NOT(ISERROR(SEARCH("Y",J24)))</formula>
    </cfRule>
  </conditionalFormatting>
  <conditionalFormatting sqref="J25">
    <cfRule type="containsText" dxfId="1342" priority="91" operator="containsText" text="Y">
      <formula>NOT(ISERROR(SEARCH("Y",J25)))</formula>
    </cfRule>
  </conditionalFormatting>
  <conditionalFormatting sqref="J26">
    <cfRule type="containsText" dxfId="1341" priority="92" operator="containsText" text="Y">
      <formula>NOT(ISERROR(SEARCH("Y",J26)))</formula>
    </cfRule>
  </conditionalFormatting>
  <conditionalFormatting sqref="J27">
    <cfRule type="containsText" dxfId="1340" priority="93" operator="containsText" text="Y">
      <formula>NOT(ISERROR(SEARCH("Y",J27)))</formula>
    </cfRule>
  </conditionalFormatting>
  <conditionalFormatting sqref="J28">
    <cfRule type="containsText" dxfId="1339" priority="94" operator="containsText" text="Y">
      <formula>NOT(ISERROR(SEARCH("Y",J28)))</formula>
    </cfRule>
  </conditionalFormatting>
  <conditionalFormatting sqref="J29">
    <cfRule type="containsText" dxfId="1338" priority="95" operator="containsText" text="Y">
      <formula>NOT(ISERROR(SEARCH("Y",J29)))</formula>
    </cfRule>
  </conditionalFormatting>
  <conditionalFormatting sqref="J30">
    <cfRule type="containsText" dxfId="1337" priority="96" operator="containsText" text="Y">
      <formula>NOT(ISERROR(SEARCH("Y",J30)))</formula>
    </cfRule>
  </conditionalFormatting>
  <conditionalFormatting sqref="J31">
    <cfRule type="containsText" dxfId="1336" priority="97" operator="containsText" text="Y">
      <formula>NOT(ISERROR(SEARCH("Y",J31)))</formula>
    </cfRule>
  </conditionalFormatting>
  <conditionalFormatting sqref="J32">
    <cfRule type="containsText" dxfId="1335" priority="98" operator="containsText" text="Y">
      <formula>NOT(ISERROR(SEARCH("Y",J32)))</formula>
    </cfRule>
  </conditionalFormatting>
  <conditionalFormatting sqref="J33">
    <cfRule type="containsText" dxfId="1334" priority="99" operator="containsText" text="Y">
      <formula>NOT(ISERROR(SEARCH("Y",J33)))</formula>
    </cfRule>
  </conditionalFormatting>
  <conditionalFormatting sqref="J34">
    <cfRule type="containsText" dxfId="1333" priority="100" operator="containsText" text="Y">
      <formula>NOT(ISERROR(SEARCH("Y",J34)))</formula>
    </cfRule>
  </conditionalFormatting>
  <conditionalFormatting sqref="J35">
    <cfRule type="containsText" dxfId="1332" priority="101" operator="containsText" text="Y">
      <formula>NOT(ISERROR(SEARCH("Y",J35)))</formula>
    </cfRule>
  </conditionalFormatting>
  <conditionalFormatting sqref="J36">
    <cfRule type="containsText" dxfId="1331" priority="102" operator="containsText" text="Y">
      <formula>NOT(ISERROR(SEARCH("Y",J36)))</formula>
    </cfRule>
  </conditionalFormatting>
  <conditionalFormatting sqref="K19">
    <cfRule type="containsText" dxfId="1330" priority="103" operator="containsText" text="Y">
      <formula>NOT(ISERROR(SEARCH("Y",K19)))</formula>
    </cfRule>
  </conditionalFormatting>
  <conditionalFormatting sqref="K20">
    <cfRule type="containsText" dxfId="1329" priority="104" operator="containsText" text="Y">
      <formula>NOT(ISERROR(SEARCH("Y",K20)))</formula>
    </cfRule>
  </conditionalFormatting>
  <conditionalFormatting sqref="K21">
    <cfRule type="containsText" dxfId="1328" priority="105" operator="containsText" text="Y">
      <formula>NOT(ISERROR(SEARCH("Y",K21)))</formula>
    </cfRule>
  </conditionalFormatting>
  <conditionalFormatting sqref="K22">
    <cfRule type="containsText" dxfId="1327" priority="106" operator="containsText" text="Y">
      <formula>NOT(ISERROR(SEARCH("Y",K22)))</formula>
    </cfRule>
  </conditionalFormatting>
  <conditionalFormatting sqref="K23">
    <cfRule type="containsText" dxfId="1326" priority="107" operator="containsText" text="Y">
      <formula>NOT(ISERROR(SEARCH("Y",K23)))</formula>
    </cfRule>
  </conditionalFormatting>
  <conditionalFormatting sqref="K24">
    <cfRule type="containsText" dxfId="1325" priority="108" operator="containsText" text="Y">
      <formula>NOT(ISERROR(SEARCH("Y",K24)))</formula>
    </cfRule>
  </conditionalFormatting>
  <conditionalFormatting sqref="K25">
    <cfRule type="containsText" dxfId="1324" priority="109" operator="containsText" text="Y">
      <formula>NOT(ISERROR(SEARCH("Y",K25)))</formula>
    </cfRule>
  </conditionalFormatting>
  <conditionalFormatting sqref="K26">
    <cfRule type="containsText" dxfId="1323" priority="110" operator="containsText" text="Y">
      <formula>NOT(ISERROR(SEARCH("Y",K26)))</formula>
    </cfRule>
  </conditionalFormatting>
  <conditionalFormatting sqref="K27">
    <cfRule type="containsText" dxfId="1322" priority="111" operator="containsText" text="Y">
      <formula>NOT(ISERROR(SEARCH("Y",K27)))</formula>
    </cfRule>
  </conditionalFormatting>
  <conditionalFormatting sqref="K28">
    <cfRule type="containsText" dxfId="1321" priority="112" operator="containsText" text="Y">
      <formula>NOT(ISERROR(SEARCH("Y",K28)))</formula>
    </cfRule>
  </conditionalFormatting>
  <conditionalFormatting sqref="K29">
    <cfRule type="containsText" dxfId="1320" priority="113" operator="containsText" text="Y">
      <formula>NOT(ISERROR(SEARCH("Y",K29)))</formula>
    </cfRule>
  </conditionalFormatting>
  <conditionalFormatting sqref="K30">
    <cfRule type="containsText" dxfId="1319" priority="114" operator="containsText" text="Y">
      <formula>NOT(ISERROR(SEARCH("Y",K30)))</formula>
    </cfRule>
  </conditionalFormatting>
  <conditionalFormatting sqref="K31">
    <cfRule type="containsText" dxfId="1318" priority="115" operator="containsText" text="Y">
      <formula>NOT(ISERROR(SEARCH("Y",K31)))</formula>
    </cfRule>
  </conditionalFormatting>
  <conditionalFormatting sqref="K32">
    <cfRule type="containsText" dxfId="1317" priority="116" operator="containsText" text="Y">
      <formula>NOT(ISERROR(SEARCH("Y",K32)))</formula>
    </cfRule>
  </conditionalFormatting>
  <conditionalFormatting sqref="K33">
    <cfRule type="containsText" dxfId="1316" priority="117" operator="containsText" text="Y">
      <formula>NOT(ISERROR(SEARCH("Y",K33)))</formula>
    </cfRule>
  </conditionalFormatting>
  <conditionalFormatting sqref="K34">
    <cfRule type="containsText" dxfId="1315" priority="118" operator="containsText" text="Y">
      <formula>NOT(ISERROR(SEARCH("Y",K34)))</formula>
    </cfRule>
  </conditionalFormatting>
  <conditionalFormatting sqref="K35">
    <cfRule type="containsText" dxfId="1314" priority="119" operator="containsText" text="Y">
      <formula>NOT(ISERROR(SEARCH("Y",K35)))</formula>
    </cfRule>
  </conditionalFormatting>
  <conditionalFormatting sqref="K36">
    <cfRule type="containsText" dxfId="1313" priority="120" operator="containsText" text="Y">
      <formula>NOT(ISERROR(SEARCH("Y",K36)))</formula>
    </cfRule>
  </conditionalFormatting>
  <conditionalFormatting sqref="G19">
    <cfRule type="cellIs" dxfId="1312" priority="121" operator="equal">
      <formula>100</formula>
    </cfRule>
  </conditionalFormatting>
  <conditionalFormatting sqref="G20">
    <cfRule type="cellIs" dxfId="1311" priority="122" operator="equal">
      <formula>100</formula>
    </cfRule>
  </conditionalFormatting>
  <conditionalFormatting sqref="G21">
    <cfRule type="cellIs" dxfId="1310" priority="123" operator="equal">
      <formula>100</formula>
    </cfRule>
  </conditionalFormatting>
  <conditionalFormatting sqref="G22">
    <cfRule type="cellIs" dxfId="1309" priority="124" operator="equal">
      <formula>100</formula>
    </cfRule>
  </conditionalFormatting>
  <conditionalFormatting sqref="G23">
    <cfRule type="cellIs" dxfId="1308" priority="125" operator="equal">
      <formula>100</formula>
    </cfRule>
  </conditionalFormatting>
  <conditionalFormatting sqref="G24">
    <cfRule type="cellIs" dxfId="1307" priority="126" operator="equal">
      <formula>100</formula>
    </cfRule>
  </conditionalFormatting>
  <conditionalFormatting sqref="G25">
    <cfRule type="cellIs" dxfId="1306" priority="127" operator="equal">
      <formula>100</formula>
    </cfRule>
  </conditionalFormatting>
  <conditionalFormatting sqref="G26">
    <cfRule type="cellIs" dxfId="1305" priority="128" operator="equal">
      <formula>100</formula>
    </cfRule>
  </conditionalFormatting>
  <conditionalFormatting sqref="G27">
    <cfRule type="cellIs" dxfId="1304" priority="129" operator="equal">
      <formula>100</formula>
    </cfRule>
  </conditionalFormatting>
  <conditionalFormatting sqref="G28">
    <cfRule type="cellIs" dxfId="1303" priority="130" operator="equal">
      <formula>100</formula>
    </cfRule>
  </conditionalFormatting>
  <conditionalFormatting sqref="G29">
    <cfRule type="cellIs" dxfId="1302" priority="131" operator="equal">
      <formula>100</formula>
    </cfRule>
  </conditionalFormatting>
  <conditionalFormatting sqref="G30">
    <cfRule type="cellIs" dxfId="1301" priority="132" operator="equal">
      <formula>100</formula>
    </cfRule>
  </conditionalFormatting>
  <conditionalFormatting sqref="G31">
    <cfRule type="cellIs" dxfId="1300" priority="133" operator="equal">
      <formula>100</formula>
    </cfRule>
  </conditionalFormatting>
  <conditionalFormatting sqref="G32">
    <cfRule type="cellIs" dxfId="1299" priority="134" operator="equal">
      <formula>100</formula>
    </cfRule>
  </conditionalFormatting>
  <conditionalFormatting sqref="G33">
    <cfRule type="cellIs" dxfId="1298" priority="135" operator="equal">
      <formula>100</formula>
    </cfRule>
  </conditionalFormatting>
  <conditionalFormatting sqref="G34">
    <cfRule type="cellIs" dxfId="1297" priority="136" operator="equal">
      <formula>100</formula>
    </cfRule>
  </conditionalFormatting>
  <conditionalFormatting sqref="G35">
    <cfRule type="cellIs" dxfId="1296" priority="137" operator="equal">
      <formula>100</formula>
    </cfRule>
  </conditionalFormatting>
  <conditionalFormatting sqref="G36">
    <cfRule type="cellIs" dxfId="1295" priority="138" operator="equal">
      <formula>100</formula>
    </cfRule>
  </conditionalFormatting>
  <conditionalFormatting sqref="J15">
    <cfRule type="cellIs" dxfId="1294" priority="139" operator="equal">
      <formula>"AMBER"</formula>
    </cfRule>
  </conditionalFormatting>
  <conditionalFormatting sqref="J15">
    <cfRule type="cellIs" dxfId="1293" priority="140" operator="equal">
      <formula>"RED"</formula>
    </cfRule>
  </conditionalFormatting>
  <conditionalFormatting sqref="J15">
    <cfRule type="cellIs" dxfId="1292"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topLeftCell="A8" workbookViewId="0">
      <selection activeCell="B19" sqref="B19:E19"/>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41456</v>
      </c>
      <c r="D12" s="125"/>
      <c r="N12" s="10"/>
    </row>
    <row r="13" spans="1:18" s="5" customFormat="1" ht="16" customHeight="1">
      <c r="A13" s="72"/>
      <c r="B13" s="129" t="s">
        <v>43</v>
      </c>
      <c r="C13" s="134">
        <f>LastDateReport</f>
        <v>41547</v>
      </c>
      <c r="D13" s="125"/>
      <c r="N13" s="10"/>
    </row>
    <row r="14" spans="1:18" s="5" customFormat="1" ht="6" customHeight="1">
      <c r="A14" s="72"/>
      <c r="B14" s="126"/>
      <c r="C14" s="127"/>
      <c r="D14" s="125"/>
      <c r="N14" s="10"/>
    </row>
    <row r="15" spans="1:18" ht="20" customHeight="1">
      <c r="A15" s="65"/>
      <c r="B15" s="47" t="s">
        <v>107</v>
      </c>
      <c r="C15" s="30"/>
      <c r="D15" s="30"/>
      <c r="E15" s="30" t="s">
        <v>45</v>
      </c>
      <c r="F15" s="30" t="str">
        <f>ISSUELIGHT</f>
        <v>GREEN</v>
      </c>
      <c r="G15" s="30"/>
      <c r="H15" s="30"/>
      <c r="I15" s="4"/>
      <c r="J15" s="4"/>
      <c r="K15" s="4"/>
      <c r="L15" s="4"/>
      <c r="M15" s="4"/>
      <c r="N15" s="4"/>
      <c r="O15" s="4"/>
      <c r="P15" s="4"/>
      <c r="Q15" s="4"/>
      <c r="R15" s="4"/>
    </row>
    <row r="16" spans="1:18" ht="17" customHeight="1">
      <c r="A16" s="65"/>
      <c r="B16" s="473" t="s">
        <v>108</v>
      </c>
      <c r="C16" s="473"/>
      <c r="D16" s="473"/>
      <c r="E16" s="473"/>
      <c r="F16" s="473"/>
      <c r="G16" s="42"/>
      <c r="H16" s="28"/>
      <c r="I16" s="4"/>
      <c r="J16" s="4"/>
      <c r="K16" s="4"/>
      <c r="L16" s="4"/>
      <c r="M16" s="4"/>
      <c r="N16" s="4"/>
      <c r="O16" s="4"/>
      <c r="P16" s="4"/>
      <c r="Q16" s="4"/>
      <c r="R16" s="4"/>
    </row>
    <row r="17" spans="1:18" ht="17" customHeight="1">
      <c r="A17" s="65"/>
      <c r="B17" s="474"/>
      <c r="C17" s="474"/>
      <c r="D17" s="474"/>
      <c r="E17" s="474"/>
      <c r="F17" s="474"/>
      <c r="G17" s="11"/>
      <c r="I17" s="4"/>
      <c r="J17" s="4"/>
      <c r="K17" s="4"/>
      <c r="L17" s="4"/>
      <c r="M17" s="4"/>
      <c r="P17" s="4"/>
      <c r="Q17" s="4"/>
      <c r="R17" s="4"/>
    </row>
    <row r="18" spans="1:18" ht="47.25" customHeight="1">
      <c r="B18" s="74" t="s">
        <v>109</v>
      </c>
      <c r="C18" s="75" t="s">
        <v>110</v>
      </c>
      <c r="D18" s="75" t="s">
        <v>111</v>
      </c>
      <c r="E18" s="75" t="s">
        <v>112</v>
      </c>
      <c r="F18" s="76" t="s">
        <v>113</v>
      </c>
      <c r="G18" s="180"/>
      <c r="H18" s="181" t="s">
        <v>114</v>
      </c>
      <c r="I18" s="181" t="s">
        <v>115</v>
      </c>
      <c r="J18" s="76" t="s">
        <v>116</v>
      </c>
      <c r="K18" s="65"/>
      <c r="L18" s="65"/>
      <c r="M18" s="4"/>
      <c r="P18" s="4"/>
      <c r="Q18" s="4"/>
      <c r="R18" s="4"/>
    </row>
    <row r="19" spans="1:18" ht="44" customHeight="1">
      <c r="A19" s="21" t="s">
        <v>48</v>
      </c>
      <c r="B19" s="179"/>
      <c r="C19" s="179"/>
      <c r="D19" s="179"/>
      <c r="E19" s="179"/>
      <c r="F19" s="308"/>
      <c r="G19" s="78"/>
      <c r="H19" s="79" t="str">
        <f>IF(F19&gt;0,F19-'4.Risks'!D23,"")</f>
        <v/>
      </c>
      <c r="I19" s="79" t="str">
        <f>IF(F19&gt;0,F19-'4.Risks'!E23,"")</f>
        <v/>
      </c>
      <c r="J19" s="184" t="str">
        <f>IF('4.Risks'!D23&gt;0,IF(F19&lt;1,IF('4.Risks'!E23&lt;LastDateReport+1,"NOT CLOSED","NOT DUE"),"CLOSED"),"")</f>
        <v>NOT DUE</v>
      </c>
      <c r="K19" s="65" t="str">
        <f>IF(J19="NOT CLOSED",IF(LastDateReport-'4.Risks'!E23&lt;28,IF(LastDateReport-'4.Risks'!E23&gt;7,"AMBER","GREEN"),"RED"),"GREEN")</f>
        <v>GREEN</v>
      </c>
      <c r="L19" s="65"/>
      <c r="M19" s="4"/>
      <c r="P19" s="4"/>
      <c r="Q19" s="4"/>
      <c r="R19" s="4"/>
    </row>
    <row r="20" spans="1:18" s="5" customFormat="1" ht="44" customHeight="1">
      <c r="A20" s="21"/>
      <c r="B20" s="305"/>
      <c r="C20" s="306"/>
      <c r="D20" s="307"/>
      <c r="E20" s="307"/>
      <c r="F20" s="308"/>
      <c r="G20" s="78"/>
      <c r="H20" s="79" t="str">
        <f>IF(F20&gt;0,F20-D20,"")</f>
        <v/>
      </c>
      <c r="I20" s="79" t="str">
        <f>IF(F20&gt;0,F20-E20,"")</f>
        <v/>
      </c>
      <c r="J20" s="184" t="str">
        <f>IF(D20&gt;0,IF(F20&lt;1,IF(E20&lt;LastDateReport+1,"NOT CLOSED","NOT DUE"),"CLOSED"),"")</f>
        <v/>
      </c>
      <c r="K20" s="65" t="str">
        <f>IF(J20="NOT CLOSED",IF(LastDateReport-E20&lt;28,IF(LastDateReport-E20&gt;7,"AMBER","GREEN"),"RED"),"GREEN")</f>
        <v>GREEN</v>
      </c>
      <c r="L20" s="65"/>
    </row>
    <row r="21" spans="1:18" s="5" customFormat="1" ht="44" customHeight="1">
      <c r="A21" s="21"/>
      <c r="B21" s="305"/>
      <c r="C21" s="306"/>
      <c r="D21" s="307"/>
      <c r="E21" s="307"/>
      <c r="F21" s="308"/>
      <c r="G21" s="78"/>
      <c r="H21" s="79" t="str">
        <f>IF(F21&gt;0,F21-D21,"")</f>
        <v/>
      </c>
      <c r="I21" s="79" t="str">
        <f>IF(F21&gt;0,F21-E21,"")</f>
        <v/>
      </c>
      <c r="J21" s="184" t="str">
        <f>IF(D21&gt;0,IF(F21&lt;1,IF(E21&lt;LastDateReport+1,"NOT CLOSED","NOT DUE"),"CLOSED"),"")</f>
        <v/>
      </c>
      <c r="K21" s="65" t="str">
        <f>IF(J21="NOT CLOSED",IF(LastDateReport-E21&lt;28,IF(LastDateReport-E21&gt;7,"AMBER","GREEN"),"RED"),"GREEN")</f>
        <v>GREEN</v>
      </c>
      <c r="L21" s="65"/>
    </row>
    <row r="22" spans="1:18" s="5" customFormat="1" ht="44" customHeight="1">
      <c r="A22" s="21"/>
      <c r="B22" s="305"/>
      <c r="C22" s="306"/>
      <c r="D22" s="307"/>
      <c r="E22" s="307"/>
      <c r="F22" s="308"/>
      <c r="G22" s="78"/>
      <c r="H22" s="79" t="str">
        <f>IF(F22&gt;0,F22-D22,"")</f>
        <v/>
      </c>
      <c r="I22" s="79" t="str">
        <f>IF(F22&gt;0,F22-E22,"")</f>
        <v/>
      </c>
      <c r="J22" s="184" t="str">
        <f>IF(D22&gt;0,IF(F22&lt;1,IF(E22&lt;LastDateReport+1,"NOT CLOSED","NOT DUE"),"CLOSED"),"")</f>
        <v/>
      </c>
      <c r="K22" s="65" t="str">
        <f>IF(J22="NOT CLOSED",IF(LastDateReport-E22&lt;28,IF(LastDateReport-E22&gt;7,"AMBER","GREEN"),"RED"),"GREEN")</f>
        <v>GREEN</v>
      </c>
      <c r="L22" s="65"/>
    </row>
    <row r="23" spans="1:18" ht="44" customHeight="1">
      <c r="B23" s="305"/>
      <c r="C23" s="306"/>
      <c r="D23" s="307"/>
      <c r="E23" s="307"/>
      <c r="F23" s="308"/>
      <c r="G23" s="78"/>
      <c r="H23" s="79" t="str">
        <f>IF(F23&gt;0,F23-D23,"")</f>
        <v/>
      </c>
      <c r="I23" s="79" t="str">
        <f>IF(F23&gt;0,F23-E23,"")</f>
        <v/>
      </c>
      <c r="J23" s="184" t="str">
        <f>IF(D23&gt;0,IF(F23&lt;1,IF(E23&lt;LastDateReport+1,"NOT CLOSED","NOT DUE"),"CLOSED"),"")</f>
        <v/>
      </c>
      <c r="K23" s="65" t="str">
        <f>IF(J23="NOT CLOSED",IF(LastDateReport-E23&lt;28,IF(LastDateReport-E23&gt;7,"AMBER","GREEN"),"RED"),"GREEN")</f>
        <v>GREEN</v>
      </c>
      <c r="L23" s="65"/>
      <c r="M23" s="4"/>
      <c r="P23" s="4"/>
      <c r="Q23" s="4"/>
      <c r="R23" s="4"/>
    </row>
    <row r="24" spans="1:18" ht="44" customHeight="1">
      <c r="B24" s="305"/>
      <c r="C24" s="306"/>
      <c r="D24" s="307"/>
      <c r="E24" s="307"/>
      <c r="F24" s="308"/>
      <c r="G24" s="78"/>
      <c r="H24" s="79" t="str">
        <f>IF(F24&gt;0,F24-D24,"")</f>
        <v/>
      </c>
      <c r="I24" s="79" t="str">
        <f>IF(F24&gt;0,F24-E24,"")</f>
        <v/>
      </c>
      <c r="J24" s="184" t="str">
        <f>IF(D24&gt;0,IF(F24&lt;1,IF(E24&lt;LastDateReport+1,"NOT CLOSED","NOT DUE"),"CLOSED"),"")</f>
        <v/>
      </c>
      <c r="K24" s="65" t="str">
        <f>IF(J24="NOT CLOSED",IF(LastDateReport-E24&lt;28,IF(LastDateReport-E24&gt;7,"AMBER","GREEN"),"RED"),"GREEN")</f>
        <v>GREEN</v>
      </c>
      <c r="L24" s="65"/>
      <c r="M24" s="4"/>
      <c r="P24" s="4"/>
      <c r="Q24" s="4"/>
      <c r="R24" s="4"/>
    </row>
    <row r="25" spans="1:18" ht="44" customHeight="1">
      <c r="B25" s="305"/>
      <c r="C25" s="306"/>
      <c r="D25" s="307"/>
      <c r="E25" s="307"/>
      <c r="F25" s="308"/>
      <c r="G25" s="78"/>
      <c r="H25" s="79" t="str">
        <f>IF(F25&gt;0,F25-D25,"")</f>
        <v/>
      </c>
      <c r="I25" s="79" t="str">
        <f>IF(F25&gt;0,F25-E25,"")</f>
        <v/>
      </c>
      <c r="J25" s="184" t="str">
        <f>IF(D25&gt;0,IF(F25&lt;1,IF(E25&lt;LastDateReport+1,"NOT CLOSED","NOT DUE"),"CLOSED"),"")</f>
        <v/>
      </c>
      <c r="K25" s="65" t="str">
        <f>IF(J25="NOT CLOSED",IF(LastDateReport-E25&lt;28,IF(LastDateReport-E25&gt;7,"AMBER","GREEN"),"RED"),"GREEN")</f>
        <v>GREEN</v>
      </c>
      <c r="L25" s="65"/>
      <c r="M25" s="4"/>
      <c r="P25" s="4"/>
      <c r="Q25" s="4"/>
      <c r="R25" s="4"/>
    </row>
    <row r="26" spans="1:18" ht="44" customHeight="1">
      <c r="B26" s="305"/>
      <c r="C26" s="309"/>
      <c r="D26" s="310"/>
      <c r="E26" s="310"/>
      <c r="F26" s="311"/>
      <c r="G26" s="182"/>
      <c r="H26" s="183" t="str">
        <f>IF(F26&gt;0,F26-D26,"")</f>
        <v/>
      </c>
      <c r="I26" s="183" t="str">
        <f>IF(F26&gt;0,F26-E26,"")</f>
        <v/>
      </c>
      <c r="J26" s="185" t="str">
        <f>IF(D26&gt;0,IF(F26&lt;1,IF(E26&lt;LastDateReport+1,"NOT CLOSED","NOT DUE"),"CLOSED"),"")</f>
        <v/>
      </c>
      <c r="K26" s="65" t="str">
        <f>IF(J26="NOT CLOSED",IF(LastDateReport-E26&lt;28,IF(LastDateReport-E26&gt;7,"AMBER","GREEN"),"RED"),"GREEN")</f>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117</v>
      </c>
      <c r="C28" s="85" t="s">
        <v>118</v>
      </c>
      <c r="D28" s="84" t="s">
        <v>119</v>
      </c>
      <c r="E28" s="472"/>
      <c r="F28" s="84" t="s">
        <v>120</v>
      </c>
      <c r="G28" s="86"/>
      <c r="H28" s="86"/>
      <c r="I28" s="65"/>
      <c r="J28" s="65"/>
      <c r="K28" s="65" t="str">
        <f>IF(COUNTIF(K19:K26,"RED")&gt;0,"RED",IF(COUNTIF(K19:K26,"AMBER")&gt;0,"AMBER","GREEN"))</f>
        <v>GREEN</v>
      </c>
      <c r="L28" s="65"/>
      <c r="M28" s="4"/>
      <c r="N28" s="4"/>
      <c r="O28" s="4"/>
      <c r="P28" s="4"/>
      <c r="Q28" s="4"/>
      <c r="R28" s="4"/>
    </row>
    <row r="29" spans="1:18">
      <c r="B29" s="87">
        <f>COUNTIF(B20:B26,"*")</f>
        <v>0</v>
      </c>
      <c r="C29" s="87" t="str">
        <f>IF(ISERROR(AVERAGE(I19:I26)),"",AVERAGE(I19:I26))</f>
        <v/>
      </c>
      <c r="D29" s="87">
        <f>B29-F29</f>
        <v>0</v>
      </c>
      <c r="E29" s="472"/>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1" t="s">
        <v>28</v>
      </c>
      <c r="C32" s="471"/>
      <c r="D32" s="471"/>
      <c r="E32" s="471"/>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91" priority="1" operator="equal">
      <formula>"AMBER"</formula>
    </cfRule>
  </conditionalFormatting>
  <conditionalFormatting sqref="B1">
    <cfRule type="cellIs" dxfId="1290" priority="2" operator="equal">
      <formula>"RED"</formula>
    </cfRule>
  </conditionalFormatting>
  <conditionalFormatting sqref="B1">
    <cfRule type="cellIs" dxfId="1289" priority="3" operator="equal">
      <formula>"GREEN"</formula>
    </cfRule>
  </conditionalFormatting>
  <conditionalFormatting sqref="B2">
    <cfRule type="cellIs" dxfId="1288" priority="4" operator="equal">
      <formula>"AMBER"</formula>
    </cfRule>
  </conditionalFormatting>
  <conditionalFormatting sqref="B2">
    <cfRule type="cellIs" dxfId="1287" priority="5" operator="equal">
      <formula>"RED"</formula>
    </cfRule>
  </conditionalFormatting>
  <conditionalFormatting sqref="B2">
    <cfRule type="cellIs" dxfId="1286" priority="6" operator="equal">
      <formula>"GREEN"</formula>
    </cfRule>
  </conditionalFormatting>
  <conditionalFormatting sqref="B3">
    <cfRule type="cellIs" dxfId="1285" priority="7" operator="equal">
      <formula>"AMBER"</formula>
    </cfRule>
  </conditionalFormatting>
  <conditionalFormatting sqref="B3">
    <cfRule type="cellIs" dxfId="1284" priority="8" operator="equal">
      <formula>"RED"</formula>
    </cfRule>
  </conditionalFormatting>
  <conditionalFormatting sqref="B3">
    <cfRule type="cellIs" dxfId="1283" priority="9" operator="equal">
      <formula>"GREEN"</formula>
    </cfRule>
  </conditionalFormatting>
  <conditionalFormatting sqref="B4">
    <cfRule type="cellIs" dxfId="1282" priority="10" operator="equal">
      <formula>"AMBER"</formula>
    </cfRule>
  </conditionalFormatting>
  <conditionalFormatting sqref="B4">
    <cfRule type="cellIs" dxfId="1281" priority="11" operator="equal">
      <formula>"RED"</formula>
    </cfRule>
  </conditionalFormatting>
  <conditionalFormatting sqref="B4">
    <cfRule type="cellIs" dxfId="1280" priority="12" operator="equal">
      <formula>"GREEN"</formula>
    </cfRule>
  </conditionalFormatting>
  <conditionalFormatting sqref="B5">
    <cfRule type="cellIs" dxfId="1279" priority="13" operator="equal">
      <formula>"AMBER"</formula>
    </cfRule>
  </conditionalFormatting>
  <conditionalFormatting sqref="B5">
    <cfRule type="cellIs" dxfId="1278" priority="14" operator="equal">
      <formula>"RED"</formula>
    </cfRule>
  </conditionalFormatting>
  <conditionalFormatting sqref="B5">
    <cfRule type="cellIs" dxfId="1277" priority="15" operator="equal">
      <formula>"GREEN"</formula>
    </cfRule>
  </conditionalFormatting>
  <conditionalFormatting sqref="B6">
    <cfRule type="cellIs" dxfId="1276" priority="16" operator="equal">
      <formula>"AMBER"</formula>
    </cfRule>
  </conditionalFormatting>
  <conditionalFormatting sqref="B6">
    <cfRule type="cellIs" dxfId="1275" priority="17" operator="equal">
      <formula>"RED"</formula>
    </cfRule>
  </conditionalFormatting>
  <conditionalFormatting sqref="B6">
    <cfRule type="cellIs" dxfId="1274" priority="18" operator="equal">
      <formula>"GREEN"</formula>
    </cfRule>
  </conditionalFormatting>
  <conditionalFormatting sqref="B7">
    <cfRule type="cellIs" dxfId="1273" priority="19" operator="equal">
      <formula>"AMBER"</formula>
    </cfRule>
  </conditionalFormatting>
  <conditionalFormatting sqref="B7">
    <cfRule type="cellIs" dxfId="1272" priority="20" operator="equal">
      <formula>"RED"</formula>
    </cfRule>
  </conditionalFormatting>
  <conditionalFormatting sqref="B7">
    <cfRule type="cellIs" dxfId="1271" priority="21" operator="equal">
      <formula>"GREEN"</formula>
    </cfRule>
  </conditionalFormatting>
  <conditionalFormatting sqref="B8">
    <cfRule type="cellIs" dxfId="1270" priority="22" operator="equal">
      <formula>"AMBER"</formula>
    </cfRule>
  </conditionalFormatting>
  <conditionalFormatting sqref="B8">
    <cfRule type="cellIs" dxfId="1269" priority="23" operator="equal">
      <formula>"RED"</formula>
    </cfRule>
  </conditionalFormatting>
  <conditionalFormatting sqref="B8">
    <cfRule type="cellIs" dxfId="1268" priority="24" operator="equal">
      <formula>"GREEN"</formula>
    </cfRule>
  </conditionalFormatting>
  <conditionalFormatting sqref="B9">
    <cfRule type="cellIs" dxfId="1267" priority="25" operator="equal">
      <formula>"AMBER"</formula>
    </cfRule>
  </conditionalFormatting>
  <conditionalFormatting sqref="B9">
    <cfRule type="cellIs" dxfId="1266" priority="26" operator="equal">
      <formula>"RED"</formula>
    </cfRule>
  </conditionalFormatting>
  <conditionalFormatting sqref="B9">
    <cfRule type="cellIs" dxfId="1265" priority="27" operator="equal">
      <formula>"GREEN"</formula>
    </cfRule>
  </conditionalFormatting>
  <conditionalFormatting sqref="F15">
    <cfRule type="cellIs" dxfId="1264" priority="28" operator="equal">
      <formula>"AMBER"</formula>
    </cfRule>
  </conditionalFormatting>
  <conditionalFormatting sqref="F15">
    <cfRule type="cellIs" dxfId="1263" priority="29" operator="equal">
      <formula>"RED"</formula>
    </cfRule>
  </conditionalFormatting>
  <conditionalFormatting sqref="F15">
    <cfRule type="cellIs" dxfId="1262" priority="30" operator="equal">
      <formula>"GREEN"</formula>
    </cfRule>
  </conditionalFormatting>
  <dataValidations count="1">
    <dataValidation type="date" allowBlank="1" showInputMessage="1" showErrorMessage="1" sqref="F19:F26 D20:E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opLeftCell="A8" workbookViewId="0">
      <selection activeCell="D23" sqref="D23"/>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41456</v>
      </c>
      <c r="D12" s="125"/>
      <c r="N12" s="10"/>
    </row>
    <row r="13" spans="1:15" s="5" customFormat="1" ht="16" customHeight="1">
      <c r="A13" s="72"/>
      <c r="B13" s="129" t="s">
        <v>43</v>
      </c>
      <c r="C13" s="134">
        <f>LastDateReport</f>
        <v>41547</v>
      </c>
      <c r="D13" s="125"/>
      <c r="N13" s="10"/>
    </row>
    <row r="14" spans="1:15" s="5" customFormat="1" ht="6" customHeight="1">
      <c r="A14" s="72"/>
      <c r="B14" s="126"/>
      <c r="C14" s="127"/>
      <c r="D14" s="125"/>
      <c r="N14" s="10"/>
    </row>
    <row r="15" spans="1:15" ht="19" customHeight="1">
      <c r="A15" s="65"/>
      <c r="B15" s="12" t="s">
        <v>121</v>
      </c>
      <c r="C15" s="30"/>
      <c r="D15" s="30" t="s">
        <v>45</v>
      </c>
      <c r="E15" s="30" t="str">
        <f>RISKLIGHT</f>
        <v>GREEN</v>
      </c>
      <c r="F15" s="90"/>
      <c r="G15" s="4"/>
      <c r="H15" s="4"/>
      <c r="I15" s="4"/>
      <c r="J15" s="4"/>
      <c r="K15" s="4"/>
      <c r="L15" s="4"/>
      <c r="M15" s="4"/>
      <c r="N15" s="4"/>
      <c r="O15" s="4"/>
    </row>
    <row r="16" spans="1:15" ht="16" customHeight="1">
      <c r="A16" s="5"/>
      <c r="B16" s="473" t="s">
        <v>122</v>
      </c>
      <c r="C16" s="473"/>
      <c r="D16" s="473"/>
      <c r="E16" s="473"/>
      <c r="F16" s="91"/>
      <c r="G16" s="4"/>
      <c r="H16" s="4"/>
      <c r="I16" s="4"/>
      <c r="J16" s="4"/>
      <c r="K16" s="4"/>
      <c r="L16" s="4"/>
      <c r="M16" s="4"/>
      <c r="N16" s="4"/>
      <c r="O16" s="4"/>
    </row>
    <row r="17" spans="1:15" ht="17" customHeight="1">
      <c r="B17" s="474"/>
      <c r="C17" s="474"/>
      <c r="D17" s="474"/>
      <c r="E17" s="474"/>
      <c r="F17" s="92"/>
      <c r="G17" s="4"/>
      <c r="H17" s="4"/>
      <c r="I17" s="4"/>
      <c r="J17" s="4"/>
      <c r="K17" s="4"/>
      <c r="L17" s="4"/>
      <c r="M17" s="4"/>
      <c r="N17" s="4"/>
      <c r="O17" s="4"/>
    </row>
    <row r="18" spans="1:15" ht="27" customHeight="1">
      <c r="B18" s="43" t="s">
        <v>123</v>
      </c>
      <c r="C18" s="44" t="s">
        <v>124</v>
      </c>
      <c r="D18" s="44" t="s">
        <v>125</v>
      </c>
      <c r="E18" s="45" t="s">
        <v>126</v>
      </c>
      <c r="F18" s="77"/>
      <c r="G18" s="4"/>
      <c r="H18" s="4"/>
      <c r="I18" s="4"/>
      <c r="J18" s="4"/>
      <c r="K18" s="4"/>
      <c r="L18" s="4"/>
      <c r="M18" s="4"/>
      <c r="N18" s="4"/>
      <c r="O18" s="4"/>
    </row>
    <row r="19" spans="1:15" ht="81.75" customHeight="1">
      <c r="A19" s="21" t="s">
        <v>48</v>
      </c>
      <c r="B19" s="302" t="s">
        <v>385</v>
      </c>
      <c r="C19" s="412" t="s">
        <v>386</v>
      </c>
      <c r="D19" s="304" t="s">
        <v>387</v>
      </c>
      <c r="E19" s="407" t="s">
        <v>127</v>
      </c>
      <c r="F19" s="93"/>
      <c r="G19" s="48" t="str">
        <f>IF(C19&gt;0,"","ENTER RISK 1")</f>
        <v/>
      </c>
      <c r="H19" s="4"/>
      <c r="I19" s="4"/>
      <c r="J19" s="4"/>
      <c r="K19" s="4"/>
      <c r="L19" s="4"/>
      <c r="M19" s="4"/>
      <c r="N19" s="4"/>
      <c r="O19" s="4"/>
    </row>
    <row r="20" spans="1:15" ht="81.75" customHeight="1">
      <c r="B20" s="302">
        <v>1</v>
      </c>
      <c r="C20" s="303" t="s">
        <v>128</v>
      </c>
      <c r="D20" s="304" t="s">
        <v>378</v>
      </c>
      <c r="E20" s="407" t="s">
        <v>131</v>
      </c>
      <c r="F20" s="93"/>
      <c r="G20" s="48" t="str">
        <f>IF(C20&gt;0,"","ENTER RISK 2")</f>
        <v/>
      </c>
      <c r="H20" s="4"/>
      <c r="I20" s="4"/>
      <c r="J20" s="4"/>
      <c r="K20" s="4"/>
      <c r="L20" s="4"/>
      <c r="M20" s="4"/>
      <c r="N20" s="4"/>
      <c r="O20" s="4"/>
    </row>
    <row r="21" spans="1:15" ht="81.75" customHeight="1">
      <c r="B21" s="302">
        <v>2</v>
      </c>
      <c r="C21" s="303" t="s">
        <v>129</v>
      </c>
      <c r="D21" s="304" t="s">
        <v>130</v>
      </c>
      <c r="E21" s="407" t="s">
        <v>131</v>
      </c>
      <c r="F21" s="93"/>
      <c r="G21" s="48" t="str">
        <f>IF(C21&gt;0,"","ENTER RISK 3")</f>
        <v/>
      </c>
      <c r="H21" s="4"/>
      <c r="I21" s="4"/>
      <c r="J21" s="4"/>
      <c r="K21" s="4"/>
      <c r="L21" s="4"/>
      <c r="M21" s="4"/>
      <c r="N21" s="4"/>
      <c r="O21" s="4"/>
    </row>
    <row r="22" spans="1:15" ht="81.75" customHeight="1">
      <c r="B22" s="302">
        <v>3</v>
      </c>
      <c r="C22" s="303" t="s">
        <v>132</v>
      </c>
      <c r="D22" s="304" t="s">
        <v>391</v>
      </c>
      <c r="E22" s="407" t="s">
        <v>131</v>
      </c>
      <c r="F22" s="93"/>
      <c r="G22" s="48" t="str">
        <f>IF(C22&gt;0,"","ENTER RISK 4")</f>
        <v/>
      </c>
      <c r="H22" s="4"/>
      <c r="I22" s="4"/>
      <c r="J22" s="4"/>
      <c r="K22" s="4"/>
      <c r="L22" s="4"/>
      <c r="M22" s="4"/>
      <c r="N22" s="4"/>
      <c r="O22" s="4"/>
    </row>
    <row r="23" spans="1:15" ht="81.75" customHeight="1">
      <c r="B23" s="305" t="s">
        <v>388</v>
      </c>
      <c r="C23" s="306" t="s">
        <v>389</v>
      </c>
      <c r="D23" s="307" t="s">
        <v>390</v>
      </c>
      <c r="E23" s="407" t="s">
        <v>131</v>
      </c>
      <c r="F23" s="93"/>
      <c r="G23" s="48" t="e">
        <f>IF(#REF!&gt;0,"","ENTER RISK 5")</f>
        <v>#REF!</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1" t="s">
        <v>28</v>
      </c>
      <c r="C25" s="471"/>
      <c r="D25" s="471"/>
      <c r="E25" s="471"/>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61" priority="1" operator="equal">
      <formula>"AMBER"</formula>
    </cfRule>
  </conditionalFormatting>
  <conditionalFormatting sqref="B1">
    <cfRule type="cellIs" dxfId="1260" priority="2" operator="equal">
      <formula>"RED"</formula>
    </cfRule>
  </conditionalFormatting>
  <conditionalFormatting sqref="B1">
    <cfRule type="cellIs" dxfId="1259" priority="3" operator="equal">
      <formula>"GREEN"</formula>
    </cfRule>
  </conditionalFormatting>
  <conditionalFormatting sqref="B2">
    <cfRule type="cellIs" dxfId="1258" priority="4" operator="equal">
      <formula>"AMBER"</formula>
    </cfRule>
  </conditionalFormatting>
  <conditionalFormatting sqref="B2">
    <cfRule type="cellIs" dxfId="1257" priority="5" operator="equal">
      <formula>"RED"</formula>
    </cfRule>
  </conditionalFormatting>
  <conditionalFormatting sqref="B2">
    <cfRule type="cellIs" dxfId="1256" priority="6" operator="equal">
      <formula>"GREEN"</formula>
    </cfRule>
  </conditionalFormatting>
  <conditionalFormatting sqref="B3">
    <cfRule type="cellIs" dxfId="1255" priority="7" operator="equal">
      <formula>"AMBER"</formula>
    </cfRule>
  </conditionalFormatting>
  <conditionalFormatting sqref="B3">
    <cfRule type="cellIs" dxfId="1254" priority="8" operator="equal">
      <formula>"RED"</formula>
    </cfRule>
  </conditionalFormatting>
  <conditionalFormatting sqref="B3">
    <cfRule type="cellIs" dxfId="1253" priority="9" operator="equal">
      <formula>"GREEN"</formula>
    </cfRule>
  </conditionalFormatting>
  <conditionalFormatting sqref="B4">
    <cfRule type="cellIs" dxfId="1252" priority="10" operator="equal">
      <formula>"AMBER"</formula>
    </cfRule>
  </conditionalFormatting>
  <conditionalFormatting sqref="B4">
    <cfRule type="cellIs" dxfId="1251" priority="11" operator="equal">
      <formula>"RED"</formula>
    </cfRule>
  </conditionalFormatting>
  <conditionalFormatting sqref="B4">
    <cfRule type="cellIs" dxfId="1250" priority="12" operator="equal">
      <formula>"GREEN"</formula>
    </cfRule>
  </conditionalFormatting>
  <conditionalFormatting sqref="B5">
    <cfRule type="cellIs" dxfId="1249" priority="13" operator="equal">
      <formula>"AMBER"</formula>
    </cfRule>
  </conditionalFormatting>
  <conditionalFormatting sqref="B5">
    <cfRule type="cellIs" dxfId="1248" priority="14" operator="equal">
      <formula>"RED"</formula>
    </cfRule>
  </conditionalFormatting>
  <conditionalFormatting sqref="B5">
    <cfRule type="cellIs" dxfId="1247" priority="15" operator="equal">
      <formula>"GREEN"</formula>
    </cfRule>
  </conditionalFormatting>
  <conditionalFormatting sqref="B6">
    <cfRule type="cellIs" dxfId="1246" priority="16" operator="equal">
      <formula>"AMBER"</formula>
    </cfRule>
  </conditionalFormatting>
  <conditionalFormatting sqref="B6">
    <cfRule type="cellIs" dxfId="1245" priority="17" operator="equal">
      <formula>"RED"</formula>
    </cfRule>
  </conditionalFormatting>
  <conditionalFormatting sqref="B6">
    <cfRule type="cellIs" dxfId="1244" priority="18" operator="equal">
      <formula>"GREEN"</formula>
    </cfRule>
  </conditionalFormatting>
  <conditionalFormatting sqref="B7">
    <cfRule type="cellIs" dxfId="1243" priority="19" operator="equal">
      <formula>"AMBER"</formula>
    </cfRule>
  </conditionalFormatting>
  <conditionalFormatting sqref="B7">
    <cfRule type="cellIs" dxfId="1242" priority="20" operator="equal">
      <formula>"RED"</formula>
    </cfRule>
  </conditionalFormatting>
  <conditionalFormatting sqref="B7">
    <cfRule type="cellIs" dxfId="1241" priority="21" operator="equal">
      <formula>"GREEN"</formula>
    </cfRule>
  </conditionalFormatting>
  <conditionalFormatting sqref="B8">
    <cfRule type="cellIs" dxfId="1240" priority="22" operator="equal">
      <formula>"AMBER"</formula>
    </cfRule>
  </conditionalFormatting>
  <conditionalFormatting sqref="B8">
    <cfRule type="cellIs" dxfId="1239" priority="23" operator="equal">
      <formula>"RED"</formula>
    </cfRule>
  </conditionalFormatting>
  <conditionalFormatting sqref="B8">
    <cfRule type="cellIs" dxfId="1238" priority="24" operator="equal">
      <formula>"GREEN"</formula>
    </cfRule>
  </conditionalFormatting>
  <conditionalFormatting sqref="B9">
    <cfRule type="cellIs" dxfId="1237" priority="25" operator="equal">
      <formula>"AMBER"</formula>
    </cfRule>
  </conditionalFormatting>
  <conditionalFormatting sqref="B9">
    <cfRule type="cellIs" dxfId="1236" priority="26" operator="equal">
      <formula>"RED"</formula>
    </cfRule>
  </conditionalFormatting>
  <conditionalFormatting sqref="B9">
    <cfRule type="cellIs" dxfId="1235" priority="27" operator="equal">
      <formula>"GREEN"</formula>
    </cfRule>
  </conditionalFormatting>
  <conditionalFormatting sqref="E15">
    <cfRule type="cellIs" dxfId="1234" priority="28" operator="equal">
      <formula>"AMBER"</formula>
    </cfRule>
  </conditionalFormatting>
  <conditionalFormatting sqref="E15">
    <cfRule type="cellIs" dxfId="1233" priority="29" operator="equal">
      <formula>"RED"</formula>
    </cfRule>
  </conditionalFormatting>
  <conditionalFormatting sqref="E15">
    <cfRule type="cellIs" dxfId="1232" priority="30" operator="equal">
      <formula>"GREEN"</formula>
    </cfRule>
  </conditionalFormatting>
  <conditionalFormatting sqref="B19">
    <cfRule type="cellIs" dxfId="1231" priority="31" operator="lessThan">
      <formula>1</formula>
    </cfRule>
  </conditionalFormatting>
  <conditionalFormatting sqref="B20">
    <cfRule type="cellIs" dxfId="1230" priority="32" operator="lessThan">
      <formula>1</formula>
    </cfRule>
  </conditionalFormatting>
  <conditionalFormatting sqref="B21">
    <cfRule type="cellIs" dxfId="1229" priority="33" operator="lessThan">
      <formula>1</formula>
    </cfRule>
  </conditionalFormatting>
  <conditionalFormatting sqref="B22">
    <cfRule type="cellIs" dxfId="1228" priority="34" operator="lessThan">
      <formula>1</formula>
    </cfRule>
  </conditionalFormatting>
  <conditionalFormatting sqref="E19">
    <cfRule type="cellIs" dxfId="1226" priority="36" operator="equal">
      <formula>"Amber"</formula>
    </cfRule>
  </conditionalFormatting>
  <conditionalFormatting sqref="E19">
    <cfRule type="cellIs" dxfId="1225" priority="37" operator="equal">
      <formula>"Red"</formula>
    </cfRule>
  </conditionalFormatting>
  <conditionalFormatting sqref="E19">
    <cfRule type="cellIs" dxfId="1224" priority="38" operator="equal">
      <formula>"Green"</formula>
    </cfRule>
  </conditionalFormatting>
  <conditionalFormatting sqref="E20">
    <cfRule type="cellIs" dxfId="1223" priority="39" operator="equal">
      <formula>"Amber"</formula>
    </cfRule>
  </conditionalFormatting>
  <conditionalFormatting sqref="E20">
    <cfRule type="cellIs" dxfId="1222" priority="40" operator="equal">
      <formula>"Red"</formula>
    </cfRule>
  </conditionalFormatting>
  <conditionalFormatting sqref="E20">
    <cfRule type="cellIs" dxfId="1221" priority="41" operator="equal">
      <formula>"Green"</formula>
    </cfRule>
  </conditionalFormatting>
  <conditionalFormatting sqref="E21">
    <cfRule type="cellIs" dxfId="1220" priority="42" operator="equal">
      <formula>"Amber"</formula>
    </cfRule>
  </conditionalFormatting>
  <conditionalFormatting sqref="E21">
    <cfRule type="cellIs" dxfId="1219" priority="43" operator="equal">
      <formula>"Red"</formula>
    </cfRule>
  </conditionalFormatting>
  <conditionalFormatting sqref="E21">
    <cfRule type="cellIs" dxfId="1218" priority="44" operator="equal">
      <formula>"Green"</formula>
    </cfRule>
  </conditionalFormatting>
  <conditionalFormatting sqref="E22:E23">
    <cfRule type="cellIs" dxfId="1217" priority="45" operator="equal">
      <formula>"Amber"</formula>
    </cfRule>
  </conditionalFormatting>
  <conditionalFormatting sqref="E22:E23">
    <cfRule type="cellIs" dxfId="1216" priority="46" operator="equal">
      <formula>"Red"</formula>
    </cfRule>
  </conditionalFormatting>
  <conditionalFormatting sqref="E22:E23">
    <cfRule type="cellIs" dxfId="1215" priority="47" operator="equal">
      <formula>"Green"</formula>
    </cfRule>
  </conditionalFormatting>
  <dataValidations count="1">
    <dataValidation type="list" allowBlank="1" showInputMessage="1" showErrorMessage="1" sqref="E19: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workbookViewId="0">
      <selection activeCell="I21" sqref="I21"/>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41456</v>
      </c>
      <c r="E12" s="125"/>
      <c r="O12" s="10"/>
    </row>
    <row r="13" spans="1:28" s="5" customFormat="1" ht="16" customHeight="1">
      <c r="A13" s="72"/>
      <c r="B13" s="129" t="s">
        <v>43</v>
      </c>
      <c r="C13" s="197"/>
      <c r="D13" s="134">
        <f>LastDateReport</f>
        <v>41547</v>
      </c>
      <c r="E13" s="125"/>
      <c r="O13" s="10"/>
    </row>
    <row r="14" spans="1:28" s="5" customFormat="1" ht="6" customHeight="1">
      <c r="A14" s="72"/>
      <c r="B14" s="126"/>
      <c r="C14" s="126"/>
      <c r="D14" s="127"/>
      <c r="E14" s="125"/>
      <c r="O14" s="10"/>
    </row>
    <row r="15" spans="1:28" s="4" customFormat="1" ht="19" customHeight="1">
      <c r="A15" s="65"/>
      <c r="B15" s="12" t="s">
        <v>133</v>
      </c>
      <c r="C15" s="12"/>
      <c r="D15" s="12"/>
      <c r="E15" s="12"/>
      <c r="F15" s="12"/>
      <c r="G15" s="12"/>
      <c r="H15" s="12" t="s">
        <v>45</v>
      </c>
      <c r="I15" s="12" t="str">
        <f>CHANGELIGHT</f>
        <v>GREEN</v>
      </c>
      <c r="J15" s="94"/>
      <c r="K15" s="94"/>
      <c r="L15" s="1" t="s">
        <v>134</v>
      </c>
      <c r="M15" s="1"/>
      <c r="N15" s="1">
        <f>B29</f>
        <v>0</v>
      </c>
      <c r="AB15" s="2"/>
    </row>
    <row r="16" spans="1:28" s="4" customFormat="1" ht="16" customHeight="1">
      <c r="A16" s="65"/>
      <c r="B16" s="46" t="s">
        <v>135</v>
      </c>
      <c r="C16" s="186"/>
      <c r="D16" s="46"/>
      <c r="E16" s="46"/>
      <c r="F16" s="46"/>
      <c r="G16" s="46"/>
      <c r="H16" s="46"/>
      <c r="I16" s="46"/>
      <c r="J16" s="91"/>
      <c r="K16" s="91"/>
      <c r="L16" s="1" t="s">
        <v>136</v>
      </c>
      <c r="M16" s="1"/>
      <c r="N16" s="1">
        <f>K29</f>
        <v>226</v>
      </c>
      <c r="AB16" s="2"/>
    </row>
    <row r="17" spans="1:28" s="4" customFormat="1" ht="15" customHeight="1">
      <c r="B17" s="33"/>
      <c r="C17" s="33"/>
      <c r="D17" s="33"/>
      <c r="E17" s="33"/>
      <c r="F17" s="33"/>
      <c r="G17" s="33"/>
      <c r="H17" s="33"/>
      <c r="I17" s="33"/>
      <c r="J17" s="63"/>
      <c r="K17" s="63"/>
      <c r="L17" s="1" t="s">
        <v>137</v>
      </c>
      <c r="M17" s="1"/>
      <c r="N17" s="1">
        <f>G29</f>
        <v>0</v>
      </c>
      <c r="AB17" s="2"/>
    </row>
    <row r="18" spans="1:28" s="4" customFormat="1" ht="57.75" customHeight="1">
      <c r="B18" s="49" t="s">
        <v>138</v>
      </c>
      <c r="C18" s="198" t="s">
        <v>139</v>
      </c>
      <c r="D18" s="50" t="s">
        <v>140</v>
      </c>
      <c r="E18" s="50" t="s">
        <v>141</v>
      </c>
      <c r="F18" s="50" t="s">
        <v>142</v>
      </c>
      <c r="G18" s="50" t="s">
        <v>116</v>
      </c>
      <c r="H18" s="50" t="s">
        <v>143</v>
      </c>
      <c r="I18" s="51" t="s">
        <v>144</v>
      </c>
      <c r="J18" s="95"/>
      <c r="K18" s="96" t="s">
        <v>145</v>
      </c>
      <c r="AB18" s="2"/>
    </row>
    <row r="19" spans="1:28" s="4" customFormat="1" ht="42" customHeight="1">
      <c r="A19" s="21" t="s">
        <v>48</v>
      </c>
      <c r="B19" s="321" t="s">
        <v>146</v>
      </c>
      <c r="C19" s="322" t="s">
        <v>147</v>
      </c>
      <c r="D19" s="323">
        <v>0</v>
      </c>
      <c r="E19" s="324">
        <v>0</v>
      </c>
      <c r="F19" s="325">
        <v>41323</v>
      </c>
      <c r="G19" s="177" t="str">
        <f t="shared" ref="G19:G27" si="0">IF(ISBLANK(I19),IF(ISBLANK(B19),"","open"),"closed")</f>
        <v>closed</v>
      </c>
      <c r="H19" s="37">
        <f t="shared" ref="H19:H27" si="1">IF(F19&gt;0,F19+28,"")</f>
        <v>41351</v>
      </c>
      <c r="I19" s="334">
        <v>41549</v>
      </c>
      <c r="J19" s="97"/>
      <c r="K19" s="98">
        <f t="shared" ref="K19:K27" si="2">IF(ISBLANK(I19),"",I19-F19)</f>
        <v>226</v>
      </c>
      <c r="L19" s="4" t="str">
        <f t="shared" ref="L19:L27" si="3">IF(G19="OPEN",IF(H19&lt;LastDateReport+1,"DUE","NOT DUE"),"")</f>
        <v/>
      </c>
      <c r="M19" s="4" t="str">
        <f t="shared" ref="M19:M27" si="4">IF(L19="DUE",IF(LastDateReport-H19&gt;28,"RED",IF(LastDateReport-H19&lt;8,"GREEN","AMBER")),"")</f>
        <v/>
      </c>
      <c r="AB19" s="2"/>
    </row>
    <row r="20" spans="1:28" s="4" customFormat="1" ht="42" customHeight="1">
      <c r="B20" s="326"/>
      <c r="C20" s="327"/>
      <c r="D20" s="323"/>
      <c r="E20" s="328"/>
      <c r="F20" s="325"/>
      <c r="G20" s="177" t="str">
        <f t="shared" si="0"/>
        <v/>
      </c>
      <c r="H20" s="37" t="str">
        <f t="shared" si="1"/>
        <v/>
      </c>
      <c r="I20" s="334"/>
      <c r="J20" s="97"/>
      <c r="K20" s="98" t="str">
        <f t="shared" si="2"/>
        <v/>
      </c>
      <c r="L20" s="5" t="str">
        <f t="shared" si="3"/>
        <v/>
      </c>
      <c r="M20" s="5" t="str">
        <f t="shared" si="4"/>
        <v/>
      </c>
      <c r="AB20" s="2"/>
    </row>
    <row r="21" spans="1:28" s="4" customFormat="1" ht="42" customHeight="1">
      <c r="B21" s="326"/>
      <c r="C21" s="327"/>
      <c r="D21" s="323"/>
      <c r="E21" s="328"/>
      <c r="F21" s="325"/>
      <c r="G21" s="177" t="str">
        <f t="shared" si="0"/>
        <v/>
      </c>
      <c r="H21" s="37" t="str">
        <f t="shared" si="1"/>
        <v/>
      </c>
      <c r="I21" s="334"/>
      <c r="J21" s="97"/>
      <c r="K21" s="98" t="str">
        <f t="shared" si="2"/>
        <v/>
      </c>
      <c r="L21" s="5" t="str">
        <f t="shared" si="3"/>
        <v/>
      </c>
      <c r="M21" s="5" t="str">
        <f t="shared" si="4"/>
        <v/>
      </c>
      <c r="AB21" s="2"/>
    </row>
    <row r="22" spans="1:28" s="4" customFormat="1" ht="42" customHeight="1">
      <c r="B22" s="326"/>
      <c r="C22" s="327"/>
      <c r="D22" s="323"/>
      <c r="E22" s="328"/>
      <c r="F22" s="325"/>
      <c r="G22" s="177" t="str">
        <f t="shared" si="0"/>
        <v/>
      </c>
      <c r="H22" s="37" t="str">
        <f t="shared" si="1"/>
        <v/>
      </c>
      <c r="I22" s="334"/>
      <c r="J22" s="97"/>
      <c r="K22" s="98" t="str">
        <f t="shared" si="2"/>
        <v/>
      </c>
      <c r="L22" s="5" t="str">
        <f t="shared" si="3"/>
        <v/>
      </c>
      <c r="M22" s="5" t="str">
        <f t="shared" si="4"/>
        <v/>
      </c>
      <c r="AB22" s="2"/>
    </row>
    <row r="23" spans="1:28" s="4" customFormat="1" ht="42" customHeight="1">
      <c r="B23" s="326"/>
      <c r="C23" s="327"/>
      <c r="D23" s="323"/>
      <c r="E23" s="328"/>
      <c r="F23" s="325"/>
      <c r="G23" s="177" t="str">
        <f t="shared" si="0"/>
        <v/>
      </c>
      <c r="H23" s="37" t="str">
        <f t="shared" si="1"/>
        <v/>
      </c>
      <c r="I23" s="334"/>
      <c r="J23" s="97"/>
      <c r="K23" s="98" t="str">
        <f t="shared" si="2"/>
        <v/>
      </c>
      <c r="L23" s="5" t="str">
        <f t="shared" si="3"/>
        <v/>
      </c>
      <c r="M23" s="5" t="str">
        <f t="shared" si="4"/>
        <v/>
      </c>
      <c r="AB23" s="2"/>
    </row>
    <row r="24" spans="1:28" s="4" customFormat="1" ht="42" customHeight="1">
      <c r="B24" s="326"/>
      <c r="C24" s="327"/>
      <c r="D24" s="323"/>
      <c r="E24" s="328"/>
      <c r="F24" s="325"/>
      <c r="G24" s="177" t="str">
        <f t="shared" si="0"/>
        <v/>
      </c>
      <c r="H24" s="37" t="str">
        <f t="shared" si="1"/>
        <v/>
      </c>
      <c r="I24" s="334"/>
      <c r="J24" s="97"/>
      <c r="K24" s="98" t="str">
        <f t="shared" si="2"/>
        <v/>
      </c>
      <c r="L24" s="5" t="str">
        <f t="shared" si="3"/>
        <v/>
      </c>
      <c r="M24" s="5" t="str">
        <f t="shared" si="4"/>
        <v/>
      </c>
      <c r="AB24" s="2"/>
    </row>
    <row r="25" spans="1:28" s="4" customFormat="1" ht="42" customHeight="1">
      <c r="B25" s="326"/>
      <c r="C25" s="327"/>
      <c r="D25" s="323"/>
      <c r="E25" s="328"/>
      <c r="F25" s="325"/>
      <c r="G25" s="177" t="str">
        <f t="shared" si="0"/>
        <v/>
      </c>
      <c r="H25" s="37" t="str">
        <f t="shared" si="1"/>
        <v/>
      </c>
      <c r="I25" s="334"/>
      <c r="J25" s="97"/>
      <c r="K25" s="98" t="str">
        <f t="shared" si="2"/>
        <v/>
      </c>
      <c r="L25" s="5" t="str">
        <f t="shared" si="3"/>
        <v/>
      </c>
      <c r="M25" s="5" t="str">
        <f t="shared" si="4"/>
        <v/>
      </c>
      <c r="AB25" s="2"/>
    </row>
    <row r="26" spans="1:28" s="4" customFormat="1" ht="42" customHeight="1">
      <c r="B26" s="326"/>
      <c r="C26" s="327"/>
      <c r="D26" s="323"/>
      <c r="E26" s="328"/>
      <c r="F26" s="325"/>
      <c r="G26" s="177" t="str">
        <f t="shared" si="0"/>
        <v/>
      </c>
      <c r="H26" s="37" t="str">
        <f t="shared" si="1"/>
        <v/>
      </c>
      <c r="I26" s="334"/>
      <c r="J26" s="97"/>
      <c r="K26" s="98" t="str">
        <f t="shared" si="2"/>
        <v/>
      </c>
      <c r="L26" s="5" t="str">
        <f t="shared" si="3"/>
        <v/>
      </c>
      <c r="M26" s="5" t="str">
        <f t="shared" si="4"/>
        <v/>
      </c>
      <c r="AB26" s="2"/>
    </row>
    <row r="27" spans="1:28" s="4" customFormat="1" ht="42" customHeight="1">
      <c r="B27" s="329"/>
      <c r="C27" s="330"/>
      <c r="D27" s="331"/>
      <c r="E27" s="332"/>
      <c r="F27" s="333"/>
      <c r="G27" s="177" t="str">
        <f t="shared" si="0"/>
        <v/>
      </c>
      <c r="H27" s="52" t="str">
        <f t="shared" si="1"/>
        <v/>
      </c>
      <c r="I27" s="335"/>
      <c r="J27" s="97"/>
      <c r="K27" s="98" t="str">
        <f t="shared" si="2"/>
        <v/>
      </c>
      <c r="L27" s="5" t="str">
        <f t="shared" si="3"/>
        <v/>
      </c>
      <c r="M27" s="5" t="str">
        <f t="shared" si="4"/>
        <v/>
      </c>
      <c r="AB27" s="2"/>
    </row>
    <row r="28" spans="1:28" s="4" customFormat="1" ht="15" customHeight="1">
      <c r="B28" s="36" t="s">
        <v>35</v>
      </c>
      <c r="C28" s="36"/>
      <c r="D28" s="33"/>
      <c r="E28" s="33"/>
      <c r="F28" s="33"/>
      <c r="G28" s="36" t="s">
        <v>119</v>
      </c>
      <c r="H28" s="29"/>
      <c r="I28" s="33"/>
      <c r="J28" s="63"/>
      <c r="K28" s="99" t="s">
        <v>148</v>
      </c>
      <c r="M28" s="32" t="str">
        <f>IF(COUNTIF(M19:M27,"RED")&gt;0,"RED",IF(COUNTIF(M19:M27,"AMBER")&gt;0,"AMBER","GREEN"))</f>
        <v>GREEN</v>
      </c>
      <c r="AB28" s="2"/>
    </row>
    <row r="29" spans="1:28" s="4" customFormat="1">
      <c r="B29" s="34">
        <f>COUNT(B19:B27)</f>
        <v>0</v>
      </c>
      <c r="C29" s="34"/>
      <c r="D29" s="33"/>
      <c r="E29" s="33"/>
      <c r="F29" s="33"/>
      <c r="G29" s="34">
        <f>COUNTIF(G19:G27,"open")</f>
        <v>0</v>
      </c>
      <c r="H29" s="59"/>
      <c r="I29" s="33"/>
      <c r="J29" s="63"/>
      <c r="K29" s="98">
        <f>IFERROR(AVERAGE(K19:K27),"")</f>
        <v>226</v>
      </c>
      <c r="AB29" s="2"/>
    </row>
    <row r="32" spans="1:28" ht="14" customHeight="1">
      <c r="B32" s="471" t="s">
        <v>28</v>
      </c>
      <c r="C32" s="471"/>
      <c r="D32" s="471"/>
      <c r="E32" s="471"/>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11" priority="1" operator="equal">
      <formula>"AMBER"</formula>
    </cfRule>
  </conditionalFormatting>
  <conditionalFormatting sqref="G19">
    <cfRule type="cellIs" dxfId="1210" priority="2" operator="equal">
      <formula>"RED"</formula>
    </cfRule>
  </conditionalFormatting>
  <conditionalFormatting sqref="G19">
    <cfRule type="cellIs" dxfId="1209" priority="3" operator="equal">
      <formula>"GREEN"</formula>
    </cfRule>
  </conditionalFormatting>
  <conditionalFormatting sqref="G20">
    <cfRule type="cellIs" dxfId="1208" priority="4" operator="equal">
      <formula>"AMBER"</formula>
    </cfRule>
  </conditionalFormatting>
  <conditionalFormatting sqref="G20">
    <cfRule type="cellIs" dxfId="1207" priority="5" operator="equal">
      <formula>"RED"</formula>
    </cfRule>
  </conditionalFormatting>
  <conditionalFormatting sqref="G20">
    <cfRule type="cellIs" dxfId="1206" priority="6" operator="equal">
      <formula>"GREEN"</formula>
    </cfRule>
  </conditionalFormatting>
  <conditionalFormatting sqref="G21">
    <cfRule type="cellIs" dxfId="1205" priority="7" operator="equal">
      <formula>"AMBER"</formula>
    </cfRule>
  </conditionalFormatting>
  <conditionalFormatting sqref="G21">
    <cfRule type="cellIs" dxfId="1204" priority="8" operator="equal">
      <formula>"RED"</formula>
    </cfRule>
  </conditionalFormatting>
  <conditionalFormatting sqref="G21">
    <cfRule type="cellIs" dxfId="1203" priority="9" operator="equal">
      <formula>"GREEN"</formula>
    </cfRule>
  </conditionalFormatting>
  <conditionalFormatting sqref="G22">
    <cfRule type="cellIs" dxfId="1202" priority="10" operator="equal">
      <formula>"AMBER"</formula>
    </cfRule>
  </conditionalFormatting>
  <conditionalFormatting sqref="G22">
    <cfRule type="cellIs" dxfId="1201" priority="11" operator="equal">
      <formula>"RED"</formula>
    </cfRule>
  </conditionalFormatting>
  <conditionalFormatting sqref="G22">
    <cfRule type="cellIs" dxfId="1200" priority="12" operator="equal">
      <formula>"GREEN"</formula>
    </cfRule>
  </conditionalFormatting>
  <conditionalFormatting sqref="G23">
    <cfRule type="cellIs" dxfId="1199" priority="13" operator="equal">
      <formula>"AMBER"</formula>
    </cfRule>
  </conditionalFormatting>
  <conditionalFormatting sqref="G23">
    <cfRule type="cellIs" dxfId="1198" priority="14" operator="equal">
      <formula>"RED"</formula>
    </cfRule>
  </conditionalFormatting>
  <conditionalFormatting sqref="G23">
    <cfRule type="cellIs" dxfId="1197" priority="15" operator="equal">
      <formula>"GREEN"</formula>
    </cfRule>
  </conditionalFormatting>
  <conditionalFormatting sqref="G24">
    <cfRule type="cellIs" dxfId="1196" priority="16" operator="equal">
      <formula>"AMBER"</formula>
    </cfRule>
  </conditionalFormatting>
  <conditionalFormatting sqref="G24">
    <cfRule type="cellIs" dxfId="1195" priority="17" operator="equal">
      <formula>"RED"</formula>
    </cfRule>
  </conditionalFormatting>
  <conditionalFormatting sqref="G24">
    <cfRule type="cellIs" dxfId="1194" priority="18" operator="equal">
      <formula>"GREEN"</formula>
    </cfRule>
  </conditionalFormatting>
  <conditionalFormatting sqref="G25">
    <cfRule type="cellIs" dxfId="1193" priority="19" operator="equal">
      <formula>"AMBER"</formula>
    </cfRule>
  </conditionalFormatting>
  <conditionalFormatting sqref="G25">
    <cfRule type="cellIs" dxfId="1192" priority="20" operator="equal">
      <formula>"RED"</formula>
    </cfRule>
  </conditionalFormatting>
  <conditionalFormatting sqref="G25">
    <cfRule type="cellIs" dxfId="1191" priority="21" operator="equal">
      <formula>"GREEN"</formula>
    </cfRule>
  </conditionalFormatting>
  <conditionalFormatting sqref="G26">
    <cfRule type="cellIs" dxfId="1190" priority="22" operator="equal">
      <formula>"AMBER"</formula>
    </cfRule>
  </conditionalFormatting>
  <conditionalFormatting sqref="G26">
    <cfRule type="cellIs" dxfId="1189" priority="23" operator="equal">
      <formula>"RED"</formula>
    </cfRule>
  </conditionalFormatting>
  <conditionalFormatting sqref="G26">
    <cfRule type="cellIs" dxfId="1188" priority="24" operator="equal">
      <formula>"GREEN"</formula>
    </cfRule>
  </conditionalFormatting>
  <conditionalFormatting sqref="G27">
    <cfRule type="cellIs" dxfId="1187" priority="25" operator="equal">
      <formula>"AMBER"</formula>
    </cfRule>
  </conditionalFormatting>
  <conditionalFormatting sqref="G27">
    <cfRule type="cellIs" dxfId="1186" priority="26" operator="equal">
      <formula>"RED"</formula>
    </cfRule>
  </conditionalFormatting>
  <conditionalFormatting sqref="G27">
    <cfRule type="cellIs" dxfId="1185" priority="27" operator="equal">
      <formula>"GREEN"</formula>
    </cfRule>
  </conditionalFormatting>
  <conditionalFormatting sqref="H19">
    <cfRule type="cellIs" dxfId="1184" priority="28" operator="equal">
      <formula>"AMBER"</formula>
    </cfRule>
  </conditionalFormatting>
  <conditionalFormatting sqref="H19">
    <cfRule type="cellIs" dxfId="1183" priority="29" operator="equal">
      <formula>"RED"</formula>
    </cfRule>
  </conditionalFormatting>
  <conditionalFormatting sqref="H19">
    <cfRule type="cellIs" dxfId="1182" priority="30" operator="equal">
      <formula>"GREEN"</formula>
    </cfRule>
  </conditionalFormatting>
  <conditionalFormatting sqref="H20">
    <cfRule type="cellIs" dxfId="1181" priority="31" operator="equal">
      <formula>"AMBER"</formula>
    </cfRule>
  </conditionalFormatting>
  <conditionalFormatting sqref="H20">
    <cfRule type="cellIs" dxfId="1180" priority="32" operator="equal">
      <formula>"RED"</formula>
    </cfRule>
  </conditionalFormatting>
  <conditionalFormatting sqref="H20">
    <cfRule type="cellIs" dxfId="1179" priority="33" operator="equal">
      <formula>"GREEN"</formula>
    </cfRule>
  </conditionalFormatting>
  <conditionalFormatting sqref="H21">
    <cfRule type="cellIs" dxfId="1178" priority="34" operator="equal">
      <formula>"AMBER"</formula>
    </cfRule>
  </conditionalFormatting>
  <conditionalFormatting sqref="H21">
    <cfRule type="cellIs" dxfId="1177" priority="35" operator="equal">
      <formula>"RED"</formula>
    </cfRule>
  </conditionalFormatting>
  <conditionalFormatting sqref="H21">
    <cfRule type="cellIs" dxfId="1176" priority="36" operator="equal">
      <formula>"GREEN"</formula>
    </cfRule>
  </conditionalFormatting>
  <conditionalFormatting sqref="H22">
    <cfRule type="cellIs" dxfId="1175" priority="37" operator="equal">
      <formula>"AMBER"</formula>
    </cfRule>
  </conditionalFormatting>
  <conditionalFormatting sqref="H22">
    <cfRule type="cellIs" dxfId="1174" priority="38" operator="equal">
      <formula>"RED"</formula>
    </cfRule>
  </conditionalFormatting>
  <conditionalFormatting sqref="H22">
    <cfRule type="cellIs" dxfId="1173" priority="39" operator="equal">
      <formula>"GREEN"</formula>
    </cfRule>
  </conditionalFormatting>
  <conditionalFormatting sqref="H23">
    <cfRule type="cellIs" dxfId="1172" priority="40" operator="equal">
      <formula>"AMBER"</formula>
    </cfRule>
  </conditionalFormatting>
  <conditionalFormatting sqref="H23">
    <cfRule type="cellIs" dxfId="1171" priority="41" operator="equal">
      <formula>"RED"</formula>
    </cfRule>
  </conditionalFormatting>
  <conditionalFormatting sqref="H23">
    <cfRule type="cellIs" dxfId="1170" priority="42" operator="equal">
      <formula>"GREEN"</formula>
    </cfRule>
  </conditionalFormatting>
  <conditionalFormatting sqref="H24">
    <cfRule type="cellIs" dxfId="1169" priority="43" operator="equal">
      <formula>"AMBER"</formula>
    </cfRule>
  </conditionalFormatting>
  <conditionalFormatting sqref="H24">
    <cfRule type="cellIs" dxfId="1168" priority="44" operator="equal">
      <formula>"RED"</formula>
    </cfRule>
  </conditionalFormatting>
  <conditionalFormatting sqref="H24">
    <cfRule type="cellIs" dxfId="1167" priority="45" operator="equal">
      <formula>"GREEN"</formula>
    </cfRule>
  </conditionalFormatting>
  <conditionalFormatting sqref="H25">
    <cfRule type="cellIs" dxfId="1166" priority="46" operator="equal">
      <formula>"AMBER"</formula>
    </cfRule>
  </conditionalFormatting>
  <conditionalFormatting sqref="H25">
    <cfRule type="cellIs" dxfId="1165" priority="47" operator="equal">
      <formula>"RED"</formula>
    </cfRule>
  </conditionalFormatting>
  <conditionalFormatting sqref="H25">
    <cfRule type="cellIs" dxfId="1164" priority="48" operator="equal">
      <formula>"GREEN"</formula>
    </cfRule>
  </conditionalFormatting>
  <conditionalFormatting sqref="H26">
    <cfRule type="cellIs" dxfId="1163" priority="49" operator="equal">
      <formula>"AMBER"</formula>
    </cfRule>
  </conditionalFormatting>
  <conditionalFormatting sqref="H26">
    <cfRule type="cellIs" dxfId="1162" priority="50" operator="equal">
      <formula>"RED"</formula>
    </cfRule>
  </conditionalFormatting>
  <conditionalFormatting sqref="H26">
    <cfRule type="cellIs" dxfId="1161" priority="51" operator="equal">
      <formula>"GREEN"</formula>
    </cfRule>
  </conditionalFormatting>
  <conditionalFormatting sqref="H27">
    <cfRule type="cellIs" dxfId="1160" priority="52" operator="equal">
      <formula>"AMBER"</formula>
    </cfRule>
  </conditionalFormatting>
  <conditionalFormatting sqref="H27">
    <cfRule type="cellIs" dxfId="1159" priority="53" operator="equal">
      <formula>"RED"</formula>
    </cfRule>
  </conditionalFormatting>
  <conditionalFormatting sqref="H27">
    <cfRule type="cellIs" dxfId="1158" priority="54" operator="equal">
      <formula>"GREEN"</formula>
    </cfRule>
  </conditionalFormatting>
  <conditionalFormatting sqref="B1">
    <cfRule type="cellIs" dxfId="1157" priority="55" operator="equal">
      <formula>"AMBER"</formula>
    </cfRule>
  </conditionalFormatting>
  <conditionalFormatting sqref="B1">
    <cfRule type="cellIs" dxfId="1156" priority="56" operator="equal">
      <formula>"RED"</formula>
    </cfRule>
  </conditionalFormatting>
  <conditionalFormatting sqref="B1">
    <cfRule type="cellIs" dxfId="1155" priority="57" operator="equal">
      <formula>"GREEN"</formula>
    </cfRule>
  </conditionalFormatting>
  <conditionalFormatting sqref="B2">
    <cfRule type="cellIs" dxfId="1154" priority="58" operator="equal">
      <formula>"AMBER"</formula>
    </cfRule>
  </conditionalFormatting>
  <conditionalFormatting sqref="B2">
    <cfRule type="cellIs" dxfId="1153" priority="59" operator="equal">
      <formula>"RED"</formula>
    </cfRule>
  </conditionalFormatting>
  <conditionalFormatting sqref="B2">
    <cfRule type="cellIs" dxfId="1152" priority="60" operator="equal">
      <formula>"GREEN"</formula>
    </cfRule>
  </conditionalFormatting>
  <conditionalFormatting sqref="B3">
    <cfRule type="cellIs" dxfId="1151" priority="61" operator="equal">
      <formula>"AMBER"</formula>
    </cfRule>
  </conditionalFormatting>
  <conditionalFormatting sqref="B3">
    <cfRule type="cellIs" dxfId="1150" priority="62" operator="equal">
      <formula>"RED"</formula>
    </cfRule>
  </conditionalFormatting>
  <conditionalFormatting sqref="B3">
    <cfRule type="cellIs" dxfId="1149" priority="63" operator="equal">
      <formula>"GREEN"</formula>
    </cfRule>
  </conditionalFormatting>
  <conditionalFormatting sqref="B4">
    <cfRule type="cellIs" dxfId="1148" priority="64" operator="equal">
      <formula>"AMBER"</formula>
    </cfRule>
  </conditionalFormatting>
  <conditionalFormatting sqref="B4">
    <cfRule type="cellIs" dxfId="1147" priority="65" operator="equal">
      <formula>"RED"</formula>
    </cfRule>
  </conditionalFormatting>
  <conditionalFormatting sqref="B4">
    <cfRule type="cellIs" dxfId="1146" priority="66" operator="equal">
      <formula>"GREEN"</formula>
    </cfRule>
  </conditionalFormatting>
  <conditionalFormatting sqref="B5">
    <cfRule type="cellIs" dxfId="1145" priority="67" operator="equal">
      <formula>"AMBER"</formula>
    </cfRule>
  </conditionalFormatting>
  <conditionalFormatting sqref="B5">
    <cfRule type="cellIs" dxfId="1144" priority="68" operator="equal">
      <formula>"RED"</formula>
    </cfRule>
  </conditionalFormatting>
  <conditionalFormatting sqref="B5">
    <cfRule type="cellIs" dxfId="1143" priority="69" operator="equal">
      <formula>"GREEN"</formula>
    </cfRule>
  </conditionalFormatting>
  <conditionalFormatting sqref="B6">
    <cfRule type="cellIs" dxfId="1142" priority="70" operator="equal">
      <formula>"AMBER"</formula>
    </cfRule>
  </conditionalFormatting>
  <conditionalFormatting sqref="B6">
    <cfRule type="cellIs" dxfId="1141" priority="71" operator="equal">
      <formula>"RED"</formula>
    </cfRule>
  </conditionalFormatting>
  <conditionalFormatting sqref="B6">
    <cfRule type="cellIs" dxfId="1140" priority="72" operator="equal">
      <formula>"GREEN"</formula>
    </cfRule>
  </conditionalFormatting>
  <conditionalFormatting sqref="B7">
    <cfRule type="cellIs" dxfId="1139" priority="73" operator="equal">
      <formula>"AMBER"</formula>
    </cfRule>
  </conditionalFormatting>
  <conditionalFormatting sqref="B7">
    <cfRule type="cellIs" dxfId="1138" priority="74" operator="equal">
      <formula>"RED"</formula>
    </cfRule>
  </conditionalFormatting>
  <conditionalFormatting sqref="B7">
    <cfRule type="cellIs" dxfId="1137" priority="75" operator="equal">
      <formula>"GREEN"</formula>
    </cfRule>
  </conditionalFormatting>
  <conditionalFormatting sqref="B8">
    <cfRule type="cellIs" dxfId="1136" priority="76" operator="equal">
      <formula>"AMBER"</formula>
    </cfRule>
  </conditionalFormatting>
  <conditionalFormatting sqref="B8">
    <cfRule type="cellIs" dxfId="1135" priority="77" operator="equal">
      <formula>"RED"</formula>
    </cfRule>
  </conditionalFormatting>
  <conditionalFormatting sqref="B8">
    <cfRule type="cellIs" dxfId="1134" priority="78" operator="equal">
      <formula>"GREEN"</formula>
    </cfRule>
  </conditionalFormatting>
  <conditionalFormatting sqref="B9">
    <cfRule type="cellIs" dxfId="1133" priority="79" operator="equal">
      <formula>"AMBER"</formula>
    </cfRule>
  </conditionalFormatting>
  <conditionalFormatting sqref="B9">
    <cfRule type="cellIs" dxfId="1132" priority="80" operator="equal">
      <formula>"RED"</formula>
    </cfRule>
  </conditionalFormatting>
  <conditionalFormatting sqref="B9">
    <cfRule type="cellIs" dxfId="1131" priority="81" operator="equal">
      <formula>"GREEN"</formula>
    </cfRule>
  </conditionalFormatting>
  <conditionalFormatting sqref="C1">
    <cfRule type="cellIs" dxfId="1130" priority="82" operator="equal">
      <formula>"AMBER"</formula>
    </cfRule>
  </conditionalFormatting>
  <conditionalFormatting sqref="C1">
    <cfRule type="cellIs" dxfId="1129" priority="83" operator="equal">
      <formula>"RED"</formula>
    </cfRule>
  </conditionalFormatting>
  <conditionalFormatting sqref="C1">
    <cfRule type="cellIs" dxfId="1128" priority="84" operator="equal">
      <formula>"GREEN"</formula>
    </cfRule>
  </conditionalFormatting>
  <conditionalFormatting sqref="C2">
    <cfRule type="cellIs" dxfId="1127" priority="85" operator="equal">
      <formula>"AMBER"</formula>
    </cfRule>
  </conditionalFormatting>
  <conditionalFormatting sqref="C2">
    <cfRule type="cellIs" dxfId="1126" priority="86" operator="equal">
      <formula>"RED"</formula>
    </cfRule>
  </conditionalFormatting>
  <conditionalFormatting sqref="C2">
    <cfRule type="cellIs" dxfId="1125" priority="87" operator="equal">
      <formula>"GREEN"</formula>
    </cfRule>
  </conditionalFormatting>
  <conditionalFormatting sqref="C3">
    <cfRule type="cellIs" dxfId="1124" priority="88" operator="equal">
      <formula>"AMBER"</formula>
    </cfRule>
  </conditionalFormatting>
  <conditionalFormatting sqref="C3">
    <cfRule type="cellIs" dxfId="1123" priority="89" operator="equal">
      <formula>"RED"</formula>
    </cfRule>
  </conditionalFormatting>
  <conditionalFormatting sqref="C3">
    <cfRule type="cellIs" dxfId="1122" priority="90" operator="equal">
      <formula>"GREEN"</formula>
    </cfRule>
  </conditionalFormatting>
  <conditionalFormatting sqref="C4">
    <cfRule type="cellIs" dxfId="1121" priority="91" operator="equal">
      <formula>"AMBER"</formula>
    </cfRule>
  </conditionalFormatting>
  <conditionalFormatting sqref="C4">
    <cfRule type="cellIs" dxfId="1120" priority="92" operator="equal">
      <formula>"RED"</formula>
    </cfRule>
  </conditionalFormatting>
  <conditionalFormatting sqref="C4">
    <cfRule type="cellIs" dxfId="1119" priority="93" operator="equal">
      <formula>"GREEN"</formula>
    </cfRule>
  </conditionalFormatting>
  <conditionalFormatting sqref="C5">
    <cfRule type="cellIs" dxfId="1118" priority="94" operator="equal">
      <formula>"AMBER"</formula>
    </cfRule>
  </conditionalFormatting>
  <conditionalFormatting sqref="C5">
    <cfRule type="cellIs" dxfId="1117" priority="95" operator="equal">
      <formula>"RED"</formula>
    </cfRule>
  </conditionalFormatting>
  <conditionalFormatting sqref="C5">
    <cfRule type="cellIs" dxfId="1116" priority="96" operator="equal">
      <formula>"GREEN"</formula>
    </cfRule>
  </conditionalFormatting>
  <conditionalFormatting sqref="C6">
    <cfRule type="cellIs" dxfId="1115" priority="97" operator="equal">
      <formula>"AMBER"</formula>
    </cfRule>
  </conditionalFormatting>
  <conditionalFormatting sqref="C6">
    <cfRule type="cellIs" dxfId="1114" priority="98" operator="equal">
      <formula>"RED"</formula>
    </cfRule>
  </conditionalFormatting>
  <conditionalFormatting sqref="C6">
    <cfRule type="cellIs" dxfId="1113" priority="99" operator="equal">
      <formula>"GREEN"</formula>
    </cfRule>
  </conditionalFormatting>
  <conditionalFormatting sqref="C7">
    <cfRule type="cellIs" dxfId="1112" priority="100" operator="equal">
      <formula>"AMBER"</formula>
    </cfRule>
  </conditionalFormatting>
  <conditionalFormatting sqref="C7">
    <cfRule type="cellIs" dxfId="1111" priority="101" operator="equal">
      <formula>"RED"</formula>
    </cfRule>
  </conditionalFormatting>
  <conditionalFormatting sqref="C7">
    <cfRule type="cellIs" dxfId="1110" priority="102" operator="equal">
      <formula>"GREEN"</formula>
    </cfRule>
  </conditionalFormatting>
  <conditionalFormatting sqref="C8">
    <cfRule type="cellIs" dxfId="1109" priority="103" operator="equal">
      <formula>"AMBER"</formula>
    </cfRule>
  </conditionalFormatting>
  <conditionalFormatting sqref="C8">
    <cfRule type="cellIs" dxfId="1108" priority="104" operator="equal">
      <formula>"RED"</formula>
    </cfRule>
  </conditionalFormatting>
  <conditionalFormatting sqref="C8">
    <cfRule type="cellIs" dxfId="1107" priority="105" operator="equal">
      <formula>"GREEN"</formula>
    </cfRule>
  </conditionalFormatting>
  <conditionalFormatting sqref="C9">
    <cfRule type="cellIs" dxfId="1106" priority="106" operator="equal">
      <formula>"AMBER"</formula>
    </cfRule>
  </conditionalFormatting>
  <conditionalFormatting sqref="C9">
    <cfRule type="cellIs" dxfId="1105" priority="107" operator="equal">
      <formula>"RED"</formula>
    </cfRule>
  </conditionalFormatting>
  <conditionalFormatting sqref="C9">
    <cfRule type="cellIs" dxfId="1104" priority="108" operator="equal">
      <formula>"GREEN"</formula>
    </cfRule>
  </conditionalFormatting>
  <conditionalFormatting sqref="B15">
    <cfRule type="cellIs" dxfId="1103" priority="109" operator="equal">
      <formula>"AMBER"</formula>
    </cfRule>
  </conditionalFormatting>
  <conditionalFormatting sqref="B15">
    <cfRule type="cellIs" dxfId="1102" priority="110" operator="equal">
      <formula>"RED"</formula>
    </cfRule>
  </conditionalFormatting>
  <conditionalFormatting sqref="B15">
    <cfRule type="cellIs" dxfId="1101" priority="111" operator="equal">
      <formula>"GREEN"</formula>
    </cfRule>
  </conditionalFormatting>
  <conditionalFormatting sqref="B16">
    <cfRule type="cellIs" dxfId="1100" priority="112" operator="equal">
      <formula>"AMBER"</formula>
    </cfRule>
  </conditionalFormatting>
  <conditionalFormatting sqref="B16">
    <cfRule type="cellIs" dxfId="1099" priority="113" operator="equal">
      <formula>"RED"</formula>
    </cfRule>
  </conditionalFormatting>
  <conditionalFormatting sqref="B16">
    <cfRule type="cellIs" dxfId="1098" priority="114" operator="equal">
      <formula>"GREEN"</formula>
    </cfRule>
  </conditionalFormatting>
  <conditionalFormatting sqref="B17">
    <cfRule type="cellIs" dxfId="1097" priority="115" operator="equal">
      <formula>"AMBER"</formula>
    </cfRule>
  </conditionalFormatting>
  <conditionalFormatting sqref="B17">
    <cfRule type="cellIs" dxfId="1096" priority="116" operator="equal">
      <formula>"RED"</formula>
    </cfRule>
  </conditionalFormatting>
  <conditionalFormatting sqref="B17">
    <cfRule type="cellIs" dxfId="1095" priority="117" operator="equal">
      <formula>"GREEN"</formula>
    </cfRule>
  </conditionalFormatting>
  <conditionalFormatting sqref="B18">
    <cfRule type="cellIs" dxfId="1094" priority="118" operator="equal">
      <formula>"AMBER"</formula>
    </cfRule>
  </conditionalFormatting>
  <conditionalFormatting sqref="B18">
    <cfRule type="cellIs" dxfId="1093" priority="119" operator="equal">
      <formula>"RED"</formula>
    </cfRule>
  </conditionalFormatting>
  <conditionalFormatting sqref="B18">
    <cfRule type="cellIs" dxfId="1092" priority="120" operator="equal">
      <formula>"GREEN"</formula>
    </cfRule>
  </conditionalFormatting>
  <conditionalFormatting sqref="B19">
    <cfRule type="cellIs" dxfId="1091" priority="121" operator="equal">
      <formula>"AMBER"</formula>
    </cfRule>
  </conditionalFormatting>
  <conditionalFormatting sqref="B19">
    <cfRule type="cellIs" dxfId="1090" priority="122" operator="equal">
      <formula>"RED"</formula>
    </cfRule>
  </conditionalFormatting>
  <conditionalFormatting sqref="B19">
    <cfRule type="cellIs" dxfId="1089" priority="123" operator="equal">
      <formula>"GREEN"</formula>
    </cfRule>
  </conditionalFormatting>
  <conditionalFormatting sqref="B20">
    <cfRule type="cellIs" dxfId="1088" priority="124" operator="equal">
      <formula>"AMBER"</formula>
    </cfRule>
  </conditionalFormatting>
  <conditionalFormatting sqref="B20">
    <cfRule type="cellIs" dxfId="1087" priority="125" operator="equal">
      <formula>"RED"</formula>
    </cfRule>
  </conditionalFormatting>
  <conditionalFormatting sqref="B20">
    <cfRule type="cellIs" dxfId="1086" priority="126" operator="equal">
      <formula>"GREEN"</formula>
    </cfRule>
  </conditionalFormatting>
  <conditionalFormatting sqref="B21">
    <cfRule type="cellIs" dxfId="1085" priority="127" operator="equal">
      <formula>"AMBER"</formula>
    </cfRule>
  </conditionalFormatting>
  <conditionalFormatting sqref="B21">
    <cfRule type="cellIs" dxfId="1084" priority="128" operator="equal">
      <formula>"RED"</formula>
    </cfRule>
  </conditionalFormatting>
  <conditionalFormatting sqref="B21">
    <cfRule type="cellIs" dxfId="1083" priority="129" operator="equal">
      <formula>"GREEN"</formula>
    </cfRule>
  </conditionalFormatting>
  <conditionalFormatting sqref="B22">
    <cfRule type="cellIs" dxfId="1082" priority="130" operator="equal">
      <formula>"AMBER"</formula>
    </cfRule>
  </conditionalFormatting>
  <conditionalFormatting sqref="B22">
    <cfRule type="cellIs" dxfId="1081" priority="131" operator="equal">
      <formula>"RED"</formula>
    </cfRule>
  </conditionalFormatting>
  <conditionalFormatting sqref="B22">
    <cfRule type="cellIs" dxfId="1080" priority="132" operator="equal">
      <formula>"GREEN"</formula>
    </cfRule>
  </conditionalFormatting>
  <conditionalFormatting sqref="B23">
    <cfRule type="cellIs" dxfId="1079" priority="133" operator="equal">
      <formula>"AMBER"</formula>
    </cfRule>
  </conditionalFormatting>
  <conditionalFormatting sqref="B23">
    <cfRule type="cellIs" dxfId="1078" priority="134" operator="equal">
      <formula>"RED"</formula>
    </cfRule>
  </conditionalFormatting>
  <conditionalFormatting sqref="B23">
    <cfRule type="cellIs" dxfId="1077" priority="135" operator="equal">
      <formula>"GREEN"</formula>
    </cfRule>
  </conditionalFormatting>
  <conditionalFormatting sqref="B24">
    <cfRule type="cellIs" dxfId="1076" priority="136" operator="equal">
      <formula>"AMBER"</formula>
    </cfRule>
  </conditionalFormatting>
  <conditionalFormatting sqref="B24">
    <cfRule type="cellIs" dxfId="1075" priority="137" operator="equal">
      <formula>"RED"</formula>
    </cfRule>
  </conditionalFormatting>
  <conditionalFormatting sqref="B24">
    <cfRule type="cellIs" dxfId="1074" priority="138" operator="equal">
      <formula>"GREEN"</formula>
    </cfRule>
  </conditionalFormatting>
  <conditionalFormatting sqref="B25">
    <cfRule type="cellIs" dxfId="1073" priority="139" operator="equal">
      <formula>"AMBER"</formula>
    </cfRule>
  </conditionalFormatting>
  <conditionalFormatting sqref="B25">
    <cfRule type="cellIs" dxfId="1072" priority="140" operator="equal">
      <formula>"RED"</formula>
    </cfRule>
  </conditionalFormatting>
  <conditionalFormatting sqref="B25">
    <cfRule type="cellIs" dxfId="1071" priority="141" operator="equal">
      <formula>"GREEN"</formula>
    </cfRule>
  </conditionalFormatting>
  <conditionalFormatting sqref="B26">
    <cfRule type="cellIs" dxfId="1070" priority="142" operator="equal">
      <formula>"AMBER"</formula>
    </cfRule>
  </conditionalFormatting>
  <conditionalFormatting sqref="B26">
    <cfRule type="cellIs" dxfId="1069" priority="143" operator="equal">
      <formula>"RED"</formula>
    </cfRule>
  </conditionalFormatting>
  <conditionalFormatting sqref="B26">
    <cfRule type="cellIs" dxfId="1068" priority="144" operator="equal">
      <formula>"GREEN"</formula>
    </cfRule>
  </conditionalFormatting>
  <conditionalFormatting sqref="B27">
    <cfRule type="cellIs" dxfId="1067" priority="145" operator="equal">
      <formula>"AMBER"</formula>
    </cfRule>
  </conditionalFormatting>
  <conditionalFormatting sqref="B27">
    <cfRule type="cellIs" dxfId="1066" priority="146" operator="equal">
      <formula>"RED"</formula>
    </cfRule>
  </conditionalFormatting>
  <conditionalFormatting sqref="B27">
    <cfRule type="cellIs" dxfId="1065" priority="147" operator="equal">
      <formula>"GREEN"</formula>
    </cfRule>
  </conditionalFormatting>
  <conditionalFormatting sqref="B28">
    <cfRule type="cellIs" dxfId="1064" priority="148" operator="equal">
      <formula>"AMBER"</formula>
    </cfRule>
  </conditionalFormatting>
  <conditionalFormatting sqref="B28">
    <cfRule type="cellIs" dxfId="1063" priority="149" operator="equal">
      <formula>"RED"</formula>
    </cfRule>
  </conditionalFormatting>
  <conditionalFormatting sqref="B28">
    <cfRule type="cellIs" dxfId="1062" priority="150" operator="equal">
      <formula>"GREEN"</formula>
    </cfRule>
  </conditionalFormatting>
  <conditionalFormatting sqref="B29">
    <cfRule type="cellIs" dxfId="1061" priority="151" operator="equal">
      <formula>"AMBER"</formula>
    </cfRule>
  </conditionalFormatting>
  <conditionalFormatting sqref="B29">
    <cfRule type="cellIs" dxfId="1060" priority="152" operator="equal">
      <formula>"RED"</formula>
    </cfRule>
  </conditionalFormatting>
  <conditionalFormatting sqref="B29">
    <cfRule type="cellIs" dxfId="1059" priority="153" operator="equal">
      <formula>"GREEN"</formula>
    </cfRule>
  </conditionalFormatting>
  <conditionalFormatting sqref="B30">
    <cfRule type="cellIs" dxfId="1058" priority="154" operator="equal">
      <formula>"AMBER"</formula>
    </cfRule>
  </conditionalFormatting>
  <conditionalFormatting sqref="B30">
    <cfRule type="cellIs" dxfId="1057" priority="155" operator="equal">
      <formula>"RED"</formula>
    </cfRule>
  </conditionalFormatting>
  <conditionalFormatting sqref="B30">
    <cfRule type="cellIs" dxfId="1056" priority="156" operator="equal">
      <formula>"GREEN"</formula>
    </cfRule>
  </conditionalFormatting>
  <conditionalFormatting sqref="B31">
    <cfRule type="cellIs" dxfId="1055" priority="157" operator="equal">
      <formula>"AMBER"</formula>
    </cfRule>
  </conditionalFormatting>
  <conditionalFormatting sqref="B31">
    <cfRule type="cellIs" dxfId="1054" priority="158" operator="equal">
      <formula>"RED"</formula>
    </cfRule>
  </conditionalFormatting>
  <conditionalFormatting sqref="B31">
    <cfRule type="cellIs" dxfId="1053" priority="159" operator="equal">
      <formula>"GREEN"</formula>
    </cfRule>
  </conditionalFormatting>
  <conditionalFormatting sqref="B33">
    <cfRule type="cellIs" dxfId="1052" priority="160" operator="equal">
      <formula>"AMBER"</formula>
    </cfRule>
  </conditionalFormatting>
  <conditionalFormatting sqref="B33">
    <cfRule type="cellIs" dxfId="1051" priority="161" operator="equal">
      <formula>"RED"</formula>
    </cfRule>
  </conditionalFormatting>
  <conditionalFormatting sqref="B33">
    <cfRule type="cellIs" dxfId="1050" priority="162" operator="equal">
      <formula>"GREEN"</formula>
    </cfRule>
  </conditionalFormatting>
  <conditionalFormatting sqref="B34">
    <cfRule type="cellIs" dxfId="1049" priority="163" operator="equal">
      <formula>"AMBER"</formula>
    </cfRule>
  </conditionalFormatting>
  <conditionalFormatting sqref="B34">
    <cfRule type="cellIs" dxfId="1048" priority="164" operator="equal">
      <formula>"RED"</formula>
    </cfRule>
  </conditionalFormatting>
  <conditionalFormatting sqref="B34">
    <cfRule type="cellIs" dxfId="1047" priority="165" operator="equal">
      <formula>"GREEN"</formula>
    </cfRule>
  </conditionalFormatting>
  <conditionalFormatting sqref="C15">
    <cfRule type="cellIs" dxfId="1046" priority="166" operator="equal">
      <formula>"AMBER"</formula>
    </cfRule>
  </conditionalFormatting>
  <conditionalFormatting sqref="C15">
    <cfRule type="cellIs" dxfId="1045" priority="167" operator="equal">
      <formula>"RED"</formula>
    </cfRule>
  </conditionalFormatting>
  <conditionalFormatting sqref="C15">
    <cfRule type="cellIs" dxfId="1044" priority="168" operator="equal">
      <formula>"GREEN"</formula>
    </cfRule>
  </conditionalFormatting>
  <conditionalFormatting sqref="C16">
    <cfRule type="cellIs" dxfId="1043" priority="169" operator="equal">
      <formula>"AMBER"</formula>
    </cfRule>
  </conditionalFormatting>
  <conditionalFormatting sqref="C16">
    <cfRule type="cellIs" dxfId="1042" priority="170" operator="equal">
      <formula>"RED"</formula>
    </cfRule>
  </conditionalFormatting>
  <conditionalFormatting sqref="C16">
    <cfRule type="cellIs" dxfId="1041" priority="171" operator="equal">
      <formula>"GREEN"</formula>
    </cfRule>
  </conditionalFormatting>
  <conditionalFormatting sqref="C17">
    <cfRule type="cellIs" dxfId="1040" priority="172" operator="equal">
      <formula>"AMBER"</formula>
    </cfRule>
  </conditionalFormatting>
  <conditionalFormatting sqref="C17">
    <cfRule type="cellIs" dxfId="1039" priority="173" operator="equal">
      <formula>"RED"</formula>
    </cfRule>
  </conditionalFormatting>
  <conditionalFormatting sqref="C17">
    <cfRule type="cellIs" dxfId="1038" priority="174" operator="equal">
      <formula>"GREEN"</formula>
    </cfRule>
  </conditionalFormatting>
  <conditionalFormatting sqref="C18">
    <cfRule type="cellIs" dxfId="1037" priority="175" operator="equal">
      <formula>"AMBER"</formula>
    </cfRule>
  </conditionalFormatting>
  <conditionalFormatting sqref="C18">
    <cfRule type="cellIs" dxfId="1036" priority="176" operator="equal">
      <formula>"RED"</formula>
    </cfRule>
  </conditionalFormatting>
  <conditionalFormatting sqref="C18">
    <cfRule type="cellIs" dxfId="1035" priority="177" operator="equal">
      <formula>"GREEN"</formula>
    </cfRule>
  </conditionalFormatting>
  <conditionalFormatting sqref="C19">
    <cfRule type="cellIs" dxfId="1034" priority="178" operator="equal">
      <formula>"AMBER"</formula>
    </cfRule>
  </conditionalFormatting>
  <conditionalFormatting sqref="C19">
    <cfRule type="cellIs" dxfId="1033" priority="179" operator="equal">
      <formula>"RED"</formula>
    </cfRule>
  </conditionalFormatting>
  <conditionalFormatting sqref="C19">
    <cfRule type="cellIs" dxfId="1032" priority="180" operator="equal">
      <formula>"GREEN"</formula>
    </cfRule>
  </conditionalFormatting>
  <conditionalFormatting sqref="C20">
    <cfRule type="cellIs" dxfId="1031" priority="181" operator="equal">
      <formula>"AMBER"</formula>
    </cfRule>
  </conditionalFormatting>
  <conditionalFormatting sqref="C20">
    <cfRule type="cellIs" dxfId="1030" priority="182" operator="equal">
      <formula>"RED"</formula>
    </cfRule>
  </conditionalFormatting>
  <conditionalFormatting sqref="C20">
    <cfRule type="cellIs" dxfId="1029" priority="183" operator="equal">
      <formula>"GREEN"</formula>
    </cfRule>
  </conditionalFormatting>
  <conditionalFormatting sqref="C21">
    <cfRule type="cellIs" dxfId="1028" priority="184" operator="equal">
      <formula>"AMBER"</formula>
    </cfRule>
  </conditionalFormatting>
  <conditionalFormatting sqref="C21">
    <cfRule type="cellIs" dxfId="1027" priority="185" operator="equal">
      <formula>"RED"</formula>
    </cfRule>
  </conditionalFormatting>
  <conditionalFormatting sqref="C21">
    <cfRule type="cellIs" dxfId="1026" priority="186" operator="equal">
      <formula>"GREEN"</formula>
    </cfRule>
  </conditionalFormatting>
  <conditionalFormatting sqref="C22">
    <cfRule type="cellIs" dxfId="1025" priority="187" operator="equal">
      <formula>"AMBER"</formula>
    </cfRule>
  </conditionalFormatting>
  <conditionalFormatting sqref="C22">
    <cfRule type="cellIs" dxfId="1024" priority="188" operator="equal">
      <formula>"RED"</formula>
    </cfRule>
  </conditionalFormatting>
  <conditionalFormatting sqref="C22">
    <cfRule type="cellIs" dxfId="1023" priority="189" operator="equal">
      <formula>"GREEN"</formula>
    </cfRule>
  </conditionalFormatting>
  <conditionalFormatting sqref="C23">
    <cfRule type="cellIs" dxfId="1022" priority="190" operator="equal">
      <formula>"AMBER"</formula>
    </cfRule>
  </conditionalFormatting>
  <conditionalFormatting sqref="C23">
    <cfRule type="cellIs" dxfId="1021" priority="191" operator="equal">
      <formula>"RED"</formula>
    </cfRule>
  </conditionalFormatting>
  <conditionalFormatting sqref="C23">
    <cfRule type="cellIs" dxfId="1020" priority="192" operator="equal">
      <formula>"GREEN"</formula>
    </cfRule>
  </conditionalFormatting>
  <conditionalFormatting sqref="C24">
    <cfRule type="cellIs" dxfId="1019" priority="193" operator="equal">
      <formula>"AMBER"</formula>
    </cfRule>
  </conditionalFormatting>
  <conditionalFormatting sqref="C24">
    <cfRule type="cellIs" dxfId="1018" priority="194" operator="equal">
      <formula>"RED"</formula>
    </cfRule>
  </conditionalFormatting>
  <conditionalFormatting sqref="C24">
    <cfRule type="cellIs" dxfId="1017" priority="195" operator="equal">
      <formula>"GREEN"</formula>
    </cfRule>
  </conditionalFormatting>
  <conditionalFormatting sqref="C25">
    <cfRule type="cellIs" dxfId="1016" priority="196" operator="equal">
      <formula>"AMBER"</formula>
    </cfRule>
  </conditionalFormatting>
  <conditionalFormatting sqref="C25">
    <cfRule type="cellIs" dxfId="1015" priority="197" operator="equal">
      <formula>"RED"</formula>
    </cfRule>
  </conditionalFormatting>
  <conditionalFormatting sqref="C25">
    <cfRule type="cellIs" dxfId="1014" priority="198" operator="equal">
      <formula>"GREEN"</formula>
    </cfRule>
  </conditionalFormatting>
  <conditionalFormatting sqref="C26">
    <cfRule type="cellIs" dxfId="1013" priority="199" operator="equal">
      <formula>"AMBER"</formula>
    </cfRule>
  </conditionalFormatting>
  <conditionalFormatting sqref="C26">
    <cfRule type="cellIs" dxfId="1012" priority="200" operator="equal">
      <formula>"RED"</formula>
    </cfRule>
  </conditionalFormatting>
  <conditionalFormatting sqref="C26">
    <cfRule type="cellIs" dxfId="1011" priority="201" operator="equal">
      <formula>"GREEN"</formula>
    </cfRule>
  </conditionalFormatting>
  <conditionalFormatting sqref="C27">
    <cfRule type="cellIs" dxfId="1010" priority="202" operator="equal">
      <formula>"AMBER"</formula>
    </cfRule>
  </conditionalFormatting>
  <conditionalFormatting sqref="C27">
    <cfRule type="cellIs" dxfId="1009" priority="203" operator="equal">
      <formula>"RED"</formula>
    </cfRule>
  </conditionalFormatting>
  <conditionalFormatting sqref="C27">
    <cfRule type="cellIs" dxfId="1008" priority="204" operator="equal">
      <formula>"GREEN"</formula>
    </cfRule>
  </conditionalFormatting>
  <conditionalFormatting sqref="C28">
    <cfRule type="cellIs" dxfId="1007" priority="205" operator="equal">
      <formula>"AMBER"</formula>
    </cfRule>
  </conditionalFormatting>
  <conditionalFormatting sqref="C28">
    <cfRule type="cellIs" dxfId="1006" priority="206" operator="equal">
      <formula>"RED"</formula>
    </cfRule>
  </conditionalFormatting>
  <conditionalFormatting sqref="C28">
    <cfRule type="cellIs" dxfId="1005" priority="207" operator="equal">
      <formula>"GREEN"</formula>
    </cfRule>
  </conditionalFormatting>
  <conditionalFormatting sqref="C29">
    <cfRule type="cellIs" dxfId="1004" priority="208" operator="equal">
      <formula>"AMBER"</formula>
    </cfRule>
  </conditionalFormatting>
  <conditionalFormatting sqref="C29">
    <cfRule type="cellIs" dxfId="1003" priority="209" operator="equal">
      <formula>"RED"</formula>
    </cfRule>
  </conditionalFormatting>
  <conditionalFormatting sqref="C29">
    <cfRule type="cellIs" dxfId="1002" priority="210" operator="equal">
      <formula>"GREEN"</formula>
    </cfRule>
  </conditionalFormatting>
  <conditionalFormatting sqref="C30">
    <cfRule type="cellIs" dxfId="1001" priority="211" operator="equal">
      <formula>"AMBER"</formula>
    </cfRule>
  </conditionalFormatting>
  <conditionalFormatting sqref="C30">
    <cfRule type="cellIs" dxfId="1000" priority="212" operator="equal">
      <formula>"RED"</formula>
    </cfRule>
  </conditionalFormatting>
  <conditionalFormatting sqref="C30">
    <cfRule type="cellIs" dxfId="999" priority="213" operator="equal">
      <formula>"GREEN"</formula>
    </cfRule>
  </conditionalFormatting>
  <conditionalFormatting sqref="C31">
    <cfRule type="cellIs" dxfId="998" priority="214" operator="equal">
      <formula>"AMBER"</formula>
    </cfRule>
  </conditionalFormatting>
  <conditionalFormatting sqref="C31">
    <cfRule type="cellIs" dxfId="997" priority="215" operator="equal">
      <formula>"RED"</formula>
    </cfRule>
  </conditionalFormatting>
  <conditionalFormatting sqref="C31">
    <cfRule type="cellIs" dxfId="996" priority="216" operator="equal">
      <formula>"GREEN"</formula>
    </cfRule>
  </conditionalFormatting>
  <conditionalFormatting sqref="C33">
    <cfRule type="cellIs" dxfId="995" priority="217" operator="equal">
      <formula>"AMBER"</formula>
    </cfRule>
  </conditionalFormatting>
  <conditionalFormatting sqref="C33">
    <cfRule type="cellIs" dxfId="994" priority="218" operator="equal">
      <formula>"RED"</formula>
    </cfRule>
  </conditionalFormatting>
  <conditionalFormatting sqref="C33">
    <cfRule type="cellIs" dxfId="993" priority="219" operator="equal">
      <formula>"GREEN"</formula>
    </cfRule>
  </conditionalFormatting>
  <conditionalFormatting sqref="C34">
    <cfRule type="cellIs" dxfId="992" priority="220" operator="equal">
      <formula>"AMBER"</formula>
    </cfRule>
  </conditionalFormatting>
  <conditionalFormatting sqref="C34">
    <cfRule type="cellIs" dxfId="991" priority="221" operator="equal">
      <formula>"RED"</formula>
    </cfRule>
  </conditionalFormatting>
  <conditionalFormatting sqref="C34">
    <cfRule type="cellIs" dxfId="990" priority="222" operator="equal">
      <formula>"GREEN"</formula>
    </cfRule>
  </conditionalFormatting>
  <conditionalFormatting sqref="D15">
    <cfRule type="cellIs" dxfId="989" priority="223" operator="equal">
      <formula>"AMBER"</formula>
    </cfRule>
  </conditionalFormatting>
  <conditionalFormatting sqref="D15">
    <cfRule type="cellIs" dxfId="988" priority="224" operator="equal">
      <formula>"RED"</formula>
    </cfRule>
  </conditionalFormatting>
  <conditionalFormatting sqref="D15">
    <cfRule type="cellIs" dxfId="987" priority="225" operator="equal">
      <formula>"GREEN"</formula>
    </cfRule>
  </conditionalFormatting>
  <conditionalFormatting sqref="D16">
    <cfRule type="cellIs" dxfId="986" priority="226" operator="equal">
      <formula>"AMBER"</formula>
    </cfRule>
  </conditionalFormatting>
  <conditionalFormatting sqref="D16">
    <cfRule type="cellIs" dxfId="985" priority="227" operator="equal">
      <formula>"RED"</formula>
    </cfRule>
  </conditionalFormatting>
  <conditionalFormatting sqref="D16">
    <cfRule type="cellIs" dxfId="984" priority="228" operator="equal">
      <formula>"GREEN"</formula>
    </cfRule>
  </conditionalFormatting>
  <conditionalFormatting sqref="D17">
    <cfRule type="cellIs" dxfId="983" priority="229" operator="equal">
      <formula>"AMBER"</formula>
    </cfRule>
  </conditionalFormatting>
  <conditionalFormatting sqref="D17">
    <cfRule type="cellIs" dxfId="982" priority="230" operator="equal">
      <formula>"RED"</formula>
    </cfRule>
  </conditionalFormatting>
  <conditionalFormatting sqref="D17">
    <cfRule type="cellIs" dxfId="981" priority="231" operator="equal">
      <formula>"GREEN"</formula>
    </cfRule>
  </conditionalFormatting>
  <conditionalFormatting sqref="D18">
    <cfRule type="cellIs" dxfId="980" priority="232" operator="equal">
      <formula>"AMBER"</formula>
    </cfRule>
  </conditionalFormatting>
  <conditionalFormatting sqref="D18">
    <cfRule type="cellIs" dxfId="979" priority="233" operator="equal">
      <formula>"RED"</formula>
    </cfRule>
  </conditionalFormatting>
  <conditionalFormatting sqref="D18">
    <cfRule type="cellIs" dxfId="978" priority="234" operator="equal">
      <formula>"GREEN"</formula>
    </cfRule>
  </conditionalFormatting>
  <conditionalFormatting sqref="D19">
    <cfRule type="cellIs" dxfId="977" priority="235" operator="equal">
      <formula>"AMBER"</formula>
    </cfRule>
  </conditionalFormatting>
  <conditionalFormatting sqref="D19">
    <cfRule type="cellIs" dxfId="976" priority="236" operator="equal">
      <formula>"RED"</formula>
    </cfRule>
  </conditionalFormatting>
  <conditionalFormatting sqref="D19">
    <cfRule type="cellIs" dxfId="975" priority="237" operator="equal">
      <formula>"GREEN"</formula>
    </cfRule>
  </conditionalFormatting>
  <conditionalFormatting sqref="D20">
    <cfRule type="cellIs" dxfId="974" priority="238" operator="equal">
      <formula>"AMBER"</formula>
    </cfRule>
  </conditionalFormatting>
  <conditionalFormatting sqref="D20">
    <cfRule type="cellIs" dxfId="973" priority="239" operator="equal">
      <formula>"RED"</formula>
    </cfRule>
  </conditionalFormatting>
  <conditionalFormatting sqref="D20">
    <cfRule type="cellIs" dxfId="972" priority="240" operator="equal">
      <formula>"GREEN"</formula>
    </cfRule>
  </conditionalFormatting>
  <conditionalFormatting sqref="D21">
    <cfRule type="cellIs" dxfId="971" priority="241" operator="equal">
      <formula>"AMBER"</formula>
    </cfRule>
  </conditionalFormatting>
  <conditionalFormatting sqref="D21">
    <cfRule type="cellIs" dxfId="970" priority="242" operator="equal">
      <formula>"RED"</formula>
    </cfRule>
  </conditionalFormatting>
  <conditionalFormatting sqref="D21">
    <cfRule type="cellIs" dxfId="969" priority="243" operator="equal">
      <formula>"GREEN"</formula>
    </cfRule>
  </conditionalFormatting>
  <conditionalFormatting sqref="D22">
    <cfRule type="cellIs" dxfId="968" priority="244" operator="equal">
      <formula>"AMBER"</formula>
    </cfRule>
  </conditionalFormatting>
  <conditionalFormatting sqref="D22">
    <cfRule type="cellIs" dxfId="967" priority="245" operator="equal">
      <formula>"RED"</formula>
    </cfRule>
  </conditionalFormatting>
  <conditionalFormatting sqref="D22">
    <cfRule type="cellIs" dxfId="966" priority="246" operator="equal">
      <formula>"GREEN"</formula>
    </cfRule>
  </conditionalFormatting>
  <conditionalFormatting sqref="D23">
    <cfRule type="cellIs" dxfId="965" priority="247" operator="equal">
      <formula>"AMBER"</formula>
    </cfRule>
  </conditionalFormatting>
  <conditionalFormatting sqref="D23">
    <cfRule type="cellIs" dxfId="964" priority="248" operator="equal">
      <formula>"RED"</formula>
    </cfRule>
  </conditionalFormatting>
  <conditionalFormatting sqref="D23">
    <cfRule type="cellIs" dxfId="963" priority="249" operator="equal">
      <formula>"GREEN"</formula>
    </cfRule>
  </conditionalFormatting>
  <conditionalFormatting sqref="D24">
    <cfRule type="cellIs" dxfId="962" priority="250" operator="equal">
      <formula>"AMBER"</formula>
    </cfRule>
  </conditionalFormatting>
  <conditionalFormatting sqref="D24">
    <cfRule type="cellIs" dxfId="961" priority="251" operator="equal">
      <formula>"RED"</formula>
    </cfRule>
  </conditionalFormatting>
  <conditionalFormatting sqref="D24">
    <cfRule type="cellIs" dxfId="960" priority="252" operator="equal">
      <formula>"GREEN"</formula>
    </cfRule>
  </conditionalFormatting>
  <conditionalFormatting sqref="D25">
    <cfRule type="cellIs" dxfId="959" priority="253" operator="equal">
      <formula>"AMBER"</formula>
    </cfRule>
  </conditionalFormatting>
  <conditionalFormatting sqref="D25">
    <cfRule type="cellIs" dxfId="958" priority="254" operator="equal">
      <formula>"RED"</formula>
    </cfRule>
  </conditionalFormatting>
  <conditionalFormatting sqref="D25">
    <cfRule type="cellIs" dxfId="957" priority="255" operator="equal">
      <formula>"GREEN"</formula>
    </cfRule>
  </conditionalFormatting>
  <conditionalFormatting sqref="D26">
    <cfRule type="cellIs" dxfId="956" priority="256" operator="equal">
      <formula>"AMBER"</formula>
    </cfRule>
  </conditionalFormatting>
  <conditionalFormatting sqref="D26">
    <cfRule type="cellIs" dxfId="955" priority="257" operator="equal">
      <formula>"RED"</formula>
    </cfRule>
  </conditionalFormatting>
  <conditionalFormatting sqref="D26">
    <cfRule type="cellIs" dxfId="954" priority="258" operator="equal">
      <formula>"GREEN"</formula>
    </cfRule>
  </conditionalFormatting>
  <conditionalFormatting sqref="D27">
    <cfRule type="cellIs" dxfId="953" priority="259" operator="equal">
      <formula>"AMBER"</formula>
    </cfRule>
  </conditionalFormatting>
  <conditionalFormatting sqref="D27">
    <cfRule type="cellIs" dxfId="952" priority="260" operator="equal">
      <formula>"RED"</formula>
    </cfRule>
  </conditionalFormatting>
  <conditionalFormatting sqref="D27">
    <cfRule type="cellIs" dxfId="951" priority="261" operator="equal">
      <formula>"GREEN"</formula>
    </cfRule>
  </conditionalFormatting>
  <conditionalFormatting sqref="D28">
    <cfRule type="cellIs" dxfId="950" priority="262" operator="equal">
      <formula>"AMBER"</formula>
    </cfRule>
  </conditionalFormatting>
  <conditionalFormatting sqref="D28">
    <cfRule type="cellIs" dxfId="949" priority="263" operator="equal">
      <formula>"RED"</formula>
    </cfRule>
  </conditionalFormatting>
  <conditionalFormatting sqref="D28">
    <cfRule type="cellIs" dxfId="948" priority="264" operator="equal">
      <formula>"GREEN"</formula>
    </cfRule>
  </conditionalFormatting>
  <conditionalFormatting sqref="D29">
    <cfRule type="cellIs" dxfId="947" priority="265" operator="equal">
      <formula>"AMBER"</formula>
    </cfRule>
  </conditionalFormatting>
  <conditionalFormatting sqref="D29">
    <cfRule type="cellIs" dxfId="946" priority="266" operator="equal">
      <formula>"RED"</formula>
    </cfRule>
  </conditionalFormatting>
  <conditionalFormatting sqref="D29">
    <cfRule type="cellIs" dxfId="945" priority="267" operator="equal">
      <formula>"GREEN"</formula>
    </cfRule>
  </conditionalFormatting>
  <conditionalFormatting sqref="D30">
    <cfRule type="cellIs" dxfId="944" priority="268" operator="equal">
      <formula>"AMBER"</formula>
    </cfRule>
  </conditionalFormatting>
  <conditionalFormatting sqref="D30">
    <cfRule type="cellIs" dxfId="943" priority="269" operator="equal">
      <formula>"RED"</formula>
    </cfRule>
  </conditionalFormatting>
  <conditionalFormatting sqref="D30">
    <cfRule type="cellIs" dxfId="942" priority="270" operator="equal">
      <formula>"GREEN"</formula>
    </cfRule>
  </conditionalFormatting>
  <conditionalFormatting sqref="D31">
    <cfRule type="cellIs" dxfId="941" priority="271" operator="equal">
      <formula>"AMBER"</formula>
    </cfRule>
  </conditionalFormatting>
  <conditionalFormatting sqref="D31">
    <cfRule type="cellIs" dxfId="940" priority="272" operator="equal">
      <formula>"RED"</formula>
    </cfRule>
  </conditionalFormatting>
  <conditionalFormatting sqref="D31">
    <cfRule type="cellIs" dxfId="939" priority="273" operator="equal">
      <formula>"GREEN"</formula>
    </cfRule>
  </conditionalFormatting>
  <conditionalFormatting sqref="D33">
    <cfRule type="cellIs" dxfId="938" priority="274" operator="equal">
      <formula>"AMBER"</formula>
    </cfRule>
  </conditionalFormatting>
  <conditionalFormatting sqref="D33">
    <cfRule type="cellIs" dxfId="937" priority="275" operator="equal">
      <formula>"RED"</formula>
    </cfRule>
  </conditionalFormatting>
  <conditionalFormatting sqref="D33">
    <cfRule type="cellIs" dxfId="936" priority="276" operator="equal">
      <formula>"GREEN"</formula>
    </cfRule>
  </conditionalFormatting>
  <conditionalFormatting sqref="D34">
    <cfRule type="cellIs" dxfId="935" priority="277" operator="equal">
      <formula>"AMBER"</formula>
    </cfRule>
  </conditionalFormatting>
  <conditionalFormatting sqref="D34">
    <cfRule type="cellIs" dxfId="934" priority="278" operator="equal">
      <formula>"RED"</formula>
    </cfRule>
  </conditionalFormatting>
  <conditionalFormatting sqref="D34">
    <cfRule type="cellIs" dxfId="933" priority="279" operator="equal">
      <formula>"GREEN"</formula>
    </cfRule>
  </conditionalFormatting>
  <conditionalFormatting sqref="E15">
    <cfRule type="cellIs" dxfId="932" priority="280" operator="equal">
      <formula>"AMBER"</formula>
    </cfRule>
  </conditionalFormatting>
  <conditionalFormatting sqref="E15">
    <cfRule type="cellIs" dxfId="931" priority="281" operator="equal">
      <formula>"RED"</formula>
    </cfRule>
  </conditionalFormatting>
  <conditionalFormatting sqref="E15">
    <cfRule type="cellIs" dxfId="930" priority="282" operator="equal">
      <formula>"GREEN"</formula>
    </cfRule>
  </conditionalFormatting>
  <conditionalFormatting sqref="E16">
    <cfRule type="cellIs" dxfId="929" priority="283" operator="equal">
      <formula>"AMBER"</formula>
    </cfRule>
  </conditionalFormatting>
  <conditionalFormatting sqref="E16">
    <cfRule type="cellIs" dxfId="928" priority="284" operator="equal">
      <formula>"RED"</formula>
    </cfRule>
  </conditionalFormatting>
  <conditionalFormatting sqref="E16">
    <cfRule type="cellIs" dxfId="927" priority="285" operator="equal">
      <formula>"GREEN"</formula>
    </cfRule>
  </conditionalFormatting>
  <conditionalFormatting sqref="E17">
    <cfRule type="cellIs" dxfId="926" priority="286" operator="equal">
      <formula>"AMBER"</formula>
    </cfRule>
  </conditionalFormatting>
  <conditionalFormatting sqref="E17">
    <cfRule type="cellIs" dxfId="925" priority="287" operator="equal">
      <formula>"RED"</formula>
    </cfRule>
  </conditionalFormatting>
  <conditionalFormatting sqref="E17">
    <cfRule type="cellIs" dxfId="924" priority="288" operator="equal">
      <formula>"GREEN"</formula>
    </cfRule>
  </conditionalFormatting>
  <conditionalFormatting sqref="E18">
    <cfRule type="cellIs" dxfId="923" priority="289" operator="equal">
      <formula>"AMBER"</formula>
    </cfRule>
  </conditionalFormatting>
  <conditionalFormatting sqref="E18">
    <cfRule type="cellIs" dxfId="922" priority="290" operator="equal">
      <formula>"RED"</formula>
    </cfRule>
  </conditionalFormatting>
  <conditionalFormatting sqref="E18">
    <cfRule type="cellIs" dxfId="921" priority="291" operator="equal">
      <formula>"GREEN"</formula>
    </cfRule>
  </conditionalFormatting>
  <conditionalFormatting sqref="E19">
    <cfRule type="cellIs" dxfId="920" priority="292" operator="equal">
      <formula>"AMBER"</formula>
    </cfRule>
  </conditionalFormatting>
  <conditionalFormatting sqref="E19">
    <cfRule type="cellIs" dxfId="919" priority="293" operator="equal">
      <formula>"RED"</formula>
    </cfRule>
  </conditionalFormatting>
  <conditionalFormatting sqref="E19">
    <cfRule type="cellIs" dxfId="918" priority="294" operator="equal">
      <formula>"GREEN"</formula>
    </cfRule>
  </conditionalFormatting>
  <conditionalFormatting sqref="E20">
    <cfRule type="cellIs" dxfId="917" priority="295" operator="equal">
      <formula>"AMBER"</formula>
    </cfRule>
  </conditionalFormatting>
  <conditionalFormatting sqref="E20">
    <cfRule type="cellIs" dxfId="916" priority="296" operator="equal">
      <formula>"RED"</formula>
    </cfRule>
  </conditionalFormatting>
  <conditionalFormatting sqref="E20">
    <cfRule type="cellIs" dxfId="915" priority="297" operator="equal">
      <formula>"GREEN"</formula>
    </cfRule>
  </conditionalFormatting>
  <conditionalFormatting sqref="E21">
    <cfRule type="cellIs" dxfId="914" priority="298" operator="equal">
      <formula>"AMBER"</formula>
    </cfRule>
  </conditionalFormatting>
  <conditionalFormatting sqref="E21">
    <cfRule type="cellIs" dxfId="913" priority="299" operator="equal">
      <formula>"RED"</formula>
    </cfRule>
  </conditionalFormatting>
  <conditionalFormatting sqref="E21">
    <cfRule type="cellIs" dxfId="912" priority="300" operator="equal">
      <formula>"GREEN"</formula>
    </cfRule>
  </conditionalFormatting>
  <conditionalFormatting sqref="E22">
    <cfRule type="cellIs" dxfId="911" priority="301" operator="equal">
      <formula>"AMBER"</formula>
    </cfRule>
  </conditionalFormatting>
  <conditionalFormatting sqref="E22">
    <cfRule type="cellIs" dxfId="910" priority="302" operator="equal">
      <formula>"RED"</formula>
    </cfRule>
  </conditionalFormatting>
  <conditionalFormatting sqref="E22">
    <cfRule type="cellIs" dxfId="909" priority="303" operator="equal">
      <formula>"GREEN"</formula>
    </cfRule>
  </conditionalFormatting>
  <conditionalFormatting sqref="E23">
    <cfRule type="cellIs" dxfId="908" priority="304" operator="equal">
      <formula>"AMBER"</formula>
    </cfRule>
  </conditionalFormatting>
  <conditionalFormatting sqref="E23">
    <cfRule type="cellIs" dxfId="907" priority="305" operator="equal">
      <formula>"RED"</formula>
    </cfRule>
  </conditionalFormatting>
  <conditionalFormatting sqref="E23">
    <cfRule type="cellIs" dxfId="906" priority="306" operator="equal">
      <formula>"GREEN"</formula>
    </cfRule>
  </conditionalFormatting>
  <conditionalFormatting sqref="E24">
    <cfRule type="cellIs" dxfId="905" priority="307" operator="equal">
      <formula>"AMBER"</formula>
    </cfRule>
  </conditionalFormatting>
  <conditionalFormatting sqref="E24">
    <cfRule type="cellIs" dxfId="904" priority="308" operator="equal">
      <formula>"RED"</formula>
    </cfRule>
  </conditionalFormatting>
  <conditionalFormatting sqref="E24">
    <cfRule type="cellIs" dxfId="903" priority="309" operator="equal">
      <formula>"GREEN"</formula>
    </cfRule>
  </conditionalFormatting>
  <conditionalFormatting sqref="E25">
    <cfRule type="cellIs" dxfId="902" priority="310" operator="equal">
      <formula>"AMBER"</formula>
    </cfRule>
  </conditionalFormatting>
  <conditionalFormatting sqref="E25">
    <cfRule type="cellIs" dxfId="901" priority="311" operator="equal">
      <formula>"RED"</formula>
    </cfRule>
  </conditionalFormatting>
  <conditionalFormatting sqref="E25">
    <cfRule type="cellIs" dxfId="900" priority="312" operator="equal">
      <formula>"GREEN"</formula>
    </cfRule>
  </conditionalFormatting>
  <conditionalFormatting sqref="E26">
    <cfRule type="cellIs" dxfId="899" priority="313" operator="equal">
      <formula>"AMBER"</formula>
    </cfRule>
  </conditionalFormatting>
  <conditionalFormatting sqref="E26">
    <cfRule type="cellIs" dxfId="898" priority="314" operator="equal">
      <formula>"RED"</formula>
    </cfRule>
  </conditionalFormatting>
  <conditionalFormatting sqref="E26">
    <cfRule type="cellIs" dxfId="897" priority="315" operator="equal">
      <formula>"GREEN"</formula>
    </cfRule>
  </conditionalFormatting>
  <conditionalFormatting sqref="E27">
    <cfRule type="cellIs" dxfId="896" priority="316" operator="equal">
      <formula>"AMBER"</formula>
    </cfRule>
  </conditionalFormatting>
  <conditionalFormatting sqref="E27">
    <cfRule type="cellIs" dxfId="895" priority="317" operator="equal">
      <formula>"RED"</formula>
    </cfRule>
  </conditionalFormatting>
  <conditionalFormatting sqref="E27">
    <cfRule type="cellIs" dxfId="894" priority="318" operator="equal">
      <formula>"GREEN"</formula>
    </cfRule>
  </conditionalFormatting>
  <conditionalFormatting sqref="E28">
    <cfRule type="cellIs" dxfId="893" priority="319" operator="equal">
      <formula>"AMBER"</formula>
    </cfRule>
  </conditionalFormatting>
  <conditionalFormatting sqref="E28">
    <cfRule type="cellIs" dxfId="892" priority="320" operator="equal">
      <formula>"RED"</formula>
    </cfRule>
  </conditionalFormatting>
  <conditionalFormatting sqref="E28">
    <cfRule type="cellIs" dxfId="891" priority="321" operator="equal">
      <formula>"GREEN"</formula>
    </cfRule>
  </conditionalFormatting>
  <conditionalFormatting sqref="E29">
    <cfRule type="cellIs" dxfId="890" priority="322" operator="equal">
      <formula>"AMBER"</formula>
    </cfRule>
  </conditionalFormatting>
  <conditionalFormatting sqref="E29">
    <cfRule type="cellIs" dxfId="889" priority="323" operator="equal">
      <formula>"RED"</formula>
    </cfRule>
  </conditionalFormatting>
  <conditionalFormatting sqref="E29">
    <cfRule type="cellIs" dxfId="888" priority="324" operator="equal">
      <formula>"GREEN"</formula>
    </cfRule>
  </conditionalFormatting>
  <conditionalFormatting sqref="E30">
    <cfRule type="cellIs" dxfId="887" priority="325" operator="equal">
      <formula>"AMBER"</formula>
    </cfRule>
  </conditionalFormatting>
  <conditionalFormatting sqref="E30">
    <cfRule type="cellIs" dxfId="886" priority="326" operator="equal">
      <formula>"RED"</formula>
    </cfRule>
  </conditionalFormatting>
  <conditionalFormatting sqref="E30">
    <cfRule type="cellIs" dxfId="885" priority="327" operator="equal">
      <formula>"GREEN"</formula>
    </cfRule>
  </conditionalFormatting>
  <conditionalFormatting sqref="E31">
    <cfRule type="cellIs" dxfId="884" priority="328" operator="equal">
      <formula>"AMBER"</formula>
    </cfRule>
  </conditionalFormatting>
  <conditionalFormatting sqref="E31">
    <cfRule type="cellIs" dxfId="883" priority="329" operator="equal">
      <formula>"RED"</formula>
    </cfRule>
  </conditionalFormatting>
  <conditionalFormatting sqref="E31">
    <cfRule type="cellIs" dxfId="882" priority="330" operator="equal">
      <formula>"GREEN"</formula>
    </cfRule>
  </conditionalFormatting>
  <conditionalFormatting sqref="E33">
    <cfRule type="cellIs" dxfId="881" priority="331" operator="equal">
      <formula>"AMBER"</formula>
    </cfRule>
  </conditionalFormatting>
  <conditionalFormatting sqref="E33">
    <cfRule type="cellIs" dxfId="880" priority="332" operator="equal">
      <formula>"RED"</formula>
    </cfRule>
  </conditionalFormatting>
  <conditionalFormatting sqref="E33">
    <cfRule type="cellIs" dxfId="879" priority="333" operator="equal">
      <formula>"GREEN"</formula>
    </cfRule>
  </conditionalFormatting>
  <conditionalFormatting sqref="E34">
    <cfRule type="cellIs" dxfId="878" priority="334" operator="equal">
      <formula>"AMBER"</formula>
    </cfRule>
  </conditionalFormatting>
  <conditionalFormatting sqref="E34">
    <cfRule type="cellIs" dxfId="877" priority="335" operator="equal">
      <formula>"RED"</formula>
    </cfRule>
  </conditionalFormatting>
  <conditionalFormatting sqref="E34">
    <cfRule type="cellIs" dxfId="876" priority="336" operator="equal">
      <formula>"GREEN"</formula>
    </cfRule>
  </conditionalFormatting>
  <conditionalFormatting sqref="F15">
    <cfRule type="cellIs" dxfId="875" priority="337" operator="equal">
      <formula>"AMBER"</formula>
    </cfRule>
  </conditionalFormatting>
  <conditionalFormatting sqref="F15">
    <cfRule type="cellIs" dxfId="874" priority="338" operator="equal">
      <formula>"RED"</formula>
    </cfRule>
  </conditionalFormatting>
  <conditionalFormatting sqref="F15">
    <cfRule type="cellIs" dxfId="873" priority="339" operator="equal">
      <formula>"GREEN"</formula>
    </cfRule>
  </conditionalFormatting>
  <conditionalFormatting sqref="F16">
    <cfRule type="cellIs" dxfId="872" priority="340" operator="equal">
      <formula>"AMBER"</formula>
    </cfRule>
  </conditionalFormatting>
  <conditionalFormatting sqref="F16">
    <cfRule type="cellIs" dxfId="871" priority="341" operator="equal">
      <formula>"RED"</formula>
    </cfRule>
  </conditionalFormatting>
  <conditionalFormatting sqref="F16">
    <cfRule type="cellIs" dxfId="870" priority="342" operator="equal">
      <formula>"GREEN"</formula>
    </cfRule>
  </conditionalFormatting>
  <conditionalFormatting sqref="F17">
    <cfRule type="cellIs" dxfId="869" priority="343" operator="equal">
      <formula>"AMBER"</formula>
    </cfRule>
  </conditionalFormatting>
  <conditionalFormatting sqref="F17">
    <cfRule type="cellIs" dxfId="868" priority="344" operator="equal">
      <formula>"RED"</formula>
    </cfRule>
  </conditionalFormatting>
  <conditionalFormatting sqref="F17">
    <cfRule type="cellIs" dxfId="867" priority="345" operator="equal">
      <formula>"GREEN"</formula>
    </cfRule>
  </conditionalFormatting>
  <conditionalFormatting sqref="F18">
    <cfRule type="cellIs" dxfId="866" priority="346" operator="equal">
      <formula>"AMBER"</formula>
    </cfRule>
  </conditionalFormatting>
  <conditionalFormatting sqref="F18">
    <cfRule type="cellIs" dxfId="865" priority="347" operator="equal">
      <formula>"RED"</formula>
    </cfRule>
  </conditionalFormatting>
  <conditionalFormatting sqref="F18">
    <cfRule type="cellIs" dxfId="864" priority="348" operator="equal">
      <formula>"GREEN"</formula>
    </cfRule>
  </conditionalFormatting>
  <conditionalFormatting sqref="F19">
    <cfRule type="cellIs" dxfId="863" priority="349" operator="equal">
      <formula>"AMBER"</formula>
    </cfRule>
  </conditionalFormatting>
  <conditionalFormatting sqref="F19">
    <cfRule type="cellIs" dxfId="862" priority="350" operator="equal">
      <formula>"RED"</formula>
    </cfRule>
  </conditionalFormatting>
  <conditionalFormatting sqref="F19">
    <cfRule type="cellIs" dxfId="861" priority="351" operator="equal">
      <formula>"GREEN"</formula>
    </cfRule>
  </conditionalFormatting>
  <conditionalFormatting sqref="F20">
    <cfRule type="cellIs" dxfId="860" priority="352" operator="equal">
      <formula>"AMBER"</formula>
    </cfRule>
  </conditionalFormatting>
  <conditionalFormatting sqref="F20">
    <cfRule type="cellIs" dxfId="859" priority="353" operator="equal">
      <formula>"RED"</formula>
    </cfRule>
  </conditionalFormatting>
  <conditionalFormatting sqref="F20">
    <cfRule type="cellIs" dxfId="858" priority="354" operator="equal">
      <formula>"GREEN"</formula>
    </cfRule>
  </conditionalFormatting>
  <conditionalFormatting sqref="F21">
    <cfRule type="cellIs" dxfId="857" priority="355" operator="equal">
      <formula>"AMBER"</formula>
    </cfRule>
  </conditionalFormatting>
  <conditionalFormatting sqref="F21">
    <cfRule type="cellIs" dxfId="856" priority="356" operator="equal">
      <formula>"RED"</formula>
    </cfRule>
  </conditionalFormatting>
  <conditionalFormatting sqref="F21">
    <cfRule type="cellIs" dxfId="855" priority="357" operator="equal">
      <formula>"GREEN"</formula>
    </cfRule>
  </conditionalFormatting>
  <conditionalFormatting sqref="F22">
    <cfRule type="cellIs" dxfId="854" priority="358" operator="equal">
      <formula>"AMBER"</formula>
    </cfRule>
  </conditionalFormatting>
  <conditionalFormatting sqref="F22">
    <cfRule type="cellIs" dxfId="853" priority="359" operator="equal">
      <formula>"RED"</formula>
    </cfRule>
  </conditionalFormatting>
  <conditionalFormatting sqref="F22">
    <cfRule type="cellIs" dxfId="852" priority="360" operator="equal">
      <formula>"GREEN"</formula>
    </cfRule>
  </conditionalFormatting>
  <conditionalFormatting sqref="F23">
    <cfRule type="cellIs" dxfId="851" priority="361" operator="equal">
      <formula>"AMBER"</formula>
    </cfRule>
  </conditionalFormatting>
  <conditionalFormatting sqref="F23">
    <cfRule type="cellIs" dxfId="850" priority="362" operator="equal">
      <formula>"RED"</formula>
    </cfRule>
  </conditionalFormatting>
  <conditionalFormatting sqref="F23">
    <cfRule type="cellIs" dxfId="849" priority="363" operator="equal">
      <formula>"GREEN"</formula>
    </cfRule>
  </conditionalFormatting>
  <conditionalFormatting sqref="F24">
    <cfRule type="cellIs" dxfId="848" priority="364" operator="equal">
      <formula>"AMBER"</formula>
    </cfRule>
  </conditionalFormatting>
  <conditionalFormatting sqref="F24">
    <cfRule type="cellIs" dxfId="847" priority="365" operator="equal">
      <formula>"RED"</formula>
    </cfRule>
  </conditionalFormatting>
  <conditionalFormatting sqref="F24">
    <cfRule type="cellIs" dxfId="846" priority="366" operator="equal">
      <formula>"GREEN"</formula>
    </cfRule>
  </conditionalFormatting>
  <conditionalFormatting sqref="F25">
    <cfRule type="cellIs" dxfId="845" priority="367" operator="equal">
      <formula>"AMBER"</formula>
    </cfRule>
  </conditionalFormatting>
  <conditionalFormatting sqref="F25">
    <cfRule type="cellIs" dxfId="844" priority="368" operator="equal">
      <formula>"RED"</formula>
    </cfRule>
  </conditionalFormatting>
  <conditionalFormatting sqref="F25">
    <cfRule type="cellIs" dxfId="843" priority="369" operator="equal">
      <formula>"GREEN"</formula>
    </cfRule>
  </conditionalFormatting>
  <conditionalFormatting sqref="F26">
    <cfRule type="cellIs" dxfId="842" priority="370" operator="equal">
      <formula>"AMBER"</formula>
    </cfRule>
  </conditionalFormatting>
  <conditionalFormatting sqref="F26">
    <cfRule type="cellIs" dxfId="841" priority="371" operator="equal">
      <formula>"RED"</formula>
    </cfRule>
  </conditionalFormatting>
  <conditionalFormatting sqref="F26">
    <cfRule type="cellIs" dxfId="840" priority="372" operator="equal">
      <formula>"GREEN"</formula>
    </cfRule>
  </conditionalFormatting>
  <conditionalFormatting sqref="F27">
    <cfRule type="cellIs" dxfId="839" priority="373" operator="equal">
      <formula>"AMBER"</formula>
    </cfRule>
  </conditionalFormatting>
  <conditionalFormatting sqref="F27">
    <cfRule type="cellIs" dxfId="838" priority="374" operator="equal">
      <formula>"RED"</formula>
    </cfRule>
  </conditionalFormatting>
  <conditionalFormatting sqref="F27">
    <cfRule type="cellIs" dxfId="837" priority="375" operator="equal">
      <formula>"GREEN"</formula>
    </cfRule>
  </conditionalFormatting>
  <conditionalFormatting sqref="F28">
    <cfRule type="cellIs" dxfId="836" priority="376" operator="equal">
      <formula>"AMBER"</formula>
    </cfRule>
  </conditionalFormatting>
  <conditionalFormatting sqref="F28">
    <cfRule type="cellIs" dxfId="835" priority="377" operator="equal">
      <formula>"RED"</formula>
    </cfRule>
  </conditionalFormatting>
  <conditionalFormatting sqref="F28">
    <cfRule type="cellIs" dxfId="834" priority="378" operator="equal">
      <formula>"GREEN"</formula>
    </cfRule>
  </conditionalFormatting>
  <conditionalFormatting sqref="F29">
    <cfRule type="cellIs" dxfId="833" priority="379" operator="equal">
      <formula>"AMBER"</formula>
    </cfRule>
  </conditionalFormatting>
  <conditionalFormatting sqref="F29">
    <cfRule type="cellIs" dxfId="832" priority="380" operator="equal">
      <formula>"RED"</formula>
    </cfRule>
  </conditionalFormatting>
  <conditionalFormatting sqref="F29">
    <cfRule type="cellIs" dxfId="831" priority="381" operator="equal">
      <formula>"GREEN"</formula>
    </cfRule>
  </conditionalFormatting>
  <conditionalFormatting sqref="F30">
    <cfRule type="cellIs" dxfId="830" priority="382" operator="equal">
      <formula>"AMBER"</formula>
    </cfRule>
  </conditionalFormatting>
  <conditionalFormatting sqref="F30">
    <cfRule type="cellIs" dxfId="829" priority="383" operator="equal">
      <formula>"RED"</formula>
    </cfRule>
  </conditionalFormatting>
  <conditionalFormatting sqref="F30">
    <cfRule type="cellIs" dxfId="828" priority="384" operator="equal">
      <formula>"GREEN"</formula>
    </cfRule>
  </conditionalFormatting>
  <conditionalFormatting sqref="F31">
    <cfRule type="cellIs" dxfId="827" priority="385" operator="equal">
      <formula>"AMBER"</formula>
    </cfRule>
  </conditionalFormatting>
  <conditionalFormatting sqref="F31">
    <cfRule type="cellIs" dxfId="826" priority="386" operator="equal">
      <formula>"RED"</formula>
    </cfRule>
  </conditionalFormatting>
  <conditionalFormatting sqref="F31">
    <cfRule type="cellIs" dxfId="825" priority="387" operator="equal">
      <formula>"GREEN"</formula>
    </cfRule>
  </conditionalFormatting>
  <conditionalFormatting sqref="F32">
    <cfRule type="cellIs" dxfId="824" priority="388" operator="equal">
      <formula>"AMBER"</formula>
    </cfRule>
  </conditionalFormatting>
  <conditionalFormatting sqref="F32">
    <cfRule type="cellIs" dxfId="823" priority="389" operator="equal">
      <formula>"RED"</formula>
    </cfRule>
  </conditionalFormatting>
  <conditionalFormatting sqref="F32">
    <cfRule type="cellIs" dxfId="822" priority="390" operator="equal">
      <formula>"GREEN"</formula>
    </cfRule>
  </conditionalFormatting>
  <conditionalFormatting sqref="F33">
    <cfRule type="cellIs" dxfId="821" priority="391" operator="equal">
      <formula>"AMBER"</formula>
    </cfRule>
  </conditionalFormatting>
  <conditionalFormatting sqref="F33">
    <cfRule type="cellIs" dxfId="820" priority="392" operator="equal">
      <formula>"RED"</formula>
    </cfRule>
  </conditionalFormatting>
  <conditionalFormatting sqref="F33">
    <cfRule type="cellIs" dxfId="819" priority="393" operator="equal">
      <formula>"GREEN"</formula>
    </cfRule>
  </conditionalFormatting>
  <conditionalFormatting sqref="F34">
    <cfRule type="cellIs" dxfId="818" priority="394" operator="equal">
      <formula>"AMBER"</formula>
    </cfRule>
  </conditionalFormatting>
  <conditionalFormatting sqref="F34">
    <cfRule type="cellIs" dxfId="817" priority="395" operator="equal">
      <formula>"RED"</formula>
    </cfRule>
  </conditionalFormatting>
  <conditionalFormatting sqref="F34">
    <cfRule type="cellIs" dxfId="816" priority="396" operator="equal">
      <formula>"GREEN"</formula>
    </cfRule>
  </conditionalFormatting>
  <conditionalFormatting sqref="G15">
    <cfRule type="cellIs" dxfId="815" priority="397" operator="equal">
      <formula>"AMBER"</formula>
    </cfRule>
  </conditionalFormatting>
  <conditionalFormatting sqref="G15">
    <cfRule type="cellIs" dxfId="814" priority="398" operator="equal">
      <formula>"RED"</formula>
    </cfRule>
  </conditionalFormatting>
  <conditionalFormatting sqref="G15">
    <cfRule type="cellIs" dxfId="813" priority="399" operator="equal">
      <formula>"GREEN"</formula>
    </cfRule>
  </conditionalFormatting>
  <conditionalFormatting sqref="G16">
    <cfRule type="cellIs" dxfId="812" priority="400" operator="equal">
      <formula>"AMBER"</formula>
    </cfRule>
  </conditionalFormatting>
  <conditionalFormatting sqref="G16">
    <cfRule type="cellIs" dxfId="811" priority="401" operator="equal">
      <formula>"RED"</formula>
    </cfRule>
  </conditionalFormatting>
  <conditionalFormatting sqref="G16">
    <cfRule type="cellIs" dxfId="810" priority="402" operator="equal">
      <formula>"GREEN"</formula>
    </cfRule>
  </conditionalFormatting>
  <conditionalFormatting sqref="G17">
    <cfRule type="cellIs" dxfId="809" priority="403" operator="equal">
      <formula>"AMBER"</formula>
    </cfRule>
  </conditionalFormatting>
  <conditionalFormatting sqref="G17">
    <cfRule type="cellIs" dxfId="808" priority="404" operator="equal">
      <formula>"RED"</formula>
    </cfRule>
  </conditionalFormatting>
  <conditionalFormatting sqref="G17">
    <cfRule type="cellIs" dxfId="807" priority="405" operator="equal">
      <formula>"GREEN"</formula>
    </cfRule>
  </conditionalFormatting>
  <conditionalFormatting sqref="G18">
    <cfRule type="cellIs" dxfId="806" priority="406" operator="equal">
      <formula>"AMBER"</formula>
    </cfRule>
  </conditionalFormatting>
  <conditionalFormatting sqref="G18">
    <cfRule type="cellIs" dxfId="805" priority="407" operator="equal">
      <formula>"RED"</formula>
    </cfRule>
  </conditionalFormatting>
  <conditionalFormatting sqref="G18">
    <cfRule type="cellIs" dxfId="804" priority="408" operator="equal">
      <formula>"GREEN"</formula>
    </cfRule>
  </conditionalFormatting>
  <conditionalFormatting sqref="G28">
    <cfRule type="cellIs" dxfId="803" priority="409" operator="equal">
      <formula>"AMBER"</formula>
    </cfRule>
  </conditionalFormatting>
  <conditionalFormatting sqref="G28">
    <cfRule type="cellIs" dxfId="802" priority="410" operator="equal">
      <formula>"RED"</formula>
    </cfRule>
  </conditionalFormatting>
  <conditionalFormatting sqref="G28">
    <cfRule type="cellIs" dxfId="801" priority="411" operator="equal">
      <formula>"GREEN"</formula>
    </cfRule>
  </conditionalFormatting>
  <conditionalFormatting sqref="G29">
    <cfRule type="cellIs" dxfId="800" priority="412" operator="equal">
      <formula>"AMBER"</formula>
    </cfRule>
  </conditionalFormatting>
  <conditionalFormatting sqref="G29">
    <cfRule type="cellIs" dxfId="799" priority="413" operator="equal">
      <formula>"RED"</formula>
    </cfRule>
  </conditionalFormatting>
  <conditionalFormatting sqref="G29">
    <cfRule type="cellIs" dxfId="798" priority="414" operator="equal">
      <formula>"GREEN"</formula>
    </cfRule>
  </conditionalFormatting>
  <conditionalFormatting sqref="G30">
    <cfRule type="cellIs" dxfId="797" priority="415" operator="equal">
      <formula>"AMBER"</formula>
    </cfRule>
  </conditionalFormatting>
  <conditionalFormatting sqref="G30">
    <cfRule type="cellIs" dxfId="796" priority="416" operator="equal">
      <formula>"RED"</formula>
    </cfRule>
  </conditionalFormatting>
  <conditionalFormatting sqref="G30">
    <cfRule type="cellIs" dxfId="795" priority="417" operator="equal">
      <formula>"GREEN"</formula>
    </cfRule>
  </conditionalFormatting>
  <conditionalFormatting sqref="G31">
    <cfRule type="cellIs" dxfId="794" priority="418" operator="equal">
      <formula>"AMBER"</formula>
    </cfRule>
  </conditionalFormatting>
  <conditionalFormatting sqref="G31">
    <cfRule type="cellIs" dxfId="793" priority="419" operator="equal">
      <formula>"RED"</formula>
    </cfRule>
  </conditionalFormatting>
  <conditionalFormatting sqref="G31">
    <cfRule type="cellIs" dxfId="792" priority="420" operator="equal">
      <formula>"GREEN"</formula>
    </cfRule>
  </conditionalFormatting>
  <conditionalFormatting sqref="G32">
    <cfRule type="cellIs" dxfId="791" priority="421" operator="equal">
      <formula>"AMBER"</formula>
    </cfRule>
  </conditionalFormatting>
  <conditionalFormatting sqref="G32">
    <cfRule type="cellIs" dxfId="790" priority="422" operator="equal">
      <formula>"RED"</formula>
    </cfRule>
  </conditionalFormatting>
  <conditionalFormatting sqref="G32">
    <cfRule type="cellIs" dxfId="789" priority="423" operator="equal">
      <formula>"GREEN"</formula>
    </cfRule>
  </conditionalFormatting>
  <conditionalFormatting sqref="G33">
    <cfRule type="cellIs" dxfId="788" priority="424" operator="equal">
      <formula>"AMBER"</formula>
    </cfRule>
  </conditionalFormatting>
  <conditionalFormatting sqref="G33">
    <cfRule type="cellIs" dxfId="787" priority="425" operator="equal">
      <formula>"RED"</formula>
    </cfRule>
  </conditionalFormatting>
  <conditionalFormatting sqref="G33">
    <cfRule type="cellIs" dxfId="786" priority="426" operator="equal">
      <formula>"GREEN"</formula>
    </cfRule>
  </conditionalFormatting>
  <conditionalFormatting sqref="G34">
    <cfRule type="cellIs" dxfId="785" priority="427" operator="equal">
      <formula>"AMBER"</formula>
    </cfRule>
  </conditionalFormatting>
  <conditionalFormatting sqref="G34">
    <cfRule type="cellIs" dxfId="784" priority="428" operator="equal">
      <formula>"RED"</formula>
    </cfRule>
  </conditionalFormatting>
  <conditionalFormatting sqref="G34">
    <cfRule type="cellIs" dxfId="783" priority="429" operator="equal">
      <formula>"GREEN"</formula>
    </cfRule>
  </conditionalFormatting>
  <conditionalFormatting sqref="H15">
    <cfRule type="cellIs" dxfId="782" priority="430" operator="equal">
      <formula>"AMBER"</formula>
    </cfRule>
  </conditionalFormatting>
  <conditionalFormatting sqref="H15">
    <cfRule type="cellIs" dxfId="781" priority="431" operator="equal">
      <formula>"RED"</formula>
    </cfRule>
  </conditionalFormatting>
  <conditionalFormatting sqref="H15">
    <cfRule type="cellIs" dxfId="780" priority="432" operator="equal">
      <formula>"GREEN"</formula>
    </cfRule>
  </conditionalFormatting>
  <conditionalFormatting sqref="H16">
    <cfRule type="cellIs" dxfId="779" priority="433" operator="equal">
      <formula>"AMBER"</formula>
    </cfRule>
  </conditionalFormatting>
  <conditionalFormatting sqref="H16">
    <cfRule type="cellIs" dxfId="778" priority="434" operator="equal">
      <formula>"RED"</formula>
    </cfRule>
  </conditionalFormatting>
  <conditionalFormatting sqref="H16">
    <cfRule type="cellIs" dxfId="777" priority="435" operator="equal">
      <formula>"GREEN"</formula>
    </cfRule>
  </conditionalFormatting>
  <conditionalFormatting sqref="H17">
    <cfRule type="cellIs" dxfId="776" priority="436" operator="equal">
      <formula>"AMBER"</formula>
    </cfRule>
  </conditionalFormatting>
  <conditionalFormatting sqref="H17">
    <cfRule type="cellIs" dxfId="775" priority="437" operator="equal">
      <formula>"RED"</formula>
    </cfRule>
  </conditionalFormatting>
  <conditionalFormatting sqref="H17">
    <cfRule type="cellIs" dxfId="774" priority="438" operator="equal">
      <formula>"GREEN"</formula>
    </cfRule>
  </conditionalFormatting>
  <conditionalFormatting sqref="H18">
    <cfRule type="cellIs" dxfId="773" priority="439" operator="equal">
      <formula>"AMBER"</formula>
    </cfRule>
  </conditionalFormatting>
  <conditionalFormatting sqref="H18">
    <cfRule type="cellIs" dxfId="772" priority="440" operator="equal">
      <formula>"RED"</formula>
    </cfRule>
  </conditionalFormatting>
  <conditionalFormatting sqref="H18">
    <cfRule type="cellIs" dxfId="771" priority="441" operator="equal">
      <formula>"GREEN"</formula>
    </cfRule>
  </conditionalFormatting>
  <conditionalFormatting sqref="H28">
    <cfRule type="cellIs" dxfId="770" priority="442" operator="equal">
      <formula>"AMBER"</formula>
    </cfRule>
  </conditionalFormatting>
  <conditionalFormatting sqref="H28">
    <cfRule type="cellIs" dxfId="769" priority="443" operator="equal">
      <formula>"RED"</formula>
    </cfRule>
  </conditionalFormatting>
  <conditionalFormatting sqref="H28">
    <cfRule type="cellIs" dxfId="768" priority="444" operator="equal">
      <formula>"GREEN"</formula>
    </cfRule>
  </conditionalFormatting>
  <conditionalFormatting sqref="H29">
    <cfRule type="cellIs" dxfId="767" priority="445" operator="equal">
      <formula>"AMBER"</formula>
    </cfRule>
  </conditionalFormatting>
  <conditionalFormatting sqref="H29">
    <cfRule type="cellIs" dxfId="766" priority="446" operator="equal">
      <formula>"RED"</formula>
    </cfRule>
  </conditionalFormatting>
  <conditionalFormatting sqref="H29">
    <cfRule type="cellIs" dxfId="765" priority="447" operator="equal">
      <formula>"GREEN"</formula>
    </cfRule>
  </conditionalFormatting>
  <conditionalFormatting sqref="H30">
    <cfRule type="cellIs" dxfId="764" priority="448" operator="equal">
      <formula>"AMBER"</formula>
    </cfRule>
  </conditionalFormatting>
  <conditionalFormatting sqref="H30">
    <cfRule type="cellIs" dxfId="763" priority="449" operator="equal">
      <formula>"RED"</formula>
    </cfRule>
  </conditionalFormatting>
  <conditionalFormatting sqref="H30">
    <cfRule type="cellIs" dxfId="762" priority="450" operator="equal">
      <formula>"GREEN"</formula>
    </cfRule>
  </conditionalFormatting>
  <conditionalFormatting sqref="H31">
    <cfRule type="cellIs" dxfId="761" priority="451" operator="equal">
      <formula>"AMBER"</formula>
    </cfRule>
  </conditionalFormatting>
  <conditionalFormatting sqref="H31">
    <cfRule type="cellIs" dxfId="760" priority="452" operator="equal">
      <formula>"RED"</formula>
    </cfRule>
  </conditionalFormatting>
  <conditionalFormatting sqref="H31">
    <cfRule type="cellIs" dxfId="759" priority="453" operator="equal">
      <formula>"GREEN"</formula>
    </cfRule>
  </conditionalFormatting>
  <conditionalFormatting sqref="H32">
    <cfRule type="cellIs" dxfId="758" priority="454" operator="equal">
      <formula>"AMBER"</formula>
    </cfRule>
  </conditionalFormatting>
  <conditionalFormatting sqref="H32">
    <cfRule type="cellIs" dxfId="757" priority="455" operator="equal">
      <formula>"RED"</formula>
    </cfRule>
  </conditionalFormatting>
  <conditionalFormatting sqref="H32">
    <cfRule type="cellIs" dxfId="756" priority="456" operator="equal">
      <formula>"GREEN"</formula>
    </cfRule>
  </conditionalFormatting>
  <conditionalFormatting sqref="H33">
    <cfRule type="cellIs" dxfId="755" priority="457" operator="equal">
      <formula>"AMBER"</formula>
    </cfRule>
  </conditionalFormatting>
  <conditionalFormatting sqref="H33">
    <cfRule type="cellIs" dxfId="754" priority="458" operator="equal">
      <formula>"RED"</formula>
    </cfRule>
  </conditionalFormatting>
  <conditionalFormatting sqref="H33">
    <cfRule type="cellIs" dxfId="753" priority="459" operator="equal">
      <formula>"GREEN"</formula>
    </cfRule>
  </conditionalFormatting>
  <conditionalFormatting sqref="H34">
    <cfRule type="cellIs" dxfId="752" priority="460" operator="equal">
      <formula>"AMBER"</formula>
    </cfRule>
  </conditionalFormatting>
  <conditionalFormatting sqref="H34">
    <cfRule type="cellIs" dxfId="751" priority="461" operator="equal">
      <formula>"RED"</formula>
    </cfRule>
  </conditionalFormatting>
  <conditionalFormatting sqref="H34">
    <cfRule type="cellIs" dxfId="750" priority="462" operator="equal">
      <formula>"GREEN"</formula>
    </cfRule>
  </conditionalFormatting>
  <conditionalFormatting sqref="I15">
    <cfRule type="cellIs" dxfId="749" priority="463" operator="equal">
      <formula>"AMBER"</formula>
    </cfRule>
  </conditionalFormatting>
  <conditionalFormatting sqref="I15">
    <cfRule type="cellIs" dxfId="748" priority="464" operator="equal">
      <formula>"RED"</formula>
    </cfRule>
  </conditionalFormatting>
  <conditionalFormatting sqref="I15">
    <cfRule type="cellIs" dxfId="747" priority="465" operator="equal">
      <formula>"GREEN"</formula>
    </cfRule>
  </conditionalFormatting>
  <conditionalFormatting sqref="I16">
    <cfRule type="cellIs" dxfId="746" priority="466" operator="equal">
      <formula>"AMBER"</formula>
    </cfRule>
  </conditionalFormatting>
  <conditionalFormatting sqref="I16">
    <cfRule type="cellIs" dxfId="745" priority="467" operator="equal">
      <formula>"RED"</formula>
    </cfRule>
  </conditionalFormatting>
  <conditionalFormatting sqref="I16">
    <cfRule type="cellIs" dxfId="744" priority="468" operator="equal">
      <formula>"GREEN"</formula>
    </cfRule>
  </conditionalFormatting>
  <conditionalFormatting sqref="I17">
    <cfRule type="cellIs" dxfId="743" priority="469" operator="equal">
      <formula>"AMBER"</formula>
    </cfRule>
  </conditionalFormatting>
  <conditionalFormatting sqref="I17">
    <cfRule type="cellIs" dxfId="742" priority="470" operator="equal">
      <formula>"RED"</formula>
    </cfRule>
  </conditionalFormatting>
  <conditionalFormatting sqref="I17">
    <cfRule type="cellIs" dxfId="741" priority="471" operator="equal">
      <formula>"GREEN"</formula>
    </cfRule>
  </conditionalFormatting>
  <conditionalFormatting sqref="I18">
    <cfRule type="cellIs" dxfId="740" priority="472" operator="equal">
      <formula>"AMBER"</formula>
    </cfRule>
  </conditionalFormatting>
  <conditionalFormatting sqref="I18">
    <cfRule type="cellIs" dxfId="739" priority="473" operator="equal">
      <formula>"RED"</formula>
    </cfRule>
  </conditionalFormatting>
  <conditionalFormatting sqref="I18">
    <cfRule type="cellIs" dxfId="738" priority="474" operator="equal">
      <formula>"GREEN"</formula>
    </cfRule>
  </conditionalFormatting>
  <conditionalFormatting sqref="I19">
    <cfRule type="cellIs" dxfId="737" priority="475" operator="equal">
      <formula>"AMBER"</formula>
    </cfRule>
  </conditionalFormatting>
  <conditionalFormatting sqref="I19">
    <cfRule type="cellIs" dxfId="736" priority="476" operator="equal">
      <formula>"RED"</formula>
    </cfRule>
  </conditionalFormatting>
  <conditionalFormatting sqref="I19">
    <cfRule type="cellIs" dxfId="735" priority="477" operator="equal">
      <formula>"GREEN"</formula>
    </cfRule>
  </conditionalFormatting>
  <conditionalFormatting sqref="I20">
    <cfRule type="cellIs" dxfId="734" priority="478" operator="equal">
      <formula>"AMBER"</formula>
    </cfRule>
  </conditionalFormatting>
  <conditionalFormatting sqref="I20">
    <cfRule type="cellIs" dxfId="733" priority="479" operator="equal">
      <formula>"RED"</formula>
    </cfRule>
  </conditionalFormatting>
  <conditionalFormatting sqref="I20">
    <cfRule type="cellIs" dxfId="732" priority="480" operator="equal">
      <formula>"GREEN"</formula>
    </cfRule>
  </conditionalFormatting>
  <conditionalFormatting sqref="I21">
    <cfRule type="cellIs" dxfId="731" priority="481" operator="equal">
      <formula>"AMBER"</formula>
    </cfRule>
  </conditionalFormatting>
  <conditionalFormatting sqref="I21">
    <cfRule type="cellIs" dxfId="730" priority="482" operator="equal">
      <formula>"RED"</formula>
    </cfRule>
  </conditionalFormatting>
  <conditionalFormatting sqref="I21">
    <cfRule type="cellIs" dxfId="729" priority="483" operator="equal">
      <formula>"GREEN"</formula>
    </cfRule>
  </conditionalFormatting>
  <conditionalFormatting sqref="I22">
    <cfRule type="cellIs" dxfId="728" priority="484" operator="equal">
      <formula>"AMBER"</formula>
    </cfRule>
  </conditionalFormatting>
  <conditionalFormatting sqref="I22">
    <cfRule type="cellIs" dxfId="727" priority="485" operator="equal">
      <formula>"RED"</formula>
    </cfRule>
  </conditionalFormatting>
  <conditionalFormatting sqref="I22">
    <cfRule type="cellIs" dxfId="726" priority="486" operator="equal">
      <formula>"GREEN"</formula>
    </cfRule>
  </conditionalFormatting>
  <conditionalFormatting sqref="I23">
    <cfRule type="cellIs" dxfId="725" priority="487" operator="equal">
      <formula>"AMBER"</formula>
    </cfRule>
  </conditionalFormatting>
  <conditionalFormatting sqref="I23">
    <cfRule type="cellIs" dxfId="724" priority="488" operator="equal">
      <formula>"RED"</formula>
    </cfRule>
  </conditionalFormatting>
  <conditionalFormatting sqref="I23">
    <cfRule type="cellIs" dxfId="723" priority="489" operator="equal">
      <formula>"GREEN"</formula>
    </cfRule>
  </conditionalFormatting>
  <conditionalFormatting sqref="I24">
    <cfRule type="cellIs" dxfId="722" priority="490" operator="equal">
      <formula>"AMBER"</formula>
    </cfRule>
  </conditionalFormatting>
  <conditionalFormatting sqref="I24">
    <cfRule type="cellIs" dxfId="721" priority="491" operator="equal">
      <formula>"RED"</formula>
    </cfRule>
  </conditionalFormatting>
  <conditionalFormatting sqref="I24">
    <cfRule type="cellIs" dxfId="720" priority="492" operator="equal">
      <formula>"GREEN"</formula>
    </cfRule>
  </conditionalFormatting>
  <conditionalFormatting sqref="I25">
    <cfRule type="cellIs" dxfId="719" priority="493" operator="equal">
      <formula>"AMBER"</formula>
    </cfRule>
  </conditionalFormatting>
  <conditionalFormatting sqref="I25">
    <cfRule type="cellIs" dxfId="718" priority="494" operator="equal">
      <formula>"RED"</formula>
    </cfRule>
  </conditionalFormatting>
  <conditionalFormatting sqref="I25">
    <cfRule type="cellIs" dxfId="717" priority="495" operator="equal">
      <formula>"GREEN"</formula>
    </cfRule>
  </conditionalFormatting>
  <conditionalFormatting sqref="I26">
    <cfRule type="cellIs" dxfId="716" priority="496" operator="equal">
      <formula>"AMBER"</formula>
    </cfRule>
  </conditionalFormatting>
  <conditionalFormatting sqref="I26">
    <cfRule type="cellIs" dxfId="715" priority="497" operator="equal">
      <formula>"RED"</formula>
    </cfRule>
  </conditionalFormatting>
  <conditionalFormatting sqref="I26">
    <cfRule type="cellIs" dxfId="714" priority="498" operator="equal">
      <formula>"GREEN"</formula>
    </cfRule>
  </conditionalFormatting>
  <conditionalFormatting sqref="I27">
    <cfRule type="cellIs" dxfId="713" priority="499" operator="equal">
      <formula>"AMBER"</formula>
    </cfRule>
  </conditionalFormatting>
  <conditionalFormatting sqref="I27">
    <cfRule type="cellIs" dxfId="712" priority="500" operator="equal">
      <formula>"RED"</formula>
    </cfRule>
  </conditionalFormatting>
  <conditionalFormatting sqref="I27">
    <cfRule type="cellIs" dxfId="711" priority="501" operator="equal">
      <formula>"GREEN"</formula>
    </cfRule>
  </conditionalFormatting>
  <conditionalFormatting sqref="I28">
    <cfRule type="cellIs" dxfId="710" priority="502" operator="equal">
      <formula>"AMBER"</formula>
    </cfRule>
  </conditionalFormatting>
  <conditionalFormatting sqref="I28">
    <cfRule type="cellIs" dxfId="709" priority="503" operator="equal">
      <formula>"RED"</formula>
    </cfRule>
  </conditionalFormatting>
  <conditionalFormatting sqref="I28">
    <cfRule type="cellIs" dxfId="708" priority="504" operator="equal">
      <formula>"GREEN"</formula>
    </cfRule>
  </conditionalFormatting>
  <conditionalFormatting sqref="I29">
    <cfRule type="cellIs" dxfId="707" priority="505" operator="equal">
      <formula>"AMBER"</formula>
    </cfRule>
  </conditionalFormatting>
  <conditionalFormatting sqref="I29">
    <cfRule type="cellIs" dxfId="706" priority="506" operator="equal">
      <formula>"RED"</formula>
    </cfRule>
  </conditionalFormatting>
  <conditionalFormatting sqref="I29">
    <cfRule type="cellIs" dxfId="705" priority="507" operator="equal">
      <formula>"GREEN"</formula>
    </cfRule>
  </conditionalFormatting>
  <conditionalFormatting sqref="I30">
    <cfRule type="cellIs" dxfId="704" priority="508" operator="equal">
      <formula>"AMBER"</formula>
    </cfRule>
  </conditionalFormatting>
  <conditionalFormatting sqref="I30">
    <cfRule type="cellIs" dxfId="703" priority="509" operator="equal">
      <formula>"RED"</formula>
    </cfRule>
  </conditionalFormatting>
  <conditionalFormatting sqref="I30">
    <cfRule type="cellIs" dxfId="702" priority="510" operator="equal">
      <formula>"GREEN"</formula>
    </cfRule>
  </conditionalFormatting>
  <conditionalFormatting sqref="I31">
    <cfRule type="cellIs" dxfId="701" priority="511" operator="equal">
      <formula>"AMBER"</formula>
    </cfRule>
  </conditionalFormatting>
  <conditionalFormatting sqref="I31">
    <cfRule type="cellIs" dxfId="700" priority="512" operator="equal">
      <formula>"RED"</formula>
    </cfRule>
  </conditionalFormatting>
  <conditionalFormatting sqref="I31">
    <cfRule type="cellIs" dxfId="699" priority="513" operator="equal">
      <formula>"GREEN"</formula>
    </cfRule>
  </conditionalFormatting>
  <conditionalFormatting sqref="I32">
    <cfRule type="cellIs" dxfId="698" priority="514" operator="equal">
      <formula>"AMBER"</formula>
    </cfRule>
  </conditionalFormatting>
  <conditionalFormatting sqref="I32">
    <cfRule type="cellIs" dxfId="697" priority="515" operator="equal">
      <formula>"RED"</formula>
    </cfRule>
  </conditionalFormatting>
  <conditionalFormatting sqref="I32">
    <cfRule type="cellIs" dxfId="696" priority="516" operator="equal">
      <formula>"GREEN"</formula>
    </cfRule>
  </conditionalFormatting>
  <conditionalFormatting sqref="I33">
    <cfRule type="cellIs" dxfId="695" priority="517" operator="equal">
      <formula>"AMBER"</formula>
    </cfRule>
  </conditionalFormatting>
  <conditionalFormatting sqref="I33">
    <cfRule type="cellIs" dxfId="694" priority="518" operator="equal">
      <formula>"RED"</formula>
    </cfRule>
  </conditionalFormatting>
  <conditionalFormatting sqref="I33">
    <cfRule type="cellIs" dxfId="693" priority="519" operator="equal">
      <formula>"GREEN"</formula>
    </cfRule>
  </conditionalFormatting>
  <conditionalFormatting sqref="I34">
    <cfRule type="cellIs" dxfId="692" priority="520" operator="equal">
      <formula>"AMBER"</formula>
    </cfRule>
  </conditionalFormatting>
  <conditionalFormatting sqref="I34">
    <cfRule type="cellIs" dxfId="691" priority="521" operator="equal">
      <formula>"RED"</formula>
    </cfRule>
  </conditionalFormatting>
  <conditionalFormatting sqref="I34">
    <cfRule type="cellIs" dxfId="690" priority="522" operator="equal">
      <formula>"GREEN"</formula>
    </cfRule>
  </conditionalFormatting>
  <conditionalFormatting sqref="J15">
    <cfRule type="cellIs" dxfId="689" priority="523" operator="equal">
      <formula>"AMBER"</formula>
    </cfRule>
  </conditionalFormatting>
  <conditionalFormatting sqref="J15">
    <cfRule type="cellIs" dxfId="688" priority="524" operator="equal">
      <formula>"RED"</formula>
    </cfRule>
  </conditionalFormatting>
  <conditionalFormatting sqref="J15">
    <cfRule type="cellIs" dxfId="687" priority="525" operator="equal">
      <formula>"GREEN"</formula>
    </cfRule>
  </conditionalFormatting>
  <conditionalFormatting sqref="J16">
    <cfRule type="cellIs" dxfId="686" priority="526" operator="equal">
      <formula>"AMBER"</formula>
    </cfRule>
  </conditionalFormatting>
  <conditionalFormatting sqref="J16">
    <cfRule type="cellIs" dxfId="685" priority="527" operator="equal">
      <formula>"RED"</formula>
    </cfRule>
  </conditionalFormatting>
  <conditionalFormatting sqref="J16">
    <cfRule type="cellIs" dxfId="684" priority="528" operator="equal">
      <formula>"GREEN"</formula>
    </cfRule>
  </conditionalFormatting>
  <conditionalFormatting sqref="J17">
    <cfRule type="cellIs" dxfId="683" priority="529" operator="equal">
      <formula>"AMBER"</formula>
    </cfRule>
  </conditionalFormatting>
  <conditionalFormatting sqref="J17">
    <cfRule type="cellIs" dxfId="682" priority="530" operator="equal">
      <formula>"RED"</formula>
    </cfRule>
  </conditionalFormatting>
  <conditionalFormatting sqref="J17">
    <cfRule type="cellIs" dxfId="681" priority="531" operator="equal">
      <formula>"GREEN"</formula>
    </cfRule>
  </conditionalFormatting>
  <conditionalFormatting sqref="J18">
    <cfRule type="cellIs" dxfId="680" priority="532" operator="equal">
      <formula>"AMBER"</formula>
    </cfRule>
  </conditionalFormatting>
  <conditionalFormatting sqref="J18">
    <cfRule type="cellIs" dxfId="679" priority="533" operator="equal">
      <formula>"RED"</formula>
    </cfRule>
  </conditionalFormatting>
  <conditionalFormatting sqref="J18">
    <cfRule type="cellIs" dxfId="678" priority="534" operator="equal">
      <formula>"GREEN"</formula>
    </cfRule>
  </conditionalFormatting>
  <conditionalFormatting sqref="J19">
    <cfRule type="cellIs" dxfId="677" priority="535" operator="equal">
      <formula>"AMBER"</formula>
    </cfRule>
  </conditionalFormatting>
  <conditionalFormatting sqref="J19">
    <cfRule type="cellIs" dxfId="676" priority="536" operator="equal">
      <formula>"RED"</formula>
    </cfRule>
  </conditionalFormatting>
  <conditionalFormatting sqref="J19">
    <cfRule type="cellIs" dxfId="675" priority="537" operator="equal">
      <formula>"GREEN"</formula>
    </cfRule>
  </conditionalFormatting>
  <conditionalFormatting sqref="J20">
    <cfRule type="cellIs" dxfId="674" priority="538" operator="equal">
      <formula>"AMBER"</formula>
    </cfRule>
  </conditionalFormatting>
  <conditionalFormatting sqref="J20">
    <cfRule type="cellIs" dxfId="673" priority="539" operator="equal">
      <formula>"RED"</formula>
    </cfRule>
  </conditionalFormatting>
  <conditionalFormatting sqref="J20">
    <cfRule type="cellIs" dxfId="672" priority="540" operator="equal">
      <formula>"GREEN"</formula>
    </cfRule>
  </conditionalFormatting>
  <conditionalFormatting sqref="J21">
    <cfRule type="cellIs" dxfId="671" priority="541" operator="equal">
      <formula>"AMBER"</formula>
    </cfRule>
  </conditionalFormatting>
  <conditionalFormatting sqref="J21">
    <cfRule type="cellIs" dxfId="670" priority="542" operator="equal">
      <formula>"RED"</formula>
    </cfRule>
  </conditionalFormatting>
  <conditionalFormatting sqref="J21">
    <cfRule type="cellIs" dxfId="669" priority="543" operator="equal">
      <formula>"GREEN"</formula>
    </cfRule>
  </conditionalFormatting>
  <conditionalFormatting sqref="J22">
    <cfRule type="cellIs" dxfId="668" priority="544" operator="equal">
      <formula>"AMBER"</formula>
    </cfRule>
  </conditionalFormatting>
  <conditionalFormatting sqref="J22">
    <cfRule type="cellIs" dxfId="667" priority="545" operator="equal">
      <formula>"RED"</formula>
    </cfRule>
  </conditionalFormatting>
  <conditionalFormatting sqref="J22">
    <cfRule type="cellIs" dxfId="666" priority="546" operator="equal">
      <formula>"GREEN"</formula>
    </cfRule>
  </conditionalFormatting>
  <conditionalFormatting sqref="J23">
    <cfRule type="cellIs" dxfId="665" priority="547" operator="equal">
      <formula>"AMBER"</formula>
    </cfRule>
  </conditionalFormatting>
  <conditionalFormatting sqref="J23">
    <cfRule type="cellIs" dxfId="664" priority="548" operator="equal">
      <formula>"RED"</formula>
    </cfRule>
  </conditionalFormatting>
  <conditionalFormatting sqref="J23">
    <cfRule type="cellIs" dxfId="663" priority="549" operator="equal">
      <formula>"GREEN"</formula>
    </cfRule>
  </conditionalFormatting>
  <conditionalFormatting sqref="J24">
    <cfRule type="cellIs" dxfId="662" priority="550" operator="equal">
      <formula>"AMBER"</formula>
    </cfRule>
  </conditionalFormatting>
  <conditionalFormatting sqref="J24">
    <cfRule type="cellIs" dxfId="661" priority="551" operator="equal">
      <formula>"RED"</formula>
    </cfRule>
  </conditionalFormatting>
  <conditionalFormatting sqref="J24">
    <cfRule type="cellIs" dxfId="660" priority="552" operator="equal">
      <formula>"GREEN"</formula>
    </cfRule>
  </conditionalFormatting>
  <conditionalFormatting sqref="J25">
    <cfRule type="cellIs" dxfId="659" priority="553" operator="equal">
      <formula>"AMBER"</formula>
    </cfRule>
  </conditionalFormatting>
  <conditionalFormatting sqref="J25">
    <cfRule type="cellIs" dxfId="658" priority="554" operator="equal">
      <formula>"RED"</formula>
    </cfRule>
  </conditionalFormatting>
  <conditionalFormatting sqref="J25">
    <cfRule type="cellIs" dxfId="657" priority="555" operator="equal">
      <formula>"GREEN"</formula>
    </cfRule>
  </conditionalFormatting>
  <conditionalFormatting sqref="J26">
    <cfRule type="cellIs" dxfId="656" priority="556" operator="equal">
      <formula>"AMBER"</formula>
    </cfRule>
  </conditionalFormatting>
  <conditionalFormatting sqref="J26">
    <cfRule type="cellIs" dxfId="655" priority="557" operator="equal">
      <formula>"RED"</formula>
    </cfRule>
  </conditionalFormatting>
  <conditionalFormatting sqref="J26">
    <cfRule type="cellIs" dxfId="654" priority="558" operator="equal">
      <formula>"GREEN"</formula>
    </cfRule>
  </conditionalFormatting>
  <conditionalFormatting sqref="J27">
    <cfRule type="cellIs" dxfId="653" priority="559" operator="equal">
      <formula>"AMBER"</formula>
    </cfRule>
  </conditionalFormatting>
  <conditionalFormatting sqref="J27">
    <cfRule type="cellIs" dxfId="652" priority="560" operator="equal">
      <formula>"RED"</formula>
    </cfRule>
  </conditionalFormatting>
  <conditionalFormatting sqref="J27">
    <cfRule type="cellIs" dxfId="651" priority="561" operator="equal">
      <formula>"GREEN"</formula>
    </cfRule>
  </conditionalFormatting>
  <conditionalFormatting sqref="J28">
    <cfRule type="cellIs" dxfId="650" priority="562" operator="equal">
      <formula>"AMBER"</formula>
    </cfRule>
  </conditionalFormatting>
  <conditionalFormatting sqref="J28">
    <cfRule type="cellIs" dxfId="649" priority="563" operator="equal">
      <formula>"RED"</formula>
    </cfRule>
  </conditionalFormatting>
  <conditionalFormatting sqref="J28">
    <cfRule type="cellIs" dxfId="648" priority="564" operator="equal">
      <formula>"GREEN"</formula>
    </cfRule>
  </conditionalFormatting>
  <conditionalFormatting sqref="J29">
    <cfRule type="cellIs" dxfId="647" priority="565" operator="equal">
      <formula>"AMBER"</formula>
    </cfRule>
  </conditionalFormatting>
  <conditionalFormatting sqref="J29">
    <cfRule type="cellIs" dxfId="646" priority="566" operator="equal">
      <formula>"RED"</formula>
    </cfRule>
  </conditionalFormatting>
  <conditionalFormatting sqref="J29">
    <cfRule type="cellIs" dxfId="645" priority="567" operator="equal">
      <formula>"GREEN"</formula>
    </cfRule>
  </conditionalFormatting>
  <conditionalFormatting sqref="J30">
    <cfRule type="cellIs" dxfId="644" priority="568" operator="equal">
      <formula>"AMBER"</formula>
    </cfRule>
  </conditionalFormatting>
  <conditionalFormatting sqref="J30">
    <cfRule type="cellIs" dxfId="643" priority="569" operator="equal">
      <formula>"RED"</formula>
    </cfRule>
  </conditionalFormatting>
  <conditionalFormatting sqref="J30">
    <cfRule type="cellIs" dxfId="642" priority="570" operator="equal">
      <formula>"GREEN"</formula>
    </cfRule>
  </conditionalFormatting>
  <conditionalFormatting sqref="J31">
    <cfRule type="cellIs" dxfId="641" priority="571" operator="equal">
      <formula>"AMBER"</formula>
    </cfRule>
  </conditionalFormatting>
  <conditionalFormatting sqref="J31">
    <cfRule type="cellIs" dxfId="640" priority="572" operator="equal">
      <formula>"RED"</formula>
    </cfRule>
  </conditionalFormatting>
  <conditionalFormatting sqref="J31">
    <cfRule type="cellIs" dxfId="639" priority="573" operator="equal">
      <formula>"GREEN"</formula>
    </cfRule>
  </conditionalFormatting>
  <conditionalFormatting sqref="J32">
    <cfRule type="cellIs" dxfId="638" priority="574" operator="equal">
      <formula>"AMBER"</formula>
    </cfRule>
  </conditionalFormatting>
  <conditionalFormatting sqref="J32">
    <cfRule type="cellIs" dxfId="637" priority="575" operator="equal">
      <formula>"RED"</formula>
    </cfRule>
  </conditionalFormatting>
  <conditionalFormatting sqref="J32">
    <cfRule type="cellIs" dxfId="636" priority="576" operator="equal">
      <formula>"GREEN"</formula>
    </cfRule>
  </conditionalFormatting>
  <conditionalFormatting sqref="J33">
    <cfRule type="cellIs" dxfId="635" priority="577" operator="equal">
      <formula>"AMBER"</formula>
    </cfRule>
  </conditionalFormatting>
  <conditionalFormatting sqref="J33">
    <cfRule type="cellIs" dxfId="634" priority="578" operator="equal">
      <formula>"RED"</formula>
    </cfRule>
  </conditionalFormatting>
  <conditionalFormatting sqref="J33">
    <cfRule type="cellIs" dxfId="633" priority="579" operator="equal">
      <formula>"GREEN"</formula>
    </cfRule>
  </conditionalFormatting>
  <conditionalFormatting sqref="J34">
    <cfRule type="cellIs" dxfId="632" priority="580" operator="equal">
      <formula>"AMBER"</formula>
    </cfRule>
  </conditionalFormatting>
  <conditionalFormatting sqref="J34">
    <cfRule type="cellIs" dxfId="631" priority="581" operator="equal">
      <formula>"RED"</formula>
    </cfRule>
  </conditionalFormatting>
  <conditionalFormatting sqref="J34">
    <cfRule type="cellIs" dxfId="630" priority="582" operator="equal">
      <formula>"GREEN"</formula>
    </cfRule>
  </conditionalFormatting>
  <conditionalFormatting sqref="K15">
    <cfRule type="cellIs" dxfId="629" priority="583" operator="equal">
      <formula>"AMBER"</formula>
    </cfRule>
  </conditionalFormatting>
  <conditionalFormatting sqref="K15">
    <cfRule type="cellIs" dxfId="628" priority="584" operator="equal">
      <formula>"RED"</formula>
    </cfRule>
  </conditionalFormatting>
  <conditionalFormatting sqref="K15">
    <cfRule type="cellIs" dxfId="627" priority="585" operator="equal">
      <formula>"GREEN"</formula>
    </cfRule>
  </conditionalFormatting>
  <conditionalFormatting sqref="K16">
    <cfRule type="cellIs" dxfId="626" priority="586" operator="equal">
      <formula>"AMBER"</formula>
    </cfRule>
  </conditionalFormatting>
  <conditionalFormatting sqref="K16">
    <cfRule type="cellIs" dxfId="625" priority="587" operator="equal">
      <formula>"RED"</formula>
    </cfRule>
  </conditionalFormatting>
  <conditionalFormatting sqref="K16">
    <cfRule type="cellIs" dxfId="624" priority="588" operator="equal">
      <formula>"GREEN"</formula>
    </cfRule>
  </conditionalFormatting>
  <conditionalFormatting sqref="K17">
    <cfRule type="cellIs" dxfId="623" priority="589" operator="equal">
      <formula>"AMBER"</formula>
    </cfRule>
  </conditionalFormatting>
  <conditionalFormatting sqref="K17">
    <cfRule type="cellIs" dxfId="622" priority="590" operator="equal">
      <formula>"RED"</formula>
    </cfRule>
  </conditionalFormatting>
  <conditionalFormatting sqref="K17">
    <cfRule type="cellIs" dxfId="621" priority="591" operator="equal">
      <formula>"GREEN"</formula>
    </cfRule>
  </conditionalFormatting>
  <conditionalFormatting sqref="K18">
    <cfRule type="cellIs" dxfId="620" priority="592" operator="equal">
      <formula>"AMBER"</formula>
    </cfRule>
  </conditionalFormatting>
  <conditionalFormatting sqref="K18">
    <cfRule type="cellIs" dxfId="619" priority="593" operator="equal">
      <formula>"RED"</formula>
    </cfRule>
  </conditionalFormatting>
  <conditionalFormatting sqref="K18">
    <cfRule type="cellIs" dxfId="618" priority="594" operator="equal">
      <formula>"GREEN"</formula>
    </cfRule>
  </conditionalFormatting>
  <conditionalFormatting sqref="K19">
    <cfRule type="cellIs" dxfId="617" priority="595" operator="equal">
      <formula>"AMBER"</formula>
    </cfRule>
  </conditionalFormatting>
  <conditionalFormatting sqref="K19">
    <cfRule type="cellIs" dxfId="616" priority="596" operator="equal">
      <formula>"RED"</formula>
    </cfRule>
  </conditionalFormatting>
  <conditionalFormatting sqref="K19">
    <cfRule type="cellIs" dxfId="615" priority="597" operator="equal">
      <formula>"GREEN"</formula>
    </cfRule>
  </conditionalFormatting>
  <conditionalFormatting sqref="K20">
    <cfRule type="cellIs" dxfId="614" priority="598" operator="equal">
      <formula>"AMBER"</formula>
    </cfRule>
  </conditionalFormatting>
  <conditionalFormatting sqref="K20">
    <cfRule type="cellIs" dxfId="613" priority="599" operator="equal">
      <formula>"RED"</formula>
    </cfRule>
  </conditionalFormatting>
  <conditionalFormatting sqref="K20">
    <cfRule type="cellIs" dxfId="612" priority="600" operator="equal">
      <formula>"GREEN"</formula>
    </cfRule>
  </conditionalFormatting>
  <conditionalFormatting sqref="K21">
    <cfRule type="cellIs" dxfId="611" priority="601" operator="equal">
      <formula>"AMBER"</formula>
    </cfRule>
  </conditionalFormatting>
  <conditionalFormatting sqref="K21">
    <cfRule type="cellIs" dxfId="610" priority="602" operator="equal">
      <formula>"RED"</formula>
    </cfRule>
  </conditionalFormatting>
  <conditionalFormatting sqref="K21">
    <cfRule type="cellIs" dxfId="609" priority="603" operator="equal">
      <formula>"GREEN"</formula>
    </cfRule>
  </conditionalFormatting>
  <conditionalFormatting sqref="K22">
    <cfRule type="cellIs" dxfId="608" priority="604" operator="equal">
      <formula>"AMBER"</formula>
    </cfRule>
  </conditionalFormatting>
  <conditionalFormatting sqref="K22">
    <cfRule type="cellIs" dxfId="607" priority="605" operator="equal">
      <formula>"RED"</formula>
    </cfRule>
  </conditionalFormatting>
  <conditionalFormatting sqref="K22">
    <cfRule type="cellIs" dxfId="606" priority="606" operator="equal">
      <formula>"GREEN"</formula>
    </cfRule>
  </conditionalFormatting>
  <conditionalFormatting sqref="K23">
    <cfRule type="cellIs" dxfId="605" priority="607" operator="equal">
      <formula>"AMBER"</formula>
    </cfRule>
  </conditionalFormatting>
  <conditionalFormatting sqref="K23">
    <cfRule type="cellIs" dxfId="604" priority="608" operator="equal">
      <formula>"RED"</formula>
    </cfRule>
  </conditionalFormatting>
  <conditionalFormatting sqref="K23">
    <cfRule type="cellIs" dxfId="603" priority="609" operator="equal">
      <formula>"GREEN"</formula>
    </cfRule>
  </conditionalFormatting>
  <conditionalFormatting sqref="K24">
    <cfRule type="cellIs" dxfId="602" priority="610" operator="equal">
      <formula>"AMBER"</formula>
    </cfRule>
  </conditionalFormatting>
  <conditionalFormatting sqref="K24">
    <cfRule type="cellIs" dxfId="601" priority="611" operator="equal">
      <formula>"RED"</formula>
    </cfRule>
  </conditionalFormatting>
  <conditionalFormatting sqref="K24">
    <cfRule type="cellIs" dxfId="600" priority="612" operator="equal">
      <formula>"GREEN"</formula>
    </cfRule>
  </conditionalFormatting>
  <conditionalFormatting sqref="K25">
    <cfRule type="cellIs" dxfId="599" priority="613" operator="equal">
      <formula>"AMBER"</formula>
    </cfRule>
  </conditionalFormatting>
  <conditionalFormatting sqref="K25">
    <cfRule type="cellIs" dxfId="598" priority="614" operator="equal">
      <formula>"RED"</formula>
    </cfRule>
  </conditionalFormatting>
  <conditionalFormatting sqref="K25">
    <cfRule type="cellIs" dxfId="597" priority="615" operator="equal">
      <formula>"GREEN"</formula>
    </cfRule>
  </conditionalFormatting>
  <conditionalFormatting sqref="K26">
    <cfRule type="cellIs" dxfId="596" priority="616" operator="equal">
      <formula>"AMBER"</formula>
    </cfRule>
  </conditionalFormatting>
  <conditionalFormatting sqref="K26">
    <cfRule type="cellIs" dxfId="595" priority="617" operator="equal">
      <formula>"RED"</formula>
    </cfRule>
  </conditionalFormatting>
  <conditionalFormatting sqref="K26">
    <cfRule type="cellIs" dxfId="594" priority="618" operator="equal">
      <formula>"GREEN"</formula>
    </cfRule>
  </conditionalFormatting>
  <conditionalFormatting sqref="K27">
    <cfRule type="cellIs" dxfId="593" priority="619" operator="equal">
      <formula>"AMBER"</formula>
    </cfRule>
  </conditionalFormatting>
  <conditionalFormatting sqref="K27">
    <cfRule type="cellIs" dxfId="592" priority="620" operator="equal">
      <formula>"RED"</formula>
    </cfRule>
  </conditionalFormatting>
  <conditionalFormatting sqref="K27">
    <cfRule type="cellIs" dxfId="591" priority="621" operator="equal">
      <formula>"GREEN"</formula>
    </cfRule>
  </conditionalFormatting>
  <conditionalFormatting sqref="K28">
    <cfRule type="cellIs" dxfId="590" priority="622" operator="equal">
      <formula>"AMBER"</formula>
    </cfRule>
  </conditionalFormatting>
  <conditionalFormatting sqref="K28">
    <cfRule type="cellIs" dxfId="589" priority="623" operator="equal">
      <formula>"RED"</formula>
    </cfRule>
  </conditionalFormatting>
  <conditionalFormatting sqref="K28">
    <cfRule type="cellIs" dxfId="588" priority="624" operator="equal">
      <formula>"GREEN"</formula>
    </cfRule>
  </conditionalFormatting>
  <conditionalFormatting sqref="K29">
    <cfRule type="cellIs" dxfId="587" priority="625" operator="equal">
      <formula>"AMBER"</formula>
    </cfRule>
  </conditionalFormatting>
  <conditionalFormatting sqref="K29">
    <cfRule type="cellIs" dxfId="586" priority="626" operator="equal">
      <formula>"RED"</formula>
    </cfRule>
  </conditionalFormatting>
  <conditionalFormatting sqref="K29">
    <cfRule type="cellIs" dxfId="585" priority="627" operator="equal">
      <formula>"GREEN"</formula>
    </cfRule>
  </conditionalFormatting>
  <conditionalFormatting sqref="K30">
    <cfRule type="cellIs" dxfId="584" priority="628" operator="equal">
      <formula>"AMBER"</formula>
    </cfRule>
  </conditionalFormatting>
  <conditionalFormatting sqref="K30">
    <cfRule type="cellIs" dxfId="583" priority="629" operator="equal">
      <formula>"RED"</formula>
    </cfRule>
  </conditionalFormatting>
  <conditionalFormatting sqref="K30">
    <cfRule type="cellIs" dxfId="582" priority="630" operator="equal">
      <formula>"GREEN"</formula>
    </cfRule>
  </conditionalFormatting>
  <conditionalFormatting sqref="K31">
    <cfRule type="cellIs" dxfId="581" priority="631" operator="equal">
      <formula>"AMBER"</formula>
    </cfRule>
  </conditionalFormatting>
  <conditionalFormatting sqref="K31">
    <cfRule type="cellIs" dxfId="580" priority="632" operator="equal">
      <formula>"RED"</formula>
    </cfRule>
  </conditionalFormatting>
  <conditionalFormatting sqref="K31">
    <cfRule type="cellIs" dxfId="579" priority="633" operator="equal">
      <formula>"GREEN"</formula>
    </cfRule>
  </conditionalFormatting>
  <conditionalFormatting sqref="K32">
    <cfRule type="cellIs" dxfId="578" priority="634" operator="equal">
      <formula>"AMBER"</formula>
    </cfRule>
  </conditionalFormatting>
  <conditionalFormatting sqref="K32">
    <cfRule type="cellIs" dxfId="577" priority="635" operator="equal">
      <formula>"RED"</formula>
    </cfRule>
  </conditionalFormatting>
  <conditionalFormatting sqref="K32">
    <cfRule type="cellIs" dxfId="576" priority="636" operator="equal">
      <formula>"GREEN"</formula>
    </cfRule>
  </conditionalFormatting>
  <conditionalFormatting sqref="K33">
    <cfRule type="cellIs" dxfId="575" priority="637" operator="equal">
      <formula>"AMBER"</formula>
    </cfRule>
  </conditionalFormatting>
  <conditionalFormatting sqref="K33">
    <cfRule type="cellIs" dxfId="574" priority="638" operator="equal">
      <formula>"RED"</formula>
    </cfRule>
  </conditionalFormatting>
  <conditionalFormatting sqref="K33">
    <cfRule type="cellIs" dxfId="573" priority="639" operator="equal">
      <formula>"GREEN"</formula>
    </cfRule>
  </conditionalFormatting>
  <conditionalFormatting sqref="K34">
    <cfRule type="cellIs" dxfId="572" priority="640" operator="equal">
      <formula>"AMBER"</formula>
    </cfRule>
  </conditionalFormatting>
  <conditionalFormatting sqref="K34">
    <cfRule type="cellIs" dxfId="571" priority="641" operator="equal">
      <formula>"RED"</formula>
    </cfRule>
  </conditionalFormatting>
  <conditionalFormatting sqref="K34">
    <cfRule type="cellIs" dxfId="570" priority="642" operator="equal">
      <formula>"GREEN"</formula>
    </cfRule>
  </conditionalFormatting>
  <conditionalFormatting sqref="L15">
    <cfRule type="cellIs" dxfId="569" priority="643" operator="equal">
      <formula>"AMBER"</formula>
    </cfRule>
  </conditionalFormatting>
  <conditionalFormatting sqref="L15">
    <cfRule type="cellIs" dxfId="568" priority="644" operator="equal">
      <formula>"RED"</formula>
    </cfRule>
  </conditionalFormatting>
  <conditionalFormatting sqref="L15">
    <cfRule type="cellIs" dxfId="567" priority="645" operator="equal">
      <formula>"GREEN"</formula>
    </cfRule>
  </conditionalFormatting>
  <conditionalFormatting sqref="L16">
    <cfRule type="cellIs" dxfId="566" priority="646" operator="equal">
      <formula>"AMBER"</formula>
    </cfRule>
  </conditionalFormatting>
  <conditionalFormatting sqref="L16">
    <cfRule type="cellIs" dxfId="565" priority="647" operator="equal">
      <formula>"RED"</formula>
    </cfRule>
  </conditionalFormatting>
  <conditionalFormatting sqref="L16">
    <cfRule type="cellIs" dxfId="564" priority="648" operator="equal">
      <formula>"GREEN"</formula>
    </cfRule>
  </conditionalFormatting>
  <conditionalFormatting sqref="L17">
    <cfRule type="cellIs" dxfId="563" priority="649" operator="equal">
      <formula>"AMBER"</formula>
    </cfRule>
  </conditionalFormatting>
  <conditionalFormatting sqref="L17">
    <cfRule type="cellIs" dxfId="562" priority="650" operator="equal">
      <formula>"RED"</formula>
    </cfRule>
  </conditionalFormatting>
  <conditionalFormatting sqref="L17">
    <cfRule type="cellIs" dxfId="561" priority="651" operator="equal">
      <formula>"GREEN"</formula>
    </cfRule>
  </conditionalFormatting>
  <conditionalFormatting sqref="L18">
    <cfRule type="cellIs" dxfId="560" priority="652" operator="equal">
      <formula>"AMBER"</formula>
    </cfRule>
  </conditionalFormatting>
  <conditionalFormatting sqref="L18">
    <cfRule type="cellIs" dxfId="559" priority="653" operator="equal">
      <formula>"RED"</formula>
    </cfRule>
  </conditionalFormatting>
  <conditionalFormatting sqref="L18">
    <cfRule type="cellIs" dxfId="558" priority="654" operator="equal">
      <formula>"GREEN"</formula>
    </cfRule>
  </conditionalFormatting>
  <conditionalFormatting sqref="L19">
    <cfRule type="cellIs" dxfId="557" priority="655" operator="equal">
      <formula>"AMBER"</formula>
    </cfRule>
  </conditionalFormatting>
  <conditionalFormatting sqref="L19">
    <cfRule type="cellIs" dxfId="556" priority="656" operator="equal">
      <formula>"RED"</formula>
    </cfRule>
  </conditionalFormatting>
  <conditionalFormatting sqref="L19">
    <cfRule type="cellIs" dxfId="555" priority="657" operator="equal">
      <formula>"GREEN"</formula>
    </cfRule>
  </conditionalFormatting>
  <conditionalFormatting sqref="L20">
    <cfRule type="cellIs" dxfId="554" priority="658" operator="equal">
      <formula>"AMBER"</formula>
    </cfRule>
  </conditionalFormatting>
  <conditionalFormatting sqref="L20">
    <cfRule type="cellIs" dxfId="553" priority="659" operator="equal">
      <formula>"RED"</formula>
    </cfRule>
  </conditionalFormatting>
  <conditionalFormatting sqref="L20">
    <cfRule type="cellIs" dxfId="552" priority="660" operator="equal">
      <formula>"GREEN"</formula>
    </cfRule>
  </conditionalFormatting>
  <conditionalFormatting sqref="L21">
    <cfRule type="cellIs" dxfId="551" priority="661" operator="equal">
      <formula>"AMBER"</formula>
    </cfRule>
  </conditionalFormatting>
  <conditionalFormatting sqref="L21">
    <cfRule type="cellIs" dxfId="550" priority="662" operator="equal">
      <formula>"RED"</formula>
    </cfRule>
  </conditionalFormatting>
  <conditionalFormatting sqref="L21">
    <cfRule type="cellIs" dxfId="549" priority="663" operator="equal">
      <formula>"GREEN"</formula>
    </cfRule>
  </conditionalFormatting>
  <conditionalFormatting sqref="L22">
    <cfRule type="cellIs" dxfId="548" priority="664" operator="equal">
      <formula>"AMBER"</formula>
    </cfRule>
  </conditionalFormatting>
  <conditionalFormatting sqref="L22">
    <cfRule type="cellIs" dxfId="547" priority="665" operator="equal">
      <formula>"RED"</formula>
    </cfRule>
  </conditionalFormatting>
  <conditionalFormatting sqref="L22">
    <cfRule type="cellIs" dxfId="546" priority="666" operator="equal">
      <formula>"GREEN"</formula>
    </cfRule>
  </conditionalFormatting>
  <conditionalFormatting sqref="L23">
    <cfRule type="cellIs" dxfId="545" priority="667" operator="equal">
      <formula>"AMBER"</formula>
    </cfRule>
  </conditionalFormatting>
  <conditionalFormatting sqref="L23">
    <cfRule type="cellIs" dxfId="544" priority="668" operator="equal">
      <formula>"RED"</formula>
    </cfRule>
  </conditionalFormatting>
  <conditionalFormatting sqref="L23">
    <cfRule type="cellIs" dxfId="543" priority="669" operator="equal">
      <formula>"GREEN"</formula>
    </cfRule>
  </conditionalFormatting>
  <conditionalFormatting sqref="L24">
    <cfRule type="cellIs" dxfId="542" priority="670" operator="equal">
      <formula>"AMBER"</formula>
    </cfRule>
  </conditionalFormatting>
  <conditionalFormatting sqref="L24">
    <cfRule type="cellIs" dxfId="541" priority="671" operator="equal">
      <formula>"RED"</formula>
    </cfRule>
  </conditionalFormatting>
  <conditionalFormatting sqref="L24">
    <cfRule type="cellIs" dxfId="540" priority="672" operator="equal">
      <formula>"GREEN"</formula>
    </cfRule>
  </conditionalFormatting>
  <conditionalFormatting sqref="L25">
    <cfRule type="cellIs" dxfId="539" priority="673" operator="equal">
      <formula>"AMBER"</formula>
    </cfRule>
  </conditionalFormatting>
  <conditionalFormatting sqref="L25">
    <cfRule type="cellIs" dxfId="538" priority="674" operator="equal">
      <formula>"RED"</formula>
    </cfRule>
  </conditionalFormatting>
  <conditionalFormatting sqref="L25">
    <cfRule type="cellIs" dxfId="537" priority="675" operator="equal">
      <formula>"GREEN"</formula>
    </cfRule>
  </conditionalFormatting>
  <conditionalFormatting sqref="L26">
    <cfRule type="cellIs" dxfId="536" priority="676" operator="equal">
      <formula>"AMBER"</formula>
    </cfRule>
  </conditionalFormatting>
  <conditionalFormatting sqref="L26">
    <cfRule type="cellIs" dxfId="535" priority="677" operator="equal">
      <formula>"RED"</formula>
    </cfRule>
  </conditionalFormatting>
  <conditionalFormatting sqref="L26">
    <cfRule type="cellIs" dxfId="534" priority="678" operator="equal">
      <formula>"GREEN"</formula>
    </cfRule>
  </conditionalFormatting>
  <conditionalFormatting sqref="L27">
    <cfRule type="cellIs" dxfId="533" priority="679" operator="equal">
      <formula>"AMBER"</formula>
    </cfRule>
  </conditionalFormatting>
  <conditionalFormatting sqref="L27">
    <cfRule type="cellIs" dxfId="532" priority="680" operator="equal">
      <formula>"RED"</formula>
    </cfRule>
  </conditionalFormatting>
  <conditionalFormatting sqref="L27">
    <cfRule type="cellIs" dxfId="531" priority="681" operator="equal">
      <formula>"GREEN"</formula>
    </cfRule>
  </conditionalFormatting>
  <conditionalFormatting sqref="L28">
    <cfRule type="cellIs" dxfId="530" priority="682" operator="equal">
      <formula>"AMBER"</formula>
    </cfRule>
  </conditionalFormatting>
  <conditionalFormatting sqref="L28">
    <cfRule type="cellIs" dxfId="529" priority="683" operator="equal">
      <formula>"RED"</formula>
    </cfRule>
  </conditionalFormatting>
  <conditionalFormatting sqref="L28">
    <cfRule type="cellIs" dxfId="528" priority="684" operator="equal">
      <formula>"GREEN"</formula>
    </cfRule>
  </conditionalFormatting>
  <conditionalFormatting sqref="L29">
    <cfRule type="cellIs" dxfId="527" priority="685" operator="equal">
      <formula>"AMBER"</formula>
    </cfRule>
  </conditionalFormatting>
  <conditionalFormatting sqref="L29">
    <cfRule type="cellIs" dxfId="526" priority="686" operator="equal">
      <formula>"RED"</formula>
    </cfRule>
  </conditionalFormatting>
  <conditionalFormatting sqref="L29">
    <cfRule type="cellIs" dxfId="525" priority="687" operator="equal">
      <formula>"GREEN"</formula>
    </cfRule>
  </conditionalFormatting>
  <conditionalFormatting sqref="L30">
    <cfRule type="cellIs" dxfId="524" priority="688" operator="equal">
      <formula>"AMBER"</formula>
    </cfRule>
  </conditionalFormatting>
  <conditionalFormatting sqref="L30">
    <cfRule type="cellIs" dxfId="523" priority="689" operator="equal">
      <formula>"RED"</formula>
    </cfRule>
  </conditionalFormatting>
  <conditionalFormatting sqref="L30">
    <cfRule type="cellIs" dxfId="522" priority="690" operator="equal">
      <formula>"GREEN"</formula>
    </cfRule>
  </conditionalFormatting>
  <conditionalFormatting sqref="L31">
    <cfRule type="cellIs" dxfId="521" priority="691" operator="equal">
      <formula>"AMBER"</formula>
    </cfRule>
  </conditionalFormatting>
  <conditionalFormatting sqref="L31">
    <cfRule type="cellIs" dxfId="520" priority="692" operator="equal">
      <formula>"RED"</formula>
    </cfRule>
  </conditionalFormatting>
  <conditionalFormatting sqref="L31">
    <cfRule type="cellIs" dxfId="519" priority="693" operator="equal">
      <formula>"GREEN"</formula>
    </cfRule>
  </conditionalFormatting>
  <conditionalFormatting sqref="L32">
    <cfRule type="cellIs" dxfId="518" priority="694" operator="equal">
      <formula>"AMBER"</formula>
    </cfRule>
  </conditionalFormatting>
  <conditionalFormatting sqref="L32">
    <cfRule type="cellIs" dxfId="517" priority="695" operator="equal">
      <formula>"RED"</formula>
    </cfRule>
  </conditionalFormatting>
  <conditionalFormatting sqref="L32">
    <cfRule type="cellIs" dxfId="516" priority="696" operator="equal">
      <formula>"GREEN"</formula>
    </cfRule>
  </conditionalFormatting>
  <conditionalFormatting sqref="L33">
    <cfRule type="cellIs" dxfId="515" priority="697" operator="equal">
      <formula>"AMBER"</formula>
    </cfRule>
  </conditionalFormatting>
  <conditionalFormatting sqref="L33">
    <cfRule type="cellIs" dxfId="514" priority="698" operator="equal">
      <formula>"RED"</formula>
    </cfRule>
  </conditionalFormatting>
  <conditionalFormatting sqref="L33">
    <cfRule type="cellIs" dxfId="513" priority="699" operator="equal">
      <formula>"GREEN"</formula>
    </cfRule>
  </conditionalFormatting>
  <conditionalFormatting sqref="L34">
    <cfRule type="cellIs" dxfId="512" priority="700" operator="equal">
      <formula>"AMBER"</formula>
    </cfRule>
  </conditionalFormatting>
  <conditionalFormatting sqref="L34">
    <cfRule type="cellIs" dxfId="511" priority="701" operator="equal">
      <formula>"RED"</formula>
    </cfRule>
  </conditionalFormatting>
  <conditionalFormatting sqref="L34">
    <cfRule type="cellIs" dxfId="510" priority="702" operator="equal">
      <formula>"GREEN"</formula>
    </cfRule>
  </conditionalFormatting>
  <conditionalFormatting sqref="M15">
    <cfRule type="cellIs" dxfId="509" priority="703" operator="equal">
      <formula>"AMBER"</formula>
    </cfRule>
  </conditionalFormatting>
  <conditionalFormatting sqref="M15">
    <cfRule type="cellIs" dxfId="508" priority="704" operator="equal">
      <formula>"RED"</formula>
    </cfRule>
  </conditionalFormatting>
  <conditionalFormatting sqref="M15">
    <cfRule type="cellIs" dxfId="507" priority="705" operator="equal">
      <formula>"GREEN"</formula>
    </cfRule>
  </conditionalFormatting>
  <conditionalFormatting sqref="M16">
    <cfRule type="cellIs" dxfId="506" priority="706" operator="equal">
      <formula>"AMBER"</formula>
    </cfRule>
  </conditionalFormatting>
  <conditionalFormatting sqref="M16">
    <cfRule type="cellIs" dxfId="505" priority="707" operator="equal">
      <formula>"RED"</formula>
    </cfRule>
  </conditionalFormatting>
  <conditionalFormatting sqref="M16">
    <cfRule type="cellIs" dxfId="504" priority="708" operator="equal">
      <formula>"GREEN"</formula>
    </cfRule>
  </conditionalFormatting>
  <conditionalFormatting sqref="M17">
    <cfRule type="cellIs" dxfId="503" priority="709" operator="equal">
      <formula>"AMBER"</formula>
    </cfRule>
  </conditionalFormatting>
  <conditionalFormatting sqref="M17">
    <cfRule type="cellIs" dxfId="502" priority="710" operator="equal">
      <formula>"RED"</formula>
    </cfRule>
  </conditionalFormatting>
  <conditionalFormatting sqref="M17">
    <cfRule type="cellIs" dxfId="501" priority="711" operator="equal">
      <formula>"GREEN"</formula>
    </cfRule>
  </conditionalFormatting>
  <conditionalFormatting sqref="M18">
    <cfRule type="cellIs" dxfId="500" priority="712" operator="equal">
      <formula>"AMBER"</formula>
    </cfRule>
  </conditionalFormatting>
  <conditionalFormatting sqref="M18">
    <cfRule type="cellIs" dxfId="499" priority="713" operator="equal">
      <formula>"RED"</formula>
    </cfRule>
  </conditionalFormatting>
  <conditionalFormatting sqref="M18">
    <cfRule type="cellIs" dxfId="498" priority="714" operator="equal">
      <formula>"GREEN"</formula>
    </cfRule>
  </conditionalFormatting>
  <conditionalFormatting sqref="M19">
    <cfRule type="cellIs" dxfId="497" priority="715" operator="equal">
      <formula>"AMBER"</formula>
    </cfRule>
  </conditionalFormatting>
  <conditionalFormatting sqref="M19">
    <cfRule type="cellIs" dxfId="496" priority="716" operator="equal">
      <formula>"RED"</formula>
    </cfRule>
  </conditionalFormatting>
  <conditionalFormatting sqref="M19">
    <cfRule type="cellIs" dxfId="495" priority="717" operator="equal">
      <formula>"GREEN"</formula>
    </cfRule>
  </conditionalFormatting>
  <conditionalFormatting sqref="M20">
    <cfRule type="cellIs" dxfId="494" priority="718" operator="equal">
      <formula>"AMBER"</formula>
    </cfRule>
  </conditionalFormatting>
  <conditionalFormatting sqref="M20">
    <cfRule type="cellIs" dxfId="493" priority="719" operator="equal">
      <formula>"RED"</formula>
    </cfRule>
  </conditionalFormatting>
  <conditionalFormatting sqref="M20">
    <cfRule type="cellIs" dxfId="492" priority="720" operator="equal">
      <formula>"GREEN"</formula>
    </cfRule>
  </conditionalFormatting>
  <conditionalFormatting sqref="M21">
    <cfRule type="cellIs" dxfId="491" priority="721" operator="equal">
      <formula>"AMBER"</formula>
    </cfRule>
  </conditionalFormatting>
  <conditionalFormatting sqref="M21">
    <cfRule type="cellIs" dxfId="490" priority="722" operator="equal">
      <formula>"RED"</formula>
    </cfRule>
  </conditionalFormatting>
  <conditionalFormatting sqref="M21">
    <cfRule type="cellIs" dxfId="489" priority="723" operator="equal">
      <formula>"GREEN"</formula>
    </cfRule>
  </conditionalFormatting>
  <conditionalFormatting sqref="M22">
    <cfRule type="cellIs" dxfId="488" priority="724" operator="equal">
      <formula>"AMBER"</formula>
    </cfRule>
  </conditionalFormatting>
  <conditionalFormatting sqref="M22">
    <cfRule type="cellIs" dxfId="487" priority="725" operator="equal">
      <formula>"RED"</formula>
    </cfRule>
  </conditionalFormatting>
  <conditionalFormatting sqref="M22">
    <cfRule type="cellIs" dxfId="486" priority="726" operator="equal">
      <formula>"GREEN"</formula>
    </cfRule>
  </conditionalFormatting>
  <conditionalFormatting sqref="M23">
    <cfRule type="cellIs" dxfId="485" priority="727" operator="equal">
      <formula>"AMBER"</formula>
    </cfRule>
  </conditionalFormatting>
  <conditionalFormatting sqref="M23">
    <cfRule type="cellIs" dxfId="484" priority="728" operator="equal">
      <formula>"RED"</formula>
    </cfRule>
  </conditionalFormatting>
  <conditionalFormatting sqref="M23">
    <cfRule type="cellIs" dxfId="483" priority="729" operator="equal">
      <formula>"GREEN"</formula>
    </cfRule>
  </conditionalFormatting>
  <conditionalFormatting sqref="M24">
    <cfRule type="cellIs" dxfId="482" priority="730" operator="equal">
      <formula>"AMBER"</formula>
    </cfRule>
  </conditionalFormatting>
  <conditionalFormatting sqref="M24">
    <cfRule type="cellIs" dxfId="481" priority="731" operator="equal">
      <formula>"RED"</formula>
    </cfRule>
  </conditionalFormatting>
  <conditionalFormatting sqref="M24">
    <cfRule type="cellIs" dxfId="480" priority="732" operator="equal">
      <formula>"GREEN"</formula>
    </cfRule>
  </conditionalFormatting>
  <conditionalFormatting sqref="M25">
    <cfRule type="cellIs" dxfId="479" priority="733" operator="equal">
      <formula>"AMBER"</formula>
    </cfRule>
  </conditionalFormatting>
  <conditionalFormatting sqref="M25">
    <cfRule type="cellIs" dxfId="478" priority="734" operator="equal">
      <formula>"RED"</formula>
    </cfRule>
  </conditionalFormatting>
  <conditionalFormatting sqref="M25">
    <cfRule type="cellIs" dxfId="477" priority="735" operator="equal">
      <formula>"GREEN"</formula>
    </cfRule>
  </conditionalFormatting>
  <conditionalFormatting sqref="M26">
    <cfRule type="cellIs" dxfId="476" priority="736" operator="equal">
      <formula>"AMBER"</formula>
    </cfRule>
  </conditionalFormatting>
  <conditionalFormatting sqref="M26">
    <cfRule type="cellIs" dxfId="475" priority="737" operator="equal">
      <formula>"RED"</formula>
    </cfRule>
  </conditionalFormatting>
  <conditionalFormatting sqref="M26">
    <cfRule type="cellIs" dxfId="474" priority="738" operator="equal">
      <formula>"GREEN"</formula>
    </cfRule>
  </conditionalFormatting>
  <conditionalFormatting sqref="M27">
    <cfRule type="cellIs" dxfId="473" priority="739" operator="equal">
      <formula>"AMBER"</formula>
    </cfRule>
  </conditionalFormatting>
  <conditionalFormatting sqref="M27">
    <cfRule type="cellIs" dxfId="472" priority="740" operator="equal">
      <formula>"RED"</formula>
    </cfRule>
  </conditionalFormatting>
  <conditionalFormatting sqref="M27">
    <cfRule type="cellIs" dxfId="471" priority="741" operator="equal">
      <formula>"GREEN"</formula>
    </cfRule>
  </conditionalFormatting>
  <conditionalFormatting sqref="M28">
    <cfRule type="cellIs" dxfId="470" priority="742" operator="equal">
      <formula>"AMBER"</formula>
    </cfRule>
  </conditionalFormatting>
  <conditionalFormatting sqref="M28">
    <cfRule type="cellIs" dxfId="469" priority="743" operator="equal">
      <formula>"RED"</formula>
    </cfRule>
  </conditionalFormatting>
  <conditionalFormatting sqref="M28">
    <cfRule type="cellIs" dxfId="468" priority="744" operator="equal">
      <formula>"GREEN"</formula>
    </cfRule>
  </conditionalFormatting>
  <conditionalFormatting sqref="M29">
    <cfRule type="cellIs" dxfId="467" priority="745" operator="equal">
      <formula>"AMBER"</formula>
    </cfRule>
  </conditionalFormatting>
  <conditionalFormatting sqref="M29">
    <cfRule type="cellIs" dxfId="466" priority="746" operator="equal">
      <formula>"RED"</formula>
    </cfRule>
  </conditionalFormatting>
  <conditionalFormatting sqref="M29">
    <cfRule type="cellIs" dxfId="465" priority="747" operator="equal">
      <formula>"GREEN"</formula>
    </cfRule>
  </conditionalFormatting>
  <conditionalFormatting sqref="M30">
    <cfRule type="cellIs" dxfId="464" priority="748" operator="equal">
      <formula>"AMBER"</formula>
    </cfRule>
  </conditionalFormatting>
  <conditionalFormatting sqref="M30">
    <cfRule type="cellIs" dxfId="463" priority="749" operator="equal">
      <formula>"RED"</formula>
    </cfRule>
  </conditionalFormatting>
  <conditionalFormatting sqref="M30">
    <cfRule type="cellIs" dxfId="462" priority="750" operator="equal">
      <formula>"GREEN"</formula>
    </cfRule>
  </conditionalFormatting>
  <conditionalFormatting sqref="M31">
    <cfRule type="cellIs" dxfId="461" priority="751" operator="equal">
      <formula>"AMBER"</formula>
    </cfRule>
  </conditionalFormatting>
  <conditionalFormatting sqref="M31">
    <cfRule type="cellIs" dxfId="460" priority="752" operator="equal">
      <formula>"RED"</formula>
    </cfRule>
  </conditionalFormatting>
  <conditionalFormatting sqref="M31">
    <cfRule type="cellIs" dxfId="459" priority="753" operator="equal">
      <formula>"GREEN"</formula>
    </cfRule>
  </conditionalFormatting>
  <conditionalFormatting sqref="M32">
    <cfRule type="cellIs" dxfId="458" priority="754" operator="equal">
      <formula>"AMBER"</formula>
    </cfRule>
  </conditionalFormatting>
  <conditionalFormatting sqref="M32">
    <cfRule type="cellIs" dxfId="457" priority="755" operator="equal">
      <formula>"RED"</formula>
    </cfRule>
  </conditionalFormatting>
  <conditionalFormatting sqref="M32">
    <cfRule type="cellIs" dxfId="456" priority="756" operator="equal">
      <formula>"GREEN"</formula>
    </cfRule>
  </conditionalFormatting>
  <conditionalFormatting sqref="M33">
    <cfRule type="cellIs" dxfId="455" priority="757" operator="equal">
      <formula>"AMBER"</formula>
    </cfRule>
  </conditionalFormatting>
  <conditionalFormatting sqref="M33">
    <cfRule type="cellIs" dxfId="454" priority="758" operator="equal">
      <formula>"RED"</formula>
    </cfRule>
  </conditionalFormatting>
  <conditionalFormatting sqref="M33">
    <cfRule type="cellIs" dxfId="453" priority="759" operator="equal">
      <formula>"GREEN"</formula>
    </cfRule>
  </conditionalFormatting>
  <conditionalFormatting sqref="M34">
    <cfRule type="cellIs" dxfId="452" priority="760" operator="equal">
      <formula>"AMBER"</formula>
    </cfRule>
  </conditionalFormatting>
  <conditionalFormatting sqref="M34">
    <cfRule type="cellIs" dxfId="451" priority="761" operator="equal">
      <formula>"RED"</formula>
    </cfRule>
  </conditionalFormatting>
  <conditionalFormatting sqref="M34">
    <cfRule type="cellIs" dxfId="450" priority="762" operator="equal">
      <formula>"GREEN"</formula>
    </cfRule>
  </conditionalFormatting>
  <conditionalFormatting sqref="N15">
    <cfRule type="cellIs" dxfId="449" priority="763" operator="equal">
      <formula>"AMBER"</formula>
    </cfRule>
  </conditionalFormatting>
  <conditionalFormatting sqref="N15">
    <cfRule type="cellIs" dxfId="448" priority="764" operator="equal">
      <formula>"RED"</formula>
    </cfRule>
  </conditionalFormatting>
  <conditionalFormatting sqref="N15">
    <cfRule type="cellIs" dxfId="447" priority="765" operator="equal">
      <formula>"GREEN"</formula>
    </cfRule>
  </conditionalFormatting>
  <conditionalFormatting sqref="N16">
    <cfRule type="cellIs" dxfId="446" priority="766" operator="equal">
      <formula>"AMBER"</formula>
    </cfRule>
  </conditionalFormatting>
  <conditionalFormatting sqref="N16">
    <cfRule type="cellIs" dxfId="445" priority="767" operator="equal">
      <formula>"RED"</formula>
    </cfRule>
  </conditionalFormatting>
  <conditionalFormatting sqref="N16">
    <cfRule type="cellIs" dxfId="444" priority="768" operator="equal">
      <formula>"GREEN"</formula>
    </cfRule>
  </conditionalFormatting>
  <conditionalFormatting sqref="N17">
    <cfRule type="cellIs" dxfId="443" priority="769" operator="equal">
      <formula>"AMBER"</formula>
    </cfRule>
  </conditionalFormatting>
  <conditionalFormatting sqref="N17">
    <cfRule type="cellIs" dxfId="442" priority="770" operator="equal">
      <formula>"RED"</formula>
    </cfRule>
  </conditionalFormatting>
  <conditionalFormatting sqref="N17">
    <cfRule type="cellIs" dxfId="441" priority="771" operator="equal">
      <formula>"GREEN"</formula>
    </cfRule>
  </conditionalFormatting>
  <conditionalFormatting sqref="N18">
    <cfRule type="cellIs" dxfId="440" priority="772" operator="equal">
      <formula>"AMBER"</formula>
    </cfRule>
  </conditionalFormatting>
  <conditionalFormatting sqref="N18">
    <cfRule type="cellIs" dxfId="439" priority="773" operator="equal">
      <formula>"RED"</formula>
    </cfRule>
  </conditionalFormatting>
  <conditionalFormatting sqref="N18">
    <cfRule type="cellIs" dxfId="438" priority="774" operator="equal">
      <formula>"GREEN"</formula>
    </cfRule>
  </conditionalFormatting>
  <conditionalFormatting sqref="N19">
    <cfRule type="cellIs" dxfId="437" priority="775" operator="equal">
      <formula>"AMBER"</formula>
    </cfRule>
  </conditionalFormatting>
  <conditionalFormatting sqref="N19">
    <cfRule type="cellIs" dxfId="436" priority="776" operator="equal">
      <formula>"RED"</formula>
    </cfRule>
  </conditionalFormatting>
  <conditionalFormatting sqref="N19">
    <cfRule type="cellIs" dxfId="435" priority="777" operator="equal">
      <formula>"GREEN"</formula>
    </cfRule>
  </conditionalFormatting>
  <conditionalFormatting sqref="N20">
    <cfRule type="cellIs" dxfId="434" priority="778" operator="equal">
      <formula>"AMBER"</formula>
    </cfRule>
  </conditionalFormatting>
  <conditionalFormatting sqref="N20">
    <cfRule type="cellIs" dxfId="433" priority="779" operator="equal">
      <formula>"RED"</formula>
    </cfRule>
  </conditionalFormatting>
  <conditionalFormatting sqref="N20">
    <cfRule type="cellIs" dxfId="432" priority="780" operator="equal">
      <formula>"GREEN"</formula>
    </cfRule>
  </conditionalFormatting>
  <conditionalFormatting sqref="N21">
    <cfRule type="cellIs" dxfId="431" priority="781" operator="equal">
      <formula>"AMBER"</formula>
    </cfRule>
  </conditionalFormatting>
  <conditionalFormatting sqref="N21">
    <cfRule type="cellIs" dxfId="430" priority="782" operator="equal">
      <formula>"RED"</formula>
    </cfRule>
  </conditionalFormatting>
  <conditionalFormatting sqref="N21">
    <cfRule type="cellIs" dxfId="429" priority="783" operator="equal">
      <formula>"GREEN"</formula>
    </cfRule>
  </conditionalFormatting>
  <conditionalFormatting sqref="N22">
    <cfRule type="cellIs" dxfId="428" priority="784" operator="equal">
      <formula>"AMBER"</formula>
    </cfRule>
  </conditionalFormatting>
  <conditionalFormatting sqref="N22">
    <cfRule type="cellIs" dxfId="427" priority="785" operator="equal">
      <formula>"RED"</formula>
    </cfRule>
  </conditionalFormatting>
  <conditionalFormatting sqref="N22">
    <cfRule type="cellIs" dxfId="426" priority="786" operator="equal">
      <formula>"GREEN"</formula>
    </cfRule>
  </conditionalFormatting>
  <conditionalFormatting sqref="N23">
    <cfRule type="cellIs" dxfId="425" priority="787" operator="equal">
      <formula>"AMBER"</formula>
    </cfRule>
  </conditionalFormatting>
  <conditionalFormatting sqref="N23">
    <cfRule type="cellIs" dxfId="424" priority="788" operator="equal">
      <formula>"RED"</formula>
    </cfRule>
  </conditionalFormatting>
  <conditionalFormatting sqref="N23">
    <cfRule type="cellIs" dxfId="423" priority="789" operator="equal">
      <formula>"GREEN"</formula>
    </cfRule>
  </conditionalFormatting>
  <conditionalFormatting sqref="N24">
    <cfRule type="cellIs" dxfId="422" priority="790" operator="equal">
      <formula>"AMBER"</formula>
    </cfRule>
  </conditionalFormatting>
  <conditionalFormatting sqref="N24">
    <cfRule type="cellIs" dxfId="421" priority="791" operator="equal">
      <formula>"RED"</formula>
    </cfRule>
  </conditionalFormatting>
  <conditionalFormatting sqref="N24">
    <cfRule type="cellIs" dxfId="420" priority="792" operator="equal">
      <formula>"GREEN"</formula>
    </cfRule>
  </conditionalFormatting>
  <conditionalFormatting sqref="N25">
    <cfRule type="cellIs" dxfId="419" priority="793" operator="equal">
      <formula>"AMBER"</formula>
    </cfRule>
  </conditionalFormatting>
  <conditionalFormatting sqref="N25">
    <cfRule type="cellIs" dxfId="418" priority="794" operator="equal">
      <formula>"RED"</formula>
    </cfRule>
  </conditionalFormatting>
  <conditionalFormatting sqref="N25">
    <cfRule type="cellIs" dxfId="417" priority="795" operator="equal">
      <formula>"GREEN"</formula>
    </cfRule>
  </conditionalFormatting>
  <conditionalFormatting sqref="N26">
    <cfRule type="cellIs" dxfId="416" priority="796" operator="equal">
      <formula>"AMBER"</formula>
    </cfRule>
  </conditionalFormatting>
  <conditionalFormatting sqref="N26">
    <cfRule type="cellIs" dxfId="415" priority="797" operator="equal">
      <formula>"RED"</formula>
    </cfRule>
  </conditionalFormatting>
  <conditionalFormatting sqref="N26">
    <cfRule type="cellIs" dxfId="414" priority="798" operator="equal">
      <formula>"GREEN"</formula>
    </cfRule>
  </conditionalFormatting>
  <conditionalFormatting sqref="N27">
    <cfRule type="cellIs" dxfId="413" priority="799" operator="equal">
      <formula>"AMBER"</formula>
    </cfRule>
  </conditionalFormatting>
  <conditionalFormatting sqref="N27">
    <cfRule type="cellIs" dxfId="412" priority="800" operator="equal">
      <formula>"RED"</formula>
    </cfRule>
  </conditionalFormatting>
  <conditionalFormatting sqref="N27">
    <cfRule type="cellIs" dxfId="411" priority="801" operator="equal">
      <formula>"GREEN"</formula>
    </cfRule>
  </conditionalFormatting>
  <conditionalFormatting sqref="N28">
    <cfRule type="cellIs" dxfId="410" priority="802" operator="equal">
      <formula>"AMBER"</formula>
    </cfRule>
  </conditionalFormatting>
  <conditionalFormatting sqref="N28">
    <cfRule type="cellIs" dxfId="409" priority="803" operator="equal">
      <formula>"RED"</formula>
    </cfRule>
  </conditionalFormatting>
  <conditionalFormatting sqref="N28">
    <cfRule type="cellIs" dxfId="408" priority="804" operator="equal">
      <formula>"GREEN"</formula>
    </cfRule>
  </conditionalFormatting>
  <conditionalFormatting sqref="N29">
    <cfRule type="cellIs" dxfId="407" priority="805" operator="equal">
      <formula>"AMBER"</formula>
    </cfRule>
  </conditionalFormatting>
  <conditionalFormatting sqref="N29">
    <cfRule type="cellIs" dxfId="406" priority="806" operator="equal">
      <formula>"RED"</formula>
    </cfRule>
  </conditionalFormatting>
  <conditionalFormatting sqref="N29">
    <cfRule type="cellIs" dxfId="405" priority="807" operator="equal">
      <formula>"GREEN"</formula>
    </cfRule>
  </conditionalFormatting>
  <conditionalFormatting sqref="N30">
    <cfRule type="cellIs" dxfId="404" priority="808" operator="equal">
      <formula>"AMBER"</formula>
    </cfRule>
  </conditionalFormatting>
  <conditionalFormatting sqref="N30">
    <cfRule type="cellIs" dxfId="403" priority="809" operator="equal">
      <formula>"RED"</formula>
    </cfRule>
  </conditionalFormatting>
  <conditionalFormatting sqref="N30">
    <cfRule type="cellIs" dxfId="402" priority="810" operator="equal">
      <formula>"GREEN"</formula>
    </cfRule>
  </conditionalFormatting>
  <conditionalFormatting sqref="N31">
    <cfRule type="cellIs" dxfId="401" priority="811" operator="equal">
      <formula>"AMBER"</formula>
    </cfRule>
  </conditionalFormatting>
  <conditionalFormatting sqref="N31">
    <cfRule type="cellIs" dxfId="400" priority="812" operator="equal">
      <formula>"RED"</formula>
    </cfRule>
  </conditionalFormatting>
  <conditionalFormatting sqref="N31">
    <cfRule type="cellIs" dxfId="399" priority="813" operator="equal">
      <formula>"GREEN"</formula>
    </cfRule>
  </conditionalFormatting>
  <conditionalFormatting sqref="N32">
    <cfRule type="cellIs" dxfId="398" priority="814" operator="equal">
      <formula>"AMBER"</formula>
    </cfRule>
  </conditionalFormatting>
  <conditionalFormatting sqref="N32">
    <cfRule type="cellIs" dxfId="397" priority="815" operator="equal">
      <formula>"RED"</formula>
    </cfRule>
  </conditionalFormatting>
  <conditionalFormatting sqref="N32">
    <cfRule type="cellIs" dxfId="396" priority="816" operator="equal">
      <formula>"GREEN"</formula>
    </cfRule>
  </conditionalFormatting>
  <conditionalFormatting sqref="N33">
    <cfRule type="cellIs" dxfId="395" priority="817" operator="equal">
      <formula>"AMBER"</formula>
    </cfRule>
  </conditionalFormatting>
  <conditionalFormatting sqref="N33">
    <cfRule type="cellIs" dxfId="394" priority="818" operator="equal">
      <formula>"RED"</formula>
    </cfRule>
  </conditionalFormatting>
  <conditionalFormatting sqref="N33">
    <cfRule type="cellIs" dxfId="393" priority="819" operator="equal">
      <formula>"GREEN"</formula>
    </cfRule>
  </conditionalFormatting>
  <conditionalFormatting sqref="N34">
    <cfRule type="cellIs" dxfId="392" priority="820" operator="equal">
      <formula>"AMBER"</formula>
    </cfRule>
  </conditionalFormatting>
  <conditionalFormatting sqref="N34">
    <cfRule type="cellIs" dxfId="391" priority="821" operator="equal">
      <formula>"RED"</formula>
    </cfRule>
  </conditionalFormatting>
  <conditionalFormatting sqref="N34">
    <cfRule type="cellIs" dxfId="390"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topLeftCell="A9" workbookViewId="0">
      <selection activeCell="F23" sqref="F23"/>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41456</v>
      </c>
      <c r="D12" s="208"/>
      <c r="O12" s="71"/>
    </row>
    <row r="13" spans="1:15" ht="16" customHeight="1">
      <c r="A13" s="72"/>
      <c r="B13" s="209" t="s">
        <v>43</v>
      </c>
      <c r="C13" s="210">
        <f>LastDateReport</f>
        <v>41547</v>
      </c>
      <c r="D13" s="208"/>
      <c r="O13" s="71"/>
    </row>
    <row r="14" spans="1:15" ht="6" customHeight="1">
      <c r="A14" s="72"/>
      <c r="B14" s="211"/>
      <c r="C14" s="212"/>
      <c r="D14" s="208"/>
      <c r="O14" s="71"/>
    </row>
    <row r="15" spans="1:15" ht="19" customHeight="1">
      <c r="B15" s="94" t="s">
        <v>149</v>
      </c>
      <c r="C15" s="94"/>
      <c r="D15" s="94"/>
      <c r="E15" s="94"/>
      <c r="F15" s="94"/>
    </row>
    <row r="16" spans="1:15" ht="16" customHeight="1">
      <c r="B16" s="473" t="s">
        <v>150</v>
      </c>
      <c r="C16" s="473"/>
      <c r="D16" s="473"/>
      <c r="E16" s="473"/>
      <c r="F16" s="91"/>
    </row>
    <row r="17" spans="1:7" ht="16" customHeight="1">
      <c r="B17" s="474"/>
      <c r="C17" s="474"/>
      <c r="D17" s="474"/>
      <c r="E17" s="474"/>
      <c r="F17" s="213"/>
    </row>
    <row r="18" spans="1:7" ht="44" customHeight="1">
      <c r="B18" s="227" t="s">
        <v>151</v>
      </c>
      <c r="C18" s="227" t="s">
        <v>152</v>
      </c>
      <c r="D18" s="227" t="s">
        <v>153</v>
      </c>
      <c r="E18" s="227" t="s">
        <v>154</v>
      </c>
      <c r="F18" s="227" t="s">
        <v>33</v>
      </c>
      <c r="G18" s="214" t="s">
        <v>155</v>
      </c>
    </row>
    <row r="19" spans="1:7" ht="42" customHeight="1">
      <c r="A19" s="109" t="s">
        <v>48</v>
      </c>
      <c r="B19" s="281" t="s">
        <v>156</v>
      </c>
      <c r="C19" s="281" t="s">
        <v>157</v>
      </c>
      <c r="D19" s="282">
        <v>41000</v>
      </c>
      <c r="E19" s="281" t="s">
        <v>158</v>
      </c>
      <c r="F19" s="457" t="s">
        <v>159</v>
      </c>
      <c r="G19" s="96"/>
    </row>
    <row r="20" spans="1:7" ht="44" customHeight="1">
      <c r="B20" s="281" t="s">
        <v>160</v>
      </c>
      <c r="C20" s="281" t="s">
        <v>161</v>
      </c>
      <c r="D20" s="282">
        <v>41122</v>
      </c>
      <c r="E20" s="281" t="s">
        <v>162</v>
      </c>
      <c r="F20" s="457"/>
      <c r="G20" s="96"/>
    </row>
    <row r="21" spans="1:7" ht="44" customHeight="1">
      <c r="B21" s="281" t="s">
        <v>163</v>
      </c>
      <c r="C21" s="281" t="s">
        <v>164</v>
      </c>
      <c r="D21" s="282"/>
      <c r="E21" s="281" t="s">
        <v>165</v>
      </c>
      <c r="F21" s="457" t="s">
        <v>166</v>
      </c>
      <c r="G21" s="96"/>
    </row>
    <row r="22" spans="1:7" ht="44" customHeight="1">
      <c r="B22" s="281" t="s">
        <v>167</v>
      </c>
      <c r="C22" s="281" t="s">
        <v>168</v>
      </c>
      <c r="D22" s="282">
        <v>41122</v>
      </c>
      <c r="E22" s="281" t="s">
        <v>162</v>
      </c>
      <c r="F22" s="457" t="s">
        <v>380</v>
      </c>
      <c r="G22" s="96"/>
    </row>
    <row r="23" spans="1:7" ht="42" customHeight="1">
      <c r="B23" s="281" t="s">
        <v>169</v>
      </c>
      <c r="C23" s="281" t="s">
        <v>170</v>
      </c>
      <c r="D23" s="282">
        <v>41091</v>
      </c>
      <c r="E23" s="281" t="s">
        <v>162</v>
      </c>
      <c r="F23" s="457" t="s">
        <v>379</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1" t="s">
        <v>28</v>
      </c>
      <c r="C30" s="471"/>
      <c r="D30" s="471"/>
      <c r="E30" s="471"/>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9" priority="1" operator="equal">
      <formula>"AMBER"</formula>
    </cfRule>
  </conditionalFormatting>
  <conditionalFormatting sqref="B1">
    <cfRule type="cellIs" dxfId="388" priority="2" operator="equal">
      <formula>"RED"</formula>
    </cfRule>
  </conditionalFormatting>
  <conditionalFormatting sqref="B1">
    <cfRule type="cellIs" dxfId="387" priority="3" operator="equal">
      <formula>"GREEN"</formula>
    </cfRule>
  </conditionalFormatting>
  <conditionalFormatting sqref="B2">
    <cfRule type="cellIs" dxfId="386" priority="4" operator="equal">
      <formula>"AMBER"</formula>
    </cfRule>
  </conditionalFormatting>
  <conditionalFormatting sqref="B2">
    <cfRule type="cellIs" dxfId="385" priority="5" operator="equal">
      <formula>"RED"</formula>
    </cfRule>
  </conditionalFormatting>
  <conditionalFormatting sqref="B2">
    <cfRule type="cellIs" dxfId="384" priority="6" operator="equal">
      <formula>"GREEN"</formula>
    </cfRule>
  </conditionalFormatting>
  <conditionalFormatting sqref="B3">
    <cfRule type="cellIs" dxfId="383" priority="7" operator="equal">
      <formula>"AMBER"</formula>
    </cfRule>
  </conditionalFormatting>
  <conditionalFormatting sqref="B3">
    <cfRule type="cellIs" dxfId="382" priority="8" operator="equal">
      <formula>"RED"</formula>
    </cfRule>
  </conditionalFormatting>
  <conditionalFormatting sqref="B3">
    <cfRule type="cellIs" dxfId="381" priority="9" operator="equal">
      <formula>"GREEN"</formula>
    </cfRule>
  </conditionalFormatting>
  <conditionalFormatting sqref="B4">
    <cfRule type="cellIs" dxfId="380" priority="10" operator="equal">
      <formula>"AMBER"</formula>
    </cfRule>
  </conditionalFormatting>
  <conditionalFormatting sqref="B4">
    <cfRule type="cellIs" dxfId="379" priority="11" operator="equal">
      <formula>"RED"</formula>
    </cfRule>
  </conditionalFormatting>
  <conditionalFormatting sqref="B4">
    <cfRule type="cellIs" dxfId="378" priority="12" operator="equal">
      <formula>"GREEN"</formula>
    </cfRule>
  </conditionalFormatting>
  <conditionalFormatting sqref="B5">
    <cfRule type="cellIs" dxfId="377" priority="13" operator="equal">
      <formula>"AMBER"</formula>
    </cfRule>
  </conditionalFormatting>
  <conditionalFormatting sqref="B5">
    <cfRule type="cellIs" dxfId="376" priority="14" operator="equal">
      <formula>"RED"</formula>
    </cfRule>
  </conditionalFormatting>
  <conditionalFormatting sqref="B5">
    <cfRule type="cellIs" dxfId="375" priority="15" operator="equal">
      <formula>"GREEN"</formula>
    </cfRule>
  </conditionalFormatting>
  <conditionalFormatting sqref="B6">
    <cfRule type="cellIs" dxfId="374" priority="16" operator="equal">
      <formula>"AMBER"</formula>
    </cfRule>
  </conditionalFormatting>
  <conditionalFormatting sqref="B6">
    <cfRule type="cellIs" dxfId="373" priority="17" operator="equal">
      <formula>"RED"</formula>
    </cfRule>
  </conditionalFormatting>
  <conditionalFormatting sqref="B6">
    <cfRule type="cellIs" dxfId="372" priority="18" operator="equal">
      <formula>"GREEN"</formula>
    </cfRule>
  </conditionalFormatting>
  <conditionalFormatting sqref="B7">
    <cfRule type="cellIs" dxfId="371" priority="19" operator="equal">
      <formula>"AMBER"</formula>
    </cfRule>
  </conditionalFormatting>
  <conditionalFormatting sqref="B7">
    <cfRule type="cellIs" dxfId="370" priority="20" operator="equal">
      <formula>"RED"</formula>
    </cfRule>
  </conditionalFormatting>
  <conditionalFormatting sqref="B7">
    <cfRule type="cellIs" dxfId="369" priority="21" operator="equal">
      <formula>"GREEN"</formula>
    </cfRule>
  </conditionalFormatting>
  <conditionalFormatting sqref="B8">
    <cfRule type="cellIs" dxfId="368" priority="22" operator="equal">
      <formula>"AMBER"</formula>
    </cfRule>
  </conditionalFormatting>
  <conditionalFormatting sqref="B8">
    <cfRule type="cellIs" dxfId="367" priority="23" operator="equal">
      <formula>"RED"</formula>
    </cfRule>
  </conditionalFormatting>
  <conditionalFormatting sqref="B8">
    <cfRule type="cellIs" dxfId="366" priority="24" operator="equal">
      <formula>"GREEN"</formula>
    </cfRule>
  </conditionalFormatting>
  <conditionalFormatting sqref="B9">
    <cfRule type="cellIs" dxfId="365" priority="25" operator="equal">
      <formula>"AMBER"</formula>
    </cfRule>
  </conditionalFormatting>
  <conditionalFormatting sqref="B9">
    <cfRule type="cellIs" dxfId="364" priority="26" operator="equal">
      <formula>"RED"</formula>
    </cfRule>
  </conditionalFormatting>
  <conditionalFormatting sqref="B9">
    <cfRule type="cellIs" dxfId="363"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topLeftCell="A12" workbookViewId="0">
      <selection activeCell="A13" sqref="A13"/>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GREEN</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41456</v>
      </c>
      <c r="D12" s="133"/>
      <c r="E12" s="133"/>
      <c r="F12" s="133"/>
      <c r="G12" s="133"/>
      <c r="H12" s="125"/>
      <c r="I12" s="125"/>
      <c r="R12" s="10"/>
    </row>
    <row r="13" spans="1:18" s="5" customFormat="1" ht="16" customHeight="1">
      <c r="A13" s="61"/>
      <c r="B13" s="129" t="s">
        <v>43</v>
      </c>
      <c r="C13" s="134">
        <f>LastDateReport</f>
        <v>41547</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171</v>
      </c>
      <c r="C15" s="12"/>
      <c r="D15" s="12"/>
      <c r="E15" s="12"/>
      <c r="F15" s="12"/>
      <c r="G15" s="12"/>
      <c r="H15" s="30"/>
      <c r="I15" s="30"/>
    </row>
    <row r="16" spans="1:18" ht="16" customHeight="1">
      <c r="B16" s="473" t="s">
        <v>172</v>
      </c>
      <c r="C16" s="473"/>
      <c r="D16" s="473"/>
      <c r="E16" s="473"/>
      <c r="F16" s="473"/>
      <c r="G16" s="473"/>
      <c r="H16" s="473"/>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77" t="s">
        <v>173</v>
      </c>
      <c r="H18" s="478"/>
      <c r="I18" s="477" t="s">
        <v>174</v>
      </c>
      <c r="J18" s="478"/>
      <c r="K18" s="477" t="s">
        <v>175</v>
      </c>
      <c r="L18" s="478"/>
      <c r="M18" s="475" t="s">
        <v>176</v>
      </c>
      <c r="N18" s="476"/>
      <c r="O18" s="475" t="s">
        <v>177</v>
      </c>
      <c r="P18" s="476"/>
      <c r="Q18" s="475" t="s">
        <v>178</v>
      </c>
      <c r="R18" s="476"/>
    </row>
    <row r="19" spans="2:18" ht="32" customHeight="1">
      <c r="B19" s="139" t="s">
        <v>179</v>
      </c>
      <c r="C19" s="140" t="s">
        <v>180</v>
      </c>
      <c r="D19" s="140" t="s">
        <v>181</v>
      </c>
      <c r="E19" s="142" t="s">
        <v>182</v>
      </c>
      <c r="F19" s="217" t="s">
        <v>183</v>
      </c>
      <c r="G19" s="216" t="s">
        <v>184</v>
      </c>
      <c r="H19" s="144" t="s">
        <v>185</v>
      </c>
      <c r="I19" s="143" t="s">
        <v>184</v>
      </c>
      <c r="J19" s="144" t="s">
        <v>185</v>
      </c>
      <c r="K19" s="143" t="s">
        <v>184</v>
      </c>
      <c r="L19" s="144" t="s">
        <v>185</v>
      </c>
      <c r="M19" s="143" t="s">
        <v>184</v>
      </c>
      <c r="N19" s="144" t="s">
        <v>185</v>
      </c>
      <c r="O19" s="143" t="s">
        <v>184</v>
      </c>
      <c r="P19" s="144" t="s">
        <v>185</v>
      </c>
      <c r="Q19" s="143" t="s">
        <v>184</v>
      </c>
      <c r="R19" s="144" t="s">
        <v>185</v>
      </c>
    </row>
    <row r="20" spans="2:18" s="4" customFormat="1" ht="28" customHeight="1">
      <c r="B20" s="283">
        <v>1</v>
      </c>
      <c r="C20" s="283" t="s">
        <v>66</v>
      </c>
      <c r="D20" s="284">
        <v>41044</v>
      </c>
      <c r="E20" s="285">
        <v>41044</v>
      </c>
      <c r="F20" s="286" t="s">
        <v>186</v>
      </c>
      <c r="G20" s="287">
        <v>35</v>
      </c>
      <c r="H20" s="146">
        <v>60</v>
      </c>
      <c r="I20" s="145" t="s">
        <v>187</v>
      </c>
      <c r="J20" s="147" t="s">
        <v>187</v>
      </c>
      <c r="K20" s="145"/>
      <c r="L20" s="147"/>
      <c r="M20" s="145"/>
      <c r="N20" s="146"/>
      <c r="O20" s="145">
        <v>25</v>
      </c>
      <c r="P20" s="147">
        <v>25</v>
      </c>
      <c r="Q20" s="145">
        <v>45000</v>
      </c>
      <c r="R20" s="147"/>
    </row>
    <row r="21" spans="2:18" ht="28" customHeight="1">
      <c r="B21" s="283">
        <v>2</v>
      </c>
      <c r="C21" s="288" t="s">
        <v>70</v>
      </c>
      <c r="D21" s="284">
        <v>41075</v>
      </c>
      <c r="E21" s="285">
        <v>41136</v>
      </c>
      <c r="F21" s="286" t="s">
        <v>188</v>
      </c>
      <c r="G21" s="287">
        <v>35</v>
      </c>
      <c r="H21" s="146">
        <v>60</v>
      </c>
      <c r="I21" s="145" t="s">
        <v>187</v>
      </c>
      <c r="J21" s="148" t="s">
        <v>187</v>
      </c>
      <c r="K21" s="145"/>
      <c r="L21" s="147"/>
      <c r="M21" s="145"/>
      <c r="N21" s="146"/>
      <c r="O21" s="145"/>
      <c r="P21" s="147"/>
      <c r="Q21" s="145"/>
      <c r="R21" s="147"/>
    </row>
    <row r="22" spans="2:18" ht="28" customHeight="1">
      <c r="B22" s="283">
        <v>3</v>
      </c>
      <c r="C22" s="283" t="s">
        <v>76</v>
      </c>
      <c r="D22" s="284">
        <v>41136</v>
      </c>
      <c r="E22" s="285">
        <v>41167</v>
      </c>
      <c r="F22" s="286" t="s">
        <v>189</v>
      </c>
      <c r="G22" s="287">
        <v>4</v>
      </c>
      <c r="H22" s="148">
        <v>4</v>
      </c>
      <c r="I22" s="145" t="s">
        <v>187</v>
      </c>
      <c r="J22" s="148" t="s">
        <v>187</v>
      </c>
      <c r="K22" s="145"/>
      <c r="L22" s="147"/>
      <c r="M22" s="145"/>
      <c r="N22" s="148"/>
      <c r="O22" s="145"/>
      <c r="P22" s="147"/>
      <c r="Q22" s="145"/>
      <c r="R22" s="147"/>
    </row>
    <row r="23" spans="2:18" ht="28" customHeight="1">
      <c r="B23" s="283">
        <v>4</v>
      </c>
      <c r="C23" s="283" t="s">
        <v>79</v>
      </c>
      <c r="D23" s="284">
        <v>41136</v>
      </c>
      <c r="E23" s="285">
        <v>41167</v>
      </c>
      <c r="F23" s="286" t="s">
        <v>190</v>
      </c>
      <c r="G23" s="287">
        <v>35</v>
      </c>
      <c r="H23" s="147">
        <v>60</v>
      </c>
      <c r="I23" s="145" t="s">
        <v>187</v>
      </c>
      <c r="J23" s="148" t="s">
        <v>187</v>
      </c>
      <c r="K23" s="145">
        <v>4</v>
      </c>
      <c r="L23" s="147">
        <v>4</v>
      </c>
      <c r="M23" s="145">
        <v>32290</v>
      </c>
      <c r="N23" s="147">
        <v>46000</v>
      </c>
      <c r="O23" s="145">
        <v>29</v>
      </c>
      <c r="P23" s="147">
        <v>29</v>
      </c>
      <c r="Q23" s="145"/>
      <c r="R23" s="147"/>
    </row>
    <row r="24" spans="2:18" ht="28" customHeight="1">
      <c r="B24" s="283">
        <v>5</v>
      </c>
      <c r="C24" s="283" t="s">
        <v>85</v>
      </c>
      <c r="D24" s="284">
        <v>41182</v>
      </c>
      <c r="E24" s="285">
        <v>41212</v>
      </c>
      <c r="F24" s="286" t="s">
        <v>191</v>
      </c>
      <c r="G24" s="287">
        <v>35</v>
      </c>
      <c r="H24" s="147">
        <v>55</v>
      </c>
      <c r="I24" s="145" t="s">
        <v>187</v>
      </c>
      <c r="J24" s="148" t="s">
        <v>187</v>
      </c>
      <c r="K24" s="145"/>
      <c r="L24" s="147"/>
      <c r="M24" s="145"/>
      <c r="N24" s="147"/>
      <c r="O24" s="145"/>
      <c r="P24" s="147"/>
      <c r="Q24" s="145"/>
      <c r="R24" s="147"/>
    </row>
    <row r="25" spans="2:18" ht="28" customHeight="1">
      <c r="B25" s="283">
        <v>6</v>
      </c>
      <c r="C25" s="283" t="s">
        <v>88</v>
      </c>
      <c r="D25" s="284">
        <v>41197</v>
      </c>
      <c r="E25" s="285">
        <v>41228</v>
      </c>
      <c r="F25" s="286" t="s">
        <v>192</v>
      </c>
      <c r="G25" s="287"/>
      <c r="H25" s="147"/>
      <c r="I25" s="145"/>
      <c r="J25" s="148"/>
      <c r="K25" s="145"/>
      <c r="L25" s="147"/>
      <c r="M25" s="145"/>
      <c r="N25" s="147"/>
      <c r="O25" s="145"/>
      <c r="P25" s="147"/>
      <c r="Q25" s="145"/>
      <c r="R25" s="147"/>
    </row>
    <row r="26" spans="2:18" ht="28" customHeight="1">
      <c r="B26" s="283">
        <v>7</v>
      </c>
      <c r="C26" s="283" t="s">
        <v>92</v>
      </c>
      <c r="D26" s="284">
        <v>41258</v>
      </c>
      <c r="E26" s="285">
        <v>41304</v>
      </c>
      <c r="F26" s="286" t="s">
        <v>193</v>
      </c>
      <c r="G26" s="287">
        <v>35</v>
      </c>
      <c r="H26" s="147">
        <v>60</v>
      </c>
      <c r="I26" s="145" t="s">
        <v>187</v>
      </c>
      <c r="J26" s="148" t="s">
        <v>187</v>
      </c>
      <c r="K26" s="145"/>
      <c r="L26" s="147"/>
      <c r="M26" s="145"/>
      <c r="N26" s="147"/>
      <c r="O26" s="145"/>
      <c r="P26" s="147"/>
      <c r="Q26" s="145"/>
      <c r="R26" s="147"/>
    </row>
    <row r="27" spans="2:18" ht="28" customHeight="1">
      <c r="B27" s="283">
        <v>8</v>
      </c>
      <c r="C27" s="283" t="s">
        <v>94</v>
      </c>
      <c r="D27" s="284">
        <v>41258</v>
      </c>
      <c r="E27" s="285">
        <v>41304</v>
      </c>
      <c r="F27" s="286" t="s">
        <v>194</v>
      </c>
      <c r="G27" s="287">
        <v>35</v>
      </c>
      <c r="H27" s="147">
        <v>60</v>
      </c>
      <c r="I27" s="145" t="s">
        <v>187</v>
      </c>
      <c r="J27" s="148" t="s">
        <v>187</v>
      </c>
      <c r="K27" s="145"/>
      <c r="L27" s="147"/>
      <c r="M27" s="145"/>
      <c r="N27" s="147"/>
      <c r="O27" s="145"/>
      <c r="P27" s="147"/>
      <c r="Q27" s="145"/>
      <c r="R27" s="147"/>
    </row>
    <row r="28" spans="2:18" ht="28" customHeight="1">
      <c r="B28" s="283">
        <v>9</v>
      </c>
      <c r="C28" s="283" t="s">
        <v>97</v>
      </c>
      <c r="D28" s="284">
        <v>41333</v>
      </c>
      <c r="E28" s="285">
        <v>41363</v>
      </c>
      <c r="F28" s="286" t="s">
        <v>195</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196</v>
      </c>
      <c r="D35" s="159"/>
    </row>
    <row r="36" spans="2:18">
      <c r="B36" s="17"/>
    </row>
    <row r="37" spans="2:18">
      <c r="B37" s="18" t="s">
        <v>197</v>
      </c>
    </row>
    <row r="38" spans="2:18" ht="14" customHeight="1">
      <c r="B38" s="471" t="s">
        <v>28</v>
      </c>
      <c r="C38" s="471"/>
      <c r="D38" s="471"/>
      <c r="E38" s="471"/>
    </row>
    <row r="39" spans="2:18">
      <c r="B39" s="17"/>
    </row>
    <row r="40" spans="2:18">
      <c r="B40" s="17"/>
      <c r="C40" s="456" t="s">
        <v>198</v>
      </c>
    </row>
    <row r="41" spans="2:18">
      <c r="C41" s="456" t="s">
        <v>199</v>
      </c>
    </row>
    <row r="42" spans="2:18">
      <c r="C42" s="456" t="s">
        <v>200</v>
      </c>
    </row>
    <row r="43" spans="2:18">
      <c r="C43" s="456" t="s">
        <v>201</v>
      </c>
    </row>
    <row r="44" spans="2:18">
      <c r="C44" s="456" t="s">
        <v>202</v>
      </c>
      <c r="O44" s="4"/>
      <c r="P44" s="5"/>
      <c r="Q44" s="4"/>
      <c r="R44" s="4"/>
    </row>
    <row r="45" spans="2:18" ht="15" customHeight="1">
      <c r="C45" s="456" t="s">
        <v>203</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62" priority="1" operator="equal">
      <formula>"AMBER"</formula>
    </cfRule>
  </conditionalFormatting>
  <conditionalFormatting sqref="B1">
    <cfRule type="cellIs" dxfId="361" priority="2" operator="equal">
      <formula>"RED"</formula>
    </cfRule>
  </conditionalFormatting>
  <conditionalFormatting sqref="B1">
    <cfRule type="cellIs" dxfId="360" priority="3" operator="equal">
      <formula>"GREEN"</formula>
    </cfRule>
  </conditionalFormatting>
  <conditionalFormatting sqref="B2">
    <cfRule type="cellIs" dxfId="359" priority="4" operator="equal">
      <formula>"AMBER"</formula>
    </cfRule>
  </conditionalFormatting>
  <conditionalFormatting sqref="B2">
    <cfRule type="cellIs" dxfId="358" priority="5" operator="equal">
      <formula>"RED"</formula>
    </cfRule>
  </conditionalFormatting>
  <conditionalFormatting sqref="B2">
    <cfRule type="cellIs" dxfId="357" priority="6" operator="equal">
      <formula>"GREEN"</formula>
    </cfRule>
  </conditionalFormatting>
  <conditionalFormatting sqref="B3">
    <cfRule type="cellIs" dxfId="356" priority="7" operator="equal">
      <formula>"AMBER"</formula>
    </cfRule>
  </conditionalFormatting>
  <conditionalFormatting sqref="B3">
    <cfRule type="cellIs" dxfId="355" priority="8" operator="equal">
      <formula>"RED"</formula>
    </cfRule>
  </conditionalFormatting>
  <conditionalFormatting sqref="B3">
    <cfRule type="cellIs" dxfId="354" priority="9" operator="equal">
      <formula>"GREEN"</formula>
    </cfRule>
  </conditionalFormatting>
  <conditionalFormatting sqref="B4">
    <cfRule type="cellIs" dxfId="353" priority="10" operator="equal">
      <formula>"AMBER"</formula>
    </cfRule>
  </conditionalFormatting>
  <conditionalFormatting sqref="B4">
    <cfRule type="cellIs" dxfId="352" priority="11" operator="equal">
      <formula>"RED"</formula>
    </cfRule>
  </conditionalFormatting>
  <conditionalFormatting sqref="B4">
    <cfRule type="cellIs" dxfId="351" priority="12" operator="equal">
      <formula>"GREEN"</formula>
    </cfRule>
  </conditionalFormatting>
  <conditionalFormatting sqref="B5">
    <cfRule type="cellIs" dxfId="350" priority="13" operator="equal">
      <formula>"AMBER"</formula>
    </cfRule>
  </conditionalFormatting>
  <conditionalFormatting sqref="B5">
    <cfRule type="cellIs" dxfId="349" priority="14" operator="equal">
      <formula>"RED"</formula>
    </cfRule>
  </conditionalFormatting>
  <conditionalFormatting sqref="B5">
    <cfRule type="cellIs" dxfId="348" priority="15" operator="equal">
      <formula>"GREEN"</formula>
    </cfRule>
  </conditionalFormatting>
  <conditionalFormatting sqref="B6">
    <cfRule type="cellIs" dxfId="347" priority="16" operator="equal">
      <formula>"AMBER"</formula>
    </cfRule>
  </conditionalFormatting>
  <conditionalFormatting sqref="B6">
    <cfRule type="cellIs" dxfId="346" priority="17" operator="equal">
      <formula>"RED"</formula>
    </cfRule>
  </conditionalFormatting>
  <conditionalFormatting sqref="B6">
    <cfRule type="cellIs" dxfId="345" priority="18" operator="equal">
      <formula>"GREEN"</formula>
    </cfRule>
  </conditionalFormatting>
  <conditionalFormatting sqref="B7">
    <cfRule type="cellIs" dxfId="344" priority="19" operator="equal">
      <formula>"AMBER"</formula>
    </cfRule>
  </conditionalFormatting>
  <conditionalFormatting sqref="B7">
    <cfRule type="cellIs" dxfId="343" priority="20" operator="equal">
      <formula>"RED"</formula>
    </cfRule>
  </conditionalFormatting>
  <conditionalFormatting sqref="B7">
    <cfRule type="cellIs" dxfId="342" priority="21" operator="equal">
      <formula>"GREEN"</formula>
    </cfRule>
  </conditionalFormatting>
  <conditionalFormatting sqref="B8">
    <cfRule type="cellIs" dxfId="341" priority="22" operator="equal">
      <formula>"AMBER"</formula>
    </cfRule>
  </conditionalFormatting>
  <conditionalFormatting sqref="B8">
    <cfRule type="cellIs" dxfId="340" priority="23" operator="equal">
      <formula>"RED"</formula>
    </cfRule>
  </conditionalFormatting>
  <conditionalFormatting sqref="B8">
    <cfRule type="cellIs" dxfId="339" priority="24" operator="equal">
      <formula>"GREEN"</formula>
    </cfRule>
  </conditionalFormatting>
  <conditionalFormatting sqref="B9">
    <cfRule type="cellIs" dxfId="338" priority="25" operator="equal">
      <formula>"AMBER"</formula>
    </cfRule>
  </conditionalFormatting>
  <conditionalFormatting sqref="B9">
    <cfRule type="cellIs" dxfId="337" priority="26" operator="equal">
      <formula>"RED"</formula>
    </cfRule>
  </conditionalFormatting>
  <conditionalFormatting sqref="B9">
    <cfRule type="cellIs" dxfId="336"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topLeftCell="A13" workbookViewId="0">
      <selection activeCell="B22" sqref="B22"/>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41456</v>
      </c>
      <c r="D12" s="133"/>
      <c r="E12" s="125"/>
      <c r="O12" s="10"/>
    </row>
    <row r="13" spans="1:15" s="5" customFormat="1" ht="16" customHeight="1">
      <c r="A13" s="72"/>
      <c r="B13" s="129" t="s">
        <v>43</v>
      </c>
      <c r="C13" s="134">
        <f>LastDateReport</f>
        <v>41547</v>
      </c>
      <c r="D13" s="133"/>
      <c r="E13" s="125"/>
      <c r="O13" s="10"/>
    </row>
    <row r="14" spans="1:15" s="5" customFormat="1" ht="6" customHeight="1">
      <c r="A14" s="72"/>
      <c r="B14" s="126"/>
      <c r="C14" s="127"/>
      <c r="D14" s="127"/>
      <c r="E14" s="125"/>
      <c r="O14" s="10"/>
    </row>
    <row r="15" spans="1:15" ht="19" customHeight="1">
      <c r="A15" s="65"/>
      <c r="B15" s="12" t="s">
        <v>204</v>
      </c>
      <c r="C15" s="12"/>
      <c r="D15" s="12"/>
      <c r="E15" s="12" t="str">
        <f>COMMUNICATIONLIGHT</f>
        <v>AMBER</v>
      </c>
      <c r="F15" s="94"/>
    </row>
    <row r="16" spans="1:15" s="5" customFormat="1" ht="20" customHeight="1">
      <c r="A16" s="65"/>
      <c r="B16" s="12"/>
      <c r="C16" s="12"/>
      <c r="D16" s="12"/>
      <c r="E16" s="12"/>
      <c r="F16" s="94"/>
    </row>
    <row r="17" spans="1:7" ht="15" customHeight="1">
      <c r="A17" s="65"/>
      <c r="B17" s="53" t="s">
        <v>205</v>
      </c>
      <c r="C17" s="54" t="s">
        <v>206</v>
      </c>
      <c r="D17" s="218" t="s">
        <v>207</v>
      </c>
      <c r="E17" s="55" t="s">
        <v>208</v>
      </c>
      <c r="F17" s="103"/>
      <c r="G17" s="56" t="s">
        <v>209</v>
      </c>
    </row>
    <row r="18" spans="1:7" ht="28" customHeight="1">
      <c r="A18" s="109" t="s">
        <v>48</v>
      </c>
      <c r="B18" s="290" t="s">
        <v>210</v>
      </c>
      <c r="C18" s="296" t="s">
        <v>211</v>
      </c>
      <c r="D18" s="275" t="s">
        <v>212</v>
      </c>
      <c r="E18" s="298"/>
      <c r="F18" s="101"/>
      <c r="G18" s="57" t="str">
        <f t="shared" ref="G18:G27" si="0">IF(B18&gt;0,"THIS PERIOD 1","")</f>
        <v>THIS PERIOD 1</v>
      </c>
    </row>
    <row r="19" spans="1:7" ht="28" customHeight="1">
      <c r="A19" s="65"/>
      <c r="B19" s="290" t="s">
        <v>399</v>
      </c>
      <c r="C19" s="296" t="s">
        <v>211</v>
      </c>
      <c r="D19" s="275" t="s">
        <v>213</v>
      </c>
      <c r="E19" s="298"/>
      <c r="F19" s="101"/>
      <c r="G19" s="57" t="str">
        <f t="shared" si="0"/>
        <v>THIS PERIOD 1</v>
      </c>
    </row>
    <row r="20" spans="1:7" s="5" customFormat="1" ht="28" customHeight="1">
      <c r="A20" s="65"/>
      <c r="B20" s="290" t="s">
        <v>397</v>
      </c>
      <c r="C20" s="296" t="s">
        <v>211</v>
      </c>
      <c r="D20" s="275" t="s">
        <v>213</v>
      </c>
      <c r="E20" s="299" t="s">
        <v>398</v>
      </c>
      <c r="F20" s="101"/>
      <c r="G20" s="57" t="str">
        <f t="shared" si="0"/>
        <v>THIS PERIOD 1</v>
      </c>
    </row>
    <row r="21" spans="1:7" s="5" customFormat="1" ht="28" customHeight="1">
      <c r="B21" s="290" t="s">
        <v>401</v>
      </c>
      <c r="C21" s="296" t="s">
        <v>283</v>
      </c>
      <c r="D21" s="275" t="s">
        <v>213</v>
      </c>
      <c r="E21" s="299" t="s">
        <v>400</v>
      </c>
      <c r="F21" s="101"/>
      <c r="G21" s="57" t="str">
        <f t="shared" si="0"/>
        <v>THIS PERIOD 1</v>
      </c>
    </row>
    <row r="22" spans="1:7" s="5" customFormat="1" ht="28" customHeight="1">
      <c r="B22" s="290"/>
      <c r="C22" s="296"/>
      <c r="D22" s="275" t="s">
        <v>213</v>
      </c>
      <c r="E22" s="298"/>
      <c r="F22" s="101"/>
      <c r="G22" s="57" t="str">
        <f t="shared" si="0"/>
        <v/>
      </c>
    </row>
    <row r="23" spans="1:7" s="5" customFormat="1" ht="28" customHeight="1">
      <c r="B23" s="290"/>
      <c r="C23" s="296"/>
      <c r="D23" s="275" t="s">
        <v>213</v>
      </c>
      <c r="E23" s="298"/>
      <c r="F23" s="101"/>
      <c r="G23" s="57" t="str">
        <f t="shared" si="0"/>
        <v/>
      </c>
    </row>
    <row r="24" spans="1:7" ht="28" customHeight="1">
      <c r="B24" s="290"/>
      <c r="C24" s="296"/>
      <c r="D24" s="275" t="s">
        <v>213</v>
      </c>
      <c r="E24" s="298"/>
      <c r="F24" s="101"/>
      <c r="G24" s="57" t="str">
        <f t="shared" si="0"/>
        <v/>
      </c>
    </row>
    <row r="25" spans="1:7" ht="28" customHeight="1">
      <c r="B25" s="290"/>
      <c r="C25" s="296"/>
      <c r="D25" s="275" t="s">
        <v>213</v>
      </c>
      <c r="E25" s="298"/>
      <c r="F25" s="101"/>
      <c r="G25" s="57" t="str">
        <f t="shared" si="0"/>
        <v/>
      </c>
    </row>
    <row r="26" spans="1:7" ht="28" customHeight="1">
      <c r="B26" s="291"/>
      <c r="C26" s="297"/>
      <c r="D26" s="275" t="s">
        <v>213</v>
      </c>
      <c r="E26" s="299"/>
      <c r="F26" s="70"/>
      <c r="G26" s="57" t="str">
        <f t="shared" si="0"/>
        <v/>
      </c>
    </row>
    <row r="27" spans="1:7" s="4" customFormat="1" ht="28" customHeight="1">
      <c r="B27" s="291"/>
      <c r="C27" s="297"/>
      <c r="D27" s="275" t="s">
        <v>213</v>
      </c>
      <c r="E27" s="299"/>
      <c r="F27" s="70"/>
      <c r="G27" s="57" t="str">
        <f t="shared" si="0"/>
        <v/>
      </c>
    </row>
    <row r="28" spans="1:7" ht="27" customHeight="1">
      <c r="B28" s="121" t="s">
        <v>214</v>
      </c>
      <c r="C28" s="25" t="s">
        <v>206</v>
      </c>
      <c r="D28" s="219"/>
      <c r="E28" s="122" t="s">
        <v>208</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1" t="s">
        <v>28</v>
      </c>
      <c r="C41" s="471"/>
      <c r="D41" s="471"/>
      <c r="E41" s="471"/>
      <c r="G41">
        <f>COUNTIF(G18:G27,"THIS PERIOD 1")</f>
        <v>4</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5" priority="1" operator="equal">
      <formula>"AMBER"</formula>
    </cfRule>
  </conditionalFormatting>
  <conditionalFormatting sqref="B1">
    <cfRule type="cellIs" dxfId="334" priority="2" operator="equal">
      <formula>"RED"</formula>
    </cfRule>
  </conditionalFormatting>
  <conditionalFormatting sqref="B1">
    <cfRule type="cellIs" dxfId="333" priority="3" operator="equal">
      <formula>"GREEN"</formula>
    </cfRule>
  </conditionalFormatting>
  <conditionalFormatting sqref="B2">
    <cfRule type="cellIs" dxfId="332" priority="4" operator="equal">
      <formula>"AMBER"</formula>
    </cfRule>
  </conditionalFormatting>
  <conditionalFormatting sqref="B2">
    <cfRule type="cellIs" dxfId="331" priority="5" operator="equal">
      <formula>"RED"</formula>
    </cfRule>
  </conditionalFormatting>
  <conditionalFormatting sqref="B2">
    <cfRule type="cellIs" dxfId="330" priority="6" operator="equal">
      <formula>"GREEN"</formula>
    </cfRule>
  </conditionalFormatting>
  <conditionalFormatting sqref="B3">
    <cfRule type="cellIs" dxfId="329" priority="7" operator="equal">
      <formula>"AMBER"</formula>
    </cfRule>
  </conditionalFormatting>
  <conditionalFormatting sqref="B3">
    <cfRule type="cellIs" dxfId="328" priority="8" operator="equal">
      <formula>"RED"</formula>
    </cfRule>
  </conditionalFormatting>
  <conditionalFormatting sqref="B3">
    <cfRule type="cellIs" dxfId="327" priority="9" operator="equal">
      <formula>"GREEN"</formula>
    </cfRule>
  </conditionalFormatting>
  <conditionalFormatting sqref="B4">
    <cfRule type="cellIs" dxfId="326" priority="10" operator="equal">
      <formula>"AMBER"</formula>
    </cfRule>
  </conditionalFormatting>
  <conditionalFormatting sqref="B4">
    <cfRule type="cellIs" dxfId="325" priority="11" operator="equal">
      <formula>"RED"</formula>
    </cfRule>
  </conditionalFormatting>
  <conditionalFormatting sqref="B4">
    <cfRule type="cellIs" dxfId="324" priority="12" operator="equal">
      <formula>"GREEN"</formula>
    </cfRule>
  </conditionalFormatting>
  <conditionalFormatting sqref="B5">
    <cfRule type="cellIs" dxfId="323" priority="13" operator="equal">
      <formula>"AMBER"</formula>
    </cfRule>
  </conditionalFormatting>
  <conditionalFormatting sqref="B5">
    <cfRule type="cellIs" dxfId="322" priority="14" operator="equal">
      <formula>"RED"</formula>
    </cfRule>
  </conditionalFormatting>
  <conditionalFormatting sqref="B5">
    <cfRule type="cellIs" dxfId="321" priority="15" operator="equal">
      <formula>"GREEN"</formula>
    </cfRule>
  </conditionalFormatting>
  <conditionalFormatting sqref="B6">
    <cfRule type="cellIs" dxfId="320" priority="16" operator="equal">
      <formula>"AMBER"</formula>
    </cfRule>
  </conditionalFormatting>
  <conditionalFormatting sqref="B6">
    <cfRule type="cellIs" dxfId="319" priority="17" operator="equal">
      <formula>"RED"</formula>
    </cfRule>
  </conditionalFormatting>
  <conditionalFormatting sqref="B6">
    <cfRule type="cellIs" dxfId="318" priority="18" operator="equal">
      <formula>"GREEN"</formula>
    </cfRule>
  </conditionalFormatting>
  <conditionalFormatting sqref="B7">
    <cfRule type="cellIs" dxfId="317" priority="19" operator="equal">
      <formula>"AMBER"</formula>
    </cfRule>
  </conditionalFormatting>
  <conditionalFormatting sqref="B7">
    <cfRule type="cellIs" dxfId="316" priority="20" operator="equal">
      <formula>"RED"</formula>
    </cfRule>
  </conditionalFormatting>
  <conditionalFormatting sqref="B7">
    <cfRule type="cellIs" dxfId="315" priority="21" operator="equal">
      <formula>"GREEN"</formula>
    </cfRule>
  </conditionalFormatting>
  <conditionalFormatting sqref="B8">
    <cfRule type="cellIs" dxfId="314" priority="22" operator="equal">
      <formula>"AMBER"</formula>
    </cfRule>
  </conditionalFormatting>
  <conditionalFormatting sqref="B8">
    <cfRule type="cellIs" dxfId="313" priority="23" operator="equal">
      <formula>"RED"</formula>
    </cfRule>
  </conditionalFormatting>
  <conditionalFormatting sqref="B8">
    <cfRule type="cellIs" dxfId="312" priority="24" operator="equal">
      <formula>"GREEN"</formula>
    </cfRule>
  </conditionalFormatting>
  <conditionalFormatting sqref="B9">
    <cfRule type="cellIs" dxfId="311" priority="25" operator="equal">
      <formula>"AMBER"</formula>
    </cfRule>
  </conditionalFormatting>
  <conditionalFormatting sqref="B9">
    <cfRule type="cellIs" dxfId="310" priority="26" operator="equal">
      <formula>"RED"</formula>
    </cfRule>
  </conditionalFormatting>
  <conditionalFormatting sqref="B9">
    <cfRule type="cellIs" dxfId="309" priority="27" operator="equal">
      <formula>"GREEN"</formula>
    </cfRule>
  </conditionalFormatting>
  <conditionalFormatting sqref="E15">
    <cfRule type="cellIs" dxfId="308" priority="28" operator="equal">
      <formula>"AMBER"</formula>
    </cfRule>
  </conditionalFormatting>
  <conditionalFormatting sqref="E15">
    <cfRule type="cellIs" dxfId="307" priority="29" operator="equal">
      <formula>"RED"</formula>
    </cfRule>
  </conditionalFormatting>
  <conditionalFormatting sqref="E15">
    <cfRule type="cellIs" dxfId="306" priority="30" operator="equal">
      <formula>"GREEN"</formula>
    </cfRule>
  </conditionalFormatting>
  <conditionalFormatting sqref="D18">
    <cfRule type="cellIs" dxfId="305" priority="31" operator="notEqual">
      <formula>"Yes"</formula>
    </cfRule>
  </conditionalFormatting>
  <conditionalFormatting sqref="D19">
    <cfRule type="cellIs" dxfId="304" priority="32" operator="notEqual">
      <formula>"Yes"</formula>
    </cfRule>
  </conditionalFormatting>
  <conditionalFormatting sqref="D20">
    <cfRule type="cellIs" dxfId="303" priority="33" operator="notEqual">
      <formula>"Yes"</formula>
    </cfRule>
  </conditionalFormatting>
  <conditionalFormatting sqref="D21">
    <cfRule type="cellIs" dxfId="302" priority="34" operator="notEqual">
      <formula>"Yes"</formula>
    </cfRule>
  </conditionalFormatting>
  <conditionalFormatting sqref="D22">
    <cfRule type="cellIs" dxfId="301" priority="35" operator="notEqual">
      <formula>"Yes"</formula>
    </cfRule>
  </conditionalFormatting>
  <conditionalFormatting sqref="D23">
    <cfRule type="cellIs" dxfId="300" priority="36" operator="notEqual">
      <formula>"Yes"</formula>
    </cfRule>
  </conditionalFormatting>
  <conditionalFormatting sqref="D24">
    <cfRule type="cellIs" dxfId="299" priority="37" operator="notEqual">
      <formula>"Yes"</formula>
    </cfRule>
  </conditionalFormatting>
  <conditionalFormatting sqref="D25">
    <cfRule type="cellIs" dxfId="298" priority="38" operator="notEqual">
      <formula>"Yes"</formula>
    </cfRule>
  </conditionalFormatting>
  <conditionalFormatting sqref="D26">
    <cfRule type="cellIs" dxfId="297" priority="39" operator="notEqual">
      <formula>"Yes"</formula>
    </cfRule>
  </conditionalFormatting>
  <conditionalFormatting sqref="D27">
    <cfRule type="cellIs" dxfId="296"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GREEN</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41456</v>
      </c>
      <c r="D12" s="125"/>
      <c r="P12" s="10"/>
    </row>
    <row r="13" spans="1:18" s="5" customFormat="1" ht="16" customHeight="1">
      <c r="A13" s="61"/>
      <c r="B13" s="129" t="s">
        <v>43</v>
      </c>
      <c r="C13" s="134">
        <f>LastDateReport</f>
        <v>41547</v>
      </c>
      <c r="D13" s="125"/>
      <c r="P13" s="10"/>
    </row>
    <row r="14" spans="1:18" s="5" customFormat="1" ht="6" customHeight="1">
      <c r="A14" s="61"/>
      <c r="B14" s="126"/>
      <c r="C14" s="127"/>
      <c r="D14" s="125"/>
      <c r="P14" s="10"/>
    </row>
    <row r="15" spans="1:18" ht="19" customHeight="1">
      <c r="B15" s="12" t="s">
        <v>215</v>
      </c>
      <c r="C15" s="12"/>
      <c r="D15" s="12"/>
      <c r="G15" s="12" t="s">
        <v>45</v>
      </c>
      <c r="H15" s="12" t="str">
        <f>FINANCELIGHT</f>
        <v>GREEN</v>
      </c>
      <c r="I15" s="12"/>
      <c r="K15" s="12"/>
    </row>
    <row r="16" spans="1:18" s="5" customFormat="1" ht="19" customHeight="1">
      <c r="B16" s="22" t="s">
        <v>216</v>
      </c>
      <c r="C16" s="12"/>
      <c r="D16" s="12"/>
      <c r="E16" s="12"/>
      <c r="F16" s="12"/>
      <c r="G16" s="12"/>
      <c r="H16" s="12"/>
      <c r="I16" s="12"/>
      <c r="J16" s="12"/>
      <c r="K16" s="12"/>
      <c r="L16" s="485" t="s">
        <v>217</v>
      </c>
      <c r="M16" s="485"/>
      <c r="N16" s="485"/>
      <c r="O16" s="485"/>
      <c r="P16" s="485"/>
      <c r="Q16" s="485"/>
      <c r="R16" s="485"/>
    </row>
    <row r="17" spans="1:31" ht="16" customHeight="1">
      <c r="A17" s="65"/>
      <c r="B17" s="65"/>
      <c r="C17" s="104"/>
      <c r="D17" s="104"/>
      <c r="E17" s="104"/>
      <c r="F17" s="104"/>
      <c r="G17" s="104"/>
      <c r="H17" s="104"/>
      <c r="I17" s="104"/>
      <c r="J17" s="104"/>
      <c r="K17" s="105"/>
      <c r="L17" s="485"/>
      <c r="M17" s="485"/>
      <c r="N17" s="485"/>
      <c r="O17" s="485"/>
      <c r="P17" s="485"/>
      <c r="Q17" s="485"/>
      <c r="R17" s="485"/>
      <c r="S17" s="65"/>
      <c r="T17" s="65"/>
      <c r="U17" s="65"/>
      <c r="V17" s="65"/>
      <c r="AA17" s="485" t="s">
        <v>218</v>
      </c>
      <c r="AB17" s="485"/>
      <c r="AC17" s="485"/>
      <c r="AD17" s="485"/>
      <c r="AE17" s="485"/>
    </row>
    <row r="18" spans="1:31" ht="15" customHeight="1">
      <c r="A18" s="65"/>
      <c r="B18" s="106"/>
      <c r="C18" s="106"/>
      <c r="D18" s="65"/>
      <c r="E18" s="65"/>
      <c r="F18" s="65"/>
      <c r="G18" s="65"/>
      <c r="H18" s="65"/>
      <c r="I18" s="65"/>
      <c r="J18" s="68"/>
      <c r="K18" s="107"/>
      <c r="L18" s="83" t="s">
        <v>219</v>
      </c>
      <c r="M18" s="83" t="s">
        <v>220</v>
      </c>
      <c r="N18" s="83" t="s">
        <v>221</v>
      </c>
      <c r="O18" s="83" t="s">
        <v>222</v>
      </c>
      <c r="P18" s="83" t="s">
        <v>223</v>
      </c>
      <c r="Q18" s="83" t="s">
        <v>224</v>
      </c>
      <c r="R18" s="83" t="s">
        <v>225</v>
      </c>
      <c r="S18" s="65"/>
      <c r="T18" s="65"/>
      <c r="U18" s="65"/>
      <c r="V18" s="65"/>
      <c r="AA18" s="485"/>
      <c r="AB18" s="485"/>
      <c r="AC18" s="485"/>
      <c r="AD18" s="485"/>
      <c r="AE18" s="485"/>
    </row>
    <row r="19" spans="1:31" s="4" customFormat="1" ht="15" customHeight="1">
      <c r="A19" s="65"/>
      <c r="B19" s="106"/>
      <c r="C19" s="106"/>
      <c r="D19" s="482" t="s">
        <v>226</v>
      </c>
      <c r="E19" s="483"/>
      <c r="F19" s="484"/>
      <c r="G19" s="482" t="s">
        <v>227</v>
      </c>
      <c r="H19" s="483"/>
      <c r="I19" s="484"/>
      <c r="J19" s="68"/>
      <c r="K19" s="107"/>
      <c r="L19" s="83"/>
      <c r="M19" s="83"/>
      <c r="N19" s="83"/>
      <c r="O19" s="83"/>
      <c r="P19" s="83"/>
      <c r="Q19" s="83"/>
      <c r="R19" s="83"/>
      <c r="S19" s="65"/>
      <c r="T19" s="482" t="s">
        <v>228</v>
      </c>
      <c r="U19" s="483"/>
      <c r="V19" s="484"/>
      <c r="W19" s="482" t="s">
        <v>229</v>
      </c>
      <c r="X19" s="483"/>
      <c r="Y19" s="484"/>
      <c r="AA19" s="1" t="s">
        <v>230</v>
      </c>
      <c r="AB19" s="1" t="s">
        <v>220</v>
      </c>
      <c r="AC19" s="1" t="s">
        <v>231</v>
      </c>
      <c r="AD19" s="1" t="s">
        <v>232</v>
      </c>
      <c r="AE19" s="1" t="s">
        <v>106</v>
      </c>
    </row>
    <row r="20" spans="1:31" ht="15" customHeight="1">
      <c r="A20" s="65"/>
      <c r="B20" s="106"/>
      <c r="C20" s="106"/>
      <c r="D20" s="167" t="s">
        <v>233</v>
      </c>
      <c r="E20" s="168" t="s">
        <v>234</v>
      </c>
      <c r="F20" s="169" t="s">
        <v>235</v>
      </c>
      <c r="G20" s="167" t="s">
        <v>233</v>
      </c>
      <c r="H20" s="168" t="s">
        <v>234</v>
      </c>
      <c r="I20" s="169" t="s">
        <v>235</v>
      </c>
      <c r="J20" s="62"/>
      <c r="K20" s="108"/>
      <c r="L20" s="83"/>
      <c r="M20" s="83"/>
      <c r="N20" s="83"/>
      <c r="O20" s="83"/>
      <c r="P20" s="83"/>
      <c r="Q20" s="83"/>
      <c r="R20" s="83"/>
      <c r="S20" s="65"/>
      <c r="T20" s="256" t="s">
        <v>233</v>
      </c>
      <c r="U20" s="257" t="s">
        <v>236</v>
      </c>
      <c r="V20" s="258" t="s">
        <v>35</v>
      </c>
      <c r="W20" s="256" t="s">
        <v>233</v>
      </c>
      <c r="X20" s="257" t="s">
        <v>236</v>
      </c>
      <c r="Y20" s="258" t="s">
        <v>35</v>
      </c>
      <c r="AA20" s="1"/>
      <c r="AB20" s="1"/>
      <c r="AC20" s="1"/>
      <c r="AD20" s="1"/>
      <c r="AE20" s="1"/>
    </row>
    <row r="21" spans="1:31" ht="28" customHeight="1">
      <c r="A21" s="109" t="s">
        <v>48</v>
      </c>
      <c r="B21" s="110" t="s">
        <v>237</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238</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239</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240</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79"/>
      <c r="C29" s="480"/>
      <c r="D29" s="480"/>
      <c r="E29" s="480"/>
      <c r="F29" s="480"/>
      <c r="G29" s="480"/>
      <c r="H29" s="480"/>
      <c r="I29" s="481"/>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1" t="s">
        <v>28</v>
      </c>
      <c r="C32" s="471"/>
      <c r="D32" s="471"/>
      <c r="E32" s="471"/>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5" priority="1" operator="equal">
      <formula>"AMBER"</formula>
    </cfRule>
  </conditionalFormatting>
  <conditionalFormatting sqref="B1">
    <cfRule type="cellIs" dxfId="294" priority="2" operator="equal">
      <formula>"RED"</formula>
    </cfRule>
  </conditionalFormatting>
  <conditionalFormatting sqref="B1">
    <cfRule type="cellIs" dxfId="293" priority="3" operator="equal">
      <formula>"GREEN"</formula>
    </cfRule>
  </conditionalFormatting>
  <conditionalFormatting sqref="B2">
    <cfRule type="cellIs" dxfId="292" priority="4" operator="equal">
      <formula>"AMBER"</formula>
    </cfRule>
  </conditionalFormatting>
  <conditionalFormatting sqref="B2">
    <cfRule type="cellIs" dxfId="291" priority="5" operator="equal">
      <formula>"RED"</formula>
    </cfRule>
  </conditionalFormatting>
  <conditionalFormatting sqref="B2">
    <cfRule type="cellIs" dxfId="290" priority="6" operator="equal">
      <formula>"GREEN"</formula>
    </cfRule>
  </conditionalFormatting>
  <conditionalFormatting sqref="B3">
    <cfRule type="cellIs" dxfId="289" priority="7" operator="equal">
      <formula>"AMBER"</formula>
    </cfRule>
  </conditionalFormatting>
  <conditionalFormatting sqref="B3">
    <cfRule type="cellIs" dxfId="288" priority="8" operator="equal">
      <formula>"RED"</formula>
    </cfRule>
  </conditionalFormatting>
  <conditionalFormatting sqref="B3">
    <cfRule type="cellIs" dxfId="287" priority="9" operator="equal">
      <formula>"GREEN"</formula>
    </cfRule>
  </conditionalFormatting>
  <conditionalFormatting sqref="B4">
    <cfRule type="cellIs" dxfId="286" priority="10" operator="equal">
      <formula>"AMBER"</formula>
    </cfRule>
  </conditionalFormatting>
  <conditionalFormatting sqref="B4">
    <cfRule type="cellIs" dxfId="285" priority="11" operator="equal">
      <formula>"RED"</formula>
    </cfRule>
  </conditionalFormatting>
  <conditionalFormatting sqref="B4">
    <cfRule type="cellIs" dxfId="284" priority="12" operator="equal">
      <formula>"GREEN"</formula>
    </cfRule>
  </conditionalFormatting>
  <conditionalFormatting sqref="B5">
    <cfRule type="cellIs" dxfId="283" priority="13" operator="equal">
      <formula>"AMBER"</formula>
    </cfRule>
  </conditionalFormatting>
  <conditionalFormatting sqref="B5">
    <cfRule type="cellIs" dxfId="282" priority="14" operator="equal">
      <formula>"RED"</formula>
    </cfRule>
  </conditionalFormatting>
  <conditionalFormatting sqref="B5">
    <cfRule type="cellIs" dxfId="281" priority="15" operator="equal">
      <formula>"GREEN"</formula>
    </cfRule>
  </conditionalFormatting>
  <conditionalFormatting sqref="B6">
    <cfRule type="cellIs" dxfId="280" priority="16" operator="equal">
      <formula>"AMBER"</formula>
    </cfRule>
  </conditionalFormatting>
  <conditionalFormatting sqref="B6">
    <cfRule type="cellIs" dxfId="279" priority="17" operator="equal">
      <formula>"RED"</formula>
    </cfRule>
  </conditionalFormatting>
  <conditionalFormatting sqref="B6">
    <cfRule type="cellIs" dxfId="278" priority="18" operator="equal">
      <formula>"GREEN"</formula>
    </cfRule>
  </conditionalFormatting>
  <conditionalFormatting sqref="B7">
    <cfRule type="cellIs" dxfId="277" priority="19" operator="equal">
      <formula>"AMBER"</formula>
    </cfRule>
  </conditionalFormatting>
  <conditionalFormatting sqref="B7">
    <cfRule type="cellIs" dxfId="276" priority="20" operator="equal">
      <formula>"RED"</formula>
    </cfRule>
  </conditionalFormatting>
  <conditionalFormatting sqref="B7">
    <cfRule type="cellIs" dxfId="275" priority="21" operator="equal">
      <formula>"GREEN"</formula>
    </cfRule>
  </conditionalFormatting>
  <conditionalFormatting sqref="B8">
    <cfRule type="cellIs" dxfId="274" priority="22" operator="equal">
      <formula>"AMBER"</formula>
    </cfRule>
  </conditionalFormatting>
  <conditionalFormatting sqref="B8">
    <cfRule type="cellIs" dxfId="273" priority="23" operator="equal">
      <formula>"RED"</formula>
    </cfRule>
  </conditionalFormatting>
  <conditionalFormatting sqref="B8">
    <cfRule type="cellIs" dxfId="272" priority="24" operator="equal">
      <formula>"GREEN"</formula>
    </cfRule>
  </conditionalFormatting>
  <conditionalFormatting sqref="B9">
    <cfRule type="cellIs" dxfId="271" priority="25" operator="equal">
      <formula>"AMBER"</formula>
    </cfRule>
  </conditionalFormatting>
  <conditionalFormatting sqref="B9">
    <cfRule type="cellIs" dxfId="270" priority="26" operator="equal">
      <formula>"RED"</formula>
    </cfRule>
  </conditionalFormatting>
  <conditionalFormatting sqref="B9">
    <cfRule type="cellIs" dxfId="269" priority="27" operator="equal">
      <formula>"GREEN"</formula>
    </cfRule>
  </conditionalFormatting>
  <conditionalFormatting sqref="H15">
    <cfRule type="cellIs" dxfId="268" priority="28" operator="equal">
      <formula>"AMBER"</formula>
    </cfRule>
  </conditionalFormatting>
  <conditionalFormatting sqref="H15">
    <cfRule type="cellIs" dxfId="267" priority="29" operator="equal">
      <formula>"RED"</formula>
    </cfRule>
  </conditionalFormatting>
  <conditionalFormatting sqref="H15">
    <cfRule type="cellIs" dxfId="266"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Manager/>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University Of Melbourne</dc:creator>
  <cp:keywords/>
  <dc:description/>
  <cp:lastModifiedBy>Raelene Endersby</cp:lastModifiedBy>
  <dcterms:created xsi:type="dcterms:W3CDTF">2012-03-08T19:58:04Z</dcterms:created>
  <dcterms:modified xsi:type="dcterms:W3CDTF">2013-10-14T07:46:02Z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51e27e080311b</vt:lpwstr>
  </property>
</Properties>
</file>