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comments6.xml" ContentType="application/vnd.openxmlformats-officedocument.spreadsheetml.comments+xml"/>
  <Override PartName="/xl/comments12.xml" ContentType="application/vnd.openxmlformats-officedocument.spreadsheetml.comments+xml"/>
  <Override PartName="/xl/comments15.xml" ContentType="application/vnd.openxmlformats-officedocument.spreadsheetml.comment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1.Header" sheetId="1" r:id="rId4"/>
    <sheet name="2.Milestones" sheetId="2" r:id="rId5"/>
    <sheet name="3.Issues" sheetId="3" r:id="rId6"/>
    <sheet name="4.Risks" sheetId="4" r:id="rId7"/>
    <sheet name="5.Changes" sheetId="5" r:id="rId8"/>
    <sheet name="6.Dependencies" sheetId="6" r:id="rId9"/>
    <sheet name="7.Measures" sheetId="7" r:id="rId10"/>
    <sheet name="8.Communications" sheetId="8" r:id="rId11"/>
    <sheet name="9.Finance" sheetId="9" state="hidden" r:id="rId12"/>
    <sheet name="Legend" sheetId="10" r:id="rId13"/>
    <sheet name="Data- TO BE HIDDEN" sheetId="11" state="hidden" r:id="rId14"/>
    <sheet name="ReportInformation" sheetId="12" state="hidden" r:id="rId15"/>
    <sheet name="10.Assets" sheetId="13" r:id="rId16"/>
    <sheet name="Sheet1" sheetId="14" state="hidden" r:id="rId17"/>
    <sheet name="Finance 2" sheetId="15" r:id="rId18"/>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'Finance 2'!$T$29</definedName>
    <definedName name="FINANCESTART">'Finance 2'!$D$25</definedName>
    <definedName name="ISSUELIGHT">'3.Issues'!$K$28</definedName>
    <definedName name="ISSUESTART">'3.Issues'!$B$19</definedName>
    <definedName name="LastDateReport">'1.Header'!$G$16</definedName>
    <definedName name="LASTQUARTER">'Finance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'Finance 2'!$E$20</definedName>
    <definedName name="YesNo">'Data- TO BE HIDDEN'!$E$2:$E$3</definedName>
    <definedName name="_xlnm.Print_Area" localSheetId="0">'1.Header'!$B$11:$N$42</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9">'Legend'!$C$10:$F$22</definedName>
    <definedName name="_xlnm.Print_Area" localSheetId="12">'10.Assets'!$B$11:$J$36</definedName>
    <definedName name="_xlnm.Print_Area" localSheetId="14">'Finance 2'!$B$11:$M$102</definedName>
  </definedNames>
  <calcPr calcId="124519" calcMode="auto" fullCalcOnLoad="0"/>
</workbook>
</file>

<file path=xl/comments1.xml><?xml version="1.0" encoding="utf-8"?>
<comments xmlns="http://schemas.openxmlformats.org/spreadsheetml/2006/main">
  <authors>
    <author>The University Of Melbourne</author>
  </authors>
  <commentList>
    <comment ref="Q11" authorId="0">
      <text>
        <r>
          <rPr>
            <rFont val="Calibri"/>
            <b val="true"/>
            <i val="false"/>
            <strike val="false"/>
            <color rgb="FF000000"/>
            <sz val="9"/>
            <u val="none"/>
          </rPr>
          <t xml:space="preserve">The University Of Melbourne:</t>
        </r>
        <r>
          <rPr>
            <rFont val="Calibri"/>
            <b val="false"/>
            <i val="false"/>
            <strike val="false"/>
            <color rgb="FF000000"/>
            <sz val="9"/>
            <u val="none"/>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12.xml><?xml version="1.0" encoding="utf-8"?>
<comments xmlns="http://schemas.openxmlformats.org/spreadsheetml/2006/main">
  <authors>
    <author>The University Of Melbourne</author>
  </authors>
  <commentList>
    <comment ref="U2" authorId="0">
      <text>
        <r>
          <rPr>
            <rFont val="Calibri"/>
            <b val="true"/>
            <i val="false"/>
            <strike val="false"/>
            <color rgb="FF000000"/>
            <sz val="9"/>
            <u val="none"/>
          </rPr>
          <t xml:space="preserve">The University Of Melbourne:</t>
        </r>
        <r>
          <rPr>
            <rFont val="Calibri"/>
            <b val="false"/>
            <i val="false"/>
            <strike val="false"/>
            <color rgb="FF000000"/>
            <sz val="9"/>
            <u val="none"/>
          </rPr>
          <t xml:space="preserve">
These fields are to come from the database. On creating report 2, report 1 data will be included in the actual EIF and Actual Co row against report 1.</t>
        </r>
      </text>
    </comment>
  </commentList>
</comments>
</file>

<file path=xl/comments15.xml><?xml version="1.0" encoding="utf-8"?>
<comments xmlns="http://schemas.openxmlformats.org/spreadsheetml/2006/main">
  <authors>
    <author>mecolesm</author>
  </authors>
  <commentList>
    <comment ref="O19" authorId="0">
      <text>
        <r>
          <rPr>
            <rFont val="Tahoma"/>
            <b val="true"/>
            <i val="false"/>
            <strike val="false"/>
            <color rgb="FF000000"/>
            <sz val="8"/>
            <u val="none"/>
          </rPr>
          <t xml:space="preserve">mecolesm:</t>
        </r>
        <r>
          <rPr>
            <rFont val="Tahoma"/>
            <b val="false"/>
            <i val="false"/>
            <strike val="false"/>
            <color rgb="FF000000"/>
            <sz val="8"/>
            <u val="none"/>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comments6.xml><?xml version="1.0" encoding="utf-8"?>
<comments xmlns="http://schemas.openxmlformats.org/spreadsheetml/2006/main">
  <authors>
    <author>The University Of Melbourne</author>
  </authors>
  <commentList>
    <comment ref="G24" authorId="0">
      <text>
        <r>
          <rPr>
            <rFont val="Calibri"/>
            <b val="true"/>
            <i val="false"/>
            <strike val="false"/>
            <color rgb="FF000000"/>
            <sz val="9"/>
            <u val="none"/>
          </rPr>
          <t xml:space="preserve">The University Of Melbourne:</t>
        </r>
        <r>
          <rPr>
            <rFont val="Calibri"/>
            <b val="false"/>
            <i val="false"/>
            <strike val="false"/>
            <color rgb="FF000000"/>
            <sz val="9"/>
            <u val="none"/>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sharedStrings.xml><?xml version="1.0" encoding="utf-8"?>
<sst xmlns="http://schemas.openxmlformats.org/spreadsheetml/2006/main" uniqueCount="390">
  <si>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</si>
  <si>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</si>
  <si>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</si>
  <si>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</si>
  <si>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</si>
  <si>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</si>
  <si>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</si>
  <si>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</si>
  <si>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</si>
  <si>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</si>
  <si>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</si>
  <si>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</si>
  <si>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</si>
  <si>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</si>
  <si>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</si>
  <si>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</si>
  <si>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</si>
  <si>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</si>
  <si>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</si>
  <si>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</si>
  <si>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</si>
  <si>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</si>
  <si>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</si>
  <si>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</si>
  <si>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</si>
  <si>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</si>
  <si>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</si>
  <si>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</si>
  <si>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</si>
  <si>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</si>
  <si>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</si>
  <si>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</si>
  <si>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</si>
  <si>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</si>
  <si>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</si>
  <si>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</si>
  <si>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</si>
  <si>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</si>
  <si>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</si>
  <si>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</si>
  <si>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</si>
  <si>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</si>
  <si>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</si>
  <si>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</si>
  <si>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</si>
  <si>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</si>
  <si>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</si>
  <si>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</si>
  <si>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</si>
  <si>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</si>
  <si>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</si>
  <si>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</si>
  <si>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</si>
  <si>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</si>
  <si>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</si>
  <si>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</si>
  <si>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</si>
  <si>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</si>
  <si>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</si>
  <si>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</si>
  <si>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</si>
  <si>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</si>
  <si>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completed, signed off, paid</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</si>
  <si>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</si>
  <si>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</si>
  <si>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</si>
  <si>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</si>
  <si>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</si>
  <si>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</si>
  <si>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</si>
  <si>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</si>
  <si>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</si>
  <si>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</si>
  <si>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</si>
  <si>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</si>
  <si>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</si>
  <si>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</si>
  <si>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</si>
  <si>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</si>
  <si>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</si>
  <si>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</si>
  <si>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Some delay due to team member illness and reprioritisation of milestones to commence work on Data Extraction for Analysis module earlier. 
ADDITIONAL COMMENT Note the dates are wrong due to cell validation rules...actual date was 28/03/2013</t>
  </si>
  <si>
    <t>Funding Milestone 3</t>
  </si>
  <si>
    <t>Linked to Milestone 7 and 8</t>
  </si>
  <si>
    <t xml:space="preserve"> Note the dates are wrong due to cell validation rules...actual date was 28/03/2013</t>
  </si>
  <si>
    <t>Implemented Data Extraction for Analysis Module (Linked to Funding Milestone 4)</t>
  </si>
  <si>
    <t>Data Extraction for Analysis Module</t>
  </si>
  <si>
    <t>Work is approximately 70-75% complete and on track for completion for release in End of April 2013.</t>
  </si>
  <si>
    <t>Implemented Pedigree Storage &amp; Visualisation Module (Linked to Funding Milestone 4)</t>
  </si>
  <si>
    <t>Pedigree Storage &amp; Visualisation Module</t>
  </si>
  <si>
    <t>Have completed design work and database schema changes. Have also identified suitable pedigree visualisation tool for integration.</t>
  </si>
  <si>
    <t>Funding Milestone 4</t>
  </si>
  <si>
    <t>Linked to Milestone 10 and 11</t>
  </si>
  <si>
    <t>Approx 40% complete as Data Extraction is the majority of this milestone.</t>
  </si>
  <si>
    <t>Enhanced Data Linkage &amp; Reporting Module Complete (Linked to Funding Milestone 5)</t>
  </si>
  <si>
    <t>Enhanced Data Linkage &amp; Reporting Module</t>
  </si>
  <si>
    <t>Have completed a number of the required reporting enhancements
ADDITIONAL COMMENT</t>
  </si>
  <si>
    <t>Implemented Registry Management Module (Linked to Funding Milestone 5)</t>
  </si>
  <si>
    <t>Registry Management Module</t>
  </si>
  <si>
    <t>Implemented and tested sub-study management capability to allow subjects from a parent study to be allocated to sub-studies without duplicating core subject data.  Subproject concept is documented and within the UAT documents for Nik Zeps and ATR.  Travis believes this may need separate UAT document, but this functionality has been coded, tested and signed off as part of initial production release by WARTN Team.    Note the dates are wrong due to cell validation rules...actual date was 28/03/2013</t>
  </si>
  <si>
    <t>Integrated Genotypic Data Management Capability (Linked to Funding Milestone 5)</t>
  </si>
  <si>
    <t>Integrate Genotypic Data Management Capability</t>
  </si>
  <si>
    <t>please note that none of these dates take into account the change request we submitted, but we are back on target for those amended dates</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</si>
  <si>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</si>
  <si>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</si>
  <si>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</si>
  <si>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</si>
  <si>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</si>
  <si>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</si>
  <si>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</si>
  <si>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</si>
  <si>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</si>
  <si>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</si>
  <si>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rFont val="Calibri"/>
        <b val="true"/>
        <i val="false"/>
        <strike val="false"/>
        <color rgb="FF1F497D"/>
        <sz val="12"/>
        <u val="none"/>
      </rPr>
      <t xml:space="preserve">*Required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</si>
  <si>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</si>
  <si>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</si>
  <si>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</si>
  <si>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</si>
  <si>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</si>
  <si>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</si>
  <si>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</si>
  <si>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</si>
  <si>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</si>
  <si>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</si>
  <si>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</si>
  <si>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</si>
  <si>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</si>
  <si>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rFont val="Calibri"/>
        <b val="true"/>
        <i val="false"/>
        <strike val="false"/>
        <color rgb="FF1F497D"/>
        <sz val="12"/>
        <u val="none"/>
      </rPr>
      <t xml:space="preserve">* Required Field</t>
    </r>
  </si>
  <si>
    <t>Brief description of risk</t>
  </si>
  <si>
    <t>Mitigation</t>
  </si>
  <si>
    <t>Residual risk rating</t>
  </si>
  <si>
    <t>Ark-628</t>
  </si>
  <si>
    <t>The impact of the reduced $ and delay of the GVL project on genomics storage is unknown</t>
  </si>
  <si>
    <t xml:space="preserve"> Genomic Data Repository (installed at UNSW) determined not to be suitable so will be developing a solution in-house.  GVL project continues to be delayed.</t>
  </si>
  <si>
    <t>Amber</t>
  </si>
  <si>
    <t xml:space="preserve">Availability of appropriately skilled development resources. </t>
  </si>
  <si>
    <t>One developer has been ill and may need extended sick leave.  Have submitted an RFC to adjust milestone dates and have identified another part time develop to assist.  Developer did take leave, cannot be sure of the future availability of developer, but as of today he is back.  Another developer has taken up project management duties in addition to coding duties.  A tight timeline still exists, and part-time developer has not had the time available initially indicated to us. In the interim an increased output from some key members has allowed the project to make up for this shortfall as staff roll back into productivity</t>
  </si>
  <si>
    <t>Ongoing availability of partner organisation resources.</t>
  </si>
  <si>
    <t>Resourcing is not currently an issue.</t>
  </si>
  <si>
    <t>Green</t>
  </si>
  <si>
    <t>Availability RDSI, AAF and the Research Cloud.</t>
  </si>
  <si>
    <t>NSP stability is good. UWA will support use of UWA AAF services for production authentication.</t>
  </si>
  <si>
    <t>Completeness of configuration documentation for new studies</t>
  </si>
  <si>
    <t>Pushing back on deployment dates to ensure clients have clearly documented their configuration requirements</t>
  </si>
  <si>
    <t>Changes</t>
  </si>
  <si>
    <t>Number of changes:</t>
  </si>
  <si>
    <t>All changes formally requested through a Request For Change (RFC).</t>
  </si>
  <si>
    <t>Average days to approve:</t>
  </si>
  <si>
    <t>Number of open changes:</t>
  </si>
  <si>
    <r>
      <rPr>
        <rFont val="Calibri"/>
        <b val="true"/>
        <i val="false"/>
        <strike val="false"/>
        <color rgb="FF1F497D"/>
        <sz val="10"/>
        <u val="none"/>
      </rPr>
      <t xml:space="preserve">No. (in Nectar register)</t>
    </r>
    <r>
      <rPr>
        <rFont val="Calibri"/>
        <b val="true"/>
        <i val="false"/>
        <strike val="false"/>
        <color rgb="FF1F497D"/>
        <sz val="11"/>
        <u val="none"/>
      </rPr>
      <t xml:space="preserve">
</t>
    </r>
    <r>
      <rPr>
        <rFont val="Calibri"/>
        <b val="true"/>
        <i val="false"/>
        <strike val="false"/>
        <color rgb="FF1F497D"/>
        <sz val="14"/>
        <u val="none"/>
      </rPr>
      <t xml:space="preserve">* Req'd Field</t>
    </r>
  </si>
  <si>
    <t>Change Title</t>
  </si>
  <si>
    <t>Time impact
 (+/- days)</t>
  </si>
  <si>
    <t>Cost impact 
(+/- $)</t>
  </si>
  <si>
    <t>Date requested</t>
  </si>
  <si>
    <t>Anticipated Close (+28days)</t>
  </si>
  <si>
    <t>Date approved</t>
  </si>
  <si>
    <t>No. of days to approve</t>
  </si>
  <si>
    <t>N1045</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</si>
  <si>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</si>
  <si>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</si>
  <si>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</si>
  <si>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</si>
  <si>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</si>
  <si>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</si>
  <si>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</si>
  <si>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</si>
  <si>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</si>
  <si>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</si>
  <si>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</si>
  <si>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</si>
  <si>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Have received UWA permission to use one of the Universities service allocation of 12 services for use in production</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</si>
  <si>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</si>
  <si>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</si>
  <si>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</si>
  <si>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</si>
  <si>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</si>
  <si>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</si>
  <si>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</si>
  <si>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</si>
  <si>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</si>
  <si>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t>
  </si>
  <si>
    <t xml:space="preserve">Genomics Virtual Laboratory Project </t>
  </si>
  <si>
    <t>Interface Definitions</t>
  </si>
  <si>
    <t>This project has now been signed off by NeCTAR so we are moving forward to determine solution fit.  GVL is behind schedule, so alternative in house solutions may be need in the interim?</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</si>
  <si>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</si>
  <si>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</si>
  <si>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</si>
  <si>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</si>
  <si>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</si>
  <si>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</si>
  <si>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</si>
  <si>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</si>
  <si>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</si>
  <si>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</si>
  <si>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</si>
  <si>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</si>
  <si>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</si>
  <si>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</si>
  <si>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</si>
  <si>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</si>
  <si>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</si>
  <si>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</si>
  <si>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</si>
  <si>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</si>
  <si>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</si>
  <si>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</si>
  <si>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</si>
  <si>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</si>
  <si>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</si>
  <si>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</si>
  <si>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</si>
  <si>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</si>
  <si>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</si>
  <si>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</si>
  <si>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</si>
  <si>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</si>
  <si>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</si>
  <si>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</si>
  <si>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</si>
  <si>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</si>
  <si>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</si>
  <si>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</si>
  <si>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</si>
  <si>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Monthly blog (may synch with twitter)</t>
  </si>
  <si>
    <t>article</t>
  </si>
  <si>
    <t>No</t>
  </si>
  <si>
    <t>Press Release once we have permission from some of our current users.</t>
  </si>
  <si>
    <t>e-news</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</si>
  <si>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</si>
  <si>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</si>
  <si>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</si>
  <si>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</si>
  <si>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</si>
  <si>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</si>
  <si>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</si>
  <si>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</si>
  <si>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</si>
  <si>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</si>
  <si>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</si>
  <si>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</si>
  <si>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</si>
  <si>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</si>
  <si>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</si>
  <si>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</si>
  <si>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</si>
  <si>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</si>
  <si>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</si>
  <si>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</si>
  <si>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</si>
  <si>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</si>
  <si>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</si>
  <si>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</si>
  <si>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</si>
  <si>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</si>
  <si>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</si>
  <si>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</si>
  <si>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</si>
  <si>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</si>
  <si>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</si>
  <si>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</si>
  <si>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</si>
  <si>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</si>
  <si>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</si>
  <si>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</si>
  <si>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</si>
  <si>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</si>
  <si>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</si>
  <si>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</si>
  <si>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</si>
  <si>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</si>
  <si>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</si>
  <si>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</si>
  <si>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</si>
  <si>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</si>
  <si>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</si>
  <si>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</si>
  <si>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</si>
  <si>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</si>
  <si>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</si>
  <si>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</si>
  <si>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</si>
  <si>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</si>
  <si>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</si>
  <si>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</si>
  <si>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</si>
  <si>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Pilot</t>
  </si>
  <si>
    <t>Hardware</t>
  </si>
  <si>
    <t>closed</t>
  </si>
  <si>
    <t>press release</t>
  </si>
  <si>
    <t>Production</t>
  </si>
  <si>
    <t>Software</t>
  </si>
  <si>
    <t>radio item</t>
  </si>
  <si>
    <t>Out of Service</t>
  </si>
  <si>
    <t>Document</t>
  </si>
  <si>
    <t>television item</t>
  </si>
  <si>
    <t>event</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</si>
  <si>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</si>
  <si>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</si>
  <si>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</si>
  <si>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</si>
  <si>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</si>
  <si>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</si>
  <si>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</si>
  <si>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</si>
  <si>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</si>
  <si>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</si>
  <si>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</si>
  <si>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</si>
  <si>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</si>
  <si>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</si>
  <si>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</si>
  <si>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</si>
  <si>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</si>
  <si>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</si>
  <si>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</si>
  <si>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</si>
  <si>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</si>
  <si>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</si>
  <si>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</si>
  <si>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</si>
  <si>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</si>
  <si>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</si>
  <si>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</si>
  <si>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</si>
  <si>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</si>
  <si>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</si>
  <si>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</si>
  <si>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</si>
  <si>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</si>
  <si>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</si>
  <si>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</si>
  <si>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</si>
  <si>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</si>
  <si>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</si>
  <si>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ARK_1.1.1</t>
  </si>
  <si>
    <t>Integrated Billing &amp; Invoicing</t>
  </si>
  <si>
    <t>1.1.1</t>
  </si>
  <si>
    <t>UWA</t>
  </si>
  <si>
    <t>Atlassian Subversion Repository</t>
  </si>
  <si>
    <t>ARK_1.1.1a</t>
  </si>
  <si>
    <t>Questionnaire &amp; LIMS Modules</t>
  </si>
  <si>
    <t>ARK_1.1.1b</t>
  </si>
  <si>
    <t>Registry Module</t>
  </si>
  <si>
    <t>1.1.1c</t>
  </si>
  <si>
    <t>ARK_1.1.1c</t>
  </si>
  <si>
    <t>Initial Production Research Cloud Deployed</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</si>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</sst>
</file>

<file path=xl/styles.xml><?xml version="1.0" encoding="utf-8"?>
<styleSheet xmlns="http://schemas.openxmlformats.org/spreadsheetml/2006/main" xml:space="preserve">
  <numFmts count="6">
    <numFmt numFmtId="164" formatCode="[$-C09]dd\-mmm\-yy;@"/>
    <numFmt numFmtId="165" formatCode="&quot;$&quot;#,##0.00"/>
    <numFmt numFmtId="166" formatCode="[$-C09]dd\-mmmm\-yyyy;@"/>
    <numFmt numFmtId="167" formatCode="&quot;$&quot;#,##0.00;[Red]&quot;$&quot;#,##0.00"/>
    <numFmt numFmtId="168" formatCode="[&gt;=1000]#,##0,&quot;&quot;;0"/>
    <numFmt numFmtId="169" formatCode="[$-C09]d\ mmmm\ yyyy;@"/>
  </numFmts>
  <fonts count="33">
    <font>
      <b val="0"/>
      <i val="0"/>
      <strike val="0"/>
      <u val="none"/>
      <sz val="10"/>
      <color rgb="FF000000"/>
      <name val="Calibri"/>
    </font>
    <font>
      <b val="0"/>
      <i val="0"/>
      <strike val="0"/>
      <u val="none"/>
      <sz val="10"/>
      <color rgb="FF7F7F7F"/>
      <name val="Calibri"/>
    </font>
    <font>
      <b val="0"/>
      <i val="0"/>
      <strike val="0"/>
      <u val="none"/>
      <sz val="12"/>
      <color rgb="FFFFFFFF"/>
      <name val="Calibri"/>
    </font>
    <font>
      <b val="1"/>
      <i val="0"/>
      <strike val="0"/>
      <u val="none"/>
      <sz val="13"/>
      <color rgb="FF1F497D"/>
      <name val="Calibri"/>
    </font>
    <font>
      <b val="1"/>
      <i val="0"/>
      <strike val="0"/>
      <u val="none"/>
      <sz val="15"/>
      <color rgb="FF1F497D"/>
      <name val="Calibri"/>
    </font>
    <font>
      <b val="1"/>
      <i val="0"/>
      <strike val="0"/>
      <u val="none"/>
      <sz val="10"/>
      <color rgb="FF000000"/>
      <name val="Calibri"/>
    </font>
    <font>
      <b val="1"/>
      <i val="0"/>
      <strike val="0"/>
      <u val="none"/>
      <sz val="18"/>
      <color rgb="FF1F497D"/>
      <name val="Cambria"/>
    </font>
    <font>
      <b val="0"/>
      <i val="0"/>
      <strike val="0"/>
      <u val="none"/>
      <sz val="11"/>
      <color rgb="FF000000"/>
      <name val="Calibri"/>
    </font>
    <font>
      <b val="0"/>
      <i val="0"/>
      <strike val="0"/>
      <u val="single"/>
      <sz val="10"/>
      <color rgb="FF0000FF"/>
      <name val="Calibri"/>
    </font>
    <font>
      <b val="1"/>
      <i val="0"/>
      <strike val="0"/>
      <u val="single"/>
      <sz val="10"/>
      <color rgb="FF0000FF"/>
      <name val="Calibri"/>
    </font>
    <font>
      <b val="1"/>
      <i val="0"/>
      <strike val="0"/>
      <u val="none"/>
      <sz val="11"/>
      <color rgb="FF1F497D"/>
      <name val="Calibri"/>
    </font>
    <font>
      <b val="1"/>
      <i val="0"/>
      <strike val="0"/>
      <u val="none"/>
      <sz val="9"/>
      <color rgb="FF1F497D"/>
      <name val="Calibri"/>
    </font>
    <font>
      <b val="0"/>
      <i val="0"/>
      <strike val="0"/>
      <u val="none"/>
      <sz val="11"/>
      <color rgb="FF1F497D"/>
      <name val="Calibri"/>
    </font>
    <font>
      <b val="0"/>
      <i val="0"/>
      <strike val="0"/>
      <u val="none"/>
      <sz val="12"/>
      <color rgb="FF006100"/>
      <name val="Calibri"/>
    </font>
    <font>
      <b val="0"/>
      <i val="0"/>
      <strike val="0"/>
      <u val="none"/>
      <sz val="12"/>
      <color rgb="FF9C6500"/>
      <name val="Calibri"/>
    </font>
    <font>
      <b val="0"/>
      <i val="0"/>
      <strike val="0"/>
      <u val="none"/>
      <sz val="12"/>
      <color rgb="FF9C0006"/>
      <name val="Calibri"/>
    </font>
    <font>
      <b val="1"/>
      <i val="0"/>
      <strike val="0"/>
      <u val="none"/>
      <sz val="12"/>
      <color rgb="FF000000"/>
      <name val="Calibri"/>
    </font>
    <font>
      <b val="1"/>
      <i val="0"/>
      <strike val="0"/>
      <u val="none"/>
      <sz val="12"/>
      <color rgb="FF006100"/>
      <name val="Calibri"/>
    </font>
    <font>
      <b val="1"/>
      <i val="0"/>
      <strike val="0"/>
      <u val="none"/>
      <sz val="12"/>
      <color rgb="FF9C6500"/>
      <name val="Calibri"/>
    </font>
    <font>
      <b val="1"/>
      <i val="0"/>
      <strike val="0"/>
      <u val="none"/>
      <sz val="12"/>
      <color rgb="FF9C0006"/>
      <name val="Calibri"/>
    </font>
    <font>
      <b val="0"/>
      <i val="0"/>
      <strike val="0"/>
      <u val="none"/>
      <sz val="10"/>
      <color rgb="FFFFFFFF"/>
      <name val="Calibri"/>
    </font>
    <font>
      <b val="1"/>
      <i val="0"/>
      <strike val="0"/>
      <u val="none"/>
      <sz val="12"/>
      <color rgb="FF3F3F3F"/>
      <name val="Calibri"/>
    </font>
    <font>
      <b val="0"/>
      <i val="0"/>
      <strike val="0"/>
      <u val="none"/>
      <sz val="24"/>
      <color rgb="FF000000"/>
      <name val="Calibri"/>
    </font>
    <font>
      <b val="1"/>
      <i val="0"/>
      <strike val="0"/>
      <u val="none"/>
      <sz val="12"/>
      <color rgb="FFFFFFFF"/>
      <name val="Calibri"/>
    </font>
    <font>
      <b val="1"/>
      <i val="0"/>
      <strike val="0"/>
      <u val="none"/>
      <sz val="10"/>
      <color rgb="FF7F7F7F"/>
      <name val="Calibri"/>
    </font>
    <font>
      <b val="0"/>
      <i val="0"/>
      <strike val="0"/>
      <u val="none"/>
      <sz val="12"/>
      <color rgb="FF000000"/>
      <name val="Calibri"/>
    </font>
    <font>
      <b val="0"/>
      <i val="1"/>
      <strike val="0"/>
      <u val="none"/>
      <sz val="12"/>
      <color rgb="FF7F7F7F"/>
      <name val="Calibri"/>
    </font>
    <font>
      <b val="1"/>
      <i val="0"/>
      <strike val="0"/>
      <u val="none"/>
      <sz val="11"/>
      <color rgb="FF000000"/>
      <name val="Calibri"/>
    </font>
    <font>
      <b val="1"/>
      <i val="0"/>
      <strike val="0"/>
      <u val="none"/>
      <sz val="8"/>
      <color rgb="FF000000"/>
      <name val="Calibri"/>
    </font>
    <font>
      <b val="1"/>
      <i val="0"/>
      <strike val="0"/>
      <u val="none"/>
      <sz val="10"/>
      <color rgb="FFFFFFFF"/>
      <name val="Calibri"/>
    </font>
    <font>
      <b val="1"/>
      <i val="1"/>
      <strike val="0"/>
      <u val="none"/>
      <sz val="14"/>
      <color rgb="FFFF0000"/>
      <name val="Calibri"/>
    </font>
    <font>
      <b val="1"/>
      <i val="0"/>
      <strike val="0"/>
      <u val="none"/>
      <sz val="10"/>
      <color rgb="FF1F497D"/>
      <name val="Calibri"/>
    </font>
    <font>
      <b val="0"/>
      <i val="0"/>
      <strike val="0"/>
      <u val="single"/>
      <sz val="14"/>
      <color rgb="FF0000FF"/>
      <name val="Calibri"/>
    </font>
  </fonts>
  <fills count="15">
    <fill>
      <patternFill patternType="none"/>
    </fill>
    <fill>
      <patternFill patternType="gray125">
        <fgColor rgb="FFFFFFFF"/>
        <bgColor rgb="FF000000"/>
      </patternFill>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0000"/>
        <bgColor rgb="FFFFFFFF"/>
      </patternFill>
    </fill>
    <fill>
      <patternFill patternType="solid">
        <fgColor rgb="FFFFFF00"/>
        <bgColor rgb="FFFFFFFF"/>
      </patternFill>
    </fill>
    <fill>
      <patternFill patternType="solid">
        <fgColor rgb="FFFFFFCC"/>
        <bgColor rgb="FF000000"/>
      </patternFill>
    </fill>
  </fills>
  <borders count="79">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rder>
    <border>
      <left style="medium">
        <color rgb="FF000000"/>
      </left>
      <right style="medium">
        <color rgb="FF000000"/>
      </right>
      <top style="thin">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bottom style="thick">
        <color rgb="FF4F81BD"/>
      </bottom>
    </border>
    <border>
      <left style="thin">
        <color rgb="FF000000"/>
      </left>
      <right style="thin">
        <color rgb="FF000000"/>
      </right>
      <top style="thin">
        <color rgb="FF000000"/>
      </top>
      <bottom style="medium">
        <color rgb="FF000000"/>
      </bottom>
    </border>
    <border>
      <right style="medium">
        <color rgb="FF000000"/>
      </right>
      <top style="medium">
        <color rgb="FF000000"/>
      </top>
      <bottom style="thin">
        <color rgb="FF000000"/>
      </bottom>
    </border>
    <border>
      <right style="medium">
        <color rgb="FF000000"/>
      </right>
      <top style="thin">
        <color rgb="FF000000"/>
      </top>
      <bottom style="thin">
        <color rgb="FF000000"/>
      </bottom>
    </border>
    <border>
      <left style="medium">
        <color rgb="FF000000"/>
      </left>
      <top style="medium">
        <color rgb="FF000000"/>
      </top>
      <bottom style="thin">
        <color rgb="FF000000"/>
      </bottom>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top style="medium">
        <color rgb="FF000000"/>
      </top>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border>
    <border>
      <left style="thin">
        <color rgb="FF000000"/>
      </left>
      <bottom style="thin">
        <color rgb="FF000000"/>
      </bottom>
    </border>
    <border>
      <left style="thin">
        <color rgb="FF000000"/>
      </left>
      <top style="thin">
        <color rgb="FF000000"/>
      </top>
    </border>
    <border>
      <top style="thin">
        <color rgb="FF000000"/>
      </top>
    </border>
    <border>
      <bottom style="thin">
        <color rgb="FF000000"/>
      </bottom>
    </border>
    <border>
      <left style="thin">
        <color rgb="FF000000"/>
      </left>
      <right style="thin">
        <color rgb="FF000000"/>
      </right>
      <top style="thin">
        <color rgb="FF000000"/>
      </top>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top style="medium">
        <color rgb="FF000000"/>
      </top>
      <bottom style="thin">
        <color rgb="FF000000"/>
      </bottom>
    </border>
    <border>
      <top style="thin">
        <color rgb="FF000000"/>
      </top>
      <bottom style="thin">
        <color rgb="FF000000"/>
      </bottom>
    </border>
    <border>
      <top style="thin">
        <color rgb="FF000000"/>
      </top>
      <bottom style="medium">
        <color rgb="FF000000"/>
      </bottom>
    </border>
    <border>
      <left style="thin">
        <color rgb="FF3F3F3F"/>
      </left>
      <right style="thin">
        <color rgb="FF3F3F3F"/>
      </right>
      <top style="thin">
        <color rgb="FF3F3F3F"/>
      </top>
      <bottom style="thin">
        <color rgb="FF3F3F3F"/>
      </bottom>
    </border>
    <border>
      <bottom style="medium">
        <color rgb="FF000000"/>
      </bottom>
    </border>
    <border>
      <right style="thin">
        <color rgb="FF000000"/>
      </right>
      <top style="medium">
        <color rgb="FF000000"/>
      </top>
      <bottom style="thin">
        <color rgb="FF000000"/>
      </bottom>
    </border>
    <border>
      <right style="thin">
        <color rgb="FF000000"/>
      </right>
    </border>
    <border>
      <left style="thin">
        <color rgb="FF000000"/>
      </left>
      <top style="medium">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thin">
        <color rgb="FF000000"/>
      </left>
      <top style="thin">
        <color rgb="FF000000"/>
      </top>
      <bottom style="thin">
        <color rgb="FF000000"/>
      </bottom>
    </border>
    <border>
      <left style="medium">
        <color rgb="FF000000"/>
      </left>
    </border>
    <border>
      <right style="medium">
        <color rgb="FF000000"/>
      </right>
    </border>
    <border>
      <left style="thin">
        <color rgb="FF000000"/>
      </left>
      <right style="medium">
        <color rgb="FF000000"/>
      </right>
      <top style="thin">
        <color rgb="FF000000"/>
      </top>
    </border>
    <border>
      <right style="thin">
        <color rgb="FF000000"/>
      </right>
      <top style="thin">
        <color rgb="FF000000"/>
      </top>
      <bottom style="thin">
        <color rgb="FF000000"/>
      </bottom>
    </border>
    <border>
      <right style="medium">
        <color rgb="FF000000"/>
      </right>
      <top style="medium">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A6BFDD"/>
      </top>
      <bottom style="thin">
        <color rgb="FF000000"/>
      </bottom>
    </border>
    <border>
      <left style="medium">
        <color rgb="FF000000"/>
      </left>
      <bottom style="medium">
        <color rgb="FF000000"/>
      </bottom>
    </border>
    <border>
      <top style="medium">
        <color rgb="FF95B3D7"/>
      </top>
      <bottom style="thin">
        <color rgb="FF000000"/>
      </bottom>
    </border>
    <border>
      <right style="medium">
        <color rgb="FF000000"/>
      </right>
      <top style="thin">
        <color rgb="FF000000"/>
      </top>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thin">
        <color rgb="FF000000"/>
      </right>
      <top style="thin">
        <color rgb="FF000000"/>
      </top>
    </border>
    <border>
      <bottom style="medium">
        <color rgb="FF95B3D7"/>
      </bottom>
    </border>
    <border>
      <left style="medium">
        <color rgb="FF000000"/>
      </left>
      <right style="medium">
        <color rgb="FF000000"/>
      </right>
      <bottom style="thin">
        <color rgb="FF000000"/>
      </bottom>
    </border>
    <border>
      <left style="medium">
        <color rgb="FF000000"/>
      </left>
      <right style="thin">
        <color rgb="FF000000"/>
      </right>
      <bottom style="medium">
        <color rgb="FF000000"/>
      </bottom>
    </border>
    <border>
      <left style="medium">
        <color rgb="FF000000"/>
      </left>
      <right style="medium">
        <color rgb="FF000000"/>
      </right>
      <top style="thin">
        <color rgb="FF000000"/>
      </top>
      <bottom style="medium">
        <color rgb="FF000000"/>
      </bottom>
    </border>
    <border>
      <right style="medium">
        <color rgb="FF000000"/>
      </right>
      <bottom style="thin">
        <color rgb="FF000000"/>
      </bottom>
    </border>
    <border>
      <left style="mediumDashed">
        <color rgb="FF000000"/>
      </left>
      <right style="mediumDashed">
        <color rgb="FF000000"/>
      </right>
      <top style="mediumDashed">
        <color rgb="FF000000"/>
      </top>
      <bottom style="medium">
        <color rgb="FF000000"/>
      </bottom>
    </border>
    <border>
      <left style="mediumDashed">
        <color rgb="FF000000"/>
      </left>
      <right style="mediumDashed">
        <color rgb="FF000000"/>
      </right>
      <bottom style="mediumDashed">
        <color rgb="FF000000"/>
      </bottom>
    </border>
    <border>
      <left style="thin">
        <color rgb="FF000000"/>
      </left>
      <right style="thin">
        <color rgb="FF000000"/>
      </right>
      <bottom style="medium">
        <color rgb="FF000000"/>
      </bottom>
    </border>
    <border>
      <right style="medium">
        <color rgb="FF000000"/>
      </right>
      <bottom style="medium">
        <color rgb="FF000000"/>
      </bottom>
    </border>
    <border>
      <left style="thin">
        <color rgb="FFB2B2B2"/>
      </left>
      <right style="thin">
        <color rgb="FFB2B2B2"/>
      </right>
      <top style="thin">
        <color rgb="FFB2B2B2"/>
      </top>
      <bottom style="thin">
        <color rgb="FFB2B2B2"/>
      </bottom>
    </border>
    <border>
      <left style="medium">
        <color rgb="FF000000"/>
      </left>
      <right style="thin">
        <color rgb="FF000000"/>
      </right>
      <top style="medium">
        <color rgb="FF000000"/>
      </top>
      <bottom style="thin">
        <color rgb="FFA6BFDD"/>
      </bottom>
    </border>
    <border>
      <left style="thin">
        <color rgb="FF000000"/>
      </left>
      <right style="medium">
        <color rgb="FF000000"/>
      </right>
      <top style="medium">
        <color rgb="FF000000"/>
      </top>
      <bottom style="thin">
        <color rgb="FFA6BFDD"/>
      </bottom>
    </border>
    <border>
      <left style="medium">
        <color rgb="FF000000"/>
      </left>
      <top style="medium">
        <color rgb="FF000000"/>
      </top>
      <bottom style="medium">
        <color rgb="FF95B3D7"/>
      </bottom>
    </border>
    <border>
      <top style="medium">
        <color rgb="FF000000"/>
      </top>
      <bottom style="medium">
        <color rgb="FF95B3D7"/>
      </bottom>
    </border>
    <border>
      <right style="medium">
        <color rgb="FF000000"/>
      </right>
      <top style="medium">
        <color rgb="FF000000"/>
      </top>
      <bottom style="medium">
        <color rgb="FF95B3D7"/>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bottom style="medium">
        <color rgb="FF000000"/>
      </bottom>
    </border>
  </borders>
  <cellStyleXfs count="1">
    <xf numFmtId="0" fontId="0" fillId="0" borderId="0"/>
  </cellStyleXfs>
  <cellXfs count="518">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1">
      <alignment horizontal="left" vertical="bottom" textRotation="0" wrapText="false" shrinkToFit="false"/>
    </xf>
    <xf xfId="0" fontId="5"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6" numFmtId="0" fillId="2" borderId="0" applyFont="1" applyNumberFormat="0" applyFill="0" applyBorder="0" applyAlignment="0">
      <alignment horizontal="general" vertical="bottom" textRotation="0" wrapText="false" shrinkToFit="false"/>
    </xf>
    <xf xfId="0" fontId="7" numFmtId="0" fillId="2" borderId="0" applyFont="1" applyNumberFormat="0" applyFill="0"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5" numFmtId="0" fillId="2" borderId="0" applyFont="1" applyNumberFormat="0" applyFill="0" applyBorder="0" applyAlignment="1">
      <alignment horizontal="left"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top" textRotation="0" wrapText="true" shrinkToFit="false"/>
    </xf>
    <xf xfId="0" fontId="3"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10" numFmtId="0" fillId="4" borderId="1" applyFont="1" applyNumberFormat="0" applyFill="1" applyBorder="1" applyAlignment="1">
      <alignment horizontal="general" vertical="bottom" textRotation="0" wrapText="true" shrinkToFit="false"/>
    </xf>
    <xf xfId="0" fontId="0" numFmtId="164" fillId="3" borderId="0" applyFont="0" applyNumberFormat="1"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1" numFmtId="0" fillId="3" borderId="1" applyFont="1" applyNumberFormat="0" applyFill="1"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1" numFmtId="0" fillId="3" borderId="0" applyFont="1" applyNumberFormat="0" applyFill="1" applyBorder="0" applyAlignment="1">
      <alignment horizontal="center"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3" borderId="0" applyFont="0" applyNumberFormat="0" applyFill="1" applyBorder="0" applyAlignment="1">
      <alignment horizontal="center" vertical="bottom" textRotation="0" wrapText="false" shrinkToFit="false"/>
    </xf>
    <xf xfId="0" fontId="1" numFmtId="14" fillId="3" borderId="1" applyFont="1" applyNumberFormat="1" applyFill="1" applyBorder="1" applyAlignment="1">
      <alignment horizontal="center" vertical="bottom" textRotation="0" wrapText="false" shrinkToFit="false"/>
    </xf>
    <xf xfId="0" fontId="5" numFmtId="0" fillId="2" borderId="3" applyFont="1" applyNumberFormat="0" applyFill="0" applyBorder="1" applyAlignment="1">
      <alignment horizontal="center" vertical="bottom" textRotation="0" wrapText="false" shrinkToFit="false"/>
    </xf>
    <xf xfId="0" fontId="0" numFmtId="0" fillId="2" borderId="4" applyFont="0" applyNumberFormat="0" applyFill="0" applyBorder="1" applyAlignment="1">
      <alignment horizontal="center" vertical="bottom" textRotation="0" wrapText="false" shrinkToFit="false"/>
    </xf>
    <xf xfId="0" fontId="0" numFmtId="0" fillId="2" borderId="5" applyFont="0" applyNumberFormat="0" applyFill="0" applyBorder="1" applyAlignment="1">
      <alignment horizontal="center" vertical="bottom" textRotation="0" wrapText="false" shrinkToFit="false"/>
    </xf>
    <xf xfId="0" fontId="0" numFmtId="0" fillId="2" borderId="6" applyFont="0" applyNumberFormat="0" applyFill="0" applyBorder="1" applyAlignment="1">
      <alignment horizontal="center"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11" numFmtId="0" fillId="4" borderId="7" applyFont="1" applyNumberFormat="0" applyFill="1" applyBorder="1" applyAlignment="1">
      <alignment horizontal="center" vertical="bottom" textRotation="0" wrapText="true" shrinkToFit="false"/>
    </xf>
    <xf xfId="0" fontId="10" numFmtId="0" fillId="4" borderId="8" applyFont="1" applyNumberFormat="0" applyFill="1" applyBorder="1" applyAlignment="1">
      <alignment horizontal="center" vertical="bottom" textRotation="0" wrapText="true" shrinkToFit="false"/>
    </xf>
    <xf xfId="0" fontId="10" numFmtId="0" fillId="4" borderId="9" applyFont="1" applyNumberFormat="0" applyFill="1" applyBorder="1" applyAlignment="1">
      <alignment horizontal="center" vertical="bottom" textRotation="0" wrapText="true" shrinkToFit="false"/>
    </xf>
    <xf xfId="0" fontId="3" numFmtId="0" fillId="2" borderId="0" applyFont="1" applyNumberFormat="0" applyFill="0" applyBorder="0" applyAlignment="0">
      <alignment horizontal="general" vertical="bottom" textRotation="0" wrapText="false" shrinkToFit="false"/>
    </xf>
    <xf xfId="0" fontId="4" numFmtId="0" fillId="2" borderId="10" applyFont="1" applyNumberFormat="0" applyFill="0" applyBorder="1" applyAlignment="1">
      <alignment horizontal="left" vertical="bottom" textRotation="0" wrapText="false" shrinkToFit="false"/>
    </xf>
    <xf xfId="0" fontId="1" numFmtId="0" fillId="3" borderId="0" applyFont="1" applyNumberFormat="0" applyFill="1" applyBorder="0" applyAlignment="0">
      <alignment horizontal="general" vertical="bottom" textRotation="0" wrapText="false" shrinkToFit="false"/>
    </xf>
    <xf xfId="0" fontId="10" numFmtId="0" fillId="4" borderId="7" applyFont="1" applyNumberFormat="0" applyFill="1" applyBorder="1" applyAlignment="1">
      <alignment horizontal="center" vertical="bottom" textRotation="0" wrapText="true" shrinkToFit="false"/>
    </xf>
    <xf xfId="0" fontId="10" numFmtId="0" fillId="4" borderId="8" applyFont="1" applyNumberFormat="0" applyFill="1" applyBorder="1" applyAlignment="1">
      <alignment horizontal="center" vertical="bottom" textRotation="0" wrapText="true" shrinkToFit="false"/>
    </xf>
    <xf xfId="0" fontId="10" numFmtId="0" fillId="4" borderId="9" applyFont="1" applyNumberFormat="0" applyFill="1" applyBorder="1" applyAlignment="1">
      <alignment horizontal="center" vertical="bottom" textRotation="0" wrapText="true" shrinkToFit="false"/>
    </xf>
    <xf xfId="0" fontId="1" numFmtId="14" fillId="3" borderId="11" applyFont="1" applyNumberFormat="1" applyFill="1" applyBorder="1" applyAlignment="1">
      <alignment horizontal="center" vertical="bottom" textRotation="0" wrapText="false" shrinkToFit="false"/>
    </xf>
    <xf xfId="0" fontId="10" numFmtId="0" fillId="4" borderId="7" applyFont="1" applyNumberFormat="0" applyFill="1" applyBorder="1" applyAlignment="0">
      <alignment horizontal="general" vertical="bottom" textRotation="0" wrapText="false" shrinkToFit="false"/>
    </xf>
    <xf xfId="0" fontId="10" numFmtId="0" fillId="4" borderId="8" applyFont="1" applyNumberFormat="0" applyFill="1" applyBorder="1" applyAlignment="0">
      <alignment horizontal="general" vertical="bottom" textRotation="0" wrapText="false" shrinkToFit="false"/>
    </xf>
    <xf xfId="0" fontId="10" numFmtId="0" fillId="4" borderId="9" applyFont="1" applyNumberFormat="0" applyFill="1" applyBorder="1" applyAlignment="0">
      <alignment horizontal="general" vertical="bottom" textRotation="0" wrapText="false" shrinkToFit="false"/>
    </xf>
    <xf xfId="0" fontId="10" numFmtId="0" fillId="4" borderId="12" applyFont="1" applyNumberFormat="0" applyFill="1" applyBorder="1" applyAlignment="0">
      <alignment horizontal="general" vertical="bottom" textRotation="0" wrapText="false" shrinkToFit="false"/>
    </xf>
    <xf xfId="0" fontId="1" numFmtId="0" fillId="3" borderId="13" applyFont="1" applyNumberFormat="0" applyFill="1" applyBorder="1" applyAlignment="0">
      <alignment horizontal="general" vertical="bottom" textRotation="0" wrapText="false" shrinkToFit="false"/>
    </xf>
    <xf xfId="0" fontId="0" numFmtId="0" fillId="2" borderId="13" applyFont="0" applyNumberFormat="0" applyFill="0" applyBorder="1" applyAlignment="0">
      <alignment horizontal="general" vertical="bottom" textRotation="0" wrapText="false" shrinkToFit="false"/>
    </xf>
    <xf xfId="0" fontId="1" numFmtId="0" fillId="2" borderId="0" applyFont="1" applyNumberFormat="0" applyFill="0" applyBorder="0" applyAlignment="1">
      <alignment horizontal="center" vertical="bottom" textRotation="0" wrapText="false" shrinkToFit="false"/>
    </xf>
    <xf xfId="0" fontId="8" numFmtId="0" fillId="2" borderId="0" applyFont="1" applyNumberFormat="0" applyFill="0" applyBorder="0" applyAlignment="0" applyProtection="true">
      <alignment horizontal="general" vertical="bottom" textRotation="0" wrapText="false" shrinkToFit="false"/>
      <protection locked="false"/>
    </xf>
    <xf xfId="0" fontId="8" numFmtId="0" fillId="2" borderId="0" applyFont="1" applyNumberFormat="0" applyFill="0" applyBorder="0" applyAlignment="0" applyProtection="true">
      <alignment horizontal="general" vertical="bottom" textRotation="0" wrapText="false" shrinkToFit="false"/>
      <protection locked="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10" numFmtId="0" fillId="2" borderId="0" applyFont="1" applyNumberFormat="0" applyFill="0" applyBorder="0" applyAlignment="0">
      <alignment horizontal="general" vertical="bottom" textRotation="0" wrapText="false" shrinkToFit="false"/>
    </xf>
    <xf xfId="0" fontId="10"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11" numFmtId="0" fillId="4" borderId="7" applyFont="1" applyNumberFormat="0" applyFill="1" applyBorder="1" applyAlignment="1">
      <alignment horizontal="center" vertical="bottom" textRotation="0" wrapText="true" shrinkToFit="false"/>
    </xf>
    <xf xfId="0" fontId="10" numFmtId="0" fillId="4" borderId="8" applyFont="1" applyNumberFormat="0" applyFill="1" applyBorder="1" applyAlignment="1">
      <alignment horizontal="center" vertical="bottom" textRotation="0" wrapText="true" shrinkToFit="false"/>
    </xf>
    <xf xfId="0" fontId="10" numFmtId="0" fillId="4" borderId="9" applyFont="1" applyNumberFormat="0" applyFill="1" applyBorder="1" applyAlignment="1">
      <alignment horizontal="center" vertical="bottom" textRotation="0" wrapText="true" shrinkToFit="false"/>
    </xf>
    <xf xfId="0" fontId="10" numFmtId="0" fillId="2" borderId="0" applyFont="1" applyNumberFormat="0" applyFill="0" applyBorder="0" applyAlignment="1">
      <alignment horizontal="center" vertical="bottom" textRotation="0" wrapText="true" shrinkToFit="false"/>
    </xf>
    <xf xfId="0" fontId="0" numFmtId="164" fillId="2" borderId="0" applyFont="0" applyNumberFormat="1" applyFill="0" applyBorder="0" applyAlignment="1">
      <alignment horizontal="center" vertical="bottom" textRotation="0" wrapText="true" shrinkToFit="false"/>
    </xf>
    <xf xfId="0" fontId="1" numFmtId="0" fillId="3" borderId="1" applyFont="1" applyNumberFormat="0" applyFill="1" applyBorder="1"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true" shrinkToFit="false"/>
    </xf>
    <xf xfId="0" fontId="0" numFmtId="0" fillId="2" borderId="0" applyFont="0" applyNumberFormat="0" applyFill="0" applyBorder="0" applyAlignment="1">
      <alignment horizontal="left" vertical="bottom" textRotation="0" wrapText="true" shrinkToFit="false"/>
    </xf>
    <xf xfId="0" fontId="0" numFmtId="164" fillId="2" borderId="0" applyFont="0" applyNumberFormat="1" applyFill="0" applyBorder="0" applyAlignment="1">
      <alignment horizontal="center" vertical="bottom" textRotation="0" wrapText="true" shrinkToFit="false"/>
    </xf>
    <xf xfId="0" fontId="1" numFmtId="0" fillId="3" borderId="0" applyFont="1" applyNumberFormat="0" applyFill="1" applyBorder="0" applyAlignment="0">
      <alignment horizontal="general" vertical="bottom" textRotation="0" wrapText="false" shrinkToFit="false"/>
    </xf>
    <xf xfId="0" fontId="0" numFmtId="0" fillId="3" borderId="1" applyFont="0" applyNumberFormat="0" applyFill="1" applyBorder="1" applyAlignment="1">
      <alignment horizontal="center" vertical="bottom" textRotation="0" wrapText="true" shrinkToFit="false"/>
    </xf>
    <xf xfId="0" fontId="0" numFmtId="0" fillId="3" borderId="1" applyFont="0" applyNumberFormat="0" applyFill="1" applyBorder="1" applyAlignment="1">
      <alignment horizontal="center" vertical="bottom" textRotation="0" wrapText="true" shrinkToFit="false"/>
    </xf>
    <xf xfId="0" fontId="0" numFmtId="0" fillId="2" borderId="0" applyFont="0" applyNumberFormat="0" applyFill="0" applyBorder="0" applyAlignment="1">
      <alignment horizontal="center" vertical="bottom" textRotation="0" wrapText="true" shrinkToFit="false"/>
    </xf>
    <xf xfId="0" fontId="0" numFmtId="0" fillId="3" borderId="1" applyFont="0" applyNumberFormat="0" applyFill="1" applyBorder="1"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0" numFmtId="0" fillId="2" borderId="0" applyFont="0" applyNumberFormat="0" applyFill="0" applyBorder="0" applyAlignment="1">
      <alignment horizontal="left" vertical="bottom" textRotation="0" wrapText="true" shrinkToFit="false"/>
    </xf>
    <xf xfId="0" fontId="4" numFmtId="0" fillId="2" borderId="0" applyFont="1" applyNumberFormat="0" applyFill="0" applyBorder="0" applyAlignment="1">
      <alignment horizontal="left" vertical="bottom" textRotation="0" wrapText="false" shrinkToFit="false"/>
    </xf>
    <xf xfId="0" fontId="10" numFmtId="0" fillId="2" borderId="0" applyFont="1" applyNumberFormat="0" applyFill="0" applyBorder="0" applyAlignment="1">
      <alignment horizontal="center" vertical="bottom" textRotation="0" wrapText="true" shrinkToFit="false"/>
    </xf>
    <xf xfId="0" fontId="1" numFmtId="0" fillId="3" borderId="1" applyFont="1" applyNumberFormat="0" applyFill="1" applyBorder="1" applyAlignment="1">
      <alignment horizontal="center" vertical="bottom" textRotation="0" wrapText="true" shrinkToFit="false"/>
    </xf>
    <xf xfId="0" fontId="0" numFmtId="164" fillId="2" borderId="0" applyFont="0" applyNumberFormat="1" applyFill="0" applyBorder="0" applyAlignment="1">
      <alignment horizontal="center" vertical="bottom" textRotation="0" wrapText="false" shrinkToFit="false"/>
    </xf>
    <xf xfId="0" fontId="1" numFmtId="0" fillId="3" borderId="1" applyFont="1" applyNumberFormat="0" applyFill="1" applyBorder="1" applyAlignment="1">
      <alignment horizontal="center" vertical="bottom" textRotation="0" wrapText="false" shrinkToFit="false"/>
    </xf>
    <xf xfId="0" fontId="0" numFmtId="0" fillId="3" borderId="1" applyFont="0" applyNumberFormat="0" applyFill="1" applyBorder="1"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7" numFmtId="0" fillId="2" borderId="0" applyFont="1" applyNumberFormat="0" applyFill="0" applyBorder="0" applyAlignment="0">
      <alignment horizontal="general" vertical="bottom" textRotation="0" wrapText="false" shrinkToFit="false"/>
    </xf>
    <xf xfId="0" fontId="10"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10" numFmtId="0" fillId="2" borderId="0" applyFont="1" applyNumberFormat="0" applyFill="0" applyBorder="0" applyAlignment="1">
      <alignment horizontal="center" vertical="bottom" textRotation="0" wrapText="false" shrinkToFit="false"/>
    </xf>
    <xf xfId="0" fontId="10" numFmtId="0" fillId="2" borderId="0" applyFont="1" applyNumberFormat="0" applyFill="0" applyBorder="0" applyAlignment="1">
      <alignment horizontal="center" vertical="bottom" textRotation="0" wrapText="false" shrinkToFit="false"/>
    </xf>
    <xf xfId="0" fontId="0" numFmtId="0" fillId="2" borderId="0" applyFont="0" applyNumberFormat="0" applyFill="0" applyBorder="0" applyAlignment="1">
      <alignment horizontal="center" vertical="top" textRotation="0" wrapText="true" shrinkToFit="false"/>
    </xf>
    <xf xfId="0" fontId="10" numFmtId="0" fillId="4" borderId="14" applyFont="1" applyNumberFormat="0" applyFill="1" applyBorder="1"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10" numFmtId="0" fillId="4" borderId="15" applyFont="1" applyNumberFormat="0" applyFill="1" applyBorder="1" applyAlignment="0">
      <alignment horizontal="general" vertical="bottom" textRotation="0" wrapText="false" shrinkToFit="false"/>
    </xf>
    <xf xfId="0" fontId="10" numFmtId="0" fillId="4" borderId="16" applyFont="1" applyNumberFormat="0" applyFill="1" applyBorder="1" applyAlignment="0">
      <alignment horizontal="general" vertical="bottom" textRotation="0" wrapText="false" shrinkToFit="false"/>
    </xf>
    <xf xfId="0" fontId="1" numFmtId="165" fillId="3" borderId="17" applyFont="1" applyNumberFormat="1" applyFill="1" applyBorder="1" applyAlignment="1">
      <alignment horizontal="center" vertical="bottom" textRotation="0" wrapText="false" shrinkToFit="false"/>
    </xf>
    <xf xfId="0" fontId="1" numFmtId="0" fillId="2" borderId="0" applyFont="1" applyNumberFormat="0" applyFill="0" applyBorder="0" applyAlignment="1">
      <alignment horizontal="center" vertical="bottom" textRotation="0" wrapText="false" shrinkToFit="false"/>
    </xf>
    <xf xfId="0" fontId="1" numFmtId="0" fillId="3" borderId="0" applyFont="1" applyNumberFormat="0" applyFill="1" applyBorder="0" applyAlignment="1">
      <alignment horizontal="center" vertical="bottom" textRotation="0" wrapText="false" shrinkToFit="false"/>
    </xf>
    <xf xfId="0" fontId="0" numFmtId="0" fillId="2" borderId="18" applyFont="0" applyNumberFormat="0" applyFill="0" applyBorder="1"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true" shrinkToFit="false"/>
    </xf>
    <xf xfId="0" fontId="0" numFmtId="0" fillId="2" borderId="0" applyFont="0" applyNumberFormat="0" applyFill="0" applyBorder="0" applyAlignment="1">
      <alignment horizontal="general" vertical="bottom" textRotation="0" wrapText="true" shrinkToFit="false"/>
    </xf>
    <xf xfId="0" fontId="10" numFmtId="0" fillId="4" borderId="19" applyFont="1" applyNumberFormat="0" applyFill="1" applyBorder="1" applyAlignment="1">
      <alignment horizontal="general" vertical="bottom" textRotation="0" wrapText="true" shrinkToFit="false"/>
    </xf>
    <xf xfId="0" fontId="10" numFmtId="0" fillId="4" borderId="20" applyFont="1" applyNumberFormat="0" applyFill="1" applyBorder="1" applyAlignment="1">
      <alignment horizontal="general" vertical="bottom" textRotation="0" wrapText="true" shrinkToFit="false"/>
    </xf>
    <xf xfId="0" fontId="0" numFmtId="0" fillId="2" borderId="1" applyFont="0" applyNumberFormat="0" applyFill="0" applyBorder="1" applyAlignment="1" applyProtection="true">
      <alignment horizontal="center" vertical="top" textRotation="0" wrapText="false" shrinkToFit="false"/>
      <protection locked="false"/>
    </xf>
    <xf xfId="0" fontId="3" numFmtId="0" fillId="2" borderId="0" applyFont="1" applyNumberFormat="0" applyFill="0" applyBorder="0" applyAlignment="0">
      <alignment horizontal="general" vertical="bottom" textRotation="0" wrapText="false" shrinkToFit="false"/>
    </xf>
    <xf xfId="0" fontId="0" numFmtId="14" fillId="2" borderId="0" applyFont="0" applyNumberFormat="1" applyFill="0" applyBorder="0" applyAlignment="0">
      <alignment horizontal="general" vertical="bottom" textRotation="0" wrapText="false" shrinkToFit="false"/>
    </xf>
    <xf xfId="0" fontId="3" numFmtId="0" fillId="5" borderId="0" applyFont="1" applyNumberFormat="0" applyFill="1" applyBorder="0" applyAlignment="1">
      <alignment horizontal="left" vertical="bottom" textRotation="0" wrapText="false" shrinkToFit="false"/>
    </xf>
    <xf xfId="0" fontId="3" numFmtId="166" fillId="5" borderId="0" applyFont="1" applyNumberFormat="1" applyFill="1" applyBorder="0" applyAlignment="1">
      <alignment horizontal="left" vertical="bottom" textRotation="0" wrapText="false" shrinkToFit="false"/>
    </xf>
    <xf xfId="0" fontId="3" numFmtId="0" fillId="5" borderId="21" applyFont="1" applyNumberFormat="0" applyFill="1" applyBorder="1" applyAlignment="1">
      <alignment horizontal="left" vertical="bottom" textRotation="0" wrapText="false" shrinkToFit="false"/>
    </xf>
    <xf xfId="0" fontId="3" numFmtId="0" fillId="5" borderId="22" applyFont="1" applyNumberFormat="0" applyFill="1" applyBorder="1" applyAlignment="1">
      <alignment horizontal="left" vertical="bottom" textRotation="0" wrapText="false" shrinkToFit="false"/>
    </xf>
    <xf xfId="0" fontId="3" numFmtId="0" fillId="5" borderId="23" applyFont="1" applyNumberFormat="0" applyFill="1" applyBorder="1" applyAlignment="1">
      <alignment horizontal="left" vertical="bottom" textRotation="0" wrapText="false" shrinkToFit="false"/>
    </xf>
    <xf xfId="0" fontId="3" numFmtId="0" fillId="5" borderId="24" applyFont="1" applyNumberFormat="0" applyFill="1" applyBorder="1" applyAlignment="1">
      <alignment horizontal="left" vertical="bottom" textRotation="0" wrapText="false" shrinkToFit="false"/>
    </xf>
    <xf xfId="0" fontId="0" numFmtId="0" fillId="2" borderId="24" applyFont="0" applyNumberFormat="0" applyFill="0" applyBorder="1" applyAlignment="1">
      <alignment horizontal="center" vertical="bottom" textRotation="0" wrapText="false" shrinkToFit="false"/>
    </xf>
    <xf xfId="0" fontId="3" numFmtId="164" fillId="5" borderId="0" applyFont="1" applyNumberFormat="1" applyFill="1" applyBorder="0" applyAlignment="1">
      <alignment horizontal="left" vertical="bottom" textRotation="0" wrapText="false" shrinkToFit="false"/>
    </xf>
    <xf xfId="0" fontId="3" numFmtId="164" fillId="5" borderId="25" applyFont="1" applyNumberFormat="1" applyFill="1" applyBorder="1" applyAlignment="1">
      <alignment horizontal="left" vertical="bottom" textRotation="0" wrapText="false" shrinkToFit="false"/>
    </xf>
    <xf xfId="0" fontId="5" numFmtId="0" fillId="2" borderId="1" applyFont="1" applyNumberFormat="0" applyFill="0" applyBorder="1" applyAlignment="1">
      <alignment horizontal="center" vertical="bottom" textRotation="0" wrapText="false" shrinkToFit="false"/>
    </xf>
    <xf xfId="0" fontId="0" numFmtId="0" fillId="2" borderId="1" applyFont="0" applyNumberFormat="0" applyFill="0" applyBorder="1" applyAlignment="1">
      <alignment horizontal="center" vertical="bottom" textRotation="0" wrapText="false" shrinkToFit="false"/>
    </xf>
    <xf xfId="0" fontId="10" numFmtId="0" fillId="2" borderId="0" applyFont="1" applyNumberFormat="0" applyFill="0" applyBorder="0" applyAlignment="1">
      <alignment horizontal="left" vertical="bottom" textRotation="0" wrapText="false" shrinkToFit="false"/>
    </xf>
    <xf xfId="0" fontId="10" numFmtId="0" fillId="2" borderId="0" applyFont="1" applyNumberFormat="0" applyFill="0" applyBorder="0" applyAlignment="1">
      <alignment horizontal="center" vertical="bottom" textRotation="0" wrapText="false" shrinkToFit="false"/>
    </xf>
    <xf xfId="0" fontId="3" numFmtId="0" fillId="2" borderId="26" applyFont="1" applyNumberFormat="0" applyFill="0" applyBorder="1" applyAlignment="1">
      <alignment horizontal="general" vertical="bottom" textRotation="0" wrapText="true" shrinkToFit="false"/>
    </xf>
    <xf xfId="0" fontId="3" numFmtId="0" fillId="2" borderId="26" applyFont="1" applyNumberFormat="0" applyFill="0" applyBorder="1" applyAlignment="1">
      <alignment horizontal="general" vertical="bottom" textRotation="0" wrapText="true" shrinkToFit="false"/>
    </xf>
    <xf xfId="0" fontId="6" numFmtId="0" fillId="2" borderId="10" applyFont="1" applyNumberFormat="0" applyFill="0" applyBorder="1" applyAlignment="0">
      <alignment horizontal="general" vertical="bottom" textRotation="0" wrapText="false" shrinkToFit="false"/>
    </xf>
    <xf xfId="0" fontId="3" numFmtId="0" fillId="2" borderId="23" applyFont="1" applyNumberFormat="0" applyFill="0" applyBorder="1" applyAlignment="1">
      <alignment horizontal="general" vertical="bottom" textRotation="0" wrapText="true" shrinkToFit="false"/>
    </xf>
    <xf xfId="0" fontId="3" numFmtId="0" fillId="2" borderId="27" applyFont="1" applyNumberFormat="0" applyFill="0" applyBorder="1" applyAlignment="1">
      <alignment horizontal="general" vertical="bottom" textRotation="0" wrapText="true" shrinkToFit="false"/>
    </xf>
    <xf xfId="0" fontId="3" numFmtId="0" fillId="2" borderId="28" applyFont="1" applyNumberFormat="0" applyFill="0" applyBorder="1" applyAlignment="1">
      <alignment horizontal="general" vertical="bottom" textRotation="0" wrapText="true" shrinkToFit="false"/>
    </xf>
    <xf xfId="0" fontId="0" numFmtId="0" fillId="4" borderId="19" applyFont="0" applyNumberFormat="0" applyFill="1" applyBorder="1" applyAlignment="1">
      <alignment horizontal="left" vertical="bottom" textRotation="0" wrapText="true" shrinkToFit="false"/>
    </xf>
    <xf xfId="0" fontId="12" numFmtId="0" fillId="2" borderId="20" applyFont="1" applyNumberFormat="0" applyFill="0" applyBorder="1" applyAlignment="1" applyProtection="true">
      <alignment horizontal="general" vertical="bottom" textRotation="0" wrapText="true" shrinkToFit="false"/>
      <protection locked="false"/>
    </xf>
    <xf xfId="0" fontId="0" numFmtId="0" fillId="2" borderId="20" applyFont="0" applyNumberFormat="0" applyFill="0" applyBorder="1" applyAlignment="0" applyProtection="true">
      <alignment horizontal="general" vertical="bottom" textRotation="0" wrapText="false" shrinkToFit="false"/>
      <protection locked="false"/>
    </xf>
    <xf xfId="0" fontId="0" numFmtId="0" fillId="2" borderId="20" applyFont="0" applyNumberFormat="0" applyFill="0" applyBorder="1" applyAlignment="0" applyProtection="true">
      <alignment horizontal="general" vertical="bottom" textRotation="0" wrapText="false" shrinkToFit="false"/>
      <protection locked="false"/>
    </xf>
    <xf xfId="0" fontId="0" numFmtId="0" fillId="4" borderId="29" applyFont="0" applyNumberFormat="0" applyFill="1" applyBorder="1" applyAlignment="1">
      <alignment horizontal="left" vertical="bottom" textRotation="0" wrapText="true" shrinkToFit="false"/>
    </xf>
    <xf xfId="0" fontId="0" numFmtId="0" fillId="2" borderId="17" applyFont="0" applyNumberFormat="0" applyFill="0" applyBorder="1" applyAlignment="0" applyProtection="true">
      <alignment horizontal="general" vertical="bottom" textRotation="0" wrapText="false" shrinkToFit="false"/>
      <protection locked="false"/>
    </xf>
    <xf xfId="0" fontId="13" numFmtId="0" fillId="6" borderId="1" applyFont="1" applyNumberFormat="0" applyFill="1" applyBorder="1" applyAlignment="1">
      <alignment horizontal="center" vertical="center" textRotation="0" wrapText="true" shrinkToFit="false"/>
    </xf>
    <xf xfId="0" fontId="14" numFmtId="0" fillId="7" borderId="1" applyFont="1" applyNumberFormat="0" applyFill="1" applyBorder="1" applyAlignment="1">
      <alignment horizontal="center" vertical="center" textRotation="0" wrapText="true" shrinkToFit="false"/>
    </xf>
    <xf xfId="0" fontId="15" numFmtId="0" fillId="8" borderId="1" applyFont="1" applyNumberFormat="0" applyFill="1" applyBorder="1" applyAlignment="1">
      <alignment horizontal="center" vertical="center" textRotation="0" wrapText="true" shrinkToFit="false"/>
    </xf>
    <xf xfId="0" fontId="16" numFmtId="0" fillId="2" borderId="1" applyFont="1" applyNumberFormat="0" applyFill="0" applyBorder="1" applyAlignment="1">
      <alignment horizontal="center" vertical="center" textRotation="0" wrapText="false" shrinkToFit="false"/>
    </xf>
    <xf xfId="0" fontId="17" numFmtId="0" fillId="6" borderId="26" applyFont="1" applyNumberFormat="0" applyFill="1" applyBorder="1" applyAlignment="1">
      <alignment horizontal="center" vertical="center" textRotation="0" wrapText="false" shrinkToFit="false"/>
    </xf>
    <xf xfId="0" fontId="18" numFmtId="0" fillId="7" borderId="26" applyFont="1" applyNumberFormat="0" applyFill="1" applyBorder="1" applyAlignment="1">
      <alignment horizontal="center" vertical="center" textRotation="0" wrapText="false" shrinkToFit="false"/>
    </xf>
    <xf xfId="0" fontId="19" numFmtId="0" fillId="8" borderId="26" applyFont="1" applyNumberFormat="0" applyFill="1" applyBorder="1" applyAlignment="1">
      <alignment horizontal="center" vertical="center" textRotation="0" wrapText="false" shrinkToFit="false"/>
    </xf>
    <xf xfId="0" fontId="3" numFmtId="0" fillId="2" borderId="30" applyFont="1" applyNumberFormat="0" applyFill="0" applyBorder="1" applyAlignment="1">
      <alignment horizontal="center" vertical="center" textRotation="0" wrapText="false" shrinkToFit="false"/>
    </xf>
    <xf xfId="0" fontId="0" numFmtId="2" fillId="2" borderId="31" applyFont="0" applyNumberFormat="1" applyFill="0" applyBorder="1" applyAlignment="0" applyProtection="true">
      <alignment horizontal="general" vertical="bottom" textRotation="0" wrapText="false" shrinkToFit="false"/>
      <protection locked="false"/>
    </xf>
    <xf xfId="0" fontId="9" numFmtId="0" fillId="2" borderId="0" applyFont="1" applyNumberFormat="0" applyFill="0" applyBorder="0" applyAlignment="0" applyProtection="true">
      <alignment horizontal="general" vertical="bottom" textRotation="0" wrapText="false" shrinkToFit="false"/>
      <protection locked="false"/>
    </xf>
    <xf xfId="0" fontId="20" numFmtId="0" fillId="2" borderId="5" applyFont="1" applyNumberFormat="0" applyFill="0" applyBorder="1" applyAlignment="1">
      <alignment horizontal="center" vertical="bottom" textRotation="0" wrapText="false" shrinkToFit="false"/>
    </xf>
    <xf xfId="0" fontId="0" numFmtId="0" fillId="2" borderId="21" applyFont="0" applyNumberFormat="0" applyFill="0" applyBorder="1" applyAlignment="1">
      <alignment horizontal="left" vertical="bottom" textRotation="0" wrapText="true" shrinkToFit="false"/>
    </xf>
    <xf xfId="0" fontId="10" numFmtId="0" fillId="4" borderId="32" applyFont="1" applyNumberFormat="0" applyFill="1" applyBorder="1" applyAlignment="0">
      <alignment horizontal="general" vertical="bottom" textRotation="0" wrapText="false" shrinkToFit="false"/>
    </xf>
    <xf xfId="0" fontId="10" numFmtId="0" fillId="4" borderId="33" applyFont="1" applyNumberFormat="0" applyFill="1" applyBorder="1" applyAlignment="0">
      <alignment horizontal="general" vertical="bottom" textRotation="0" wrapText="false" shrinkToFit="false"/>
    </xf>
    <xf xfId="0" fontId="10" numFmtId="0" fillId="4" borderId="34" applyFont="1" applyNumberFormat="0" applyFill="1" applyBorder="1" applyAlignment="0">
      <alignment horizontal="general" vertical="bottom" textRotation="0" wrapText="false" shrinkToFit="false"/>
    </xf>
    <xf xfId="0" fontId="0" numFmtId="165" fillId="2" borderId="1" applyFont="0" applyNumberFormat="1" applyFill="0" applyBorder="1" applyAlignment="1" applyProtection="true">
      <alignment horizontal="center" vertical="bottom" textRotation="0" wrapText="false" shrinkToFit="false"/>
      <protection locked="false"/>
    </xf>
    <xf xfId="0" fontId="10" numFmtId="0" fillId="4" borderId="7" applyFont="1" applyNumberFormat="0" applyFill="1" applyBorder="1" applyAlignment="1">
      <alignment horizontal="center" vertical="bottom" textRotation="0" wrapText="false" shrinkToFit="false"/>
    </xf>
    <xf xfId="0" fontId="10" numFmtId="0" fillId="4" borderId="8" applyFont="1" applyNumberFormat="0" applyFill="1" applyBorder="1" applyAlignment="1">
      <alignment horizontal="center" vertical="bottom" textRotation="0" wrapText="false" shrinkToFit="false"/>
    </xf>
    <xf xfId="0" fontId="10" numFmtId="0" fillId="4" borderId="9" applyFont="1" applyNumberFormat="0" applyFill="1" applyBorder="1" applyAlignment="1">
      <alignment horizontal="center" vertical="bottom" textRotation="0" wrapText="false" shrinkToFit="false"/>
    </xf>
    <xf xfId="0" fontId="1" numFmtId="165" fillId="3" borderId="29" applyFont="1" applyNumberFormat="1" applyFill="1" applyBorder="1" applyAlignment="1">
      <alignment horizontal="center" vertical="bottom" textRotation="0" wrapText="false" shrinkToFit="false"/>
    </xf>
    <xf xfId="0" fontId="1" numFmtId="165" fillId="3" borderId="11" applyFont="1" applyNumberFormat="1" applyFill="1" applyBorder="1" applyAlignment="1">
      <alignment horizontal="center" vertical="bottom" textRotation="0" wrapText="false" shrinkToFit="false"/>
    </xf>
    <xf xfId="0" fontId="0" numFmtId="165" fillId="2" borderId="19" applyFont="0" applyNumberFormat="1" applyFill="0" applyBorder="1" applyAlignment="1" applyProtection="true">
      <alignment horizontal="center" vertical="bottom" textRotation="0" wrapText="false" shrinkToFit="false"/>
      <protection locked="false"/>
    </xf>
    <xf xfId="0" fontId="0" numFmtId="165" fillId="2" borderId="20" applyFont="0" applyNumberFormat="1" applyFill="0" applyBorder="1" applyAlignment="1" applyProtection="true">
      <alignment horizontal="center" vertical="bottom" textRotation="0" wrapText="false" shrinkToFit="false"/>
      <protection locked="false"/>
    </xf>
    <xf xfId="0" fontId="0" numFmtId="165" fillId="4" borderId="19" applyFont="0" applyNumberFormat="1" applyFill="1" applyBorder="1" applyAlignment="1">
      <alignment horizontal="center" vertical="bottom" textRotation="0" wrapText="true" shrinkToFit="false"/>
    </xf>
    <xf xfId="0" fontId="0" numFmtId="165" fillId="4" borderId="1" applyFont="0" applyNumberFormat="1" applyFill="1" applyBorder="1" applyAlignment="1">
      <alignment horizontal="center" vertical="bottom" textRotation="0" wrapText="true" shrinkToFit="false"/>
    </xf>
    <xf xfId="0" fontId="0" numFmtId="165" fillId="4" borderId="20" applyFont="0" applyNumberFormat="1" applyFill="1" applyBorder="1" applyAlignment="1">
      <alignment horizontal="center" vertical="bottom" textRotation="0" wrapText="true" shrinkToFit="false"/>
    </xf>
    <xf xfId="0" fontId="21" numFmtId="0" fillId="9" borderId="35" applyFont="1" applyNumberFormat="0" applyFill="1" applyBorder="1" applyAlignment="1">
      <alignment horizontal="center" vertical="bottom" textRotation="0" wrapText="false" shrinkToFit="false"/>
    </xf>
    <xf xfId="0" fontId="22"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pplyProtection="true">
      <alignment horizontal="general" vertical="bottom" textRotation="0" wrapText="false" shrinkToFit="false"/>
      <protection locked="false"/>
    </xf>
    <xf xfId="0" fontId="10" numFmtId="0" fillId="2" borderId="18" applyFont="1" applyNumberFormat="0" applyFill="0" applyBorder="1" applyAlignment="1">
      <alignment horizontal="center" vertical="bottom" textRotation="0" wrapText="true" shrinkToFit="false"/>
    </xf>
    <xf xfId="0" fontId="1" numFmtId="0" fillId="3" borderId="8" applyFont="1" applyNumberFormat="0" applyFill="1" applyBorder="1" applyAlignment="1">
      <alignment horizontal="general" vertical="bottom" textRotation="0" wrapText="true" shrinkToFit="false"/>
    </xf>
    <xf xfId="0" fontId="0" numFmtId="164" fillId="2" borderId="36" applyFont="0" applyNumberFormat="1" applyFill="0" applyBorder="1" applyAlignment="1">
      <alignment horizontal="center" vertical="bottom" textRotation="0" wrapText="true" shrinkToFit="false"/>
    </xf>
    <xf xfId="0" fontId="1" numFmtId="0" fillId="3" borderId="11" applyFont="1" applyNumberFormat="0" applyFill="1" applyBorder="1" applyAlignment="0">
      <alignment horizontal="general" vertical="bottom" textRotation="0" wrapText="false" shrinkToFit="false"/>
    </xf>
    <xf xfId="0" fontId="1" numFmtId="0" fillId="3" borderId="20" applyFont="1" applyNumberFormat="0" applyFill="1" applyBorder="1" applyAlignment="0">
      <alignment horizontal="general" vertical="bottom" textRotation="0" wrapText="false" shrinkToFit="false"/>
    </xf>
    <xf xfId="0" fontId="1" numFmtId="0" fillId="3" borderId="17" applyFont="1" applyNumberFormat="0" applyFill="1" applyBorder="1"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10" numFmtId="0" fillId="4" borderId="1" applyFont="1" applyNumberFormat="0" applyFill="1" applyBorder="1" applyAlignment="1">
      <alignment horizontal="general" vertical="bottom" textRotation="0" wrapText="true" shrinkToFit="false"/>
    </xf>
    <xf xfId="0" fontId="10" numFmtId="0" fillId="4" borderId="1" applyFont="1" applyNumberFormat="0" applyFill="1" applyBorder="1" applyAlignment="0">
      <alignment horizontal="general" vertical="bottom" textRotation="0" wrapText="false" shrinkToFit="false"/>
    </xf>
    <xf xfId="0" fontId="10" numFmtId="0" fillId="4" borderId="1" applyFont="1" applyNumberFormat="0" applyFill="1" applyBorder="1" applyAlignment="1">
      <alignment horizontal="left" vertical="bottom" textRotation="0" wrapText="true" shrinkToFit="false"/>
    </xf>
    <xf xfId="0" fontId="10" numFmtId="0" fillId="4" borderId="0" applyFont="1" applyNumberFormat="0" applyFill="1" applyBorder="0" applyAlignment="1">
      <alignment horizontal="general" vertical="bottom" textRotation="0" wrapText="true" shrinkToFit="false"/>
    </xf>
    <xf xfId="0" fontId="0" numFmtId="164" fillId="4" borderId="1" applyFont="0" applyNumberFormat="1" applyFill="1" applyBorder="1" applyAlignment="1">
      <alignment horizontal="center" vertical="center" textRotation="0" wrapText="true" shrinkToFit="false"/>
    </xf>
    <xf xfId="0" fontId="0" numFmtId="0" fillId="4" borderId="1" applyFont="0" applyNumberFormat="0" applyFill="1" applyBorder="1" applyAlignment="1">
      <alignment horizontal="left" vertical="bottom" textRotation="0" wrapText="true" shrinkToFit="false"/>
    </xf>
    <xf xfId="0" fontId="0" numFmtId="0" fillId="4" borderId="1" applyFont="0" applyNumberFormat="0" applyFill="1" applyBorder="1" applyAlignment="1">
      <alignment horizontal="left" vertical="bottom" textRotation="0" wrapText="true" shrinkToFit="false"/>
    </xf>
    <xf xfId="0" fontId="0" numFmtId="0" fillId="4" borderId="0" applyFont="0" applyNumberFormat="0" applyFill="1" applyBorder="0" applyAlignment="1">
      <alignment horizontal="left" vertical="bottom" textRotation="0" wrapText="true" shrinkToFit="false"/>
    </xf>
    <xf xfId="0" fontId="0" numFmtId="0" fillId="4" borderId="1" applyFont="0" applyNumberFormat="0" applyFill="1" applyBorder="1" applyAlignment="1">
      <alignment horizontal="left" vertical="bottom" textRotation="0" wrapText="true" shrinkToFit="false"/>
    </xf>
    <xf xfId="0" fontId="5" numFmtId="0" fillId="2" borderId="0" applyFont="1" applyNumberFormat="0" applyFill="0" applyBorder="0" applyAlignment="1">
      <alignment horizontal="center" vertical="bottom" textRotation="0" wrapText="false" shrinkToFit="false"/>
    </xf>
    <xf xfId="0" fontId="3" numFmtId="0" fillId="5" borderId="25" applyFont="1" applyNumberFormat="0" applyFill="1" applyBorder="1" applyAlignment="1">
      <alignment horizontal="left" vertical="bottom" textRotation="0" wrapText="false" shrinkToFit="false"/>
    </xf>
    <xf xfId="0" fontId="10" numFmtId="0" fillId="4" borderId="37" applyFont="1" applyNumberFormat="0" applyFill="1" applyBorder="1" applyAlignment="1">
      <alignment horizontal="center" vertical="bottom" textRotation="0" wrapText="true" shrinkToFit="false"/>
    </xf>
    <xf xfId="0" fontId="5" numFmtId="0" fillId="2" borderId="3" applyFont="1" applyNumberFormat="0" applyFill="0" applyBorder="1" applyAlignment="1">
      <alignment horizontal="center" vertical="bottom" textRotation="0" wrapText="false" shrinkToFit="false"/>
    </xf>
    <xf xfId="0" fontId="0" numFmtId="0" fillId="2" borderId="4" applyFont="0" applyNumberFormat="0" applyFill="0" applyBorder="1" applyAlignment="1">
      <alignment horizontal="center" vertical="bottom" textRotation="0" wrapText="false" shrinkToFit="false"/>
    </xf>
    <xf xfId="0" fontId="0" numFmtId="0" fillId="2" borderId="5" applyFont="0" applyNumberFormat="0" applyFill="0" applyBorder="1" applyAlignment="1">
      <alignment horizontal="center" vertical="bottom" textRotation="0" wrapText="false" shrinkToFit="false"/>
    </xf>
    <xf xfId="0" fontId="0" numFmtId="0" fillId="2" borderId="6" applyFont="0" applyNumberFormat="0" applyFill="0" applyBorder="1" applyAlignment="1">
      <alignment horizontal="center" vertical="bottom" textRotation="0" wrapText="false" shrinkToFit="false"/>
    </xf>
    <xf xfId="0" fontId="0" numFmtId="0" fillId="2" borderId="24" applyFont="0" applyNumberFormat="0" applyFill="0" applyBorder="1" applyAlignment="1">
      <alignment horizontal="center" vertical="bottom" textRotation="0" wrapText="false" shrinkToFit="false"/>
    </xf>
    <xf xfId="0" fontId="3" numFmtId="0" fillId="5" borderId="23" applyFont="1" applyNumberFormat="0" applyFill="1" applyBorder="1" applyAlignment="1">
      <alignment horizontal="left" vertical="bottom" textRotation="0" wrapText="false" shrinkToFit="false"/>
    </xf>
    <xf xfId="0" fontId="3" numFmtId="0" fillId="5" borderId="24" applyFont="1" applyNumberFormat="0" applyFill="1" applyBorder="1" applyAlignment="1">
      <alignment horizontal="left" vertical="bottom" textRotation="0" wrapText="false" shrinkToFit="false"/>
    </xf>
    <xf xfId="0" fontId="3" numFmtId="0" fillId="5" borderId="21" applyFont="1" applyNumberFormat="0" applyFill="1" applyBorder="1" applyAlignment="1">
      <alignment horizontal="left" vertical="bottom" textRotation="0" wrapText="false" shrinkToFit="false"/>
    </xf>
    <xf xfId="0" fontId="3" numFmtId="164" fillId="5" borderId="0" applyFont="1" applyNumberFormat="1" applyFill="1" applyBorder="0" applyAlignment="1">
      <alignment horizontal="left" vertical="bottom" textRotation="0" wrapText="false" shrinkToFit="false"/>
    </xf>
    <xf xfId="0" fontId="0" numFmtId="14" fillId="2" borderId="0" applyFont="0" applyNumberFormat="1" applyFill="0" applyBorder="0" applyAlignment="0">
      <alignment horizontal="general" vertical="bottom" textRotation="0" wrapText="false" shrinkToFit="false"/>
    </xf>
    <xf xfId="0" fontId="3" numFmtId="0" fillId="5" borderId="22" applyFont="1" applyNumberFormat="0" applyFill="1" applyBorder="1" applyAlignment="1">
      <alignment horizontal="left" vertical="bottom" textRotation="0" wrapText="false" shrinkToFit="false"/>
    </xf>
    <xf xfId="0" fontId="3" numFmtId="164" fillId="5" borderId="25" applyFont="1" applyNumberFormat="1" applyFill="1" applyBorder="1" applyAlignment="1">
      <alignment horizontal="left" vertical="bottom" textRotation="0" wrapText="false" shrinkToFit="false"/>
    </xf>
    <xf xfId="0" fontId="3" numFmtId="0" fillId="5" borderId="0" applyFont="1" applyNumberFormat="0" applyFill="1" applyBorder="0" applyAlignment="1">
      <alignment horizontal="left" vertical="bottom" textRotation="0" wrapText="false" shrinkToFit="false"/>
    </xf>
    <xf xfId="0" fontId="3" numFmtId="166" fillId="5" borderId="0" applyFont="1" applyNumberFormat="1" applyFill="1" applyBorder="0" applyAlignment="1">
      <alignment horizontal="left"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10" numFmtId="0" fillId="4" borderId="1" applyFont="1" applyNumberFormat="0" applyFill="1" applyBorder="1" applyAlignment="1">
      <alignment horizontal="center"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3" numFmtId="0" fillId="2" borderId="38" applyFont="1" applyNumberFormat="0" applyFill="0" applyBorder="1" applyAlignment="1">
      <alignment horizontal="general" vertical="bottom" textRotation="0" wrapText="true" shrinkToFit="false"/>
    </xf>
    <xf xfId="0" fontId="3" numFmtId="0" fillId="2" borderId="1" applyFont="1" applyNumberFormat="0" applyFill="0" applyBorder="1" applyAlignment="1">
      <alignment horizontal="general" vertical="bottom" textRotation="0" wrapText="true" shrinkToFit="false"/>
    </xf>
    <xf xfId="0" fontId="10" numFmtId="0" fillId="4" borderId="39" applyFont="1" applyNumberFormat="0" applyFill="1" applyBorder="1" applyAlignment="0">
      <alignment horizontal="general" vertical="bottom" textRotation="0" wrapText="false" shrinkToFit="false"/>
    </xf>
    <xf xfId="0" fontId="10" numFmtId="0" fillId="4" borderId="23" applyFont="1" applyNumberFormat="0" applyFill="1" applyBorder="1" applyAlignment="1">
      <alignment horizontal="general" vertical="bottom" textRotation="0" wrapText="true" shrinkToFit="false"/>
    </xf>
    <xf xfId="0" fontId="23" numFmtId="0" fillId="10" borderId="26" applyFont="1" applyNumberFormat="0" applyFill="1" applyBorder="1" applyAlignment="1" applyProtection="true">
      <alignment horizontal="general" vertical="bottom" textRotation="0" wrapText="true" shrinkToFit="false"/>
      <protection locked="false"/>
    </xf>
    <xf xfId="0" fontId="23" numFmtId="0" fillId="10" borderId="40" applyFont="1" applyNumberFormat="0" applyFill="1" applyBorder="1" applyAlignment="1" applyProtection="true">
      <alignment horizontal="general" vertical="bottom" textRotation="0" wrapText="true" shrinkToFit="false"/>
      <protection locked="false"/>
    </xf>
    <xf xfId="0" fontId="23" numFmtId="0" fillId="10" borderId="41" applyFont="1" applyNumberFormat="0" applyFill="1" applyBorder="1" applyAlignment="1" applyProtection="true">
      <alignment horizontal="general" vertical="bottom" textRotation="0" wrapText="true" shrinkToFit="false"/>
      <protection locked="false"/>
    </xf>
    <xf xfId="0" fontId="0" numFmtId="164" fillId="2" borderId="0" applyFont="0" applyNumberFormat="1" applyFill="0" applyBorder="0" applyAlignment="0">
      <alignment horizontal="general" vertical="bottom" textRotation="0" wrapText="false" shrinkToFit="false"/>
    </xf>
    <xf xfId="0" fontId="24" numFmtId="0" fillId="3" borderId="1" applyFont="1" applyNumberFormat="0" applyFill="1" applyBorder="1" applyAlignment="1">
      <alignment horizontal="general" vertical="bottom" textRotation="0" wrapText="true" shrinkToFit="false"/>
    </xf>
    <xf xfId="0" fontId="1" numFmtId="0" fillId="3" borderId="1" applyFont="1" applyNumberFormat="0" applyFill="1" applyBorder="1" applyAlignment="1">
      <alignment horizontal="center" vertical="top" textRotation="0" wrapText="true" shrinkToFit="false"/>
    </xf>
    <xf xfId="0" fontId="24" numFmtId="0" fillId="3" borderId="1" applyFont="1" applyNumberFormat="0" applyFill="1" applyBorder="1" applyAlignment="0">
      <alignment horizontal="general" vertical="bottom" textRotation="0" wrapText="false" shrinkToFit="false"/>
    </xf>
    <xf xfId="0" fontId="10" numFmtId="0" fillId="4" borderId="26" applyFont="1" applyNumberFormat="0" applyFill="1" applyBorder="1" applyAlignment="1">
      <alignment horizontal="center" vertical="bottom" textRotation="0" wrapText="true" shrinkToFit="false"/>
    </xf>
    <xf xfId="0" fontId="1" numFmtId="1" fillId="3" borderId="1" applyFont="1" applyNumberFormat="1" applyFill="1" applyBorder="1" applyAlignment="1">
      <alignment horizontal="center"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10" numFmtId="0" fillId="4" borderId="42" applyFont="1" applyNumberFormat="0" applyFill="1" applyBorder="1" applyAlignment="0">
      <alignment horizontal="general" vertical="bottom" textRotation="0" wrapText="false" shrinkToFit="false"/>
    </xf>
    <xf xfId="0" fontId="10" numFmtId="0" fillId="4" borderId="43" applyFont="1" applyNumberFormat="0" applyFill="1" applyBorder="1" applyAlignment="0">
      <alignment horizontal="general" vertical="bottom" textRotation="0" wrapText="false" shrinkToFit="false"/>
    </xf>
    <xf xfId="0" fontId="0" numFmtId="167" fillId="2" borderId="31" applyFont="0" applyNumberFormat="1" applyFill="0" applyBorder="1"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xf xfId="0" fontId="16" numFmtId="0" fillId="2" borderId="0" applyFont="1" applyNumberFormat="0" applyFill="0" applyBorder="0" applyAlignment="1">
      <alignment horizontal="general" vertical="center" textRotation="0" wrapText="true" shrinkToFit="false"/>
    </xf>
    <xf xfId="0" fontId="16" numFmtId="0" fillId="2" borderId="44" applyFont="1" applyNumberFormat="0" applyFill="0" applyBorder="1" applyAlignment="1">
      <alignment horizontal="general" vertical="bottom" textRotation="0" wrapText="true" shrinkToFit="false"/>
    </xf>
    <xf xfId="0" fontId="16" numFmtId="0" fillId="2" borderId="18" applyFont="1" applyNumberFormat="0" applyFill="0" applyBorder="1" applyAlignment="1">
      <alignment horizontal="general" vertical="bottom" textRotation="0" wrapText="true" shrinkToFit="false"/>
    </xf>
    <xf xfId="0" fontId="16" numFmtId="0" fillId="2" borderId="45" applyFont="1" applyNumberFormat="0" applyFill="0" applyBorder="1" applyAlignment="1">
      <alignment horizontal="general" vertical="bottom" textRotation="0" wrapText="true" shrinkToFit="false"/>
    </xf>
    <xf xfId="0" fontId="16" numFmtId="0" fillId="2" borderId="0" applyFont="1" applyNumberFormat="0" applyFill="0" applyBorder="0" applyAlignment="1">
      <alignment horizontal="general" vertical="bottom" textRotation="0" wrapText="true" shrinkToFit="false"/>
    </xf>
    <xf xfId="0" fontId="16" numFmtId="0" fillId="2" borderId="0" applyFont="1" applyNumberFormat="0" applyFill="0" applyBorder="0" applyAlignment="1">
      <alignment horizontal="general" vertical="bottom" textRotation="0" wrapText="true" shrinkToFit="false"/>
    </xf>
    <xf xfId="0" fontId="25" numFmtId="0" fillId="2" borderId="1" applyFont="1" applyNumberFormat="0" applyFill="0" applyBorder="1" applyAlignment="1">
      <alignment horizontal="general" vertical="center" textRotation="0" wrapText="false" shrinkToFit="false"/>
    </xf>
    <xf xfId="0" fontId="25" numFmtId="14" fillId="2" borderId="1" applyFont="1" applyNumberFormat="1" applyFill="0" applyBorder="1" applyAlignment="1">
      <alignment horizontal="general" vertical="center" textRotation="0" wrapText="false" shrinkToFit="false"/>
    </xf>
    <xf xfId="0" fontId="0" numFmtId="167" fillId="2" borderId="1" applyFont="0" applyNumberFormat="1" applyFill="0" applyBorder="1" applyAlignment="0">
      <alignment horizontal="general" vertical="bottom" textRotation="0" wrapText="false" shrinkToFit="false"/>
    </xf>
    <xf xfId="0" fontId="1" numFmtId="167" fillId="3" borderId="1" applyFont="1" applyNumberFormat="1" applyFill="1" applyBorder="1" applyAlignment="0">
      <alignment horizontal="general" vertical="bottom" textRotation="0" wrapText="false" shrinkToFit="false"/>
    </xf>
    <xf xfId="0" fontId="0" numFmtId="167" fillId="2" borderId="1" applyFont="0" applyNumberFormat="1" applyFill="0" applyBorder="1" applyAlignment="0">
      <alignment horizontal="general" vertical="bottom" textRotation="0" wrapText="false" shrinkToFit="false"/>
    </xf>
    <xf xfId="0" fontId="0" numFmtId="167" fillId="2" borderId="0" applyFont="0" applyNumberFormat="1" applyFill="0" applyBorder="0" applyAlignment="0">
      <alignment horizontal="general" vertical="bottom" textRotation="0" wrapText="false" shrinkToFit="false"/>
    </xf>
    <xf xfId="0" fontId="1" numFmtId="167" fillId="3" borderId="46" applyFont="1" applyNumberFormat="1" applyFill="1" applyBorder="1" applyAlignment="0">
      <alignment horizontal="general" vertical="bottom" textRotation="0" wrapText="false" shrinkToFit="false"/>
    </xf>
    <xf xfId="0" fontId="16" numFmtId="0" fillId="2" borderId="7" applyFont="1" applyNumberFormat="0" applyFill="0" applyBorder="1" applyAlignment="1">
      <alignment horizontal="general" vertical="bottom" textRotation="0" wrapText="true" shrinkToFit="false"/>
    </xf>
    <xf xfId="0" fontId="16" numFmtId="0" fillId="2" borderId="8" applyFont="1" applyNumberFormat="0" applyFill="0" applyBorder="1" applyAlignment="1">
      <alignment horizontal="general" vertical="bottom" textRotation="0" wrapText="true" shrinkToFit="false"/>
    </xf>
    <xf xfId="0" fontId="16" numFmtId="0" fillId="2" borderId="9" applyFont="1" applyNumberFormat="0" applyFill="0" applyBorder="1" applyAlignment="1">
      <alignment horizontal="general" vertical="bottom" textRotation="0" wrapText="true" shrinkToFit="false"/>
    </xf>
    <xf xfId="0" fontId="0" numFmtId="167" fillId="2" borderId="19" applyFont="0" applyNumberFormat="1" applyFill="0" applyBorder="1" applyAlignment="0">
      <alignment horizontal="general" vertical="bottom" textRotation="0" wrapText="false" shrinkToFit="false"/>
    </xf>
    <xf xfId="0" fontId="1" numFmtId="167" fillId="3" borderId="20" applyFont="1" applyNumberFormat="1" applyFill="1" applyBorder="1" applyAlignment="0">
      <alignment horizontal="general" vertical="bottom" textRotation="0" wrapText="false" shrinkToFit="false"/>
    </xf>
    <xf xfId="0" fontId="0" numFmtId="167" fillId="2" borderId="29" applyFont="0" applyNumberFormat="1" applyFill="0" applyBorder="1" applyAlignment="0">
      <alignment horizontal="general" vertical="bottom" textRotation="0" wrapText="false" shrinkToFit="false"/>
    </xf>
    <xf xfId="0" fontId="0" numFmtId="167" fillId="2" borderId="11" applyFont="0" applyNumberFormat="1" applyFill="0" applyBorder="1" applyAlignment="0">
      <alignment horizontal="general" vertical="bottom" textRotation="0" wrapText="false" shrinkToFit="false"/>
    </xf>
    <xf xfId="0" fontId="1" numFmtId="167" fillId="3" borderId="11" applyFont="1" applyNumberFormat="1" applyFill="1" applyBorder="1" applyAlignment="0">
      <alignment horizontal="general" vertical="bottom" textRotation="0" wrapText="false" shrinkToFit="false"/>
    </xf>
    <xf xfId="0" fontId="1" numFmtId="167" fillId="3" borderId="17" applyFont="1" applyNumberFormat="1" applyFill="1" applyBorder="1" applyAlignment="0">
      <alignment horizontal="general" vertical="bottom" textRotation="0" wrapText="false" shrinkToFit="false"/>
    </xf>
    <xf xfId="0" fontId="10" numFmtId="0" fillId="4" borderId="19" applyFont="1" applyNumberFormat="0" applyFill="1" applyBorder="1" applyAlignment="0">
      <alignment horizontal="general" vertical="bottom" textRotation="0" wrapText="false" shrinkToFit="false"/>
    </xf>
    <xf xfId="0" fontId="10" numFmtId="0" fillId="4" borderId="1" applyFont="1" applyNumberFormat="0" applyFill="1" applyBorder="1" applyAlignment="0">
      <alignment horizontal="general" vertical="bottom" textRotation="0" wrapText="false" shrinkToFit="false"/>
    </xf>
    <xf xfId="0" fontId="10" numFmtId="0" fillId="4" borderId="20" applyFont="1" applyNumberFormat="0" applyFill="1" applyBorder="1" applyAlignment="0">
      <alignment horizontal="general" vertical="bottom" textRotation="0" wrapText="false" shrinkToFit="false"/>
    </xf>
    <xf xfId="0" fontId="0" numFmtId="0" fillId="11" borderId="47" applyFont="0" applyNumberFormat="0" applyFill="1" applyBorder="1"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0" numFmtId="0" fillId="11" borderId="48" applyFont="0" applyNumberFormat="0" applyFill="1" applyBorder="1"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0" numFmtId="0" fillId="11" borderId="48" applyFont="0" applyNumberFormat="0" applyFill="1" applyBorder="1" applyAlignment="0">
      <alignment horizontal="general" vertical="bottom" textRotation="0" wrapText="false" shrinkToFit="false"/>
    </xf>
    <xf xfId="0" fontId="1" numFmtId="165" fillId="3" borderId="29" applyFont="1" applyNumberFormat="1" applyFill="1" applyBorder="1" applyAlignment="0">
      <alignment horizontal="general" vertical="bottom" textRotation="0" wrapText="false" shrinkToFit="false"/>
    </xf>
    <xf xfId="0" fontId="1" numFmtId="165" fillId="3" borderId="11" applyFont="1" applyNumberFormat="1" applyFill="1" applyBorder="1" applyAlignment="0">
      <alignment horizontal="general" vertical="bottom" textRotation="0" wrapText="false" shrinkToFit="false"/>
    </xf>
    <xf xfId="0" fontId="1" numFmtId="165" fillId="3" borderId="17" applyFont="1" applyNumberFormat="1" applyFill="1" applyBorder="1" applyAlignment="0">
      <alignment horizontal="general" vertical="bottom" textRotation="0" wrapText="false" shrinkToFit="false"/>
    </xf>
    <xf xfId="0" fontId="1" numFmtId="167" fillId="3" borderId="29" applyFont="1" applyNumberFormat="1" applyFill="1" applyBorder="1" applyAlignment="0">
      <alignment horizontal="general" vertical="bottom" textRotation="0" wrapText="false" shrinkToFit="false"/>
    </xf>
    <xf xfId="0" fontId="1" numFmtId="0" fillId="3" borderId="2" applyFont="1" applyNumberFormat="0" applyFill="1" applyBorder="1" applyAlignment="0">
      <alignment horizontal="general" vertical="bottom" textRotation="0" wrapText="false" shrinkToFit="false"/>
    </xf>
    <xf xfId="0" fontId="5" numFmtId="0" fillId="2" borderId="0" applyFont="1" applyNumberFormat="0" applyFill="0" applyBorder="0" applyAlignment="0">
      <alignment horizontal="general" vertical="bottom" textRotation="0" wrapText="false" shrinkToFit="false"/>
    </xf>
    <xf xfId="0" fontId="1" numFmtId="167" fillId="3" borderId="26" applyFont="1" applyNumberFormat="1" applyFill="1" applyBorder="1" applyAlignment="0">
      <alignment horizontal="general" vertical="bottom" textRotation="0" wrapText="false" shrinkToFit="false"/>
    </xf>
    <xf xfId="0" fontId="1" numFmtId="167" fillId="3" borderId="49" applyFont="1" applyNumberFormat="1" applyFill="1" applyBorder="1" applyAlignment="0">
      <alignment horizontal="general" vertical="bottom" textRotation="0" wrapText="false" shrinkToFit="false"/>
    </xf>
    <xf xfId="0" fontId="1" numFmtId="167" fillId="3" borderId="50" applyFont="1" applyNumberFormat="1" applyFill="1" applyBorder="1" applyAlignment="0">
      <alignment horizontal="general" vertical="bottom" textRotation="0" wrapText="false" shrinkToFit="false"/>
    </xf>
    <xf xfId="0" fontId="1" numFmtId="167" fillId="3" borderId="51" applyFont="1" applyNumberFormat="1" applyFill="1" applyBorder="1" applyAlignment="0">
      <alignment horizontal="general" vertical="bottom" textRotation="0" wrapText="false" shrinkToFit="false"/>
    </xf>
    <xf xfId="0" fontId="1" numFmtId="167" fillId="3" borderId="2" applyFont="1" applyNumberFormat="1" applyFill="1" applyBorder="1" applyAlignment="0">
      <alignment horizontal="general" vertical="bottom" textRotation="0" wrapText="false" shrinkToFit="false"/>
    </xf>
    <xf xfId="0" fontId="0" numFmtId="0" fillId="2" borderId="46" applyFont="0" applyNumberFormat="0" applyFill="0" applyBorder="1" applyAlignment="1" applyProtection="true">
      <alignment horizontal="general" vertical="bottom" textRotation="0" wrapText="true" shrinkToFit="false"/>
      <protection locked="false"/>
    </xf>
    <xf xfId="0" fontId="2" numFmtId="0" fillId="2" borderId="0" applyFont="1" applyNumberFormat="0" applyFill="0" applyBorder="0" applyAlignment="0">
      <alignment horizontal="general" vertical="bottom" textRotation="0" wrapText="false" shrinkToFit="false"/>
    </xf>
    <xf xfId="0" fontId="5" numFmtId="166" fillId="2" borderId="0" applyFont="1" applyNumberFormat="1" applyFill="0" applyBorder="0" applyAlignment="1">
      <alignment horizontal="left" vertical="bottom" textRotation="0" wrapText="false" shrinkToFit="false"/>
    </xf>
    <xf xfId="0" fontId="5" numFmtId="0" fillId="2" borderId="0" applyFont="1" applyNumberFormat="0" applyFill="0" applyBorder="0" applyAlignment="0">
      <alignment horizontal="general" vertical="bottom" textRotation="0" wrapText="false" shrinkToFit="false"/>
    </xf>
    <xf xfId="0" fontId="5" numFmtId="0" fillId="2" borderId="0" applyFont="1" applyNumberFormat="0" applyFill="0" applyBorder="0" applyAlignment="0">
      <alignment horizontal="general" vertical="bottom" textRotation="0" wrapText="false" shrinkToFit="false"/>
    </xf>
    <xf xfId="0" fontId="23" numFmtId="0" fillId="2" borderId="0" applyFont="1" applyNumberFormat="0" applyFill="0" applyBorder="0" applyAlignment="0">
      <alignment horizontal="general" vertical="bottom" textRotation="0" wrapText="false" shrinkToFit="false"/>
    </xf>
    <xf xfId="0" fontId="0" numFmtId="0" fillId="2" borderId="1" applyFont="0" applyNumberFormat="0" applyFill="0" applyBorder="1" applyAlignment="1" applyProtection="true">
      <alignment horizontal="left" vertical="center" textRotation="0" wrapText="true" shrinkToFit="false"/>
      <protection locked="false"/>
    </xf>
    <xf xfId="0" fontId="0" numFmtId="14" fillId="2" borderId="1" applyFont="0" applyNumberFormat="1" applyFill="0" applyBorder="1" applyAlignment="1" applyProtection="true">
      <alignment horizontal="left" vertical="center" textRotation="0" wrapText="true" shrinkToFit="false"/>
      <protection locked="false"/>
    </xf>
    <xf xfId="0" fontId="0" numFmtId="0" fillId="4" borderId="1" applyFont="0" applyNumberFormat="0" applyFill="1" applyBorder="1" applyAlignment="1">
      <alignment horizontal="left" vertical="center" textRotation="0" wrapText="true" shrinkToFit="false"/>
    </xf>
    <xf xfId="0" fontId="0" numFmtId="164" fillId="4" borderId="1" applyFont="0" applyNumberFormat="1" applyFill="1" applyBorder="1" applyAlignment="1">
      <alignment horizontal="left" vertical="center" textRotation="0" wrapText="true" shrinkToFit="false"/>
    </xf>
    <xf xfId="0" fontId="0" numFmtId="164" fillId="4" borderId="46" applyFont="0" applyNumberFormat="1" applyFill="1" applyBorder="1" applyAlignment="1">
      <alignment horizontal="left" vertical="center" textRotation="0" wrapText="true" shrinkToFit="false"/>
    </xf>
    <xf xfId="0" fontId="0" numFmtId="49" fillId="4" borderId="1" applyFont="0" applyNumberFormat="1" applyFill="1" applyBorder="1" applyAlignment="1">
      <alignment horizontal="left" vertical="center" textRotation="0" wrapText="true" shrinkToFit="false"/>
    </xf>
    <xf xfId="0" fontId="0" numFmtId="0" fillId="4" borderId="50" applyFont="0" applyNumberFormat="0" applyFill="1" applyBorder="1" applyAlignment="1">
      <alignment horizontal="left" vertical="center" textRotation="0" wrapText="true" shrinkToFit="false"/>
    </xf>
    <xf xfId="0" fontId="0" numFmtId="0" fillId="4" borderId="1" applyFont="0" applyNumberFormat="0" applyFill="1" applyBorder="1" applyAlignment="1">
      <alignment horizontal="left" vertical="center" textRotation="0" wrapText="true" shrinkToFit="false"/>
    </xf>
    <xf xfId="0" fontId="0" numFmtId="0" fillId="4" borderId="52" applyFont="0" applyNumberFormat="0" applyFill="1" applyBorder="1" applyAlignment="1">
      <alignment horizontal="left" vertical="center" textRotation="0" wrapText="true" shrinkToFit="false"/>
    </xf>
    <xf xfId="0" fontId="0" numFmtId="0" fillId="2" borderId="19" applyFont="0" applyNumberFormat="0" applyFill="0" applyBorder="1" applyAlignment="1" applyProtection="true">
      <alignment horizontal="left" vertical="center" textRotation="0" wrapText="true" shrinkToFit="false"/>
      <protection locked="false"/>
    </xf>
    <xf xfId="0" fontId="0" numFmtId="0" fillId="2" borderId="19" applyFont="0" applyNumberFormat="0" applyFill="0" applyBorder="1" applyAlignment="1" applyProtection="true">
      <alignment horizontal="left" vertical="center" textRotation="0" wrapText="true" shrinkToFit="false"/>
      <protection locked="false"/>
    </xf>
    <xf xfId="0" fontId="0" numFmtId="0" fillId="2" borderId="19" applyFont="0" applyNumberFormat="0" applyFill="0" applyBorder="1" applyAlignment="1" applyProtection="true">
      <alignment horizontal="left" vertical="top" textRotation="0" wrapText="true" shrinkToFit="false"/>
      <protection locked="false"/>
    </xf>
    <xf xfId="0" fontId="0" numFmtId="0" fillId="2" borderId="46" applyFont="0" applyNumberFormat="0" applyFill="0" applyBorder="1" applyAlignment="1" applyProtection="true">
      <alignment horizontal="left" vertical="top" textRotation="0" wrapText="true" shrinkToFit="false"/>
      <protection locked="false"/>
    </xf>
    <xf xfId="0" fontId="0" numFmtId="0" fillId="2" borderId="29" applyFont="0" applyNumberFormat="0" applyFill="0" applyBorder="1" applyAlignment="1" applyProtection="true">
      <alignment horizontal="left" vertical="top" textRotation="0" wrapText="true" shrinkToFit="false"/>
      <protection locked="false"/>
    </xf>
    <xf xfId="0" fontId="0" numFmtId="0" fillId="2" borderId="53" applyFont="0" applyNumberFormat="0" applyFill="0" applyBorder="1" applyAlignment="1" applyProtection="true">
      <alignment horizontal="left" vertical="top" textRotation="0" wrapText="true" shrinkToFit="false"/>
      <protection locked="false"/>
    </xf>
    <xf xfId="0" fontId="0" numFmtId="0" fillId="2" borderId="1" applyFont="0" applyNumberFormat="0" applyFill="0" applyBorder="1" applyAlignment="1" applyProtection="true">
      <alignment horizontal="left" vertical="center" textRotation="0" wrapText="true" shrinkToFit="false"/>
      <protection locked="false"/>
    </xf>
    <xf xfId="0" fontId="0" numFmtId="0" fillId="2" borderId="1" applyFont="0" applyNumberFormat="0" applyFill="0" applyBorder="1" applyAlignment="1" applyProtection="true">
      <alignment horizontal="left" vertical="center" textRotation="0" wrapText="true" shrinkToFit="false"/>
      <protection locked="false"/>
    </xf>
    <xf xfId="0" fontId="0" numFmtId="0" fillId="2" borderId="20" applyFont="0" applyNumberFormat="0" applyFill="0" applyBorder="1" applyAlignment="1" applyProtection="true">
      <alignment horizontal="left" vertical="center" textRotation="0" wrapText="true" shrinkToFit="false"/>
      <protection locked="false"/>
    </xf>
    <xf xfId="0" fontId="0" numFmtId="0" fillId="2" borderId="20" applyFont="0" applyNumberFormat="0" applyFill="0" applyBorder="1" applyAlignment="1" applyProtection="true">
      <alignment horizontal="left" vertical="center" textRotation="0" wrapText="true" shrinkToFit="false"/>
      <protection locked="false"/>
    </xf>
    <xf xfId="0" fontId="0" numFmtId="0" fillId="2" borderId="13" applyFont="0" applyNumberFormat="0" applyFill="0" applyBorder="1" applyAlignment="1" applyProtection="true">
      <alignment horizontal="left" vertical="center" textRotation="0" wrapText="true" shrinkToFit="false"/>
      <protection locked="false"/>
    </xf>
    <xf xfId="0" fontId="0" numFmtId="0" fillId="2" borderId="54" applyFont="0" applyNumberFormat="0" applyFill="0" applyBorder="1" applyAlignment="1" applyProtection="true">
      <alignment horizontal="left" vertical="center" textRotation="0" wrapText="true" shrinkToFit="false"/>
      <protection locked="false"/>
    </xf>
    <xf xfId="0" fontId="0" numFmtId="0" fillId="2" borderId="19" applyFont="0" applyNumberFormat="0" applyFill="0" applyBorder="1" applyAlignment="1" applyProtection="true">
      <alignment horizontal="left" vertical="center" textRotation="0" wrapText="true" shrinkToFit="false"/>
      <protection locked="false"/>
    </xf>
    <xf xfId="0" fontId="0" numFmtId="0" fillId="2" borderId="1" applyFont="0" applyNumberFormat="0" applyFill="0" applyBorder="1" applyAlignment="1" applyProtection="true">
      <alignment horizontal="left" vertical="center" textRotation="0" wrapText="true" shrinkToFit="false"/>
      <protection locked="false"/>
    </xf>
    <xf xfId="0" fontId="0" numFmtId="0" fillId="2" borderId="1" applyFont="0" applyNumberFormat="0" applyFill="0" applyBorder="1" applyAlignment="1" applyProtection="true">
      <alignment horizontal="left" vertical="center" textRotation="0" wrapText="true" shrinkToFit="false"/>
      <protection locked="false"/>
    </xf>
    <xf xfId="0" fontId="0" numFmtId="0" fillId="2" borderId="29" applyFont="0" applyNumberFormat="0" applyFill="0" applyBorder="1" applyAlignment="1" applyProtection="true">
      <alignment horizontal="left" vertical="center" textRotation="0" wrapText="true" shrinkToFit="false"/>
      <protection locked="false"/>
    </xf>
    <xf xfId="0" fontId="0" numFmtId="0" fillId="2" borderId="11" applyFont="0" applyNumberFormat="0" applyFill="0" applyBorder="1" applyAlignment="1" applyProtection="true">
      <alignment horizontal="left" vertical="center" textRotation="0" wrapText="true" shrinkToFit="false"/>
      <protection locked="false"/>
    </xf>
    <xf xfId="0" fontId="0" numFmtId="0" fillId="2" borderId="11" applyFont="0" applyNumberFormat="0" applyFill="0" applyBorder="1" applyAlignment="1" applyProtection="true">
      <alignment horizontal="left" vertical="center" textRotation="0" wrapText="true" shrinkToFit="false"/>
      <protection locked="false"/>
    </xf>
    <xf xfId="0" fontId="0" numFmtId="0" fillId="2" borderId="19" applyFont="0" applyNumberFormat="0" applyFill="0" applyBorder="1" applyAlignment="1" applyProtection="true">
      <alignment horizontal="left" vertical="center" textRotation="0" wrapText="true" shrinkToFit="false"/>
      <protection locked="false"/>
    </xf>
    <xf xfId="0" fontId="0" numFmtId="0" fillId="2" borderId="1" applyFont="0" applyNumberFormat="0" applyFill="0" applyBorder="1" applyAlignment="1" applyProtection="true">
      <alignment horizontal="left" vertical="center" textRotation="0" wrapText="true" shrinkToFit="false"/>
      <protection locked="false"/>
    </xf>
    <xf xfId="0" fontId="0" numFmtId="164" fillId="2" borderId="1" applyFont="0" applyNumberFormat="1" applyFill="0" applyBorder="1" applyAlignment="1" applyProtection="true">
      <alignment horizontal="left" vertical="center" textRotation="0" wrapText="true" shrinkToFit="false"/>
      <protection locked="false"/>
    </xf>
    <xf xfId="0" fontId="0" numFmtId="164" fillId="2" borderId="20" applyFont="0" applyNumberFormat="1" applyFill="0" applyBorder="1" applyAlignment="1" applyProtection="true">
      <alignment horizontal="left" vertical="center" textRotation="0" wrapText="true" shrinkToFit="false"/>
      <protection locked="false"/>
    </xf>
    <xf xfId="0" fontId="0" numFmtId="0" fillId="2" borderId="11" applyFont="0" applyNumberFormat="0" applyFill="0" applyBorder="1" applyAlignment="1" applyProtection="true">
      <alignment horizontal="left" vertical="center" textRotation="0" wrapText="true" shrinkToFit="false"/>
      <protection locked="false"/>
    </xf>
    <xf xfId="0" fontId="0" numFmtId="164" fillId="2" borderId="11" applyFont="0" applyNumberFormat="1" applyFill="0" applyBorder="1" applyAlignment="1" applyProtection="true">
      <alignment horizontal="left" vertical="center" textRotation="0" wrapText="true" shrinkToFit="false"/>
      <protection locked="false"/>
    </xf>
    <xf xfId="0" fontId="0" numFmtId="164" fillId="2" borderId="17" applyFont="0" applyNumberFormat="1" applyFill="0" applyBorder="1" applyAlignment="1" applyProtection="true">
      <alignment horizontal="left" vertical="center" textRotation="0" wrapText="true" shrinkToFit="false"/>
      <protection locked="false"/>
    </xf>
    <xf xfId="0" fontId="0" numFmtId="0" fillId="2" borderId="46" applyFont="0" applyNumberFormat="0" applyFill="0" applyBorder="1" applyAlignment="1" applyProtection="true">
      <alignment horizontal="left" vertical="center" textRotation="0" wrapText="true" shrinkToFit="false"/>
      <protection locked="false"/>
    </xf>
    <xf xfId="0" fontId="0" numFmtId="0" fillId="2" borderId="24" applyFont="0" applyNumberFormat="0" applyFill="0" applyBorder="1" applyAlignment="0">
      <alignment horizontal="general" vertical="bottom" textRotation="0" wrapText="false" shrinkToFit="false"/>
    </xf>
    <xf xfId="0" fontId="5" numFmtId="0" fillId="2" borderId="24" applyFont="1" applyNumberFormat="0" applyFill="0" applyBorder="1" applyAlignment="0">
      <alignment horizontal="general" vertical="bottom" textRotation="0" wrapText="false" shrinkToFit="false"/>
    </xf>
    <xf xfId="0" fontId="0" numFmtId="0" fillId="2" borderId="25" applyFont="0" applyNumberFormat="0" applyFill="0" applyBorder="1" applyAlignment="0">
      <alignment horizontal="general" vertical="bottom" textRotation="0" wrapText="false" shrinkToFit="false"/>
    </xf>
    <xf xfId="0" fontId="5" numFmtId="0" fillId="2" borderId="25" applyFont="1" applyNumberFormat="0" applyFill="0" applyBorder="1" applyAlignment="0">
      <alignment horizontal="general" vertical="bottom" textRotation="0" wrapText="false" shrinkToFit="false"/>
    </xf>
    <xf xfId="0" fontId="0" numFmtId="0" fillId="2" borderId="25" applyFont="0" applyNumberFormat="0" applyFill="0" applyBorder="1" applyAlignment="0">
      <alignment horizontal="general" vertical="bottom" textRotation="0" wrapText="false" shrinkToFit="false"/>
    </xf>
    <xf xfId="0" fontId="2" numFmtId="0" fillId="2" borderId="25" applyFont="1" applyNumberFormat="0" applyFill="0" applyBorder="1" applyAlignment="0">
      <alignment horizontal="general" vertical="bottom" textRotation="0" wrapText="false" shrinkToFit="false"/>
    </xf>
    <xf xfId="0" fontId="0" numFmtId="0" fillId="4" borderId="1" applyFont="0" applyNumberFormat="0" applyFill="1" applyBorder="1" applyAlignment="1">
      <alignment horizontal="left" vertical="center" textRotation="0" wrapText="true" shrinkToFit="false"/>
    </xf>
    <xf xfId="0" fontId="0" numFmtId="0" fillId="4" borderId="1" applyFont="0" applyNumberFormat="0" applyFill="1" applyBorder="1" applyAlignment="1">
      <alignment horizontal="left" vertical="center" textRotation="0" wrapText="true" shrinkToFit="false"/>
    </xf>
    <xf xfId="0" fontId="0" numFmtId="0" fillId="2" borderId="19" applyFont="0" applyNumberFormat="0" applyFill="0" applyBorder="1" applyAlignment="1" applyProtection="true">
      <alignment horizontal="left" vertical="center" textRotation="0" wrapText="false" shrinkToFit="false"/>
      <protection locked="false"/>
    </xf>
    <xf xfId="0" fontId="0" numFmtId="0" fillId="2" borderId="50" applyFont="0" applyNumberFormat="0" applyFill="0" applyBorder="1" applyAlignment="1" applyProtection="true">
      <alignment horizontal="left" vertical="center" textRotation="0" wrapText="true" shrinkToFit="false"/>
      <protection locked="false"/>
    </xf>
    <xf xfId="0" fontId="0" numFmtId="0" fillId="2" borderId="1" applyFont="0" applyNumberFormat="0" applyFill="0" applyBorder="1" applyAlignment="1" applyProtection="true">
      <alignment horizontal="left" vertical="center" textRotation="0" wrapText="false" shrinkToFit="false"/>
      <protection locked="false"/>
    </xf>
    <xf xfId="0" fontId="0" numFmtId="3" fillId="2" borderId="1" applyFont="0" applyNumberFormat="1" applyFill="0" applyBorder="1" applyAlignment="1" applyProtection="true">
      <alignment horizontal="left" vertical="center" textRotation="0" wrapText="false" shrinkToFit="false"/>
      <protection locked="false"/>
    </xf>
    <xf xfId="0" fontId="0" numFmtId="164" fillId="2" borderId="1" applyFont="0" applyNumberFormat="1" applyFill="0" applyBorder="1" applyAlignment="1" applyProtection="true">
      <alignment horizontal="left" vertical="center" textRotation="0" wrapText="false" shrinkToFit="false"/>
      <protection locked="false"/>
    </xf>
    <xf xfId="0" fontId="0" numFmtId="0" fillId="2" borderId="19" applyFont="0" applyNumberFormat="0" applyFill="0" applyBorder="1" applyAlignment="1" applyProtection="true">
      <alignment horizontal="left" vertical="center" textRotation="0" wrapText="false" shrinkToFit="false"/>
      <protection locked="false"/>
    </xf>
    <xf xfId="0" fontId="0" numFmtId="0" fillId="2" borderId="50" applyFont="0" applyNumberFormat="0" applyFill="0" applyBorder="1" applyAlignment="1" applyProtection="true">
      <alignment horizontal="left" vertical="center" textRotation="0" wrapText="true" shrinkToFit="false"/>
      <protection locked="false"/>
    </xf>
    <xf xfId="0" fontId="0" numFmtId="3" fillId="2" borderId="1" applyFont="0" applyNumberFormat="1" applyFill="0" applyBorder="1" applyAlignment="1" applyProtection="true">
      <alignment horizontal="left" vertical="center" textRotation="0" wrapText="false" shrinkToFit="false"/>
      <protection locked="false"/>
    </xf>
    <xf xfId="0" fontId="0" numFmtId="0" fillId="2" borderId="29" applyFont="0" applyNumberFormat="0" applyFill="0" applyBorder="1" applyAlignment="1" applyProtection="true">
      <alignment horizontal="left" vertical="center" textRotation="0" wrapText="false" shrinkToFit="false"/>
      <protection locked="false"/>
    </xf>
    <xf xfId="0" fontId="0" numFmtId="0" fillId="2" borderId="52" applyFont="0" applyNumberFormat="0" applyFill="0" applyBorder="1" applyAlignment="1" applyProtection="true">
      <alignment horizontal="left" vertical="center" textRotation="0" wrapText="true" shrinkToFit="false"/>
      <protection locked="false"/>
    </xf>
    <xf xfId="0" fontId="0" numFmtId="0" fillId="2" borderId="11" applyFont="0" applyNumberFormat="0" applyFill="0" applyBorder="1" applyAlignment="1" applyProtection="true">
      <alignment horizontal="left" vertical="center" textRotation="0" wrapText="false" shrinkToFit="false"/>
      <protection locked="false"/>
    </xf>
    <xf xfId="0" fontId="0" numFmtId="3" fillId="2" borderId="11" applyFont="0" applyNumberFormat="1" applyFill="0" applyBorder="1" applyAlignment="1" applyProtection="true">
      <alignment horizontal="left" vertical="center" textRotation="0" wrapText="false" shrinkToFit="false"/>
      <protection locked="false"/>
    </xf>
    <xf xfId="0" fontId="0" numFmtId="164" fillId="2" borderId="11" applyFont="0" applyNumberFormat="1" applyFill="0" applyBorder="1" applyAlignment="1" applyProtection="true">
      <alignment horizontal="left" vertical="center" textRotation="0" wrapText="false" shrinkToFit="false"/>
      <protection locked="false"/>
    </xf>
    <xf xfId="0" fontId="0" numFmtId="164" fillId="2" borderId="20" applyFont="0" applyNumberFormat="1" applyFill="0" applyBorder="1" applyAlignment="1" applyProtection="true">
      <alignment horizontal="left" vertical="center" textRotation="0" wrapText="false" shrinkToFit="false"/>
      <protection locked="false"/>
    </xf>
    <xf xfId="0" fontId="0" numFmtId="164" fillId="2" borderId="17" applyFont="0" applyNumberFormat="1" applyFill="0" applyBorder="1" applyAlignment="1" applyProtection="true">
      <alignment horizontal="left" vertical="center" textRotation="0" wrapText="false" shrinkToFit="false"/>
      <protection locked="false"/>
    </xf>
    <xf xfId="0" fontId="0" numFmtId="0" fillId="2" borderId="33" applyFont="0" applyNumberFormat="0" applyFill="0" applyBorder="1" applyAlignment="0">
      <alignment horizontal="general" vertical="bottom" textRotation="0" wrapText="false" shrinkToFit="false"/>
    </xf>
    <xf xfId="0" fontId="0" numFmtId="0" fillId="2" borderId="50" applyFont="0" applyNumberFormat="0" applyFill="0" applyBorder="1" applyAlignment="0">
      <alignment horizontal="general" vertical="bottom" textRotation="0" wrapText="false" shrinkToFit="false"/>
    </xf>
    <xf xfId="0" fontId="0" numFmtId="0" fillId="2" borderId="33" applyFont="0" applyNumberFormat="0" applyFill="0" applyBorder="1" applyAlignment="1">
      <alignment horizontal="center" vertical="bottom" textRotation="0" wrapText="false" shrinkToFit="false"/>
    </xf>
    <xf xfId="0" fontId="0" numFmtId="0" fillId="2" borderId="50" applyFont="0" applyNumberFormat="0" applyFill="0" applyBorder="1" applyAlignment="1">
      <alignment horizontal="center" vertical="bottom" textRotation="0" wrapText="false" shrinkToFit="false"/>
    </xf>
    <xf xfId="0" fontId="5" numFmtId="0" fillId="2" borderId="46" applyFont="1" applyNumberFormat="0" applyFill="0" applyBorder="1" applyAlignment="1" applyProtection="true">
      <alignment horizontal="center" vertical="center" textRotation="0" wrapText="false" shrinkToFit="false"/>
      <protection locked="false"/>
    </xf>
    <xf xfId="0" fontId="0" numFmtId="0" fillId="2" borderId="33" applyFont="0" applyNumberFormat="0" applyFill="0" applyBorder="1" applyAlignment="1">
      <alignment horizontal="left" vertical="center" textRotation="0" wrapText="false" shrinkToFit="false"/>
    </xf>
    <xf xfId="0" fontId="25" numFmtId="0" fillId="2" borderId="0" applyFont="1" applyNumberFormat="0" applyFill="0" applyBorder="0" applyAlignment="0">
      <alignment horizontal="general" vertical="bottom" textRotation="0" wrapText="false" shrinkToFit="false"/>
    </xf>
    <xf xfId="0" fontId="26"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general" vertical="bottom" textRotation="0" wrapText="true" shrinkToFit="false"/>
    </xf>
    <xf xfId="0" fontId="25" numFmtId="0" fillId="2" borderId="55" applyFont="1" applyNumberFormat="0" applyFill="0" applyBorder="1" applyAlignment="1" applyProtection="true">
      <alignment horizontal="general" vertical="bottom" textRotation="0" wrapText="true" shrinkToFit="false"/>
      <protection locked="false"/>
    </xf>
    <xf xfId="0" fontId="25" numFmtId="49" fillId="2" borderId="55" applyFont="1" applyNumberFormat="1" applyFill="0" applyBorder="1" applyAlignment="1" applyProtection="true">
      <alignment horizontal="general" vertical="bottom" textRotation="0" wrapText="true" shrinkToFit="false"/>
      <protection locked="false"/>
    </xf>
    <xf xfId="0" fontId="25" numFmtId="165" fillId="2" borderId="55" applyFont="1" applyNumberFormat="1" applyFill="0" applyBorder="1" applyAlignment="1" applyProtection="true">
      <alignment horizontal="general" vertical="bottom" textRotation="0" wrapText="true" shrinkToFit="false"/>
      <protection locked="false"/>
    </xf>
    <xf xfId="0" fontId="0" numFmtId="0" fillId="2" borderId="0" applyFont="0" applyNumberFormat="0" applyFill="0" applyBorder="0" applyAlignment="0">
      <alignment horizontal="general" vertical="bottom" textRotation="0" wrapText="false" shrinkToFit="false"/>
    </xf>
    <xf xfId="0" fontId="5" numFmtId="164" fillId="2" borderId="0" applyFont="1" applyNumberFormat="1" applyFill="0" applyBorder="0" applyAlignment="1">
      <alignment horizontal="left" vertical="bottom" textRotation="0" wrapText="false" shrinkToFit="false"/>
    </xf>
    <xf xfId="0" fontId="0" numFmtId="164" fillId="2" borderId="1" applyFont="0" applyNumberFormat="1" applyFill="0" applyBorder="1" applyAlignment="1" applyProtection="true">
      <alignment horizontal="center" vertical="top" textRotation="0" wrapText="true" shrinkToFit="false"/>
      <protection locked="false"/>
    </xf>
    <xf xfId="0" fontId="7" numFmtId="0" fillId="2" borderId="0" applyFont="1" applyNumberFormat="0" applyFill="0" applyBorder="0" applyAlignment="0">
      <alignment horizontal="general" vertical="bottom" textRotation="0" wrapText="false" shrinkToFit="false"/>
    </xf>
    <xf xfId="0" fontId="27" numFmtId="0" fillId="2" borderId="0" applyFont="1" applyNumberFormat="0" applyFill="0" applyBorder="0" applyAlignment="1">
      <alignment horizontal="left" vertical="top" textRotation="0" wrapText="true" shrinkToFit="false"/>
    </xf>
    <xf xfId="0" fontId="27" numFmtId="0" fillId="2" borderId="0" applyFont="1" applyNumberFormat="0" applyFill="0" applyBorder="0" applyAlignment="1">
      <alignment horizontal="general" vertical="top" textRotation="0" wrapText="true" shrinkToFit="false"/>
    </xf>
    <xf xfId="0" fontId="7" numFmtId="0" fillId="2" borderId="0" applyFont="1" applyNumberFormat="0" applyFill="0" applyBorder="0" applyAlignment="0">
      <alignment horizontal="general" vertical="bottom" textRotation="0" wrapText="false" shrinkToFit="false"/>
    </xf>
    <xf xfId="0" fontId="27" numFmtId="44" fillId="2" borderId="0" applyFont="1" applyNumberFormat="1" applyFill="0" applyBorder="0" applyAlignment="0">
      <alignment horizontal="general" vertical="bottom" textRotation="0" wrapText="false" shrinkToFit="false"/>
    </xf>
    <xf xfId="0" fontId="0" numFmtId="44" fillId="2" borderId="1" applyFont="0" applyNumberFormat="1" applyFill="0" applyBorder="1" applyAlignment="0" applyProtection="true">
      <alignment horizontal="general" vertical="bottom" textRotation="0" wrapText="false" shrinkToFit="false"/>
      <protection locked="false"/>
    </xf>
    <xf xfId="0" fontId="7" numFmtId="0" fillId="2" borderId="0" applyFont="1" applyNumberFormat="0" applyFill="0" applyBorder="0" applyAlignment="0">
      <alignment horizontal="general" vertical="bottom" textRotation="0" wrapText="false" shrinkToFit="false"/>
    </xf>
    <xf xfId="0" fontId="1" numFmtId="44" fillId="3" borderId="1" applyFont="1" applyNumberFormat="1" applyFill="1" applyBorder="1" applyAlignment="0">
      <alignment horizontal="general" vertical="bottom" textRotation="0" wrapText="false" shrinkToFit="false"/>
    </xf>
    <xf xfId="0" fontId="1" numFmtId="44" fillId="3" borderId="54" applyFont="1" applyNumberFormat="1" applyFill="1" applyBorder="1" applyAlignment="0">
      <alignment horizontal="general" vertical="bottom" textRotation="0" wrapText="false" shrinkToFit="false"/>
    </xf>
    <xf xfId="0" fontId="1" numFmtId="44" fillId="3" borderId="1" applyFont="1" applyNumberFormat="1" applyFill="1" applyBorder="1" applyAlignment="1">
      <alignment horizontal="left" vertical="bottom" textRotation="0" wrapText="true" shrinkToFit="false"/>
    </xf>
    <xf xfId="0" fontId="1" numFmtId="44" fillId="3" borderId="16" applyFont="1" applyNumberFormat="1" applyFill="1" applyBorder="1" applyAlignment="0">
      <alignment horizontal="general" vertical="bottom" textRotation="0" wrapText="false" shrinkToFit="false"/>
    </xf>
    <xf xfId="0" fontId="7" numFmtId="44" fillId="2" borderId="0" applyFont="1" applyNumberFormat="1" applyFill="0" applyBorder="0" applyAlignment="0">
      <alignment horizontal="general" vertical="bottom" textRotation="0" wrapText="false" shrinkToFit="false"/>
    </xf>
    <xf xfId="0" fontId="0" numFmtId="44" fillId="2" borderId="19" applyFont="0" applyNumberFormat="1" applyFill="0" applyBorder="1" applyAlignment="0" applyProtection="true">
      <alignment horizontal="general" vertical="bottom" textRotation="0" wrapText="false" shrinkToFit="false"/>
      <protection locked="false"/>
    </xf>
    <xf xfId="0" fontId="0" numFmtId="44" fillId="2" borderId="13" applyFont="0" applyNumberFormat="1" applyFill="0" applyBorder="1" applyAlignment="0" applyProtection="true">
      <alignment horizontal="general" vertical="bottom" textRotation="0" wrapText="false" shrinkToFit="false"/>
      <protection locked="false"/>
    </xf>
    <xf xfId="0" fontId="7" numFmtId="0" fillId="2" borderId="0" applyFont="1" applyNumberFormat="0" applyFill="0" applyBorder="0" applyAlignment="0">
      <alignment horizontal="general" vertical="bottom" textRotation="0" wrapText="false" shrinkToFit="false"/>
    </xf>
    <xf xfId="0" fontId="1" numFmtId="44" fillId="3" borderId="20" applyFont="1" applyNumberFormat="1" applyFill="1" applyBorder="1" applyAlignment="0">
      <alignment horizontal="general" vertical="bottom" textRotation="0" wrapText="false" shrinkToFit="false"/>
    </xf>
    <xf xfId="0" fontId="7" numFmtId="0" fillId="2" borderId="44" applyFont="1" applyNumberFormat="0" applyFill="0" applyBorder="1" applyAlignment="0">
      <alignment horizontal="general" vertical="bottom" textRotation="0" wrapText="false" shrinkToFit="false"/>
    </xf>
    <xf xfId="0" fontId="7" numFmtId="0" fillId="2" borderId="18" applyFont="1" applyNumberFormat="0" applyFill="0" applyBorder="1" applyAlignment="0">
      <alignment horizontal="general" vertical="bottom" textRotation="0" wrapText="false" shrinkToFit="false"/>
    </xf>
    <xf xfId="0" fontId="7" numFmtId="0" fillId="2" borderId="47" applyFont="1" applyNumberFormat="0" applyFill="0" applyBorder="1" applyAlignment="1">
      <alignment horizontal="center" vertical="center" textRotation="0" wrapText="true" shrinkToFit="false"/>
    </xf>
    <xf xfId="0" fontId="7" numFmtId="0" fillId="2" borderId="0" applyFont="1" applyNumberFormat="0" applyFill="0" applyBorder="0" applyAlignment="0">
      <alignment horizontal="general" vertical="bottom" textRotation="0" wrapText="false" shrinkToFit="false"/>
    </xf>
    <xf xfId="0" fontId="7" numFmtId="0" fillId="2" borderId="56" applyFont="1" applyNumberFormat="0" applyFill="0" applyBorder="1" applyAlignment="0">
      <alignment horizontal="general" vertical="bottom" textRotation="0" wrapText="false" shrinkToFit="false"/>
    </xf>
    <xf xfId="0" fontId="7" numFmtId="0" fillId="2" borderId="36" applyFont="1" applyNumberFormat="0" applyFill="0" applyBorder="1" applyAlignment="0">
      <alignment horizontal="general" vertical="bottom" textRotation="0" wrapText="false" shrinkToFit="false"/>
    </xf>
    <xf xfId="0" fontId="16" numFmtId="0" fillId="2" borderId="1" applyFont="1" applyNumberFormat="0" applyFill="0" applyBorder="1" applyAlignment="1">
      <alignment horizontal="center" vertical="center" textRotation="0" wrapText="true" shrinkToFit="false"/>
    </xf>
    <xf xfId="0" fontId="1" numFmtId="44" fillId="3" borderId="13" applyFont="1" applyNumberFormat="1" applyFill="1" applyBorder="1" applyAlignment="0">
      <alignment horizontal="general" vertical="bottom" textRotation="0" wrapText="false" shrinkToFit="false"/>
    </xf>
    <xf xfId="0" fontId="7" numFmtId="0" fillId="2" borderId="0" applyFont="1" applyNumberFormat="0" applyFill="0" applyBorder="0" applyAlignment="0">
      <alignment horizontal="general" vertical="bottom" textRotation="0" wrapText="false" shrinkToFit="false"/>
    </xf>
    <xf xfId="0" fontId="28" numFmtId="0" fillId="2" borderId="0" applyFont="1" applyNumberFormat="0" applyFill="0" applyBorder="0" applyAlignment="1">
      <alignment horizontal="general" vertical="top" textRotation="0" wrapText="true" shrinkToFit="false"/>
    </xf>
    <xf xfId="0" fontId="7" numFmtId="0" fillId="2" borderId="0" applyFont="1" applyNumberFormat="0" applyFill="0" applyBorder="0" applyAlignment="0">
      <alignment horizontal="general" vertical="bottom" textRotation="0" wrapText="false" shrinkToFit="false"/>
    </xf>
    <xf xfId="0" fontId="7" numFmtId="0" fillId="2" borderId="0" applyFont="1" applyNumberFormat="0" applyFill="0" applyBorder="0" applyAlignment="1">
      <alignment horizontal="general" vertical="top" textRotation="0" wrapText="false" shrinkToFit="false"/>
    </xf>
    <xf xfId="0" fontId="7" numFmtId="44" fillId="2" borderId="0" applyFont="1" applyNumberFormat="1" applyFill="0" applyBorder="0" applyAlignment="1">
      <alignment horizontal="general" vertical="top" textRotation="0" wrapText="true" shrinkToFit="false"/>
    </xf>
    <xf xfId="0" fontId="7" numFmtId="44" fillId="2" borderId="0" applyFont="1" applyNumberFormat="1" applyFill="0" applyBorder="0" applyAlignment="0">
      <alignment horizontal="general" vertical="bottom" textRotation="0" wrapText="false" shrinkToFit="false"/>
    </xf>
    <xf xfId="0" fontId="27" numFmtId="1" fillId="2" borderId="0" applyFont="1" applyNumberFormat="1" applyFill="0" applyBorder="0" applyAlignment="0">
      <alignment horizontal="general" vertical="bottom" textRotation="0" wrapText="false" shrinkToFit="false"/>
    </xf>
    <xf xfId="0" fontId="0" numFmtId="164" fillId="4" borderId="4" applyFont="0" applyNumberFormat="1" applyFill="1" applyBorder="1" applyAlignment="1">
      <alignment horizontal="left" vertical="bottom" textRotation="0" wrapText="true" shrinkToFit="false"/>
    </xf>
    <xf xfId="0" fontId="0" numFmtId="0" fillId="4" borderId="57" applyFont="0" applyNumberFormat="0" applyFill="1" applyBorder="1" applyAlignment="1">
      <alignment horizontal="left" vertical="bottom" textRotation="0" wrapText="true" shrinkToFit="false"/>
    </xf>
    <xf xfId="0" fontId="1" numFmtId="44" fillId="3" borderId="50" applyFont="1" applyNumberFormat="1" applyFill="1" applyBorder="1" applyAlignment="0">
      <alignment horizontal="general" vertical="bottom" textRotation="0" wrapText="false" shrinkToFit="false"/>
    </xf>
    <xf xfId="0" fontId="1" numFmtId="44" fillId="3" borderId="19" applyFont="1" applyNumberFormat="1" applyFill="1" applyBorder="1" applyAlignment="0">
      <alignment horizontal="general" vertical="bottom" textRotation="0" wrapText="false" shrinkToFit="false"/>
    </xf>
    <xf xfId="0" fontId="1" numFmtId="0" fillId="3" borderId="0" applyFont="1" applyNumberFormat="0" applyFill="1" applyBorder="0" applyAlignment="0">
      <alignment horizontal="general" vertical="bottom" textRotation="0" wrapText="false" shrinkToFit="false"/>
    </xf>
    <xf xfId="0" fontId="1" numFmtId="164" fillId="3" borderId="4" applyFont="1" applyNumberFormat="1" applyFill="1" applyBorder="1" applyAlignment="1">
      <alignment horizontal="left" vertical="bottom" textRotation="0" wrapText="true" shrinkToFit="false"/>
    </xf>
    <xf xfId="0" fontId="1" numFmtId="44" fillId="3" borderId="0" applyFont="1" applyNumberFormat="1" applyFill="1" applyBorder="0" applyAlignment="0">
      <alignment horizontal="general" vertical="bottom" textRotation="0" wrapText="false" shrinkToFit="false"/>
    </xf>
    <xf xfId="0" fontId="10" numFmtId="0" fillId="4" borderId="19" applyFont="1" applyNumberFormat="0" applyFill="1" applyBorder="1" applyAlignment="1">
      <alignment horizontal="center" vertical="top" textRotation="0" wrapText="true" shrinkToFit="false"/>
    </xf>
    <xf xfId="0" fontId="10" numFmtId="0" fillId="4" borderId="1" applyFont="1" applyNumberFormat="0" applyFill="1" applyBorder="1" applyAlignment="1">
      <alignment horizontal="center" vertical="top" textRotation="0" wrapText="true" shrinkToFit="false"/>
    </xf>
    <xf xfId="0" fontId="10" numFmtId="0" fillId="4" borderId="20" applyFont="1" applyNumberFormat="0" applyFill="1" applyBorder="1" applyAlignment="1">
      <alignment horizontal="center" vertical="top" textRotation="0" wrapText="true" shrinkToFit="false"/>
    </xf>
    <xf xfId="0" fontId="0" numFmtId="44" fillId="2" borderId="4" applyFont="0" applyNumberFormat="1" applyFill="0" applyBorder="1" applyAlignment="0" applyProtection="true">
      <alignment horizontal="general" vertical="bottom" textRotation="0" wrapText="false" shrinkToFit="false"/>
      <protection locked="false"/>
    </xf>
    <xf xfId="0" fontId="1" numFmtId="44" fillId="3" borderId="4" applyFont="1" applyNumberFormat="1" applyFill="1" applyBorder="1" applyAlignment="0">
      <alignment horizontal="general" vertical="bottom" textRotation="0" wrapText="false" shrinkToFit="false"/>
    </xf>
    <xf xfId="0" fontId="1" numFmtId="44" fillId="3" borderId="26" applyFont="1" applyNumberFormat="1" applyFill="1" applyBorder="1" applyAlignment="0">
      <alignment horizontal="general" vertical="bottom" textRotation="0" wrapText="false" shrinkToFit="false"/>
    </xf>
    <xf xfId="0" fontId="1" numFmtId="44" fillId="3" borderId="6" applyFont="1" applyNumberFormat="1" applyFill="1" applyBorder="1" applyAlignment="0">
      <alignment horizontal="general" vertical="bottom" textRotation="0" wrapText="false" shrinkToFit="false"/>
    </xf>
    <xf xfId="0" fontId="1" numFmtId="44" fillId="3" borderId="49" applyFont="1" applyNumberFormat="1" applyFill="1" applyBorder="1" applyAlignment="0">
      <alignment horizontal="general" vertical="bottom" textRotation="0" wrapText="false" shrinkToFit="false"/>
    </xf>
    <xf xfId="0" fontId="1" numFmtId="44" fillId="3" borderId="58" applyFont="1" applyNumberFormat="1" applyFill="1" applyBorder="1" applyAlignment="0">
      <alignment horizontal="general" vertical="bottom" textRotation="0" wrapText="false" shrinkToFit="false"/>
    </xf>
    <xf xfId="0" fontId="1" numFmtId="44" fillId="3" borderId="59" applyFont="1" applyNumberFormat="1" applyFill="1" applyBorder="1" applyAlignment="0">
      <alignment horizontal="general" vertical="bottom" textRotation="0" wrapText="false" shrinkToFit="false"/>
    </xf>
    <xf xfId="0" fontId="1" numFmtId="44" fillId="3" borderId="60" applyFont="1" applyNumberFormat="1" applyFill="1" applyBorder="1" applyAlignment="0">
      <alignment horizontal="general" vertical="bottom" textRotation="0" wrapText="false" shrinkToFit="false"/>
    </xf>
    <xf xfId="0" fontId="29" numFmtId="44" fillId="12" borderId="2" applyFont="1" applyNumberFormat="1" applyFill="1" applyBorder="1" applyAlignment="0">
      <alignment horizontal="general" vertical="bottom" textRotation="0" wrapText="false" shrinkToFit="false"/>
    </xf>
    <xf xfId="0" fontId="1" numFmtId="0" fillId="3" borderId="47" applyFont="1" applyNumberFormat="0" applyFill="1" applyBorder="1" applyAlignment="0">
      <alignment horizontal="general" vertical="bottom" textRotation="0" wrapText="false" shrinkToFit="false"/>
    </xf>
    <xf xfId="0" fontId="1" numFmtId="44" fillId="3" borderId="61" applyFont="1" applyNumberFormat="1" applyFill="1" applyBorder="1" applyAlignment="0">
      <alignment horizontal="general" vertical="bottom" textRotation="0" wrapText="false" shrinkToFit="false"/>
    </xf>
    <xf xfId="0" fontId="1" numFmtId="44" fillId="3" borderId="30" applyFont="1" applyNumberFormat="1" applyFill="1" applyBorder="1" applyAlignment="0">
      <alignment horizontal="general" vertical="bottom" textRotation="0" wrapText="false" shrinkToFit="false"/>
    </xf>
    <xf xfId="0" fontId="1" numFmtId="44" fillId="3" borderId="31" applyFont="1" applyNumberFormat="1" applyFill="1" applyBorder="1" applyAlignment="0">
      <alignment horizontal="general" vertical="bottom" textRotation="0" wrapText="false" shrinkToFit="false"/>
    </xf>
    <xf xfId="0" fontId="29" numFmtId="44" fillId="12" borderId="51" applyFont="1" applyNumberFormat="1" applyFill="1" applyBorder="1" applyAlignment="0">
      <alignment horizontal="general" vertical="bottom" textRotation="0" wrapText="false" shrinkToFit="false"/>
    </xf>
    <xf xfId="0" fontId="10" numFmtId="0" fillId="4" borderId="0" applyFont="1" applyNumberFormat="0" applyFill="1" applyBorder="0" applyAlignment="0">
      <alignment horizontal="general" vertical="bottom" textRotation="0" wrapText="false" shrinkToFit="false"/>
    </xf>
    <xf xfId="0" fontId="0" numFmtId="0" fillId="2" borderId="20" applyFont="0" applyNumberFormat="0" applyFill="0" applyBorder="1" applyAlignment="1" applyProtection="true">
      <alignment horizontal="center" vertical="center" textRotation="0" wrapText="true" shrinkToFit="false"/>
      <protection locked="false"/>
    </xf>
    <xf xfId="0" fontId="0" numFmtId="0" fillId="2" borderId="17" applyFont="0" applyNumberFormat="0" applyFill="0" applyBorder="1" applyAlignment="1" applyProtection="true">
      <alignment horizontal="center" vertical="center" textRotation="0" wrapText="true" shrinkToFit="false"/>
      <protection locked="false"/>
    </xf>
    <xf xfId="0" fontId="30" numFmtId="0" fillId="2" borderId="0" applyFont="1" applyNumberFormat="0" applyFill="0" applyBorder="0" applyAlignment="1">
      <alignment horizontal="center" vertical="center" textRotation="0" wrapText="false" shrinkToFit="false"/>
    </xf>
    <xf xfId="0" fontId="7" numFmtId="0" fillId="2" borderId="0" applyFont="1" applyNumberFormat="0" applyFill="0" applyBorder="0" applyAlignment="0">
      <alignment horizontal="general" vertical="bottom" textRotation="0" wrapText="false" shrinkToFit="false"/>
    </xf>
    <xf xfId="0" fontId="10" numFmtId="0" fillId="2" borderId="62" applyFont="1" applyNumberFormat="0" applyFill="0" applyBorder="1" applyAlignment="0">
      <alignment horizontal="general" vertical="bottom" textRotation="0" wrapText="false" shrinkToFit="false"/>
    </xf>
    <xf xfId="0" fontId="10" numFmtId="0" fillId="2" borderId="0" applyFont="1" applyNumberFormat="0" applyFill="0" applyBorder="0" applyAlignment="0">
      <alignment horizontal="general" vertical="bottom" textRotation="0" wrapText="false" shrinkToFit="false"/>
    </xf>
    <xf xfId="0" fontId="0" numFmtId="0" fillId="2" borderId="1" applyFont="0" applyNumberFormat="0" applyFill="0" applyBorder="1" applyAlignment="1" applyProtection="true">
      <alignment horizontal="left" vertical="center" textRotation="0" wrapText="true" shrinkToFit="false"/>
      <protection locked="false"/>
    </xf>
    <xf xfId="0" fontId="0" numFmtId="164" fillId="4" borderId="63" applyFont="0" applyNumberFormat="1" applyFill="1" applyBorder="1" applyAlignment="1">
      <alignment horizontal="left" vertical="bottom" textRotation="0" wrapText="true" shrinkToFit="false"/>
    </xf>
    <xf xfId="0" fontId="0" numFmtId="44" fillId="2" borderId="32" applyFont="0" applyNumberFormat="1" applyFill="0" applyBorder="1" applyAlignment="1" applyProtection="true">
      <alignment horizontal="left" vertical="bottom" textRotation="0" wrapText="true" shrinkToFit="false"/>
      <protection locked="false"/>
    </xf>
    <xf xfId="0" fontId="0" numFmtId="44" fillId="2" borderId="33" applyFont="0" applyNumberFormat="1" applyFill="0" applyBorder="1" applyAlignment="1" applyProtection="true">
      <alignment horizontal="left" vertical="bottom" textRotation="0" wrapText="true" shrinkToFit="false"/>
      <protection locked="false"/>
    </xf>
    <xf xfId="0" fontId="1" numFmtId="44" fillId="3" borderId="33" applyFont="1" applyNumberFormat="1" applyFill="1" applyBorder="1" applyAlignment="1">
      <alignment horizontal="left" vertical="bottom" textRotation="0" wrapText="true" shrinkToFit="false"/>
    </xf>
    <xf xfId="0" fontId="1" numFmtId="14" fillId="3" borderId="33" applyFont="1" applyNumberFormat="1" applyFill="1" applyBorder="1" applyAlignment="1">
      <alignment horizontal="left" vertical="bottom" textRotation="0" wrapText="true" shrinkToFit="false"/>
    </xf>
    <xf xfId="0" fontId="1" numFmtId="0" fillId="3" borderId="33" applyFont="1" applyNumberFormat="0" applyFill="1" applyBorder="1" applyAlignment="1">
      <alignment horizontal="left" vertical="bottom" textRotation="0" wrapText="true" shrinkToFit="false"/>
    </xf>
    <xf xfId="0" fontId="1" numFmtId="0" fillId="3" borderId="24" applyFont="1" applyNumberFormat="0" applyFill="1" applyBorder="1" applyAlignment="1">
      <alignment horizontal="left" vertical="bottom" textRotation="0" wrapText="true" shrinkToFit="false"/>
    </xf>
    <xf xfId="0" fontId="1" numFmtId="0" fillId="3" borderId="64" applyFont="1" applyNumberFormat="0" applyFill="1" applyBorder="1" applyAlignment="0">
      <alignment horizontal="general" vertical="bottom" textRotation="0" wrapText="false" shrinkToFit="false"/>
    </xf>
    <xf xfId="0" fontId="1" numFmtId="164" fillId="3" borderId="65" applyFont="1" applyNumberFormat="1" applyFill="1" applyBorder="1" applyAlignment="1">
      <alignment horizontal="left" vertical="bottom" textRotation="0" wrapText="true" shrinkToFit="false"/>
    </xf>
    <xf xfId="0" fontId="1" numFmtId="0" fillId="3" borderId="0" applyFont="1" applyNumberFormat="0" applyFill="1" applyBorder="0" applyAlignment="0">
      <alignment horizontal="general" vertical="bottom" textRotation="0" wrapText="false" shrinkToFit="false"/>
    </xf>
    <xf xfId="0" fontId="0" numFmtId="0" fillId="4" borderId="57" applyFont="0" applyNumberFormat="0" applyFill="1" applyBorder="1" applyAlignment="1">
      <alignment horizontal="left" vertical="bottom" textRotation="0" wrapText="true" shrinkToFit="false"/>
    </xf>
    <xf xfId="0" fontId="31" numFmtId="0" fillId="4" borderId="50" applyFont="1" applyNumberFormat="0" applyFill="1" applyBorder="1" applyAlignment="1">
      <alignment horizontal="center" vertical="top" textRotation="0" wrapText="true" shrinkToFit="false"/>
    </xf>
    <xf xfId="0" fontId="0" numFmtId="164" fillId="4" borderId="13" applyFont="0" applyNumberFormat="1" applyFill="1" applyBorder="1" applyAlignment="1">
      <alignment horizontal="left" vertical="bottom" textRotation="0" wrapText="true" shrinkToFit="false"/>
    </xf>
    <xf xfId="0" fontId="1" numFmtId="164" fillId="3" borderId="13" applyFont="1" applyNumberFormat="1" applyFill="1" applyBorder="1" applyAlignment="1">
      <alignment horizontal="left" vertical="bottom" textRotation="0" wrapText="true" shrinkToFit="false"/>
    </xf>
    <xf xfId="0" fontId="1" numFmtId="164" fillId="3" borderId="54" applyFont="1" applyNumberFormat="1" applyFill="1" applyBorder="1" applyAlignment="1">
      <alignment horizontal="left" vertical="bottom" textRotation="0" wrapText="true" shrinkToFit="false"/>
    </xf>
    <xf xfId="0" fontId="0" numFmtId="0" fillId="4" borderId="4" applyFont="0" applyNumberFormat="0" applyFill="1" applyBorder="1" applyAlignment="1">
      <alignment horizontal="left" vertical="bottom" textRotation="0" wrapText="true" shrinkToFit="false"/>
    </xf>
    <xf xfId="0" fontId="0" numFmtId="0" fillId="4" borderId="65" applyFont="0" applyNumberFormat="0" applyFill="1" applyBorder="1" applyAlignment="1">
      <alignment horizontal="left" vertical="bottom" textRotation="0" wrapText="true" shrinkToFit="false"/>
    </xf>
    <xf xfId="0" fontId="0" numFmtId="164" fillId="4" borderId="66" applyFont="0" applyNumberFormat="1" applyFill="1" applyBorder="1" applyAlignment="1">
      <alignment horizontal="left" vertical="bottom" textRotation="0" wrapText="true" shrinkToFit="false"/>
    </xf>
    <xf xfId="0" fontId="0" numFmtId="0" fillId="4" borderId="1" applyFont="0" applyNumberFormat="0" applyFill="1" applyBorder="1" applyAlignment="1">
      <alignment horizontal="left" vertical="bottom" textRotation="0" wrapText="true" shrinkToFit="false"/>
    </xf>
    <xf xfId="0" fontId="1" numFmtId="44" fillId="3" borderId="2" applyFont="1" applyNumberFormat="1" applyFill="1" applyBorder="1" applyAlignment="0">
      <alignment horizontal="general" vertical="bottom" textRotation="0" wrapText="false" shrinkToFit="false"/>
    </xf>
    <xf xfId="0" fontId="1" numFmtId="17" fillId="3" borderId="1" applyFont="1" applyNumberFormat="1" applyFill="1" applyBorder="1" applyAlignment="1">
      <alignment horizontal="center" vertical="bottom" textRotation="0" wrapText="false" shrinkToFit="false"/>
    </xf>
    <xf xfId="0" fontId="0" numFmtId="168" fillId="4" borderId="1" applyFont="0" applyNumberFormat="1" applyFill="1" applyBorder="1" applyAlignment="1">
      <alignment horizontal="left" vertical="bottom" textRotation="0" wrapText="true" shrinkToFit="false"/>
    </xf>
    <xf xfId="0" fontId="1" numFmtId="168" fillId="3" borderId="1" applyFont="1" applyNumberFormat="1" applyFill="1" applyBorder="1" applyAlignment="1">
      <alignment horizontal="left" vertical="bottom" textRotation="0" wrapText="true" shrinkToFit="false"/>
    </xf>
    <xf xfId="0" fontId="1" numFmtId="168" fillId="3" borderId="1" applyFont="1" applyNumberFormat="1" applyFill="1" applyBorder="1" applyAlignment="0">
      <alignment horizontal="general" vertical="bottom" textRotation="0" wrapText="false" shrinkToFit="false"/>
    </xf>
    <xf xfId="0" fontId="11" numFmtId="0" fillId="2" borderId="0" applyFont="1" applyNumberFormat="0" applyFill="0" applyBorder="0" applyAlignment="1">
      <alignment horizontal="general" vertical="top" textRotation="0" wrapText="true" shrinkToFit="false"/>
    </xf>
    <xf xfId="0" fontId="1" numFmtId="44" fillId="3" borderId="63" applyFont="1" applyNumberFormat="1" applyFill="1" applyBorder="1" applyAlignment="0">
      <alignment horizontal="general" vertical="bottom" textRotation="0" wrapText="false" shrinkToFit="false"/>
    </xf>
    <xf xfId="0" fontId="0" numFmtId="44" fillId="2" borderId="1" applyFont="0" applyNumberFormat="1" applyFill="0" applyBorder="1" applyAlignment="0" applyProtection="true">
      <alignment horizontal="general" vertical="bottom" textRotation="0" wrapText="false" shrinkToFit="false"/>
      <protection locked="false"/>
    </xf>
    <xf xfId="0" fontId="7" numFmtId="0" fillId="2" borderId="0" applyFont="1" applyNumberFormat="0" applyFill="0" applyBorder="0" applyAlignment="0">
      <alignment horizontal="general" vertical="bottom" textRotation="0" wrapText="false" shrinkToFit="false"/>
    </xf>
    <xf xfId="0" fontId="31" numFmtId="0" fillId="4" borderId="61" applyFont="1" applyNumberFormat="0" applyFill="1" applyBorder="1" applyAlignment="1">
      <alignment horizontal="center" vertical="center" textRotation="0" wrapText="true" shrinkToFit="false"/>
    </xf>
    <xf xfId="0" fontId="31" numFmtId="0" fillId="4" borderId="26" applyFont="1" applyNumberFormat="0" applyFill="1" applyBorder="1" applyAlignment="1">
      <alignment horizontal="center" vertical="center" textRotation="0" wrapText="true" shrinkToFit="false"/>
    </xf>
    <xf xfId="0" fontId="31" numFmtId="0" fillId="4" borderId="24" applyFont="1" applyNumberFormat="0" applyFill="1" applyBorder="1" applyAlignment="1">
      <alignment horizontal="center" vertical="center" textRotation="0" wrapText="true" shrinkToFit="false"/>
    </xf>
    <xf xfId="0" fontId="31" numFmtId="0" fillId="4" borderId="67" applyFont="1" applyNumberFormat="0" applyFill="1" applyBorder="1" applyAlignment="1">
      <alignment horizontal="center" vertical="center" textRotation="0" wrapText="true" shrinkToFit="false"/>
    </xf>
    <xf xfId="0" fontId="31" numFmtId="3" fillId="4" borderId="33" applyFont="1" applyNumberFormat="1" applyFill="1" applyBorder="1" applyAlignment="1">
      <alignment horizontal="center" vertical="center" textRotation="0" wrapText="true" shrinkToFit="false"/>
    </xf>
    <xf xfId="0" fontId="31" numFmtId="3" fillId="4" borderId="1" applyFont="1" applyNumberFormat="1" applyFill="1" applyBorder="1" applyAlignment="1">
      <alignment horizontal="center" vertical="center" textRotation="0" wrapText="true" shrinkToFit="false"/>
    </xf>
    <xf xfId="0" fontId="31" numFmtId="0" fillId="4" borderId="13" applyFont="1" applyNumberFormat="0" applyFill="1" applyBorder="1" applyAlignment="1">
      <alignment horizontal="center" vertical="center" textRotation="0" wrapText="true" shrinkToFit="false"/>
    </xf>
    <xf xfId="0" fontId="1" numFmtId="44" fillId="3" borderId="29" applyFont="1" applyNumberFormat="1" applyFill="1" applyBorder="1" applyAlignment="1">
      <alignment horizontal="left" vertical="bottom" textRotation="0" wrapText="true" shrinkToFit="false"/>
    </xf>
    <xf xfId="0" fontId="1" numFmtId="44" fillId="3" borderId="11" applyFont="1" applyNumberFormat="1" applyFill="1" applyBorder="1" applyAlignment="1">
      <alignment horizontal="left" vertical="bottom" textRotation="0" wrapText="true" shrinkToFit="false"/>
    </xf>
    <xf xfId="0" fontId="1" numFmtId="44" fillId="3" borderId="53" applyFont="1" applyNumberFormat="1" applyFill="1" applyBorder="1" applyAlignment="1">
      <alignment horizontal="left" vertical="bottom" textRotation="0" wrapText="true" shrinkToFit="false"/>
    </xf>
    <xf xfId="0" fontId="7" numFmtId="44" fillId="13" borderId="68" applyFont="1" applyNumberFormat="1" applyFill="1" applyBorder="1" applyAlignment="1">
      <alignment horizontal="center" vertical="center" textRotation="0" wrapText="false" shrinkToFit="false"/>
    </xf>
    <xf xfId="0" fontId="1" numFmtId="44" fillId="3" borderId="36" applyFont="1" applyNumberFormat="1" applyFill="1" applyBorder="1" applyAlignment="0">
      <alignment horizontal="general" vertical="bottom" textRotation="0" wrapText="false" shrinkToFit="false"/>
    </xf>
    <xf xfId="0" fontId="1" numFmtId="44" fillId="3" borderId="69" applyFont="1" applyNumberFormat="1" applyFill="1" applyBorder="1" applyAlignment="1">
      <alignment horizontal="right" vertical="bottom" textRotation="0" wrapText="false" shrinkToFit="false"/>
    </xf>
    <xf xfId="0" fontId="1" numFmtId="44" fillId="3" borderId="70" applyFont="1" applyNumberFormat="1" applyFill="1" applyBorder="1" applyAlignment="0">
      <alignment horizontal="general" vertical="bottom" textRotation="0" wrapText="false" shrinkToFit="false"/>
    </xf>
    <xf xfId="0" fontId="26" numFmtId="0" fillId="14" borderId="71" applyFont="1" applyNumberFormat="0" applyFill="1" applyBorder="1"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1" applyFont="0" applyNumberFormat="0" applyFill="0" applyBorder="1" applyAlignment="1" applyProtection="true">
      <alignment horizontal="left" vertical="center" textRotation="0" wrapText="true" shrinkToFit="false"/>
      <protection locked="false"/>
    </xf>
    <xf xfId="0" fontId="0" numFmtId="0" fillId="2" borderId="46" applyFont="0" applyNumberFormat="0" applyFill="0" applyBorder="1" applyAlignment="1" applyProtection="true">
      <alignment horizontal="left" vertical="top" textRotation="0" wrapText="true" shrinkToFit="false"/>
      <protection locked="false"/>
    </xf>
    <xf xfId="0" fontId="0" numFmtId="0" fillId="2" borderId="33" applyFont="0" applyNumberFormat="0" applyFill="0" applyBorder="1" applyAlignment="1" applyProtection="true">
      <alignment horizontal="left" vertical="top" textRotation="0" wrapText="true" shrinkToFit="false"/>
      <protection locked="false"/>
    </xf>
    <xf xfId="0" fontId="0" numFmtId="0" fillId="2" borderId="50" applyFont="0" applyNumberFormat="0" applyFill="0" applyBorder="1" applyAlignment="1" applyProtection="true">
      <alignment horizontal="left" vertical="top" textRotation="0" wrapText="true" shrinkToFit="false"/>
      <protection locked="false"/>
    </xf>
    <xf xfId="0" fontId="0" numFmtId="0" fillId="2" borderId="46" applyFont="0" applyNumberFormat="0" applyFill="0" applyBorder="1" applyAlignment="1" applyProtection="true">
      <alignment horizontal="left" vertical="bottom" textRotation="0" wrapText="false" shrinkToFit="false"/>
      <protection locked="false"/>
    </xf>
    <xf xfId="0" fontId="0" numFmtId="0" fillId="2" borderId="33" applyFont="0" applyNumberFormat="0" applyFill="0" applyBorder="1" applyAlignment="1" applyProtection="true">
      <alignment horizontal="left" vertical="bottom" textRotation="0" wrapText="false" shrinkToFit="false"/>
      <protection locked="false"/>
    </xf>
    <xf xfId="0" fontId="0" numFmtId="0" fillId="2" borderId="50" applyFont="0" applyNumberFormat="0" applyFill="0" applyBorder="1" applyAlignment="1" applyProtection="true">
      <alignment horizontal="left" vertical="bottom" textRotation="0" wrapText="false" shrinkToFit="false"/>
      <protection locked="false"/>
    </xf>
    <xf xfId="0" fontId="0" numFmtId="169" fillId="2" borderId="46" applyFont="0" applyNumberFormat="1" applyFill="0" applyBorder="1" applyAlignment="1" applyProtection="true">
      <alignment horizontal="left" vertical="bottom" textRotation="0" wrapText="false" shrinkToFit="false"/>
      <protection locked="false"/>
    </xf>
    <xf xfId="0" fontId="0" numFmtId="169" fillId="2" borderId="33" applyFont="0" applyNumberFormat="1" applyFill="0" applyBorder="1" applyAlignment="1" applyProtection="true">
      <alignment horizontal="left" vertical="bottom" textRotation="0" wrapText="false" shrinkToFit="false"/>
      <protection locked="false"/>
    </xf>
    <xf xfId="0" fontId="0" numFmtId="169" fillId="2" borderId="50" applyFont="0" applyNumberFormat="1" applyFill="0" applyBorder="1" applyAlignment="1" applyProtection="true">
      <alignment horizontal="left" vertical="bottom" textRotation="0" wrapText="false" shrinkToFit="false"/>
      <protection locked="false"/>
    </xf>
    <xf xfId="0" fontId="7" numFmtId="0" fillId="14" borderId="24" applyFont="1" applyNumberFormat="0" applyFill="1" applyBorder="1" applyAlignment="1">
      <alignment horizontal="left" vertical="center" textRotation="0" wrapText="true" shrinkToFit="false"/>
    </xf>
    <xf xfId="0" fontId="0" numFmtId="0" fillId="2" borderId="24" applyFont="0" applyNumberFormat="0" applyFill="0" applyBorder="1" applyAlignment="1">
      <alignment horizontal="left" vertical="center" textRotation="0" wrapText="true" shrinkToFit="false"/>
    </xf>
    <xf xfId="0" fontId="0" numFmtId="0" fillId="2" borderId="0" applyFont="0" applyNumberFormat="0" applyFill="0" applyBorder="0" applyAlignment="1">
      <alignment horizontal="left" vertical="center" textRotation="0" wrapText="true" shrinkToFit="false"/>
    </xf>
    <xf xfId="0" fontId="8" numFmtId="0" fillId="14" borderId="25" applyFont="1" applyNumberFormat="0" applyFill="1" applyBorder="1" applyAlignment="1" applyProtection="true">
      <alignment horizontal="center" vertical="center" textRotation="0" wrapText="true" shrinkToFit="false"/>
      <protection locked="false"/>
    </xf>
    <xf xfId="0" fontId="32" numFmtId="0" fillId="14" borderId="25" applyFont="1" applyNumberFormat="0" applyFill="1" applyBorder="1" applyAlignment="1" applyProtection="true">
      <alignment horizontal="center" vertical="center" textRotation="0" wrapText="true" shrinkToFit="false"/>
      <protection locked="false"/>
    </xf>
    <xf xfId="0" fontId="0" numFmtId="0" fillId="2" borderId="0" applyFont="0" applyNumberFormat="0" applyFill="0" applyBorder="0" applyAlignment="1">
      <alignment horizontal="center" vertical="bottom" textRotation="0" wrapText="true" shrinkToFit="false"/>
    </xf>
    <xf xfId="0" fontId="3"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3" numFmtId="0" fillId="2" borderId="72" applyFont="1" applyNumberFormat="0" applyFill="0" applyBorder="1" applyAlignment="1">
      <alignment horizontal="center" vertical="top" textRotation="0" wrapText="true" shrinkToFit="false"/>
    </xf>
    <xf xfId="0" fontId="3" numFmtId="0" fillId="2" borderId="73" applyFont="1" applyNumberFormat="0" applyFill="0" applyBorder="1" applyAlignment="1">
      <alignment horizontal="center" vertical="top" textRotation="0" wrapText="true" shrinkToFit="false"/>
    </xf>
    <xf xfId="0" fontId="3" numFmtId="0" fillId="2" borderId="72" applyFont="1" applyNumberFormat="0" applyFill="0" applyBorder="1" applyAlignment="1">
      <alignment horizontal="center" vertical="bottom" textRotation="0" wrapText="true" shrinkToFit="false"/>
    </xf>
    <xf xfId="0" fontId="3" numFmtId="0" fillId="2" borderId="73" applyFont="1" applyNumberFormat="0" applyFill="0" applyBorder="1" applyAlignment="1">
      <alignment horizontal="center" vertical="bottom" textRotation="0" wrapText="true" shrinkToFit="false"/>
    </xf>
    <xf xfId="0" fontId="0" numFmtId="0" fillId="2" borderId="42" applyFont="0" applyNumberFormat="0" applyFill="0" applyBorder="1" applyAlignment="1" applyProtection="true">
      <alignment horizontal="left" vertical="top" textRotation="0" wrapText="true" shrinkToFit="false"/>
      <protection locked="false"/>
    </xf>
    <xf xfId="0" fontId="0" numFmtId="0" fillId="2" borderId="43" applyFont="0" applyNumberFormat="0" applyFill="0" applyBorder="1" applyAlignment="1" applyProtection="true">
      <alignment horizontal="left" vertical="top" textRotation="0" wrapText="true" shrinkToFit="false"/>
      <protection locked="false"/>
    </xf>
    <xf xfId="0" fontId="0" numFmtId="0" fillId="2" borderId="51" applyFont="0" applyNumberFormat="0" applyFill="0" applyBorder="1" applyAlignment="1" applyProtection="true">
      <alignment horizontal="left" vertical="top" textRotation="0" wrapText="true" shrinkToFit="false"/>
      <protection locked="false"/>
    </xf>
    <xf xfId="0" fontId="10" numFmtId="0" fillId="2" borderId="44" applyFont="1" applyNumberFormat="0" applyFill="0" applyBorder="1" applyAlignment="1">
      <alignment horizontal="center" vertical="bottom" textRotation="0" wrapText="false" shrinkToFit="false"/>
    </xf>
    <xf xfId="0" fontId="10" numFmtId="0" fillId="2" borderId="18" applyFont="1" applyNumberFormat="0" applyFill="0" applyBorder="1" applyAlignment="1">
      <alignment horizontal="center" vertical="bottom" textRotation="0" wrapText="false" shrinkToFit="false"/>
    </xf>
    <xf xfId="0" fontId="10" numFmtId="0" fillId="2" borderId="45" applyFont="1" applyNumberFormat="0" applyFill="0" applyBorder="1"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25" numFmtId="0" fillId="2" borderId="1" applyFont="1" applyNumberFormat="0" applyFill="0" applyBorder="1" applyAlignment="1">
      <alignment horizontal="center" vertical="center" textRotation="0" wrapText="false" shrinkToFit="false"/>
    </xf>
    <xf xfId="0" fontId="30" numFmtId="0" fillId="2" borderId="46" applyFont="1" applyNumberFormat="0" applyFill="0" applyBorder="1" applyAlignment="1">
      <alignment horizontal="center" vertical="center" textRotation="0" wrapText="false" shrinkToFit="false"/>
    </xf>
    <xf xfId="0" fontId="30" numFmtId="0" fillId="2" borderId="33" applyFont="1" applyNumberFormat="0" applyFill="0" applyBorder="1" applyAlignment="1">
      <alignment horizontal="center" vertical="center" textRotation="0" wrapText="false" shrinkToFit="false"/>
    </xf>
    <xf xfId="0" fontId="30" numFmtId="0" fillId="2" borderId="50" applyFont="1" applyNumberFormat="0" applyFill="0" applyBorder="1" applyAlignment="1">
      <alignment horizontal="center" vertical="center" textRotation="0" wrapText="false" shrinkToFit="false"/>
    </xf>
    <xf xfId="0" fontId="10" numFmtId="0" fillId="4" borderId="14" applyFont="1" applyNumberFormat="0" applyFill="1" applyBorder="1" applyAlignment="1">
      <alignment horizontal="center" vertical="top" textRotation="0" wrapText="true" shrinkToFit="false"/>
    </xf>
    <xf xfId="0" fontId="10" numFmtId="0" fillId="4" borderId="32" applyFont="1" applyNumberFormat="0" applyFill="1" applyBorder="1" applyAlignment="1">
      <alignment horizontal="center" vertical="top" textRotation="0" wrapText="true" shrinkToFit="false"/>
    </xf>
    <xf xfId="0" fontId="10" numFmtId="0" fillId="4" borderId="12" applyFont="1" applyNumberFormat="0" applyFill="1" applyBorder="1" applyAlignment="1">
      <alignment horizontal="center" vertical="top" textRotation="0" wrapText="true" shrinkToFit="false"/>
    </xf>
    <xf xfId="0" fontId="31" numFmtId="0" fillId="4" borderId="45" applyFont="1" applyNumberFormat="0" applyFill="1" applyBorder="1" applyAlignment="1">
      <alignment horizontal="center" vertical="top" textRotation="0" wrapText="true" shrinkToFit="false"/>
    </xf>
    <xf xfId="0" fontId="31" numFmtId="0" fillId="4" borderId="66" applyFont="1" applyNumberFormat="0" applyFill="1" applyBorder="1" applyAlignment="1">
      <alignment horizontal="center" vertical="top" textRotation="0" wrapText="true" shrinkToFit="false"/>
    </xf>
    <xf xfId="0" fontId="0" numFmtId="0" fillId="4" borderId="1" applyFont="0" applyNumberFormat="0" applyFill="1" applyBorder="1" applyAlignment="1">
      <alignment horizontal="left" vertical="bottom" textRotation="0" wrapText="true" shrinkToFit="false"/>
    </xf>
    <xf xfId="0" fontId="10" numFmtId="0" fillId="4" borderId="18" applyFont="1" applyNumberFormat="0" applyFill="1" applyBorder="1" applyAlignment="1">
      <alignment horizontal="center" vertical="top" textRotation="0" wrapText="true" shrinkToFit="false"/>
    </xf>
    <xf xfId="0" fontId="10" numFmtId="0" fillId="4" borderId="36" applyFont="1" applyNumberFormat="0" applyFill="1" applyBorder="1" applyAlignment="1">
      <alignment horizontal="center" vertical="top" textRotation="0" wrapText="true" shrinkToFit="false"/>
    </xf>
    <xf xfId="0" fontId="10" numFmtId="0" fillId="4" borderId="44" applyFont="1" applyNumberFormat="0" applyFill="1" applyBorder="1" applyAlignment="1">
      <alignment horizontal="center" vertical="top" textRotation="0" wrapText="true" shrinkToFit="false"/>
    </xf>
    <xf xfId="0" fontId="10" numFmtId="0" fillId="4" borderId="45" applyFont="1" applyNumberFormat="0" applyFill="1" applyBorder="1" applyAlignment="1">
      <alignment horizontal="center" vertical="top" textRotation="0" wrapText="true" shrinkToFit="false"/>
    </xf>
    <xf xfId="0" fontId="31" numFmtId="0" fillId="4" borderId="3" applyFont="1" applyNumberFormat="0" applyFill="1" applyBorder="1" applyAlignment="1">
      <alignment horizontal="center" vertical="top" textRotation="0" wrapText="true" shrinkToFit="false"/>
    </xf>
    <xf xfId="0" fontId="31" numFmtId="0" fillId="4" borderId="63" applyFont="1" applyNumberFormat="0" applyFill="1" applyBorder="1" applyAlignment="1">
      <alignment horizontal="center" vertical="top" textRotation="0" wrapText="true" shrinkToFit="false"/>
    </xf>
    <xf xfId="0" fontId="10" numFmtId="0" fillId="4" borderId="74" applyFont="1" applyNumberFormat="0" applyFill="1" applyBorder="1" applyAlignment="1">
      <alignment horizontal="center" vertical="center" textRotation="0" wrapText="false" shrinkToFit="false"/>
    </xf>
    <xf xfId="0" fontId="10" numFmtId="0" fillId="4" borderId="75" applyFont="1" applyNumberFormat="0" applyFill="1" applyBorder="1" applyAlignment="1">
      <alignment horizontal="center" vertical="center" textRotation="0" wrapText="false" shrinkToFit="false"/>
    </xf>
    <xf xfId="0" fontId="10" numFmtId="0" fillId="4" borderId="76" applyFont="1" applyNumberFormat="0" applyFill="1" applyBorder="1" applyAlignment="1">
      <alignment horizontal="center" vertical="center" textRotation="0" wrapText="false" shrinkToFit="false"/>
    </xf>
    <xf xfId="0" fontId="10" numFmtId="0" fillId="4" borderId="74" applyFont="1" applyNumberFormat="0" applyFill="1" applyBorder="1" applyAlignment="1">
      <alignment horizontal="center" vertical="center" textRotation="0" wrapText="true" shrinkToFit="false"/>
    </xf>
    <xf xfId="0" fontId="10" numFmtId="0" fillId="4" borderId="75" applyFont="1" applyNumberFormat="0" applyFill="1" applyBorder="1" applyAlignment="1">
      <alignment horizontal="center" vertical="center" textRotation="0" wrapText="true" shrinkToFit="false"/>
    </xf>
    <xf xfId="0" fontId="10" numFmtId="0" fillId="4" borderId="76" applyFont="1" applyNumberFormat="0" applyFill="1" applyBorder="1" applyAlignment="1">
      <alignment horizontal="center" vertical="center" textRotation="0" wrapText="true" shrinkToFit="false"/>
    </xf>
    <xf xfId="0" fontId="11" numFmtId="0" fillId="4" borderId="77" applyFont="1" applyNumberFormat="0" applyFill="1" applyBorder="1" applyAlignment="1">
      <alignment horizontal="center" vertical="top" textRotation="0" wrapText="true" shrinkToFit="false"/>
    </xf>
    <xf xfId="0" fontId="11" numFmtId="0" fillId="4" borderId="4" applyFont="1" applyNumberFormat="0" applyFill="1" applyBorder="1" applyAlignment="1">
      <alignment horizontal="center" vertical="top" textRotation="0" wrapText="true" shrinkToFit="false"/>
    </xf>
    <xf xfId="0" fontId="10" numFmtId="0" fillId="4" borderId="37" applyFont="1" applyNumberFormat="0" applyFill="1" applyBorder="1" applyAlignment="1">
      <alignment horizontal="center" vertical="top" textRotation="0" wrapText="true" shrinkToFit="false"/>
    </xf>
    <xf xfId="0" fontId="10" numFmtId="0" fillId="4" borderId="9" applyFont="1" applyNumberFormat="0" applyFill="1" applyBorder="1" applyAlignment="1">
      <alignment horizontal="center" vertical="top" textRotation="0" wrapText="true" shrinkToFit="false"/>
    </xf>
    <xf xfId="0" fontId="11" numFmtId="0" fillId="4" borderId="3" applyFont="1" applyNumberFormat="0" applyFill="1" applyBorder="1" applyAlignment="1">
      <alignment horizontal="center" vertical="top" textRotation="0" wrapText="true" shrinkToFit="false"/>
    </xf>
    <xf xfId="0" fontId="11" numFmtId="0" fillId="4" borderId="78" applyFont="1" applyNumberFormat="0" applyFill="1" applyBorder="1" applyAlignment="1">
      <alignment horizontal="center" vertical="top" textRotation="0" wrapText="true" shrinkToFit="false"/>
    </xf>
  </cellXfs>
  <cellStyles count="1">
    <cellStyle name="Normal" xfId="0" builtinId="0"/>
  </cellStyles>
  <dxfs count="59">
    <dxf>
      <font>
        <sz val="10"/>
        <color rgb="FF9C6500"/>
        <name val="Calibri"/>
      </font>
      <numFmt numFmtId="164" formatCode="General"/>
      <fill>
        <patternFill patternType="solid">
          <fgColor rgb="FF000000"/>
          <bgColor rgb="FFFFEB9C"/>
        </patternFill>
      </fill>
      <alignment/>
      <border/>
    </dxf>
    <dxf>
      <font>
        <sz val="10"/>
        <color rgb="FF9C0006"/>
        <name val="Calibri"/>
      </font>
      <numFmt numFmtId="164" formatCode="General"/>
      <fill>
        <patternFill patternType="solid">
          <fgColor rgb="FF000000"/>
          <bgColor rgb="FFFFC7CE"/>
        </patternFill>
      </fill>
      <alignment/>
      <border/>
    </dxf>
    <dxf>
      <font>
        <sz val="10"/>
        <color rgb="FF006100"/>
        <name val="Calibri"/>
      </font>
      <numFmt numFmtId="164" formatCode="General"/>
      <fill>
        <patternFill patternType="solid">
          <fgColor rgb="FF000000"/>
          <bgColor rgb="FFC6EFCE"/>
        </patternFill>
      </fill>
      <alignment/>
      <border/>
    </dxf>
    <dxf>
      <font>
        <b val="1"/>
        <i val="0"/>
        <strike val="0"/>
        <sz val="10"/>
        <color rgb="FF000000"/>
        <name val="Calibri"/>
      </font>
      <numFmt numFmtId="164" formatCode="General"/>
      <fill>
        <patternFill patternType="none"/>
      </fill>
      <alignment/>
      <border/>
    </dxf>
    <dxf>
      <font>
        <sz val="10"/>
        <color rgb="FF006100"/>
        <name val="Calibri"/>
      </font>
      <numFmt numFmtId="164" formatCode="General"/>
      <fill>
        <patternFill patternType="solid">
          <fgColor rgb="FF000000"/>
          <bgColor rgb="FFC6EFCE"/>
        </patternFill>
      </fill>
      <alignment/>
      <border/>
    </dxf>
    <dxf>
      <font>
        <sz val="10"/>
        <color rgb="FF9C0006"/>
        <name val="Calibri"/>
      </font>
      <numFmt numFmtId="164" formatCode="General"/>
      <fill>
        <patternFill patternType="solid">
          <fgColor rgb="FF000000"/>
          <bgColor rgb="FFFFC7CE"/>
        </patternFill>
      </fill>
      <alignment/>
      <border/>
    </dxf>
    <dxf>
      <font>
        <sz val="10"/>
        <color rgb="FF006100"/>
        <name val="Calibri"/>
      </font>
      <numFmt numFmtId="164" formatCode="General"/>
      <fill>
        <patternFill patternType="solid">
          <fgColor rgb="FF000000"/>
          <bgColor rgb="FFC6EFCE"/>
        </patternFill>
      </fill>
      <alignment/>
      <border/>
    </dxf>
    <dxf>
      <font>
        <sz val="10"/>
        <color rgb="FF9C0006"/>
        <name val="Calibri"/>
      </font>
      <numFmt numFmtId="164" formatCode="General"/>
      <fill>
        <patternFill patternType="solid">
          <fgColor rgb="FF000000"/>
          <bgColor rgb="FFFFC7CE"/>
        </patternFill>
      </fill>
      <alignment/>
      <border/>
    </dxf>
    <dxf>
      <font>
        <sz val="10"/>
        <color rgb="FF006100"/>
        <name val="Calibri"/>
      </font>
      <numFmt numFmtId="164" formatCode="General"/>
      <fill>
        <patternFill patternType="solid">
          <fgColor rgb="FF000000"/>
          <bgColor rgb="FFC6EFCE"/>
        </patternFill>
      </fill>
      <alignment/>
      <border/>
    </dxf>
    <dxf>
      <font>
        <sz val="10"/>
        <color rgb="FF9C0006"/>
        <name val="Calibri"/>
      </font>
      <numFmt numFmtId="164" formatCode="General"/>
      <fill>
        <patternFill patternType="solid">
          <fgColor rgb="FF000000"/>
          <bgColor rgb="FFFFC7CE"/>
        </patternFill>
      </fill>
      <alignment/>
      <border/>
    </dxf>
    <dxf>
      <font>
        <sz val="10"/>
        <color rgb="FF000000"/>
        <name val="Calibri"/>
      </font>
      <numFmt numFmtId="164" formatCode="General"/>
      <fill>
        <patternFill patternType="solid">
          <fgColor rgb="FFFFFFFF"/>
          <bgColor rgb="FFFFFF99"/>
        </patternFill>
      </fill>
      <alignment/>
      <border>
        <left style="thin">
          <color rgb="FF000000"/>
        </left>
        <right style="thin">
          <color rgb="FF000000"/>
        </right>
        <top style="thin">
          <color rgb="FF000000"/>
        </top>
        <bottom style="thin">
          <color rgb="FF000000"/>
        </bottom>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sz val="10"/>
        <color rgb="FF006100"/>
        <name val="Calibri"/>
      </font>
      <numFmt numFmtId="164" formatCode="General"/>
      <fill>
        <patternFill patternType="solid">
          <fgColor rgb="FF000000"/>
          <bgColor rgb="FFC6EFCE"/>
        </patternFill>
      </fill>
      <alignment/>
      <border/>
    </dxf>
    <dxf>
      <font/>
      <numFmt numFmtId="164" formatCode="General"/>
      <fill>
        <patternFill patternType="solid">
          <fgColor rgb="FF000000"/>
          <bgColor rgb="FFFFC7CE"/>
        </patternFill>
      </fill>
      <alignment/>
      <border/>
    </dxf>
    <dxf>
      <font>
        <sz val="10"/>
        <color rgb="FF9C6500"/>
        <name val="Calibri"/>
      </font>
      <numFmt numFmtId="164" formatCode="General"/>
      <fill>
        <patternFill patternType="solid">
          <fgColor rgb="FF000000"/>
          <bgColor rgb="FFFFEB9C"/>
        </patternFill>
      </fill>
      <alignment/>
      <border/>
    </dxf>
    <dxf>
      <font>
        <sz val="10"/>
        <color rgb="FF9C0006"/>
        <name val="Calibri"/>
      </font>
      <numFmt numFmtId="164" formatCode="General"/>
      <fill>
        <patternFill patternType="solid">
          <fgColor rgb="FF000000"/>
          <bgColor rgb="FFFFC7CE"/>
        </patternFill>
      </fill>
      <alignment/>
      <border/>
    </dxf>
    <dxf>
      <font>
        <sz val="10"/>
        <color rgb="FF006100"/>
        <name val="Calibri"/>
      </font>
      <numFmt numFmtId="164" formatCode="General"/>
      <fill>
        <patternFill patternType="solid">
          <fgColor rgb="FF000000"/>
          <bgColor rgb="FFC6EFCE"/>
        </patternFill>
      </fill>
      <alignment/>
      <border/>
    </dxf>
    <dxf>
      <font>
        <sz val="10"/>
        <color rgb="FFC00000"/>
        <name val="Calibri"/>
      </font>
      <numFmt numFmtId="164" formatCode="General"/>
      <fill>
        <patternFill patternType="solid">
          <fgColor rgb="FF000000"/>
          <bgColor rgb="FFFFC7CE"/>
        </patternFill>
      </fill>
      <alignment/>
      <border/>
    </dxf>
    <dxf>
      <font>
        <b val="1"/>
        <i val="0"/>
        <sz val="10"/>
        <color rgb="FF000000"/>
        <name val="Calibri"/>
      </font>
      <numFmt numFmtId="164" formatCode="General"/>
      <fill>
        <patternFill patternType="solid">
          <fgColor rgb="FF000000"/>
          <bgColor rgb="FFFF0000"/>
        </patternFill>
      </fill>
      <alignment/>
      <border/>
    </dxf>
    <dxf>
      <font>
        <b val="1"/>
        <i val="0"/>
        <sz val="10"/>
        <color rgb="FF000000"/>
        <name val="Calibri"/>
      </font>
      <numFmt numFmtId="164" formatCode="General"/>
      <fill>
        <patternFill patternType="solid">
          <fgColor rgb="FF000000"/>
          <bgColor rgb="FFFF0000"/>
        </patternFill>
      </fill>
      <alignment/>
      <border/>
    </dxf>
    <dxf>
      <font>
        <sz val="10"/>
        <color rgb="FF000000"/>
        <name val="Calibri"/>
      </font>
      <numFmt numFmtId="164" formatCode="General"/>
      <fill>
        <patternFill patternType="solid">
          <fgColor rgb="FF000000"/>
          <bgColor rgb="FFCCFFCC"/>
        </patternFill>
      </fill>
      <alignment/>
      <border/>
    </dxf>
    <dxf>
      <font/>
      <numFmt numFmtId="164" formatCode="General"/>
      <fill>
        <patternFill patternType="none"/>
      </fill>
      <alignment/>
      <border/>
    </dxf>
    <dxf>
      <font>
        <sz val="10"/>
        <color rgb="FF000000"/>
        <name val="Calibri"/>
      </font>
      <numFmt numFmtId="164" formatCode="General"/>
      <fill>
        <patternFill patternType="solid">
          <fgColor rgb="FF000000"/>
          <bgColor rgb="FFCCFFCC"/>
        </patternFill>
      </fill>
      <alignment/>
      <border/>
    </dxf>
    <dxf>
      <font/>
      <numFmt numFmtId="164" formatCode="General"/>
      <fill>
        <patternFill patternType="solid">
          <fgColor rgb="FFF2F2F2"/>
          <bgColor rgb="FFF2F2F2"/>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10.xml.rels><?xml version="1.0" encoding="UTF-8" standalone="yes"?>
<Relationships xmlns="http://schemas.openxmlformats.org/package/2006/relationships"/>
</file>

<file path=xl/worksheets/_rels/sheet11.xml.rels><?xml version="1.0" encoding="UTF-8" standalone="yes"?>
<Relationships xmlns="http://schemas.openxmlformats.org/package/2006/relationships"/>
</file>

<file path=xl/worksheets/_rels/sheet12.xml.rels><?xml version="1.0" encoding="UTF-8" standalone="yes"?>
<Relationships xmlns="http://schemas.openxmlformats.org/package/2006/relationships"><Relationship Id="rId_comments_vml1" Type="http://schemas.openxmlformats.org/officeDocument/2006/relationships/vmlDrawing" Target="../drawings/vmlDrawing12.vml"/><Relationship Id="rId_comments1" Type="http://schemas.openxmlformats.org/officeDocument/2006/relationships/comments" Target="../comments12.xml"/></Relationships>
</file>

<file path=xl/worksheets/_rels/sheet13.xml.rels><?xml version="1.0" encoding="UTF-8" standalone="yes"?>
<Relationships xmlns="http://schemas.openxmlformats.org/package/2006/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Relationship Id="rId_comments_vml1" Type="http://schemas.openxmlformats.org/officeDocument/2006/relationships/vmlDrawing" Target="../drawings/vmlDrawing15.vml"/><Relationship Id="rId_comments1" Type="http://schemas.openxmlformats.org/officeDocument/2006/relationships/comments" Target="../comments15.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Relationship Id="rId_comments_vml1" Type="http://schemas.openxmlformats.org/officeDocument/2006/relationships/vmlDrawing" Target="../drawings/vmlDrawing6.vml"/><Relationship Id="rId_comments1" Type="http://schemas.openxmlformats.org/officeDocument/2006/relationships/comments" Target="../comments6.xml"/></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tabColor rgb="FFFFFF00"/>
    <outlinePr summaryBelow="1" summaryRight="1"/>
    <pageSetUpPr fitToPage="1"/>
  </sheetPr>
  <dimension ref="A1:AI45"/>
  <sheetViews>
    <sheetView tabSelected="1" workbookViewId="0" showGridLines="false" showRowColHeaders="1">
      <selection activeCell="N32" sqref="N32"/>
    </sheetView>
  </sheetViews>
  <sheetFormatPr defaultRowHeight="14.4" defaultColWidth="11.42578125" outlineLevelRow="0" outlineLevelCol="0"/>
  <cols>
    <col min="1" max="1" width="16.7109375" customWidth="true" style="5"/>
    <col min="2" max="2" width="6.28515625" customWidth="true" style="5"/>
    <col min="3" max="3" width="4.7109375" customWidth="true" style="5"/>
    <col min="4" max="4" width="4.7109375" customWidth="true" style="5"/>
    <col min="5" max="5" width="8" customWidth="true" style="5"/>
    <col min="6" max="6" width="18.28515625" customWidth="true" style="5"/>
    <col min="7" max="7" width="16" customWidth="true" style="5"/>
    <col min="8" max="8" width="3.140625" customWidth="true" style="5"/>
    <col min="9" max="9" width="7.42578125" customWidth="true" style="5"/>
    <col min="10" max="10" width="4.7109375" customWidth="true" style="5"/>
    <col min="11" max="11" width="6.140625" customWidth="true" style="5"/>
    <col min="12" max="12" width="5.85546875" customWidth="true" style="5"/>
    <col min="13" max="13" width="9.85546875" customWidth="true" style="5"/>
    <col min="14" max="14" width="4.7109375" customWidth="true" style="5"/>
    <col min="15" max="15" width="4.7109375" customWidth="true" style="0"/>
    <col min="16" max="16" width="4.7109375" customWidth="true" style="0"/>
    <col min="17" max="17" width="4.7109375" hidden="true" customWidth="true" style="0"/>
    <col min="18" max="18" width="4.7109375" hidden="true" customWidth="true" style="0"/>
    <col min="19" max="19" width="4.28515625" hidden="true" customWidth="true" style="3"/>
    <col min="20" max="20" width="11" hidden="true" customWidth="true" style="0"/>
    <col min="21" max="21" width="4.7109375" hidden="true" customWidth="true" style="0"/>
    <col min="22" max="22" width="6.28515625" hidden="true" customWidth="true" style="0"/>
    <col min="23" max="23" width="4.7109375" hidden="true" customWidth="true" style="0"/>
    <col min="24" max="24" width="4.7109375" hidden="true" customWidth="true" style="0"/>
    <col min="25" max="25" width="4.7109375" hidden="true" customWidth="true" style="0"/>
    <col min="26" max="26" width="4.7109375" hidden="true" customWidth="true" style="0"/>
    <col min="27" max="27" width="4.7109375" hidden="true" customWidth="true" style="0"/>
    <col min="28" max="28" width="4.7109375" hidden="true" customWidth="true" style="0"/>
    <col min="29" max="29" width="4.7109375" hidden="true" customWidth="true" style="0"/>
    <col min="30" max="30" width="4.7109375" hidden="true" customWidth="true" style="0"/>
    <col min="31" max="31" width="4.7109375" hidden="true" customWidth="true" style="0"/>
    <col min="32" max="32" width="11.42578125" hidden="true" style="0"/>
    <col min="35" max="35" width="33" customWidth="true" style="2"/>
  </cols>
  <sheetData>
    <row r="1" spans="1:35" s="5" customFormat="1">
      <c r="A1" s="60" t="s">
        <v>0</v>
      </c>
      <c r="B1" s="38" t="str">
        <f>OVERALLLIGHT</f>
        <v>AMBER</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GREEN</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RED</v>
      </c>
      <c r="N8" s="10"/>
    </row>
    <row r="9" spans="1:35" s="5" customFormat="1">
      <c r="A9" s="61" t="s">
        <v>8</v>
      </c>
      <c r="B9" s="41" t="str">
        <f>FINANCELIGHT</f>
        <v>GREEN</v>
      </c>
      <c r="N9" s="10"/>
    </row>
    <row r="10" spans="1:35" s="5" customFormat="1">
      <c r="A10" s="72"/>
      <c r="B10" s="132"/>
      <c r="N10" s="10"/>
    </row>
    <row r="11" spans="1:35" customHeight="1" ht="21.95">
      <c r="A11" s="65"/>
      <c r="B11" s="15" t="s">
        <v>9</v>
      </c>
      <c r="C11" s="15"/>
      <c r="D11" s="15"/>
      <c r="E11" s="15"/>
      <c r="F11" s="15"/>
      <c r="G11" s="15"/>
      <c r="H11" s="15"/>
      <c r="I11" s="15"/>
      <c r="J11" s="15"/>
      <c r="K11" s="15"/>
      <c r="L11" s="15"/>
      <c r="M11" s="15"/>
      <c r="N11" s="15"/>
    </row>
    <row r="12" spans="1:35" customHeight="1" ht="18.95">
      <c r="A12" s="65"/>
      <c r="B12" s="12" t="s">
        <v>10</v>
      </c>
      <c r="C12" s="30"/>
      <c r="D12" s="30"/>
      <c r="E12" s="30"/>
      <c r="F12" s="30"/>
      <c r="G12" s="30"/>
      <c r="H12" s="30"/>
      <c r="I12" s="30" t="s">
        <v>11</v>
      </c>
      <c r="J12" s="30"/>
      <c r="K12" s="30"/>
      <c r="L12" s="30"/>
      <c r="M12" s="30" t="str">
        <f>OVERALLLIGHT</f>
        <v>AMBER</v>
      </c>
      <c r="N12" s="30"/>
    </row>
    <row r="13" spans="1:35" customHeight="1" ht="18.95" s="5" customFormat="1">
      <c r="A13" s="65"/>
      <c r="B13" s="12"/>
      <c r="C13" s="30"/>
      <c r="D13" s="30"/>
      <c r="E13" s="30"/>
      <c r="F13" s="30"/>
      <c r="G13" s="30"/>
      <c r="H13" s="30"/>
      <c r="I13" s="30"/>
      <c r="J13" s="30"/>
      <c r="K13" s="30"/>
      <c r="L13" s="30"/>
      <c r="M13" s="30"/>
      <c r="N13" s="30"/>
      <c r="AI13" s="2"/>
    </row>
    <row r="14" spans="1:35">
      <c r="A14" s="65"/>
      <c r="B14" s="316" t="s">
        <v>12</v>
      </c>
      <c r="C14" s="316"/>
      <c r="D14" s="317" t="s">
        <v>13</v>
      </c>
      <c r="E14" s="317"/>
      <c r="F14" s="316" t="s">
        <v>14</v>
      </c>
      <c r="G14" s="317" t="s">
        <v>15</v>
      </c>
      <c r="H14" s="317"/>
      <c r="I14" s="317"/>
      <c r="J14" s="317"/>
      <c r="K14" s="317"/>
      <c r="L14" s="317"/>
      <c r="M14" s="317"/>
      <c r="N14" s="278"/>
    </row>
    <row r="15" spans="1:35" customHeight="1" ht="15">
      <c r="A15" s="65"/>
      <c r="B15" s="62" t="s">
        <v>16</v>
      </c>
      <c r="C15" s="62"/>
      <c r="D15" s="279">
        <v>7</v>
      </c>
      <c r="E15" s="280"/>
      <c r="F15" s="62" t="s">
        <v>17</v>
      </c>
      <c r="G15" s="352">
        <v>41365</v>
      </c>
      <c r="H15" s="280"/>
      <c r="I15" s="280"/>
      <c r="J15" s="280"/>
      <c r="K15" s="280"/>
      <c r="L15" s="280"/>
      <c r="M15" s="280"/>
      <c r="N15" s="280"/>
    </row>
    <row r="16" spans="1:35" customHeight="1" ht="15">
      <c r="A16" s="65"/>
      <c r="B16" s="276"/>
      <c r="C16" s="62"/>
      <c r="D16" s="66"/>
      <c r="E16" s="66"/>
      <c r="F16" s="62" t="s">
        <v>18</v>
      </c>
      <c r="G16" s="352">
        <v>41455</v>
      </c>
      <c r="H16" s="278"/>
      <c r="I16" s="278"/>
      <c r="J16" s="279"/>
      <c r="K16" s="279"/>
      <c r="L16" s="279"/>
      <c r="M16" s="279"/>
      <c r="N16" s="280"/>
    </row>
    <row r="17" spans="1:35" customHeight="1" ht="15" s="4" customFormat="1">
      <c r="A17" s="65"/>
      <c r="B17" s="276"/>
      <c r="C17" s="62"/>
      <c r="D17" s="66"/>
      <c r="E17" s="66"/>
      <c r="F17" s="89"/>
      <c r="G17" s="277"/>
      <c r="H17" s="278"/>
      <c r="I17" s="278"/>
      <c r="J17" s="279"/>
      <c r="K17" s="279"/>
      <c r="L17" s="279"/>
      <c r="M17" s="279"/>
      <c r="N17" s="280"/>
      <c r="AI17" s="2"/>
    </row>
    <row r="18" spans="1:35" customHeight="1" ht="15">
      <c r="A18" s="65"/>
      <c r="B18" s="65"/>
      <c r="C18" s="65"/>
      <c r="D18" s="65"/>
      <c r="E18" s="65"/>
      <c r="F18" s="62" t="s">
        <v>19</v>
      </c>
      <c r="G18" s="279" t="s">
        <v>20</v>
      </c>
      <c r="H18" s="62"/>
      <c r="I18" s="62"/>
      <c r="J18" s="65"/>
      <c r="K18" s="66"/>
      <c r="L18" s="66"/>
      <c r="M18" s="66"/>
      <c r="N18" s="276"/>
    </row>
    <row r="19" spans="1:35" customHeight="1" ht="15">
      <c r="A19" s="65"/>
      <c r="B19" s="318"/>
      <c r="C19" s="318"/>
      <c r="D19" s="318"/>
      <c r="E19" s="318"/>
      <c r="F19" s="318" t="s">
        <v>21</v>
      </c>
      <c r="G19" s="319" t="s">
        <v>22</v>
      </c>
      <c r="H19" s="318"/>
      <c r="I19" s="318"/>
      <c r="J19" s="318"/>
      <c r="K19" s="320"/>
      <c r="L19" s="320"/>
      <c r="M19" s="320"/>
      <c r="N19" s="321"/>
    </row>
    <row r="20" spans="1:35" customHeight="1" ht="15" s="5" customForma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471" t="s">
        <v>24</v>
      </c>
      <c r="C22" s="472"/>
      <c r="D22" s="472"/>
      <c r="E22" s="472"/>
      <c r="F22" s="9"/>
      <c r="G22" s="60" t="s">
        <v>0</v>
      </c>
      <c r="I22" s="196"/>
      <c r="J22" s="9"/>
      <c r="K22" s="9"/>
      <c r="L22" s="160" t="s">
        <v>25</v>
      </c>
      <c r="M22" s="9"/>
      <c r="N22" s="9"/>
    </row>
    <row r="23" spans="1:35">
      <c r="B23" s="473"/>
      <c r="C23" s="473"/>
      <c r="D23" s="473"/>
      <c r="E23" s="473"/>
      <c r="F23" s="7"/>
      <c r="G23" s="61" t="s">
        <v>1</v>
      </c>
      <c r="I23" s="136" t="str">
        <f>MILESTONELIGHT</f>
        <v>RED</v>
      </c>
      <c r="J23" s="9"/>
      <c r="K23" s="9"/>
      <c r="L23" s="9"/>
      <c r="M23" s="9"/>
    </row>
    <row r="24" spans="1:35">
      <c r="B24" s="473"/>
      <c r="C24" s="473"/>
      <c r="D24" s="473"/>
      <c r="E24" s="473"/>
      <c r="F24" s="7"/>
      <c r="G24" s="61" t="s">
        <v>2</v>
      </c>
      <c r="I24" s="136" t="str">
        <f>ISSUELIGHT</f>
        <v>GREEN</v>
      </c>
      <c r="J24" s="9"/>
      <c r="K24" s="9"/>
      <c r="L24" s="9"/>
      <c r="M24" s="9"/>
    </row>
    <row r="25" spans="1:35">
      <c r="B25" s="473"/>
      <c r="C25" s="473"/>
      <c r="D25" s="473"/>
      <c r="E25" s="473"/>
      <c r="F25" s="7"/>
      <c r="G25" s="61" t="s">
        <v>3</v>
      </c>
      <c r="I25" s="136" t="str">
        <f>RISKLIGHT</f>
        <v>GREEN</v>
      </c>
      <c r="J25" s="9"/>
      <c r="K25" s="9"/>
      <c r="L25" s="9"/>
      <c r="M25" s="9"/>
    </row>
    <row r="26" spans="1:35">
      <c r="B26" s="473"/>
      <c r="C26" s="473"/>
      <c r="D26" s="473"/>
      <c r="E26" s="473"/>
      <c r="F26" s="35" t="s">
        <v>26</v>
      </c>
      <c r="G26" s="61" t="s">
        <v>4</v>
      </c>
      <c r="I26" s="136" t="str">
        <f>CHANGELIGHT</f>
        <v>GREEN</v>
      </c>
      <c r="J26" s="9"/>
      <c r="K26" s="9"/>
      <c r="L26" s="9"/>
      <c r="M26" s="9"/>
    </row>
    <row r="27" spans="1:35">
      <c r="B27" s="473"/>
      <c r="C27" s="473"/>
      <c r="D27" s="473"/>
      <c r="E27" s="473"/>
      <c r="F27" s="35" t="s">
        <v>26</v>
      </c>
      <c r="G27" s="61" t="s">
        <v>5</v>
      </c>
      <c r="I27" s="136" t="str">
        <f>DEPENDENCYLIGHT</f>
        <v/>
      </c>
      <c r="J27" s="9"/>
      <c r="K27" s="9"/>
      <c r="L27" s="9"/>
      <c r="M27" s="9"/>
    </row>
    <row r="28" spans="1:35">
      <c r="B28" s="473"/>
      <c r="C28" s="473"/>
      <c r="D28" s="473"/>
      <c r="E28" s="473"/>
      <c r="F28" s="35" t="s">
        <v>27</v>
      </c>
      <c r="G28" s="61" t="s">
        <v>6</v>
      </c>
      <c r="I28" s="136" t="str">
        <f>MEASURELIGHT</f>
        <v/>
      </c>
      <c r="J28" s="9"/>
      <c r="K28" s="9"/>
      <c r="L28" s="9"/>
      <c r="M28" s="9"/>
    </row>
    <row r="29" spans="1:35">
      <c r="B29" s="473"/>
      <c r="C29" s="473"/>
      <c r="D29" s="473"/>
      <c r="E29" s="473"/>
      <c r="F29" s="7"/>
      <c r="G29" s="61" t="s">
        <v>7</v>
      </c>
      <c r="I29" s="136" t="str">
        <f>COMMUNICATIONLIGHT</f>
        <v>RED</v>
      </c>
      <c r="J29" s="9"/>
      <c r="K29" s="9"/>
      <c r="L29" s="9"/>
      <c r="M29" s="9"/>
    </row>
    <row r="30" spans="1:35">
      <c r="B30" s="473"/>
      <c r="C30" s="473"/>
      <c r="D30" s="473"/>
      <c r="E30" s="473"/>
      <c r="F30" s="7"/>
      <c r="G30" s="61" t="s">
        <v>8</v>
      </c>
      <c r="I30" s="136" t="str">
        <f>FINANCELIGHT</f>
        <v>GREEN</v>
      </c>
      <c r="J30" s="35"/>
      <c r="K30" s="9"/>
      <c r="L30" s="9"/>
      <c r="M30" s="9"/>
    </row>
    <row r="31" spans="1:35" customHeight="1" ht="21.95" s="4" customFormat="1">
      <c r="A31" s="5"/>
      <c r="B31" s="474" t="s">
        <v>28</v>
      </c>
      <c r="C31" s="474"/>
      <c r="D31" s="474"/>
      <c r="E31" s="474"/>
      <c r="F31" s="7"/>
      <c r="G31" s="19" t="s">
        <v>11</v>
      </c>
      <c r="I31" s="135" t="str">
        <f>OVERALLLIGHT</f>
        <v>AMBER</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AMBER</v>
      </c>
    </row>
    <row r="33" spans="1:35">
      <c r="S33" s="3" t="s">
        <v>32</v>
      </c>
      <c r="T33" s="1"/>
      <c r="U33" s="1">
        <f>COUNTIF(I23:I25,"RED")</f>
        <v>1</v>
      </c>
      <c r="V33" s="1">
        <f>COUNTIF(I23:I25,"AMBER")</f>
        <v>0</v>
      </c>
      <c r="W33" s="1">
        <f>COUNTIF(I23:I25,"GREEN")</f>
        <v>2</v>
      </c>
    </row>
    <row r="34" spans="1:35">
      <c r="B34" s="5" t="s">
        <v>33</v>
      </c>
      <c r="T34" s="1" t="s">
        <v>34</v>
      </c>
      <c r="U34" s="1">
        <f>COUNTIF(I30,"RED")</f>
        <v>0</v>
      </c>
      <c r="V34" s="1">
        <f>COUNTIF(I30,"AMBER")</f>
        <v>0</v>
      </c>
      <c r="W34" s="1">
        <f>COUNTIF(I30,"GREEN")</f>
        <v>1</v>
      </c>
    </row>
    <row r="35" spans="1:35" customHeight="1" ht="87.95">
      <c r="B35" s="462"/>
      <c r="C35" s="463"/>
      <c r="D35" s="463"/>
      <c r="E35" s="463"/>
      <c r="F35" s="463"/>
      <c r="G35" s="463"/>
      <c r="H35" s="463"/>
      <c r="I35" s="463"/>
      <c r="J35" s="463"/>
      <c r="K35" s="463"/>
      <c r="L35" s="463"/>
      <c r="M35" s="463"/>
      <c r="N35" s="464"/>
      <c r="T35" s="1" t="s">
        <v>35</v>
      </c>
      <c r="U35" s="1">
        <f>SUM(U33:U34)</f>
        <v>1</v>
      </c>
      <c r="V35" s="1">
        <f>SUM(V33:V34)</f>
        <v>0</v>
      </c>
      <c r="W35" s="1">
        <f>SUM(W33:W34)</f>
        <v>3</v>
      </c>
    </row>
    <row r="36" spans="1:35">
      <c r="B36" s="33"/>
      <c r="C36" s="33"/>
      <c r="D36" s="33"/>
      <c r="E36" s="33"/>
      <c r="F36" s="33"/>
      <c r="G36" s="33"/>
      <c r="H36" s="33"/>
      <c r="I36" s="33"/>
      <c r="J36" s="33"/>
      <c r="K36" s="33"/>
      <c r="L36" s="33"/>
      <c r="M36" s="33"/>
      <c r="N36" s="33"/>
    </row>
    <row r="37" spans="1:35" customHeight="1" ht="21">
      <c r="B37" s="12" t="s">
        <v>36</v>
      </c>
      <c r="C37" s="12"/>
      <c r="D37" s="343"/>
      <c r="E37" s="344" t="s">
        <v>37</v>
      </c>
      <c r="F37" s="339"/>
      <c r="G37" s="339"/>
      <c r="H37" s="339"/>
      <c r="I37" s="339"/>
      <c r="J37" s="339"/>
      <c r="K37" s="339"/>
      <c r="L37" s="339"/>
      <c r="M37" s="339"/>
      <c r="N37" s="340"/>
      <c r="O37" s="5"/>
      <c r="T37" t="s">
        <v>38</v>
      </c>
    </row>
    <row r="38" spans="1:35">
      <c r="D38" s="62"/>
      <c r="F38" s="62"/>
      <c r="G38" s="62"/>
      <c r="H38" s="62"/>
      <c r="I38" s="62"/>
      <c r="J38" s="62"/>
      <c r="K38" s="62"/>
      <c r="L38" s="62"/>
      <c r="M38" s="62"/>
      <c r="N38" s="62"/>
      <c r="O38" s="5"/>
      <c r="T38" s="179" t="str">
        <f>IF(Check1="Yes","TRUE","FALSE")</f>
        <v>FALSE</v>
      </c>
    </row>
    <row r="39" spans="1:35" customHeight="1" ht="21">
      <c r="B39" s="62"/>
      <c r="D39" s="343"/>
      <c r="E39" s="344" t="s">
        <v>39</v>
      </c>
      <c r="F39" s="341"/>
      <c r="G39" s="341"/>
      <c r="H39" s="341"/>
      <c r="I39" s="341"/>
      <c r="J39" s="341"/>
      <c r="K39" s="341"/>
      <c r="L39" s="341"/>
      <c r="M39" s="341"/>
      <c r="N39" s="342"/>
      <c r="O39" s="5"/>
      <c r="T39" s="179"/>
    </row>
    <row r="40" spans="1:35">
      <c r="N40" s="63"/>
      <c r="O40" s="5"/>
      <c r="T40" s="179" t="str">
        <f>IF(Check2="Yes","TRUE","FALSE")</f>
        <v>FALSE</v>
      </c>
    </row>
    <row r="41" spans="1:35">
      <c r="B41" s="62" t="s">
        <v>40</v>
      </c>
      <c r="C41" s="62"/>
      <c r="D41" s="62"/>
      <c r="E41" s="64"/>
      <c r="F41" s="465"/>
      <c r="G41" s="466"/>
      <c r="H41" s="466"/>
      <c r="I41" s="466"/>
      <c r="J41" s="466"/>
      <c r="K41" s="466"/>
      <c r="L41" s="466"/>
      <c r="M41" s="467"/>
      <c r="N41" s="64"/>
      <c r="T41">
        <f>COUNTIF(T38:T40,FALSE)</f>
        <v>1</v>
      </c>
    </row>
    <row r="42" spans="1:35">
      <c r="B42" s="62" t="s">
        <v>41</v>
      </c>
      <c r="C42" s="64"/>
      <c r="D42" s="64"/>
      <c r="E42" s="64"/>
      <c r="F42" s="468"/>
      <c r="G42" s="469"/>
      <c r="H42" s="469"/>
      <c r="I42" s="469"/>
      <c r="J42" s="469"/>
      <c r="K42" s="469"/>
      <c r="L42" s="469"/>
      <c r="M42" s="470"/>
      <c r="N42" s="64"/>
    </row>
    <row r="43" spans="1:35" customHeight="1" ht="30">
      <c r="B43" s="178" t="str">
        <f>IF(ISBLANK(F41),"Please signoff (select Yes and enter name) prior to form submission",IF(COUNTIF(T38:T40,"FALSE")&gt;0,"Please select Yes in signoff prior to form submission",""))</f>
        <v>Please select Yes in signoff prior to form submission</v>
      </c>
      <c r="C43" s="65"/>
      <c r="D43" s="65"/>
      <c r="E43" s="65"/>
      <c r="F43" s="65"/>
      <c r="G43" s="65"/>
      <c r="H43" s="65"/>
      <c r="I43" s="65"/>
      <c r="J43" s="65"/>
      <c r="K43" s="65"/>
      <c r="L43" s="65"/>
      <c r="M43" s="65"/>
      <c r="N43" s="65"/>
    </row>
    <row r="44" spans="1:35">
      <c r="B44" s="65"/>
      <c r="C44" s="65"/>
      <c r="D44" s="65"/>
      <c r="E44" s="65"/>
      <c r="F44" s="65"/>
      <c r="G44" s="65"/>
      <c r="H44" s="65"/>
      <c r="I44" s="65"/>
      <c r="J44" s="65"/>
      <c r="K44" s="65"/>
      <c r="L44" s="65"/>
      <c r="M44" s="65"/>
      <c r="N44" s="65"/>
    </row>
    <row r="45" spans="1:35">
      <c r="B45" s="65"/>
      <c r="C45" s="65"/>
      <c r="D45" s="65"/>
      <c r="E45" s="65"/>
      <c r="F45" s="65"/>
      <c r="G45" s="65"/>
      <c r="H45" s="65"/>
      <c r="I45" s="65"/>
      <c r="J45" s="65"/>
      <c r="K45" s="65"/>
      <c r="L45" s="65"/>
      <c r="M45" s="65"/>
      <c r="N45" s="65"/>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35:N35"/>
    <mergeCell ref="F41:M41"/>
    <mergeCell ref="F42:M42"/>
    <mergeCell ref="B22:E30"/>
    <mergeCell ref="B31:E31"/>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B10">
    <cfRule type="cellIs" dxfId="0" priority="28" operator="equal">
      <formula>"AMBER"</formula>
    </cfRule>
  </conditionalFormatting>
  <conditionalFormatting sqref="B10">
    <cfRule type="cellIs" dxfId="1" priority="29" operator="equal">
      <formula>"RED"</formula>
    </cfRule>
  </conditionalFormatting>
  <conditionalFormatting sqref="B10">
    <cfRule type="cellIs" dxfId="2" priority="30" operator="equal">
      <formula>"GREEN"</formula>
    </cfRule>
  </conditionalFormatting>
  <conditionalFormatting sqref="B43">
    <cfRule type="containsText" dxfId="3" priority="31" operator="containsText" text="Please">
      <formula>NOT(ISERROR(SEARCH("Please",B43)))</formula>
    </cfRule>
  </conditionalFormatting>
  <conditionalFormatting sqref="D37">
    <cfRule type="containsText" dxfId="4" priority="32" operator="containsText" text="Yes">
      <formula>NOT(ISERROR(SEARCH("Yes",D37)))</formula>
    </cfRule>
  </conditionalFormatting>
  <conditionalFormatting sqref="D37">
    <cfRule type="containsText" dxfId="5" priority="33" operator="containsText" text="No">
      <formula>NOT(ISERROR(SEARCH("No",D37)))</formula>
    </cfRule>
  </conditionalFormatting>
  <conditionalFormatting sqref="D38">
    <cfRule type="containsText" dxfId="6" priority="34" operator="containsText" text="Yes">
      <formula>NOT(ISERROR(SEARCH("Yes",D38)))</formula>
    </cfRule>
  </conditionalFormatting>
  <conditionalFormatting sqref="D38">
    <cfRule type="containsText" dxfId="7" priority="35" operator="containsText" text="No">
      <formula>NOT(ISERROR(SEARCH("No",D38)))</formula>
    </cfRule>
  </conditionalFormatting>
  <conditionalFormatting sqref="D39">
    <cfRule type="containsText" dxfId="8" priority="36" operator="containsText" text="Yes">
      <formula>NOT(ISERROR(SEARCH("Yes",D39)))</formula>
    </cfRule>
  </conditionalFormatting>
  <conditionalFormatting sqref="D39">
    <cfRule type="containsText" dxfId="9" priority="37" operator="containsText" text="No">
      <formula>NOT(ISERROR(SEARCH("No",D39)))</formula>
    </cfRule>
  </conditionalFormatting>
  <conditionalFormatting sqref="G12">
    <cfRule type="cellIs" dxfId="0" priority="38" operator="equal">
      <formula>"AMBER"</formula>
    </cfRule>
  </conditionalFormatting>
  <conditionalFormatting sqref="G12">
    <cfRule type="cellIs" dxfId="1" priority="39" operator="equal">
      <formula>"RED"</formula>
    </cfRule>
  </conditionalFormatting>
  <conditionalFormatting sqref="G12">
    <cfRule type="cellIs" dxfId="2" priority="40" operator="equal">
      <formula>"GREEN"</formula>
    </cfRule>
  </conditionalFormatting>
  <conditionalFormatting sqref="G13">
    <cfRule type="cellIs" dxfId="0" priority="41" operator="equal">
      <formula>"AMBER"</formula>
    </cfRule>
  </conditionalFormatting>
  <conditionalFormatting sqref="G13">
    <cfRule type="cellIs" dxfId="1" priority="42" operator="equal">
      <formula>"RED"</formula>
    </cfRule>
  </conditionalFormatting>
  <conditionalFormatting sqref="G13">
    <cfRule type="cellIs" dxfId="2" priority="43" operator="equal">
      <formula>"GREEN"</formula>
    </cfRule>
  </conditionalFormatting>
  <conditionalFormatting sqref="G14">
    <cfRule type="cellIs" dxfId="0" priority="44" operator="equal">
      <formula>"AMBER"</formula>
    </cfRule>
  </conditionalFormatting>
  <conditionalFormatting sqref="G14">
    <cfRule type="cellIs" dxfId="1" priority="45" operator="equal">
      <formula>"RED"</formula>
    </cfRule>
  </conditionalFormatting>
  <conditionalFormatting sqref="G14">
    <cfRule type="cellIs" dxfId="2" priority="46" operator="equal">
      <formula>"GREEN"</formula>
    </cfRule>
  </conditionalFormatting>
  <conditionalFormatting sqref="G15">
    <cfRule type="cellIs" dxfId="0" priority="47" operator="equal">
      <formula>"AMBER"</formula>
    </cfRule>
  </conditionalFormatting>
  <conditionalFormatting sqref="G15">
    <cfRule type="cellIs" dxfId="1" priority="48" operator="equal">
      <formula>"RED"</formula>
    </cfRule>
  </conditionalFormatting>
  <conditionalFormatting sqref="G15">
    <cfRule type="cellIs" dxfId="2" priority="49" operator="equal">
      <formula>"GREEN"</formula>
    </cfRule>
  </conditionalFormatting>
  <conditionalFormatting sqref="G16">
    <cfRule type="cellIs" dxfId="0" priority="50" operator="equal">
      <formula>"AMBER"</formula>
    </cfRule>
  </conditionalFormatting>
  <conditionalFormatting sqref="G16">
    <cfRule type="cellIs" dxfId="1" priority="51" operator="equal">
      <formula>"RED"</formula>
    </cfRule>
  </conditionalFormatting>
  <conditionalFormatting sqref="G16">
    <cfRule type="cellIs" dxfId="2" priority="52" operator="equal">
      <formula>"GREEN"</formula>
    </cfRule>
  </conditionalFormatting>
  <conditionalFormatting sqref="G17">
    <cfRule type="cellIs" dxfId="0" priority="53" operator="equal">
      <formula>"AMBER"</formula>
    </cfRule>
  </conditionalFormatting>
  <conditionalFormatting sqref="G17">
    <cfRule type="cellIs" dxfId="1" priority="54" operator="equal">
      <formula>"RED"</formula>
    </cfRule>
  </conditionalFormatting>
  <conditionalFormatting sqref="G17">
    <cfRule type="cellIs" dxfId="2" priority="55" operator="equal">
      <formula>"GREEN"</formula>
    </cfRule>
  </conditionalFormatting>
  <conditionalFormatting sqref="G18">
    <cfRule type="cellIs" dxfId="0" priority="56" operator="equal">
      <formula>"AMBER"</formula>
    </cfRule>
  </conditionalFormatting>
  <conditionalFormatting sqref="G18">
    <cfRule type="cellIs" dxfId="1" priority="57" operator="equal">
      <formula>"RED"</formula>
    </cfRule>
  </conditionalFormatting>
  <conditionalFormatting sqref="G18">
    <cfRule type="cellIs" dxfId="2" priority="58" operator="equal">
      <formula>"GREEN"</formula>
    </cfRule>
  </conditionalFormatting>
  <conditionalFormatting sqref="G19">
    <cfRule type="cellIs" dxfId="0" priority="59" operator="equal">
      <formula>"AMBER"</formula>
    </cfRule>
  </conditionalFormatting>
  <conditionalFormatting sqref="G19">
    <cfRule type="cellIs" dxfId="1" priority="60" operator="equal">
      <formula>"RED"</formula>
    </cfRule>
  </conditionalFormatting>
  <conditionalFormatting sqref="G19">
    <cfRule type="cellIs" dxfId="2" priority="61" operator="equal">
      <formula>"GREEN"</formula>
    </cfRule>
  </conditionalFormatting>
  <conditionalFormatting sqref="G20">
    <cfRule type="cellIs" dxfId="0" priority="62" operator="equal">
      <formula>"AMBER"</formula>
    </cfRule>
  </conditionalFormatting>
  <conditionalFormatting sqref="G20">
    <cfRule type="cellIs" dxfId="1" priority="63" operator="equal">
      <formula>"RED"</formula>
    </cfRule>
  </conditionalFormatting>
  <conditionalFormatting sqref="G20">
    <cfRule type="cellIs" dxfId="2" priority="64" operator="equal">
      <formula>"GREEN"</formula>
    </cfRule>
  </conditionalFormatting>
  <conditionalFormatting sqref="G21">
    <cfRule type="cellIs" dxfId="0" priority="65" operator="equal">
      <formula>"AMBER"</formula>
    </cfRule>
  </conditionalFormatting>
  <conditionalFormatting sqref="G21">
    <cfRule type="cellIs" dxfId="1" priority="66" operator="equal">
      <formula>"RED"</formula>
    </cfRule>
  </conditionalFormatting>
  <conditionalFormatting sqref="G21">
    <cfRule type="cellIs" dxfId="2" priority="67" operator="equal">
      <formula>"GREEN"</formula>
    </cfRule>
  </conditionalFormatting>
  <conditionalFormatting sqref="G22">
    <cfRule type="cellIs" dxfId="0" priority="68" operator="equal">
      <formula>"AMBER"</formula>
    </cfRule>
  </conditionalFormatting>
  <conditionalFormatting sqref="G22">
    <cfRule type="cellIs" dxfId="1" priority="69" operator="equal">
      <formula>"RED"</formula>
    </cfRule>
  </conditionalFormatting>
  <conditionalFormatting sqref="G22">
    <cfRule type="cellIs" dxfId="2" priority="70" operator="equal">
      <formula>"GREEN"</formula>
    </cfRule>
  </conditionalFormatting>
  <conditionalFormatting sqref="G23">
    <cfRule type="cellIs" dxfId="0" priority="71" operator="equal">
      <formula>"AMBER"</formula>
    </cfRule>
  </conditionalFormatting>
  <conditionalFormatting sqref="G23">
    <cfRule type="cellIs" dxfId="1" priority="72" operator="equal">
      <formula>"RED"</formula>
    </cfRule>
  </conditionalFormatting>
  <conditionalFormatting sqref="G23">
    <cfRule type="cellIs" dxfId="2" priority="73" operator="equal">
      <formula>"GREEN"</formula>
    </cfRule>
  </conditionalFormatting>
  <conditionalFormatting sqref="G24">
    <cfRule type="cellIs" dxfId="0" priority="74" operator="equal">
      <formula>"AMBER"</formula>
    </cfRule>
  </conditionalFormatting>
  <conditionalFormatting sqref="G24">
    <cfRule type="cellIs" dxfId="1" priority="75" operator="equal">
      <formula>"RED"</formula>
    </cfRule>
  </conditionalFormatting>
  <conditionalFormatting sqref="G24">
    <cfRule type="cellIs" dxfId="2" priority="76" operator="equal">
      <formula>"GREEN"</formula>
    </cfRule>
  </conditionalFormatting>
  <conditionalFormatting sqref="G25">
    <cfRule type="cellIs" dxfId="0" priority="77" operator="equal">
      <formula>"AMBER"</formula>
    </cfRule>
  </conditionalFormatting>
  <conditionalFormatting sqref="G25">
    <cfRule type="cellIs" dxfId="1" priority="78" operator="equal">
      <formula>"RED"</formula>
    </cfRule>
  </conditionalFormatting>
  <conditionalFormatting sqref="G25">
    <cfRule type="cellIs" dxfId="2" priority="79" operator="equal">
      <formula>"GREEN"</formula>
    </cfRule>
  </conditionalFormatting>
  <conditionalFormatting sqref="G26">
    <cfRule type="cellIs" dxfId="0" priority="80" operator="equal">
      <formula>"AMBER"</formula>
    </cfRule>
  </conditionalFormatting>
  <conditionalFormatting sqref="G26">
    <cfRule type="cellIs" dxfId="1" priority="81" operator="equal">
      <formula>"RED"</formula>
    </cfRule>
  </conditionalFormatting>
  <conditionalFormatting sqref="G26">
    <cfRule type="cellIs" dxfId="2" priority="82" operator="equal">
      <formula>"GREEN"</formula>
    </cfRule>
  </conditionalFormatting>
  <conditionalFormatting sqref="G27">
    <cfRule type="cellIs" dxfId="0" priority="83" operator="equal">
      <formula>"AMBER"</formula>
    </cfRule>
  </conditionalFormatting>
  <conditionalFormatting sqref="G27">
    <cfRule type="cellIs" dxfId="1" priority="84" operator="equal">
      <formula>"RED"</formula>
    </cfRule>
  </conditionalFormatting>
  <conditionalFormatting sqref="G27">
    <cfRule type="cellIs" dxfId="2" priority="85" operator="equal">
      <formula>"GREEN"</formula>
    </cfRule>
  </conditionalFormatting>
  <conditionalFormatting sqref="G28">
    <cfRule type="cellIs" dxfId="0" priority="86" operator="equal">
      <formula>"AMBER"</formula>
    </cfRule>
  </conditionalFormatting>
  <conditionalFormatting sqref="G28">
    <cfRule type="cellIs" dxfId="1" priority="87" operator="equal">
      <formula>"RED"</formula>
    </cfRule>
  </conditionalFormatting>
  <conditionalFormatting sqref="G28">
    <cfRule type="cellIs" dxfId="2" priority="88" operator="equal">
      <formula>"GREEN"</formula>
    </cfRule>
  </conditionalFormatting>
  <conditionalFormatting sqref="G29">
    <cfRule type="cellIs" dxfId="0" priority="89" operator="equal">
      <formula>"AMBER"</formula>
    </cfRule>
  </conditionalFormatting>
  <conditionalFormatting sqref="G29">
    <cfRule type="cellIs" dxfId="1" priority="90" operator="equal">
      <formula>"RED"</formula>
    </cfRule>
  </conditionalFormatting>
  <conditionalFormatting sqref="G29">
    <cfRule type="cellIs" dxfId="2" priority="91" operator="equal">
      <formula>"GREEN"</formula>
    </cfRule>
  </conditionalFormatting>
  <conditionalFormatting sqref="G30">
    <cfRule type="cellIs" dxfId="0" priority="92" operator="equal">
      <formula>"AMBER"</formula>
    </cfRule>
  </conditionalFormatting>
  <conditionalFormatting sqref="G30">
    <cfRule type="cellIs" dxfId="1" priority="93" operator="equal">
      <formula>"RED"</formula>
    </cfRule>
  </conditionalFormatting>
  <conditionalFormatting sqref="G30">
    <cfRule type="cellIs" dxfId="2" priority="94" operator="equal">
      <formula>"GREEN"</formula>
    </cfRule>
  </conditionalFormatting>
  <conditionalFormatting sqref="G31">
    <cfRule type="cellIs" dxfId="0" priority="95" operator="equal">
      <formula>"AMBER"</formula>
    </cfRule>
  </conditionalFormatting>
  <conditionalFormatting sqref="G31">
    <cfRule type="cellIs" dxfId="1" priority="96" operator="equal">
      <formula>"RED"</formula>
    </cfRule>
  </conditionalFormatting>
  <conditionalFormatting sqref="G31">
    <cfRule type="cellIs" dxfId="2" priority="97" operator="equal">
      <formula>"GREEN"</formula>
    </cfRule>
  </conditionalFormatting>
  <conditionalFormatting sqref="G32">
    <cfRule type="cellIs" dxfId="0" priority="98" operator="equal">
      <formula>"AMBER"</formula>
    </cfRule>
  </conditionalFormatting>
  <conditionalFormatting sqref="G32">
    <cfRule type="cellIs" dxfId="1" priority="99" operator="equal">
      <formula>"RED"</formula>
    </cfRule>
  </conditionalFormatting>
  <conditionalFormatting sqref="G32">
    <cfRule type="cellIs" dxfId="2" priority="100" operator="equal">
      <formula>"GREEN"</formula>
    </cfRule>
  </conditionalFormatting>
  <conditionalFormatting sqref="H12">
    <cfRule type="cellIs" dxfId="0" priority="101" operator="equal">
      <formula>"AMBER"</formula>
    </cfRule>
  </conditionalFormatting>
  <conditionalFormatting sqref="H12">
    <cfRule type="cellIs" dxfId="1" priority="102" operator="equal">
      <formula>"RED"</formula>
    </cfRule>
  </conditionalFormatting>
  <conditionalFormatting sqref="H12">
    <cfRule type="cellIs" dxfId="2" priority="103" operator="equal">
      <formula>"GREEN"</formula>
    </cfRule>
  </conditionalFormatting>
  <conditionalFormatting sqref="H13">
    <cfRule type="cellIs" dxfId="0" priority="104" operator="equal">
      <formula>"AMBER"</formula>
    </cfRule>
  </conditionalFormatting>
  <conditionalFormatting sqref="H13">
    <cfRule type="cellIs" dxfId="1" priority="105" operator="equal">
      <formula>"RED"</formula>
    </cfRule>
  </conditionalFormatting>
  <conditionalFormatting sqref="H13">
    <cfRule type="cellIs" dxfId="2" priority="106" operator="equal">
      <formula>"GREEN"</formula>
    </cfRule>
  </conditionalFormatting>
  <conditionalFormatting sqref="H14">
    <cfRule type="cellIs" dxfId="0" priority="107" operator="equal">
      <formula>"AMBER"</formula>
    </cfRule>
  </conditionalFormatting>
  <conditionalFormatting sqref="H14">
    <cfRule type="cellIs" dxfId="1" priority="108" operator="equal">
      <formula>"RED"</formula>
    </cfRule>
  </conditionalFormatting>
  <conditionalFormatting sqref="H14">
    <cfRule type="cellIs" dxfId="2" priority="109" operator="equal">
      <formula>"GREEN"</formula>
    </cfRule>
  </conditionalFormatting>
  <conditionalFormatting sqref="H15">
    <cfRule type="cellIs" dxfId="0" priority="110" operator="equal">
      <formula>"AMBER"</formula>
    </cfRule>
  </conditionalFormatting>
  <conditionalFormatting sqref="H15">
    <cfRule type="cellIs" dxfId="1" priority="111" operator="equal">
      <formula>"RED"</formula>
    </cfRule>
  </conditionalFormatting>
  <conditionalFormatting sqref="H15">
    <cfRule type="cellIs" dxfId="2" priority="112" operator="equal">
      <formula>"GREEN"</formula>
    </cfRule>
  </conditionalFormatting>
  <conditionalFormatting sqref="H16">
    <cfRule type="cellIs" dxfId="0" priority="113" operator="equal">
      <formula>"AMBER"</formula>
    </cfRule>
  </conditionalFormatting>
  <conditionalFormatting sqref="H16">
    <cfRule type="cellIs" dxfId="1" priority="114" operator="equal">
      <formula>"RED"</formula>
    </cfRule>
  </conditionalFormatting>
  <conditionalFormatting sqref="H16">
    <cfRule type="cellIs" dxfId="2" priority="115" operator="equal">
      <formula>"GREEN"</formula>
    </cfRule>
  </conditionalFormatting>
  <conditionalFormatting sqref="H17">
    <cfRule type="cellIs" dxfId="0" priority="116" operator="equal">
      <formula>"AMBER"</formula>
    </cfRule>
  </conditionalFormatting>
  <conditionalFormatting sqref="H17">
    <cfRule type="cellIs" dxfId="1" priority="117" operator="equal">
      <formula>"RED"</formula>
    </cfRule>
  </conditionalFormatting>
  <conditionalFormatting sqref="H17">
    <cfRule type="cellIs" dxfId="2" priority="118" operator="equal">
      <formula>"GREEN"</formula>
    </cfRule>
  </conditionalFormatting>
  <conditionalFormatting sqref="H18">
    <cfRule type="cellIs" dxfId="0" priority="119" operator="equal">
      <formula>"AMBER"</formula>
    </cfRule>
  </conditionalFormatting>
  <conditionalFormatting sqref="H18">
    <cfRule type="cellIs" dxfId="1" priority="120" operator="equal">
      <formula>"RED"</formula>
    </cfRule>
  </conditionalFormatting>
  <conditionalFormatting sqref="H18">
    <cfRule type="cellIs" dxfId="2" priority="121" operator="equal">
      <formula>"GREEN"</formula>
    </cfRule>
  </conditionalFormatting>
  <conditionalFormatting sqref="H19">
    <cfRule type="cellIs" dxfId="0" priority="122" operator="equal">
      <formula>"AMBER"</formula>
    </cfRule>
  </conditionalFormatting>
  <conditionalFormatting sqref="H19">
    <cfRule type="cellIs" dxfId="1" priority="123" operator="equal">
      <formula>"RED"</formula>
    </cfRule>
  </conditionalFormatting>
  <conditionalFormatting sqref="H19">
    <cfRule type="cellIs" dxfId="2" priority="124" operator="equal">
      <formula>"GREEN"</formula>
    </cfRule>
  </conditionalFormatting>
  <conditionalFormatting sqref="H20">
    <cfRule type="cellIs" dxfId="0" priority="125" operator="equal">
      <formula>"AMBER"</formula>
    </cfRule>
  </conditionalFormatting>
  <conditionalFormatting sqref="H20">
    <cfRule type="cellIs" dxfId="1" priority="126" operator="equal">
      <formula>"RED"</formula>
    </cfRule>
  </conditionalFormatting>
  <conditionalFormatting sqref="H20">
    <cfRule type="cellIs" dxfId="2" priority="127" operator="equal">
      <formula>"GREEN"</formula>
    </cfRule>
  </conditionalFormatting>
  <conditionalFormatting sqref="H21">
    <cfRule type="cellIs" dxfId="0" priority="128" operator="equal">
      <formula>"AMBER"</formula>
    </cfRule>
  </conditionalFormatting>
  <conditionalFormatting sqref="H21">
    <cfRule type="cellIs" dxfId="1" priority="129" operator="equal">
      <formula>"RED"</formula>
    </cfRule>
  </conditionalFormatting>
  <conditionalFormatting sqref="H21">
    <cfRule type="cellIs" dxfId="2" priority="130" operator="equal">
      <formula>"GREEN"</formula>
    </cfRule>
  </conditionalFormatting>
  <conditionalFormatting sqref="H22">
    <cfRule type="cellIs" dxfId="0" priority="131" operator="equal">
      <formula>"AMBER"</formula>
    </cfRule>
  </conditionalFormatting>
  <conditionalFormatting sqref="H22">
    <cfRule type="cellIs" dxfId="1" priority="132" operator="equal">
      <formula>"RED"</formula>
    </cfRule>
  </conditionalFormatting>
  <conditionalFormatting sqref="H22">
    <cfRule type="cellIs" dxfId="2" priority="133" operator="equal">
      <formula>"GREEN"</formula>
    </cfRule>
  </conditionalFormatting>
  <conditionalFormatting sqref="H23">
    <cfRule type="cellIs" dxfId="0" priority="134" operator="equal">
      <formula>"AMBER"</formula>
    </cfRule>
  </conditionalFormatting>
  <conditionalFormatting sqref="H23">
    <cfRule type="cellIs" dxfId="1" priority="135" operator="equal">
      <formula>"RED"</formula>
    </cfRule>
  </conditionalFormatting>
  <conditionalFormatting sqref="H23">
    <cfRule type="cellIs" dxfId="2" priority="136" operator="equal">
      <formula>"GREEN"</formula>
    </cfRule>
  </conditionalFormatting>
  <conditionalFormatting sqref="H24">
    <cfRule type="cellIs" dxfId="0" priority="137" operator="equal">
      <formula>"AMBER"</formula>
    </cfRule>
  </conditionalFormatting>
  <conditionalFormatting sqref="H24">
    <cfRule type="cellIs" dxfId="1" priority="138" operator="equal">
      <formula>"RED"</formula>
    </cfRule>
  </conditionalFormatting>
  <conditionalFormatting sqref="H24">
    <cfRule type="cellIs" dxfId="2" priority="139" operator="equal">
      <formula>"GREEN"</formula>
    </cfRule>
  </conditionalFormatting>
  <conditionalFormatting sqref="H25">
    <cfRule type="cellIs" dxfId="0" priority="140" operator="equal">
      <formula>"AMBER"</formula>
    </cfRule>
  </conditionalFormatting>
  <conditionalFormatting sqref="H25">
    <cfRule type="cellIs" dxfId="1" priority="141" operator="equal">
      <formula>"RED"</formula>
    </cfRule>
  </conditionalFormatting>
  <conditionalFormatting sqref="H25">
    <cfRule type="cellIs" dxfId="2" priority="142" operator="equal">
      <formula>"GREEN"</formula>
    </cfRule>
  </conditionalFormatting>
  <conditionalFormatting sqref="H26">
    <cfRule type="cellIs" dxfId="0" priority="143" operator="equal">
      <formula>"AMBER"</formula>
    </cfRule>
  </conditionalFormatting>
  <conditionalFormatting sqref="H26">
    <cfRule type="cellIs" dxfId="1" priority="144" operator="equal">
      <formula>"RED"</formula>
    </cfRule>
  </conditionalFormatting>
  <conditionalFormatting sqref="H26">
    <cfRule type="cellIs" dxfId="2" priority="145" operator="equal">
      <formula>"GREEN"</formula>
    </cfRule>
  </conditionalFormatting>
  <conditionalFormatting sqref="H27">
    <cfRule type="cellIs" dxfId="0" priority="146" operator="equal">
      <formula>"AMBER"</formula>
    </cfRule>
  </conditionalFormatting>
  <conditionalFormatting sqref="H27">
    <cfRule type="cellIs" dxfId="1" priority="147" operator="equal">
      <formula>"RED"</formula>
    </cfRule>
  </conditionalFormatting>
  <conditionalFormatting sqref="H27">
    <cfRule type="cellIs" dxfId="2" priority="148" operator="equal">
      <formula>"GREEN"</formula>
    </cfRule>
  </conditionalFormatting>
  <conditionalFormatting sqref="H28">
    <cfRule type="cellIs" dxfId="0" priority="149" operator="equal">
      <formula>"AMBER"</formula>
    </cfRule>
  </conditionalFormatting>
  <conditionalFormatting sqref="H28">
    <cfRule type="cellIs" dxfId="1" priority="150" operator="equal">
      <formula>"RED"</formula>
    </cfRule>
  </conditionalFormatting>
  <conditionalFormatting sqref="H28">
    <cfRule type="cellIs" dxfId="2" priority="151" operator="equal">
      <formula>"GREEN"</formula>
    </cfRule>
  </conditionalFormatting>
  <conditionalFormatting sqref="H29">
    <cfRule type="cellIs" dxfId="0" priority="152" operator="equal">
      <formula>"AMBER"</formula>
    </cfRule>
  </conditionalFormatting>
  <conditionalFormatting sqref="H29">
    <cfRule type="cellIs" dxfId="1" priority="153" operator="equal">
      <formula>"RED"</formula>
    </cfRule>
  </conditionalFormatting>
  <conditionalFormatting sqref="H29">
    <cfRule type="cellIs" dxfId="2" priority="154" operator="equal">
      <formula>"GREEN"</formula>
    </cfRule>
  </conditionalFormatting>
  <conditionalFormatting sqref="H30">
    <cfRule type="cellIs" dxfId="0" priority="155" operator="equal">
      <formula>"AMBER"</formula>
    </cfRule>
  </conditionalFormatting>
  <conditionalFormatting sqref="H30">
    <cfRule type="cellIs" dxfId="1" priority="156" operator="equal">
      <formula>"RED"</formula>
    </cfRule>
  </conditionalFormatting>
  <conditionalFormatting sqref="H30">
    <cfRule type="cellIs" dxfId="2" priority="157" operator="equal">
      <formula>"GREEN"</formula>
    </cfRule>
  </conditionalFormatting>
  <conditionalFormatting sqref="H31">
    <cfRule type="cellIs" dxfId="0" priority="158" operator="equal">
      <formula>"AMBER"</formula>
    </cfRule>
  </conditionalFormatting>
  <conditionalFormatting sqref="H31">
    <cfRule type="cellIs" dxfId="1" priority="159" operator="equal">
      <formula>"RED"</formula>
    </cfRule>
  </conditionalFormatting>
  <conditionalFormatting sqref="H31">
    <cfRule type="cellIs" dxfId="2" priority="160" operator="equal">
      <formula>"GREEN"</formula>
    </cfRule>
  </conditionalFormatting>
  <conditionalFormatting sqref="H32">
    <cfRule type="cellIs" dxfId="0" priority="161" operator="equal">
      <formula>"AMBER"</formula>
    </cfRule>
  </conditionalFormatting>
  <conditionalFormatting sqref="H32">
    <cfRule type="cellIs" dxfId="1" priority="162" operator="equal">
      <formula>"RED"</formula>
    </cfRule>
  </conditionalFormatting>
  <conditionalFormatting sqref="H32">
    <cfRule type="cellIs" dxfId="2" priority="163" operator="equal">
      <formula>"GREEN"</formula>
    </cfRule>
  </conditionalFormatting>
  <conditionalFormatting sqref="I12">
    <cfRule type="cellIs" dxfId="0" priority="164" operator="equal">
      <formula>"AMBER"</formula>
    </cfRule>
  </conditionalFormatting>
  <conditionalFormatting sqref="I12">
    <cfRule type="cellIs" dxfId="1" priority="165" operator="equal">
      <formula>"RED"</formula>
    </cfRule>
  </conditionalFormatting>
  <conditionalFormatting sqref="I12">
    <cfRule type="cellIs" dxfId="2" priority="166" operator="equal">
      <formula>"GREEN"</formula>
    </cfRule>
  </conditionalFormatting>
  <conditionalFormatting sqref="I13">
    <cfRule type="cellIs" dxfId="0" priority="167" operator="equal">
      <formula>"AMBER"</formula>
    </cfRule>
  </conditionalFormatting>
  <conditionalFormatting sqref="I13">
    <cfRule type="cellIs" dxfId="1" priority="168" operator="equal">
      <formula>"RED"</formula>
    </cfRule>
  </conditionalFormatting>
  <conditionalFormatting sqref="I13">
    <cfRule type="cellIs" dxfId="2" priority="169" operator="equal">
      <formula>"GREEN"</formula>
    </cfRule>
  </conditionalFormatting>
  <conditionalFormatting sqref="I14">
    <cfRule type="cellIs" dxfId="0" priority="170" operator="equal">
      <formula>"AMBER"</formula>
    </cfRule>
  </conditionalFormatting>
  <conditionalFormatting sqref="I14">
    <cfRule type="cellIs" dxfId="1" priority="171" operator="equal">
      <formula>"RED"</formula>
    </cfRule>
  </conditionalFormatting>
  <conditionalFormatting sqref="I14">
    <cfRule type="cellIs" dxfId="2" priority="172" operator="equal">
      <formula>"GREEN"</formula>
    </cfRule>
  </conditionalFormatting>
  <conditionalFormatting sqref="I15">
    <cfRule type="cellIs" dxfId="0" priority="173" operator="equal">
      <formula>"AMBER"</formula>
    </cfRule>
  </conditionalFormatting>
  <conditionalFormatting sqref="I15">
    <cfRule type="cellIs" dxfId="1" priority="174" operator="equal">
      <formula>"RED"</formula>
    </cfRule>
  </conditionalFormatting>
  <conditionalFormatting sqref="I15">
    <cfRule type="cellIs" dxfId="2" priority="175" operator="equal">
      <formula>"GREEN"</formula>
    </cfRule>
  </conditionalFormatting>
  <conditionalFormatting sqref="I16">
    <cfRule type="cellIs" dxfId="0" priority="176" operator="equal">
      <formula>"AMBER"</formula>
    </cfRule>
  </conditionalFormatting>
  <conditionalFormatting sqref="I16">
    <cfRule type="cellIs" dxfId="1" priority="177" operator="equal">
      <formula>"RED"</formula>
    </cfRule>
  </conditionalFormatting>
  <conditionalFormatting sqref="I16">
    <cfRule type="cellIs" dxfId="2" priority="178" operator="equal">
      <formula>"GREEN"</formula>
    </cfRule>
  </conditionalFormatting>
  <conditionalFormatting sqref="I17">
    <cfRule type="cellIs" dxfId="0" priority="179" operator="equal">
      <formula>"AMBER"</formula>
    </cfRule>
  </conditionalFormatting>
  <conditionalFormatting sqref="I17">
    <cfRule type="cellIs" dxfId="1" priority="180" operator="equal">
      <formula>"RED"</formula>
    </cfRule>
  </conditionalFormatting>
  <conditionalFormatting sqref="I17">
    <cfRule type="cellIs" dxfId="2" priority="181" operator="equal">
      <formula>"GREEN"</formula>
    </cfRule>
  </conditionalFormatting>
  <conditionalFormatting sqref="I18">
    <cfRule type="cellIs" dxfId="0" priority="182" operator="equal">
      <formula>"AMBER"</formula>
    </cfRule>
  </conditionalFormatting>
  <conditionalFormatting sqref="I18">
    <cfRule type="cellIs" dxfId="1" priority="183" operator="equal">
      <formula>"RED"</formula>
    </cfRule>
  </conditionalFormatting>
  <conditionalFormatting sqref="I18">
    <cfRule type="cellIs" dxfId="2" priority="184" operator="equal">
      <formula>"GREEN"</formula>
    </cfRule>
  </conditionalFormatting>
  <conditionalFormatting sqref="I19">
    <cfRule type="cellIs" dxfId="0" priority="185" operator="equal">
      <formula>"AMBER"</formula>
    </cfRule>
  </conditionalFormatting>
  <conditionalFormatting sqref="I19">
    <cfRule type="cellIs" dxfId="1" priority="186" operator="equal">
      <formula>"RED"</formula>
    </cfRule>
  </conditionalFormatting>
  <conditionalFormatting sqref="I19">
    <cfRule type="cellIs" dxfId="2" priority="187" operator="equal">
      <formula>"GREEN"</formula>
    </cfRule>
  </conditionalFormatting>
  <conditionalFormatting sqref="I20">
    <cfRule type="cellIs" dxfId="0" priority="188" operator="equal">
      <formula>"AMBER"</formula>
    </cfRule>
  </conditionalFormatting>
  <conditionalFormatting sqref="I20">
    <cfRule type="cellIs" dxfId="1" priority="189" operator="equal">
      <formula>"RED"</formula>
    </cfRule>
  </conditionalFormatting>
  <conditionalFormatting sqref="I20">
    <cfRule type="cellIs" dxfId="2" priority="190" operator="equal">
      <formula>"GREEN"</formula>
    </cfRule>
  </conditionalFormatting>
  <conditionalFormatting sqref="I21">
    <cfRule type="cellIs" dxfId="0" priority="191" operator="equal">
      <formula>"AMBER"</formula>
    </cfRule>
  </conditionalFormatting>
  <conditionalFormatting sqref="I21">
    <cfRule type="cellIs" dxfId="1" priority="192" operator="equal">
      <formula>"RED"</formula>
    </cfRule>
  </conditionalFormatting>
  <conditionalFormatting sqref="I21">
    <cfRule type="cellIs" dxfId="2" priority="193" operator="equal">
      <formula>"GREEN"</formula>
    </cfRule>
  </conditionalFormatting>
  <conditionalFormatting sqref="I22">
    <cfRule type="cellIs" dxfId="0" priority="194" operator="equal">
      <formula>"AMBER"</formula>
    </cfRule>
  </conditionalFormatting>
  <conditionalFormatting sqref="I22">
    <cfRule type="cellIs" dxfId="1" priority="195" operator="equal">
      <formula>"RED"</formula>
    </cfRule>
  </conditionalFormatting>
  <conditionalFormatting sqref="I22">
    <cfRule type="cellIs" dxfId="2" priority="196" operator="equal">
      <formula>"GREEN"</formula>
    </cfRule>
  </conditionalFormatting>
  <conditionalFormatting sqref="I23">
    <cfRule type="cellIs" dxfId="0" priority="197" operator="equal">
      <formula>"AMBER"</formula>
    </cfRule>
  </conditionalFormatting>
  <conditionalFormatting sqref="I23">
    <cfRule type="cellIs" dxfId="1" priority="198" operator="equal">
      <formula>"RED"</formula>
    </cfRule>
  </conditionalFormatting>
  <conditionalFormatting sqref="I23">
    <cfRule type="cellIs" dxfId="2" priority="199" operator="equal">
      <formula>"GREEN"</formula>
    </cfRule>
  </conditionalFormatting>
  <conditionalFormatting sqref="I24">
    <cfRule type="cellIs" dxfId="0" priority="200" operator="equal">
      <formula>"AMBER"</formula>
    </cfRule>
  </conditionalFormatting>
  <conditionalFormatting sqref="I24">
    <cfRule type="cellIs" dxfId="1" priority="201" operator="equal">
      <formula>"RED"</formula>
    </cfRule>
  </conditionalFormatting>
  <conditionalFormatting sqref="I24">
    <cfRule type="cellIs" dxfId="2" priority="202" operator="equal">
      <formula>"GREEN"</formula>
    </cfRule>
  </conditionalFormatting>
  <conditionalFormatting sqref="I25">
    <cfRule type="cellIs" dxfId="0" priority="203" operator="equal">
      <formula>"AMBER"</formula>
    </cfRule>
  </conditionalFormatting>
  <conditionalFormatting sqref="I25">
    <cfRule type="cellIs" dxfId="1" priority="204" operator="equal">
      <formula>"RED"</formula>
    </cfRule>
  </conditionalFormatting>
  <conditionalFormatting sqref="I25">
    <cfRule type="cellIs" dxfId="2" priority="205" operator="equal">
      <formula>"GREEN"</formula>
    </cfRule>
  </conditionalFormatting>
  <conditionalFormatting sqref="I26">
    <cfRule type="cellIs" dxfId="0" priority="206" operator="equal">
      <formula>"AMBER"</formula>
    </cfRule>
  </conditionalFormatting>
  <conditionalFormatting sqref="I26">
    <cfRule type="cellIs" dxfId="1" priority="207" operator="equal">
      <formula>"RED"</formula>
    </cfRule>
  </conditionalFormatting>
  <conditionalFormatting sqref="I26">
    <cfRule type="cellIs" dxfId="2" priority="208" operator="equal">
      <formula>"GREEN"</formula>
    </cfRule>
  </conditionalFormatting>
  <conditionalFormatting sqref="I27">
    <cfRule type="cellIs" dxfId="0" priority="209" operator="equal">
      <formula>"AMBER"</formula>
    </cfRule>
  </conditionalFormatting>
  <conditionalFormatting sqref="I27">
    <cfRule type="cellIs" dxfId="1" priority="210" operator="equal">
      <formula>"RED"</formula>
    </cfRule>
  </conditionalFormatting>
  <conditionalFormatting sqref="I27">
    <cfRule type="cellIs" dxfId="2" priority="211" operator="equal">
      <formula>"GREEN"</formula>
    </cfRule>
  </conditionalFormatting>
  <conditionalFormatting sqref="I28">
    <cfRule type="cellIs" dxfId="0" priority="212" operator="equal">
      <formula>"AMBER"</formula>
    </cfRule>
  </conditionalFormatting>
  <conditionalFormatting sqref="I28">
    <cfRule type="cellIs" dxfId="1" priority="213" operator="equal">
      <formula>"RED"</formula>
    </cfRule>
  </conditionalFormatting>
  <conditionalFormatting sqref="I28">
    <cfRule type="cellIs" dxfId="2" priority="214" operator="equal">
      <formula>"GREEN"</formula>
    </cfRule>
  </conditionalFormatting>
  <conditionalFormatting sqref="I29">
    <cfRule type="cellIs" dxfId="0" priority="215" operator="equal">
      <formula>"AMBER"</formula>
    </cfRule>
  </conditionalFormatting>
  <conditionalFormatting sqref="I29">
    <cfRule type="cellIs" dxfId="1" priority="216" operator="equal">
      <formula>"RED"</formula>
    </cfRule>
  </conditionalFormatting>
  <conditionalFormatting sqref="I29">
    <cfRule type="cellIs" dxfId="2" priority="217" operator="equal">
      <formula>"GREEN"</formula>
    </cfRule>
  </conditionalFormatting>
  <conditionalFormatting sqref="I30">
    <cfRule type="cellIs" dxfId="0" priority="218" operator="equal">
      <formula>"AMBER"</formula>
    </cfRule>
  </conditionalFormatting>
  <conditionalFormatting sqref="I30">
    <cfRule type="cellIs" dxfId="1" priority="219" operator="equal">
      <formula>"RED"</formula>
    </cfRule>
  </conditionalFormatting>
  <conditionalFormatting sqref="I30">
    <cfRule type="cellIs" dxfId="2" priority="220" operator="equal">
      <formula>"GREEN"</formula>
    </cfRule>
  </conditionalFormatting>
  <conditionalFormatting sqref="I31">
    <cfRule type="cellIs" dxfId="0" priority="221" operator="equal">
      <formula>"AMBER"</formula>
    </cfRule>
  </conditionalFormatting>
  <conditionalFormatting sqref="I31">
    <cfRule type="cellIs" dxfId="1" priority="222" operator="equal">
      <formula>"RED"</formula>
    </cfRule>
  </conditionalFormatting>
  <conditionalFormatting sqref="I31">
    <cfRule type="cellIs" dxfId="2" priority="223" operator="equal">
      <formula>"GREEN"</formula>
    </cfRule>
  </conditionalFormatting>
  <conditionalFormatting sqref="I32">
    <cfRule type="cellIs" dxfId="0" priority="224" operator="equal">
      <formula>"AMBER"</formula>
    </cfRule>
  </conditionalFormatting>
  <conditionalFormatting sqref="I32">
    <cfRule type="cellIs" dxfId="1" priority="225" operator="equal">
      <formula>"RED"</formula>
    </cfRule>
  </conditionalFormatting>
  <conditionalFormatting sqref="I32">
    <cfRule type="cellIs" dxfId="2" priority="226" operator="equal">
      <formula>"GREEN"</formula>
    </cfRule>
  </conditionalFormatting>
  <conditionalFormatting sqref="J12">
    <cfRule type="cellIs" dxfId="0" priority="227" operator="equal">
      <formula>"AMBER"</formula>
    </cfRule>
  </conditionalFormatting>
  <conditionalFormatting sqref="J12">
    <cfRule type="cellIs" dxfId="1" priority="228" operator="equal">
      <formula>"RED"</formula>
    </cfRule>
  </conditionalFormatting>
  <conditionalFormatting sqref="J12">
    <cfRule type="cellIs" dxfId="2" priority="229" operator="equal">
      <formula>"GREEN"</formula>
    </cfRule>
  </conditionalFormatting>
  <conditionalFormatting sqref="J13">
    <cfRule type="cellIs" dxfId="0" priority="230" operator="equal">
      <formula>"AMBER"</formula>
    </cfRule>
  </conditionalFormatting>
  <conditionalFormatting sqref="J13">
    <cfRule type="cellIs" dxfId="1" priority="231" operator="equal">
      <formula>"RED"</formula>
    </cfRule>
  </conditionalFormatting>
  <conditionalFormatting sqref="J13">
    <cfRule type="cellIs" dxfId="2" priority="232" operator="equal">
      <formula>"GREEN"</formula>
    </cfRule>
  </conditionalFormatting>
  <conditionalFormatting sqref="J14">
    <cfRule type="cellIs" dxfId="0" priority="233" operator="equal">
      <formula>"AMBER"</formula>
    </cfRule>
  </conditionalFormatting>
  <conditionalFormatting sqref="J14">
    <cfRule type="cellIs" dxfId="1" priority="234" operator="equal">
      <formula>"RED"</formula>
    </cfRule>
  </conditionalFormatting>
  <conditionalFormatting sqref="J14">
    <cfRule type="cellIs" dxfId="2" priority="235" operator="equal">
      <formula>"GREEN"</formula>
    </cfRule>
  </conditionalFormatting>
  <conditionalFormatting sqref="J15">
    <cfRule type="cellIs" dxfId="0" priority="236" operator="equal">
      <formula>"AMBER"</formula>
    </cfRule>
  </conditionalFormatting>
  <conditionalFormatting sqref="J15">
    <cfRule type="cellIs" dxfId="1" priority="237" operator="equal">
      <formula>"RED"</formula>
    </cfRule>
  </conditionalFormatting>
  <conditionalFormatting sqref="J15">
    <cfRule type="cellIs" dxfId="2" priority="238" operator="equal">
      <formula>"GREEN"</formula>
    </cfRule>
  </conditionalFormatting>
  <conditionalFormatting sqref="J16">
    <cfRule type="cellIs" dxfId="0" priority="239" operator="equal">
      <formula>"AMBER"</formula>
    </cfRule>
  </conditionalFormatting>
  <conditionalFormatting sqref="J16">
    <cfRule type="cellIs" dxfId="1" priority="240" operator="equal">
      <formula>"RED"</formula>
    </cfRule>
  </conditionalFormatting>
  <conditionalFormatting sqref="J16">
    <cfRule type="cellIs" dxfId="2" priority="241" operator="equal">
      <formula>"GREEN"</formula>
    </cfRule>
  </conditionalFormatting>
  <conditionalFormatting sqref="J17">
    <cfRule type="cellIs" dxfId="0" priority="242" operator="equal">
      <formula>"AMBER"</formula>
    </cfRule>
  </conditionalFormatting>
  <conditionalFormatting sqref="J17">
    <cfRule type="cellIs" dxfId="1" priority="243" operator="equal">
      <formula>"RED"</formula>
    </cfRule>
  </conditionalFormatting>
  <conditionalFormatting sqref="J17">
    <cfRule type="cellIs" dxfId="2" priority="244" operator="equal">
      <formula>"GREEN"</formula>
    </cfRule>
  </conditionalFormatting>
  <conditionalFormatting sqref="J18">
    <cfRule type="cellIs" dxfId="0" priority="245" operator="equal">
      <formula>"AMBER"</formula>
    </cfRule>
  </conditionalFormatting>
  <conditionalFormatting sqref="J18">
    <cfRule type="cellIs" dxfId="1" priority="246" operator="equal">
      <formula>"RED"</formula>
    </cfRule>
  </conditionalFormatting>
  <conditionalFormatting sqref="J18">
    <cfRule type="cellIs" dxfId="2" priority="247" operator="equal">
      <formula>"GREEN"</formula>
    </cfRule>
  </conditionalFormatting>
  <conditionalFormatting sqref="J19">
    <cfRule type="cellIs" dxfId="0" priority="248" operator="equal">
      <formula>"AMBER"</formula>
    </cfRule>
  </conditionalFormatting>
  <conditionalFormatting sqref="J19">
    <cfRule type="cellIs" dxfId="1" priority="249" operator="equal">
      <formula>"RED"</formula>
    </cfRule>
  </conditionalFormatting>
  <conditionalFormatting sqref="J19">
    <cfRule type="cellIs" dxfId="2" priority="250" operator="equal">
      <formula>"GREEN"</formula>
    </cfRule>
  </conditionalFormatting>
  <conditionalFormatting sqref="J20">
    <cfRule type="cellIs" dxfId="0" priority="251" operator="equal">
      <formula>"AMBER"</formula>
    </cfRule>
  </conditionalFormatting>
  <conditionalFormatting sqref="J20">
    <cfRule type="cellIs" dxfId="1" priority="252" operator="equal">
      <formula>"RED"</formula>
    </cfRule>
  </conditionalFormatting>
  <conditionalFormatting sqref="J20">
    <cfRule type="cellIs" dxfId="2" priority="253" operator="equal">
      <formula>"GREEN"</formula>
    </cfRule>
  </conditionalFormatting>
  <conditionalFormatting sqref="J21">
    <cfRule type="cellIs" dxfId="0" priority="254" operator="equal">
      <formula>"AMBER"</formula>
    </cfRule>
  </conditionalFormatting>
  <conditionalFormatting sqref="J21">
    <cfRule type="cellIs" dxfId="1" priority="255" operator="equal">
      <formula>"RED"</formula>
    </cfRule>
  </conditionalFormatting>
  <conditionalFormatting sqref="J21">
    <cfRule type="cellIs" dxfId="2" priority="256" operator="equal">
      <formula>"GREEN"</formula>
    </cfRule>
  </conditionalFormatting>
  <conditionalFormatting sqref="J22">
    <cfRule type="cellIs" dxfId="0" priority="257" operator="equal">
      <formula>"AMBER"</formula>
    </cfRule>
  </conditionalFormatting>
  <conditionalFormatting sqref="J22">
    <cfRule type="cellIs" dxfId="1" priority="258" operator="equal">
      <formula>"RED"</formula>
    </cfRule>
  </conditionalFormatting>
  <conditionalFormatting sqref="J22">
    <cfRule type="cellIs" dxfId="2" priority="259" operator="equal">
      <formula>"GREEN"</formula>
    </cfRule>
  </conditionalFormatting>
  <conditionalFormatting sqref="J23">
    <cfRule type="cellIs" dxfId="0" priority="260" operator="equal">
      <formula>"AMBER"</formula>
    </cfRule>
  </conditionalFormatting>
  <conditionalFormatting sqref="J23">
    <cfRule type="cellIs" dxfId="1" priority="261" operator="equal">
      <formula>"RED"</formula>
    </cfRule>
  </conditionalFormatting>
  <conditionalFormatting sqref="J23">
    <cfRule type="cellIs" dxfId="2" priority="262" operator="equal">
      <formula>"GREEN"</formula>
    </cfRule>
  </conditionalFormatting>
  <conditionalFormatting sqref="J24">
    <cfRule type="cellIs" dxfId="0" priority="263" operator="equal">
      <formula>"AMBER"</formula>
    </cfRule>
  </conditionalFormatting>
  <conditionalFormatting sqref="J24">
    <cfRule type="cellIs" dxfId="1" priority="264" operator="equal">
      <formula>"RED"</formula>
    </cfRule>
  </conditionalFormatting>
  <conditionalFormatting sqref="J24">
    <cfRule type="cellIs" dxfId="2" priority="265" operator="equal">
      <formula>"GREEN"</formula>
    </cfRule>
  </conditionalFormatting>
  <conditionalFormatting sqref="J25">
    <cfRule type="cellIs" dxfId="0" priority="266" operator="equal">
      <formula>"AMBER"</formula>
    </cfRule>
  </conditionalFormatting>
  <conditionalFormatting sqref="J25">
    <cfRule type="cellIs" dxfId="1" priority="267" operator="equal">
      <formula>"RED"</formula>
    </cfRule>
  </conditionalFormatting>
  <conditionalFormatting sqref="J25">
    <cfRule type="cellIs" dxfId="2" priority="268" operator="equal">
      <formula>"GREEN"</formula>
    </cfRule>
  </conditionalFormatting>
  <conditionalFormatting sqref="J26">
    <cfRule type="cellIs" dxfId="0" priority="269" operator="equal">
      <formula>"AMBER"</formula>
    </cfRule>
  </conditionalFormatting>
  <conditionalFormatting sqref="J26">
    <cfRule type="cellIs" dxfId="1" priority="270" operator="equal">
      <formula>"RED"</formula>
    </cfRule>
  </conditionalFormatting>
  <conditionalFormatting sqref="J26">
    <cfRule type="cellIs" dxfId="2" priority="271" operator="equal">
      <formula>"GREEN"</formula>
    </cfRule>
  </conditionalFormatting>
  <conditionalFormatting sqref="J27">
    <cfRule type="cellIs" dxfId="0" priority="272" operator="equal">
      <formula>"AMBER"</formula>
    </cfRule>
  </conditionalFormatting>
  <conditionalFormatting sqref="J27">
    <cfRule type="cellIs" dxfId="1" priority="273" operator="equal">
      <formula>"RED"</formula>
    </cfRule>
  </conditionalFormatting>
  <conditionalFormatting sqref="J27">
    <cfRule type="cellIs" dxfId="2" priority="274" operator="equal">
      <formula>"GREEN"</formula>
    </cfRule>
  </conditionalFormatting>
  <conditionalFormatting sqref="J28">
    <cfRule type="cellIs" dxfId="0" priority="275" operator="equal">
      <formula>"AMBER"</formula>
    </cfRule>
  </conditionalFormatting>
  <conditionalFormatting sqref="J28">
    <cfRule type="cellIs" dxfId="1" priority="276" operator="equal">
      <formula>"RED"</formula>
    </cfRule>
  </conditionalFormatting>
  <conditionalFormatting sqref="J28">
    <cfRule type="cellIs" dxfId="2" priority="277" operator="equal">
      <formula>"GREEN"</formula>
    </cfRule>
  </conditionalFormatting>
  <conditionalFormatting sqref="J29">
    <cfRule type="cellIs" dxfId="0" priority="278" operator="equal">
      <formula>"AMBER"</formula>
    </cfRule>
  </conditionalFormatting>
  <conditionalFormatting sqref="J29">
    <cfRule type="cellIs" dxfId="1" priority="279" operator="equal">
      <formula>"RED"</formula>
    </cfRule>
  </conditionalFormatting>
  <conditionalFormatting sqref="J29">
    <cfRule type="cellIs" dxfId="2" priority="280" operator="equal">
      <formula>"GREEN"</formula>
    </cfRule>
  </conditionalFormatting>
  <conditionalFormatting sqref="J30">
    <cfRule type="cellIs" dxfId="0" priority="281" operator="equal">
      <formula>"AMBER"</formula>
    </cfRule>
  </conditionalFormatting>
  <conditionalFormatting sqref="J30">
    <cfRule type="cellIs" dxfId="1" priority="282" operator="equal">
      <formula>"RED"</formula>
    </cfRule>
  </conditionalFormatting>
  <conditionalFormatting sqref="J30">
    <cfRule type="cellIs" dxfId="2" priority="283" operator="equal">
      <formula>"GREEN"</formula>
    </cfRule>
  </conditionalFormatting>
  <conditionalFormatting sqref="J31">
    <cfRule type="cellIs" dxfId="0" priority="284" operator="equal">
      <formula>"AMBER"</formula>
    </cfRule>
  </conditionalFormatting>
  <conditionalFormatting sqref="J31">
    <cfRule type="cellIs" dxfId="1" priority="285" operator="equal">
      <formula>"RED"</formula>
    </cfRule>
  </conditionalFormatting>
  <conditionalFormatting sqref="J31">
    <cfRule type="cellIs" dxfId="2" priority="286" operator="equal">
      <formula>"GREEN"</formula>
    </cfRule>
  </conditionalFormatting>
  <conditionalFormatting sqref="J32">
    <cfRule type="cellIs" dxfId="0" priority="287" operator="equal">
      <formula>"AMBER"</formula>
    </cfRule>
  </conditionalFormatting>
  <conditionalFormatting sqref="J32">
    <cfRule type="cellIs" dxfId="1" priority="288" operator="equal">
      <formula>"RED"</formula>
    </cfRule>
  </conditionalFormatting>
  <conditionalFormatting sqref="J32">
    <cfRule type="cellIs" dxfId="2" priority="289" operator="equal">
      <formula>"GREEN"</formula>
    </cfRule>
  </conditionalFormatting>
  <conditionalFormatting sqref="K12">
    <cfRule type="cellIs" dxfId="0" priority="290" operator="equal">
      <formula>"AMBER"</formula>
    </cfRule>
  </conditionalFormatting>
  <conditionalFormatting sqref="K12">
    <cfRule type="cellIs" dxfId="1" priority="291" operator="equal">
      <formula>"RED"</formula>
    </cfRule>
  </conditionalFormatting>
  <conditionalFormatting sqref="K12">
    <cfRule type="cellIs" dxfId="2" priority="292" operator="equal">
      <formula>"GREEN"</formula>
    </cfRule>
  </conditionalFormatting>
  <conditionalFormatting sqref="K13">
    <cfRule type="cellIs" dxfId="0" priority="293" operator="equal">
      <formula>"AMBER"</formula>
    </cfRule>
  </conditionalFormatting>
  <conditionalFormatting sqref="K13">
    <cfRule type="cellIs" dxfId="1" priority="294" operator="equal">
      <formula>"RED"</formula>
    </cfRule>
  </conditionalFormatting>
  <conditionalFormatting sqref="K13">
    <cfRule type="cellIs" dxfId="2" priority="295" operator="equal">
      <formula>"GREEN"</formula>
    </cfRule>
  </conditionalFormatting>
  <conditionalFormatting sqref="K14">
    <cfRule type="cellIs" dxfId="0" priority="296" operator="equal">
      <formula>"AMBER"</formula>
    </cfRule>
  </conditionalFormatting>
  <conditionalFormatting sqref="K14">
    <cfRule type="cellIs" dxfId="1" priority="297" operator="equal">
      <formula>"RED"</formula>
    </cfRule>
  </conditionalFormatting>
  <conditionalFormatting sqref="K14">
    <cfRule type="cellIs" dxfId="2" priority="298" operator="equal">
      <formula>"GREEN"</formula>
    </cfRule>
  </conditionalFormatting>
  <conditionalFormatting sqref="K15">
    <cfRule type="cellIs" dxfId="0" priority="299" operator="equal">
      <formula>"AMBER"</formula>
    </cfRule>
  </conditionalFormatting>
  <conditionalFormatting sqref="K15">
    <cfRule type="cellIs" dxfId="1" priority="300" operator="equal">
      <formula>"RED"</formula>
    </cfRule>
  </conditionalFormatting>
  <conditionalFormatting sqref="K15">
    <cfRule type="cellIs" dxfId="2" priority="301" operator="equal">
      <formula>"GREEN"</formula>
    </cfRule>
  </conditionalFormatting>
  <conditionalFormatting sqref="K16">
    <cfRule type="cellIs" dxfId="0" priority="302" operator="equal">
      <formula>"AMBER"</formula>
    </cfRule>
  </conditionalFormatting>
  <conditionalFormatting sqref="K16">
    <cfRule type="cellIs" dxfId="1" priority="303" operator="equal">
      <formula>"RED"</formula>
    </cfRule>
  </conditionalFormatting>
  <conditionalFormatting sqref="K16">
    <cfRule type="cellIs" dxfId="2" priority="304" operator="equal">
      <formula>"GREEN"</formula>
    </cfRule>
  </conditionalFormatting>
  <conditionalFormatting sqref="K17">
    <cfRule type="cellIs" dxfId="0" priority="305" operator="equal">
      <formula>"AMBER"</formula>
    </cfRule>
  </conditionalFormatting>
  <conditionalFormatting sqref="K17">
    <cfRule type="cellIs" dxfId="1" priority="306" operator="equal">
      <formula>"RED"</formula>
    </cfRule>
  </conditionalFormatting>
  <conditionalFormatting sqref="K17">
    <cfRule type="cellIs" dxfId="2" priority="307" operator="equal">
      <formula>"GREEN"</formula>
    </cfRule>
  </conditionalFormatting>
  <conditionalFormatting sqref="K18">
    <cfRule type="cellIs" dxfId="0" priority="308" operator="equal">
      <formula>"AMBER"</formula>
    </cfRule>
  </conditionalFormatting>
  <conditionalFormatting sqref="K18">
    <cfRule type="cellIs" dxfId="1" priority="309" operator="equal">
      <formula>"RED"</formula>
    </cfRule>
  </conditionalFormatting>
  <conditionalFormatting sqref="K18">
    <cfRule type="cellIs" dxfId="2" priority="310" operator="equal">
      <formula>"GREEN"</formula>
    </cfRule>
  </conditionalFormatting>
  <conditionalFormatting sqref="K19">
    <cfRule type="cellIs" dxfId="0" priority="311" operator="equal">
      <formula>"AMBER"</formula>
    </cfRule>
  </conditionalFormatting>
  <conditionalFormatting sqref="K19">
    <cfRule type="cellIs" dxfId="1" priority="312" operator="equal">
      <formula>"RED"</formula>
    </cfRule>
  </conditionalFormatting>
  <conditionalFormatting sqref="K19">
    <cfRule type="cellIs" dxfId="2" priority="313" operator="equal">
      <formula>"GREEN"</formula>
    </cfRule>
  </conditionalFormatting>
  <conditionalFormatting sqref="K20">
    <cfRule type="cellIs" dxfId="0" priority="314" operator="equal">
      <formula>"AMBER"</formula>
    </cfRule>
  </conditionalFormatting>
  <conditionalFormatting sqref="K20">
    <cfRule type="cellIs" dxfId="1" priority="315" operator="equal">
      <formula>"RED"</formula>
    </cfRule>
  </conditionalFormatting>
  <conditionalFormatting sqref="K20">
    <cfRule type="cellIs" dxfId="2" priority="316" operator="equal">
      <formula>"GREEN"</formula>
    </cfRule>
  </conditionalFormatting>
  <conditionalFormatting sqref="K21">
    <cfRule type="cellIs" dxfId="0" priority="317" operator="equal">
      <formula>"AMBER"</formula>
    </cfRule>
  </conditionalFormatting>
  <conditionalFormatting sqref="K21">
    <cfRule type="cellIs" dxfId="1" priority="318" operator="equal">
      <formula>"RED"</formula>
    </cfRule>
  </conditionalFormatting>
  <conditionalFormatting sqref="K21">
    <cfRule type="cellIs" dxfId="2" priority="319" operator="equal">
      <formula>"GREEN"</formula>
    </cfRule>
  </conditionalFormatting>
  <conditionalFormatting sqref="K22">
    <cfRule type="cellIs" dxfId="0" priority="320" operator="equal">
      <formula>"AMBER"</formula>
    </cfRule>
  </conditionalFormatting>
  <conditionalFormatting sqref="K22">
    <cfRule type="cellIs" dxfId="1" priority="321" operator="equal">
      <formula>"RED"</formula>
    </cfRule>
  </conditionalFormatting>
  <conditionalFormatting sqref="K22">
    <cfRule type="cellIs" dxfId="2" priority="322" operator="equal">
      <formula>"GREEN"</formula>
    </cfRule>
  </conditionalFormatting>
  <conditionalFormatting sqref="K23">
    <cfRule type="cellIs" dxfId="0" priority="323" operator="equal">
      <formula>"AMBER"</formula>
    </cfRule>
  </conditionalFormatting>
  <conditionalFormatting sqref="K23">
    <cfRule type="cellIs" dxfId="1" priority="324" operator="equal">
      <formula>"RED"</formula>
    </cfRule>
  </conditionalFormatting>
  <conditionalFormatting sqref="K23">
    <cfRule type="cellIs" dxfId="2" priority="325" operator="equal">
      <formula>"GREEN"</formula>
    </cfRule>
  </conditionalFormatting>
  <conditionalFormatting sqref="K24">
    <cfRule type="cellIs" dxfId="0" priority="326" operator="equal">
      <formula>"AMBER"</formula>
    </cfRule>
  </conditionalFormatting>
  <conditionalFormatting sqref="K24">
    <cfRule type="cellIs" dxfId="1" priority="327" operator="equal">
      <formula>"RED"</formula>
    </cfRule>
  </conditionalFormatting>
  <conditionalFormatting sqref="K24">
    <cfRule type="cellIs" dxfId="2" priority="328" operator="equal">
      <formula>"GREEN"</formula>
    </cfRule>
  </conditionalFormatting>
  <conditionalFormatting sqref="K25">
    <cfRule type="cellIs" dxfId="0" priority="329" operator="equal">
      <formula>"AMBER"</formula>
    </cfRule>
  </conditionalFormatting>
  <conditionalFormatting sqref="K25">
    <cfRule type="cellIs" dxfId="1" priority="330" operator="equal">
      <formula>"RED"</formula>
    </cfRule>
  </conditionalFormatting>
  <conditionalFormatting sqref="K25">
    <cfRule type="cellIs" dxfId="2" priority="331" operator="equal">
      <formula>"GREEN"</formula>
    </cfRule>
  </conditionalFormatting>
  <conditionalFormatting sqref="K26">
    <cfRule type="cellIs" dxfId="0" priority="332" operator="equal">
      <formula>"AMBER"</formula>
    </cfRule>
  </conditionalFormatting>
  <conditionalFormatting sqref="K26">
    <cfRule type="cellIs" dxfId="1" priority="333" operator="equal">
      <formula>"RED"</formula>
    </cfRule>
  </conditionalFormatting>
  <conditionalFormatting sqref="K26">
    <cfRule type="cellIs" dxfId="2" priority="334" operator="equal">
      <formula>"GREEN"</formula>
    </cfRule>
  </conditionalFormatting>
  <conditionalFormatting sqref="K27">
    <cfRule type="cellIs" dxfId="0" priority="335" operator="equal">
      <formula>"AMBER"</formula>
    </cfRule>
  </conditionalFormatting>
  <conditionalFormatting sqref="K27">
    <cfRule type="cellIs" dxfId="1" priority="336" operator="equal">
      <formula>"RED"</formula>
    </cfRule>
  </conditionalFormatting>
  <conditionalFormatting sqref="K27">
    <cfRule type="cellIs" dxfId="2" priority="337" operator="equal">
      <formula>"GREEN"</formula>
    </cfRule>
  </conditionalFormatting>
  <conditionalFormatting sqref="K28">
    <cfRule type="cellIs" dxfId="0" priority="338" operator="equal">
      <formula>"AMBER"</formula>
    </cfRule>
  </conditionalFormatting>
  <conditionalFormatting sqref="K28">
    <cfRule type="cellIs" dxfId="1" priority="339" operator="equal">
      <formula>"RED"</formula>
    </cfRule>
  </conditionalFormatting>
  <conditionalFormatting sqref="K28">
    <cfRule type="cellIs" dxfId="2" priority="340" operator="equal">
      <formula>"GREEN"</formula>
    </cfRule>
  </conditionalFormatting>
  <conditionalFormatting sqref="K29">
    <cfRule type="cellIs" dxfId="0" priority="341" operator="equal">
      <formula>"AMBER"</formula>
    </cfRule>
  </conditionalFormatting>
  <conditionalFormatting sqref="K29">
    <cfRule type="cellIs" dxfId="1" priority="342" operator="equal">
      <formula>"RED"</formula>
    </cfRule>
  </conditionalFormatting>
  <conditionalFormatting sqref="K29">
    <cfRule type="cellIs" dxfId="2" priority="343" operator="equal">
      <formula>"GREEN"</formula>
    </cfRule>
  </conditionalFormatting>
  <conditionalFormatting sqref="K30">
    <cfRule type="cellIs" dxfId="0" priority="344" operator="equal">
      <formula>"AMBER"</formula>
    </cfRule>
  </conditionalFormatting>
  <conditionalFormatting sqref="K30">
    <cfRule type="cellIs" dxfId="1" priority="345" operator="equal">
      <formula>"RED"</formula>
    </cfRule>
  </conditionalFormatting>
  <conditionalFormatting sqref="K30">
    <cfRule type="cellIs" dxfId="2" priority="346" operator="equal">
      <formula>"GREEN"</formula>
    </cfRule>
  </conditionalFormatting>
  <conditionalFormatting sqref="K31">
    <cfRule type="cellIs" dxfId="0" priority="347" operator="equal">
      <formula>"AMBER"</formula>
    </cfRule>
  </conditionalFormatting>
  <conditionalFormatting sqref="K31">
    <cfRule type="cellIs" dxfId="1" priority="348" operator="equal">
      <formula>"RED"</formula>
    </cfRule>
  </conditionalFormatting>
  <conditionalFormatting sqref="K31">
    <cfRule type="cellIs" dxfId="2" priority="349" operator="equal">
      <formula>"GREEN"</formula>
    </cfRule>
  </conditionalFormatting>
  <conditionalFormatting sqref="K32">
    <cfRule type="cellIs" dxfId="0" priority="350" operator="equal">
      <formula>"AMBER"</formula>
    </cfRule>
  </conditionalFormatting>
  <conditionalFormatting sqref="K32">
    <cfRule type="cellIs" dxfId="1" priority="351" operator="equal">
      <formula>"RED"</formula>
    </cfRule>
  </conditionalFormatting>
  <conditionalFormatting sqref="K32">
    <cfRule type="cellIs" dxfId="2" priority="352" operator="equal">
      <formula>"GREEN"</formula>
    </cfRule>
  </conditionalFormatting>
  <conditionalFormatting sqref="L12">
    <cfRule type="cellIs" dxfId="0" priority="353" operator="equal">
      <formula>"AMBER"</formula>
    </cfRule>
  </conditionalFormatting>
  <conditionalFormatting sqref="L12">
    <cfRule type="cellIs" dxfId="1" priority="354" operator="equal">
      <formula>"RED"</formula>
    </cfRule>
  </conditionalFormatting>
  <conditionalFormatting sqref="L12">
    <cfRule type="cellIs" dxfId="2" priority="355" operator="equal">
      <formula>"GREEN"</formula>
    </cfRule>
  </conditionalFormatting>
  <conditionalFormatting sqref="L13">
    <cfRule type="cellIs" dxfId="0" priority="356" operator="equal">
      <formula>"AMBER"</formula>
    </cfRule>
  </conditionalFormatting>
  <conditionalFormatting sqref="L13">
    <cfRule type="cellIs" dxfId="1" priority="357" operator="equal">
      <formula>"RED"</formula>
    </cfRule>
  </conditionalFormatting>
  <conditionalFormatting sqref="L13">
    <cfRule type="cellIs" dxfId="2" priority="358" operator="equal">
      <formula>"GREEN"</formula>
    </cfRule>
  </conditionalFormatting>
  <conditionalFormatting sqref="L14">
    <cfRule type="cellIs" dxfId="0" priority="359" operator="equal">
      <formula>"AMBER"</formula>
    </cfRule>
  </conditionalFormatting>
  <conditionalFormatting sqref="L14">
    <cfRule type="cellIs" dxfId="1" priority="360" operator="equal">
      <formula>"RED"</formula>
    </cfRule>
  </conditionalFormatting>
  <conditionalFormatting sqref="L14">
    <cfRule type="cellIs" dxfId="2" priority="361" operator="equal">
      <formula>"GREEN"</formula>
    </cfRule>
  </conditionalFormatting>
  <conditionalFormatting sqref="L15">
    <cfRule type="cellIs" dxfId="0" priority="362" operator="equal">
      <formula>"AMBER"</formula>
    </cfRule>
  </conditionalFormatting>
  <conditionalFormatting sqref="L15">
    <cfRule type="cellIs" dxfId="1" priority="363" operator="equal">
      <formula>"RED"</formula>
    </cfRule>
  </conditionalFormatting>
  <conditionalFormatting sqref="L15">
    <cfRule type="cellIs" dxfId="2" priority="364" operator="equal">
      <formula>"GREEN"</formula>
    </cfRule>
  </conditionalFormatting>
  <conditionalFormatting sqref="L16">
    <cfRule type="cellIs" dxfId="0" priority="365" operator="equal">
      <formula>"AMBER"</formula>
    </cfRule>
  </conditionalFormatting>
  <conditionalFormatting sqref="L16">
    <cfRule type="cellIs" dxfId="1" priority="366" operator="equal">
      <formula>"RED"</formula>
    </cfRule>
  </conditionalFormatting>
  <conditionalFormatting sqref="L16">
    <cfRule type="cellIs" dxfId="2" priority="367" operator="equal">
      <formula>"GREEN"</formula>
    </cfRule>
  </conditionalFormatting>
  <conditionalFormatting sqref="L17">
    <cfRule type="cellIs" dxfId="0" priority="368" operator="equal">
      <formula>"AMBER"</formula>
    </cfRule>
  </conditionalFormatting>
  <conditionalFormatting sqref="L17">
    <cfRule type="cellIs" dxfId="1" priority="369" operator="equal">
      <formula>"RED"</formula>
    </cfRule>
  </conditionalFormatting>
  <conditionalFormatting sqref="L17">
    <cfRule type="cellIs" dxfId="2" priority="370" operator="equal">
      <formula>"GREEN"</formula>
    </cfRule>
  </conditionalFormatting>
  <conditionalFormatting sqref="L18">
    <cfRule type="cellIs" dxfId="0" priority="371" operator="equal">
      <formula>"AMBER"</formula>
    </cfRule>
  </conditionalFormatting>
  <conditionalFormatting sqref="L18">
    <cfRule type="cellIs" dxfId="1" priority="372" operator="equal">
      <formula>"RED"</formula>
    </cfRule>
  </conditionalFormatting>
  <conditionalFormatting sqref="L18">
    <cfRule type="cellIs" dxfId="2" priority="373" operator="equal">
      <formula>"GREEN"</formula>
    </cfRule>
  </conditionalFormatting>
  <conditionalFormatting sqref="L19">
    <cfRule type="cellIs" dxfId="0" priority="374" operator="equal">
      <formula>"AMBER"</formula>
    </cfRule>
  </conditionalFormatting>
  <conditionalFormatting sqref="L19">
    <cfRule type="cellIs" dxfId="1" priority="375" operator="equal">
      <formula>"RED"</formula>
    </cfRule>
  </conditionalFormatting>
  <conditionalFormatting sqref="L19">
    <cfRule type="cellIs" dxfId="2" priority="376" operator="equal">
      <formula>"GREEN"</formula>
    </cfRule>
  </conditionalFormatting>
  <conditionalFormatting sqref="L20">
    <cfRule type="cellIs" dxfId="0" priority="377" operator="equal">
      <formula>"AMBER"</formula>
    </cfRule>
  </conditionalFormatting>
  <conditionalFormatting sqref="L20">
    <cfRule type="cellIs" dxfId="1" priority="378" operator="equal">
      <formula>"RED"</formula>
    </cfRule>
  </conditionalFormatting>
  <conditionalFormatting sqref="L20">
    <cfRule type="cellIs" dxfId="2" priority="379" operator="equal">
      <formula>"GREEN"</formula>
    </cfRule>
  </conditionalFormatting>
  <conditionalFormatting sqref="L21">
    <cfRule type="cellIs" dxfId="0" priority="380" operator="equal">
      <formula>"AMBER"</formula>
    </cfRule>
  </conditionalFormatting>
  <conditionalFormatting sqref="L21">
    <cfRule type="cellIs" dxfId="1" priority="381" operator="equal">
      <formula>"RED"</formula>
    </cfRule>
  </conditionalFormatting>
  <conditionalFormatting sqref="L21">
    <cfRule type="cellIs" dxfId="2" priority="382" operator="equal">
      <formula>"GREEN"</formula>
    </cfRule>
  </conditionalFormatting>
  <conditionalFormatting sqref="L22">
    <cfRule type="cellIs" dxfId="0" priority="383" operator="equal">
      <formula>"AMBER"</formula>
    </cfRule>
  </conditionalFormatting>
  <conditionalFormatting sqref="L22">
    <cfRule type="cellIs" dxfId="1" priority="384" operator="equal">
      <formula>"RED"</formula>
    </cfRule>
  </conditionalFormatting>
  <conditionalFormatting sqref="L22">
    <cfRule type="cellIs" dxfId="2" priority="385" operator="equal">
      <formula>"GREEN"</formula>
    </cfRule>
  </conditionalFormatting>
  <conditionalFormatting sqref="L23">
    <cfRule type="cellIs" dxfId="0" priority="386" operator="equal">
      <formula>"AMBER"</formula>
    </cfRule>
  </conditionalFormatting>
  <conditionalFormatting sqref="L23">
    <cfRule type="cellIs" dxfId="1" priority="387" operator="equal">
      <formula>"RED"</formula>
    </cfRule>
  </conditionalFormatting>
  <conditionalFormatting sqref="L23">
    <cfRule type="cellIs" dxfId="2" priority="388" operator="equal">
      <formula>"GREEN"</formula>
    </cfRule>
  </conditionalFormatting>
  <conditionalFormatting sqref="L24">
    <cfRule type="cellIs" dxfId="0" priority="389" operator="equal">
      <formula>"AMBER"</formula>
    </cfRule>
  </conditionalFormatting>
  <conditionalFormatting sqref="L24">
    <cfRule type="cellIs" dxfId="1" priority="390" operator="equal">
      <formula>"RED"</formula>
    </cfRule>
  </conditionalFormatting>
  <conditionalFormatting sqref="L24">
    <cfRule type="cellIs" dxfId="2" priority="391" operator="equal">
      <formula>"GREEN"</formula>
    </cfRule>
  </conditionalFormatting>
  <conditionalFormatting sqref="L25">
    <cfRule type="cellIs" dxfId="0" priority="392" operator="equal">
      <formula>"AMBER"</formula>
    </cfRule>
  </conditionalFormatting>
  <conditionalFormatting sqref="L25">
    <cfRule type="cellIs" dxfId="1" priority="393" operator="equal">
      <formula>"RED"</formula>
    </cfRule>
  </conditionalFormatting>
  <conditionalFormatting sqref="L25">
    <cfRule type="cellIs" dxfId="2" priority="394" operator="equal">
      <formula>"GREEN"</formula>
    </cfRule>
  </conditionalFormatting>
  <conditionalFormatting sqref="L26">
    <cfRule type="cellIs" dxfId="0" priority="395" operator="equal">
      <formula>"AMBER"</formula>
    </cfRule>
  </conditionalFormatting>
  <conditionalFormatting sqref="L26">
    <cfRule type="cellIs" dxfId="1" priority="396" operator="equal">
      <formula>"RED"</formula>
    </cfRule>
  </conditionalFormatting>
  <conditionalFormatting sqref="L26">
    <cfRule type="cellIs" dxfId="2" priority="397" operator="equal">
      <formula>"GREEN"</formula>
    </cfRule>
  </conditionalFormatting>
  <conditionalFormatting sqref="L27">
    <cfRule type="cellIs" dxfId="0" priority="398" operator="equal">
      <formula>"AMBER"</formula>
    </cfRule>
  </conditionalFormatting>
  <conditionalFormatting sqref="L27">
    <cfRule type="cellIs" dxfId="1" priority="399" operator="equal">
      <formula>"RED"</formula>
    </cfRule>
  </conditionalFormatting>
  <conditionalFormatting sqref="L27">
    <cfRule type="cellIs" dxfId="2" priority="400" operator="equal">
      <formula>"GREEN"</formula>
    </cfRule>
  </conditionalFormatting>
  <conditionalFormatting sqref="L28">
    <cfRule type="cellIs" dxfId="0" priority="401" operator="equal">
      <formula>"AMBER"</formula>
    </cfRule>
  </conditionalFormatting>
  <conditionalFormatting sqref="L28">
    <cfRule type="cellIs" dxfId="1" priority="402" operator="equal">
      <formula>"RED"</formula>
    </cfRule>
  </conditionalFormatting>
  <conditionalFormatting sqref="L28">
    <cfRule type="cellIs" dxfId="2" priority="403" operator="equal">
      <formula>"GREEN"</formula>
    </cfRule>
  </conditionalFormatting>
  <conditionalFormatting sqref="L29">
    <cfRule type="cellIs" dxfId="0" priority="404" operator="equal">
      <formula>"AMBER"</formula>
    </cfRule>
  </conditionalFormatting>
  <conditionalFormatting sqref="L29">
    <cfRule type="cellIs" dxfId="1" priority="405" operator="equal">
      <formula>"RED"</formula>
    </cfRule>
  </conditionalFormatting>
  <conditionalFormatting sqref="L29">
    <cfRule type="cellIs" dxfId="2" priority="406" operator="equal">
      <formula>"GREEN"</formula>
    </cfRule>
  </conditionalFormatting>
  <conditionalFormatting sqref="L30">
    <cfRule type="cellIs" dxfId="0" priority="407" operator="equal">
      <formula>"AMBER"</formula>
    </cfRule>
  </conditionalFormatting>
  <conditionalFormatting sqref="L30">
    <cfRule type="cellIs" dxfId="1" priority="408" operator="equal">
      <formula>"RED"</formula>
    </cfRule>
  </conditionalFormatting>
  <conditionalFormatting sqref="L30">
    <cfRule type="cellIs" dxfId="2" priority="409" operator="equal">
      <formula>"GREEN"</formula>
    </cfRule>
  </conditionalFormatting>
  <conditionalFormatting sqref="L31">
    <cfRule type="cellIs" dxfId="0" priority="410" operator="equal">
      <formula>"AMBER"</formula>
    </cfRule>
  </conditionalFormatting>
  <conditionalFormatting sqref="L31">
    <cfRule type="cellIs" dxfId="1" priority="411" operator="equal">
      <formula>"RED"</formula>
    </cfRule>
  </conditionalFormatting>
  <conditionalFormatting sqref="L31">
    <cfRule type="cellIs" dxfId="2" priority="412" operator="equal">
      <formula>"GREEN"</formula>
    </cfRule>
  </conditionalFormatting>
  <conditionalFormatting sqref="L32">
    <cfRule type="cellIs" dxfId="0" priority="413" operator="equal">
      <formula>"AMBER"</formula>
    </cfRule>
  </conditionalFormatting>
  <conditionalFormatting sqref="L32">
    <cfRule type="cellIs" dxfId="1" priority="414" operator="equal">
      <formula>"RED"</formula>
    </cfRule>
  </conditionalFormatting>
  <conditionalFormatting sqref="L32">
    <cfRule type="cellIs" dxfId="2" priority="415" operator="equal">
      <formula>"GREEN"</formula>
    </cfRule>
  </conditionalFormatting>
  <conditionalFormatting sqref="M12">
    <cfRule type="cellIs" dxfId="0" priority="416" operator="equal">
      <formula>"AMBER"</formula>
    </cfRule>
  </conditionalFormatting>
  <conditionalFormatting sqref="M12">
    <cfRule type="cellIs" dxfId="1" priority="417" operator="equal">
      <formula>"RED"</formula>
    </cfRule>
  </conditionalFormatting>
  <conditionalFormatting sqref="M12">
    <cfRule type="cellIs" dxfId="2" priority="418" operator="equal">
      <formula>"GREEN"</formula>
    </cfRule>
  </conditionalFormatting>
  <conditionalFormatting sqref="M13">
    <cfRule type="cellIs" dxfId="0" priority="419" operator="equal">
      <formula>"AMBER"</formula>
    </cfRule>
  </conditionalFormatting>
  <conditionalFormatting sqref="M13">
    <cfRule type="cellIs" dxfId="1" priority="420" operator="equal">
      <formula>"RED"</formula>
    </cfRule>
  </conditionalFormatting>
  <conditionalFormatting sqref="M13">
    <cfRule type="cellIs" dxfId="2" priority="421" operator="equal">
      <formula>"GREEN"</formula>
    </cfRule>
  </conditionalFormatting>
  <conditionalFormatting sqref="M14">
    <cfRule type="cellIs" dxfId="0" priority="422" operator="equal">
      <formula>"AMBER"</formula>
    </cfRule>
  </conditionalFormatting>
  <conditionalFormatting sqref="M14">
    <cfRule type="cellIs" dxfId="1" priority="423" operator="equal">
      <formula>"RED"</formula>
    </cfRule>
  </conditionalFormatting>
  <conditionalFormatting sqref="M14">
    <cfRule type="cellIs" dxfId="2" priority="424" operator="equal">
      <formula>"GREEN"</formula>
    </cfRule>
  </conditionalFormatting>
  <conditionalFormatting sqref="M15">
    <cfRule type="cellIs" dxfId="0" priority="425" operator="equal">
      <formula>"AMBER"</formula>
    </cfRule>
  </conditionalFormatting>
  <conditionalFormatting sqref="M15">
    <cfRule type="cellIs" dxfId="1" priority="426" operator="equal">
      <formula>"RED"</formula>
    </cfRule>
  </conditionalFormatting>
  <conditionalFormatting sqref="M15">
    <cfRule type="cellIs" dxfId="2" priority="427" operator="equal">
      <formula>"GREEN"</formula>
    </cfRule>
  </conditionalFormatting>
  <conditionalFormatting sqref="M16">
    <cfRule type="cellIs" dxfId="0" priority="428" operator="equal">
      <formula>"AMBER"</formula>
    </cfRule>
  </conditionalFormatting>
  <conditionalFormatting sqref="M16">
    <cfRule type="cellIs" dxfId="1" priority="429" operator="equal">
      <formula>"RED"</formula>
    </cfRule>
  </conditionalFormatting>
  <conditionalFormatting sqref="M16">
    <cfRule type="cellIs" dxfId="2" priority="430" operator="equal">
      <formula>"GREEN"</formula>
    </cfRule>
  </conditionalFormatting>
  <conditionalFormatting sqref="M17">
    <cfRule type="cellIs" dxfId="0" priority="431" operator="equal">
      <formula>"AMBER"</formula>
    </cfRule>
  </conditionalFormatting>
  <conditionalFormatting sqref="M17">
    <cfRule type="cellIs" dxfId="1" priority="432" operator="equal">
      <formula>"RED"</formula>
    </cfRule>
  </conditionalFormatting>
  <conditionalFormatting sqref="M17">
    <cfRule type="cellIs" dxfId="2" priority="433" operator="equal">
      <formula>"GREEN"</formula>
    </cfRule>
  </conditionalFormatting>
  <conditionalFormatting sqref="M18">
    <cfRule type="cellIs" dxfId="0" priority="434" operator="equal">
      <formula>"AMBER"</formula>
    </cfRule>
  </conditionalFormatting>
  <conditionalFormatting sqref="M18">
    <cfRule type="cellIs" dxfId="1" priority="435" operator="equal">
      <formula>"RED"</formula>
    </cfRule>
  </conditionalFormatting>
  <conditionalFormatting sqref="M18">
    <cfRule type="cellIs" dxfId="2" priority="436" operator="equal">
      <formula>"GREEN"</formula>
    </cfRule>
  </conditionalFormatting>
  <conditionalFormatting sqref="M19">
    <cfRule type="cellIs" dxfId="0" priority="437" operator="equal">
      <formula>"AMBER"</formula>
    </cfRule>
  </conditionalFormatting>
  <conditionalFormatting sqref="M19">
    <cfRule type="cellIs" dxfId="1" priority="438" operator="equal">
      <formula>"RED"</formula>
    </cfRule>
  </conditionalFormatting>
  <conditionalFormatting sqref="M19">
    <cfRule type="cellIs" dxfId="2" priority="439" operator="equal">
      <formula>"GREEN"</formula>
    </cfRule>
  </conditionalFormatting>
  <conditionalFormatting sqref="M20">
    <cfRule type="cellIs" dxfId="0" priority="440" operator="equal">
      <formula>"AMBER"</formula>
    </cfRule>
  </conditionalFormatting>
  <conditionalFormatting sqref="M20">
    <cfRule type="cellIs" dxfId="1" priority="441" operator="equal">
      <formula>"RED"</formula>
    </cfRule>
  </conditionalFormatting>
  <conditionalFormatting sqref="M20">
    <cfRule type="cellIs" dxfId="2" priority="442" operator="equal">
      <formula>"GREEN"</formula>
    </cfRule>
  </conditionalFormatting>
  <conditionalFormatting sqref="M21">
    <cfRule type="cellIs" dxfId="0" priority="443" operator="equal">
      <formula>"AMBER"</formula>
    </cfRule>
  </conditionalFormatting>
  <conditionalFormatting sqref="M21">
    <cfRule type="cellIs" dxfId="1" priority="444" operator="equal">
      <formula>"RED"</formula>
    </cfRule>
  </conditionalFormatting>
  <conditionalFormatting sqref="M21">
    <cfRule type="cellIs" dxfId="2" priority="445" operator="equal">
      <formula>"GREEN"</formula>
    </cfRule>
  </conditionalFormatting>
  <conditionalFormatting sqref="M22">
    <cfRule type="cellIs" dxfId="0" priority="446" operator="equal">
      <formula>"AMBER"</formula>
    </cfRule>
  </conditionalFormatting>
  <conditionalFormatting sqref="M22">
    <cfRule type="cellIs" dxfId="1" priority="447" operator="equal">
      <formula>"RED"</formula>
    </cfRule>
  </conditionalFormatting>
  <conditionalFormatting sqref="M22">
    <cfRule type="cellIs" dxfId="2" priority="448" operator="equal">
      <formula>"GREEN"</formula>
    </cfRule>
  </conditionalFormatting>
  <conditionalFormatting sqref="M23">
    <cfRule type="cellIs" dxfId="0" priority="449" operator="equal">
      <formula>"AMBER"</formula>
    </cfRule>
  </conditionalFormatting>
  <conditionalFormatting sqref="M23">
    <cfRule type="cellIs" dxfId="1" priority="450" operator="equal">
      <formula>"RED"</formula>
    </cfRule>
  </conditionalFormatting>
  <conditionalFormatting sqref="M23">
    <cfRule type="cellIs" dxfId="2" priority="451" operator="equal">
      <formula>"GREEN"</formula>
    </cfRule>
  </conditionalFormatting>
  <conditionalFormatting sqref="M24">
    <cfRule type="cellIs" dxfId="0" priority="452" operator="equal">
      <formula>"AMBER"</formula>
    </cfRule>
  </conditionalFormatting>
  <conditionalFormatting sqref="M24">
    <cfRule type="cellIs" dxfId="1" priority="453" operator="equal">
      <formula>"RED"</formula>
    </cfRule>
  </conditionalFormatting>
  <conditionalFormatting sqref="M24">
    <cfRule type="cellIs" dxfId="2" priority="454" operator="equal">
      <formula>"GREEN"</formula>
    </cfRule>
  </conditionalFormatting>
  <conditionalFormatting sqref="M25">
    <cfRule type="cellIs" dxfId="0" priority="455" operator="equal">
      <formula>"AMBER"</formula>
    </cfRule>
  </conditionalFormatting>
  <conditionalFormatting sqref="M25">
    <cfRule type="cellIs" dxfId="1" priority="456" operator="equal">
      <formula>"RED"</formula>
    </cfRule>
  </conditionalFormatting>
  <conditionalFormatting sqref="M25">
    <cfRule type="cellIs" dxfId="2" priority="457" operator="equal">
      <formula>"GREEN"</formula>
    </cfRule>
  </conditionalFormatting>
  <conditionalFormatting sqref="M26">
    <cfRule type="cellIs" dxfId="0" priority="458" operator="equal">
      <formula>"AMBER"</formula>
    </cfRule>
  </conditionalFormatting>
  <conditionalFormatting sqref="M26">
    <cfRule type="cellIs" dxfId="1" priority="459" operator="equal">
      <formula>"RED"</formula>
    </cfRule>
  </conditionalFormatting>
  <conditionalFormatting sqref="M26">
    <cfRule type="cellIs" dxfId="2" priority="460" operator="equal">
      <formula>"GREEN"</formula>
    </cfRule>
  </conditionalFormatting>
  <conditionalFormatting sqref="M27">
    <cfRule type="cellIs" dxfId="0" priority="461" operator="equal">
      <formula>"AMBER"</formula>
    </cfRule>
  </conditionalFormatting>
  <conditionalFormatting sqref="M27">
    <cfRule type="cellIs" dxfId="1" priority="462" operator="equal">
      <formula>"RED"</formula>
    </cfRule>
  </conditionalFormatting>
  <conditionalFormatting sqref="M27">
    <cfRule type="cellIs" dxfId="2" priority="463" operator="equal">
      <formula>"GREEN"</formula>
    </cfRule>
  </conditionalFormatting>
  <conditionalFormatting sqref="M28">
    <cfRule type="cellIs" dxfId="0" priority="464" operator="equal">
      <formula>"AMBER"</formula>
    </cfRule>
  </conditionalFormatting>
  <conditionalFormatting sqref="M28">
    <cfRule type="cellIs" dxfId="1" priority="465" operator="equal">
      <formula>"RED"</formula>
    </cfRule>
  </conditionalFormatting>
  <conditionalFormatting sqref="M28">
    <cfRule type="cellIs" dxfId="2" priority="466" operator="equal">
      <formula>"GREEN"</formula>
    </cfRule>
  </conditionalFormatting>
  <conditionalFormatting sqref="M29">
    <cfRule type="cellIs" dxfId="0" priority="467" operator="equal">
      <formula>"AMBER"</formula>
    </cfRule>
  </conditionalFormatting>
  <conditionalFormatting sqref="M29">
    <cfRule type="cellIs" dxfId="1" priority="468" operator="equal">
      <formula>"RED"</formula>
    </cfRule>
  </conditionalFormatting>
  <conditionalFormatting sqref="M29">
    <cfRule type="cellIs" dxfId="2" priority="469" operator="equal">
      <formula>"GREEN"</formula>
    </cfRule>
  </conditionalFormatting>
  <conditionalFormatting sqref="M30">
    <cfRule type="cellIs" dxfId="0" priority="470" operator="equal">
      <formula>"AMBER"</formula>
    </cfRule>
  </conditionalFormatting>
  <conditionalFormatting sqref="M30">
    <cfRule type="cellIs" dxfId="1" priority="471" operator="equal">
      <formula>"RED"</formula>
    </cfRule>
  </conditionalFormatting>
  <conditionalFormatting sqref="M30">
    <cfRule type="cellIs" dxfId="2" priority="472" operator="equal">
      <formula>"GREEN"</formula>
    </cfRule>
  </conditionalFormatting>
  <conditionalFormatting sqref="M31">
    <cfRule type="cellIs" dxfId="0" priority="473" operator="equal">
      <formula>"AMBER"</formula>
    </cfRule>
  </conditionalFormatting>
  <conditionalFormatting sqref="M31">
    <cfRule type="cellIs" dxfId="1" priority="474" operator="equal">
      <formula>"RED"</formula>
    </cfRule>
  </conditionalFormatting>
  <conditionalFormatting sqref="M31">
    <cfRule type="cellIs" dxfId="2" priority="475" operator="equal">
      <formula>"GREEN"</formula>
    </cfRule>
  </conditionalFormatting>
  <conditionalFormatting sqref="M32">
    <cfRule type="cellIs" dxfId="0" priority="476" operator="equal">
      <formula>"AMBER"</formula>
    </cfRule>
  </conditionalFormatting>
  <conditionalFormatting sqref="M32">
    <cfRule type="cellIs" dxfId="1" priority="477" operator="equal">
      <formula>"RED"</formula>
    </cfRule>
  </conditionalFormatting>
  <conditionalFormatting sqref="M32">
    <cfRule type="cellIs" dxfId="2" priority="478" operator="equal">
      <formula>"GREEN"</formula>
    </cfRule>
  </conditionalFormatting>
  <conditionalFormatting sqref="N12">
    <cfRule type="cellIs" dxfId="0" priority="479" operator="equal">
      <formula>"AMBER"</formula>
    </cfRule>
  </conditionalFormatting>
  <conditionalFormatting sqref="N12">
    <cfRule type="cellIs" dxfId="1" priority="480" operator="equal">
      <formula>"RED"</formula>
    </cfRule>
  </conditionalFormatting>
  <conditionalFormatting sqref="N12">
    <cfRule type="cellIs" dxfId="2" priority="481" operator="equal">
      <formula>"GREEN"</formula>
    </cfRule>
  </conditionalFormatting>
  <conditionalFormatting sqref="N13">
    <cfRule type="cellIs" dxfId="0" priority="482" operator="equal">
      <formula>"AMBER"</formula>
    </cfRule>
  </conditionalFormatting>
  <conditionalFormatting sqref="N13">
    <cfRule type="cellIs" dxfId="1" priority="483" operator="equal">
      <formula>"RED"</formula>
    </cfRule>
  </conditionalFormatting>
  <conditionalFormatting sqref="N13">
    <cfRule type="cellIs" dxfId="2" priority="484" operator="equal">
      <formula>"GREEN"</formula>
    </cfRule>
  </conditionalFormatting>
  <conditionalFormatting sqref="N14">
    <cfRule type="cellIs" dxfId="0" priority="485" operator="equal">
      <formula>"AMBER"</formula>
    </cfRule>
  </conditionalFormatting>
  <conditionalFormatting sqref="N14">
    <cfRule type="cellIs" dxfId="1" priority="486" operator="equal">
      <formula>"RED"</formula>
    </cfRule>
  </conditionalFormatting>
  <conditionalFormatting sqref="N14">
    <cfRule type="cellIs" dxfId="2" priority="487" operator="equal">
      <formula>"GREEN"</formula>
    </cfRule>
  </conditionalFormatting>
  <conditionalFormatting sqref="N15">
    <cfRule type="cellIs" dxfId="0" priority="488" operator="equal">
      <formula>"AMBER"</formula>
    </cfRule>
  </conditionalFormatting>
  <conditionalFormatting sqref="N15">
    <cfRule type="cellIs" dxfId="1" priority="489" operator="equal">
      <formula>"RED"</formula>
    </cfRule>
  </conditionalFormatting>
  <conditionalFormatting sqref="N15">
    <cfRule type="cellIs" dxfId="2" priority="490" operator="equal">
      <formula>"GREEN"</formula>
    </cfRule>
  </conditionalFormatting>
  <conditionalFormatting sqref="N16">
    <cfRule type="cellIs" dxfId="0" priority="491" operator="equal">
      <formula>"AMBER"</formula>
    </cfRule>
  </conditionalFormatting>
  <conditionalFormatting sqref="N16">
    <cfRule type="cellIs" dxfId="1" priority="492" operator="equal">
      <formula>"RED"</formula>
    </cfRule>
  </conditionalFormatting>
  <conditionalFormatting sqref="N16">
    <cfRule type="cellIs" dxfId="2" priority="493" operator="equal">
      <formula>"GREEN"</formula>
    </cfRule>
  </conditionalFormatting>
  <conditionalFormatting sqref="N17">
    <cfRule type="cellIs" dxfId="0" priority="494" operator="equal">
      <formula>"AMBER"</formula>
    </cfRule>
  </conditionalFormatting>
  <conditionalFormatting sqref="N17">
    <cfRule type="cellIs" dxfId="1" priority="495" operator="equal">
      <formula>"RED"</formula>
    </cfRule>
  </conditionalFormatting>
  <conditionalFormatting sqref="N17">
    <cfRule type="cellIs" dxfId="2" priority="496" operator="equal">
      <formula>"GREEN"</formula>
    </cfRule>
  </conditionalFormatting>
  <conditionalFormatting sqref="N18">
    <cfRule type="cellIs" dxfId="0" priority="497" operator="equal">
      <formula>"AMBER"</formula>
    </cfRule>
  </conditionalFormatting>
  <conditionalFormatting sqref="N18">
    <cfRule type="cellIs" dxfId="1" priority="498" operator="equal">
      <formula>"RED"</formula>
    </cfRule>
  </conditionalFormatting>
  <conditionalFormatting sqref="N18">
    <cfRule type="cellIs" dxfId="2" priority="499" operator="equal">
      <formula>"GREEN"</formula>
    </cfRule>
  </conditionalFormatting>
  <conditionalFormatting sqref="N19">
    <cfRule type="cellIs" dxfId="0" priority="500" operator="equal">
      <formula>"AMBER"</formula>
    </cfRule>
  </conditionalFormatting>
  <conditionalFormatting sqref="N19">
    <cfRule type="cellIs" dxfId="1" priority="501" operator="equal">
      <formula>"RED"</formula>
    </cfRule>
  </conditionalFormatting>
  <conditionalFormatting sqref="N19">
    <cfRule type="cellIs" dxfId="2" priority="502" operator="equal">
      <formula>"GREEN"</formula>
    </cfRule>
  </conditionalFormatting>
  <conditionalFormatting sqref="N20">
    <cfRule type="cellIs" dxfId="0" priority="503" operator="equal">
      <formula>"AMBER"</formula>
    </cfRule>
  </conditionalFormatting>
  <conditionalFormatting sqref="N20">
    <cfRule type="cellIs" dxfId="1" priority="504" operator="equal">
      <formula>"RED"</formula>
    </cfRule>
  </conditionalFormatting>
  <conditionalFormatting sqref="N20">
    <cfRule type="cellIs" dxfId="2" priority="505" operator="equal">
      <formula>"GREEN"</formula>
    </cfRule>
  </conditionalFormatting>
  <conditionalFormatting sqref="N21">
    <cfRule type="cellIs" dxfId="0" priority="506" operator="equal">
      <formula>"AMBER"</formula>
    </cfRule>
  </conditionalFormatting>
  <conditionalFormatting sqref="N21">
    <cfRule type="cellIs" dxfId="1" priority="507" operator="equal">
      <formula>"RED"</formula>
    </cfRule>
  </conditionalFormatting>
  <conditionalFormatting sqref="N21">
    <cfRule type="cellIs" dxfId="2" priority="508" operator="equal">
      <formula>"GREEN"</formula>
    </cfRule>
  </conditionalFormatting>
  <conditionalFormatting sqref="N22">
    <cfRule type="cellIs" dxfId="0" priority="509" operator="equal">
      <formula>"AMBER"</formula>
    </cfRule>
  </conditionalFormatting>
  <conditionalFormatting sqref="N22">
    <cfRule type="cellIs" dxfId="1" priority="510" operator="equal">
      <formula>"RED"</formula>
    </cfRule>
  </conditionalFormatting>
  <conditionalFormatting sqref="N22">
    <cfRule type="cellIs" dxfId="2" priority="511" operator="equal">
      <formula>"GREEN"</formula>
    </cfRule>
  </conditionalFormatting>
  <conditionalFormatting sqref="N23">
    <cfRule type="cellIs" dxfId="0" priority="512" operator="equal">
      <formula>"AMBER"</formula>
    </cfRule>
  </conditionalFormatting>
  <conditionalFormatting sqref="N23">
    <cfRule type="cellIs" dxfId="1" priority="513" operator="equal">
      <formula>"RED"</formula>
    </cfRule>
  </conditionalFormatting>
  <conditionalFormatting sqref="N23">
    <cfRule type="cellIs" dxfId="2" priority="514" operator="equal">
      <formula>"GREEN"</formula>
    </cfRule>
  </conditionalFormatting>
  <conditionalFormatting sqref="N24">
    <cfRule type="cellIs" dxfId="0" priority="515" operator="equal">
      <formula>"AMBER"</formula>
    </cfRule>
  </conditionalFormatting>
  <conditionalFormatting sqref="N24">
    <cfRule type="cellIs" dxfId="1" priority="516" operator="equal">
      <formula>"RED"</formula>
    </cfRule>
  </conditionalFormatting>
  <conditionalFormatting sqref="N24">
    <cfRule type="cellIs" dxfId="2" priority="517" operator="equal">
      <formula>"GREEN"</formula>
    </cfRule>
  </conditionalFormatting>
  <conditionalFormatting sqref="N25">
    <cfRule type="cellIs" dxfId="0" priority="518" operator="equal">
      <formula>"AMBER"</formula>
    </cfRule>
  </conditionalFormatting>
  <conditionalFormatting sqref="N25">
    <cfRule type="cellIs" dxfId="1" priority="519" operator="equal">
      <formula>"RED"</formula>
    </cfRule>
  </conditionalFormatting>
  <conditionalFormatting sqref="N25">
    <cfRule type="cellIs" dxfId="2" priority="520" operator="equal">
      <formula>"GREEN"</formula>
    </cfRule>
  </conditionalFormatting>
  <conditionalFormatting sqref="N26">
    <cfRule type="cellIs" dxfId="0" priority="521" operator="equal">
      <formula>"AMBER"</formula>
    </cfRule>
  </conditionalFormatting>
  <conditionalFormatting sqref="N26">
    <cfRule type="cellIs" dxfId="1" priority="522" operator="equal">
      <formula>"RED"</formula>
    </cfRule>
  </conditionalFormatting>
  <conditionalFormatting sqref="N26">
    <cfRule type="cellIs" dxfId="2" priority="523" operator="equal">
      <formula>"GREEN"</formula>
    </cfRule>
  </conditionalFormatting>
  <conditionalFormatting sqref="N27">
    <cfRule type="cellIs" dxfId="0" priority="524" operator="equal">
      <formula>"AMBER"</formula>
    </cfRule>
  </conditionalFormatting>
  <conditionalFormatting sqref="N27">
    <cfRule type="cellIs" dxfId="1" priority="525" operator="equal">
      <formula>"RED"</formula>
    </cfRule>
  </conditionalFormatting>
  <conditionalFormatting sqref="N27">
    <cfRule type="cellIs" dxfId="2" priority="526" operator="equal">
      <formula>"GREEN"</formula>
    </cfRule>
  </conditionalFormatting>
  <conditionalFormatting sqref="N28">
    <cfRule type="cellIs" dxfId="0" priority="527" operator="equal">
      <formula>"AMBER"</formula>
    </cfRule>
  </conditionalFormatting>
  <conditionalFormatting sqref="N28">
    <cfRule type="cellIs" dxfId="1" priority="528" operator="equal">
      <formula>"RED"</formula>
    </cfRule>
  </conditionalFormatting>
  <conditionalFormatting sqref="N28">
    <cfRule type="cellIs" dxfId="2" priority="529" operator="equal">
      <formula>"GREEN"</formula>
    </cfRule>
  </conditionalFormatting>
  <conditionalFormatting sqref="N29">
    <cfRule type="cellIs" dxfId="0" priority="530" operator="equal">
      <formula>"AMBER"</formula>
    </cfRule>
  </conditionalFormatting>
  <conditionalFormatting sqref="N29">
    <cfRule type="cellIs" dxfId="1" priority="531" operator="equal">
      <formula>"RED"</formula>
    </cfRule>
  </conditionalFormatting>
  <conditionalFormatting sqref="N29">
    <cfRule type="cellIs" dxfId="2" priority="532" operator="equal">
      <formula>"GREEN"</formula>
    </cfRule>
  </conditionalFormatting>
  <conditionalFormatting sqref="N30">
    <cfRule type="cellIs" dxfId="0" priority="533" operator="equal">
      <formula>"AMBER"</formula>
    </cfRule>
  </conditionalFormatting>
  <conditionalFormatting sqref="N30">
    <cfRule type="cellIs" dxfId="1" priority="534" operator="equal">
      <formula>"RED"</formula>
    </cfRule>
  </conditionalFormatting>
  <conditionalFormatting sqref="N30">
    <cfRule type="cellIs" dxfId="2" priority="535" operator="equal">
      <formula>"GREEN"</formula>
    </cfRule>
  </conditionalFormatting>
  <conditionalFormatting sqref="N31">
    <cfRule type="cellIs" dxfId="0" priority="536" operator="equal">
      <formula>"AMBER"</formula>
    </cfRule>
  </conditionalFormatting>
  <conditionalFormatting sqref="N31">
    <cfRule type="cellIs" dxfId="1" priority="537" operator="equal">
      <formula>"RED"</formula>
    </cfRule>
  </conditionalFormatting>
  <conditionalFormatting sqref="N31">
    <cfRule type="cellIs" dxfId="2" priority="538" operator="equal">
      <formula>"GREEN"</formula>
    </cfRule>
  </conditionalFormatting>
  <conditionalFormatting sqref="N32">
    <cfRule type="cellIs" dxfId="0" priority="539" operator="equal">
      <formula>"AMBER"</formula>
    </cfRule>
  </conditionalFormatting>
  <conditionalFormatting sqref="N32">
    <cfRule type="cellIs" dxfId="1" priority="540" operator="equal">
      <formula>"RED"</formula>
    </cfRule>
  </conditionalFormatting>
  <conditionalFormatting sqref="N32">
    <cfRule type="cellIs" dxfId="2" priority="541" operator="equal">
      <formula>"GREEN"</formula>
    </cfRule>
  </conditionalFormatting>
  <dataValidations count="10">
    <dataValidation type="list" allowBlank="0" showDropDown="0" showInputMessage="1" showErrorMessage="1" sqref="D37">
      <formula1>YesNo</formula1>
    </dataValidation>
    <dataValidation type="list" allowBlank="1" showDropDown="0" showInputMessage="1" showErrorMessage="1" sqref="D39">
      <formula1>YesNo</formula1>
    </dataValidation>
    <dataValidation type="date" allowBlank="1" showDropDown="0" showInputMessage="0" showErrorMessage="1" errorTitle="Date " error="Date entered must be between start date of report and no later than today." sqref="F42">
      <formula1>ReportFrom</formula1>
      <formula2>NOW()</formula2>
    </dataValidation>
    <dataValidation type="date" allowBlank="1" showDropDown="0" showInputMessage="0" showErrorMessage="1" errorTitle="Date " error="Date entered must be between start date of report and no later than today." sqref="G42">
      <formula1>ReportFrom</formula1>
      <formula2>NOW()</formula2>
    </dataValidation>
    <dataValidation type="date" allowBlank="1" showDropDown="0" showInputMessage="0" showErrorMessage="1" errorTitle="Date " error="Date entered must be between start date of report and no later than today." sqref="H42">
      <formula1>ReportFrom</formula1>
      <formula2>NOW()</formula2>
    </dataValidation>
    <dataValidation type="date" allowBlank="1" showDropDown="0" showInputMessage="0" showErrorMessage="1" errorTitle="Date " error="Date entered must be between start date of report and no later than today." sqref="I42">
      <formula1>ReportFrom</formula1>
      <formula2>NOW()</formula2>
    </dataValidation>
    <dataValidation type="date" allowBlank="1" showDropDown="0" showInputMessage="0" showErrorMessage="1" errorTitle="Date " error="Date entered must be between start date of report and no later than today." sqref="J42">
      <formula1>ReportFrom</formula1>
      <formula2>NOW()</formula2>
    </dataValidation>
    <dataValidation type="date" allowBlank="1" showDropDown="0" showInputMessage="0" showErrorMessage="1" errorTitle="Date " error="Date entered must be between start date of report and no later than today." sqref="K42">
      <formula1>ReportFrom</formula1>
      <formula2>NOW()</formula2>
    </dataValidation>
    <dataValidation type="date" allowBlank="1" showDropDown="0" showInputMessage="0" showErrorMessage="1" errorTitle="Date " error="Date entered must be between start date of report and no later than today." sqref="L42">
      <formula1>ReportFrom</formula1>
      <formula2>NOW()</formula2>
    </dataValidation>
    <dataValidation type="date" allowBlank="1" showDropDown="0" showInputMessage="0" showErrorMessage="1" errorTitle="Date " error="Date entered must be between start date of report and no later than today." sqref="M42">
      <formula1>ReportFrom</formula1>
      <formula2>NOW()</formula2>
    </dataValidation>
  </dataValidations>
  <hyperlinks>
    <hyperlink ref="G22" location="'1.Header'!A1"/>
    <hyperlink ref="G23" location="'2.Milestones'!MILESTONESTART"/>
    <hyperlink ref="G24" location="ISSUESTART"/>
    <hyperlink ref="G25" location="'4.Risks'!RISKSTART"/>
    <hyperlink ref="G26" location="'5.Changes'!CHANGESTART"/>
    <hyperlink ref="G27" location="'6.Dependencies'!DEPENDENCYSTART"/>
    <hyperlink ref="G28" location="'7.Measures'!MEASURESTART"/>
    <hyperlink ref="G29" location="'8.Communications'!COMMUNICATIONSTART"/>
    <hyperlink ref="G30" location="'9.Finance'!FINANCESTART"/>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L22" location="Legend!A1" tooltip="The calculations to determine the traffic lights"/>
    <hyperlink ref="B31" location="Legend!A1"/>
    <hyperlink ref="C31" location="Legend!A1"/>
    <hyperlink ref="D31" location="Legend!A1"/>
    <hyperlink ref="E31" location="Legend!A1"/>
  </hyperlinks>
  <printOptions gridLines="false" gridLinesSet="true"/>
  <pageMargins left="0.7500000000000001" right="0.7500000000000001" top="1" bottom="1" header="0.5" footer="0.5"/>
  <pageSetup paperSize="9" orientation="landscape" scale="81" fitToHeight="1" fitToWidth="1"/>
  <headerFooter differentOddEven="false" differentFirst="false" scaleWithDoc="true" alignWithMargins="true">
    <oddHeader/>
    <oddFooter>&amp;L&amp;"Calibri,Regular"&amp;K000000&amp;D&amp;R&amp;"Calibri,Regular"&amp;K000000&amp;P of &amp;N</oddFooter>
    <evenHeader/>
    <evenFooter/>
    <firstHeader/>
    <firstFooter/>
  </headerFooter>
  <legacyDrawing r:id="rId_comments_vml1"/>
</worksheet>
</file>

<file path=xl/worksheets/sheet10.xml><?xml version="1.0" encoding="utf-8"?>
<worksheet xmlns="http://schemas.openxmlformats.org/spreadsheetml/2006/main" xmlns:r="http://schemas.openxmlformats.org/officeDocument/2006/relationships" xml:space="preserve">
  <sheetPr>
    <outlinePr summaryBelow="1" summaryRight="1"/>
    <pageSetUpPr fitToPage="1"/>
  </sheetPr>
  <dimension ref="A1:F22"/>
  <sheetViews>
    <sheetView tabSelected="0" workbookViewId="0" showGridLines="true" showRowColHeaders="1">
      <selection activeCell="B10" sqref="B10"/>
    </sheetView>
  </sheetViews>
  <sheetFormatPr defaultRowHeight="14.4" defaultColWidth="11.42578125" outlineLevelRow="0" outlineLevelCol="0"/>
  <cols>
    <col min="2" max="2" width="7.42578125" customWidth="true" style="0"/>
    <col min="3" max="3" width="19.28515625" customWidth="true" style="0"/>
    <col min="4" max="4" width="43.7109375" customWidth="true" style="0"/>
    <col min="5" max="5" width="37.7109375" customWidth="true" style="0"/>
    <col min="6" max="6" width="36.85546875" customWidth="true" style="0"/>
  </cols>
  <sheetData>
    <row r="1" spans="1:6">
      <c r="A1" s="60" t="s">
        <v>0</v>
      </c>
      <c r="B1" s="38" t="str">
        <f>OVERALLLIGHT</f>
        <v>AMBER</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GREEN</v>
      </c>
    </row>
    <row r="6" spans="1:6">
      <c r="A6" s="61" t="s">
        <v>5</v>
      </c>
      <c r="B6" s="40" t="str">
        <f>DEPENDENCYLIGHT</f>
        <v/>
      </c>
    </row>
    <row r="7" spans="1:6">
      <c r="A7" s="61" t="s">
        <v>6</v>
      </c>
      <c r="B7" s="40" t="str">
        <f>MEASURELIGHT</f>
        <v/>
      </c>
    </row>
    <row r="8" spans="1:6">
      <c r="A8" s="61" t="s">
        <v>7</v>
      </c>
      <c r="B8" s="39" t="str">
        <f>COMMUNICATIONLIGHT</f>
        <v>RED</v>
      </c>
    </row>
    <row r="9" spans="1:6">
      <c r="A9" s="61" t="s">
        <v>8</v>
      </c>
      <c r="B9" s="41" t="str">
        <f>FINANCELIGHT</f>
        <v>GREEN</v>
      </c>
    </row>
    <row r="10" spans="1:6" customHeight="1" ht="23.1">
      <c r="A10" s="61"/>
      <c r="B10" s="132"/>
      <c r="D10" s="141" t="s">
        <v>25</v>
      </c>
    </row>
    <row r="11" spans="1:6" customHeight="1" ht="15"/>
    <row r="12" spans="1:6" customHeight="1" ht="27.95">
      <c r="C12" s="5"/>
      <c r="D12" s="155" t="s">
        <v>139</v>
      </c>
      <c r="E12" s="156" t="s">
        <v>134</v>
      </c>
      <c r="F12" s="157" t="s">
        <v>256</v>
      </c>
    </row>
    <row r="13" spans="1:6" customHeight="1" ht="27">
      <c r="C13" s="154" t="s">
        <v>10</v>
      </c>
      <c r="D13" s="490" t="s">
        <v>257</v>
      </c>
      <c r="E13" s="490"/>
      <c r="F13" s="490"/>
    </row>
    <row r="14" spans="1:6" customHeight="1" ht="27.95">
      <c r="C14" s="154" t="s">
        <v>1</v>
      </c>
      <c r="D14" s="151" t="s">
        <v>258</v>
      </c>
      <c r="E14" s="152" t="s">
        <v>259</v>
      </c>
      <c r="F14" s="153" t="s">
        <v>260</v>
      </c>
    </row>
    <row r="15" spans="1:6" customHeight="1" ht="27.95">
      <c r="C15" s="154" t="s">
        <v>2</v>
      </c>
      <c r="D15" s="151" t="s">
        <v>258</v>
      </c>
      <c r="E15" s="152" t="s">
        <v>259</v>
      </c>
      <c r="F15" s="153" t="s">
        <v>261</v>
      </c>
    </row>
    <row r="16" spans="1:6" customHeight="1" ht="27.95">
      <c r="C16" s="154" t="s">
        <v>3</v>
      </c>
      <c r="D16" s="151" t="s">
        <v>262</v>
      </c>
      <c r="E16" s="152" t="s">
        <v>263</v>
      </c>
      <c r="F16" s="153" t="s">
        <v>264</v>
      </c>
    </row>
    <row r="17" spans="1:6" customHeight="1" ht="27.95">
      <c r="C17" s="154" t="s">
        <v>4</v>
      </c>
      <c r="D17" s="151" t="s">
        <v>258</v>
      </c>
      <c r="E17" s="152" t="s">
        <v>259</v>
      </c>
      <c r="F17" s="153" t="s">
        <v>261</v>
      </c>
    </row>
    <row r="18" spans="1:6" customHeight="1" ht="27.95">
      <c r="C18" s="154" t="s">
        <v>5</v>
      </c>
      <c r="D18" s="151" t="s">
        <v>265</v>
      </c>
      <c r="E18" s="152" t="s">
        <v>265</v>
      </c>
      <c r="F18" s="153" t="s">
        <v>265</v>
      </c>
    </row>
    <row r="19" spans="1:6" customHeight="1" ht="27.95">
      <c r="C19" s="154" t="s">
        <v>6</v>
      </c>
      <c r="D19" s="151" t="s">
        <v>265</v>
      </c>
      <c r="E19" s="152" t="s">
        <v>265</v>
      </c>
      <c r="F19" s="153" t="s">
        <v>265</v>
      </c>
    </row>
    <row r="20" spans="1:6" customHeight="1" ht="33">
      <c r="C20" s="154" t="s">
        <v>7</v>
      </c>
      <c r="D20" s="151" t="s">
        <v>266</v>
      </c>
      <c r="E20" s="152" t="s">
        <v>267</v>
      </c>
      <c r="F20" s="153" t="s">
        <v>268</v>
      </c>
    </row>
    <row r="21" spans="1:6" customHeight="1" ht="60">
      <c r="C21" s="154" t="s">
        <v>8</v>
      </c>
      <c r="D21" s="151" t="s">
        <v>269</v>
      </c>
      <c r="E21" s="152" t="s">
        <v>270</v>
      </c>
      <c r="F21" s="153" t="s">
        <v>271</v>
      </c>
    </row>
    <row r="22" spans="1:6" customHeight="1" ht="60">
      <c r="C22" s="376" t="s">
        <v>272</v>
      </c>
      <c r="D22" s="151" t="s">
        <v>273</v>
      </c>
      <c r="E22" s="152" t="s">
        <v>274</v>
      </c>
      <c r="F22" s="153" t="s">
        <v>275</v>
      </c>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D13:F13"/>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B10">
    <cfRule type="cellIs" dxfId="0" priority="28" operator="equal">
      <formula>"AMBER"</formula>
    </cfRule>
  </conditionalFormatting>
  <conditionalFormatting sqref="B10">
    <cfRule type="cellIs" dxfId="1" priority="29" operator="equal">
      <formula>"RED"</formula>
    </cfRule>
  </conditionalFormatting>
  <conditionalFormatting sqref="B10">
    <cfRule type="cellIs" dxfId="2" priority="30" operator="equal">
      <formula>"GREEN"</formula>
    </cfRule>
  </conditionalFormatting>
  <hyperlinks>
    <hyperlink ref="C14" location="'2.Milestones'!MILESTONESTART"/>
    <hyperlink ref="C15" location="'2.Milestones'!ISSUESTART"/>
    <hyperlink ref="C16" location="'4.Risks'!RISKSTART"/>
    <hyperlink ref="C17" location="'5.Changes'!CHANGESTART"/>
    <hyperlink ref="C18" location="'6.Dependencies'!DEPENDENCYSTART"/>
    <hyperlink ref="C19" location="'7.Measures'!MEASURESTART"/>
    <hyperlink ref="C20" location="'8.Communications'!COMMUNICATIONSTART"/>
    <hyperlink ref="C21" location="'9.Finance'!FINANCESTART"/>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s>
  <printOptions gridLines="false" gridLinesSet="true"/>
  <pageMargins left="0.7500000000000001" right="0.7500000000000001" top="1" bottom="1" header="0.5" footer="0.5"/>
  <pageSetup paperSize="9" orientation="landscape" scale="90" fitToHeight="1" fitToWidth="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I9"/>
  <sheetViews>
    <sheetView tabSelected="0" workbookViewId="0" showGridLines="true" showRowColHeaders="1">
      <selection activeCell="G2" sqref="G2"/>
    </sheetView>
  </sheetViews>
  <sheetFormatPr defaultRowHeight="14.4" defaultColWidth="11.42578125" outlineLevelRow="0" outlineLevelCol="0"/>
  <cols>
    <col min="1" max="1" width="10.85546875" customWidth="true" style="0"/>
    <col min="2" max="2" width="10.85546875" customWidth="true" style="0"/>
    <col min="3" max="3" width="11.7109375" customWidth="true" style="0"/>
  </cols>
  <sheetData>
    <row r="1" spans="1:9" customHeight="1" ht="15">
      <c r="A1" t="s">
        <v>120</v>
      </c>
      <c r="B1" t="s">
        <v>276</v>
      </c>
      <c r="C1" t="s">
        <v>277</v>
      </c>
      <c r="D1" t="s">
        <v>278</v>
      </c>
      <c r="E1" t="s">
        <v>279</v>
      </c>
      <c r="F1" t="s">
        <v>280</v>
      </c>
      <c r="G1" t="s">
        <v>281</v>
      </c>
      <c r="H1" s="345" t="s">
        <v>282</v>
      </c>
      <c r="I1" s="345" t="s">
        <v>283</v>
      </c>
    </row>
    <row r="2" spans="1:9" customHeight="1" ht="15">
      <c r="A2" t="s">
        <v>284</v>
      </c>
      <c r="B2">
        <v>0</v>
      </c>
      <c r="C2" t="s">
        <v>227</v>
      </c>
      <c r="D2" t="s">
        <v>139</v>
      </c>
      <c r="E2" t="s">
        <v>228</v>
      </c>
      <c r="F2" s="125">
        <v>40909</v>
      </c>
      <c r="G2" s="125">
        <v>42004</v>
      </c>
      <c r="H2" s="345" t="s">
        <v>285</v>
      </c>
      <c r="I2" s="345" t="s">
        <v>286</v>
      </c>
    </row>
    <row r="3" spans="1:9" customHeight="1" ht="15">
      <c r="A3" t="s">
        <v>287</v>
      </c>
      <c r="B3">
        <v>25</v>
      </c>
      <c r="C3" t="s">
        <v>288</v>
      </c>
      <c r="D3" t="s">
        <v>134</v>
      </c>
      <c r="E3" t="s">
        <v>225</v>
      </c>
      <c r="H3" s="345" t="s">
        <v>289</v>
      </c>
      <c r="I3" s="345" t="s">
        <v>290</v>
      </c>
    </row>
    <row r="4" spans="1:9" customHeight="1" ht="15">
      <c r="B4">
        <v>50</v>
      </c>
      <c r="C4" t="s">
        <v>291</v>
      </c>
      <c r="D4" t="s">
        <v>256</v>
      </c>
      <c r="H4" s="345" t="s">
        <v>292</v>
      </c>
      <c r="I4" s="345" t="s">
        <v>293</v>
      </c>
    </row>
    <row r="5" spans="1:9" customHeight="1" ht="15">
      <c r="B5">
        <v>75</v>
      </c>
      <c r="C5" t="s">
        <v>294</v>
      </c>
      <c r="H5" s="345"/>
      <c r="I5" s="345" t="s">
        <v>254</v>
      </c>
    </row>
    <row r="6" spans="1:9">
      <c r="B6">
        <v>100</v>
      </c>
      <c r="C6" t="s">
        <v>224</v>
      </c>
    </row>
    <row r="7" spans="1:9">
      <c r="C7" t="s">
        <v>295</v>
      </c>
    </row>
    <row r="8" spans="1:9" s="5" customFormat="1">
      <c r="C8" s="351" t="s">
        <v>296</v>
      </c>
    </row>
    <row r="9" spans="1:9">
      <c r="C9" t="s">
        <v>297</v>
      </c>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printOptions gridLines="false" gridLinesSet="true"/>
  <pageMargins left="0.75" right="0.75" top="1" bottom="1" header="0.5" footer="0.5"/>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Y16"/>
  <sheetViews>
    <sheetView tabSelected="0" workbookViewId="0" showGridLines="true" showRowColHeaders="1">
      <selection activeCell="F10" sqref="F10"/>
    </sheetView>
  </sheetViews>
  <sheetFormatPr defaultRowHeight="14.4" defaultColWidth="11.42578125" outlineLevelRow="0" outlineLevelCol="0"/>
  <cols>
    <col min="1" max="1" width="8.42578125" customWidth="true" style="0"/>
    <col min="4" max="4" width="16.85546875" customWidth="true" style="0"/>
    <col min="5" max="5" width="17.140625" customWidth="true" style="0"/>
    <col min="6" max="6" width="17.140625" customWidth="true" style="0"/>
    <col min="7" max="7" width="15.85546875" customWidth="true" style="0"/>
    <col min="8" max="8" width="15.140625" customWidth="true" style="0"/>
    <col min="9" max="9" width="15.85546875" customWidth="true" style="0"/>
    <col min="10" max="10" width="14.42578125" customWidth="true" style="0"/>
    <col min="11" max="11" width="13.28515625" customWidth="true" style="0"/>
    <col min="13" max="13" width="13" customWidth="true" style="0"/>
    <col min="14" max="14" width="15" customWidth="true" style="0"/>
    <col min="16" max="16" width="14.42578125" customWidth="true" style="0"/>
    <col min="17" max="17" width="14.42578125" customWidth="true" style="0"/>
    <col min="18" max="18" width="14.42578125" customWidth="true" style="0"/>
    <col min="19" max="19" width="14.42578125" customWidth="true" style="0"/>
    <col min="20" max="20" width="14.42578125" customWidth="true" style="0"/>
    <col min="21" max="21" width="14.42578125" customWidth="true" style="0"/>
    <col min="22" max="22" width="14.42578125" customWidth="true" style="0"/>
    <col min="23" max="23" width="14.42578125" customWidth="true" style="0"/>
    <col min="24" max="24" width="14.42578125" customWidth="true" style="0"/>
    <col min="25" max="25" width="14.42578125" customWidth="true" style="0"/>
  </cols>
  <sheetData>
    <row r="1" spans="1:25" customHeight="1" ht="75">
      <c r="A1" s="233" t="s">
        <v>16</v>
      </c>
      <c r="B1" s="233" t="s">
        <v>298</v>
      </c>
      <c r="C1" s="234" t="s">
        <v>299</v>
      </c>
      <c r="D1" s="234" t="s">
        <v>300</v>
      </c>
      <c r="E1" s="234" t="s">
        <v>301</v>
      </c>
      <c r="F1" s="234" t="s">
        <v>302</v>
      </c>
      <c r="G1" s="235" t="s">
        <v>303</v>
      </c>
      <c r="H1" s="236" t="s">
        <v>304</v>
      </c>
      <c r="I1" s="237" t="s">
        <v>305</v>
      </c>
      <c r="J1" s="235" t="s">
        <v>306</v>
      </c>
      <c r="K1" s="236" t="s">
        <v>307</v>
      </c>
      <c r="L1" s="237" t="s">
        <v>308</v>
      </c>
      <c r="M1" s="235" t="s">
        <v>309</v>
      </c>
      <c r="N1" s="236" t="s">
        <v>310</v>
      </c>
      <c r="O1" s="237" t="s">
        <v>311</v>
      </c>
      <c r="P1" s="238" t="s">
        <v>312</v>
      </c>
      <c r="Q1" s="238" t="s">
        <v>313</v>
      </c>
      <c r="R1" s="239" t="s">
        <v>314</v>
      </c>
      <c r="S1" s="239" t="s">
        <v>315</v>
      </c>
      <c r="T1" s="239" t="s">
        <v>316</v>
      </c>
      <c r="U1" s="247" t="s">
        <v>317</v>
      </c>
      <c r="V1" s="248" t="s">
        <v>318</v>
      </c>
      <c r="W1" s="248" t="s">
        <v>319</v>
      </c>
      <c r="X1" s="248" t="s">
        <v>320</v>
      </c>
      <c r="Y1" s="249" t="s">
        <v>321</v>
      </c>
    </row>
    <row r="2" spans="1:25" customHeight="1" ht="15">
      <c r="A2" s="229">
        <v>1</v>
      </c>
      <c r="B2" s="229"/>
      <c r="C2" s="240"/>
      <c r="D2" s="241">
        <v>41011</v>
      </c>
      <c r="E2" s="241">
        <v>41061</v>
      </c>
      <c r="F2" s="241">
        <v>41075</v>
      </c>
      <c r="G2" s="242"/>
      <c r="H2" s="242">
        <v>52000</v>
      </c>
      <c r="I2" s="242"/>
      <c r="J2" s="242"/>
      <c r="K2" s="242"/>
      <c r="L2" s="242">
        <v>24000</v>
      </c>
      <c r="M2" s="242"/>
      <c r="N2" s="242"/>
      <c r="O2" s="242"/>
      <c r="P2" s="243">
        <f>SUM(G2:I2)</f>
        <v>52000</v>
      </c>
      <c r="Q2" s="243">
        <f>SUM(J2:O2)</f>
        <v>24000</v>
      </c>
      <c r="R2" s="243">
        <f>P2</f>
        <v>52000</v>
      </c>
      <c r="S2" s="243">
        <f>Q2</f>
        <v>24000</v>
      </c>
      <c r="T2" s="246">
        <f>R2+S2</f>
        <v>76000</v>
      </c>
      <c r="U2" s="245">
        <v>52000</v>
      </c>
      <c r="V2" s="242">
        <v>1000</v>
      </c>
      <c r="W2" s="243">
        <f>U2</f>
        <v>52000</v>
      </c>
      <c r="X2" s="243">
        <f>V2</f>
        <v>1000</v>
      </c>
      <c r="Y2" s="251">
        <f>W2+X2</f>
        <v>53000</v>
      </c>
    </row>
    <row r="3" spans="1:25" customHeight="1" ht="15">
      <c r="A3" s="229">
        <v>2</v>
      </c>
      <c r="B3" s="229"/>
      <c r="C3" s="240"/>
      <c r="D3" s="241"/>
      <c r="E3" s="241">
        <v>41089</v>
      </c>
      <c r="F3" s="241">
        <v>41103</v>
      </c>
      <c r="G3" s="242"/>
      <c r="H3" s="242">
        <v>52000</v>
      </c>
      <c r="I3" s="242"/>
      <c r="J3" s="242"/>
      <c r="K3" s="242"/>
      <c r="L3" s="242">
        <v>49000</v>
      </c>
      <c r="M3" s="242"/>
      <c r="N3" s="242"/>
      <c r="O3" s="242"/>
      <c r="P3" s="243">
        <f>SUM(G3:I3)</f>
        <v>52000</v>
      </c>
      <c r="Q3" s="243">
        <f>SUM(J3:O3)</f>
        <v>49000</v>
      </c>
      <c r="R3" s="243">
        <f>R2+P3</f>
        <v>104000</v>
      </c>
      <c r="S3" s="243">
        <f>S2+Q3</f>
        <v>73000</v>
      </c>
      <c r="T3" s="246">
        <f>R3+S3</f>
        <v>177000</v>
      </c>
      <c r="U3" s="250">
        <v>52000</v>
      </c>
      <c r="V3" s="242">
        <v>22679</v>
      </c>
      <c r="W3" s="243">
        <f>W2+U3</f>
        <v>104000</v>
      </c>
      <c r="X3" s="243">
        <f>X2+V3</f>
        <v>23679</v>
      </c>
      <c r="Y3" s="251">
        <f>W3+X3</f>
        <v>127679</v>
      </c>
    </row>
    <row r="4" spans="1:25" customHeight="1" ht="15">
      <c r="A4" s="229">
        <v>3</v>
      </c>
      <c r="B4" s="229"/>
      <c r="C4" s="240"/>
      <c r="D4" s="241"/>
      <c r="E4" s="241">
        <v>41117</v>
      </c>
      <c r="F4" s="241">
        <v>41131</v>
      </c>
      <c r="G4" s="242"/>
      <c r="H4" s="242"/>
      <c r="I4" s="242"/>
      <c r="J4" s="242"/>
      <c r="K4" s="242"/>
      <c r="L4" s="242"/>
      <c r="M4" s="242"/>
      <c r="N4" s="242"/>
      <c r="O4" s="242"/>
      <c r="P4" s="243">
        <f>SUM(G4:I4)</f>
        <v>0</v>
      </c>
      <c r="Q4" s="243">
        <f>SUM(J4:O4)</f>
        <v>0</v>
      </c>
      <c r="R4" s="243">
        <f>R3+P4</f>
        <v>104000</v>
      </c>
      <c r="S4" s="243">
        <f>S3+Q4</f>
        <v>73000</v>
      </c>
      <c r="T4" s="246">
        <f>R4+S4</f>
        <v>177000</v>
      </c>
      <c r="U4" s="250">
        <v>0</v>
      </c>
      <c r="V4" s="242">
        <v>16094</v>
      </c>
      <c r="W4" s="243">
        <f>W3+U4</f>
        <v>104000</v>
      </c>
      <c r="X4" s="243">
        <f>X3+V4</f>
        <v>39773</v>
      </c>
      <c r="Y4" s="251">
        <f>W4+X4</f>
        <v>143773</v>
      </c>
    </row>
    <row r="5" spans="1:25" customHeight="1" ht="15">
      <c r="A5" s="229">
        <v>4</v>
      </c>
      <c r="B5" s="229"/>
      <c r="C5" s="240"/>
      <c r="D5" s="241"/>
      <c r="E5" s="241">
        <v>41152</v>
      </c>
      <c r="F5" s="241">
        <v>41166</v>
      </c>
      <c r="G5" s="242"/>
      <c r="H5" s="242">
        <v>52000</v>
      </c>
      <c r="I5" s="242"/>
      <c r="J5" s="242"/>
      <c r="K5" s="242"/>
      <c r="L5" s="242">
        <v>14000</v>
      </c>
      <c r="M5" s="242"/>
      <c r="N5" s="242"/>
      <c r="O5" s="242"/>
      <c r="P5" s="243">
        <f>SUM(G5:I5)</f>
        <v>52000</v>
      </c>
      <c r="Q5" s="243">
        <f>SUM(J5:O5)</f>
        <v>14000</v>
      </c>
      <c r="R5" s="243">
        <f>R4+P5</f>
        <v>156000</v>
      </c>
      <c r="S5" s="243">
        <f>S4+Q5</f>
        <v>87000</v>
      </c>
      <c r="T5" s="246">
        <f>R5+S5</f>
        <v>243000</v>
      </c>
      <c r="U5" s="250">
        <v>20247</v>
      </c>
      <c r="V5" s="242">
        <v>17116</v>
      </c>
      <c r="W5" s="243">
        <f>W4+U5</f>
        <v>124247</v>
      </c>
      <c r="X5" s="243">
        <f>X4+V5</f>
        <v>56889</v>
      </c>
      <c r="Y5" s="251">
        <f>W5+X5</f>
        <v>181136</v>
      </c>
    </row>
    <row r="6" spans="1:25" customHeight="1" ht="15">
      <c r="A6" s="229">
        <v>5</v>
      </c>
      <c r="B6" s="229"/>
      <c r="C6" s="240"/>
      <c r="D6" s="241"/>
      <c r="E6" s="241">
        <v>41243</v>
      </c>
      <c r="F6" s="241">
        <v>41257</v>
      </c>
      <c r="G6" s="242"/>
      <c r="H6" s="244">
        <v>52000</v>
      </c>
      <c r="I6" s="242"/>
      <c r="J6" s="242"/>
      <c r="K6" s="242"/>
      <c r="L6" s="242">
        <v>48000</v>
      </c>
      <c r="M6" s="242"/>
      <c r="N6" s="242"/>
      <c r="O6" s="242"/>
      <c r="P6" s="243">
        <f>SUM(G6:I6)</f>
        <v>52000</v>
      </c>
      <c r="Q6" s="243">
        <f>SUM(J6:O6)</f>
        <v>48000</v>
      </c>
      <c r="R6" s="243">
        <f>R5+P6</f>
        <v>208000</v>
      </c>
      <c r="S6" s="243">
        <f>S5+Q6</f>
        <v>135000</v>
      </c>
      <c r="T6" s="246">
        <f>R6+S6</f>
        <v>343000</v>
      </c>
      <c r="U6" s="250">
        <v>44753</v>
      </c>
      <c r="V6" s="242">
        <v>57111</v>
      </c>
      <c r="W6" s="243">
        <f>W5+U6</f>
        <v>169000</v>
      </c>
      <c r="X6" s="243">
        <f>X5+V6</f>
        <v>114000</v>
      </c>
      <c r="Y6" s="251">
        <f>W6+X6</f>
        <v>283000</v>
      </c>
    </row>
    <row r="7" spans="1:25" customHeight="1" ht="15">
      <c r="A7" s="229">
        <v>6</v>
      </c>
      <c r="B7" s="229"/>
      <c r="C7" s="240"/>
      <c r="D7" s="241"/>
      <c r="E7" s="241">
        <v>41364</v>
      </c>
      <c r="F7" s="241">
        <v>41376</v>
      </c>
      <c r="G7" s="242"/>
      <c r="H7" s="244">
        <v>52000</v>
      </c>
      <c r="I7" s="242"/>
      <c r="J7" s="242"/>
      <c r="K7" s="242"/>
      <c r="L7" s="242"/>
      <c r="M7" s="242"/>
      <c r="N7" s="242"/>
      <c r="O7" s="242"/>
      <c r="P7" s="243">
        <f>SUM(G7:I7)</f>
        <v>52000</v>
      </c>
      <c r="Q7" s="243">
        <f>SUM(J7:O7)</f>
        <v>0</v>
      </c>
      <c r="R7" s="243">
        <f>R6+P7</f>
        <v>260000</v>
      </c>
      <c r="S7" s="243">
        <f>S6+Q7</f>
        <v>135000</v>
      </c>
      <c r="T7" s="246">
        <f>R7+S7</f>
        <v>395000</v>
      </c>
      <c r="U7" s="250">
        <v>0</v>
      </c>
      <c r="V7" s="242">
        <v>0</v>
      </c>
      <c r="W7" s="243" t="str">
        <f>W6+U7</f>
        <v>0</v>
      </c>
      <c r="X7" s="243" t="str">
        <f>X6+V7</f>
        <v>0</v>
      </c>
      <c r="Y7" s="251" t="str">
        <f>W7+X7</f>
        <v>0</v>
      </c>
    </row>
    <row r="8" spans="1:25" customHeight="1" ht="15">
      <c r="A8" s="229">
        <v>7</v>
      </c>
      <c r="B8" s="229"/>
      <c r="C8" s="240"/>
      <c r="D8" s="241"/>
      <c r="E8" s="241">
        <v>41455</v>
      </c>
      <c r="F8" s="241">
        <v>41467</v>
      </c>
      <c r="G8" s="242"/>
      <c r="H8" s="242"/>
      <c r="I8" s="242"/>
      <c r="J8" s="242"/>
      <c r="K8" s="242"/>
      <c r="L8" s="242"/>
      <c r="M8" s="242"/>
      <c r="N8" s="242"/>
      <c r="O8" s="242"/>
      <c r="P8" s="243">
        <f>SUM(G8:I8)</f>
        <v>0</v>
      </c>
      <c r="Q8" s="243">
        <f>SUM(J8:O8)</f>
        <v>0</v>
      </c>
      <c r="R8" s="243">
        <f>R7+P8</f>
        <v>260000</v>
      </c>
      <c r="S8" s="243">
        <f>S7+Q8</f>
        <v>135000</v>
      </c>
      <c r="T8" s="246">
        <f>R8+S8</f>
        <v>395000</v>
      </c>
      <c r="U8" s="250"/>
      <c r="V8" s="242"/>
      <c r="W8" s="243" t="str">
        <f>W7+U8</f>
        <v>0</v>
      </c>
      <c r="X8" s="243" t="str">
        <f>X7+V8</f>
        <v>0</v>
      </c>
      <c r="Y8" s="251" t="str">
        <f>W8+X8</f>
        <v>0</v>
      </c>
    </row>
    <row r="9" spans="1:25" customHeight="1" ht="15">
      <c r="A9" s="229">
        <v>8</v>
      </c>
      <c r="B9" s="229"/>
      <c r="C9" s="240"/>
      <c r="D9" s="241"/>
      <c r="E9" s="241">
        <v>41547</v>
      </c>
      <c r="F9" s="241">
        <v>41561</v>
      </c>
      <c r="G9" s="242"/>
      <c r="H9" s="242"/>
      <c r="I9" s="242"/>
      <c r="J9" s="242"/>
      <c r="K9" s="242"/>
      <c r="L9" s="242"/>
      <c r="M9" s="242"/>
      <c r="N9" s="242"/>
      <c r="O9" s="242"/>
      <c r="P9" s="243">
        <f>SUM(G9:I9)</f>
        <v>0</v>
      </c>
      <c r="Q9" s="243">
        <f>SUM(J9:O9)</f>
        <v>0</v>
      </c>
      <c r="R9" s="243">
        <f>R8+P9</f>
        <v>260000</v>
      </c>
      <c r="S9" s="243">
        <f>S8+Q9</f>
        <v>135000</v>
      </c>
      <c r="T9" s="246">
        <f>R9+S9</f>
        <v>395000</v>
      </c>
      <c r="U9" s="250"/>
      <c r="V9" s="242"/>
      <c r="W9" s="243" t="str">
        <f>W8+U9</f>
        <v>0</v>
      </c>
      <c r="X9" s="243" t="str">
        <f>X8+V9</f>
        <v>0</v>
      </c>
      <c r="Y9" s="251" t="str">
        <f>W9+X9</f>
        <v>0</v>
      </c>
    </row>
    <row r="10" spans="1:25" customHeight="1" ht="15.95">
      <c r="A10" s="229">
        <v>9</v>
      </c>
      <c r="B10" s="229"/>
      <c r="C10" s="240"/>
      <c r="D10" s="241"/>
      <c r="E10" s="241">
        <v>41639</v>
      </c>
      <c r="F10" s="241">
        <v>41653</v>
      </c>
      <c r="G10" s="242"/>
      <c r="H10" s="242">
        <v>29000</v>
      </c>
      <c r="I10" s="242"/>
      <c r="J10" s="242"/>
      <c r="K10" s="242"/>
      <c r="L10" s="242"/>
      <c r="M10" s="242"/>
      <c r="N10" s="242"/>
      <c r="O10" s="242"/>
      <c r="P10" s="243">
        <f>SUM(G10:I10)</f>
        <v>29000</v>
      </c>
      <c r="Q10" s="243">
        <f>SUM(J10:O10)</f>
        <v>0</v>
      </c>
      <c r="R10" s="243">
        <f>R9+P10</f>
        <v>289000</v>
      </c>
      <c r="S10" s="243">
        <f>S9+Q10</f>
        <v>135000</v>
      </c>
      <c r="T10" s="246">
        <f>R10+S10</f>
        <v>424000</v>
      </c>
      <c r="U10" s="252"/>
      <c r="V10" s="253"/>
      <c r="W10" s="270" t="str">
        <f>W9+U10</f>
        <v>0</v>
      </c>
      <c r="X10" s="270" t="str">
        <f>X9+V10</f>
        <v>0</v>
      </c>
      <c r="Y10" s="271" t="str">
        <f>W10+X10</f>
        <v>0</v>
      </c>
    </row>
    <row r="11" spans="1:25" customHeight="1" ht="15">
      <c r="T11" s="269" t="s">
        <v>35</v>
      </c>
      <c r="W11" s="274">
        <f>MAX(W2:W10)</f>
        <v>169000</v>
      </c>
      <c r="X11" s="273">
        <f>MAX(X2:X10)</f>
        <v>114000</v>
      </c>
      <c r="Y11" s="272">
        <f>W11+X11</f>
        <v>283000</v>
      </c>
    </row>
    <row r="16" spans="1:25">
      <c r="U16" s="351" t="s">
        <v>322</v>
      </c>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protectedRanges>
    <protectedRange name="pc0dce6eb54f9504a5aec35a7e30818d4" sqref="A1:Z20" password="CE4B"/>
  </protectedRanges>
  <printOptions gridLines="false" gridLinesSet="true"/>
  <pageMargins left="0.75" right="0.75" top="1" bottom="1" header="0.5" footer="0.5"/>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xl/worksheets/sheet13.xml><?xml version="1.0" encoding="utf-8"?>
<worksheet xmlns="http://schemas.openxmlformats.org/spreadsheetml/2006/main" xmlns:r="http://schemas.openxmlformats.org/officeDocument/2006/relationships" xml:space="preserve">
  <sheetPr>
    <tabColor rgb="FFFF0000"/>
    <outlinePr summaryBelow="1" summaryRight="1"/>
    <pageSetUpPr fitToPage="1"/>
  </sheetPr>
  <dimension ref="A1:J36"/>
  <sheetViews>
    <sheetView tabSelected="0" workbookViewId="0" showGridLines="false" showRowColHeaders="1">
      <selection activeCell="E14" sqref="E14"/>
    </sheetView>
  </sheetViews>
  <sheetFormatPr defaultRowHeight="14.4" defaultColWidth="8.85546875" outlineLevelRow="0" outlineLevelCol="0"/>
  <cols>
    <col min="1" max="1" width="12.140625" customWidth="true" style="0"/>
    <col min="2" max="2" width="11.85546875" customWidth="true" style="0"/>
    <col min="3" max="3" width="17.85546875" customWidth="true" style="0"/>
    <col min="4" max="4" width="27.42578125" customWidth="true" style="0"/>
    <col min="5" max="5" width="18.140625" customWidth="true" style="0"/>
    <col min="6" max="6" width="18.140625" customWidth="true" style="0"/>
    <col min="7" max="7" width="16.85546875" customWidth="true" style="0"/>
    <col min="8" max="8" width="27.42578125" customWidth="true" style="0"/>
    <col min="9" max="9" width="13.42578125" customWidth="true" style="0"/>
    <col min="10" max="10" width="15.7109375" customWidth="true" style="0"/>
  </cols>
  <sheetData>
    <row r="1" spans="1:10">
      <c r="A1" s="60" t="s">
        <v>0</v>
      </c>
      <c r="B1" s="199" t="str">
        <f>OVERALLLIGHT</f>
        <v>AMBER</v>
      </c>
      <c r="C1" s="65"/>
      <c r="D1" s="65"/>
      <c r="E1" s="65"/>
    </row>
    <row r="2" spans="1:10">
      <c r="A2" s="61" t="s">
        <v>1</v>
      </c>
      <c r="B2" s="200" t="str">
        <f>MILESTONELIGHT</f>
        <v>RED</v>
      </c>
      <c r="C2" s="65"/>
      <c r="D2" s="65"/>
      <c r="E2" s="65"/>
    </row>
    <row r="3" spans="1:10">
      <c r="A3" s="61" t="s">
        <v>2</v>
      </c>
      <c r="B3" s="200" t="str">
        <f>ISSUELIGHT</f>
        <v>GREEN</v>
      </c>
      <c r="C3" s="65"/>
      <c r="D3" s="65"/>
      <c r="E3" s="65"/>
    </row>
    <row r="4" spans="1:10">
      <c r="A4" s="61" t="s">
        <v>3</v>
      </c>
      <c r="B4" s="200" t="str">
        <f>RISKLIGHT</f>
        <v>GREEN</v>
      </c>
      <c r="C4" s="65"/>
      <c r="D4" s="65"/>
      <c r="E4" s="65"/>
    </row>
    <row r="5" spans="1:10" s="5" customFormat="1">
      <c r="A5" s="61" t="s">
        <v>4</v>
      </c>
      <c r="B5" s="200" t="str">
        <f>CHANGELIGHT</f>
        <v>GREEN</v>
      </c>
      <c r="C5" s="65"/>
      <c r="D5" s="65"/>
      <c r="E5" s="65"/>
    </row>
    <row r="6" spans="1:10" s="5" customFormat="1">
      <c r="A6" s="61" t="s">
        <v>5</v>
      </c>
      <c r="B6" s="201" t="str">
        <f>DEPENDENCYLIGHT</f>
        <v/>
      </c>
      <c r="C6" s="65"/>
      <c r="D6" s="65"/>
      <c r="E6" s="65"/>
    </row>
    <row r="7" spans="1:10" s="5" customFormat="1">
      <c r="A7" s="61" t="s">
        <v>6</v>
      </c>
      <c r="B7" s="201" t="str">
        <f>MEASURELIGHT</f>
        <v/>
      </c>
      <c r="C7" s="65"/>
      <c r="D7" s="65"/>
      <c r="E7" s="65"/>
    </row>
    <row r="8" spans="1:10" customHeight="1" ht="15" s="5" customFormat="1">
      <c r="A8" s="61" t="s">
        <v>7</v>
      </c>
      <c r="B8" s="200" t="str">
        <f>COMMUNICATIONLIGHT</f>
        <v>RED</v>
      </c>
      <c r="C8" s="65"/>
      <c r="D8" s="102"/>
      <c r="E8" s="65"/>
    </row>
    <row r="9" spans="1:10" customHeight="1" ht="15" s="5" customFormat="1">
      <c r="A9" s="61" t="s">
        <v>8</v>
      </c>
      <c r="B9" s="202" t="str">
        <f>FINANCELIGHT</f>
        <v>GREEN</v>
      </c>
      <c r="C9" s="65"/>
      <c r="D9" s="102"/>
      <c r="E9" s="65"/>
    </row>
    <row r="10" spans="1:10" s="5" customFormat="1">
      <c r="A10" s="72"/>
      <c r="B10" s="203"/>
      <c r="C10" s="65"/>
      <c r="D10" s="65"/>
      <c r="E10" s="65"/>
    </row>
    <row r="11" spans="1:10" customHeight="1" ht="15.95" s="5" customFormat="1">
      <c r="A11" s="72"/>
      <c r="B11" s="204" t="str">
        <f>ProjNo</f>
        <v>RT029</v>
      </c>
      <c r="C11" s="205" t="str">
        <f>ProjName</f>
        <v>Cloud Based Bioinformatics Tools</v>
      </c>
      <c r="D11" s="65"/>
      <c r="E11" s="65"/>
    </row>
    <row r="12" spans="1:10" customHeight="1" ht="15.95">
      <c r="A12" s="72"/>
      <c r="B12" s="206" t="s">
        <v>42</v>
      </c>
      <c r="C12" s="207">
        <f>ReportFrom</f>
        <v>41244</v>
      </c>
      <c r="D12" s="208"/>
      <c r="E12" s="65"/>
    </row>
    <row r="13" spans="1:10" customHeight="1" ht="15.95">
      <c r="A13" s="72"/>
      <c r="B13" s="209" t="s">
        <v>43</v>
      </c>
      <c r="C13" s="210">
        <f>LastDateReport</f>
        <v>41364</v>
      </c>
      <c r="D13" s="208"/>
      <c r="E13" s="65"/>
    </row>
    <row r="14" spans="1:10" customHeight="1" ht="15.95">
      <c r="A14" s="72"/>
      <c r="B14" s="211"/>
      <c r="C14" s="212"/>
      <c r="D14" s="208"/>
      <c r="E14" s="65"/>
    </row>
    <row r="15" spans="1:10" customHeight="1" ht="18.95">
      <c r="A15" s="65"/>
      <c r="B15" s="94" t="s">
        <v>323</v>
      </c>
      <c r="C15" s="94"/>
      <c r="D15" s="94"/>
      <c r="E15" s="94"/>
    </row>
    <row r="16" spans="1:10" customHeight="1" ht="15.95">
      <c r="A16" s="65"/>
      <c r="B16" s="477" t="s">
        <v>324</v>
      </c>
      <c r="C16" s="477"/>
      <c r="D16" s="477"/>
      <c r="E16" s="477"/>
    </row>
    <row r="17" spans="1:10" customHeight="1" ht="15">
      <c r="B17" s="346" t="s">
        <v>325</v>
      </c>
    </row>
    <row r="18" spans="1:10" customHeight="1" ht="15" s="5" customFormat="1">
      <c r="B18" s="346"/>
    </row>
    <row r="19" spans="1:10" customHeight="1" ht="32.1">
      <c r="B19" s="347" t="s">
        <v>326</v>
      </c>
      <c r="C19" s="347" t="s">
        <v>327</v>
      </c>
      <c r="D19" s="347" t="s">
        <v>328</v>
      </c>
      <c r="E19" s="347" t="s">
        <v>329</v>
      </c>
      <c r="F19" s="347" t="s">
        <v>330</v>
      </c>
      <c r="G19" s="347" t="s">
        <v>331</v>
      </c>
      <c r="H19" s="347" t="s">
        <v>332</v>
      </c>
      <c r="I19" s="347" t="s">
        <v>333</v>
      </c>
      <c r="J19" s="347" t="s">
        <v>120</v>
      </c>
    </row>
    <row r="20" spans="1:10" customHeight="1" ht="32.1">
      <c r="B20" s="348" t="s">
        <v>334</v>
      </c>
      <c r="C20" s="348" t="s">
        <v>290</v>
      </c>
      <c r="D20" s="348" t="s">
        <v>335</v>
      </c>
      <c r="E20" s="349" t="s">
        <v>336</v>
      </c>
      <c r="F20" s="348" t="s">
        <v>337</v>
      </c>
      <c r="G20" s="350">
        <v>54768</v>
      </c>
      <c r="H20" s="348" t="s">
        <v>338</v>
      </c>
      <c r="I20" s="348" t="s">
        <v>334</v>
      </c>
      <c r="J20" s="348" t="s">
        <v>289</v>
      </c>
    </row>
    <row r="21" spans="1:10" customHeight="1" ht="32.1">
      <c r="B21" s="348" t="s">
        <v>339</v>
      </c>
      <c r="C21" s="348" t="s">
        <v>290</v>
      </c>
      <c r="D21" s="348" t="s">
        <v>340</v>
      </c>
      <c r="E21" s="349" t="s">
        <v>336</v>
      </c>
      <c r="F21" s="348" t="s">
        <v>337</v>
      </c>
      <c r="G21" s="350">
        <v>42374</v>
      </c>
      <c r="H21" s="348" t="s">
        <v>338</v>
      </c>
      <c r="I21" s="348" t="s">
        <v>339</v>
      </c>
      <c r="J21" s="348" t="s">
        <v>289</v>
      </c>
    </row>
    <row r="22" spans="1:10" customHeight="1" ht="32.1">
      <c r="B22" s="348" t="s">
        <v>341</v>
      </c>
      <c r="C22" s="348" t="s">
        <v>290</v>
      </c>
      <c r="D22" s="348" t="s">
        <v>342</v>
      </c>
      <c r="E22" s="349" t="s">
        <v>343</v>
      </c>
      <c r="F22" s="348" t="s">
        <v>337</v>
      </c>
      <c r="G22" s="350">
        <v>42374</v>
      </c>
      <c r="H22" s="348" t="s">
        <v>338</v>
      </c>
      <c r="I22" s="348" t="s">
        <v>341</v>
      </c>
      <c r="J22" s="348" t="s">
        <v>289</v>
      </c>
    </row>
    <row r="23" spans="1:10" customHeight="1" ht="32.1">
      <c r="B23" s="348" t="s">
        <v>344</v>
      </c>
      <c r="C23" s="348" t="s">
        <v>290</v>
      </c>
      <c r="D23" s="348" t="s">
        <v>345</v>
      </c>
      <c r="E23" s="349" t="s">
        <v>343</v>
      </c>
      <c r="F23" s="348" t="s">
        <v>337</v>
      </c>
      <c r="G23" s="350">
        <v>97714</v>
      </c>
      <c r="H23" s="348" t="s">
        <v>338</v>
      </c>
      <c r="I23" s="348" t="s">
        <v>344</v>
      </c>
      <c r="J23" s="348" t="s">
        <v>289</v>
      </c>
    </row>
    <row r="24" spans="1:10" customHeight="1" ht="32.1">
      <c r="B24" s="348"/>
      <c r="C24" s="348"/>
      <c r="D24" s="348"/>
      <c r="E24" s="349"/>
      <c r="F24" s="348"/>
      <c r="G24" s="350"/>
      <c r="H24" s="348"/>
      <c r="I24" s="348"/>
      <c r="J24" s="348"/>
    </row>
    <row r="25" spans="1:10" customHeight="1" ht="32.1">
      <c r="B25" s="348"/>
      <c r="C25" s="348"/>
      <c r="D25" s="348"/>
      <c r="E25" s="349"/>
      <c r="F25" s="348"/>
      <c r="G25" s="350"/>
      <c r="H25" s="348"/>
      <c r="I25" s="348"/>
      <c r="J25" s="348"/>
    </row>
    <row r="26" spans="1:10" customHeight="1" ht="32.1">
      <c r="B26" s="348"/>
      <c r="C26" s="348"/>
      <c r="D26" s="348"/>
      <c r="E26" s="349"/>
      <c r="F26" s="348"/>
      <c r="G26" s="350"/>
      <c r="H26" s="348"/>
      <c r="I26" s="348"/>
      <c r="J26" s="348"/>
    </row>
    <row r="27" spans="1:10" customHeight="1" ht="32.1">
      <c r="B27" s="348"/>
      <c r="C27" s="348"/>
      <c r="D27" s="348"/>
      <c r="E27" s="349"/>
      <c r="F27" s="348"/>
      <c r="G27" s="350"/>
      <c r="H27" s="348"/>
      <c r="I27" s="348"/>
      <c r="J27" s="348"/>
    </row>
    <row r="28" spans="1:10" customHeight="1" ht="32.1">
      <c r="B28" s="348"/>
      <c r="C28" s="348"/>
      <c r="D28" s="348"/>
      <c r="E28" s="349"/>
      <c r="F28" s="348"/>
      <c r="G28" s="350"/>
      <c r="H28" s="348"/>
      <c r="I28" s="348"/>
      <c r="J28" s="348"/>
    </row>
    <row r="29" spans="1:10" customHeight="1" ht="32.1">
      <c r="B29" s="348"/>
      <c r="C29" s="348"/>
      <c r="D29" s="348"/>
      <c r="E29" s="349"/>
      <c r="F29" s="348"/>
      <c r="G29" s="350"/>
      <c r="H29" s="348"/>
      <c r="I29" s="348"/>
      <c r="J29" s="348"/>
    </row>
    <row r="30" spans="1:10" customHeight="1" ht="32.1">
      <c r="B30" s="348"/>
      <c r="C30" s="348"/>
      <c r="D30" s="348"/>
      <c r="E30" s="349"/>
      <c r="F30" s="348"/>
      <c r="G30" s="350"/>
      <c r="H30" s="348"/>
      <c r="I30" s="348"/>
      <c r="J30" s="348"/>
    </row>
    <row r="31" spans="1:10" customHeight="1" ht="32.1">
      <c r="B31" s="348"/>
      <c r="C31" s="348"/>
      <c r="D31" s="348"/>
      <c r="E31" s="349"/>
      <c r="F31" s="348"/>
      <c r="G31" s="350"/>
      <c r="H31" s="348"/>
      <c r="I31" s="348"/>
      <c r="J31" s="348"/>
    </row>
    <row r="32" spans="1:10" customHeight="1" ht="32.1">
      <c r="B32" s="348"/>
      <c r="C32" s="348"/>
      <c r="D32" s="348"/>
      <c r="E32" s="349"/>
      <c r="F32" s="348"/>
      <c r="G32" s="350"/>
      <c r="H32" s="348"/>
      <c r="I32" s="348"/>
      <c r="J32" s="348"/>
    </row>
    <row r="33" spans="1:10" customHeight="1" ht="32.1">
      <c r="B33" s="348"/>
      <c r="C33" s="348"/>
      <c r="D33" s="348"/>
      <c r="E33" s="349"/>
      <c r="F33" s="348"/>
      <c r="G33" s="350"/>
      <c r="H33" s="348"/>
      <c r="I33" s="348"/>
      <c r="J33" s="348"/>
    </row>
    <row r="34" spans="1:10" customHeight="1" ht="32.1">
      <c r="B34" s="348"/>
      <c r="C34" s="348"/>
      <c r="D34" s="348"/>
      <c r="E34" s="349"/>
      <c r="F34" s="348"/>
      <c r="G34" s="350"/>
      <c r="H34" s="348"/>
      <c r="I34" s="348"/>
      <c r="J34" s="348"/>
    </row>
    <row r="35" spans="1:10" customHeight="1" ht="32.1">
      <c r="B35" s="348"/>
      <c r="C35" s="348"/>
      <c r="D35" s="348"/>
      <c r="E35" s="349"/>
      <c r="F35" s="348"/>
      <c r="G35" s="350"/>
      <c r="H35" s="348"/>
      <c r="I35" s="348"/>
      <c r="J35" s="348"/>
    </row>
    <row r="36" spans="1:10" customHeight="1" ht="32.1">
      <c r="B36" s="348"/>
      <c r="C36" s="348"/>
      <c r="D36" s="348"/>
      <c r="E36" s="349"/>
      <c r="F36" s="348"/>
      <c r="G36" s="350"/>
      <c r="H36" s="348"/>
      <c r="I36" s="348"/>
      <c r="J36" s="348"/>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16:E16"/>
  </mergeCells>
  <conditionalFormatting sqref="B10">
    <cfRule type="cellIs" dxfId="0" priority="1" operator="equal">
      <formula>"AMBER"</formula>
    </cfRule>
  </conditionalFormatting>
  <conditionalFormatting sqref="B10">
    <cfRule type="cellIs" dxfId="1" priority="2" operator="equal">
      <formula>"RED"</formula>
    </cfRule>
  </conditionalFormatting>
  <conditionalFormatting sqref="B10">
    <cfRule type="cellIs" dxfId="2" priority="3" operator="equal">
      <formula>"GREEN"</formula>
    </cfRule>
  </conditionalFormatting>
  <conditionalFormatting sqref="B11">
    <cfRule type="cellIs" dxfId="0" priority="4" operator="equal">
      <formula>"AMBER"</formula>
    </cfRule>
  </conditionalFormatting>
  <conditionalFormatting sqref="B11">
    <cfRule type="cellIs" dxfId="1" priority="5" operator="equal">
      <formula>"RED"</formula>
    </cfRule>
  </conditionalFormatting>
  <conditionalFormatting sqref="B11">
    <cfRule type="cellIs" dxfId="2" priority="6" operator="equal">
      <formula>"GREEN"</formula>
    </cfRule>
  </conditionalFormatting>
  <conditionalFormatting sqref="B1">
    <cfRule type="cellIs" dxfId="0" priority="7" operator="equal">
      <formula>"AMBER"</formula>
    </cfRule>
  </conditionalFormatting>
  <conditionalFormatting sqref="B1">
    <cfRule type="cellIs" dxfId="1" priority="8" operator="equal">
      <formula>"RED"</formula>
    </cfRule>
  </conditionalFormatting>
  <conditionalFormatting sqref="B1">
    <cfRule type="cellIs" dxfId="2" priority="9" operator="equal">
      <formula>"GREEN"</formula>
    </cfRule>
  </conditionalFormatting>
  <conditionalFormatting sqref="B2">
    <cfRule type="cellIs" dxfId="0" priority="10" operator="equal">
      <formula>"AMBER"</formula>
    </cfRule>
  </conditionalFormatting>
  <conditionalFormatting sqref="B2">
    <cfRule type="cellIs" dxfId="1" priority="11" operator="equal">
      <formula>"RED"</formula>
    </cfRule>
  </conditionalFormatting>
  <conditionalFormatting sqref="B2">
    <cfRule type="cellIs" dxfId="2" priority="12" operator="equal">
      <formula>"GREEN"</formula>
    </cfRule>
  </conditionalFormatting>
  <conditionalFormatting sqref="B3">
    <cfRule type="cellIs" dxfId="0" priority="13" operator="equal">
      <formula>"AMBER"</formula>
    </cfRule>
  </conditionalFormatting>
  <conditionalFormatting sqref="B3">
    <cfRule type="cellIs" dxfId="1" priority="14" operator="equal">
      <formula>"RED"</formula>
    </cfRule>
  </conditionalFormatting>
  <conditionalFormatting sqref="B3">
    <cfRule type="cellIs" dxfId="2" priority="15" operator="equal">
      <formula>"GREEN"</formula>
    </cfRule>
  </conditionalFormatting>
  <conditionalFormatting sqref="B4">
    <cfRule type="cellIs" dxfId="0" priority="16" operator="equal">
      <formula>"AMBER"</formula>
    </cfRule>
  </conditionalFormatting>
  <conditionalFormatting sqref="B4">
    <cfRule type="cellIs" dxfId="1" priority="17" operator="equal">
      <formula>"RED"</formula>
    </cfRule>
  </conditionalFormatting>
  <conditionalFormatting sqref="B4">
    <cfRule type="cellIs" dxfId="2" priority="18" operator="equal">
      <formula>"GREEN"</formula>
    </cfRule>
  </conditionalFormatting>
  <conditionalFormatting sqref="B5">
    <cfRule type="cellIs" dxfId="0" priority="19" operator="equal">
      <formula>"AMBER"</formula>
    </cfRule>
  </conditionalFormatting>
  <conditionalFormatting sqref="B5">
    <cfRule type="cellIs" dxfId="1" priority="20" operator="equal">
      <formula>"RED"</formula>
    </cfRule>
  </conditionalFormatting>
  <conditionalFormatting sqref="B5">
    <cfRule type="cellIs" dxfId="2" priority="21" operator="equal">
      <formula>"GREEN"</formula>
    </cfRule>
  </conditionalFormatting>
  <conditionalFormatting sqref="B6">
    <cfRule type="cellIs" dxfId="0" priority="22" operator="equal">
      <formula>"AMBER"</formula>
    </cfRule>
  </conditionalFormatting>
  <conditionalFormatting sqref="B6">
    <cfRule type="cellIs" dxfId="1" priority="23" operator="equal">
      <formula>"RED"</formula>
    </cfRule>
  </conditionalFormatting>
  <conditionalFormatting sqref="B6">
    <cfRule type="cellIs" dxfId="2" priority="24" operator="equal">
      <formula>"GREEN"</formula>
    </cfRule>
  </conditionalFormatting>
  <conditionalFormatting sqref="B7">
    <cfRule type="cellIs" dxfId="0" priority="25" operator="equal">
      <formula>"AMBER"</formula>
    </cfRule>
  </conditionalFormatting>
  <conditionalFormatting sqref="B7">
    <cfRule type="cellIs" dxfId="1" priority="26" operator="equal">
      <formula>"RED"</formula>
    </cfRule>
  </conditionalFormatting>
  <conditionalFormatting sqref="B7">
    <cfRule type="cellIs" dxfId="2" priority="27" operator="equal">
      <formula>"GREEN"</formula>
    </cfRule>
  </conditionalFormatting>
  <conditionalFormatting sqref="B8">
    <cfRule type="cellIs" dxfId="0" priority="28" operator="equal">
      <formula>"AMBER"</formula>
    </cfRule>
  </conditionalFormatting>
  <conditionalFormatting sqref="B8">
    <cfRule type="cellIs" dxfId="1" priority="29" operator="equal">
      <formula>"RED"</formula>
    </cfRule>
  </conditionalFormatting>
  <conditionalFormatting sqref="B8">
    <cfRule type="cellIs" dxfId="2" priority="30" operator="equal">
      <formula>"GREEN"</formula>
    </cfRule>
  </conditionalFormatting>
  <conditionalFormatting sqref="B9">
    <cfRule type="cellIs" dxfId="0" priority="31" operator="equal">
      <formula>"AMBER"</formula>
    </cfRule>
  </conditionalFormatting>
  <conditionalFormatting sqref="B9">
    <cfRule type="cellIs" dxfId="1" priority="32" operator="equal">
      <formula>"RED"</formula>
    </cfRule>
  </conditionalFormatting>
  <conditionalFormatting sqref="B9">
    <cfRule type="cellIs" dxfId="2" priority="33" operator="equal">
      <formula>"GREEN"</formula>
    </cfRule>
  </conditionalFormatting>
  <conditionalFormatting sqref="C10">
    <cfRule type="cellIs" dxfId="0" priority="34" operator="equal">
      <formula>"AMBER"</formula>
    </cfRule>
  </conditionalFormatting>
  <conditionalFormatting sqref="C10">
    <cfRule type="cellIs" dxfId="1" priority="35" operator="equal">
      <formula>"RED"</formula>
    </cfRule>
  </conditionalFormatting>
  <conditionalFormatting sqref="C10">
    <cfRule type="cellIs" dxfId="2" priority="36" operator="equal">
      <formula>"GREEN"</formula>
    </cfRule>
  </conditionalFormatting>
  <conditionalFormatting sqref="C11">
    <cfRule type="cellIs" dxfId="0" priority="37" operator="equal">
      <formula>"AMBER"</formula>
    </cfRule>
  </conditionalFormatting>
  <conditionalFormatting sqref="C11">
    <cfRule type="cellIs" dxfId="1" priority="38" operator="equal">
      <formula>"RED"</formula>
    </cfRule>
  </conditionalFormatting>
  <conditionalFormatting sqref="C11">
    <cfRule type="cellIs" dxfId="2" priority="39" operator="equal">
      <formula>"GREEN"</formula>
    </cfRule>
  </conditionalFormatting>
  <conditionalFormatting sqref="D10">
    <cfRule type="cellIs" dxfId="0" priority="40" operator="equal">
      <formula>"AMBER"</formula>
    </cfRule>
  </conditionalFormatting>
  <conditionalFormatting sqref="D10">
    <cfRule type="cellIs" dxfId="1" priority="41" operator="equal">
      <formula>"RED"</formula>
    </cfRule>
  </conditionalFormatting>
  <conditionalFormatting sqref="D10">
    <cfRule type="cellIs" dxfId="2" priority="42" operator="equal">
      <formula>"GREEN"</formula>
    </cfRule>
  </conditionalFormatting>
  <conditionalFormatting sqref="D11">
    <cfRule type="cellIs" dxfId="0" priority="43" operator="equal">
      <formula>"AMBER"</formula>
    </cfRule>
  </conditionalFormatting>
  <conditionalFormatting sqref="D11">
    <cfRule type="cellIs" dxfId="1" priority="44" operator="equal">
      <formula>"RED"</formula>
    </cfRule>
  </conditionalFormatting>
  <conditionalFormatting sqref="D11">
    <cfRule type="cellIs" dxfId="2" priority="45" operator="equal">
      <formula>"GREEN"</formula>
    </cfRule>
  </conditionalFormatting>
  <conditionalFormatting sqref="D12">
    <cfRule type="cellIs" dxfId="0" priority="46" operator="equal">
      <formula>"AMBER"</formula>
    </cfRule>
  </conditionalFormatting>
  <conditionalFormatting sqref="D12">
    <cfRule type="cellIs" dxfId="1" priority="47" operator="equal">
      <formula>"RED"</formula>
    </cfRule>
  </conditionalFormatting>
  <conditionalFormatting sqref="D12">
    <cfRule type="cellIs" dxfId="2" priority="48" operator="equal">
      <formula>"GREEN"</formula>
    </cfRule>
  </conditionalFormatting>
  <conditionalFormatting sqref="D13">
    <cfRule type="cellIs" dxfId="0" priority="49" operator="equal">
      <formula>"AMBER"</formula>
    </cfRule>
  </conditionalFormatting>
  <conditionalFormatting sqref="D13">
    <cfRule type="cellIs" dxfId="1" priority="50" operator="equal">
      <formula>"RED"</formula>
    </cfRule>
  </conditionalFormatting>
  <conditionalFormatting sqref="D13">
    <cfRule type="cellIs" dxfId="2" priority="51" operator="equal">
      <formula>"GREEN"</formula>
    </cfRule>
  </conditionalFormatting>
  <conditionalFormatting sqref="D14">
    <cfRule type="cellIs" dxfId="0" priority="52" operator="equal">
      <formula>"AMBER"</formula>
    </cfRule>
  </conditionalFormatting>
  <conditionalFormatting sqref="D14">
    <cfRule type="cellIs" dxfId="1" priority="53" operator="equal">
      <formula>"RED"</formula>
    </cfRule>
  </conditionalFormatting>
  <conditionalFormatting sqref="D14">
    <cfRule type="cellIs" dxfId="2" priority="54" operator="equal">
      <formula>"GREEN"</formula>
    </cfRule>
  </conditionalFormatting>
  <conditionalFormatting sqref="E10">
    <cfRule type="cellIs" dxfId="0" priority="55" operator="equal">
      <formula>"AMBER"</formula>
    </cfRule>
  </conditionalFormatting>
  <conditionalFormatting sqref="E10">
    <cfRule type="cellIs" dxfId="1" priority="56" operator="equal">
      <formula>"RED"</formula>
    </cfRule>
  </conditionalFormatting>
  <conditionalFormatting sqref="E10">
    <cfRule type="cellIs" dxfId="2" priority="57" operator="equal">
      <formula>"GREEN"</formula>
    </cfRule>
  </conditionalFormatting>
  <conditionalFormatting sqref="E11">
    <cfRule type="cellIs" dxfId="0" priority="58" operator="equal">
      <formula>"AMBER"</formula>
    </cfRule>
  </conditionalFormatting>
  <conditionalFormatting sqref="E11">
    <cfRule type="cellIs" dxfId="1" priority="59" operator="equal">
      <formula>"RED"</formula>
    </cfRule>
  </conditionalFormatting>
  <conditionalFormatting sqref="E11">
    <cfRule type="cellIs" dxfId="2" priority="60" operator="equal">
      <formula>"GREEN"</formula>
    </cfRule>
  </conditionalFormatting>
  <conditionalFormatting sqref="E12">
    <cfRule type="cellIs" dxfId="0" priority="61" operator="equal">
      <formula>"AMBER"</formula>
    </cfRule>
  </conditionalFormatting>
  <conditionalFormatting sqref="E12">
    <cfRule type="cellIs" dxfId="1" priority="62" operator="equal">
      <formula>"RED"</formula>
    </cfRule>
  </conditionalFormatting>
  <conditionalFormatting sqref="E12">
    <cfRule type="cellIs" dxfId="2" priority="63" operator="equal">
      <formula>"GREEN"</formula>
    </cfRule>
  </conditionalFormatting>
  <conditionalFormatting sqref="E13">
    <cfRule type="cellIs" dxfId="0" priority="64" operator="equal">
      <formula>"AMBER"</formula>
    </cfRule>
  </conditionalFormatting>
  <conditionalFormatting sqref="E13">
    <cfRule type="cellIs" dxfId="1" priority="65" operator="equal">
      <formula>"RED"</formula>
    </cfRule>
  </conditionalFormatting>
  <conditionalFormatting sqref="E13">
    <cfRule type="cellIs" dxfId="2" priority="66" operator="equal">
      <formula>"GREEN"</formula>
    </cfRule>
  </conditionalFormatting>
  <conditionalFormatting sqref="E14">
    <cfRule type="cellIs" dxfId="0" priority="67" operator="equal">
      <formula>"AMBER"</formula>
    </cfRule>
  </conditionalFormatting>
  <conditionalFormatting sqref="E14">
    <cfRule type="cellIs" dxfId="1" priority="68" operator="equal">
      <formula>"RED"</formula>
    </cfRule>
  </conditionalFormatting>
  <conditionalFormatting sqref="E14">
    <cfRule type="cellIs" dxfId="2" priority="69" operator="equal">
      <formula>"GREEN"</formula>
    </cfRule>
  </conditionalFormatting>
  <dataValidations count="136">
    <dataValidation allowBlank="1" showDropDown="0" showInputMessage="1" showErrorMessage="1" promptTitle="Asset Ref" prompt="Unique identifier allocated by your project to identify this asset." sqref="B20"/>
    <dataValidation allowBlank="1" showDropDown="0" showInputMessage="1" showErrorMessage="1" promptTitle="Asset Ref" prompt="Unique identifier allocated by your project to identify this asset." sqref="B21"/>
    <dataValidation allowBlank="1" showDropDown="0" showInputMessage="1" showErrorMessage="1" promptTitle="Asset Ref" prompt="Unique identifier allocated by your project to identify this asset." sqref="B22"/>
    <dataValidation allowBlank="1" showDropDown="0" showInputMessage="1" showErrorMessage="1" promptTitle="Asset Ref" prompt="Unique identifier allocated by your project to identify this asset." sqref="B23"/>
    <dataValidation allowBlank="1" showDropDown="0" showInputMessage="1" showErrorMessage="1" promptTitle="Asset Ref" prompt="Unique identifier allocated by your project to identify this asset." sqref="B24"/>
    <dataValidation allowBlank="1" showDropDown="0" showInputMessage="1" showErrorMessage="1" promptTitle="Asset Ref" prompt="Unique identifier allocated by your project to identify this asset." sqref="B25"/>
    <dataValidation allowBlank="1" showDropDown="0" showInputMessage="1" showErrorMessage="1" promptTitle="Asset Ref" prompt="Unique identifier allocated by your project to identify this asset." sqref="B26"/>
    <dataValidation allowBlank="1" showDropDown="0" showInputMessage="1" showErrorMessage="1" promptTitle="Asset Ref" prompt="Unique identifier allocated by your project to identify this asset." sqref="B27"/>
    <dataValidation allowBlank="1" showDropDown="0" showInputMessage="1" showErrorMessage="1" promptTitle="Asset Ref" prompt="Unique identifier allocated by your project to identify this asset." sqref="B28"/>
    <dataValidation allowBlank="1" showDropDown="0" showInputMessage="1" showErrorMessage="1" promptTitle="Asset Ref" prompt="Unique identifier allocated by your project to identify this asset." sqref="B29"/>
    <dataValidation allowBlank="1" showDropDown="0" showInputMessage="1" showErrorMessage="1" promptTitle="Asset Ref" prompt="Unique identifier allocated by your project to identify this asset." sqref="B30"/>
    <dataValidation allowBlank="1" showDropDown="0" showInputMessage="1" showErrorMessage="1" promptTitle="Asset Ref" prompt="Unique identifier allocated by your project to identify this asset." sqref="B31"/>
    <dataValidation allowBlank="1" showDropDown="0" showInputMessage="1" showErrorMessage="1" promptTitle="Asset Ref" prompt="Unique identifier allocated by your project to identify this asset." sqref="B32"/>
    <dataValidation allowBlank="1" showDropDown="0" showInputMessage="1" showErrorMessage="1" promptTitle="Asset Ref" prompt="Unique identifier allocated by your project to identify this asset." sqref="B33"/>
    <dataValidation allowBlank="1" showDropDown="0" showInputMessage="1" showErrorMessage="1" promptTitle="Asset Ref" prompt="Unique identifier allocated by your project to identify this asset." sqref="B34"/>
    <dataValidation allowBlank="1" showDropDown="0" showInputMessage="1" showErrorMessage="1" promptTitle="Asset Ref" prompt="Unique identifier allocated by your project to identify this asset." sqref="B35"/>
    <dataValidation allowBlank="1" showDropDown="0" showInputMessage="1" showErrorMessage="1" promptTitle="Asset Ref" prompt="Unique identifier allocated by your project to identify this asset." sqref="B36"/>
    <dataValidation type="list" allowBlank="1" showDropDown="0" showInputMessage="1" showErrorMessage="1" promptTitle="Asset Type" prompt="Please select the type of asset from Hardware; Software; Document" sqref="C20">
      <formula1>AssetTypeItems</formula1>
    </dataValidation>
    <dataValidation type="list" allowBlank="1" showDropDown="0" showInputMessage="1" showErrorMessage="1" promptTitle="Asset Type" prompt="Please select the type of asset from Hardware; Software; Document" sqref="C21">
      <formula1>AssetTypeItems</formula1>
    </dataValidation>
    <dataValidation type="list" allowBlank="1" showDropDown="0" showInputMessage="1" showErrorMessage="1" promptTitle="Asset Type" prompt="Please select the type of asset from Hardware; Software; Document" sqref="C22">
      <formula1>AssetTypeItems</formula1>
    </dataValidation>
    <dataValidation type="list" allowBlank="1" showDropDown="0" showInputMessage="1" showErrorMessage="1" promptTitle="Asset Type" prompt="Please select the type of asset from Hardware; Software; Document" sqref="C23">
      <formula1>AssetTypeItems</formula1>
    </dataValidation>
    <dataValidation type="list" allowBlank="1" showDropDown="0" showInputMessage="1" showErrorMessage="1" promptTitle="Asset Type" prompt="Please select the type of asset from Hardware; Software; Document" sqref="C24">
      <formula1>AssetTypeItems</formula1>
    </dataValidation>
    <dataValidation type="list" allowBlank="1" showDropDown="0" showInputMessage="1" showErrorMessage="1" promptTitle="Asset Type" prompt="Please select the type of asset from Hardware; Software; Document" sqref="C25">
      <formula1>AssetTypeItems</formula1>
    </dataValidation>
    <dataValidation type="list" allowBlank="1" showDropDown="0" showInputMessage="1" showErrorMessage="1" promptTitle="Asset Type" prompt="Please select the type of asset from Hardware; Software; Document" sqref="C26">
      <formula1>AssetTypeItems</formula1>
    </dataValidation>
    <dataValidation type="list" allowBlank="1" showDropDown="0" showInputMessage="1" showErrorMessage="1" promptTitle="Asset Type" prompt="Please select the type of asset from Hardware; Software; Document" sqref="C27">
      <formula1>AssetTypeItems</formula1>
    </dataValidation>
    <dataValidation type="list" allowBlank="1" showDropDown="0" showInputMessage="1" showErrorMessage="1" promptTitle="Asset Type" prompt="Please select the type of asset from Hardware; Software; Document" sqref="C28">
      <formula1>AssetTypeItems</formula1>
    </dataValidation>
    <dataValidation type="list" allowBlank="1" showDropDown="0" showInputMessage="1" showErrorMessage="1" promptTitle="Asset Type" prompt="Please select the type of asset from Hardware; Software; Document" sqref="C29">
      <formula1>AssetTypeItems</formula1>
    </dataValidation>
    <dataValidation type="list" allowBlank="1" showDropDown="0" showInputMessage="1" showErrorMessage="1" promptTitle="Asset Type" prompt="Please select the type of asset from Hardware; Software; Document" sqref="C30">
      <formula1>AssetTypeItems</formula1>
    </dataValidation>
    <dataValidation type="list" allowBlank="1" showDropDown="0" showInputMessage="1" showErrorMessage="1" promptTitle="Asset Type" prompt="Please select the type of asset from Hardware; Software; Document" sqref="C31">
      <formula1>AssetTypeItems</formula1>
    </dataValidation>
    <dataValidation type="list" allowBlank="1" showDropDown="0" showInputMessage="1" showErrorMessage="1" promptTitle="Asset Type" prompt="Please select the type of asset from Hardware; Software; Document" sqref="C32">
      <formula1>AssetTypeItems</formula1>
    </dataValidation>
    <dataValidation type="list" allowBlank="1" showDropDown="0" showInputMessage="1" showErrorMessage="1" promptTitle="Asset Type" prompt="Please select the type of asset from Hardware; Software; Document" sqref="C33">
      <formula1>AssetTypeItems</formula1>
    </dataValidation>
    <dataValidation type="list" allowBlank="1" showDropDown="0" showInputMessage="1" showErrorMessage="1" promptTitle="Asset Type" prompt="Please select the type of asset from Hardware; Software; Document" sqref="C34">
      <formula1>AssetTypeItems</formula1>
    </dataValidation>
    <dataValidation type="list" allowBlank="1" showDropDown="0" showInputMessage="1" showErrorMessage="1" promptTitle="Asset Type" prompt="Please select the type of asset from Hardware; Software; Document" sqref="C35">
      <formula1>AssetTypeItems</formula1>
    </dataValidation>
    <dataValidation type="list" allowBlank="1" showDropDown="0" showInputMessage="1" showErrorMessage="1" promptTitle="Asset Type" prompt="Please select the type of asset from Hardware; Software; Document" sqref="C36">
      <formula1>AssetTypeItems</formula1>
    </dataValidation>
    <dataValidation allowBlank="1" showDropDown="0" showInputMessage="1" showErrorMessage="1" promptTitle="Version Number" prompt="Where appropriate, such as with software, enter the version number of the asset." sqref="E20"/>
    <dataValidation allowBlank="1" showDropDown="0" showInputMessage="1" showErrorMessage="1" promptTitle="Version Number" prompt="Where appropriate, such as with software, enter the version number of the asset." sqref="E21"/>
    <dataValidation allowBlank="1" showDropDown="0" showInputMessage="1" showErrorMessage="1" promptTitle="Version Number" prompt="Where appropriate, such as with software, enter the version number of the asset." sqref="E22"/>
    <dataValidation allowBlank="1" showDropDown="0" showInputMessage="1" showErrorMessage="1" promptTitle="Version Number" prompt="Where appropriate, such as with software, enter the version number of the asset." sqref="E23"/>
    <dataValidation allowBlank="1" showDropDown="0" showInputMessage="1" showErrorMessage="1" promptTitle="Version Number" prompt="Where appropriate, such as with software, enter the version number of the asset." sqref="E24"/>
    <dataValidation allowBlank="1" showDropDown="0" showInputMessage="1" showErrorMessage="1" promptTitle="Version Number" prompt="Where appropriate, such as with software, enter the version number of the asset." sqref="E25"/>
    <dataValidation allowBlank="1" showDropDown="0" showInputMessage="1" showErrorMessage="1" promptTitle="Version Number" prompt="Where appropriate, such as with software, enter the version number of the asset." sqref="E26"/>
    <dataValidation allowBlank="1" showDropDown="0" showInputMessage="1" showErrorMessage="1" promptTitle="Version Number" prompt="Where appropriate, such as with software, enter the version number of the asset." sqref="E27"/>
    <dataValidation allowBlank="1" showDropDown="0" showInputMessage="1" showErrorMessage="1" promptTitle="Version Number" prompt="Where appropriate, such as with software, enter the version number of the asset." sqref="E28"/>
    <dataValidation allowBlank="1" showDropDown="0" showInputMessage="1" showErrorMessage="1" promptTitle="Version Number" prompt="Where appropriate, such as with software, enter the version number of the asset." sqref="E29"/>
    <dataValidation allowBlank="1" showDropDown="0" showInputMessage="1" showErrorMessage="1" promptTitle="Version Number" prompt="Where appropriate, such as with software, enter the version number of the asset." sqref="E30"/>
    <dataValidation allowBlank="1" showDropDown="0" showInputMessage="1" showErrorMessage="1" promptTitle="Version Number" prompt="Where appropriate, such as with software, enter the version number of the asset." sqref="E31"/>
    <dataValidation allowBlank="1" showDropDown="0" showInputMessage="1" showErrorMessage="1" promptTitle="Version Number" prompt="Where appropriate, such as with software, enter the version number of the asset." sqref="E32"/>
    <dataValidation allowBlank="1" showDropDown="0" showInputMessage="1" showErrorMessage="1" promptTitle="Version Number" prompt="Where appropriate, such as with software, enter the version number of the asset." sqref="E33"/>
    <dataValidation allowBlank="1" showDropDown="0" showInputMessage="1" showErrorMessage="1" promptTitle="Version Number" prompt="Where appropriate, such as with software, enter the version number of the asset." sqref="E34"/>
    <dataValidation allowBlank="1" showDropDown="0" showInputMessage="1" showErrorMessage="1" promptTitle="Version Number" prompt="Where appropriate, such as with software, enter the version number of the asset." sqref="E35"/>
    <dataValidation allowBlank="1" showDropDown="0" showInputMessage="1" showErrorMessage="1" promptTitle="Version Number" prompt="Where appropriate, such as with software, enter the version number of the asset." sqref="E36"/>
    <dataValidation allowBlank="1" showDropDown="0" showInputMessage="1" showErrorMessage="1" promptTitle="Owner of the Asset" prompt="This is likely to be the lead agent on the project." sqref="F20"/>
    <dataValidation allowBlank="1" showDropDown="0" showInputMessage="1" showErrorMessage="1" promptTitle="Owner of the Asset" prompt="This is likely to be the lead agent on the project." sqref="F21"/>
    <dataValidation allowBlank="1" showDropDown="0" showInputMessage="1" showErrorMessage="1" promptTitle="Owner of the Asset" prompt="This is likely to be the lead agent on the project." sqref="F22"/>
    <dataValidation allowBlank="1" showDropDown="0" showInputMessage="1" showErrorMessage="1" promptTitle="Owner of the Asset" prompt="This is likely to be the lead agent on the project." sqref="F23"/>
    <dataValidation allowBlank="1" showDropDown="0" showInputMessage="1" showErrorMessage="1" promptTitle="Owner of the Asset" prompt="This is likely to be the lead agent on the project." sqref="F24"/>
    <dataValidation allowBlank="1" showDropDown="0" showInputMessage="1" showErrorMessage="1" promptTitle="Owner of the Asset" prompt="This is likely to be the lead agent on the project." sqref="F25"/>
    <dataValidation allowBlank="1" showDropDown="0" showInputMessage="1" showErrorMessage="1" promptTitle="Owner of the Asset" prompt="This is likely to be the lead agent on the project." sqref="F26"/>
    <dataValidation allowBlank="1" showDropDown="0" showInputMessage="1" showErrorMessage="1" promptTitle="Owner of the Asset" prompt="This is likely to be the lead agent on the project." sqref="F27"/>
    <dataValidation allowBlank="1" showDropDown="0" showInputMessage="1" showErrorMessage="1" promptTitle="Owner of the Asset" prompt="This is likely to be the lead agent on the project." sqref="F28"/>
    <dataValidation allowBlank="1" showDropDown="0" showInputMessage="1" showErrorMessage="1" promptTitle="Owner of the Asset" prompt="This is likely to be the lead agent on the project." sqref="F29"/>
    <dataValidation allowBlank="1" showDropDown="0" showInputMessage="1" showErrorMessage="1" promptTitle="Owner of the Asset" prompt="This is likely to be the lead agent on the project." sqref="F30"/>
    <dataValidation allowBlank="1" showDropDown="0" showInputMessage="1" showErrorMessage="1" promptTitle="Owner of the Asset" prompt="This is likely to be the lead agent on the project." sqref="F31"/>
    <dataValidation allowBlank="1" showDropDown="0" showInputMessage="1" showErrorMessage="1" promptTitle="Owner of the Asset" prompt="This is likely to be the lead agent on the project." sqref="F32"/>
    <dataValidation allowBlank="1" showDropDown="0" showInputMessage="1" showErrorMessage="1" promptTitle="Owner of the Asset" prompt="This is likely to be the lead agent on the project." sqref="F33"/>
    <dataValidation allowBlank="1" showDropDown="0" showInputMessage="1" showErrorMessage="1" promptTitle="Owner of the Asset" prompt="This is likely to be the lead agent on the project." sqref="F34"/>
    <dataValidation allowBlank="1" showDropDown="0" showInputMessage="1" showErrorMessage="1" promptTitle="Owner of the Asset" prompt="This is likely to be the lead agent on the project." sqref="F35"/>
    <dataValidation allowBlank="1" showDropDown="0" showInputMessage="1" showErrorMessage="1" promptTitle="Owner of the Asset" prompt="This is likely to be the lead agent on the project." sqref="F36"/>
    <dataValidation allowBlank="1" showDropDown="0" showInputMessage="1" showErrorMessage="1" promptTitle="Value of Asset" prompt="For software, cost to develop via NeCTAR EIF AND Co-Investment. For hardware, cost of asset." sqref="G20"/>
    <dataValidation allowBlank="1" showDropDown="0" showInputMessage="1" showErrorMessage="1" promptTitle="Value of Asset" prompt="For software, cost to develop via NeCTAR EIF AND Co-Investment. For hardware, cost of asset." sqref="G21"/>
    <dataValidation allowBlank="1" showDropDown="0" showInputMessage="1" showErrorMessage="1" promptTitle="Value of Asset" prompt="For software, cost to develop via NeCTAR EIF AND Co-Investment. For hardware, cost of asset." sqref="G22"/>
    <dataValidation allowBlank="1" showDropDown="0" showInputMessage="1" showErrorMessage="1" promptTitle="Value of Asset" prompt="For software, cost to develop via NeCTAR EIF AND Co-Investment. For hardware, cost of asset." sqref="G23"/>
    <dataValidation allowBlank="1" showDropDown="0" showInputMessage="1" showErrorMessage="1" promptTitle="Value of Asset" prompt="For software, cost to develop via NeCTAR EIF AND Co-Investment. For hardware, cost of asset." sqref="G24"/>
    <dataValidation allowBlank="1" showDropDown="0" showInputMessage="1" showErrorMessage="1" promptTitle="Value of Asset" prompt="For software, cost to develop via NeCTAR EIF AND Co-Investment. For hardware, cost of asset." sqref="G25"/>
    <dataValidation allowBlank="1" showDropDown="0" showInputMessage="1" showErrorMessage="1" promptTitle="Value of Asset" prompt="For software, cost to develop via NeCTAR EIF AND Co-Investment. For hardware, cost of asset." sqref="G26"/>
    <dataValidation allowBlank="1" showDropDown="0" showInputMessage="1" showErrorMessage="1" promptTitle="Value of Asset" prompt="For software, cost to develop via NeCTAR EIF AND Co-Investment. For hardware, cost of asset." sqref="G27"/>
    <dataValidation allowBlank="1" showDropDown="0" showInputMessage="1" showErrorMessage="1" promptTitle="Value of Asset" prompt="For software, cost to develop via NeCTAR EIF AND Co-Investment. For hardware, cost of asset." sqref="G28"/>
    <dataValidation allowBlank="1" showDropDown="0" showInputMessage="1" showErrorMessage="1" promptTitle="Value of Asset" prompt="For software, cost to develop via NeCTAR EIF AND Co-Investment. For hardware, cost of asset." sqref="G29"/>
    <dataValidation allowBlank="1" showDropDown="0" showInputMessage="1" showErrorMessage="1" promptTitle="Value of Asset" prompt="For software, cost to develop via NeCTAR EIF AND Co-Investment. For hardware, cost of asset." sqref="G30"/>
    <dataValidation allowBlank="1" showDropDown="0" showInputMessage="1" showErrorMessage="1" promptTitle="Value of Asset" prompt="For software, cost to develop via NeCTAR EIF AND Co-Investment. For hardware, cost of asset." sqref="G31"/>
    <dataValidation allowBlank="1" showDropDown="0" showInputMessage="1" showErrorMessage="1" promptTitle="Value of Asset" prompt="For software, cost to develop via NeCTAR EIF AND Co-Investment. For hardware, cost of asset." sqref="G32"/>
    <dataValidation allowBlank="1" showDropDown="0" showInputMessage="1" showErrorMessage="1" promptTitle="Value of Asset" prompt="For software, cost to develop via NeCTAR EIF AND Co-Investment. For hardware, cost of asset." sqref="G33"/>
    <dataValidation allowBlank="1" showDropDown="0" showInputMessage="1" showErrorMessage="1" promptTitle="Value of Asset" prompt="For software, cost to develop via NeCTAR EIF AND Co-Investment. For hardware, cost of asset." sqref="G34"/>
    <dataValidation allowBlank="1" showDropDown="0" showInputMessage="1" showErrorMessage="1" promptTitle="Value of Asset" prompt="For software, cost to develop via NeCTAR EIF AND Co-Investment. For hardware, cost of asset." sqref="G35"/>
    <dataValidation allowBlank="1" showDropDown="0" showInputMessage="1" showErrorMessage="1" promptTitle="Value of Asset" prompt="For software, cost to develop via NeCTAR EIF AND Co-Investment. For hardware, cost of asset." sqref="G36"/>
    <dataValidation allowBlank="1" showDropDown="0" showInputMessage="1" showErrorMessage="1" promptTitle="Location of Asset" prompt="For software, this may be a software repository/url. For hardware,the physical location (mailing address.)" sqref="H20"/>
    <dataValidation allowBlank="1" showDropDown="0" showInputMessage="1" showErrorMessage="1" promptTitle="Location of Asset" prompt="For software, this may be a software repository/url. For hardware,the physical location (mailing address.)" sqref="H21"/>
    <dataValidation allowBlank="1" showDropDown="0" showInputMessage="1" showErrorMessage="1" promptTitle="Location of Asset" prompt="For software, this may be a software repository/url. For hardware,the physical location (mailing address.)" sqref="H22"/>
    <dataValidation allowBlank="1" showDropDown="0" showInputMessage="1" showErrorMessage="1" promptTitle="Location of Asset" prompt="For software, this may be a software repository/url. For hardware,the physical location (mailing address.)" sqref="H23"/>
    <dataValidation allowBlank="1" showDropDown="0" showInputMessage="1" showErrorMessage="1" promptTitle="Location of Asset" prompt="For software, this may be a software repository/url. For hardware,the physical location (mailing address.)" sqref="H24"/>
    <dataValidation allowBlank="1" showDropDown="0" showInputMessage="1" showErrorMessage="1" promptTitle="Location of Asset" prompt="For software, this may be a software repository/url. For hardware,the physical location (mailing address.)" sqref="H25"/>
    <dataValidation allowBlank="1" showDropDown="0" showInputMessage="1" showErrorMessage="1" promptTitle="Location of Asset" prompt="For software, this may be a software repository/url. For hardware,the physical location (mailing address.)" sqref="H26"/>
    <dataValidation allowBlank="1" showDropDown="0" showInputMessage="1" showErrorMessage="1" promptTitle="Location of Asset" prompt="For software, this may be a software repository/url. For hardware,the physical location (mailing address.)" sqref="H27"/>
    <dataValidation allowBlank="1" showDropDown="0" showInputMessage="1" showErrorMessage="1" promptTitle="Location of Asset" prompt="For software, this may be a software repository/url. For hardware,the physical location (mailing address.)" sqref="H28"/>
    <dataValidation allowBlank="1" showDropDown="0" showInputMessage="1" showErrorMessage="1" promptTitle="Location of Asset" prompt="For software, this may be a software repository/url. For hardware,the physical location (mailing address.)" sqref="H29"/>
    <dataValidation allowBlank="1" showDropDown="0" showInputMessage="1" showErrorMessage="1" promptTitle="Location of Asset" prompt="For software, this may be a software repository/url. For hardware,the physical location (mailing address.)" sqref="H30"/>
    <dataValidation allowBlank="1" showDropDown="0" showInputMessage="1" showErrorMessage="1" promptTitle="Location of Asset" prompt="For software, this may be a software repository/url. For hardware,the physical location (mailing address.)" sqref="H31"/>
    <dataValidation allowBlank="1" showDropDown="0" showInputMessage="1" showErrorMessage="1" promptTitle="Location of Asset" prompt="For software, this may be a software repository/url. For hardware,the physical location (mailing address.)" sqref="H32"/>
    <dataValidation allowBlank="1" showDropDown="0" showInputMessage="1" showErrorMessage="1" promptTitle="Location of Asset" prompt="For software, this may be a software repository/url. For hardware,the physical location (mailing address.)" sqref="H33"/>
    <dataValidation allowBlank="1" showDropDown="0" showInputMessage="1" showErrorMessage="1" promptTitle="Location of Asset" prompt="For software, this may be a software repository/url. For hardware,the physical location (mailing address.)" sqref="H34"/>
    <dataValidation allowBlank="1" showDropDown="0" showInputMessage="1" showErrorMessage="1" promptTitle="Location of Asset" prompt="For software, this may be a software repository/url. For hardware,the physical location (mailing address.)" sqref="H35"/>
    <dataValidation allowBlank="1" showDropDown="0" showInputMessage="1" showErrorMessage="1" promptTitle="Location of Asset" prompt="For software, this may be a software repository/url. For hardware,the physical location (mailing address.)" sqref="H36"/>
    <dataValidation allowBlank="1" showDropDown="0" showInputMessage="1" showErrorMessage="1" promptTitle="Local Asset Tag" prompt="Where allocated." sqref="I20"/>
    <dataValidation allowBlank="1" showDropDown="0" showInputMessage="1" showErrorMessage="1" promptTitle="Local Asset Tag" prompt="Where allocated." sqref="I21"/>
    <dataValidation allowBlank="1" showDropDown="0" showInputMessage="1" showErrorMessage="1" promptTitle="Local Asset Tag" prompt="Where allocated." sqref="I22"/>
    <dataValidation allowBlank="1" showDropDown="0" showInputMessage="1" showErrorMessage="1" promptTitle="Local Asset Tag" prompt="Where allocated." sqref="I23"/>
    <dataValidation allowBlank="1" showDropDown="0" showInputMessage="1" showErrorMessage="1" promptTitle="Local Asset Tag" prompt="Where allocated." sqref="I24"/>
    <dataValidation allowBlank="1" showDropDown="0" showInputMessage="1" showErrorMessage="1" promptTitle="Local Asset Tag" prompt="Where allocated." sqref="I25"/>
    <dataValidation allowBlank="1" showDropDown="0" showInputMessage="1" showErrorMessage="1" promptTitle="Local Asset Tag" prompt="Where allocated." sqref="I26"/>
    <dataValidation allowBlank="1" showDropDown="0" showInputMessage="1" showErrorMessage="1" promptTitle="Local Asset Tag" prompt="Where allocated." sqref="I27"/>
    <dataValidation allowBlank="1" showDropDown="0" showInputMessage="1" showErrorMessage="1" promptTitle="Local Asset Tag" prompt="Where allocated." sqref="I28"/>
    <dataValidation allowBlank="1" showDropDown="0" showInputMessage="1" showErrorMessage="1" promptTitle="Local Asset Tag" prompt="Where allocated." sqref="I29"/>
    <dataValidation allowBlank="1" showDropDown="0" showInputMessage="1" showErrorMessage="1" promptTitle="Local Asset Tag" prompt="Where allocated." sqref="I30"/>
    <dataValidation allowBlank="1" showDropDown="0" showInputMessage="1" showErrorMessage="1" promptTitle="Local Asset Tag" prompt="Where allocated." sqref="I31"/>
    <dataValidation allowBlank="1" showDropDown="0" showInputMessage="1" showErrorMessage="1" promptTitle="Local Asset Tag" prompt="Where allocated." sqref="I32"/>
    <dataValidation allowBlank="1" showDropDown="0" showInputMessage="1" showErrorMessage="1" promptTitle="Local Asset Tag" prompt="Where allocated." sqref="I33"/>
    <dataValidation allowBlank="1" showDropDown="0" showInputMessage="1" showErrorMessage="1" promptTitle="Local Asset Tag" prompt="Where allocated." sqref="I34"/>
    <dataValidation allowBlank="1" showDropDown="0" showInputMessage="1" showErrorMessage="1" promptTitle="Local Asset Tag" prompt="Where allocated." sqref="I35"/>
    <dataValidation allowBlank="1" showDropDown="0" showInputMessage="1" showErrorMessage="1" promptTitle="Local Asset Tag" prompt="Where allocated." sqref="I36"/>
    <dataValidation type="list" allowBlank="1" showDropDown="0" showInputMessage="1" showErrorMessage="1" promptTitle="Current Status of Asset" prompt="Please select an option; In Pilot; In Production; Out of Service." sqref="J20">
      <formula1>StatusItems</formula1>
    </dataValidation>
    <dataValidation type="list" allowBlank="1" showDropDown="0" showInputMessage="1" showErrorMessage="1" promptTitle="Current Status of Asset" prompt="Please select an option; In Pilot; In Production; Out of Service." sqref="J21">
      <formula1>StatusItems</formula1>
    </dataValidation>
    <dataValidation type="list" allowBlank="1" showDropDown="0" showInputMessage="1" showErrorMessage="1" promptTitle="Current Status of Asset" prompt="Please select an option; In Pilot; In Production; Out of Service." sqref="J22">
      <formula1>StatusItems</formula1>
    </dataValidation>
    <dataValidation type="list" allowBlank="1" showDropDown="0" showInputMessage="1" showErrorMessage="1" promptTitle="Current Status of Asset" prompt="Please select an option; In Pilot; In Production; Out of Service." sqref="J23">
      <formula1>StatusItems</formula1>
    </dataValidation>
    <dataValidation type="list" allowBlank="1" showDropDown="0" showInputMessage="1" showErrorMessage="1" promptTitle="Current Status of Asset" prompt="Please select an option; In Pilot; In Production; Out of Service." sqref="J24">
      <formula1>StatusItems</formula1>
    </dataValidation>
    <dataValidation type="list" allowBlank="1" showDropDown="0" showInputMessage="1" showErrorMessage="1" promptTitle="Current Status of Asset" prompt="Please select an option; In Pilot; In Production; Out of Service." sqref="J25">
      <formula1>StatusItems</formula1>
    </dataValidation>
    <dataValidation type="list" allowBlank="1" showDropDown="0" showInputMessage="1" showErrorMessage="1" promptTitle="Current Status of Asset" prompt="Please select an option; In Pilot; In Production; Out of Service." sqref="J26">
      <formula1>StatusItems</formula1>
    </dataValidation>
    <dataValidation type="list" allowBlank="1" showDropDown="0" showInputMessage="1" showErrorMessage="1" promptTitle="Current Status of Asset" prompt="Please select an option; In Pilot; In Production; Out of Service." sqref="J27">
      <formula1>StatusItems</formula1>
    </dataValidation>
    <dataValidation type="list" allowBlank="1" showDropDown="0" showInputMessage="1" showErrorMessage="1" promptTitle="Current Status of Asset" prompt="Please select an option; In Pilot; In Production; Out of Service." sqref="J28">
      <formula1>StatusItems</formula1>
    </dataValidation>
    <dataValidation type="list" allowBlank="1" showDropDown="0" showInputMessage="1" showErrorMessage="1" promptTitle="Current Status of Asset" prompt="Please select an option; In Pilot; In Production; Out of Service." sqref="J29">
      <formula1>StatusItems</formula1>
    </dataValidation>
    <dataValidation type="list" allowBlank="1" showDropDown="0" showInputMessage="1" showErrorMessage="1" promptTitle="Current Status of Asset" prompt="Please select an option; In Pilot; In Production; Out of Service." sqref="J30">
      <formula1>StatusItems</formula1>
    </dataValidation>
    <dataValidation type="list" allowBlank="1" showDropDown="0" showInputMessage="1" showErrorMessage="1" promptTitle="Current Status of Asset" prompt="Please select an option; In Pilot; In Production; Out of Service." sqref="J31">
      <formula1>StatusItems</formula1>
    </dataValidation>
    <dataValidation type="list" allowBlank="1" showDropDown="0" showInputMessage="1" showErrorMessage="1" promptTitle="Current Status of Asset" prompt="Please select an option; In Pilot; In Production; Out of Service." sqref="J32">
      <formula1>StatusItems</formula1>
    </dataValidation>
    <dataValidation type="list" allowBlank="1" showDropDown="0" showInputMessage="1" showErrorMessage="1" promptTitle="Current Status of Asset" prompt="Please select an option; In Pilot; In Production; Out of Service." sqref="J33">
      <formula1>StatusItems</formula1>
    </dataValidation>
    <dataValidation type="list" allowBlank="1" showDropDown="0" showInputMessage="1" showErrorMessage="1" promptTitle="Current Status of Asset" prompt="Please select an option; In Pilot; In Production; Out of Service." sqref="J34">
      <formula1>StatusItems</formula1>
    </dataValidation>
    <dataValidation type="list" allowBlank="1" showDropDown="0" showInputMessage="1" showErrorMessage="1" promptTitle="Current Status of Asset" prompt="Please select an option; In Pilot; In Production; Out of Service." sqref="J35">
      <formula1>StatusItems</formula1>
    </dataValidation>
    <dataValidation type="list" allowBlank="1" showDropDown="0" showInputMessage="1" showErrorMessage="1" promptTitle="Current Status of Asset" prompt="Please select an option; In Pilot; In Production; Out of Service." sqref="J36">
      <formula1>StatusItems</formula1>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s>
  <printOptions gridLines="false" gridLinesSet="true"/>
  <pageMargins left="0.7" right="0.7" top="0.75" bottom="0.75" header="0.3" footer="0.3"/>
  <pageSetup paperSize="9" orientation="landscape" scale="87" fitToHeight="0" fitToWidth="1"/>
  <headerFooter differentOddEven="false" differentFirst="false" scaleWithDoc="true" alignWithMargins="true">
    <oddHeader/>
    <oddFooter/>
    <evenHeader/>
    <evenFooter/>
    <firstHeader/>
    <firstFooter/>
  </headerFooter>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I13" sqref="I13"/>
    </sheetView>
  </sheetViews>
  <sheetFormatPr defaultRowHeight="14.4" defaultColWidth="8.85546875" outlineLevelRow="0" outlineLevelCol="0"/>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tabColor rgb="FFCCFFCC"/>
    <outlinePr summaryBelow="1" summaryRight="1"/>
  </sheetPr>
  <dimension ref="A1:WVW57"/>
  <sheetViews>
    <sheetView tabSelected="0" workbookViewId="0" showGridLines="false" showRowColHeaders="1">
      <selection activeCell="K37" sqref="K37"/>
    </sheetView>
  </sheetViews>
  <sheetFormatPr defaultRowHeight="14.4" defaultColWidth="8.85546875" outlineLevelRow="0" outlineLevelCol="0"/>
  <cols>
    <col min="1" max="1" width="8.42578125" customWidth="true" style="354"/>
    <col min="2" max="2" width="15.85546875" customWidth="true" style="354"/>
    <col min="3" max="3" width="17.7109375" customWidth="true" style="354"/>
    <col min="4" max="4" width="14.28515625" customWidth="true" style="354"/>
    <col min="5" max="5" width="13" customWidth="true" style="354"/>
    <col min="6" max="6" width="14" customWidth="true" style="354"/>
    <col min="7" max="7" width="14" customWidth="true" style="354"/>
    <col min="8" max="8" width="14" customWidth="true" style="354"/>
    <col min="9" max="9" width="14.42578125" customWidth="true" style="354"/>
    <col min="10" max="10" width="17.7109375" customWidth="true" style="354"/>
    <col min="11" max="11" width="16.28515625" customWidth="true" style="354"/>
    <col min="12" max="12" width="14" customWidth="true" style="354"/>
    <col min="13" max="13" width="17" customWidth="true" style="354"/>
    <col min="14" max="14" width="14.42578125" hidden="true" customWidth="true" style="354"/>
    <col min="15" max="15" width="9.140625" hidden="true" customWidth="true" style="354"/>
    <col min="16" max="16" width="18" hidden="true" customWidth="true" style="354"/>
    <col min="17" max="17" width="16" hidden="true" customWidth="true" style="354"/>
    <col min="18" max="18" width="9.140625" hidden="true" customWidth="true" style="354"/>
    <col min="19" max="19" width="34.42578125" hidden="true" customWidth="true" style="354"/>
    <col min="20" max="20" width="23.28515625" hidden="true" customWidth="true" style="354"/>
    <col min="21" max="21" width="16.7109375" customWidth="true" style="354"/>
    <col min="22" max="22" width="8.85546875" style="354"/>
    <col min="23" max="23" width="8.85546875" style="354"/>
    <col min="24" max="24" width="8.85546875" style="354"/>
    <col min="25" max="25" width="8.85546875" style="354"/>
    <col min="26" max="26" width="8.85546875" style="354"/>
    <col min="27" max="27" width="8.85546875" style="354"/>
    <col min="28" max="28" width="8.85546875" style="354"/>
    <col min="29" max="29" width="8.85546875" style="354"/>
    <col min="30" max="30" width="8.85546875" style="354"/>
    <col min="31" max="31" width="8.85546875" style="354"/>
    <col min="32" max="32" width="8.85546875" style="354"/>
    <col min="33" max="33" width="8.85546875" style="354"/>
    <col min="34" max="34" width="8.85546875" style="354"/>
    <col min="35" max="35" width="8.85546875" style="354"/>
    <col min="36" max="36" width="8.85546875" style="354"/>
    <col min="37" max="37" width="8.85546875" style="354"/>
    <col min="38" max="38" width="8.85546875" style="354"/>
    <col min="39" max="39" width="8.85546875" style="354"/>
    <col min="40" max="40" width="8.85546875" style="354"/>
    <col min="41" max="41" width="8.85546875" style="354"/>
    <col min="42" max="42" width="8.85546875" style="354"/>
    <col min="43" max="43" width="8.85546875" style="354"/>
    <col min="44" max="44" width="8.85546875" style="354"/>
    <col min="45" max="45" width="8.85546875" style="354"/>
    <col min="46" max="46" width="8.85546875" style="354"/>
    <col min="47" max="47" width="8.85546875" style="354"/>
    <col min="48" max="48" width="8.85546875" style="354"/>
    <col min="49" max="49" width="8.85546875" style="354"/>
    <col min="50" max="50" width="8.85546875" style="354"/>
    <col min="51" max="51" width="8.85546875" style="354"/>
    <col min="52" max="52" width="8.85546875" style="354"/>
    <col min="53" max="53" width="8.85546875" style="354"/>
    <col min="54" max="54" width="8.85546875" style="354"/>
    <col min="55" max="55" width="8.85546875" style="354"/>
    <col min="56" max="56" width="8.85546875" style="354"/>
    <col min="57" max="57" width="8.85546875" style="354"/>
    <col min="58" max="58" width="8.85546875" style="354"/>
    <col min="59" max="59" width="8.85546875" style="354"/>
    <col min="60" max="60" width="8.85546875" style="354"/>
    <col min="61" max="61" width="8.85546875" style="354"/>
    <col min="62" max="62" width="8.85546875" style="354"/>
    <col min="63" max="63" width="8.85546875" style="354"/>
    <col min="64" max="64" width="8.85546875" style="354"/>
    <col min="65" max="65" width="8.85546875" style="354"/>
    <col min="66" max="66" width="8.85546875" style="354"/>
    <col min="67" max="67" width="8.85546875" style="354"/>
    <col min="68" max="68" width="8.85546875" style="354"/>
    <col min="69" max="69" width="8.85546875" style="354"/>
    <col min="70" max="70" width="8.85546875" style="354"/>
    <col min="71" max="71" width="8.85546875" style="354"/>
    <col min="72" max="72" width="8.85546875" style="354"/>
    <col min="73" max="73" width="8.85546875" style="354"/>
    <col min="74" max="74" width="8.85546875" style="354"/>
    <col min="75" max="75" width="8.85546875" style="354"/>
    <col min="76" max="76" width="8.85546875" style="354"/>
    <col min="77" max="77" width="8.85546875" style="354"/>
    <col min="78" max="78" width="8.85546875" style="354"/>
    <col min="79" max="79" width="8.85546875" style="354"/>
    <col min="80" max="80" width="8.85546875" style="354"/>
    <col min="81" max="81" width="8.85546875" style="354"/>
    <col min="82" max="82" width="8.85546875" style="354"/>
    <col min="83" max="83" width="8.85546875" style="354"/>
    <col min="84" max="84" width="8.85546875" style="354"/>
    <col min="85" max="85" width="8.85546875" style="354"/>
    <col min="86" max="86" width="8.85546875" style="354"/>
    <col min="87" max="87" width="8.85546875" style="354"/>
    <col min="88" max="88" width="8.85546875" style="354"/>
    <col min="89" max="89" width="8.85546875" style="354"/>
    <col min="90" max="90" width="8.85546875" style="354"/>
    <col min="91" max="91" width="8.85546875" style="354"/>
    <col min="92" max="92" width="8.85546875" style="354"/>
    <col min="93" max="93" width="8.85546875" style="354"/>
    <col min="94" max="94" width="8.85546875" style="354"/>
    <col min="95" max="95" width="8.85546875" style="354"/>
    <col min="96" max="96" width="8.85546875" style="354"/>
    <col min="97" max="97" width="8.85546875" style="354"/>
    <col min="98" max="98" width="8.85546875" style="354"/>
    <col min="99" max="99" width="8.85546875" style="354"/>
    <col min="100" max="100" width="8.85546875" style="354"/>
    <col min="101" max="101" width="8.85546875" style="354"/>
    <col min="102" max="102" width="8.85546875" style="354"/>
    <col min="103" max="103" width="8.85546875" style="354"/>
    <col min="104" max="104" width="8.85546875" style="354"/>
    <col min="105" max="105" width="8.85546875" style="354"/>
    <col min="106" max="106" width="8.85546875" style="354"/>
    <col min="107" max="107" width="8.85546875" style="354"/>
    <col min="108" max="108" width="8.85546875" style="354"/>
    <col min="109" max="109" width="8.85546875" style="354"/>
    <col min="110" max="110" width="8.85546875" style="354"/>
    <col min="111" max="111" width="8.85546875" style="354"/>
    <col min="112" max="112" width="8.85546875" style="354"/>
    <col min="113" max="113" width="8.85546875" style="354"/>
    <col min="114" max="114" width="8.85546875" style="354"/>
    <col min="115" max="115" width="8.85546875" style="354"/>
    <col min="116" max="116" width="8.85546875" style="354"/>
    <col min="117" max="117" width="8.85546875" style="354"/>
    <col min="118" max="118" width="8.85546875" style="354"/>
    <col min="119" max="119" width="8.85546875" style="354"/>
    <col min="120" max="120" width="8.85546875" style="354"/>
    <col min="121" max="121" width="8.85546875" style="354"/>
    <col min="122" max="122" width="8.85546875" style="354"/>
    <col min="123" max="123" width="8.85546875" style="354"/>
    <col min="124" max="124" width="8.85546875" style="354"/>
    <col min="125" max="125" width="8.85546875" style="354"/>
    <col min="126" max="126" width="8.85546875" style="354"/>
    <col min="127" max="127" width="8.85546875" style="354"/>
    <col min="128" max="128" width="8.85546875" style="354"/>
    <col min="129" max="129" width="8.85546875" style="354"/>
    <col min="130" max="130" width="8.85546875" style="354"/>
    <col min="131" max="131" width="8.85546875" style="354"/>
    <col min="132" max="132" width="8.85546875" style="354"/>
    <col min="133" max="133" width="8.85546875" style="354"/>
    <col min="134" max="134" width="8.85546875" style="354"/>
    <col min="135" max="135" width="8.85546875" style="354"/>
    <col min="136" max="136" width="8.85546875" style="354"/>
    <col min="137" max="137" width="8.85546875" style="354"/>
    <col min="138" max="138" width="8.85546875" style="354"/>
    <col min="139" max="139" width="8.85546875" style="354"/>
    <col min="140" max="140" width="8.85546875" style="354"/>
    <col min="141" max="141" width="8.85546875" style="354"/>
    <col min="142" max="142" width="8.85546875" style="354"/>
    <col min="143" max="143" width="8.85546875" style="354"/>
    <col min="144" max="144" width="8.85546875" style="354"/>
    <col min="145" max="145" width="8.85546875" style="354"/>
    <col min="146" max="146" width="8.85546875" style="354"/>
    <col min="147" max="147" width="8.85546875" style="354"/>
    <col min="148" max="148" width="8.85546875" style="354"/>
    <col min="149" max="149" width="8.85546875" style="354"/>
    <col min="150" max="150" width="8.85546875" style="354"/>
    <col min="151" max="151" width="8.85546875" style="354"/>
    <col min="152" max="152" width="8.85546875" style="354"/>
    <col min="153" max="153" width="8.85546875" style="354"/>
    <col min="154" max="154" width="8.85546875" style="354"/>
    <col min="155" max="155" width="8.85546875" style="354"/>
    <col min="156" max="156" width="8.85546875" style="354"/>
    <col min="157" max="157" width="8.85546875" style="354"/>
    <col min="158" max="158" width="8.85546875" style="354"/>
    <col min="159" max="159" width="8.85546875" style="354"/>
    <col min="160" max="160" width="8.85546875" style="354"/>
    <col min="161" max="161" width="8.85546875" style="354"/>
    <col min="162" max="162" width="8.85546875" style="354"/>
    <col min="163" max="163" width="8.85546875" style="354"/>
    <col min="164" max="164" width="8.85546875" style="354"/>
    <col min="165" max="165" width="8.85546875" style="354"/>
    <col min="166" max="166" width="8.85546875" style="354"/>
    <col min="167" max="167" width="8.85546875" style="354"/>
    <col min="168" max="168" width="8.85546875" style="354"/>
    <col min="169" max="169" width="8.85546875" style="354"/>
    <col min="170" max="170" width="8.85546875" style="354"/>
    <col min="171" max="171" width="8.85546875" style="354"/>
    <col min="172" max="172" width="8.85546875" style="354"/>
    <col min="173" max="173" width="8.85546875" style="354"/>
    <col min="174" max="174" width="8.85546875" style="354"/>
    <col min="175" max="175" width="8.85546875" style="354"/>
    <col min="176" max="176" width="8.85546875" style="354"/>
    <col min="177" max="177" width="8.85546875" style="354"/>
    <col min="178" max="178" width="8.85546875" style="354"/>
    <col min="179" max="179" width="8.85546875" style="354"/>
    <col min="180" max="180" width="8.85546875" style="354"/>
    <col min="181" max="181" width="8.85546875" style="354"/>
    <col min="182" max="182" width="8.85546875" style="354"/>
    <col min="183" max="183" width="8.85546875" style="354"/>
    <col min="184" max="184" width="8.85546875" style="354"/>
    <col min="185" max="185" width="8.85546875" style="354"/>
    <col min="186" max="186" width="8.85546875" style="354"/>
    <col min="187" max="187" width="8.85546875" style="354"/>
    <col min="188" max="188" width="8.85546875" style="354"/>
    <col min="189" max="189" width="8.85546875" style="354"/>
    <col min="190" max="190" width="8.85546875" style="354"/>
    <col min="191" max="191" width="8.85546875" style="354"/>
    <col min="192" max="192" width="8.85546875" style="354"/>
    <col min="193" max="193" width="8.85546875" style="354"/>
    <col min="194" max="194" width="8.85546875" style="354"/>
    <col min="195" max="195" width="8.85546875" style="354"/>
    <col min="196" max="196" width="8.85546875" style="354"/>
    <col min="197" max="197" width="8.85546875" style="354"/>
    <col min="198" max="198" width="8.85546875" style="354"/>
    <col min="199" max="199" width="8.85546875" style="354"/>
    <col min="200" max="200" width="8.85546875" style="354"/>
    <col min="201" max="201" width="8.85546875" style="354"/>
    <col min="202" max="202" width="8.85546875" style="354"/>
    <col min="203" max="203" width="8.85546875" style="354"/>
    <col min="204" max="204" width="8.85546875" style="354"/>
    <col min="205" max="205" width="8.85546875" style="354"/>
    <col min="206" max="206" width="8.85546875" style="354"/>
    <col min="207" max="207" width="8.85546875" style="354"/>
    <col min="208" max="208" width="8.85546875" style="354"/>
    <col min="209" max="209" width="8.85546875" style="354"/>
    <col min="210" max="210" width="8.85546875" style="354"/>
    <col min="211" max="211" width="8.85546875" style="354"/>
    <col min="212" max="212" width="8.85546875" style="354"/>
    <col min="213" max="213" width="8.85546875" style="354"/>
    <col min="214" max="214" width="8.85546875" style="354"/>
    <col min="215" max="215" width="8.85546875" style="354"/>
    <col min="216" max="216" width="8.85546875" style="354"/>
    <col min="217" max="217" width="8.85546875" style="354"/>
    <col min="218" max="218" width="8.85546875" style="354"/>
    <col min="219" max="219" width="8.85546875" style="354"/>
    <col min="220" max="220" width="8.85546875" style="354"/>
    <col min="221" max="221" width="8.85546875" style="354"/>
    <col min="222" max="222" width="8.85546875" style="354"/>
    <col min="223" max="223" width="8.85546875" style="354"/>
    <col min="224" max="224" width="8.85546875" style="354"/>
    <col min="225" max="225" width="8.85546875" style="354"/>
    <col min="226" max="226" width="8.85546875" style="354"/>
    <col min="227" max="227" width="8.85546875" style="354"/>
    <col min="228" max="228" width="8.85546875" style="354"/>
    <col min="229" max="229" width="8.85546875" style="354"/>
    <col min="230" max="230" width="8.85546875" style="354"/>
    <col min="231" max="231" width="8.85546875" style="354"/>
    <col min="232" max="232" width="8.85546875" style="354"/>
    <col min="233" max="233" width="8.85546875" style="354"/>
    <col min="234" max="234" width="8.85546875" style="354"/>
    <col min="235" max="235" width="8.85546875" style="354"/>
    <col min="236" max="236" width="8.85546875" style="354"/>
    <col min="237" max="237" width="8.85546875" style="354"/>
    <col min="238" max="238" width="8.85546875" style="354"/>
    <col min="239" max="239" width="8.85546875" style="354"/>
    <col min="240" max="240" width="8.85546875" style="354"/>
    <col min="241" max="241" width="8.85546875" style="354"/>
    <col min="242" max="242" width="8.85546875" style="354"/>
    <col min="243" max="243" width="8.85546875" style="354"/>
    <col min="244" max="244" width="8.85546875" style="354"/>
    <col min="245" max="245" width="8.85546875" style="354"/>
    <col min="246" max="246" width="8.85546875" style="354"/>
    <col min="247" max="247" width="8.85546875" style="354"/>
    <col min="248" max="248" width="8.85546875" style="354"/>
    <col min="249" max="249" width="8.85546875" style="354"/>
    <col min="250" max="250" width="8.85546875" style="354"/>
    <col min="251" max="251" width="8.85546875" style="354"/>
    <col min="252" max="252" width="8.85546875" style="354"/>
    <col min="253" max="253" width="8.85546875" style="354"/>
    <col min="254" max="254" width="8.85546875" style="354"/>
    <col min="255" max="255" width="8.85546875" style="354"/>
    <col min="256" max="256" width="8.85546875" style="354"/>
    <col min="257" max="257" width="8.85546875" style="354"/>
    <col min="258" max="258" width="8.85546875" style="354"/>
    <col min="259" max="259" width="9.7109375" customWidth="true" style="354"/>
    <col min="260" max="260" width="21.85546875" customWidth="true" style="354"/>
    <col min="261" max="261" width="13" customWidth="true" style="354"/>
    <col min="262" max="262" width="14" customWidth="true" style="354"/>
    <col min="263" max="263" width="14" customWidth="true" style="354"/>
    <col min="264" max="264" width="14" customWidth="true" style="354"/>
    <col min="265" max="265" width="17.140625" customWidth="true" style="354"/>
    <col min="266" max="266" width="17.7109375" customWidth="true" style="354"/>
    <col min="267" max="267" width="16.28515625" customWidth="true" style="354"/>
    <col min="268" max="268" width="14" customWidth="true" style="354"/>
    <col min="269" max="269" width="17" customWidth="true" style="354"/>
    <col min="270" max="270" width="14.42578125" customWidth="true" style="354"/>
    <col min="271" max="271" width="8.85546875" style="354"/>
    <col min="272" max="272" width="8.85546875" style="354"/>
    <col min="273" max="273" width="8.85546875" style="354"/>
    <col min="274" max="274" width="8.85546875" style="354"/>
    <col min="275" max="275" width="8.85546875" style="354"/>
    <col min="276" max="276" width="8.85546875" style="354"/>
    <col min="277" max="277" width="8.85546875" style="354"/>
    <col min="278" max="278" width="8.85546875" style="354"/>
    <col min="279" max="279" width="8.85546875" style="354"/>
    <col min="280" max="280" width="8.85546875" style="354"/>
    <col min="281" max="281" width="8.85546875" style="354"/>
    <col min="282" max="282" width="8.85546875" style="354"/>
    <col min="283" max="283" width="8.85546875" style="354"/>
    <col min="284" max="284" width="8.85546875" style="354"/>
    <col min="285" max="285" width="8.85546875" style="354"/>
    <col min="286" max="286" width="8.85546875" style="354"/>
    <col min="287" max="287" width="8.85546875" style="354"/>
    <col min="288" max="288" width="8.85546875" style="354"/>
    <col min="289" max="289" width="8.85546875" style="354"/>
    <col min="290" max="290" width="8.85546875" style="354"/>
    <col min="291" max="291" width="8.85546875" style="354"/>
    <col min="292" max="292" width="8.85546875" style="354"/>
    <col min="293" max="293" width="8.85546875" style="354"/>
    <col min="294" max="294" width="8.85546875" style="354"/>
    <col min="295" max="295" width="8.85546875" style="354"/>
    <col min="296" max="296" width="8.85546875" style="354"/>
    <col min="297" max="297" width="8.85546875" style="354"/>
    <col min="298" max="298" width="8.85546875" style="354"/>
    <col min="299" max="299" width="8.85546875" style="354"/>
    <col min="300" max="300" width="8.85546875" style="354"/>
    <col min="301" max="301" width="8.85546875" style="354"/>
    <col min="302" max="302" width="8.85546875" style="354"/>
    <col min="303" max="303" width="8.85546875" style="354"/>
    <col min="304" max="304" width="8.85546875" style="354"/>
    <col min="305" max="305" width="8.85546875" style="354"/>
    <col min="306" max="306" width="8.85546875" style="354"/>
    <col min="307" max="307" width="8.85546875" style="354"/>
    <col min="308" max="308" width="8.85546875" style="354"/>
    <col min="309" max="309" width="8.85546875" style="354"/>
    <col min="310" max="310" width="8.85546875" style="354"/>
    <col min="311" max="311" width="8.85546875" style="354"/>
    <col min="312" max="312" width="8.85546875" style="354"/>
    <col min="313" max="313" width="8.85546875" style="354"/>
    <col min="314" max="314" width="8.85546875" style="354"/>
    <col min="315" max="315" width="8.85546875" style="354"/>
    <col min="316" max="316" width="8.85546875" style="354"/>
    <col min="317" max="317" width="8.85546875" style="354"/>
    <col min="318" max="318" width="8.85546875" style="354"/>
    <col min="319" max="319" width="8.85546875" style="354"/>
    <col min="320" max="320" width="8.85546875" style="354"/>
    <col min="321" max="321" width="8.85546875" style="354"/>
    <col min="322" max="322" width="8.85546875" style="354"/>
    <col min="323" max="323" width="8.85546875" style="354"/>
    <col min="324" max="324" width="8.85546875" style="354"/>
    <col min="325" max="325" width="8.85546875" style="354"/>
    <col min="326" max="326" width="8.85546875" style="354"/>
    <col min="327" max="327" width="8.85546875" style="354"/>
    <col min="328" max="328" width="8.85546875" style="354"/>
    <col min="329" max="329" width="8.85546875" style="354"/>
    <col min="330" max="330" width="8.85546875" style="354"/>
    <col min="331" max="331" width="8.85546875" style="354"/>
    <col min="332" max="332" width="8.85546875" style="354"/>
    <col min="333" max="333" width="8.85546875" style="354"/>
    <col min="334" max="334" width="8.85546875" style="354"/>
    <col min="335" max="335" width="8.85546875" style="354"/>
    <col min="336" max="336" width="8.85546875" style="354"/>
    <col min="337" max="337" width="8.85546875" style="354"/>
    <col min="338" max="338" width="8.85546875" style="354"/>
    <col min="339" max="339" width="8.85546875" style="354"/>
    <col min="340" max="340" width="8.85546875" style="354"/>
    <col min="341" max="341" width="8.85546875" style="354"/>
    <col min="342" max="342" width="8.85546875" style="354"/>
    <col min="343" max="343" width="8.85546875" style="354"/>
    <col min="344" max="344" width="8.85546875" style="354"/>
    <col min="345" max="345" width="8.85546875" style="354"/>
    <col min="346" max="346" width="8.85546875" style="354"/>
    <col min="347" max="347" width="8.85546875" style="354"/>
    <col min="348" max="348" width="8.85546875" style="354"/>
    <col min="349" max="349" width="8.85546875" style="354"/>
    <col min="350" max="350" width="8.85546875" style="354"/>
    <col min="351" max="351" width="8.85546875" style="354"/>
    <col min="352" max="352" width="8.85546875" style="354"/>
    <col min="353" max="353" width="8.85546875" style="354"/>
    <col min="354" max="354" width="8.85546875" style="354"/>
    <col min="355" max="355" width="8.85546875" style="354"/>
    <col min="356" max="356" width="8.85546875" style="354"/>
    <col min="357" max="357" width="8.85546875" style="354"/>
    <col min="358" max="358" width="8.85546875" style="354"/>
    <col min="359" max="359" width="8.85546875" style="354"/>
    <col min="360" max="360" width="8.85546875" style="354"/>
    <col min="361" max="361" width="8.85546875" style="354"/>
    <col min="362" max="362" width="8.85546875" style="354"/>
    <col min="363" max="363" width="8.85546875" style="354"/>
    <col min="364" max="364" width="8.85546875" style="354"/>
    <col min="365" max="365" width="8.85546875" style="354"/>
    <col min="366" max="366" width="8.85546875" style="354"/>
    <col min="367" max="367" width="8.85546875" style="354"/>
    <col min="368" max="368" width="8.85546875" style="354"/>
    <col min="369" max="369" width="8.85546875" style="354"/>
    <col min="370" max="370" width="8.85546875" style="354"/>
    <col min="371" max="371" width="8.85546875" style="354"/>
    <col min="372" max="372" width="8.85546875" style="354"/>
    <col min="373" max="373" width="8.85546875" style="354"/>
    <col min="374" max="374" width="8.85546875" style="354"/>
    <col min="375" max="375" width="8.85546875" style="354"/>
    <col min="376" max="376" width="8.85546875" style="354"/>
    <col min="377" max="377" width="8.85546875" style="354"/>
    <col min="378" max="378" width="8.85546875" style="354"/>
    <col min="379" max="379" width="8.85546875" style="354"/>
    <col min="380" max="380" width="8.85546875" style="354"/>
    <col min="381" max="381" width="8.85546875" style="354"/>
    <col min="382" max="382" width="8.85546875" style="354"/>
    <col min="383" max="383" width="8.85546875" style="354"/>
    <col min="384" max="384" width="8.85546875" style="354"/>
    <col min="385" max="385" width="8.85546875" style="354"/>
    <col min="386" max="386" width="8.85546875" style="354"/>
    <col min="387" max="387" width="8.85546875" style="354"/>
    <col min="388" max="388" width="8.85546875" style="354"/>
    <col min="389" max="389" width="8.85546875" style="354"/>
    <col min="390" max="390" width="8.85546875" style="354"/>
    <col min="391" max="391" width="8.85546875" style="354"/>
    <col min="392" max="392" width="8.85546875" style="354"/>
    <col min="393" max="393" width="8.85546875" style="354"/>
    <col min="394" max="394" width="8.85546875" style="354"/>
    <col min="395" max="395" width="8.85546875" style="354"/>
    <col min="396" max="396" width="8.85546875" style="354"/>
    <col min="397" max="397" width="8.85546875" style="354"/>
    <col min="398" max="398" width="8.85546875" style="354"/>
    <col min="399" max="399" width="8.85546875" style="354"/>
    <col min="400" max="400" width="8.85546875" style="354"/>
    <col min="401" max="401" width="8.85546875" style="354"/>
    <col min="402" max="402" width="8.85546875" style="354"/>
    <col min="403" max="403" width="8.85546875" style="354"/>
    <col min="404" max="404" width="8.85546875" style="354"/>
    <col min="405" max="405" width="8.85546875" style="354"/>
    <col min="406" max="406" width="8.85546875" style="354"/>
    <col min="407" max="407" width="8.85546875" style="354"/>
    <col min="408" max="408" width="8.85546875" style="354"/>
    <col min="409" max="409" width="8.85546875" style="354"/>
    <col min="410" max="410" width="8.85546875" style="354"/>
    <col min="411" max="411" width="8.85546875" style="354"/>
    <col min="412" max="412" width="8.85546875" style="354"/>
    <col min="413" max="413" width="8.85546875" style="354"/>
    <col min="414" max="414" width="8.85546875" style="354"/>
    <col min="415" max="415" width="8.85546875" style="354"/>
    <col min="416" max="416" width="8.85546875" style="354"/>
    <col min="417" max="417" width="8.85546875" style="354"/>
    <col min="418" max="418" width="8.85546875" style="354"/>
    <col min="419" max="419" width="8.85546875" style="354"/>
    <col min="420" max="420" width="8.85546875" style="354"/>
    <col min="421" max="421" width="8.85546875" style="354"/>
    <col min="422" max="422" width="8.85546875" style="354"/>
    <col min="423" max="423" width="8.85546875" style="354"/>
    <col min="424" max="424" width="8.85546875" style="354"/>
    <col min="425" max="425" width="8.85546875" style="354"/>
    <col min="426" max="426" width="8.85546875" style="354"/>
    <col min="427" max="427" width="8.85546875" style="354"/>
    <col min="428" max="428" width="8.85546875" style="354"/>
    <col min="429" max="429" width="8.85546875" style="354"/>
    <col min="430" max="430" width="8.85546875" style="354"/>
    <col min="431" max="431" width="8.85546875" style="354"/>
    <col min="432" max="432" width="8.85546875" style="354"/>
    <col min="433" max="433" width="8.85546875" style="354"/>
    <col min="434" max="434" width="8.85546875" style="354"/>
    <col min="435" max="435" width="8.85546875" style="354"/>
    <col min="436" max="436" width="8.85546875" style="354"/>
    <col min="437" max="437" width="8.85546875" style="354"/>
    <col min="438" max="438" width="8.85546875" style="354"/>
    <col min="439" max="439" width="8.85546875" style="354"/>
    <col min="440" max="440" width="8.85546875" style="354"/>
    <col min="441" max="441" width="8.85546875" style="354"/>
    <col min="442" max="442" width="8.85546875" style="354"/>
    <col min="443" max="443" width="8.85546875" style="354"/>
    <col min="444" max="444" width="8.85546875" style="354"/>
    <col min="445" max="445" width="8.85546875" style="354"/>
    <col min="446" max="446" width="8.85546875" style="354"/>
    <col min="447" max="447" width="8.85546875" style="354"/>
    <col min="448" max="448" width="8.85546875" style="354"/>
    <col min="449" max="449" width="8.85546875" style="354"/>
    <col min="450" max="450" width="8.85546875" style="354"/>
    <col min="451" max="451" width="8.85546875" style="354"/>
    <col min="452" max="452" width="8.85546875" style="354"/>
    <col min="453" max="453" width="8.85546875" style="354"/>
    <col min="454" max="454" width="8.85546875" style="354"/>
    <col min="455" max="455" width="8.85546875" style="354"/>
    <col min="456" max="456" width="8.85546875" style="354"/>
    <col min="457" max="457" width="8.85546875" style="354"/>
    <col min="458" max="458" width="8.85546875" style="354"/>
    <col min="459" max="459" width="8.85546875" style="354"/>
    <col min="460" max="460" width="8.85546875" style="354"/>
    <col min="461" max="461" width="8.85546875" style="354"/>
    <col min="462" max="462" width="8.85546875" style="354"/>
    <col min="463" max="463" width="8.85546875" style="354"/>
    <col min="464" max="464" width="8.85546875" style="354"/>
    <col min="465" max="465" width="8.85546875" style="354"/>
    <col min="466" max="466" width="8.85546875" style="354"/>
    <col min="467" max="467" width="8.85546875" style="354"/>
    <col min="468" max="468" width="8.85546875" style="354"/>
    <col min="469" max="469" width="8.85546875" style="354"/>
    <col min="470" max="470" width="8.85546875" style="354"/>
    <col min="471" max="471" width="8.85546875" style="354"/>
    <col min="472" max="472" width="8.85546875" style="354"/>
    <col min="473" max="473" width="8.85546875" style="354"/>
    <col min="474" max="474" width="8.85546875" style="354"/>
    <col min="475" max="475" width="8.85546875" style="354"/>
    <col min="476" max="476" width="8.85546875" style="354"/>
    <col min="477" max="477" width="8.85546875" style="354"/>
    <col min="478" max="478" width="8.85546875" style="354"/>
    <col min="479" max="479" width="8.85546875" style="354"/>
    <col min="480" max="480" width="8.85546875" style="354"/>
    <col min="481" max="481" width="8.85546875" style="354"/>
    <col min="482" max="482" width="8.85546875" style="354"/>
    <col min="483" max="483" width="8.85546875" style="354"/>
    <col min="484" max="484" width="8.85546875" style="354"/>
    <col min="485" max="485" width="8.85546875" style="354"/>
    <col min="486" max="486" width="8.85546875" style="354"/>
    <col min="487" max="487" width="8.85546875" style="354"/>
    <col min="488" max="488" width="8.85546875" style="354"/>
    <col min="489" max="489" width="8.85546875" style="354"/>
    <col min="490" max="490" width="8.85546875" style="354"/>
    <col min="491" max="491" width="8.85546875" style="354"/>
    <col min="492" max="492" width="8.85546875" style="354"/>
    <col min="493" max="493" width="8.85546875" style="354"/>
    <col min="494" max="494" width="8.85546875" style="354"/>
    <col min="495" max="495" width="8.85546875" style="354"/>
    <col min="496" max="496" width="8.85546875" style="354"/>
    <col min="497" max="497" width="8.85546875" style="354"/>
    <col min="498" max="498" width="8.85546875" style="354"/>
    <col min="499" max="499" width="8.85546875" style="354"/>
    <col min="500" max="500" width="8.85546875" style="354"/>
    <col min="501" max="501" width="8.85546875" style="354"/>
    <col min="502" max="502" width="8.85546875" style="354"/>
    <col min="503" max="503" width="8.85546875" style="354"/>
    <col min="504" max="504" width="8.85546875" style="354"/>
    <col min="505" max="505" width="8.85546875" style="354"/>
    <col min="506" max="506" width="8.85546875" style="354"/>
    <col min="507" max="507" width="8.85546875" style="354"/>
    <col min="508" max="508" width="8.85546875" style="354"/>
    <col min="509" max="509" width="8.85546875" style="354"/>
    <col min="510" max="510" width="8.85546875" style="354"/>
    <col min="511" max="511" width="8.85546875" style="354"/>
    <col min="512" max="512" width="8.85546875" style="354"/>
    <col min="513" max="513" width="8.85546875" style="354"/>
    <col min="514" max="514" width="8.85546875" style="354"/>
    <col min="515" max="515" width="9.7109375" customWidth="true" style="354"/>
    <col min="516" max="516" width="21.85546875" customWidth="true" style="354"/>
    <col min="517" max="517" width="13" customWidth="true" style="354"/>
    <col min="518" max="518" width="14" customWidth="true" style="354"/>
    <col min="519" max="519" width="14" customWidth="true" style="354"/>
    <col min="520" max="520" width="14" customWidth="true" style="354"/>
    <col min="521" max="521" width="17.140625" customWidth="true" style="354"/>
    <col min="522" max="522" width="17.7109375" customWidth="true" style="354"/>
    <col min="523" max="523" width="16.28515625" customWidth="true" style="354"/>
    <col min="524" max="524" width="14" customWidth="true" style="354"/>
    <col min="525" max="525" width="17" customWidth="true" style="354"/>
    <col min="526" max="526" width="14.42578125" customWidth="true" style="354"/>
    <col min="527" max="527" width="8.85546875" style="354"/>
    <col min="528" max="528" width="8.85546875" style="354"/>
    <col min="529" max="529" width="8.85546875" style="354"/>
    <col min="530" max="530" width="8.85546875" style="354"/>
    <col min="531" max="531" width="8.85546875" style="354"/>
    <col min="532" max="532" width="8.85546875" style="354"/>
    <col min="533" max="533" width="8.85546875" style="354"/>
    <col min="534" max="534" width="8.85546875" style="354"/>
    <col min="535" max="535" width="8.85546875" style="354"/>
    <col min="536" max="536" width="8.85546875" style="354"/>
    <col min="537" max="537" width="8.85546875" style="354"/>
    <col min="538" max="538" width="8.85546875" style="354"/>
    <col min="539" max="539" width="8.85546875" style="354"/>
    <col min="540" max="540" width="8.85546875" style="354"/>
    <col min="541" max="541" width="8.85546875" style="354"/>
    <col min="542" max="542" width="8.85546875" style="354"/>
    <col min="543" max="543" width="8.85546875" style="354"/>
    <col min="544" max="544" width="8.85546875" style="354"/>
    <col min="545" max="545" width="8.85546875" style="354"/>
    <col min="546" max="546" width="8.85546875" style="354"/>
    <col min="547" max="547" width="8.85546875" style="354"/>
    <col min="548" max="548" width="8.85546875" style="354"/>
    <col min="549" max="549" width="8.85546875" style="354"/>
    <col min="550" max="550" width="8.85546875" style="354"/>
    <col min="551" max="551" width="8.85546875" style="354"/>
    <col min="552" max="552" width="8.85546875" style="354"/>
    <col min="553" max="553" width="8.85546875" style="354"/>
    <col min="554" max="554" width="8.85546875" style="354"/>
    <col min="555" max="555" width="8.85546875" style="354"/>
    <col min="556" max="556" width="8.85546875" style="354"/>
    <col min="557" max="557" width="8.85546875" style="354"/>
    <col min="558" max="558" width="8.85546875" style="354"/>
    <col min="559" max="559" width="8.85546875" style="354"/>
    <col min="560" max="560" width="8.85546875" style="354"/>
    <col min="561" max="561" width="8.85546875" style="354"/>
    <col min="562" max="562" width="8.85546875" style="354"/>
    <col min="563" max="563" width="8.85546875" style="354"/>
    <col min="564" max="564" width="8.85546875" style="354"/>
    <col min="565" max="565" width="8.85546875" style="354"/>
    <col min="566" max="566" width="8.85546875" style="354"/>
    <col min="567" max="567" width="8.85546875" style="354"/>
    <col min="568" max="568" width="8.85546875" style="354"/>
    <col min="569" max="569" width="8.85546875" style="354"/>
    <col min="570" max="570" width="8.85546875" style="354"/>
    <col min="571" max="571" width="8.85546875" style="354"/>
    <col min="572" max="572" width="8.85546875" style="354"/>
    <col min="573" max="573" width="8.85546875" style="354"/>
    <col min="574" max="574" width="8.85546875" style="354"/>
    <col min="575" max="575" width="8.85546875" style="354"/>
    <col min="576" max="576" width="8.85546875" style="354"/>
    <col min="577" max="577" width="8.85546875" style="354"/>
    <col min="578" max="578" width="8.85546875" style="354"/>
    <col min="579" max="579" width="8.85546875" style="354"/>
    <col min="580" max="580" width="8.85546875" style="354"/>
    <col min="581" max="581" width="8.85546875" style="354"/>
    <col min="582" max="582" width="8.85546875" style="354"/>
    <col min="583" max="583" width="8.85546875" style="354"/>
    <col min="584" max="584" width="8.85546875" style="354"/>
    <col min="585" max="585" width="8.85546875" style="354"/>
    <col min="586" max="586" width="8.85546875" style="354"/>
    <col min="587" max="587" width="8.85546875" style="354"/>
    <col min="588" max="588" width="8.85546875" style="354"/>
    <col min="589" max="589" width="8.85546875" style="354"/>
    <col min="590" max="590" width="8.85546875" style="354"/>
    <col min="591" max="591" width="8.85546875" style="354"/>
    <col min="592" max="592" width="8.85546875" style="354"/>
    <col min="593" max="593" width="8.85546875" style="354"/>
    <col min="594" max="594" width="8.85546875" style="354"/>
    <col min="595" max="595" width="8.85546875" style="354"/>
    <col min="596" max="596" width="8.85546875" style="354"/>
    <col min="597" max="597" width="8.85546875" style="354"/>
    <col min="598" max="598" width="8.85546875" style="354"/>
    <col min="599" max="599" width="8.85546875" style="354"/>
    <col min="600" max="600" width="8.85546875" style="354"/>
    <col min="601" max="601" width="8.85546875" style="354"/>
    <col min="602" max="602" width="8.85546875" style="354"/>
    <col min="603" max="603" width="8.85546875" style="354"/>
    <col min="604" max="604" width="8.85546875" style="354"/>
    <col min="605" max="605" width="8.85546875" style="354"/>
    <col min="606" max="606" width="8.85546875" style="354"/>
    <col min="607" max="607" width="8.85546875" style="354"/>
    <col min="608" max="608" width="8.85546875" style="354"/>
    <col min="609" max="609" width="8.85546875" style="354"/>
    <col min="610" max="610" width="8.85546875" style="354"/>
    <col min="611" max="611" width="8.85546875" style="354"/>
    <col min="612" max="612" width="8.85546875" style="354"/>
    <col min="613" max="613" width="8.85546875" style="354"/>
    <col min="614" max="614" width="8.85546875" style="354"/>
    <col min="615" max="615" width="8.85546875" style="354"/>
    <col min="616" max="616" width="8.85546875" style="354"/>
    <col min="617" max="617" width="8.85546875" style="354"/>
    <col min="618" max="618" width="8.85546875" style="354"/>
    <col min="619" max="619" width="8.85546875" style="354"/>
    <col min="620" max="620" width="8.85546875" style="354"/>
    <col min="621" max="621" width="8.85546875" style="354"/>
    <col min="622" max="622" width="8.85546875" style="354"/>
    <col min="623" max="623" width="8.85546875" style="354"/>
    <col min="624" max="624" width="8.85546875" style="354"/>
    <col min="625" max="625" width="8.85546875" style="354"/>
    <col min="626" max="626" width="8.85546875" style="354"/>
    <col min="627" max="627" width="8.85546875" style="354"/>
    <col min="628" max="628" width="8.85546875" style="354"/>
    <col min="629" max="629" width="8.85546875" style="354"/>
    <col min="630" max="630" width="8.85546875" style="354"/>
    <col min="631" max="631" width="8.85546875" style="354"/>
    <col min="632" max="632" width="8.85546875" style="354"/>
    <col min="633" max="633" width="8.85546875" style="354"/>
    <col min="634" max="634" width="8.85546875" style="354"/>
    <col min="635" max="635" width="8.85546875" style="354"/>
    <col min="636" max="636" width="8.85546875" style="354"/>
    <col min="637" max="637" width="8.85546875" style="354"/>
    <col min="638" max="638" width="8.85546875" style="354"/>
    <col min="639" max="639" width="8.85546875" style="354"/>
    <col min="640" max="640" width="8.85546875" style="354"/>
    <col min="641" max="641" width="8.85546875" style="354"/>
    <col min="642" max="642" width="8.85546875" style="354"/>
    <col min="643" max="643" width="8.85546875" style="354"/>
    <col min="644" max="644" width="8.85546875" style="354"/>
    <col min="645" max="645" width="8.85546875" style="354"/>
    <col min="646" max="646" width="8.85546875" style="354"/>
    <col min="647" max="647" width="8.85546875" style="354"/>
    <col min="648" max="648" width="8.85546875" style="354"/>
    <col min="649" max="649" width="8.85546875" style="354"/>
    <col min="650" max="650" width="8.85546875" style="354"/>
    <col min="651" max="651" width="8.85546875" style="354"/>
    <col min="652" max="652" width="8.85546875" style="354"/>
    <col min="653" max="653" width="8.85546875" style="354"/>
    <col min="654" max="654" width="8.85546875" style="354"/>
    <col min="655" max="655" width="8.85546875" style="354"/>
    <col min="656" max="656" width="8.85546875" style="354"/>
    <col min="657" max="657" width="8.85546875" style="354"/>
    <col min="658" max="658" width="8.85546875" style="354"/>
    <col min="659" max="659" width="8.85546875" style="354"/>
    <col min="660" max="660" width="8.85546875" style="354"/>
    <col min="661" max="661" width="8.85546875" style="354"/>
    <col min="662" max="662" width="8.85546875" style="354"/>
    <col min="663" max="663" width="8.85546875" style="354"/>
    <col min="664" max="664" width="8.85546875" style="354"/>
    <col min="665" max="665" width="8.85546875" style="354"/>
    <col min="666" max="666" width="8.85546875" style="354"/>
    <col min="667" max="667" width="8.85546875" style="354"/>
    <col min="668" max="668" width="8.85546875" style="354"/>
    <col min="669" max="669" width="8.85546875" style="354"/>
    <col min="670" max="670" width="8.85546875" style="354"/>
    <col min="671" max="671" width="8.85546875" style="354"/>
    <col min="672" max="672" width="8.85546875" style="354"/>
    <col min="673" max="673" width="8.85546875" style="354"/>
    <col min="674" max="674" width="8.85546875" style="354"/>
    <col min="675" max="675" width="8.85546875" style="354"/>
    <col min="676" max="676" width="8.85546875" style="354"/>
    <col min="677" max="677" width="8.85546875" style="354"/>
    <col min="678" max="678" width="8.85546875" style="354"/>
    <col min="679" max="679" width="8.85546875" style="354"/>
    <col min="680" max="680" width="8.85546875" style="354"/>
    <col min="681" max="681" width="8.85546875" style="354"/>
    <col min="682" max="682" width="8.85546875" style="354"/>
    <col min="683" max="683" width="8.85546875" style="354"/>
    <col min="684" max="684" width="8.85546875" style="354"/>
    <col min="685" max="685" width="8.85546875" style="354"/>
    <col min="686" max="686" width="8.85546875" style="354"/>
    <col min="687" max="687" width="8.85546875" style="354"/>
    <col min="688" max="688" width="8.85546875" style="354"/>
    <col min="689" max="689" width="8.85546875" style="354"/>
    <col min="690" max="690" width="8.85546875" style="354"/>
    <col min="691" max="691" width="8.85546875" style="354"/>
    <col min="692" max="692" width="8.85546875" style="354"/>
    <col min="693" max="693" width="8.85546875" style="354"/>
    <col min="694" max="694" width="8.85546875" style="354"/>
    <col min="695" max="695" width="8.85546875" style="354"/>
    <col min="696" max="696" width="8.85546875" style="354"/>
    <col min="697" max="697" width="8.85546875" style="354"/>
    <col min="698" max="698" width="8.85546875" style="354"/>
    <col min="699" max="699" width="8.85546875" style="354"/>
    <col min="700" max="700" width="8.85546875" style="354"/>
    <col min="701" max="701" width="8.85546875" style="354"/>
    <col min="702" max="702" width="8.85546875" style="354"/>
    <col min="703" max="703" width="8.85546875" style="354"/>
    <col min="704" max="704" width="8.85546875" style="354"/>
    <col min="705" max="705" width="8.85546875" style="354"/>
    <col min="706" max="706" width="8.85546875" style="354"/>
    <col min="707" max="707" width="8.85546875" style="354"/>
    <col min="708" max="708" width="8.85546875" style="354"/>
    <col min="709" max="709" width="8.85546875" style="354"/>
    <col min="710" max="710" width="8.85546875" style="354"/>
    <col min="711" max="711" width="8.85546875" style="354"/>
    <col min="712" max="712" width="8.85546875" style="354"/>
    <col min="713" max="713" width="8.85546875" style="354"/>
    <col min="714" max="714" width="8.85546875" style="354"/>
    <col min="715" max="715" width="8.85546875" style="354"/>
    <col min="716" max="716" width="8.85546875" style="354"/>
    <col min="717" max="717" width="8.85546875" style="354"/>
    <col min="718" max="718" width="8.85546875" style="354"/>
    <col min="719" max="719" width="8.85546875" style="354"/>
    <col min="720" max="720" width="8.85546875" style="354"/>
    <col min="721" max="721" width="8.85546875" style="354"/>
    <col min="722" max="722" width="8.85546875" style="354"/>
    <col min="723" max="723" width="8.85546875" style="354"/>
    <col min="724" max="724" width="8.85546875" style="354"/>
    <col min="725" max="725" width="8.85546875" style="354"/>
    <col min="726" max="726" width="8.85546875" style="354"/>
    <col min="727" max="727" width="8.85546875" style="354"/>
    <col min="728" max="728" width="8.85546875" style="354"/>
    <col min="729" max="729" width="8.85546875" style="354"/>
    <col min="730" max="730" width="8.85546875" style="354"/>
    <col min="731" max="731" width="8.85546875" style="354"/>
    <col min="732" max="732" width="8.85546875" style="354"/>
    <col min="733" max="733" width="8.85546875" style="354"/>
    <col min="734" max="734" width="8.85546875" style="354"/>
    <col min="735" max="735" width="8.85546875" style="354"/>
    <col min="736" max="736" width="8.85546875" style="354"/>
    <col min="737" max="737" width="8.85546875" style="354"/>
    <col min="738" max="738" width="8.85546875" style="354"/>
    <col min="739" max="739" width="8.85546875" style="354"/>
    <col min="740" max="740" width="8.85546875" style="354"/>
    <col min="741" max="741" width="8.85546875" style="354"/>
    <col min="742" max="742" width="8.85546875" style="354"/>
    <col min="743" max="743" width="8.85546875" style="354"/>
    <col min="744" max="744" width="8.85546875" style="354"/>
    <col min="745" max="745" width="8.85546875" style="354"/>
    <col min="746" max="746" width="8.85546875" style="354"/>
    <col min="747" max="747" width="8.85546875" style="354"/>
    <col min="748" max="748" width="8.85546875" style="354"/>
    <col min="749" max="749" width="8.85546875" style="354"/>
    <col min="750" max="750" width="8.85546875" style="354"/>
    <col min="751" max="751" width="8.85546875" style="354"/>
    <col min="752" max="752" width="8.85546875" style="354"/>
    <col min="753" max="753" width="8.85546875" style="354"/>
    <col min="754" max="754" width="8.85546875" style="354"/>
    <col min="755" max="755" width="8.85546875" style="354"/>
    <col min="756" max="756" width="8.85546875" style="354"/>
    <col min="757" max="757" width="8.85546875" style="354"/>
    <col min="758" max="758" width="8.85546875" style="354"/>
    <col min="759" max="759" width="8.85546875" style="354"/>
    <col min="760" max="760" width="8.85546875" style="354"/>
    <col min="761" max="761" width="8.85546875" style="354"/>
    <col min="762" max="762" width="8.85546875" style="354"/>
    <col min="763" max="763" width="8.85546875" style="354"/>
    <col min="764" max="764" width="8.85546875" style="354"/>
    <col min="765" max="765" width="8.85546875" style="354"/>
    <col min="766" max="766" width="8.85546875" style="354"/>
    <col min="767" max="767" width="8.85546875" style="354"/>
    <col min="768" max="768" width="8.85546875" style="354"/>
    <col min="769" max="769" width="8.85546875" style="354"/>
    <col min="770" max="770" width="8.85546875" style="354"/>
    <col min="771" max="771" width="9.7109375" customWidth="true" style="354"/>
    <col min="772" max="772" width="21.85546875" customWidth="true" style="354"/>
    <col min="773" max="773" width="13" customWidth="true" style="354"/>
    <col min="774" max="774" width="14" customWidth="true" style="354"/>
    <col min="775" max="775" width="14" customWidth="true" style="354"/>
    <col min="776" max="776" width="14" customWidth="true" style="354"/>
    <col min="777" max="777" width="17.140625" customWidth="true" style="354"/>
    <col min="778" max="778" width="17.7109375" customWidth="true" style="354"/>
    <col min="779" max="779" width="16.28515625" customWidth="true" style="354"/>
    <col min="780" max="780" width="14" customWidth="true" style="354"/>
    <col min="781" max="781" width="17" customWidth="true" style="354"/>
    <col min="782" max="782" width="14.42578125" customWidth="true" style="354"/>
    <col min="783" max="783" width="8.85546875" style="354"/>
    <col min="784" max="784" width="8.85546875" style="354"/>
    <col min="785" max="785" width="8.85546875" style="354"/>
    <col min="786" max="786" width="8.85546875" style="354"/>
    <col min="787" max="787" width="8.85546875" style="354"/>
    <col min="788" max="788" width="8.85546875" style="354"/>
    <col min="789" max="789" width="8.85546875" style="354"/>
    <col min="790" max="790" width="8.85546875" style="354"/>
    <col min="791" max="791" width="8.85546875" style="354"/>
    <col min="792" max="792" width="8.85546875" style="354"/>
    <col min="793" max="793" width="8.85546875" style="354"/>
    <col min="794" max="794" width="8.85546875" style="354"/>
    <col min="795" max="795" width="8.85546875" style="354"/>
    <col min="796" max="796" width="8.85546875" style="354"/>
    <col min="797" max="797" width="8.85546875" style="354"/>
    <col min="798" max="798" width="8.85546875" style="354"/>
    <col min="799" max="799" width="8.85546875" style="354"/>
    <col min="800" max="800" width="8.85546875" style="354"/>
    <col min="801" max="801" width="8.85546875" style="354"/>
    <col min="802" max="802" width="8.85546875" style="354"/>
    <col min="803" max="803" width="8.85546875" style="354"/>
    <col min="804" max="804" width="8.85546875" style="354"/>
    <col min="805" max="805" width="8.85546875" style="354"/>
    <col min="806" max="806" width="8.85546875" style="354"/>
    <col min="807" max="807" width="8.85546875" style="354"/>
    <col min="808" max="808" width="8.85546875" style="354"/>
    <col min="809" max="809" width="8.85546875" style="354"/>
    <col min="810" max="810" width="8.85546875" style="354"/>
    <col min="811" max="811" width="8.85546875" style="354"/>
    <col min="812" max="812" width="8.85546875" style="354"/>
    <col min="813" max="813" width="8.85546875" style="354"/>
    <col min="814" max="814" width="8.85546875" style="354"/>
    <col min="815" max="815" width="8.85546875" style="354"/>
    <col min="816" max="816" width="8.85546875" style="354"/>
    <col min="817" max="817" width="8.85546875" style="354"/>
    <col min="818" max="818" width="8.85546875" style="354"/>
    <col min="819" max="819" width="8.85546875" style="354"/>
    <col min="820" max="820" width="8.85546875" style="354"/>
    <col min="821" max="821" width="8.85546875" style="354"/>
    <col min="822" max="822" width="8.85546875" style="354"/>
    <col min="823" max="823" width="8.85546875" style="354"/>
    <col min="824" max="824" width="8.85546875" style="354"/>
    <col min="825" max="825" width="8.85546875" style="354"/>
    <col min="826" max="826" width="8.85546875" style="354"/>
    <col min="827" max="827" width="8.85546875" style="354"/>
    <col min="828" max="828" width="8.85546875" style="354"/>
    <col min="829" max="829" width="8.85546875" style="354"/>
    <col min="830" max="830" width="8.85546875" style="354"/>
    <col min="831" max="831" width="8.85546875" style="354"/>
    <col min="832" max="832" width="8.85546875" style="354"/>
    <col min="833" max="833" width="8.85546875" style="354"/>
    <col min="834" max="834" width="8.85546875" style="354"/>
    <col min="835" max="835" width="8.85546875" style="354"/>
    <col min="836" max="836" width="8.85546875" style="354"/>
    <col min="837" max="837" width="8.85546875" style="354"/>
    <col min="838" max="838" width="8.85546875" style="354"/>
    <col min="839" max="839" width="8.85546875" style="354"/>
    <col min="840" max="840" width="8.85546875" style="354"/>
    <col min="841" max="841" width="8.85546875" style="354"/>
    <col min="842" max="842" width="8.85546875" style="354"/>
    <col min="843" max="843" width="8.85546875" style="354"/>
    <col min="844" max="844" width="8.85546875" style="354"/>
    <col min="845" max="845" width="8.85546875" style="354"/>
    <col min="846" max="846" width="8.85546875" style="354"/>
    <col min="847" max="847" width="8.85546875" style="354"/>
    <col min="848" max="848" width="8.85546875" style="354"/>
    <col min="849" max="849" width="8.85546875" style="354"/>
    <col min="850" max="850" width="8.85546875" style="354"/>
    <col min="851" max="851" width="8.85546875" style="354"/>
    <col min="852" max="852" width="8.85546875" style="354"/>
    <col min="853" max="853" width="8.85546875" style="354"/>
    <col min="854" max="854" width="8.85546875" style="354"/>
    <col min="855" max="855" width="8.85546875" style="354"/>
    <col min="856" max="856" width="8.85546875" style="354"/>
    <col min="857" max="857" width="8.85546875" style="354"/>
    <col min="858" max="858" width="8.85546875" style="354"/>
    <col min="859" max="859" width="8.85546875" style="354"/>
    <col min="860" max="860" width="8.85546875" style="354"/>
    <col min="861" max="861" width="8.85546875" style="354"/>
    <col min="862" max="862" width="8.85546875" style="354"/>
    <col min="863" max="863" width="8.85546875" style="354"/>
    <col min="864" max="864" width="8.85546875" style="354"/>
    <col min="865" max="865" width="8.85546875" style="354"/>
    <col min="866" max="866" width="8.85546875" style="354"/>
    <col min="867" max="867" width="8.85546875" style="354"/>
    <col min="868" max="868" width="8.85546875" style="354"/>
    <col min="869" max="869" width="8.85546875" style="354"/>
    <col min="870" max="870" width="8.85546875" style="354"/>
    <col min="871" max="871" width="8.85546875" style="354"/>
    <col min="872" max="872" width="8.85546875" style="354"/>
    <col min="873" max="873" width="8.85546875" style="354"/>
    <col min="874" max="874" width="8.85546875" style="354"/>
    <col min="875" max="875" width="8.85546875" style="354"/>
    <col min="876" max="876" width="8.85546875" style="354"/>
    <col min="877" max="877" width="8.85546875" style="354"/>
    <col min="878" max="878" width="8.85546875" style="354"/>
    <col min="879" max="879" width="8.85546875" style="354"/>
    <col min="880" max="880" width="8.85546875" style="354"/>
    <col min="881" max="881" width="8.85546875" style="354"/>
    <col min="882" max="882" width="8.85546875" style="354"/>
    <col min="883" max="883" width="8.85546875" style="354"/>
    <col min="884" max="884" width="8.85546875" style="354"/>
    <col min="885" max="885" width="8.85546875" style="354"/>
    <col min="886" max="886" width="8.85546875" style="354"/>
    <col min="887" max="887" width="8.85546875" style="354"/>
    <col min="888" max="888" width="8.85546875" style="354"/>
    <col min="889" max="889" width="8.85546875" style="354"/>
    <col min="890" max="890" width="8.85546875" style="354"/>
    <col min="891" max="891" width="8.85546875" style="354"/>
    <col min="892" max="892" width="8.85546875" style="354"/>
    <col min="893" max="893" width="8.85546875" style="354"/>
    <col min="894" max="894" width="8.85546875" style="354"/>
    <col min="895" max="895" width="8.85546875" style="354"/>
    <col min="896" max="896" width="8.85546875" style="354"/>
    <col min="897" max="897" width="8.85546875" style="354"/>
    <col min="898" max="898" width="8.85546875" style="354"/>
    <col min="899" max="899" width="8.85546875" style="354"/>
    <col min="900" max="900" width="8.85546875" style="354"/>
    <col min="901" max="901" width="8.85546875" style="354"/>
    <col min="902" max="902" width="8.85546875" style="354"/>
    <col min="903" max="903" width="8.85546875" style="354"/>
    <col min="904" max="904" width="8.85546875" style="354"/>
    <col min="905" max="905" width="8.85546875" style="354"/>
    <col min="906" max="906" width="8.85546875" style="354"/>
    <col min="907" max="907" width="8.85546875" style="354"/>
    <col min="908" max="908" width="8.85546875" style="354"/>
    <col min="909" max="909" width="8.85546875" style="354"/>
    <col min="910" max="910" width="8.85546875" style="354"/>
    <col min="911" max="911" width="8.85546875" style="354"/>
    <col min="912" max="912" width="8.85546875" style="354"/>
    <col min="913" max="913" width="8.85546875" style="354"/>
    <col min="914" max="914" width="8.85546875" style="354"/>
    <col min="915" max="915" width="8.85546875" style="354"/>
    <col min="916" max="916" width="8.85546875" style="354"/>
    <col min="917" max="917" width="8.85546875" style="354"/>
    <col min="918" max="918" width="8.85546875" style="354"/>
    <col min="919" max="919" width="8.85546875" style="354"/>
    <col min="920" max="920" width="8.85546875" style="354"/>
    <col min="921" max="921" width="8.85546875" style="354"/>
    <col min="922" max="922" width="8.85546875" style="354"/>
    <col min="923" max="923" width="8.85546875" style="354"/>
    <col min="924" max="924" width="8.85546875" style="354"/>
    <col min="925" max="925" width="8.85546875" style="354"/>
    <col min="926" max="926" width="8.85546875" style="354"/>
    <col min="927" max="927" width="8.85546875" style="354"/>
    <col min="928" max="928" width="8.85546875" style="354"/>
    <col min="929" max="929" width="8.85546875" style="354"/>
    <col min="930" max="930" width="8.85546875" style="354"/>
    <col min="931" max="931" width="8.85546875" style="354"/>
    <col min="932" max="932" width="8.85546875" style="354"/>
    <col min="933" max="933" width="8.85546875" style="354"/>
    <col min="934" max="934" width="8.85546875" style="354"/>
    <col min="935" max="935" width="8.85546875" style="354"/>
    <col min="936" max="936" width="8.85546875" style="354"/>
    <col min="937" max="937" width="8.85546875" style="354"/>
    <col min="938" max="938" width="8.85546875" style="354"/>
    <col min="939" max="939" width="8.85546875" style="354"/>
    <col min="940" max="940" width="8.85546875" style="354"/>
    <col min="941" max="941" width="8.85546875" style="354"/>
    <col min="942" max="942" width="8.85546875" style="354"/>
    <col min="943" max="943" width="8.85546875" style="354"/>
    <col min="944" max="944" width="8.85546875" style="354"/>
    <col min="945" max="945" width="8.85546875" style="354"/>
    <col min="946" max="946" width="8.85546875" style="354"/>
    <col min="947" max="947" width="8.85546875" style="354"/>
    <col min="948" max="948" width="8.85546875" style="354"/>
    <col min="949" max="949" width="8.85546875" style="354"/>
    <col min="950" max="950" width="8.85546875" style="354"/>
    <col min="951" max="951" width="8.85546875" style="354"/>
    <col min="952" max="952" width="8.85546875" style="354"/>
    <col min="953" max="953" width="8.85546875" style="354"/>
    <col min="954" max="954" width="8.85546875" style="354"/>
    <col min="955" max="955" width="8.85546875" style="354"/>
    <col min="956" max="956" width="8.85546875" style="354"/>
    <col min="957" max="957" width="8.85546875" style="354"/>
    <col min="958" max="958" width="8.85546875" style="354"/>
    <col min="959" max="959" width="8.85546875" style="354"/>
    <col min="960" max="960" width="8.85546875" style="354"/>
    <col min="961" max="961" width="8.85546875" style="354"/>
    <col min="962" max="962" width="8.85546875" style="354"/>
    <col min="963" max="963" width="8.85546875" style="354"/>
    <col min="964" max="964" width="8.85546875" style="354"/>
    <col min="965" max="965" width="8.85546875" style="354"/>
    <col min="966" max="966" width="8.85546875" style="354"/>
    <col min="967" max="967" width="8.85546875" style="354"/>
    <col min="968" max="968" width="8.85546875" style="354"/>
    <col min="969" max="969" width="8.85546875" style="354"/>
    <col min="970" max="970" width="8.85546875" style="354"/>
    <col min="971" max="971" width="8.85546875" style="354"/>
    <col min="972" max="972" width="8.85546875" style="354"/>
    <col min="973" max="973" width="8.85546875" style="354"/>
    <col min="974" max="974" width="8.85546875" style="354"/>
    <col min="975" max="975" width="8.85546875" style="354"/>
    <col min="976" max="976" width="8.85546875" style="354"/>
    <col min="977" max="977" width="8.85546875" style="354"/>
    <col min="978" max="978" width="8.85546875" style="354"/>
    <col min="979" max="979" width="8.85546875" style="354"/>
    <col min="980" max="980" width="8.85546875" style="354"/>
    <col min="981" max="981" width="8.85546875" style="354"/>
    <col min="982" max="982" width="8.85546875" style="354"/>
    <col min="983" max="983" width="8.85546875" style="354"/>
    <col min="984" max="984" width="8.85546875" style="354"/>
    <col min="985" max="985" width="8.85546875" style="354"/>
    <col min="986" max="986" width="8.85546875" style="354"/>
    <col min="987" max="987" width="8.85546875" style="354"/>
    <col min="988" max="988" width="8.85546875" style="354"/>
    <col min="989" max="989" width="8.85546875" style="354"/>
    <col min="990" max="990" width="8.85546875" style="354"/>
    <col min="991" max="991" width="8.85546875" style="354"/>
    <col min="992" max="992" width="8.85546875" style="354"/>
    <col min="993" max="993" width="8.85546875" style="354"/>
    <col min="994" max="994" width="8.85546875" style="354"/>
    <col min="995" max="995" width="8.85546875" style="354"/>
    <col min="996" max="996" width="8.85546875" style="354"/>
    <col min="997" max="997" width="8.85546875" style="354"/>
    <col min="998" max="998" width="8.85546875" style="354"/>
    <col min="999" max="999" width="8.85546875" style="354"/>
    <col min="1000" max="1000" width="8.85546875" style="354"/>
    <col min="1001" max="1001" width="8.85546875" style="354"/>
    <col min="1002" max="1002" width="8.85546875" style="354"/>
    <col min="1003" max="1003" width="8.85546875" style="354"/>
    <col min="1004" max="1004" width="8.85546875" style="354"/>
    <col min="1005" max="1005" width="8.85546875" style="354"/>
    <col min="1006" max="1006" width="8.85546875" style="354"/>
    <col min="1007" max="1007" width="8.85546875" style="354"/>
    <col min="1008" max="1008" width="8.85546875" style="354"/>
    <col min="1009" max="1009" width="8.85546875" style="354"/>
    <col min="1010" max="1010" width="8.85546875" style="354"/>
    <col min="1011" max="1011" width="8.85546875" style="354"/>
    <col min="1012" max="1012" width="8.85546875" style="354"/>
    <col min="1013" max="1013" width="8.85546875" style="354"/>
    <col min="1014" max="1014" width="8.85546875" style="354"/>
    <col min="1015" max="1015" width="8.85546875" style="354"/>
    <col min="1016" max="1016" width="8.85546875" style="354"/>
    <col min="1017" max="1017" width="8.85546875" style="354"/>
    <col min="1018" max="1018" width="8.85546875" style="354"/>
    <col min="1019" max="1019" width="8.85546875" style="354"/>
    <col min="1020" max="1020" width="8.85546875" style="354"/>
    <col min="1021" max="1021" width="8.85546875" style="354"/>
    <col min="1022" max="1022" width="8.85546875" style="354"/>
    <col min="1023" max="1023" width="8.85546875" style="354"/>
    <col min="1024" max="1024" width="8.85546875" style="354"/>
    <col min="1025" max="1025" width="8.85546875" style="354"/>
    <col min="1026" max="1026" width="8.85546875" style="354"/>
    <col min="1027" max="1027" width="9.7109375" customWidth="true" style="354"/>
    <col min="1028" max="1028" width="21.85546875" customWidth="true" style="354"/>
    <col min="1029" max="1029" width="13" customWidth="true" style="354"/>
    <col min="1030" max="1030" width="14" customWidth="true" style="354"/>
    <col min="1031" max="1031" width="14" customWidth="true" style="354"/>
    <col min="1032" max="1032" width="14" customWidth="true" style="354"/>
    <col min="1033" max="1033" width="17.140625" customWidth="true" style="354"/>
    <col min="1034" max="1034" width="17.7109375" customWidth="true" style="354"/>
    <col min="1035" max="1035" width="16.28515625" customWidth="true" style="354"/>
    <col min="1036" max="1036" width="14" customWidth="true" style="354"/>
    <col min="1037" max="1037" width="17" customWidth="true" style="354"/>
    <col min="1038" max="1038" width="14.42578125" customWidth="true" style="354"/>
    <col min="1039" max="1039" width="8.85546875" style="354"/>
    <col min="1040" max="1040" width="8.85546875" style="354"/>
    <col min="1041" max="1041" width="8.85546875" style="354"/>
    <col min="1042" max="1042" width="8.85546875" style="354"/>
    <col min="1043" max="1043" width="8.85546875" style="354"/>
    <col min="1044" max="1044" width="8.85546875" style="354"/>
    <col min="1045" max="1045" width="8.85546875" style="354"/>
    <col min="1046" max="1046" width="8.85546875" style="354"/>
    <col min="1047" max="1047" width="8.85546875" style="354"/>
    <col min="1048" max="1048" width="8.85546875" style="354"/>
    <col min="1049" max="1049" width="8.85546875" style="354"/>
    <col min="1050" max="1050" width="8.85546875" style="354"/>
    <col min="1051" max="1051" width="8.85546875" style="354"/>
    <col min="1052" max="1052" width="8.85546875" style="354"/>
    <col min="1053" max="1053" width="8.85546875" style="354"/>
    <col min="1054" max="1054" width="8.85546875" style="354"/>
    <col min="1055" max="1055" width="8.85546875" style="354"/>
    <col min="1056" max="1056" width="8.85546875" style="354"/>
    <col min="1057" max="1057" width="8.85546875" style="354"/>
    <col min="1058" max="1058" width="8.85546875" style="354"/>
    <col min="1059" max="1059" width="8.85546875" style="354"/>
    <col min="1060" max="1060" width="8.85546875" style="354"/>
    <col min="1061" max="1061" width="8.85546875" style="354"/>
    <col min="1062" max="1062" width="8.85546875" style="354"/>
    <col min="1063" max="1063" width="8.85546875" style="354"/>
    <col min="1064" max="1064" width="8.85546875" style="354"/>
    <col min="1065" max="1065" width="8.85546875" style="354"/>
    <col min="1066" max="1066" width="8.85546875" style="354"/>
    <col min="1067" max="1067" width="8.85546875" style="354"/>
    <col min="1068" max="1068" width="8.85546875" style="354"/>
    <col min="1069" max="1069" width="8.85546875" style="354"/>
    <col min="1070" max="1070" width="8.85546875" style="354"/>
    <col min="1071" max="1071" width="8.85546875" style="354"/>
    <col min="1072" max="1072" width="8.85546875" style="354"/>
    <col min="1073" max="1073" width="8.85546875" style="354"/>
    <col min="1074" max="1074" width="8.85546875" style="354"/>
    <col min="1075" max="1075" width="8.85546875" style="354"/>
    <col min="1076" max="1076" width="8.85546875" style="354"/>
    <col min="1077" max="1077" width="8.85546875" style="354"/>
    <col min="1078" max="1078" width="8.85546875" style="354"/>
    <col min="1079" max="1079" width="8.85546875" style="354"/>
    <col min="1080" max="1080" width="8.85546875" style="354"/>
    <col min="1081" max="1081" width="8.85546875" style="354"/>
    <col min="1082" max="1082" width="8.85546875" style="354"/>
    <col min="1083" max="1083" width="8.85546875" style="354"/>
    <col min="1084" max="1084" width="8.85546875" style="354"/>
    <col min="1085" max="1085" width="8.85546875" style="354"/>
    <col min="1086" max="1086" width="8.85546875" style="354"/>
    <col min="1087" max="1087" width="8.85546875" style="354"/>
    <col min="1088" max="1088" width="8.85546875" style="354"/>
    <col min="1089" max="1089" width="8.85546875" style="354"/>
    <col min="1090" max="1090" width="8.85546875" style="354"/>
    <col min="1091" max="1091" width="8.85546875" style="354"/>
    <col min="1092" max="1092" width="8.85546875" style="354"/>
    <col min="1093" max="1093" width="8.85546875" style="354"/>
    <col min="1094" max="1094" width="8.85546875" style="354"/>
    <col min="1095" max="1095" width="8.85546875" style="354"/>
    <col min="1096" max="1096" width="8.85546875" style="354"/>
    <col min="1097" max="1097" width="8.85546875" style="354"/>
    <col min="1098" max="1098" width="8.85546875" style="354"/>
    <col min="1099" max="1099" width="8.85546875" style="354"/>
    <col min="1100" max="1100" width="8.85546875" style="354"/>
    <col min="1101" max="1101" width="8.85546875" style="354"/>
    <col min="1102" max="1102" width="8.85546875" style="354"/>
    <col min="1103" max="1103" width="8.85546875" style="354"/>
    <col min="1104" max="1104" width="8.85546875" style="354"/>
    <col min="1105" max="1105" width="8.85546875" style="354"/>
    <col min="1106" max="1106" width="8.85546875" style="354"/>
    <col min="1107" max="1107" width="8.85546875" style="354"/>
    <col min="1108" max="1108" width="8.85546875" style="354"/>
    <col min="1109" max="1109" width="8.85546875" style="354"/>
    <col min="1110" max="1110" width="8.85546875" style="354"/>
    <col min="1111" max="1111" width="8.85546875" style="354"/>
    <col min="1112" max="1112" width="8.85546875" style="354"/>
    <col min="1113" max="1113" width="8.85546875" style="354"/>
    <col min="1114" max="1114" width="8.85546875" style="354"/>
    <col min="1115" max="1115" width="8.85546875" style="354"/>
    <col min="1116" max="1116" width="8.85546875" style="354"/>
    <col min="1117" max="1117" width="8.85546875" style="354"/>
    <col min="1118" max="1118" width="8.85546875" style="354"/>
    <col min="1119" max="1119" width="8.85546875" style="354"/>
    <col min="1120" max="1120" width="8.85546875" style="354"/>
    <col min="1121" max="1121" width="8.85546875" style="354"/>
    <col min="1122" max="1122" width="8.85546875" style="354"/>
    <col min="1123" max="1123" width="8.85546875" style="354"/>
    <col min="1124" max="1124" width="8.85546875" style="354"/>
    <col min="1125" max="1125" width="8.85546875" style="354"/>
    <col min="1126" max="1126" width="8.85546875" style="354"/>
    <col min="1127" max="1127" width="8.85546875" style="354"/>
    <col min="1128" max="1128" width="8.85546875" style="354"/>
    <col min="1129" max="1129" width="8.85546875" style="354"/>
    <col min="1130" max="1130" width="8.85546875" style="354"/>
    <col min="1131" max="1131" width="8.85546875" style="354"/>
    <col min="1132" max="1132" width="8.85546875" style="354"/>
    <col min="1133" max="1133" width="8.85546875" style="354"/>
    <col min="1134" max="1134" width="8.85546875" style="354"/>
    <col min="1135" max="1135" width="8.85546875" style="354"/>
    <col min="1136" max="1136" width="8.85546875" style="354"/>
    <col min="1137" max="1137" width="8.85546875" style="354"/>
    <col min="1138" max="1138" width="8.85546875" style="354"/>
    <col min="1139" max="1139" width="8.85546875" style="354"/>
    <col min="1140" max="1140" width="8.85546875" style="354"/>
    <col min="1141" max="1141" width="8.85546875" style="354"/>
    <col min="1142" max="1142" width="8.85546875" style="354"/>
    <col min="1143" max="1143" width="8.85546875" style="354"/>
    <col min="1144" max="1144" width="8.85546875" style="354"/>
    <col min="1145" max="1145" width="8.85546875" style="354"/>
    <col min="1146" max="1146" width="8.85546875" style="354"/>
    <col min="1147" max="1147" width="8.85546875" style="354"/>
    <col min="1148" max="1148" width="8.85546875" style="354"/>
    <col min="1149" max="1149" width="8.85546875" style="354"/>
    <col min="1150" max="1150" width="8.85546875" style="354"/>
    <col min="1151" max="1151" width="8.85546875" style="354"/>
    <col min="1152" max="1152" width="8.85546875" style="354"/>
    <col min="1153" max="1153" width="8.85546875" style="354"/>
    <col min="1154" max="1154" width="8.85546875" style="354"/>
    <col min="1155" max="1155" width="8.85546875" style="354"/>
    <col min="1156" max="1156" width="8.85546875" style="354"/>
    <col min="1157" max="1157" width="8.85546875" style="354"/>
    <col min="1158" max="1158" width="8.85546875" style="354"/>
    <col min="1159" max="1159" width="8.85546875" style="354"/>
    <col min="1160" max="1160" width="8.85546875" style="354"/>
    <col min="1161" max="1161" width="8.85546875" style="354"/>
    <col min="1162" max="1162" width="8.85546875" style="354"/>
    <col min="1163" max="1163" width="8.85546875" style="354"/>
    <col min="1164" max="1164" width="8.85546875" style="354"/>
    <col min="1165" max="1165" width="8.85546875" style="354"/>
    <col min="1166" max="1166" width="8.85546875" style="354"/>
    <col min="1167" max="1167" width="8.85546875" style="354"/>
    <col min="1168" max="1168" width="8.85546875" style="354"/>
    <col min="1169" max="1169" width="8.85546875" style="354"/>
    <col min="1170" max="1170" width="8.85546875" style="354"/>
    <col min="1171" max="1171" width="8.85546875" style="354"/>
    <col min="1172" max="1172" width="8.85546875" style="354"/>
    <col min="1173" max="1173" width="8.85546875" style="354"/>
    <col min="1174" max="1174" width="8.85546875" style="354"/>
    <col min="1175" max="1175" width="8.85546875" style="354"/>
    <col min="1176" max="1176" width="8.85546875" style="354"/>
    <col min="1177" max="1177" width="8.85546875" style="354"/>
    <col min="1178" max="1178" width="8.85546875" style="354"/>
    <col min="1179" max="1179" width="8.85546875" style="354"/>
    <col min="1180" max="1180" width="8.85546875" style="354"/>
    <col min="1181" max="1181" width="8.85546875" style="354"/>
    <col min="1182" max="1182" width="8.85546875" style="354"/>
    <col min="1183" max="1183" width="8.85546875" style="354"/>
    <col min="1184" max="1184" width="8.85546875" style="354"/>
    <col min="1185" max="1185" width="8.85546875" style="354"/>
    <col min="1186" max="1186" width="8.85546875" style="354"/>
    <col min="1187" max="1187" width="8.85546875" style="354"/>
    <col min="1188" max="1188" width="8.85546875" style="354"/>
    <col min="1189" max="1189" width="8.85546875" style="354"/>
    <col min="1190" max="1190" width="8.85546875" style="354"/>
    <col min="1191" max="1191" width="8.85546875" style="354"/>
    <col min="1192" max="1192" width="8.85546875" style="354"/>
    <col min="1193" max="1193" width="8.85546875" style="354"/>
    <col min="1194" max="1194" width="8.85546875" style="354"/>
    <col min="1195" max="1195" width="8.85546875" style="354"/>
    <col min="1196" max="1196" width="8.85546875" style="354"/>
    <col min="1197" max="1197" width="8.85546875" style="354"/>
    <col min="1198" max="1198" width="8.85546875" style="354"/>
    <col min="1199" max="1199" width="8.85546875" style="354"/>
    <col min="1200" max="1200" width="8.85546875" style="354"/>
    <col min="1201" max="1201" width="8.85546875" style="354"/>
    <col min="1202" max="1202" width="8.85546875" style="354"/>
    <col min="1203" max="1203" width="8.85546875" style="354"/>
    <col min="1204" max="1204" width="8.85546875" style="354"/>
    <col min="1205" max="1205" width="8.85546875" style="354"/>
    <col min="1206" max="1206" width="8.85546875" style="354"/>
    <col min="1207" max="1207" width="8.85546875" style="354"/>
    <col min="1208" max="1208" width="8.85546875" style="354"/>
    <col min="1209" max="1209" width="8.85546875" style="354"/>
    <col min="1210" max="1210" width="8.85546875" style="354"/>
    <col min="1211" max="1211" width="8.85546875" style="354"/>
    <col min="1212" max="1212" width="8.85546875" style="354"/>
    <col min="1213" max="1213" width="8.85546875" style="354"/>
    <col min="1214" max="1214" width="8.85546875" style="354"/>
    <col min="1215" max="1215" width="8.85546875" style="354"/>
    <col min="1216" max="1216" width="8.85546875" style="354"/>
    <col min="1217" max="1217" width="8.85546875" style="354"/>
    <col min="1218" max="1218" width="8.85546875" style="354"/>
    <col min="1219" max="1219" width="8.85546875" style="354"/>
    <col min="1220" max="1220" width="8.85546875" style="354"/>
    <col min="1221" max="1221" width="8.85546875" style="354"/>
    <col min="1222" max="1222" width="8.85546875" style="354"/>
    <col min="1223" max="1223" width="8.85546875" style="354"/>
    <col min="1224" max="1224" width="8.85546875" style="354"/>
    <col min="1225" max="1225" width="8.85546875" style="354"/>
    <col min="1226" max="1226" width="8.85546875" style="354"/>
    <col min="1227" max="1227" width="8.85546875" style="354"/>
    <col min="1228" max="1228" width="8.85546875" style="354"/>
    <col min="1229" max="1229" width="8.85546875" style="354"/>
    <col min="1230" max="1230" width="8.85546875" style="354"/>
    <col min="1231" max="1231" width="8.85546875" style="354"/>
    <col min="1232" max="1232" width="8.85546875" style="354"/>
    <col min="1233" max="1233" width="8.85546875" style="354"/>
    <col min="1234" max="1234" width="8.85546875" style="354"/>
    <col min="1235" max="1235" width="8.85546875" style="354"/>
    <col min="1236" max="1236" width="8.85546875" style="354"/>
    <col min="1237" max="1237" width="8.85546875" style="354"/>
    <col min="1238" max="1238" width="8.85546875" style="354"/>
    <col min="1239" max="1239" width="8.85546875" style="354"/>
    <col min="1240" max="1240" width="8.85546875" style="354"/>
    <col min="1241" max="1241" width="8.85546875" style="354"/>
    <col min="1242" max="1242" width="8.85546875" style="354"/>
    <col min="1243" max="1243" width="8.85546875" style="354"/>
    <col min="1244" max="1244" width="8.85546875" style="354"/>
    <col min="1245" max="1245" width="8.85546875" style="354"/>
    <col min="1246" max="1246" width="8.85546875" style="354"/>
    <col min="1247" max="1247" width="8.85546875" style="354"/>
    <col min="1248" max="1248" width="8.85546875" style="354"/>
    <col min="1249" max="1249" width="8.85546875" style="354"/>
    <col min="1250" max="1250" width="8.85546875" style="354"/>
    <col min="1251" max="1251" width="8.85546875" style="354"/>
    <col min="1252" max="1252" width="8.85546875" style="354"/>
    <col min="1253" max="1253" width="8.85546875" style="354"/>
    <col min="1254" max="1254" width="8.85546875" style="354"/>
    <col min="1255" max="1255" width="8.85546875" style="354"/>
    <col min="1256" max="1256" width="8.85546875" style="354"/>
    <col min="1257" max="1257" width="8.85546875" style="354"/>
    <col min="1258" max="1258" width="8.85546875" style="354"/>
    <col min="1259" max="1259" width="8.85546875" style="354"/>
    <col min="1260" max="1260" width="8.85546875" style="354"/>
    <col min="1261" max="1261" width="8.85546875" style="354"/>
    <col min="1262" max="1262" width="8.85546875" style="354"/>
    <col min="1263" max="1263" width="8.85546875" style="354"/>
    <col min="1264" max="1264" width="8.85546875" style="354"/>
    <col min="1265" max="1265" width="8.85546875" style="354"/>
    <col min="1266" max="1266" width="8.85546875" style="354"/>
    <col min="1267" max="1267" width="8.85546875" style="354"/>
    <col min="1268" max="1268" width="8.85546875" style="354"/>
    <col min="1269" max="1269" width="8.85546875" style="354"/>
    <col min="1270" max="1270" width="8.85546875" style="354"/>
    <col min="1271" max="1271" width="8.85546875" style="354"/>
    <col min="1272" max="1272" width="8.85546875" style="354"/>
    <col min="1273" max="1273" width="8.85546875" style="354"/>
    <col min="1274" max="1274" width="8.85546875" style="354"/>
    <col min="1275" max="1275" width="8.85546875" style="354"/>
    <col min="1276" max="1276" width="8.85546875" style="354"/>
    <col min="1277" max="1277" width="8.85546875" style="354"/>
    <col min="1278" max="1278" width="8.85546875" style="354"/>
    <col min="1279" max="1279" width="8.85546875" style="354"/>
    <col min="1280" max="1280" width="8.85546875" style="354"/>
    <col min="1281" max="1281" width="8.85546875" style="354"/>
    <col min="1282" max="1282" width="8.85546875" style="354"/>
    <col min="1283" max="1283" width="9.7109375" customWidth="true" style="354"/>
    <col min="1284" max="1284" width="21.85546875" customWidth="true" style="354"/>
    <col min="1285" max="1285" width="13" customWidth="true" style="354"/>
    <col min="1286" max="1286" width="14" customWidth="true" style="354"/>
    <col min="1287" max="1287" width="14" customWidth="true" style="354"/>
    <col min="1288" max="1288" width="14" customWidth="true" style="354"/>
    <col min="1289" max="1289" width="17.140625" customWidth="true" style="354"/>
    <col min="1290" max="1290" width="17.7109375" customWidth="true" style="354"/>
    <col min="1291" max="1291" width="16.28515625" customWidth="true" style="354"/>
    <col min="1292" max="1292" width="14" customWidth="true" style="354"/>
    <col min="1293" max="1293" width="17" customWidth="true" style="354"/>
    <col min="1294" max="1294" width="14.42578125" customWidth="true" style="354"/>
    <col min="1295" max="1295" width="8.85546875" style="354"/>
    <col min="1296" max="1296" width="8.85546875" style="354"/>
    <col min="1297" max="1297" width="8.85546875" style="354"/>
    <col min="1298" max="1298" width="8.85546875" style="354"/>
    <col min="1299" max="1299" width="8.85546875" style="354"/>
    <col min="1300" max="1300" width="8.85546875" style="354"/>
    <col min="1301" max="1301" width="8.85546875" style="354"/>
    <col min="1302" max="1302" width="8.85546875" style="354"/>
    <col min="1303" max="1303" width="8.85546875" style="354"/>
    <col min="1304" max="1304" width="8.85546875" style="354"/>
    <col min="1305" max="1305" width="8.85546875" style="354"/>
    <col min="1306" max="1306" width="8.85546875" style="354"/>
    <col min="1307" max="1307" width="8.85546875" style="354"/>
    <col min="1308" max="1308" width="8.85546875" style="354"/>
    <col min="1309" max="1309" width="8.85546875" style="354"/>
    <col min="1310" max="1310" width="8.85546875" style="354"/>
    <col min="1311" max="1311" width="8.85546875" style="354"/>
    <col min="1312" max="1312" width="8.85546875" style="354"/>
    <col min="1313" max="1313" width="8.85546875" style="354"/>
    <col min="1314" max="1314" width="8.85546875" style="354"/>
    <col min="1315" max="1315" width="8.85546875" style="354"/>
    <col min="1316" max="1316" width="8.85546875" style="354"/>
    <col min="1317" max="1317" width="8.85546875" style="354"/>
    <col min="1318" max="1318" width="8.85546875" style="354"/>
    <col min="1319" max="1319" width="8.85546875" style="354"/>
    <col min="1320" max="1320" width="8.85546875" style="354"/>
    <col min="1321" max="1321" width="8.85546875" style="354"/>
    <col min="1322" max="1322" width="8.85546875" style="354"/>
    <col min="1323" max="1323" width="8.85546875" style="354"/>
    <col min="1324" max="1324" width="8.85546875" style="354"/>
    <col min="1325" max="1325" width="8.85546875" style="354"/>
    <col min="1326" max="1326" width="8.85546875" style="354"/>
    <col min="1327" max="1327" width="8.85546875" style="354"/>
    <col min="1328" max="1328" width="8.85546875" style="354"/>
    <col min="1329" max="1329" width="8.85546875" style="354"/>
    <col min="1330" max="1330" width="8.85546875" style="354"/>
    <col min="1331" max="1331" width="8.85546875" style="354"/>
    <col min="1332" max="1332" width="8.85546875" style="354"/>
    <col min="1333" max="1333" width="8.85546875" style="354"/>
    <col min="1334" max="1334" width="8.85546875" style="354"/>
    <col min="1335" max="1335" width="8.85546875" style="354"/>
    <col min="1336" max="1336" width="8.85546875" style="354"/>
    <col min="1337" max="1337" width="8.85546875" style="354"/>
    <col min="1338" max="1338" width="8.85546875" style="354"/>
    <col min="1339" max="1339" width="8.85546875" style="354"/>
    <col min="1340" max="1340" width="8.85546875" style="354"/>
    <col min="1341" max="1341" width="8.85546875" style="354"/>
    <col min="1342" max="1342" width="8.85546875" style="354"/>
    <col min="1343" max="1343" width="8.85546875" style="354"/>
    <col min="1344" max="1344" width="8.85546875" style="354"/>
    <col min="1345" max="1345" width="8.85546875" style="354"/>
    <col min="1346" max="1346" width="8.85546875" style="354"/>
    <col min="1347" max="1347" width="8.85546875" style="354"/>
    <col min="1348" max="1348" width="8.85546875" style="354"/>
    <col min="1349" max="1349" width="8.85546875" style="354"/>
    <col min="1350" max="1350" width="8.85546875" style="354"/>
    <col min="1351" max="1351" width="8.85546875" style="354"/>
    <col min="1352" max="1352" width="8.85546875" style="354"/>
    <col min="1353" max="1353" width="8.85546875" style="354"/>
    <col min="1354" max="1354" width="8.85546875" style="354"/>
    <col min="1355" max="1355" width="8.85546875" style="354"/>
    <col min="1356" max="1356" width="8.85546875" style="354"/>
    <col min="1357" max="1357" width="8.85546875" style="354"/>
    <col min="1358" max="1358" width="8.85546875" style="354"/>
    <col min="1359" max="1359" width="8.85546875" style="354"/>
    <col min="1360" max="1360" width="8.85546875" style="354"/>
    <col min="1361" max="1361" width="8.85546875" style="354"/>
    <col min="1362" max="1362" width="8.85546875" style="354"/>
    <col min="1363" max="1363" width="8.85546875" style="354"/>
    <col min="1364" max="1364" width="8.85546875" style="354"/>
    <col min="1365" max="1365" width="8.85546875" style="354"/>
    <col min="1366" max="1366" width="8.85546875" style="354"/>
    <col min="1367" max="1367" width="8.85546875" style="354"/>
    <col min="1368" max="1368" width="8.85546875" style="354"/>
    <col min="1369" max="1369" width="8.85546875" style="354"/>
    <col min="1370" max="1370" width="8.85546875" style="354"/>
    <col min="1371" max="1371" width="8.85546875" style="354"/>
    <col min="1372" max="1372" width="8.85546875" style="354"/>
    <col min="1373" max="1373" width="8.85546875" style="354"/>
    <col min="1374" max="1374" width="8.85546875" style="354"/>
    <col min="1375" max="1375" width="8.85546875" style="354"/>
    <col min="1376" max="1376" width="8.85546875" style="354"/>
    <col min="1377" max="1377" width="8.85546875" style="354"/>
    <col min="1378" max="1378" width="8.85546875" style="354"/>
    <col min="1379" max="1379" width="8.85546875" style="354"/>
    <col min="1380" max="1380" width="8.85546875" style="354"/>
    <col min="1381" max="1381" width="8.85546875" style="354"/>
    <col min="1382" max="1382" width="8.85546875" style="354"/>
    <col min="1383" max="1383" width="8.85546875" style="354"/>
    <col min="1384" max="1384" width="8.85546875" style="354"/>
    <col min="1385" max="1385" width="8.85546875" style="354"/>
    <col min="1386" max="1386" width="8.85546875" style="354"/>
    <col min="1387" max="1387" width="8.85546875" style="354"/>
    <col min="1388" max="1388" width="8.85546875" style="354"/>
    <col min="1389" max="1389" width="8.85546875" style="354"/>
    <col min="1390" max="1390" width="8.85546875" style="354"/>
    <col min="1391" max="1391" width="8.85546875" style="354"/>
    <col min="1392" max="1392" width="8.85546875" style="354"/>
    <col min="1393" max="1393" width="8.85546875" style="354"/>
    <col min="1394" max="1394" width="8.85546875" style="354"/>
    <col min="1395" max="1395" width="8.85546875" style="354"/>
    <col min="1396" max="1396" width="8.85546875" style="354"/>
    <col min="1397" max="1397" width="8.85546875" style="354"/>
    <col min="1398" max="1398" width="8.85546875" style="354"/>
    <col min="1399" max="1399" width="8.85546875" style="354"/>
    <col min="1400" max="1400" width="8.85546875" style="354"/>
    <col min="1401" max="1401" width="8.85546875" style="354"/>
    <col min="1402" max="1402" width="8.85546875" style="354"/>
    <col min="1403" max="1403" width="8.85546875" style="354"/>
    <col min="1404" max="1404" width="8.85546875" style="354"/>
    <col min="1405" max="1405" width="8.85546875" style="354"/>
    <col min="1406" max="1406" width="8.85546875" style="354"/>
    <col min="1407" max="1407" width="8.85546875" style="354"/>
    <col min="1408" max="1408" width="8.85546875" style="354"/>
    <col min="1409" max="1409" width="8.85546875" style="354"/>
    <col min="1410" max="1410" width="8.85546875" style="354"/>
    <col min="1411" max="1411" width="8.85546875" style="354"/>
    <col min="1412" max="1412" width="8.85546875" style="354"/>
    <col min="1413" max="1413" width="8.85546875" style="354"/>
    <col min="1414" max="1414" width="8.85546875" style="354"/>
    <col min="1415" max="1415" width="8.85546875" style="354"/>
    <col min="1416" max="1416" width="8.85546875" style="354"/>
    <col min="1417" max="1417" width="8.85546875" style="354"/>
    <col min="1418" max="1418" width="8.85546875" style="354"/>
    <col min="1419" max="1419" width="8.85546875" style="354"/>
    <col min="1420" max="1420" width="8.85546875" style="354"/>
    <col min="1421" max="1421" width="8.85546875" style="354"/>
    <col min="1422" max="1422" width="8.85546875" style="354"/>
    <col min="1423" max="1423" width="8.85546875" style="354"/>
    <col min="1424" max="1424" width="8.85546875" style="354"/>
    <col min="1425" max="1425" width="8.85546875" style="354"/>
    <col min="1426" max="1426" width="8.85546875" style="354"/>
    <col min="1427" max="1427" width="8.85546875" style="354"/>
    <col min="1428" max="1428" width="8.85546875" style="354"/>
    <col min="1429" max="1429" width="8.85546875" style="354"/>
    <col min="1430" max="1430" width="8.85546875" style="354"/>
    <col min="1431" max="1431" width="8.85546875" style="354"/>
    <col min="1432" max="1432" width="8.85546875" style="354"/>
    <col min="1433" max="1433" width="8.85546875" style="354"/>
    <col min="1434" max="1434" width="8.85546875" style="354"/>
    <col min="1435" max="1435" width="8.85546875" style="354"/>
    <col min="1436" max="1436" width="8.85546875" style="354"/>
    <col min="1437" max="1437" width="8.85546875" style="354"/>
    <col min="1438" max="1438" width="8.85546875" style="354"/>
    <col min="1439" max="1439" width="8.85546875" style="354"/>
    <col min="1440" max="1440" width="8.85546875" style="354"/>
    <col min="1441" max="1441" width="8.85546875" style="354"/>
    <col min="1442" max="1442" width="8.85546875" style="354"/>
    <col min="1443" max="1443" width="8.85546875" style="354"/>
    <col min="1444" max="1444" width="8.85546875" style="354"/>
    <col min="1445" max="1445" width="8.85546875" style="354"/>
    <col min="1446" max="1446" width="8.85546875" style="354"/>
    <col min="1447" max="1447" width="8.85546875" style="354"/>
    <col min="1448" max="1448" width="8.85546875" style="354"/>
    <col min="1449" max="1449" width="8.85546875" style="354"/>
    <col min="1450" max="1450" width="8.85546875" style="354"/>
    <col min="1451" max="1451" width="8.85546875" style="354"/>
    <col min="1452" max="1452" width="8.85546875" style="354"/>
    <col min="1453" max="1453" width="8.85546875" style="354"/>
    <col min="1454" max="1454" width="8.85546875" style="354"/>
    <col min="1455" max="1455" width="8.85546875" style="354"/>
    <col min="1456" max="1456" width="8.85546875" style="354"/>
    <col min="1457" max="1457" width="8.85546875" style="354"/>
    <col min="1458" max="1458" width="8.85546875" style="354"/>
    <col min="1459" max="1459" width="8.85546875" style="354"/>
    <col min="1460" max="1460" width="8.85546875" style="354"/>
    <col min="1461" max="1461" width="8.85546875" style="354"/>
    <col min="1462" max="1462" width="8.85546875" style="354"/>
    <col min="1463" max="1463" width="8.85546875" style="354"/>
    <col min="1464" max="1464" width="8.85546875" style="354"/>
    <col min="1465" max="1465" width="8.85546875" style="354"/>
    <col min="1466" max="1466" width="8.85546875" style="354"/>
    <col min="1467" max="1467" width="8.85546875" style="354"/>
    <col min="1468" max="1468" width="8.85546875" style="354"/>
    <col min="1469" max="1469" width="8.85546875" style="354"/>
    <col min="1470" max="1470" width="8.85546875" style="354"/>
    <col min="1471" max="1471" width="8.85546875" style="354"/>
    <col min="1472" max="1472" width="8.85546875" style="354"/>
    <col min="1473" max="1473" width="8.85546875" style="354"/>
    <col min="1474" max="1474" width="8.85546875" style="354"/>
    <col min="1475" max="1475" width="8.85546875" style="354"/>
    <col min="1476" max="1476" width="8.85546875" style="354"/>
    <col min="1477" max="1477" width="8.85546875" style="354"/>
    <col min="1478" max="1478" width="8.85546875" style="354"/>
    <col min="1479" max="1479" width="8.85546875" style="354"/>
    <col min="1480" max="1480" width="8.85546875" style="354"/>
    <col min="1481" max="1481" width="8.85546875" style="354"/>
    <col min="1482" max="1482" width="8.85546875" style="354"/>
    <col min="1483" max="1483" width="8.85546875" style="354"/>
    <col min="1484" max="1484" width="8.85546875" style="354"/>
    <col min="1485" max="1485" width="8.85546875" style="354"/>
    <col min="1486" max="1486" width="8.85546875" style="354"/>
    <col min="1487" max="1487" width="8.85546875" style="354"/>
    <col min="1488" max="1488" width="8.85546875" style="354"/>
    <col min="1489" max="1489" width="8.85546875" style="354"/>
    <col min="1490" max="1490" width="8.85546875" style="354"/>
    <col min="1491" max="1491" width="8.85546875" style="354"/>
    <col min="1492" max="1492" width="8.85546875" style="354"/>
    <col min="1493" max="1493" width="8.85546875" style="354"/>
    <col min="1494" max="1494" width="8.85546875" style="354"/>
    <col min="1495" max="1495" width="8.85546875" style="354"/>
    <col min="1496" max="1496" width="8.85546875" style="354"/>
    <col min="1497" max="1497" width="8.85546875" style="354"/>
    <col min="1498" max="1498" width="8.85546875" style="354"/>
    <col min="1499" max="1499" width="8.85546875" style="354"/>
    <col min="1500" max="1500" width="8.85546875" style="354"/>
    <col min="1501" max="1501" width="8.85546875" style="354"/>
    <col min="1502" max="1502" width="8.85546875" style="354"/>
    <col min="1503" max="1503" width="8.85546875" style="354"/>
    <col min="1504" max="1504" width="8.85546875" style="354"/>
    <col min="1505" max="1505" width="8.85546875" style="354"/>
    <col min="1506" max="1506" width="8.85546875" style="354"/>
    <col min="1507" max="1507" width="8.85546875" style="354"/>
    <col min="1508" max="1508" width="8.85546875" style="354"/>
    <col min="1509" max="1509" width="8.85546875" style="354"/>
    <col min="1510" max="1510" width="8.85546875" style="354"/>
    <col min="1511" max="1511" width="8.85546875" style="354"/>
    <col min="1512" max="1512" width="8.85546875" style="354"/>
    <col min="1513" max="1513" width="8.85546875" style="354"/>
    <col min="1514" max="1514" width="8.85546875" style="354"/>
    <col min="1515" max="1515" width="8.85546875" style="354"/>
    <col min="1516" max="1516" width="8.85546875" style="354"/>
    <col min="1517" max="1517" width="8.85546875" style="354"/>
    <col min="1518" max="1518" width="8.85546875" style="354"/>
    <col min="1519" max="1519" width="8.85546875" style="354"/>
    <col min="1520" max="1520" width="8.85546875" style="354"/>
    <col min="1521" max="1521" width="8.85546875" style="354"/>
    <col min="1522" max="1522" width="8.85546875" style="354"/>
    <col min="1523" max="1523" width="8.85546875" style="354"/>
    <col min="1524" max="1524" width="8.85546875" style="354"/>
    <col min="1525" max="1525" width="8.85546875" style="354"/>
    <col min="1526" max="1526" width="8.85546875" style="354"/>
    <col min="1527" max="1527" width="8.85546875" style="354"/>
    <col min="1528" max="1528" width="8.85546875" style="354"/>
    <col min="1529" max="1529" width="8.85546875" style="354"/>
    <col min="1530" max="1530" width="8.85546875" style="354"/>
    <col min="1531" max="1531" width="8.85546875" style="354"/>
    <col min="1532" max="1532" width="8.85546875" style="354"/>
    <col min="1533" max="1533" width="8.85546875" style="354"/>
    <col min="1534" max="1534" width="8.85546875" style="354"/>
    <col min="1535" max="1535" width="8.85546875" style="354"/>
    <col min="1536" max="1536" width="8.85546875" style="354"/>
    <col min="1537" max="1537" width="8.85546875" style="354"/>
    <col min="1538" max="1538" width="8.85546875" style="354"/>
    <col min="1539" max="1539" width="9.7109375" customWidth="true" style="354"/>
    <col min="1540" max="1540" width="21.85546875" customWidth="true" style="354"/>
    <col min="1541" max="1541" width="13" customWidth="true" style="354"/>
    <col min="1542" max="1542" width="14" customWidth="true" style="354"/>
    <col min="1543" max="1543" width="14" customWidth="true" style="354"/>
    <col min="1544" max="1544" width="14" customWidth="true" style="354"/>
    <col min="1545" max="1545" width="17.140625" customWidth="true" style="354"/>
    <col min="1546" max="1546" width="17.7109375" customWidth="true" style="354"/>
    <col min="1547" max="1547" width="16.28515625" customWidth="true" style="354"/>
    <col min="1548" max="1548" width="14" customWidth="true" style="354"/>
    <col min="1549" max="1549" width="17" customWidth="true" style="354"/>
    <col min="1550" max="1550" width="14.42578125" customWidth="true" style="354"/>
    <col min="1551" max="1551" width="8.85546875" style="354"/>
    <col min="1552" max="1552" width="8.85546875" style="354"/>
    <col min="1553" max="1553" width="8.85546875" style="354"/>
    <col min="1554" max="1554" width="8.85546875" style="354"/>
    <col min="1555" max="1555" width="8.85546875" style="354"/>
    <col min="1556" max="1556" width="8.85546875" style="354"/>
    <col min="1557" max="1557" width="8.85546875" style="354"/>
    <col min="1558" max="1558" width="8.85546875" style="354"/>
    <col min="1559" max="1559" width="8.85546875" style="354"/>
    <col min="1560" max="1560" width="8.85546875" style="354"/>
    <col min="1561" max="1561" width="8.85546875" style="354"/>
    <col min="1562" max="1562" width="8.85546875" style="354"/>
    <col min="1563" max="1563" width="8.85546875" style="354"/>
    <col min="1564" max="1564" width="8.85546875" style="354"/>
    <col min="1565" max="1565" width="8.85546875" style="354"/>
    <col min="1566" max="1566" width="8.85546875" style="354"/>
    <col min="1567" max="1567" width="8.85546875" style="354"/>
    <col min="1568" max="1568" width="8.85546875" style="354"/>
    <col min="1569" max="1569" width="8.85546875" style="354"/>
    <col min="1570" max="1570" width="8.85546875" style="354"/>
    <col min="1571" max="1571" width="8.85546875" style="354"/>
    <col min="1572" max="1572" width="8.85546875" style="354"/>
    <col min="1573" max="1573" width="8.85546875" style="354"/>
    <col min="1574" max="1574" width="8.85546875" style="354"/>
    <col min="1575" max="1575" width="8.85546875" style="354"/>
    <col min="1576" max="1576" width="8.85546875" style="354"/>
    <col min="1577" max="1577" width="8.85546875" style="354"/>
    <col min="1578" max="1578" width="8.85546875" style="354"/>
    <col min="1579" max="1579" width="8.85546875" style="354"/>
    <col min="1580" max="1580" width="8.85546875" style="354"/>
    <col min="1581" max="1581" width="8.85546875" style="354"/>
    <col min="1582" max="1582" width="8.85546875" style="354"/>
    <col min="1583" max="1583" width="8.85546875" style="354"/>
    <col min="1584" max="1584" width="8.85546875" style="354"/>
    <col min="1585" max="1585" width="8.85546875" style="354"/>
    <col min="1586" max="1586" width="8.85546875" style="354"/>
    <col min="1587" max="1587" width="8.85546875" style="354"/>
    <col min="1588" max="1588" width="8.85546875" style="354"/>
    <col min="1589" max="1589" width="8.85546875" style="354"/>
    <col min="1590" max="1590" width="8.85546875" style="354"/>
    <col min="1591" max="1591" width="8.85546875" style="354"/>
    <col min="1592" max="1592" width="8.85546875" style="354"/>
    <col min="1593" max="1593" width="8.85546875" style="354"/>
    <col min="1594" max="1594" width="8.85546875" style="354"/>
    <col min="1595" max="1595" width="8.85546875" style="354"/>
    <col min="1596" max="1596" width="8.85546875" style="354"/>
    <col min="1597" max="1597" width="8.85546875" style="354"/>
    <col min="1598" max="1598" width="8.85546875" style="354"/>
    <col min="1599" max="1599" width="8.85546875" style="354"/>
    <col min="1600" max="1600" width="8.85546875" style="354"/>
    <col min="1601" max="1601" width="8.85546875" style="354"/>
    <col min="1602" max="1602" width="8.85546875" style="354"/>
    <col min="1603" max="1603" width="8.85546875" style="354"/>
    <col min="1604" max="1604" width="8.85546875" style="354"/>
    <col min="1605" max="1605" width="8.85546875" style="354"/>
    <col min="1606" max="1606" width="8.85546875" style="354"/>
    <col min="1607" max="1607" width="8.85546875" style="354"/>
    <col min="1608" max="1608" width="8.85546875" style="354"/>
    <col min="1609" max="1609" width="8.85546875" style="354"/>
    <col min="1610" max="1610" width="8.85546875" style="354"/>
    <col min="1611" max="1611" width="8.85546875" style="354"/>
    <col min="1612" max="1612" width="8.85546875" style="354"/>
    <col min="1613" max="1613" width="8.85546875" style="354"/>
    <col min="1614" max="1614" width="8.85546875" style="354"/>
    <col min="1615" max="1615" width="8.85546875" style="354"/>
    <col min="1616" max="1616" width="8.85546875" style="354"/>
    <col min="1617" max="1617" width="8.85546875" style="354"/>
    <col min="1618" max="1618" width="8.85546875" style="354"/>
    <col min="1619" max="1619" width="8.85546875" style="354"/>
    <col min="1620" max="1620" width="8.85546875" style="354"/>
    <col min="1621" max="1621" width="8.85546875" style="354"/>
    <col min="1622" max="1622" width="8.85546875" style="354"/>
    <col min="1623" max="1623" width="8.85546875" style="354"/>
    <col min="1624" max="1624" width="8.85546875" style="354"/>
    <col min="1625" max="1625" width="8.85546875" style="354"/>
    <col min="1626" max="1626" width="8.85546875" style="354"/>
    <col min="1627" max="1627" width="8.85546875" style="354"/>
    <col min="1628" max="1628" width="8.85546875" style="354"/>
    <col min="1629" max="1629" width="8.85546875" style="354"/>
    <col min="1630" max="1630" width="8.85546875" style="354"/>
    <col min="1631" max="1631" width="8.85546875" style="354"/>
    <col min="1632" max="1632" width="8.85546875" style="354"/>
    <col min="1633" max="1633" width="8.85546875" style="354"/>
    <col min="1634" max="1634" width="8.85546875" style="354"/>
    <col min="1635" max="1635" width="8.85546875" style="354"/>
    <col min="1636" max="1636" width="8.85546875" style="354"/>
    <col min="1637" max="1637" width="8.85546875" style="354"/>
    <col min="1638" max="1638" width="8.85546875" style="354"/>
    <col min="1639" max="1639" width="8.85546875" style="354"/>
    <col min="1640" max="1640" width="8.85546875" style="354"/>
    <col min="1641" max="1641" width="8.85546875" style="354"/>
    <col min="1642" max="1642" width="8.85546875" style="354"/>
    <col min="1643" max="1643" width="8.85546875" style="354"/>
    <col min="1644" max="1644" width="8.85546875" style="354"/>
    <col min="1645" max="1645" width="8.85546875" style="354"/>
    <col min="1646" max="1646" width="8.85546875" style="354"/>
    <col min="1647" max="1647" width="8.85546875" style="354"/>
    <col min="1648" max="1648" width="8.85546875" style="354"/>
    <col min="1649" max="1649" width="8.85546875" style="354"/>
    <col min="1650" max="1650" width="8.85546875" style="354"/>
    <col min="1651" max="1651" width="8.85546875" style="354"/>
    <col min="1652" max="1652" width="8.85546875" style="354"/>
    <col min="1653" max="1653" width="8.85546875" style="354"/>
    <col min="1654" max="1654" width="8.85546875" style="354"/>
    <col min="1655" max="1655" width="8.85546875" style="354"/>
    <col min="1656" max="1656" width="8.85546875" style="354"/>
    <col min="1657" max="1657" width="8.85546875" style="354"/>
    <col min="1658" max="1658" width="8.85546875" style="354"/>
    <col min="1659" max="1659" width="8.85546875" style="354"/>
    <col min="1660" max="1660" width="8.85546875" style="354"/>
    <col min="1661" max="1661" width="8.85546875" style="354"/>
    <col min="1662" max="1662" width="8.85546875" style="354"/>
    <col min="1663" max="1663" width="8.85546875" style="354"/>
    <col min="1664" max="1664" width="8.85546875" style="354"/>
    <col min="1665" max="1665" width="8.85546875" style="354"/>
    <col min="1666" max="1666" width="8.85546875" style="354"/>
    <col min="1667" max="1667" width="8.85546875" style="354"/>
    <col min="1668" max="1668" width="8.85546875" style="354"/>
    <col min="1669" max="1669" width="8.85546875" style="354"/>
    <col min="1670" max="1670" width="8.85546875" style="354"/>
    <col min="1671" max="1671" width="8.85546875" style="354"/>
    <col min="1672" max="1672" width="8.85546875" style="354"/>
    <col min="1673" max="1673" width="8.85546875" style="354"/>
    <col min="1674" max="1674" width="8.85546875" style="354"/>
    <col min="1675" max="1675" width="8.85546875" style="354"/>
    <col min="1676" max="1676" width="8.85546875" style="354"/>
    <col min="1677" max="1677" width="8.85546875" style="354"/>
    <col min="1678" max="1678" width="8.85546875" style="354"/>
    <col min="1679" max="1679" width="8.85546875" style="354"/>
    <col min="1680" max="1680" width="8.85546875" style="354"/>
    <col min="1681" max="1681" width="8.85546875" style="354"/>
    <col min="1682" max="1682" width="8.85546875" style="354"/>
    <col min="1683" max="1683" width="8.85546875" style="354"/>
    <col min="1684" max="1684" width="8.85546875" style="354"/>
    <col min="1685" max="1685" width="8.85546875" style="354"/>
    <col min="1686" max="1686" width="8.85546875" style="354"/>
    <col min="1687" max="1687" width="8.85546875" style="354"/>
    <col min="1688" max="1688" width="8.85546875" style="354"/>
    <col min="1689" max="1689" width="8.85546875" style="354"/>
    <col min="1690" max="1690" width="8.85546875" style="354"/>
    <col min="1691" max="1691" width="8.85546875" style="354"/>
    <col min="1692" max="1692" width="8.85546875" style="354"/>
    <col min="1693" max="1693" width="8.85546875" style="354"/>
    <col min="1694" max="1694" width="8.85546875" style="354"/>
    <col min="1695" max="1695" width="8.85546875" style="354"/>
    <col min="1696" max="1696" width="8.85546875" style="354"/>
    <col min="1697" max="1697" width="8.85546875" style="354"/>
    <col min="1698" max="1698" width="8.85546875" style="354"/>
    <col min="1699" max="1699" width="8.85546875" style="354"/>
    <col min="1700" max="1700" width="8.85546875" style="354"/>
    <col min="1701" max="1701" width="8.85546875" style="354"/>
    <col min="1702" max="1702" width="8.85546875" style="354"/>
    <col min="1703" max="1703" width="8.85546875" style="354"/>
    <col min="1704" max="1704" width="8.85546875" style="354"/>
    <col min="1705" max="1705" width="8.85546875" style="354"/>
    <col min="1706" max="1706" width="8.85546875" style="354"/>
    <col min="1707" max="1707" width="8.85546875" style="354"/>
    <col min="1708" max="1708" width="8.85546875" style="354"/>
    <col min="1709" max="1709" width="8.85546875" style="354"/>
    <col min="1710" max="1710" width="8.85546875" style="354"/>
    <col min="1711" max="1711" width="8.85546875" style="354"/>
    <col min="1712" max="1712" width="8.85546875" style="354"/>
    <col min="1713" max="1713" width="8.85546875" style="354"/>
    <col min="1714" max="1714" width="8.85546875" style="354"/>
    <col min="1715" max="1715" width="8.85546875" style="354"/>
    <col min="1716" max="1716" width="8.85546875" style="354"/>
    <col min="1717" max="1717" width="8.85546875" style="354"/>
    <col min="1718" max="1718" width="8.85546875" style="354"/>
    <col min="1719" max="1719" width="8.85546875" style="354"/>
    <col min="1720" max="1720" width="8.85546875" style="354"/>
    <col min="1721" max="1721" width="8.85546875" style="354"/>
    <col min="1722" max="1722" width="8.85546875" style="354"/>
    <col min="1723" max="1723" width="8.85546875" style="354"/>
    <col min="1724" max="1724" width="8.85546875" style="354"/>
    <col min="1725" max="1725" width="8.85546875" style="354"/>
    <col min="1726" max="1726" width="8.85546875" style="354"/>
    <col min="1727" max="1727" width="8.85546875" style="354"/>
    <col min="1728" max="1728" width="8.85546875" style="354"/>
    <col min="1729" max="1729" width="8.85546875" style="354"/>
    <col min="1730" max="1730" width="8.85546875" style="354"/>
    <col min="1731" max="1731" width="8.85546875" style="354"/>
    <col min="1732" max="1732" width="8.85546875" style="354"/>
    <col min="1733" max="1733" width="8.85546875" style="354"/>
    <col min="1734" max="1734" width="8.85546875" style="354"/>
    <col min="1735" max="1735" width="8.85546875" style="354"/>
    <col min="1736" max="1736" width="8.85546875" style="354"/>
    <col min="1737" max="1737" width="8.85546875" style="354"/>
    <col min="1738" max="1738" width="8.85546875" style="354"/>
    <col min="1739" max="1739" width="8.85546875" style="354"/>
    <col min="1740" max="1740" width="8.85546875" style="354"/>
    <col min="1741" max="1741" width="8.85546875" style="354"/>
    <col min="1742" max="1742" width="8.85546875" style="354"/>
    <col min="1743" max="1743" width="8.85546875" style="354"/>
    <col min="1744" max="1744" width="8.85546875" style="354"/>
    <col min="1745" max="1745" width="8.85546875" style="354"/>
    <col min="1746" max="1746" width="8.85546875" style="354"/>
    <col min="1747" max="1747" width="8.85546875" style="354"/>
    <col min="1748" max="1748" width="8.85546875" style="354"/>
    <col min="1749" max="1749" width="8.85546875" style="354"/>
    <col min="1750" max="1750" width="8.85546875" style="354"/>
    <col min="1751" max="1751" width="8.85546875" style="354"/>
    <col min="1752" max="1752" width="8.85546875" style="354"/>
    <col min="1753" max="1753" width="8.85546875" style="354"/>
    <col min="1754" max="1754" width="8.85546875" style="354"/>
    <col min="1755" max="1755" width="8.85546875" style="354"/>
    <col min="1756" max="1756" width="8.85546875" style="354"/>
    <col min="1757" max="1757" width="8.85546875" style="354"/>
    <col min="1758" max="1758" width="8.85546875" style="354"/>
    <col min="1759" max="1759" width="8.85546875" style="354"/>
    <col min="1760" max="1760" width="8.85546875" style="354"/>
    <col min="1761" max="1761" width="8.85546875" style="354"/>
    <col min="1762" max="1762" width="8.85546875" style="354"/>
    <col min="1763" max="1763" width="8.85546875" style="354"/>
    <col min="1764" max="1764" width="8.85546875" style="354"/>
    <col min="1765" max="1765" width="8.85546875" style="354"/>
    <col min="1766" max="1766" width="8.85546875" style="354"/>
    <col min="1767" max="1767" width="8.85546875" style="354"/>
    <col min="1768" max="1768" width="8.85546875" style="354"/>
    <col min="1769" max="1769" width="8.85546875" style="354"/>
    <col min="1770" max="1770" width="8.85546875" style="354"/>
    <col min="1771" max="1771" width="8.85546875" style="354"/>
    <col min="1772" max="1772" width="8.85546875" style="354"/>
    <col min="1773" max="1773" width="8.85546875" style="354"/>
    <col min="1774" max="1774" width="8.85546875" style="354"/>
    <col min="1775" max="1775" width="8.85546875" style="354"/>
    <col min="1776" max="1776" width="8.85546875" style="354"/>
    <col min="1777" max="1777" width="8.85546875" style="354"/>
    <col min="1778" max="1778" width="8.85546875" style="354"/>
    <col min="1779" max="1779" width="8.85546875" style="354"/>
    <col min="1780" max="1780" width="8.85546875" style="354"/>
    <col min="1781" max="1781" width="8.85546875" style="354"/>
    <col min="1782" max="1782" width="8.85546875" style="354"/>
    <col min="1783" max="1783" width="8.85546875" style="354"/>
    <col min="1784" max="1784" width="8.85546875" style="354"/>
    <col min="1785" max="1785" width="8.85546875" style="354"/>
    <col min="1786" max="1786" width="8.85546875" style="354"/>
    <col min="1787" max="1787" width="8.85546875" style="354"/>
    <col min="1788" max="1788" width="8.85546875" style="354"/>
    <col min="1789" max="1789" width="8.85546875" style="354"/>
    <col min="1790" max="1790" width="8.85546875" style="354"/>
    <col min="1791" max="1791" width="8.85546875" style="354"/>
    <col min="1792" max="1792" width="8.85546875" style="354"/>
    <col min="1793" max="1793" width="8.85546875" style="354"/>
    <col min="1794" max="1794" width="8.85546875" style="354"/>
    <col min="1795" max="1795" width="9.7109375" customWidth="true" style="354"/>
    <col min="1796" max="1796" width="21.85546875" customWidth="true" style="354"/>
    <col min="1797" max="1797" width="13" customWidth="true" style="354"/>
    <col min="1798" max="1798" width="14" customWidth="true" style="354"/>
    <col min="1799" max="1799" width="14" customWidth="true" style="354"/>
    <col min="1800" max="1800" width="14" customWidth="true" style="354"/>
    <col min="1801" max="1801" width="17.140625" customWidth="true" style="354"/>
    <col min="1802" max="1802" width="17.7109375" customWidth="true" style="354"/>
    <col min="1803" max="1803" width="16.28515625" customWidth="true" style="354"/>
    <col min="1804" max="1804" width="14" customWidth="true" style="354"/>
    <col min="1805" max="1805" width="17" customWidth="true" style="354"/>
    <col min="1806" max="1806" width="14.42578125" customWidth="true" style="354"/>
    <col min="1807" max="1807" width="8.85546875" style="354"/>
    <col min="1808" max="1808" width="8.85546875" style="354"/>
    <col min="1809" max="1809" width="8.85546875" style="354"/>
    <col min="1810" max="1810" width="8.85546875" style="354"/>
    <col min="1811" max="1811" width="8.85546875" style="354"/>
    <col min="1812" max="1812" width="8.85546875" style="354"/>
    <col min="1813" max="1813" width="8.85546875" style="354"/>
    <col min="1814" max="1814" width="8.85546875" style="354"/>
    <col min="1815" max="1815" width="8.85546875" style="354"/>
    <col min="1816" max="1816" width="8.85546875" style="354"/>
    <col min="1817" max="1817" width="8.85546875" style="354"/>
    <col min="1818" max="1818" width="8.85546875" style="354"/>
    <col min="1819" max="1819" width="8.85546875" style="354"/>
    <col min="1820" max="1820" width="8.85546875" style="354"/>
    <col min="1821" max="1821" width="8.85546875" style="354"/>
    <col min="1822" max="1822" width="8.85546875" style="354"/>
    <col min="1823" max="1823" width="8.85546875" style="354"/>
    <col min="1824" max="1824" width="8.85546875" style="354"/>
    <col min="1825" max="1825" width="8.85546875" style="354"/>
    <col min="1826" max="1826" width="8.85546875" style="354"/>
    <col min="1827" max="1827" width="8.85546875" style="354"/>
    <col min="1828" max="1828" width="8.85546875" style="354"/>
    <col min="1829" max="1829" width="8.85546875" style="354"/>
    <col min="1830" max="1830" width="8.85546875" style="354"/>
    <col min="1831" max="1831" width="8.85546875" style="354"/>
    <col min="1832" max="1832" width="8.85546875" style="354"/>
    <col min="1833" max="1833" width="8.85546875" style="354"/>
    <col min="1834" max="1834" width="8.85546875" style="354"/>
    <col min="1835" max="1835" width="8.85546875" style="354"/>
    <col min="1836" max="1836" width="8.85546875" style="354"/>
    <col min="1837" max="1837" width="8.85546875" style="354"/>
    <col min="1838" max="1838" width="8.85546875" style="354"/>
    <col min="1839" max="1839" width="8.85546875" style="354"/>
    <col min="1840" max="1840" width="8.85546875" style="354"/>
    <col min="1841" max="1841" width="8.85546875" style="354"/>
    <col min="1842" max="1842" width="8.85546875" style="354"/>
    <col min="1843" max="1843" width="8.85546875" style="354"/>
    <col min="1844" max="1844" width="8.85546875" style="354"/>
    <col min="1845" max="1845" width="8.85546875" style="354"/>
    <col min="1846" max="1846" width="8.85546875" style="354"/>
    <col min="1847" max="1847" width="8.85546875" style="354"/>
    <col min="1848" max="1848" width="8.85546875" style="354"/>
    <col min="1849" max="1849" width="8.85546875" style="354"/>
    <col min="1850" max="1850" width="8.85546875" style="354"/>
    <col min="1851" max="1851" width="8.85546875" style="354"/>
    <col min="1852" max="1852" width="8.85546875" style="354"/>
    <col min="1853" max="1853" width="8.85546875" style="354"/>
    <col min="1854" max="1854" width="8.85546875" style="354"/>
    <col min="1855" max="1855" width="8.85546875" style="354"/>
    <col min="1856" max="1856" width="8.85546875" style="354"/>
    <col min="1857" max="1857" width="8.85546875" style="354"/>
    <col min="1858" max="1858" width="8.85546875" style="354"/>
    <col min="1859" max="1859" width="8.85546875" style="354"/>
    <col min="1860" max="1860" width="8.85546875" style="354"/>
    <col min="1861" max="1861" width="8.85546875" style="354"/>
    <col min="1862" max="1862" width="8.85546875" style="354"/>
    <col min="1863" max="1863" width="8.85546875" style="354"/>
    <col min="1864" max="1864" width="8.85546875" style="354"/>
    <col min="1865" max="1865" width="8.85546875" style="354"/>
    <col min="1866" max="1866" width="8.85546875" style="354"/>
    <col min="1867" max="1867" width="8.85546875" style="354"/>
    <col min="1868" max="1868" width="8.85546875" style="354"/>
    <col min="1869" max="1869" width="8.85546875" style="354"/>
    <col min="1870" max="1870" width="8.85546875" style="354"/>
    <col min="1871" max="1871" width="8.85546875" style="354"/>
    <col min="1872" max="1872" width="8.85546875" style="354"/>
    <col min="1873" max="1873" width="8.85546875" style="354"/>
    <col min="1874" max="1874" width="8.85546875" style="354"/>
    <col min="1875" max="1875" width="8.85546875" style="354"/>
    <col min="1876" max="1876" width="8.85546875" style="354"/>
    <col min="1877" max="1877" width="8.85546875" style="354"/>
    <col min="1878" max="1878" width="8.85546875" style="354"/>
    <col min="1879" max="1879" width="8.85546875" style="354"/>
    <col min="1880" max="1880" width="8.85546875" style="354"/>
    <col min="1881" max="1881" width="8.85546875" style="354"/>
    <col min="1882" max="1882" width="8.85546875" style="354"/>
    <col min="1883" max="1883" width="8.85546875" style="354"/>
    <col min="1884" max="1884" width="8.85546875" style="354"/>
    <col min="1885" max="1885" width="8.85546875" style="354"/>
    <col min="1886" max="1886" width="8.85546875" style="354"/>
    <col min="1887" max="1887" width="8.85546875" style="354"/>
    <col min="1888" max="1888" width="8.85546875" style="354"/>
    <col min="1889" max="1889" width="8.85546875" style="354"/>
    <col min="1890" max="1890" width="8.85546875" style="354"/>
    <col min="1891" max="1891" width="8.85546875" style="354"/>
    <col min="1892" max="1892" width="8.85546875" style="354"/>
    <col min="1893" max="1893" width="8.85546875" style="354"/>
    <col min="1894" max="1894" width="8.85546875" style="354"/>
    <col min="1895" max="1895" width="8.85546875" style="354"/>
    <col min="1896" max="1896" width="8.85546875" style="354"/>
    <col min="1897" max="1897" width="8.85546875" style="354"/>
    <col min="1898" max="1898" width="8.85546875" style="354"/>
    <col min="1899" max="1899" width="8.85546875" style="354"/>
    <col min="1900" max="1900" width="8.85546875" style="354"/>
    <col min="1901" max="1901" width="8.85546875" style="354"/>
    <col min="1902" max="1902" width="8.85546875" style="354"/>
    <col min="1903" max="1903" width="8.85546875" style="354"/>
    <col min="1904" max="1904" width="8.85546875" style="354"/>
    <col min="1905" max="1905" width="8.85546875" style="354"/>
    <col min="1906" max="1906" width="8.85546875" style="354"/>
    <col min="1907" max="1907" width="8.85546875" style="354"/>
    <col min="1908" max="1908" width="8.85546875" style="354"/>
    <col min="1909" max="1909" width="8.85546875" style="354"/>
    <col min="1910" max="1910" width="8.85546875" style="354"/>
    <col min="1911" max="1911" width="8.85546875" style="354"/>
    <col min="1912" max="1912" width="8.85546875" style="354"/>
    <col min="1913" max="1913" width="8.85546875" style="354"/>
    <col min="1914" max="1914" width="8.85546875" style="354"/>
    <col min="1915" max="1915" width="8.85546875" style="354"/>
    <col min="1916" max="1916" width="8.85546875" style="354"/>
    <col min="1917" max="1917" width="8.85546875" style="354"/>
    <col min="1918" max="1918" width="8.85546875" style="354"/>
    <col min="1919" max="1919" width="8.85546875" style="354"/>
    <col min="1920" max="1920" width="8.85546875" style="354"/>
    <col min="1921" max="1921" width="8.85546875" style="354"/>
    <col min="1922" max="1922" width="8.85546875" style="354"/>
    <col min="1923" max="1923" width="8.85546875" style="354"/>
    <col min="1924" max="1924" width="8.85546875" style="354"/>
    <col min="1925" max="1925" width="8.85546875" style="354"/>
    <col min="1926" max="1926" width="8.85546875" style="354"/>
    <col min="1927" max="1927" width="8.85546875" style="354"/>
    <col min="1928" max="1928" width="8.85546875" style="354"/>
    <col min="1929" max="1929" width="8.85546875" style="354"/>
    <col min="1930" max="1930" width="8.85546875" style="354"/>
    <col min="1931" max="1931" width="8.85546875" style="354"/>
    <col min="1932" max="1932" width="8.85546875" style="354"/>
    <col min="1933" max="1933" width="8.85546875" style="354"/>
    <col min="1934" max="1934" width="8.85546875" style="354"/>
    <col min="1935" max="1935" width="8.85546875" style="354"/>
    <col min="1936" max="1936" width="8.85546875" style="354"/>
    <col min="1937" max="1937" width="8.85546875" style="354"/>
    <col min="1938" max="1938" width="8.85546875" style="354"/>
    <col min="1939" max="1939" width="8.85546875" style="354"/>
    <col min="1940" max="1940" width="8.85546875" style="354"/>
    <col min="1941" max="1941" width="8.85546875" style="354"/>
    <col min="1942" max="1942" width="8.85546875" style="354"/>
    <col min="1943" max="1943" width="8.85546875" style="354"/>
    <col min="1944" max="1944" width="8.85546875" style="354"/>
    <col min="1945" max="1945" width="8.85546875" style="354"/>
    <col min="1946" max="1946" width="8.85546875" style="354"/>
    <col min="1947" max="1947" width="8.85546875" style="354"/>
    <col min="1948" max="1948" width="8.85546875" style="354"/>
    <col min="1949" max="1949" width="8.85546875" style="354"/>
    <col min="1950" max="1950" width="8.85546875" style="354"/>
    <col min="1951" max="1951" width="8.85546875" style="354"/>
    <col min="1952" max="1952" width="8.85546875" style="354"/>
    <col min="1953" max="1953" width="8.85546875" style="354"/>
    <col min="1954" max="1954" width="8.85546875" style="354"/>
    <col min="1955" max="1955" width="8.85546875" style="354"/>
    <col min="1956" max="1956" width="8.85546875" style="354"/>
    <col min="1957" max="1957" width="8.85546875" style="354"/>
    <col min="1958" max="1958" width="8.85546875" style="354"/>
    <col min="1959" max="1959" width="8.85546875" style="354"/>
    <col min="1960" max="1960" width="8.85546875" style="354"/>
    <col min="1961" max="1961" width="8.85546875" style="354"/>
    <col min="1962" max="1962" width="8.85546875" style="354"/>
    <col min="1963" max="1963" width="8.85546875" style="354"/>
    <col min="1964" max="1964" width="8.85546875" style="354"/>
    <col min="1965" max="1965" width="8.85546875" style="354"/>
    <col min="1966" max="1966" width="8.85546875" style="354"/>
    <col min="1967" max="1967" width="8.85546875" style="354"/>
    <col min="1968" max="1968" width="8.85546875" style="354"/>
    <col min="1969" max="1969" width="8.85546875" style="354"/>
    <col min="1970" max="1970" width="8.85546875" style="354"/>
    <col min="1971" max="1971" width="8.85546875" style="354"/>
    <col min="1972" max="1972" width="8.85546875" style="354"/>
    <col min="1973" max="1973" width="8.85546875" style="354"/>
    <col min="1974" max="1974" width="8.85546875" style="354"/>
    <col min="1975" max="1975" width="8.85546875" style="354"/>
    <col min="1976" max="1976" width="8.85546875" style="354"/>
    <col min="1977" max="1977" width="8.85546875" style="354"/>
    <col min="1978" max="1978" width="8.85546875" style="354"/>
    <col min="1979" max="1979" width="8.85546875" style="354"/>
    <col min="1980" max="1980" width="8.85546875" style="354"/>
    <col min="1981" max="1981" width="8.85546875" style="354"/>
    <col min="1982" max="1982" width="8.85546875" style="354"/>
    <col min="1983" max="1983" width="8.85546875" style="354"/>
    <col min="1984" max="1984" width="8.85546875" style="354"/>
    <col min="1985" max="1985" width="8.85546875" style="354"/>
    <col min="1986" max="1986" width="8.85546875" style="354"/>
    <col min="1987" max="1987" width="8.85546875" style="354"/>
    <col min="1988" max="1988" width="8.85546875" style="354"/>
    <col min="1989" max="1989" width="8.85546875" style="354"/>
    <col min="1990" max="1990" width="8.85546875" style="354"/>
    <col min="1991" max="1991" width="8.85546875" style="354"/>
    <col min="1992" max="1992" width="8.85546875" style="354"/>
    <col min="1993" max="1993" width="8.85546875" style="354"/>
    <col min="1994" max="1994" width="8.85546875" style="354"/>
    <col min="1995" max="1995" width="8.85546875" style="354"/>
    <col min="1996" max="1996" width="8.85546875" style="354"/>
    <col min="1997" max="1997" width="8.85546875" style="354"/>
    <col min="1998" max="1998" width="8.85546875" style="354"/>
    <col min="1999" max="1999" width="8.85546875" style="354"/>
    <col min="2000" max="2000" width="8.85546875" style="354"/>
    <col min="2001" max="2001" width="8.85546875" style="354"/>
    <col min="2002" max="2002" width="8.85546875" style="354"/>
    <col min="2003" max="2003" width="8.85546875" style="354"/>
    <col min="2004" max="2004" width="8.85546875" style="354"/>
    <col min="2005" max="2005" width="8.85546875" style="354"/>
    <col min="2006" max="2006" width="8.85546875" style="354"/>
    <col min="2007" max="2007" width="8.85546875" style="354"/>
    <col min="2008" max="2008" width="8.85546875" style="354"/>
    <col min="2009" max="2009" width="8.85546875" style="354"/>
    <col min="2010" max="2010" width="8.85546875" style="354"/>
    <col min="2011" max="2011" width="8.85546875" style="354"/>
    <col min="2012" max="2012" width="8.85546875" style="354"/>
    <col min="2013" max="2013" width="8.85546875" style="354"/>
    <col min="2014" max="2014" width="8.85546875" style="354"/>
    <col min="2015" max="2015" width="8.85546875" style="354"/>
    <col min="2016" max="2016" width="8.85546875" style="354"/>
    <col min="2017" max="2017" width="8.85546875" style="354"/>
    <col min="2018" max="2018" width="8.85546875" style="354"/>
    <col min="2019" max="2019" width="8.85546875" style="354"/>
    <col min="2020" max="2020" width="8.85546875" style="354"/>
    <col min="2021" max="2021" width="8.85546875" style="354"/>
    <col min="2022" max="2022" width="8.85546875" style="354"/>
    <col min="2023" max="2023" width="8.85546875" style="354"/>
    <col min="2024" max="2024" width="8.85546875" style="354"/>
    <col min="2025" max="2025" width="8.85546875" style="354"/>
    <col min="2026" max="2026" width="8.85546875" style="354"/>
    <col min="2027" max="2027" width="8.85546875" style="354"/>
    <col min="2028" max="2028" width="8.85546875" style="354"/>
    <col min="2029" max="2029" width="8.85546875" style="354"/>
    <col min="2030" max="2030" width="8.85546875" style="354"/>
    <col min="2031" max="2031" width="8.85546875" style="354"/>
    <col min="2032" max="2032" width="8.85546875" style="354"/>
    <col min="2033" max="2033" width="8.85546875" style="354"/>
    <col min="2034" max="2034" width="8.85546875" style="354"/>
    <col min="2035" max="2035" width="8.85546875" style="354"/>
    <col min="2036" max="2036" width="8.85546875" style="354"/>
    <col min="2037" max="2037" width="8.85546875" style="354"/>
    <col min="2038" max="2038" width="8.85546875" style="354"/>
    <col min="2039" max="2039" width="8.85546875" style="354"/>
    <col min="2040" max="2040" width="8.85546875" style="354"/>
    <col min="2041" max="2041" width="8.85546875" style="354"/>
    <col min="2042" max="2042" width="8.85546875" style="354"/>
    <col min="2043" max="2043" width="8.85546875" style="354"/>
    <col min="2044" max="2044" width="8.85546875" style="354"/>
    <col min="2045" max="2045" width="8.85546875" style="354"/>
    <col min="2046" max="2046" width="8.85546875" style="354"/>
    <col min="2047" max="2047" width="8.85546875" style="354"/>
    <col min="2048" max="2048" width="8.85546875" style="354"/>
    <col min="2049" max="2049" width="8.85546875" style="354"/>
    <col min="2050" max="2050" width="8.85546875" style="354"/>
    <col min="2051" max="2051" width="9.7109375" customWidth="true" style="354"/>
    <col min="2052" max="2052" width="21.85546875" customWidth="true" style="354"/>
    <col min="2053" max="2053" width="13" customWidth="true" style="354"/>
    <col min="2054" max="2054" width="14" customWidth="true" style="354"/>
    <col min="2055" max="2055" width="14" customWidth="true" style="354"/>
    <col min="2056" max="2056" width="14" customWidth="true" style="354"/>
    <col min="2057" max="2057" width="17.140625" customWidth="true" style="354"/>
    <col min="2058" max="2058" width="17.7109375" customWidth="true" style="354"/>
    <col min="2059" max="2059" width="16.28515625" customWidth="true" style="354"/>
    <col min="2060" max="2060" width="14" customWidth="true" style="354"/>
    <col min="2061" max="2061" width="17" customWidth="true" style="354"/>
    <col min="2062" max="2062" width="14.42578125" customWidth="true" style="354"/>
    <col min="2063" max="2063" width="8.85546875" style="354"/>
    <col min="2064" max="2064" width="8.85546875" style="354"/>
    <col min="2065" max="2065" width="8.85546875" style="354"/>
    <col min="2066" max="2066" width="8.85546875" style="354"/>
    <col min="2067" max="2067" width="8.85546875" style="354"/>
    <col min="2068" max="2068" width="8.85546875" style="354"/>
    <col min="2069" max="2069" width="8.85546875" style="354"/>
    <col min="2070" max="2070" width="8.85546875" style="354"/>
    <col min="2071" max="2071" width="8.85546875" style="354"/>
    <col min="2072" max="2072" width="8.85546875" style="354"/>
    <col min="2073" max="2073" width="8.85546875" style="354"/>
    <col min="2074" max="2074" width="8.85546875" style="354"/>
    <col min="2075" max="2075" width="8.85546875" style="354"/>
    <col min="2076" max="2076" width="8.85546875" style="354"/>
    <col min="2077" max="2077" width="8.85546875" style="354"/>
    <col min="2078" max="2078" width="8.85546875" style="354"/>
    <col min="2079" max="2079" width="8.85546875" style="354"/>
    <col min="2080" max="2080" width="8.85546875" style="354"/>
    <col min="2081" max="2081" width="8.85546875" style="354"/>
    <col min="2082" max="2082" width="8.85546875" style="354"/>
    <col min="2083" max="2083" width="8.85546875" style="354"/>
    <col min="2084" max="2084" width="8.85546875" style="354"/>
    <col min="2085" max="2085" width="8.85546875" style="354"/>
    <col min="2086" max="2086" width="8.85546875" style="354"/>
    <col min="2087" max="2087" width="8.85546875" style="354"/>
    <col min="2088" max="2088" width="8.85546875" style="354"/>
    <col min="2089" max="2089" width="8.85546875" style="354"/>
    <col min="2090" max="2090" width="8.85546875" style="354"/>
    <col min="2091" max="2091" width="8.85546875" style="354"/>
    <col min="2092" max="2092" width="8.85546875" style="354"/>
    <col min="2093" max="2093" width="8.85546875" style="354"/>
    <col min="2094" max="2094" width="8.85546875" style="354"/>
    <col min="2095" max="2095" width="8.85546875" style="354"/>
    <col min="2096" max="2096" width="8.85546875" style="354"/>
    <col min="2097" max="2097" width="8.85546875" style="354"/>
    <col min="2098" max="2098" width="8.85546875" style="354"/>
    <col min="2099" max="2099" width="8.85546875" style="354"/>
    <col min="2100" max="2100" width="8.85546875" style="354"/>
    <col min="2101" max="2101" width="8.85546875" style="354"/>
    <col min="2102" max="2102" width="8.85546875" style="354"/>
    <col min="2103" max="2103" width="8.85546875" style="354"/>
    <col min="2104" max="2104" width="8.85546875" style="354"/>
    <col min="2105" max="2105" width="8.85546875" style="354"/>
    <col min="2106" max="2106" width="8.85546875" style="354"/>
    <col min="2107" max="2107" width="8.85546875" style="354"/>
    <col min="2108" max="2108" width="8.85546875" style="354"/>
    <col min="2109" max="2109" width="8.85546875" style="354"/>
    <col min="2110" max="2110" width="8.85546875" style="354"/>
    <col min="2111" max="2111" width="8.85546875" style="354"/>
    <col min="2112" max="2112" width="8.85546875" style="354"/>
    <col min="2113" max="2113" width="8.85546875" style="354"/>
    <col min="2114" max="2114" width="8.85546875" style="354"/>
    <col min="2115" max="2115" width="8.85546875" style="354"/>
    <col min="2116" max="2116" width="8.85546875" style="354"/>
    <col min="2117" max="2117" width="8.85546875" style="354"/>
    <col min="2118" max="2118" width="8.85546875" style="354"/>
    <col min="2119" max="2119" width="8.85546875" style="354"/>
    <col min="2120" max="2120" width="8.85546875" style="354"/>
    <col min="2121" max="2121" width="8.85546875" style="354"/>
    <col min="2122" max="2122" width="8.85546875" style="354"/>
    <col min="2123" max="2123" width="8.85546875" style="354"/>
    <col min="2124" max="2124" width="8.85546875" style="354"/>
    <col min="2125" max="2125" width="8.85546875" style="354"/>
    <col min="2126" max="2126" width="8.85546875" style="354"/>
    <col min="2127" max="2127" width="8.85546875" style="354"/>
    <col min="2128" max="2128" width="8.85546875" style="354"/>
    <col min="2129" max="2129" width="8.85546875" style="354"/>
    <col min="2130" max="2130" width="8.85546875" style="354"/>
    <col min="2131" max="2131" width="8.85546875" style="354"/>
    <col min="2132" max="2132" width="8.85546875" style="354"/>
    <col min="2133" max="2133" width="8.85546875" style="354"/>
    <col min="2134" max="2134" width="8.85546875" style="354"/>
    <col min="2135" max="2135" width="8.85546875" style="354"/>
    <col min="2136" max="2136" width="8.85546875" style="354"/>
    <col min="2137" max="2137" width="8.85546875" style="354"/>
    <col min="2138" max="2138" width="8.85546875" style="354"/>
    <col min="2139" max="2139" width="8.85546875" style="354"/>
    <col min="2140" max="2140" width="8.85546875" style="354"/>
    <col min="2141" max="2141" width="8.85546875" style="354"/>
    <col min="2142" max="2142" width="8.85546875" style="354"/>
    <col min="2143" max="2143" width="8.85546875" style="354"/>
    <col min="2144" max="2144" width="8.85546875" style="354"/>
    <col min="2145" max="2145" width="8.85546875" style="354"/>
    <col min="2146" max="2146" width="8.85546875" style="354"/>
    <col min="2147" max="2147" width="8.85546875" style="354"/>
    <col min="2148" max="2148" width="8.85546875" style="354"/>
    <col min="2149" max="2149" width="8.85546875" style="354"/>
    <col min="2150" max="2150" width="8.85546875" style="354"/>
    <col min="2151" max="2151" width="8.85546875" style="354"/>
    <col min="2152" max="2152" width="8.85546875" style="354"/>
    <col min="2153" max="2153" width="8.85546875" style="354"/>
    <col min="2154" max="2154" width="8.85546875" style="354"/>
    <col min="2155" max="2155" width="8.85546875" style="354"/>
    <col min="2156" max="2156" width="8.85546875" style="354"/>
    <col min="2157" max="2157" width="8.85546875" style="354"/>
    <col min="2158" max="2158" width="8.85546875" style="354"/>
    <col min="2159" max="2159" width="8.85546875" style="354"/>
    <col min="2160" max="2160" width="8.85546875" style="354"/>
    <col min="2161" max="2161" width="8.85546875" style="354"/>
    <col min="2162" max="2162" width="8.85546875" style="354"/>
    <col min="2163" max="2163" width="8.85546875" style="354"/>
    <col min="2164" max="2164" width="8.85546875" style="354"/>
    <col min="2165" max="2165" width="8.85546875" style="354"/>
    <col min="2166" max="2166" width="8.85546875" style="354"/>
    <col min="2167" max="2167" width="8.85546875" style="354"/>
    <col min="2168" max="2168" width="8.85546875" style="354"/>
    <col min="2169" max="2169" width="8.85546875" style="354"/>
    <col min="2170" max="2170" width="8.85546875" style="354"/>
    <col min="2171" max="2171" width="8.85546875" style="354"/>
    <col min="2172" max="2172" width="8.85546875" style="354"/>
    <col min="2173" max="2173" width="8.85546875" style="354"/>
    <col min="2174" max="2174" width="8.85546875" style="354"/>
    <col min="2175" max="2175" width="8.85546875" style="354"/>
    <col min="2176" max="2176" width="8.85546875" style="354"/>
    <col min="2177" max="2177" width="8.85546875" style="354"/>
    <col min="2178" max="2178" width="8.85546875" style="354"/>
    <col min="2179" max="2179" width="8.85546875" style="354"/>
    <col min="2180" max="2180" width="8.85546875" style="354"/>
    <col min="2181" max="2181" width="8.85546875" style="354"/>
    <col min="2182" max="2182" width="8.85546875" style="354"/>
    <col min="2183" max="2183" width="8.85546875" style="354"/>
    <col min="2184" max="2184" width="8.85546875" style="354"/>
    <col min="2185" max="2185" width="8.85546875" style="354"/>
    <col min="2186" max="2186" width="8.85546875" style="354"/>
    <col min="2187" max="2187" width="8.85546875" style="354"/>
    <col min="2188" max="2188" width="8.85546875" style="354"/>
    <col min="2189" max="2189" width="8.85546875" style="354"/>
    <col min="2190" max="2190" width="8.85546875" style="354"/>
    <col min="2191" max="2191" width="8.85546875" style="354"/>
    <col min="2192" max="2192" width="8.85546875" style="354"/>
    <col min="2193" max="2193" width="8.85546875" style="354"/>
    <col min="2194" max="2194" width="8.85546875" style="354"/>
    <col min="2195" max="2195" width="8.85546875" style="354"/>
    <col min="2196" max="2196" width="8.85546875" style="354"/>
    <col min="2197" max="2197" width="8.85546875" style="354"/>
    <col min="2198" max="2198" width="8.85546875" style="354"/>
    <col min="2199" max="2199" width="8.85546875" style="354"/>
    <col min="2200" max="2200" width="8.85546875" style="354"/>
    <col min="2201" max="2201" width="8.85546875" style="354"/>
    <col min="2202" max="2202" width="8.85546875" style="354"/>
    <col min="2203" max="2203" width="8.85546875" style="354"/>
    <col min="2204" max="2204" width="8.85546875" style="354"/>
    <col min="2205" max="2205" width="8.85546875" style="354"/>
    <col min="2206" max="2206" width="8.85546875" style="354"/>
    <col min="2207" max="2207" width="8.85546875" style="354"/>
    <col min="2208" max="2208" width="8.85546875" style="354"/>
    <col min="2209" max="2209" width="8.85546875" style="354"/>
    <col min="2210" max="2210" width="8.85546875" style="354"/>
    <col min="2211" max="2211" width="8.85546875" style="354"/>
    <col min="2212" max="2212" width="8.85546875" style="354"/>
    <col min="2213" max="2213" width="8.85546875" style="354"/>
    <col min="2214" max="2214" width="8.85546875" style="354"/>
    <col min="2215" max="2215" width="8.85546875" style="354"/>
    <col min="2216" max="2216" width="8.85546875" style="354"/>
    <col min="2217" max="2217" width="8.85546875" style="354"/>
    <col min="2218" max="2218" width="8.85546875" style="354"/>
    <col min="2219" max="2219" width="8.85546875" style="354"/>
    <col min="2220" max="2220" width="8.85546875" style="354"/>
    <col min="2221" max="2221" width="8.85546875" style="354"/>
    <col min="2222" max="2222" width="8.85546875" style="354"/>
    <col min="2223" max="2223" width="8.85546875" style="354"/>
    <col min="2224" max="2224" width="8.85546875" style="354"/>
    <col min="2225" max="2225" width="8.85546875" style="354"/>
    <col min="2226" max="2226" width="8.85546875" style="354"/>
    <col min="2227" max="2227" width="8.85546875" style="354"/>
    <col min="2228" max="2228" width="8.85546875" style="354"/>
    <col min="2229" max="2229" width="8.85546875" style="354"/>
    <col min="2230" max="2230" width="8.85546875" style="354"/>
    <col min="2231" max="2231" width="8.85546875" style="354"/>
    <col min="2232" max="2232" width="8.85546875" style="354"/>
    <col min="2233" max="2233" width="8.85546875" style="354"/>
    <col min="2234" max="2234" width="8.85546875" style="354"/>
    <col min="2235" max="2235" width="8.85546875" style="354"/>
    <col min="2236" max="2236" width="8.85546875" style="354"/>
    <col min="2237" max="2237" width="8.85546875" style="354"/>
    <col min="2238" max="2238" width="8.85546875" style="354"/>
    <col min="2239" max="2239" width="8.85546875" style="354"/>
    <col min="2240" max="2240" width="8.85546875" style="354"/>
    <col min="2241" max="2241" width="8.85546875" style="354"/>
    <col min="2242" max="2242" width="8.85546875" style="354"/>
    <col min="2243" max="2243" width="8.85546875" style="354"/>
    <col min="2244" max="2244" width="8.85546875" style="354"/>
    <col min="2245" max="2245" width="8.85546875" style="354"/>
    <col min="2246" max="2246" width="8.85546875" style="354"/>
    <col min="2247" max="2247" width="8.85546875" style="354"/>
    <col min="2248" max="2248" width="8.85546875" style="354"/>
    <col min="2249" max="2249" width="8.85546875" style="354"/>
    <col min="2250" max="2250" width="8.85546875" style="354"/>
    <col min="2251" max="2251" width="8.85546875" style="354"/>
    <col min="2252" max="2252" width="8.85546875" style="354"/>
    <col min="2253" max="2253" width="8.85546875" style="354"/>
    <col min="2254" max="2254" width="8.85546875" style="354"/>
    <col min="2255" max="2255" width="8.85546875" style="354"/>
    <col min="2256" max="2256" width="8.85546875" style="354"/>
    <col min="2257" max="2257" width="8.85546875" style="354"/>
    <col min="2258" max="2258" width="8.85546875" style="354"/>
    <col min="2259" max="2259" width="8.85546875" style="354"/>
    <col min="2260" max="2260" width="8.85546875" style="354"/>
    <col min="2261" max="2261" width="8.85546875" style="354"/>
    <col min="2262" max="2262" width="8.85546875" style="354"/>
    <col min="2263" max="2263" width="8.85546875" style="354"/>
    <col min="2264" max="2264" width="8.85546875" style="354"/>
    <col min="2265" max="2265" width="8.85546875" style="354"/>
    <col min="2266" max="2266" width="8.85546875" style="354"/>
    <col min="2267" max="2267" width="8.85546875" style="354"/>
    <col min="2268" max="2268" width="8.85546875" style="354"/>
    <col min="2269" max="2269" width="8.85546875" style="354"/>
    <col min="2270" max="2270" width="8.85546875" style="354"/>
    <col min="2271" max="2271" width="8.85546875" style="354"/>
    <col min="2272" max="2272" width="8.85546875" style="354"/>
    <col min="2273" max="2273" width="8.85546875" style="354"/>
    <col min="2274" max="2274" width="8.85546875" style="354"/>
    <col min="2275" max="2275" width="8.85546875" style="354"/>
    <col min="2276" max="2276" width="8.85546875" style="354"/>
    <col min="2277" max="2277" width="8.85546875" style="354"/>
    <col min="2278" max="2278" width="8.85546875" style="354"/>
    <col min="2279" max="2279" width="8.85546875" style="354"/>
    <col min="2280" max="2280" width="8.85546875" style="354"/>
    <col min="2281" max="2281" width="8.85546875" style="354"/>
    <col min="2282" max="2282" width="8.85546875" style="354"/>
    <col min="2283" max="2283" width="8.85546875" style="354"/>
    <col min="2284" max="2284" width="8.85546875" style="354"/>
    <col min="2285" max="2285" width="8.85546875" style="354"/>
    <col min="2286" max="2286" width="8.85546875" style="354"/>
    <col min="2287" max="2287" width="8.85546875" style="354"/>
    <col min="2288" max="2288" width="8.85546875" style="354"/>
    <col min="2289" max="2289" width="8.85546875" style="354"/>
    <col min="2290" max="2290" width="8.85546875" style="354"/>
    <col min="2291" max="2291" width="8.85546875" style="354"/>
    <col min="2292" max="2292" width="8.85546875" style="354"/>
    <col min="2293" max="2293" width="8.85546875" style="354"/>
    <col min="2294" max="2294" width="8.85546875" style="354"/>
    <col min="2295" max="2295" width="8.85546875" style="354"/>
    <col min="2296" max="2296" width="8.85546875" style="354"/>
    <col min="2297" max="2297" width="8.85546875" style="354"/>
    <col min="2298" max="2298" width="8.85546875" style="354"/>
    <col min="2299" max="2299" width="8.85546875" style="354"/>
    <col min="2300" max="2300" width="8.85546875" style="354"/>
    <col min="2301" max="2301" width="8.85546875" style="354"/>
    <col min="2302" max="2302" width="8.85546875" style="354"/>
    <col min="2303" max="2303" width="8.85546875" style="354"/>
    <col min="2304" max="2304" width="8.85546875" style="354"/>
    <col min="2305" max="2305" width="8.85546875" style="354"/>
    <col min="2306" max="2306" width="8.85546875" style="354"/>
    <col min="2307" max="2307" width="9.7109375" customWidth="true" style="354"/>
    <col min="2308" max="2308" width="21.85546875" customWidth="true" style="354"/>
    <col min="2309" max="2309" width="13" customWidth="true" style="354"/>
    <col min="2310" max="2310" width="14" customWidth="true" style="354"/>
    <col min="2311" max="2311" width="14" customWidth="true" style="354"/>
    <col min="2312" max="2312" width="14" customWidth="true" style="354"/>
    <col min="2313" max="2313" width="17.140625" customWidth="true" style="354"/>
    <col min="2314" max="2314" width="17.7109375" customWidth="true" style="354"/>
    <col min="2315" max="2315" width="16.28515625" customWidth="true" style="354"/>
    <col min="2316" max="2316" width="14" customWidth="true" style="354"/>
    <col min="2317" max="2317" width="17" customWidth="true" style="354"/>
    <col min="2318" max="2318" width="14.42578125" customWidth="true" style="354"/>
    <col min="2319" max="2319" width="8.85546875" style="354"/>
    <col min="2320" max="2320" width="8.85546875" style="354"/>
    <col min="2321" max="2321" width="8.85546875" style="354"/>
    <col min="2322" max="2322" width="8.85546875" style="354"/>
    <col min="2323" max="2323" width="8.85546875" style="354"/>
    <col min="2324" max="2324" width="8.85546875" style="354"/>
    <col min="2325" max="2325" width="8.85546875" style="354"/>
    <col min="2326" max="2326" width="8.85546875" style="354"/>
    <col min="2327" max="2327" width="8.85546875" style="354"/>
    <col min="2328" max="2328" width="8.85546875" style="354"/>
    <col min="2329" max="2329" width="8.85546875" style="354"/>
    <col min="2330" max="2330" width="8.85546875" style="354"/>
    <col min="2331" max="2331" width="8.85546875" style="354"/>
    <col min="2332" max="2332" width="8.85546875" style="354"/>
    <col min="2333" max="2333" width="8.85546875" style="354"/>
    <col min="2334" max="2334" width="8.85546875" style="354"/>
    <col min="2335" max="2335" width="8.85546875" style="354"/>
    <col min="2336" max="2336" width="8.85546875" style="354"/>
    <col min="2337" max="2337" width="8.85546875" style="354"/>
    <col min="2338" max="2338" width="8.85546875" style="354"/>
    <col min="2339" max="2339" width="8.85546875" style="354"/>
    <col min="2340" max="2340" width="8.85546875" style="354"/>
    <col min="2341" max="2341" width="8.85546875" style="354"/>
    <col min="2342" max="2342" width="8.85546875" style="354"/>
    <col min="2343" max="2343" width="8.85546875" style="354"/>
    <col min="2344" max="2344" width="8.85546875" style="354"/>
    <col min="2345" max="2345" width="8.85546875" style="354"/>
    <col min="2346" max="2346" width="8.85546875" style="354"/>
    <col min="2347" max="2347" width="8.85546875" style="354"/>
    <col min="2348" max="2348" width="8.85546875" style="354"/>
    <col min="2349" max="2349" width="8.85546875" style="354"/>
    <col min="2350" max="2350" width="8.85546875" style="354"/>
    <col min="2351" max="2351" width="8.85546875" style="354"/>
    <col min="2352" max="2352" width="8.85546875" style="354"/>
    <col min="2353" max="2353" width="8.85546875" style="354"/>
    <col min="2354" max="2354" width="8.85546875" style="354"/>
    <col min="2355" max="2355" width="8.85546875" style="354"/>
    <col min="2356" max="2356" width="8.85546875" style="354"/>
    <col min="2357" max="2357" width="8.85546875" style="354"/>
    <col min="2358" max="2358" width="8.85546875" style="354"/>
    <col min="2359" max="2359" width="8.85546875" style="354"/>
    <col min="2360" max="2360" width="8.85546875" style="354"/>
    <col min="2361" max="2361" width="8.85546875" style="354"/>
    <col min="2362" max="2362" width="8.85546875" style="354"/>
    <col min="2363" max="2363" width="8.85546875" style="354"/>
    <col min="2364" max="2364" width="8.85546875" style="354"/>
    <col min="2365" max="2365" width="8.85546875" style="354"/>
    <col min="2366" max="2366" width="8.85546875" style="354"/>
    <col min="2367" max="2367" width="8.85546875" style="354"/>
    <col min="2368" max="2368" width="8.85546875" style="354"/>
    <col min="2369" max="2369" width="8.85546875" style="354"/>
    <col min="2370" max="2370" width="8.85546875" style="354"/>
    <col min="2371" max="2371" width="8.85546875" style="354"/>
    <col min="2372" max="2372" width="8.85546875" style="354"/>
    <col min="2373" max="2373" width="8.85546875" style="354"/>
    <col min="2374" max="2374" width="8.85546875" style="354"/>
    <col min="2375" max="2375" width="8.85546875" style="354"/>
    <col min="2376" max="2376" width="8.85546875" style="354"/>
    <col min="2377" max="2377" width="8.85546875" style="354"/>
    <col min="2378" max="2378" width="8.85546875" style="354"/>
    <col min="2379" max="2379" width="8.85546875" style="354"/>
    <col min="2380" max="2380" width="8.85546875" style="354"/>
    <col min="2381" max="2381" width="8.85546875" style="354"/>
    <col min="2382" max="2382" width="8.85546875" style="354"/>
    <col min="2383" max="2383" width="8.85546875" style="354"/>
    <col min="2384" max="2384" width="8.85546875" style="354"/>
    <col min="2385" max="2385" width="8.85546875" style="354"/>
    <col min="2386" max="2386" width="8.85546875" style="354"/>
    <col min="2387" max="2387" width="8.85546875" style="354"/>
    <col min="2388" max="2388" width="8.85546875" style="354"/>
    <col min="2389" max="2389" width="8.85546875" style="354"/>
    <col min="2390" max="2390" width="8.85546875" style="354"/>
    <col min="2391" max="2391" width="8.85546875" style="354"/>
    <col min="2392" max="2392" width="8.85546875" style="354"/>
    <col min="2393" max="2393" width="8.85546875" style="354"/>
    <col min="2394" max="2394" width="8.85546875" style="354"/>
    <col min="2395" max="2395" width="8.85546875" style="354"/>
    <col min="2396" max="2396" width="8.85546875" style="354"/>
    <col min="2397" max="2397" width="8.85546875" style="354"/>
    <col min="2398" max="2398" width="8.85546875" style="354"/>
    <col min="2399" max="2399" width="8.85546875" style="354"/>
    <col min="2400" max="2400" width="8.85546875" style="354"/>
    <col min="2401" max="2401" width="8.85546875" style="354"/>
    <col min="2402" max="2402" width="8.85546875" style="354"/>
    <col min="2403" max="2403" width="8.85546875" style="354"/>
    <col min="2404" max="2404" width="8.85546875" style="354"/>
    <col min="2405" max="2405" width="8.85546875" style="354"/>
    <col min="2406" max="2406" width="8.85546875" style="354"/>
    <col min="2407" max="2407" width="8.85546875" style="354"/>
    <col min="2408" max="2408" width="8.85546875" style="354"/>
    <col min="2409" max="2409" width="8.85546875" style="354"/>
    <col min="2410" max="2410" width="8.85546875" style="354"/>
    <col min="2411" max="2411" width="8.85546875" style="354"/>
    <col min="2412" max="2412" width="8.85546875" style="354"/>
    <col min="2413" max="2413" width="8.85546875" style="354"/>
    <col min="2414" max="2414" width="8.85546875" style="354"/>
    <col min="2415" max="2415" width="8.85546875" style="354"/>
    <col min="2416" max="2416" width="8.85546875" style="354"/>
    <col min="2417" max="2417" width="8.85546875" style="354"/>
    <col min="2418" max="2418" width="8.85546875" style="354"/>
    <col min="2419" max="2419" width="8.85546875" style="354"/>
    <col min="2420" max="2420" width="8.85546875" style="354"/>
    <col min="2421" max="2421" width="8.85546875" style="354"/>
    <col min="2422" max="2422" width="8.85546875" style="354"/>
    <col min="2423" max="2423" width="8.85546875" style="354"/>
    <col min="2424" max="2424" width="8.85546875" style="354"/>
    <col min="2425" max="2425" width="8.85546875" style="354"/>
    <col min="2426" max="2426" width="8.85546875" style="354"/>
    <col min="2427" max="2427" width="8.85546875" style="354"/>
    <col min="2428" max="2428" width="8.85546875" style="354"/>
    <col min="2429" max="2429" width="8.85546875" style="354"/>
    <col min="2430" max="2430" width="8.85546875" style="354"/>
    <col min="2431" max="2431" width="8.85546875" style="354"/>
    <col min="2432" max="2432" width="8.85546875" style="354"/>
    <col min="2433" max="2433" width="8.85546875" style="354"/>
    <col min="2434" max="2434" width="8.85546875" style="354"/>
    <col min="2435" max="2435" width="8.85546875" style="354"/>
    <col min="2436" max="2436" width="8.85546875" style="354"/>
    <col min="2437" max="2437" width="8.85546875" style="354"/>
    <col min="2438" max="2438" width="8.85546875" style="354"/>
    <col min="2439" max="2439" width="8.85546875" style="354"/>
    <col min="2440" max="2440" width="8.85546875" style="354"/>
    <col min="2441" max="2441" width="8.85546875" style="354"/>
    <col min="2442" max="2442" width="8.85546875" style="354"/>
    <col min="2443" max="2443" width="8.85546875" style="354"/>
    <col min="2444" max="2444" width="8.85546875" style="354"/>
    <col min="2445" max="2445" width="8.85546875" style="354"/>
    <col min="2446" max="2446" width="8.85546875" style="354"/>
    <col min="2447" max="2447" width="8.85546875" style="354"/>
    <col min="2448" max="2448" width="8.85546875" style="354"/>
    <col min="2449" max="2449" width="8.85546875" style="354"/>
    <col min="2450" max="2450" width="8.85546875" style="354"/>
    <col min="2451" max="2451" width="8.85546875" style="354"/>
    <col min="2452" max="2452" width="8.85546875" style="354"/>
    <col min="2453" max="2453" width="8.85546875" style="354"/>
    <col min="2454" max="2454" width="8.85546875" style="354"/>
    <col min="2455" max="2455" width="8.85546875" style="354"/>
    <col min="2456" max="2456" width="8.85546875" style="354"/>
    <col min="2457" max="2457" width="8.85546875" style="354"/>
    <col min="2458" max="2458" width="8.85546875" style="354"/>
    <col min="2459" max="2459" width="8.85546875" style="354"/>
    <col min="2460" max="2460" width="8.85546875" style="354"/>
    <col min="2461" max="2461" width="8.85546875" style="354"/>
    <col min="2462" max="2462" width="8.85546875" style="354"/>
    <col min="2463" max="2463" width="8.85546875" style="354"/>
    <col min="2464" max="2464" width="8.85546875" style="354"/>
    <col min="2465" max="2465" width="8.85546875" style="354"/>
    <col min="2466" max="2466" width="8.85546875" style="354"/>
    <col min="2467" max="2467" width="8.85546875" style="354"/>
    <col min="2468" max="2468" width="8.85546875" style="354"/>
    <col min="2469" max="2469" width="8.85546875" style="354"/>
    <col min="2470" max="2470" width="8.85546875" style="354"/>
    <col min="2471" max="2471" width="8.85546875" style="354"/>
    <col min="2472" max="2472" width="8.85546875" style="354"/>
    <col min="2473" max="2473" width="8.85546875" style="354"/>
    <col min="2474" max="2474" width="8.85546875" style="354"/>
    <col min="2475" max="2475" width="8.85546875" style="354"/>
    <col min="2476" max="2476" width="8.85546875" style="354"/>
    <col min="2477" max="2477" width="8.85546875" style="354"/>
    <col min="2478" max="2478" width="8.85546875" style="354"/>
    <col min="2479" max="2479" width="8.85546875" style="354"/>
    <col min="2480" max="2480" width="8.85546875" style="354"/>
    <col min="2481" max="2481" width="8.85546875" style="354"/>
    <col min="2482" max="2482" width="8.85546875" style="354"/>
    <col min="2483" max="2483" width="8.85546875" style="354"/>
    <col min="2484" max="2484" width="8.85546875" style="354"/>
    <col min="2485" max="2485" width="8.85546875" style="354"/>
    <col min="2486" max="2486" width="8.85546875" style="354"/>
    <col min="2487" max="2487" width="8.85546875" style="354"/>
    <col min="2488" max="2488" width="8.85546875" style="354"/>
    <col min="2489" max="2489" width="8.85546875" style="354"/>
    <col min="2490" max="2490" width="8.85546875" style="354"/>
    <col min="2491" max="2491" width="8.85546875" style="354"/>
    <col min="2492" max="2492" width="8.85546875" style="354"/>
    <col min="2493" max="2493" width="8.85546875" style="354"/>
    <col min="2494" max="2494" width="8.85546875" style="354"/>
    <col min="2495" max="2495" width="8.85546875" style="354"/>
    <col min="2496" max="2496" width="8.85546875" style="354"/>
    <col min="2497" max="2497" width="8.85546875" style="354"/>
    <col min="2498" max="2498" width="8.85546875" style="354"/>
    <col min="2499" max="2499" width="8.85546875" style="354"/>
    <col min="2500" max="2500" width="8.85546875" style="354"/>
    <col min="2501" max="2501" width="8.85546875" style="354"/>
    <col min="2502" max="2502" width="8.85546875" style="354"/>
    <col min="2503" max="2503" width="8.85546875" style="354"/>
    <col min="2504" max="2504" width="8.85546875" style="354"/>
    <col min="2505" max="2505" width="8.85546875" style="354"/>
    <col min="2506" max="2506" width="8.85546875" style="354"/>
    <col min="2507" max="2507" width="8.85546875" style="354"/>
    <col min="2508" max="2508" width="8.85546875" style="354"/>
    <col min="2509" max="2509" width="8.85546875" style="354"/>
    <col min="2510" max="2510" width="8.85546875" style="354"/>
    <col min="2511" max="2511" width="8.85546875" style="354"/>
    <col min="2512" max="2512" width="8.85546875" style="354"/>
    <col min="2513" max="2513" width="8.85546875" style="354"/>
    <col min="2514" max="2514" width="8.85546875" style="354"/>
    <col min="2515" max="2515" width="8.85546875" style="354"/>
    <col min="2516" max="2516" width="8.85546875" style="354"/>
    <col min="2517" max="2517" width="8.85546875" style="354"/>
    <col min="2518" max="2518" width="8.85546875" style="354"/>
    <col min="2519" max="2519" width="8.85546875" style="354"/>
    <col min="2520" max="2520" width="8.85546875" style="354"/>
    <col min="2521" max="2521" width="8.85546875" style="354"/>
    <col min="2522" max="2522" width="8.85546875" style="354"/>
    <col min="2523" max="2523" width="8.85546875" style="354"/>
    <col min="2524" max="2524" width="8.85546875" style="354"/>
    <col min="2525" max="2525" width="8.85546875" style="354"/>
    <col min="2526" max="2526" width="8.85546875" style="354"/>
    <col min="2527" max="2527" width="8.85546875" style="354"/>
    <col min="2528" max="2528" width="8.85546875" style="354"/>
    <col min="2529" max="2529" width="8.85546875" style="354"/>
    <col min="2530" max="2530" width="8.85546875" style="354"/>
    <col min="2531" max="2531" width="8.85546875" style="354"/>
    <col min="2532" max="2532" width="8.85546875" style="354"/>
    <col min="2533" max="2533" width="8.85546875" style="354"/>
    <col min="2534" max="2534" width="8.85546875" style="354"/>
    <col min="2535" max="2535" width="8.85546875" style="354"/>
    <col min="2536" max="2536" width="8.85546875" style="354"/>
    <col min="2537" max="2537" width="8.85546875" style="354"/>
    <col min="2538" max="2538" width="8.85546875" style="354"/>
    <col min="2539" max="2539" width="8.85546875" style="354"/>
    <col min="2540" max="2540" width="8.85546875" style="354"/>
    <col min="2541" max="2541" width="8.85546875" style="354"/>
    <col min="2542" max="2542" width="8.85546875" style="354"/>
    <col min="2543" max="2543" width="8.85546875" style="354"/>
    <col min="2544" max="2544" width="8.85546875" style="354"/>
    <col min="2545" max="2545" width="8.85546875" style="354"/>
    <col min="2546" max="2546" width="8.85546875" style="354"/>
    <col min="2547" max="2547" width="8.85546875" style="354"/>
    <col min="2548" max="2548" width="8.85546875" style="354"/>
    <col min="2549" max="2549" width="8.85546875" style="354"/>
    <col min="2550" max="2550" width="8.85546875" style="354"/>
    <col min="2551" max="2551" width="8.85546875" style="354"/>
    <col min="2552" max="2552" width="8.85546875" style="354"/>
    <col min="2553" max="2553" width="8.85546875" style="354"/>
    <col min="2554" max="2554" width="8.85546875" style="354"/>
    <col min="2555" max="2555" width="8.85546875" style="354"/>
    <col min="2556" max="2556" width="8.85546875" style="354"/>
    <col min="2557" max="2557" width="8.85546875" style="354"/>
    <col min="2558" max="2558" width="8.85546875" style="354"/>
    <col min="2559" max="2559" width="8.85546875" style="354"/>
    <col min="2560" max="2560" width="8.85546875" style="354"/>
    <col min="2561" max="2561" width="8.85546875" style="354"/>
    <col min="2562" max="2562" width="8.85546875" style="354"/>
    <col min="2563" max="2563" width="9.7109375" customWidth="true" style="354"/>
    <col min="2564" max="2564" width="21.85546875" customWidth="true" style="354"/>
    <col min="2565" max="2565" width="13" customWidth="true" style="354"/>
    <col min="2566" max="2566" width="14" customWidth="true" style="354"/>
    <col min="2567" max="2567" width="14" customWidth="true" style="354"/>
    <col min="2568" max="2568" width="14" customWidth="true" style="354"/>
    <col min="2569" max="2569" width="17.140625" customWidth="true" style="354"/>
    <col min="2570" max="2570" width="17.7109375" customWidth="true" style="354"/>
    <col min="2571" max="2571" width="16.28515625" customWidth="true" style="354"/>
    <col min="2572" max="2572" width="14" customWidth="true" style="354"/>
    <col min="2573" max="2573" width="17" customWidth="true" style="354"/>
    <col min="2574" max="2574" width="14.42578125" customWidth="true" style="354"/>
    <col min="2575" max="2575" width="8.85546875" style="354"/>
    <col min="2576" max="2576" width="8.85546875" style="354"/>
    <col min="2577" max="2577" width="8.85546875" style="354"/>
    <col min="2578" max="2578" width="8.85546875" style="354"/>
    <col min="2579" max="2579" width="8.85546875" style="354"/>
    <col min="2580" max="2580" width="8.85546875" style="354"/>
    <col min="2581" max="2581" width="8.85546875" style="354"/>
    <col min="2582" max="2582" width="8.85546875" style="354"/>
    <col min="2583" max="2583" width="8.85546875" style="354"/>
    <col min="2584" max="2584" width="8.85546875" style="354"/>
    <col min="2585" max="2585" width="8.85546875" style="354"/>
    <col min="2586" max="2586" width="8.85546875" style="354"/>
    <col min="2587" max="2587" width="8.85546875" style="354"/>
    <col min="2588" max="2588" width="8.85546875" style="354"/>
    <col min="2589" max="2589" width="8.85546875" style="354"/>
    <col min="2590" max="2590" width="8.85546875" style="354"/>
    <col min="2591" max="2591" width="8.85546875" style="354"/>
    <col min="2592" max="2592" width="8.85546875" style="354"/>
    <col min="2593" max="2593" width="8.85546875" style="354"/>
    <col min="2594" max="2594" width="8.85546875" style="354"/>
    <col min="2595" max="2595" width="8.85546875" style="354"/>
    <col min="2596" max="2596" width="8.85546875" style="354"/>
    <col min="2597" max="2597" width="8.85546875" style="354"/>
    <col min="2598" max="2598" width="8.85546875" style="354"/>
    <col min="2599" max="2599" width="8.85546875" style="354"/>
    <col min="2600" max="2600" width="8.85546875" style="354"/>
    <col min="2601" max="2601" width="8.85546875" style="354"/>
    <col min="2602" max="2602" width="8.85546875" style="354"/>
    <col min="2603" max="2603" width="8.85546875" style="354"/>
    <col min="2604" max="2604" width="8.85546875" style="354"/>
    <col min="2605" max="2605" width="8.85546875" style="354"/>
    <col min="2606" max="2606" width="8.85546875" style="354"/>
    <col min="2607" max="2607" width="8.85546875" style="354"/>
    <col min="2608" max="2608" width="8.85546875" style="354"/>
    <col min="2609" max="2609" width="8.85546875" style="354"/>
    <col min="2610" max="2610" width="8.85546875" style="354"/>
    <col min="2611" max="2611" width="8.85546875" style="354"/>
    <col min="2612" max="2612" width="8.85546875" style="354"/>
    <col min="2613" max="2613" width="8.85546875" style="354"/>
    <col min="2614" max="2614" width="8.85546875" style="354"/>
    <col min="2615" max="2615" width="8.85546875" style="354"/>
    <col min="2616" max="2616" width="8.85546875" style="354"/>
    <col min="2617" max="2617" width="8.85546875" style="354"/>
    <col min="2618" max="2618" width="8.85546875" style="354"/>
    <col min="2619" max="2619" width="8.85546875" style="354"/>
    <col min="2620" max="2620" width="8.85546875" style="354"/>
    <col min="2621" max="2621" width="8.85546875" style="354"/>
    <col min="2622" max="2622" width="8.85546875" style="354"/>
    <col min="2623" max="2623" width="8.85546875" style="354"/>
    <col min="2624" max="2624" width="8.85546875" style="354"/>
    <col min="2625" max="2625" width="8.85546875" style="354"/>
    <col min="2626" max="2626" width="8.85546875" style="354"/>
    <col min="2627" max="2627" width="8.85546875" style="354"/>
    <col min="2628" max="2628" width="8.85546875" style="354"/>
    <col min="2629" max="2629" width="8.85546875" style="354"/>
    <col min="2630" max="2630" width="8.85546875" style="354"/>
    <col min="2631" max="2631" width="8.85546875" style="354"/>
    <col min="2632" max="2632" width="8.85546875" style="354"/>
    <col min="2633" max="2633" width="8.85546875" style="354"/>
    <col min="2634" max="2634" width="8.85546875" style="354"/>
    <col min="2635" max="2635" width="8.85546875" style="354"/>
    <col min="2636" max="2636" width="8.85546875" style="354"/>
    <col min="2637" max="2637" width="8.85546875" style="354"/>
    <col min="2638" max="2638" width="8.85546875" style="354"/>
    <col min="2639" max="2639" width="8.85546875" style="354"/>
    <col min="2640" max="2640" width="8.85546875" style="354"/>
    <col min="2641" max="2641" width="8.85546875" style="354"/>
    <col min="2642" max="2642" width="8.85546875" style="354"/>
    <col min="2643" max="2643" width="8.85546875" style="354"/>
    <col min="2644" max="2644" width="8.85546875" style="354"/>
    <col min="2645" max="2645" width="8.85546875" style="354"/>
    <col min="2646" max="2646" width="8.85546875" style="354"/>
    <col min="2647" max="2647" width="8.85546875" style="354"/>
    <col min="2648" max="2648" width="8.85546875" style="354"/>
    <col min="2649" max="2649" width="8.85546875" style="354"/>
    <col min="2650" max="2650" width="8.85546875" style="354"/>
    <col min="2651" max="2651" width="8.85546875" style="354"/>
    <col min="2652" max="2652" width="8.85546875" style="354"/>
    <col min="2653" max="2653" width="8.85546875" style="354"/>
    <col min="2654" max="2654" width="8.85546875" style="354"/>
    <col min="2655" max="2655" width="8.85546875" style="354"/>
    <col min="2656" max="2656" width="8.85546875" style="354"/>
    <col min="2657" max="2657" width="8.85546875" style="354"/>
    <col min="2658" max="2658" width="8.85546875" style="354"/>
    <col min="2659" max="2659" width="8.85546875" style="354"/>
    <col min="2660" max="2660" width="8.85546875" style="354"/>
    <col min="2661" max="2661" width="8.85546875" style="354"/>
    <col min="2662" max="2662" width="8.85546875" style="354"/>
    <col min="2663" max="2663" width="8.85546875" style="354"/>
    <col min="2664" max="2664" width="8.85546875" style="354"/>
    <col min="2665" max="2665" width="8.85546875" style="354"/>
    <col min="2666" max="2666" width="8.85546875" style="354"/>
    <col min="2667" max="2667" width="8.85546875" style="354"/>
    <col min="2668" max="2668" width="8.85546875" style="354"/>
    <col min="2669" max="2669" width="8.85546875" style="354"/>
    <col min="2670" max="2670" width="8.85546875" style="354"/>
    <col min="2671" max="2671" width="8.85546875" style="354"/>
    <col min="2672" max="2672" width="8.85546875" style="354"/>
    <col min="2673" max="2673" width="8.85546875" style="354"/>
    <col min="2674" max="2674" width="8.85546875" style="354"/>
    <col min="2675" max="2675" width="8.85546875" style="354"/>
    <col min="2676" max="2676" width="8.85546875" style="354"/>
    <col min="2677" max="2677" width="8.85546875" style="354"/>
    <col min="2678" max="2678" width="8.85546875" style="354"/>
    <col min="2679" max="2679" width="8.85546875" style="354"/>
    <col min="2680" max="2680" width="8.85546875" style="354"/>
    <col min="2681" max="2681" width="8.85546875" style="354"/>
    <col min="2682" max="2682" width="8.85546875" style="354"/>
    <col min="2683" max="2683" width="8.85546875" style="354"/>
    <col min="2684" max="2684" width="8.85546875" style="354"/>
    <col min="2685" max="2685" width="8.85546875" style="354"/>
    <col min="2686" max="2686" width="8.85546875" style="354"/>
    <col min="2687" max="2687" width="8.85546875" style="354"/>
    <col min="2688" max="2688" width="8.85546875" style="354"/>
    <col min="2689" max="2689" width="8.85546875" style="354"/>
    <col min="2690" max="2690" width="8.85546875" style="354"/>
    <col min="2691" max="2691" width="8.85546875" style="354"/>
    <col min="2692" max="2692" width="8.85546875" style="354"/>
    <col min="2693" max="2693" width="8.85546875" style="354"/>
    <col min="2694" max="2694" width="8.85546875" style="354"/>
    <col min="2695" max="2695" width="8.85546875" style="354"/>
    <col min="2696" max="2696" width="8.85546875" style="354"/>
    <col min="2697" max="2697" width="8.85546875" style="354"/>
    <col min="2698" max="2698" width="8.85546875" style="354"/>
    <col min="2699" max="2699" width="8.85546875" style="354"/>
    <col min="2700" max="2700" width="8.85546875" style="354"/>
    <col min="2701" max="2701" width="8.85546875" style="354"/>
    <col min="2702" max="2702" width="8.85546875" style="354"/>
    <col min="2703" max="2703" width="8.85546875" style="354"/>
    <col min="2704" max="2704" width="8.85546875" style="354"/>
    <col min="2705" max="2705" width="8.85546875" style="354"/>
    <col min="2706" max="2706" width="8.85546875" style="354"/>
    <col min="2707" max="2707" width="8.85546875" style="354"/>
    <col min="2708" max="2708" width="8.85546875" style="354"/>
    <col min="2709" max="2709" width="8.85546875" style="354"/>
    <col min="2710" max="2710" width="8.85546875" style="354"/>
    <col min="2711" max="2711" width="8.85546875" style="354"/>
    <col min="2712" max="2712" width="8.85546875" style="354"/>
    <col min="2713" max="2713" width="8.85546875" style="354"/>
    <col min="2714" max="2714" width="8.85546875" style="354"/>
    <col min="2715" max="2715" width="8.85546875" style="354"/>
    <col min="2716" max="2716" width="8.85546875" style="354"/>
    <col min="2717" max="2717" width="8.85546875" style="354"/>
    <col min="2718" max="2718" width="8.85546875" style="354"/>
    <col min="2719" max="2719" width="8.85546875" style="354"/>
    <col min="2720" max="2720" width="8.85546875" style="354"/>
    <col min="2721" max="2721" width="8.85546875" style="354"/>
    <col min="2722" max="2722" width="8.85546875" style="354"/>
    <col min="2723" max="2723" width="8.85546875" style="354"/>
    <col min="2724" max="2724" width="8.85546875" style="354"/>
    <col min="2725" max="2725" width="8.85546875" style="354"/>
    <col min="2726" max="2726" width="8.85546875" style="354"/>
    <col min="2727" max="2727" width="8.85546875" style="354"/>
    <col min="2728" max="2728" width="8.85546875" style="354"/>
    <col min="2729" max="2729" width="8.85546875" style="354"/>
    <col min="2730" max="2730" width="8.85546875" style="354"/>
    <col min="2731" max="2731" width="8.85546875" style="354"/>
    <col min="2732" max="2732" width="8.85546875" style="354"/>
    <col min="2733" max="2733" width="8.85546875" style="354"/>
    <col min="2734" max="2734" width="8.85546875" style="354"/>
    <col min="2735" max="2735" width="8.85546875" style="354"/>
    <col min="2736" max="2736" width="8.85546875" style="354"/>
    <col min="2737" max="2737" width="8.85546875" style="354"/>
    <col min="2738" max="2738" width="8.85546875" style="354"/>
    <col min="2739" max="2739" width="8.85546875" style="354"/>
    <col min="2740" max="2740" width="8.85546875" style="354"/>
    <col min="2741" max="2741" width="8.85546875" style="354"/>
    <col min="2742" max="2742" width="8.85546875" style="354"/>
    <col min="2743" max="2743" width="8.85546875" style="354"/>
    <col min="2744" max="2744" width="8.85546875" style="354"/>
    <col min="2745" max="2745" width="8.85546875" style="354"/>
    <col min="2746" max="2746" width="8.85546875" style="354"/>
    <col min="2747" max="2747" width="8.85546875" style="354"/>
    <col min="2748" max="2748" width="8.85546875" style="354"/>
    <col min="2749" max="2749" width="8.85546875" style="354"/>
    <col min="2750" max="2750" width="8.85546875" style="354"/>
    <col min="2751" max="2751" width="8.85546875" style="354"/>
    <col min="2752" max="2752" width="8.85546875" style="354"/>
    <col min="2753" max="2753" width="8.85546875" style="354"/>
    <col min="2754" max="2754" width="8.85546875" style="354"/>
    <col min="2755" max="2755" width="8.85546875" style="354"/>
    <col min="2756" max="2756" width="8.85546875" style="354"/>
    <col min="2757" max="2757" width="8.85546875" style="354"/>
    <col min="2758" max="2758" width="8.85546875" style="354"/>
    <col min="2759" max="2759" width="8.85546875" style="354"/>
    <col min="2760" max="2760" width="8.85546875" style="354"/>
    <col min="2761" max="2761" width="8.85546875" style="354"/>
    <col min="2762" max="2762" width="8.85546875" style="354"/>
    <col min="2763" max="2763" width="8.85546875" style="354"/>
    <col min="2764" max="2764" width="8.85546875" style="354"/>
    <col min="2765" max="2765" width="8.85546875" style="354"/>
    <col min="2766" max="2766" width="8.85546875" style="354"/>
    <col min="2767" max="2767" width="8.85546875" style="354"/>
    <col min="2768" max="2768" width="8.85546875" style="354"/>
    <col min="2769" max="2769" width="8.85546875" style="354"/>
    <col min="2770" max="2770" width="8.85546875" style="354"/>
    <col min="2771" max="2771" width="8.85546875" style="354"/>
    <col min="2772" max="2772" width="8.85546875" style="354"/>
    <col min="2773" max="2773" width="8.85546875" style="354"/>
    <col min="2774" max="2774" width="8.85546875" style="354"/>
    <col min="2775" max="2775" width="8.85546875" style="354"/>
    <col min="2776" max="2776" width="8.85546875" style="354"/>
    <col min="2777" max="2777" width="8.85546875" style="354"/>
    <col min="2778" max="2778" width="8.85546875" style="354"/>
    <col min="2779" max="2779" width="8.85546875" style="354"/>
    <col min="2780" max="2780" width="8.85546875" style="354"/>
    <col min="2781" max="2781" width="8.85546875" style="354"/>
    <col min="2782" max="2782" width="8.85546875" style="354"/>
    <col min="2783" max="2783" width="8.85546875" style="354"/>
    <col min="2784" max="2784" width="8.85546875" style="354"/>
    <col min="2785" max="2785" width="8.85546875" style="354"/>
    <col min="2786" max="2786" width="8.85546875" style="354"/>
    <col min="2787" max="2787" width="8.85546875" style="354"/>
    <col min="2788" max="2788" width="8.85546875" style="354"/>
    <col min="2789" max="2789" width="8.85546875" style="354"/>
    <col min="2790" max="2790" width="8.85546875" style="354"/>
    <col min="2791" max="2791" width="8.85546875" style="354"/>
    <col min="2792" max="2792" width="8.85546875" style="354"/>
    <col min="2793" max="2793" width="8.85546875" style="354"/>
    <col min="2794" max="2794" width="8.85546875" style="354"/>
    <col min="2795" max="2795" width="8.85546875" style="354"/>
    <col min="2796" max="2796" width="8.85546875" style="354"/>
    <col min="2797" max="2797" width="8.85546875" style="354"/>
    <col min="2798" max="2798" width="8.85546875" style="354"/>
    <col min="2799" max="2799" width="8.85546875" style="354"/>
    <col min="2800" max="2800" width="8.85546875" style="354"/>
    <col min="2801" max="2801" width="8.85546875" style="354"/>
    <col min="2802" max="2802" width="8.85546875" style="354"/>
    <col min="2803" max="2803" width="8.85546875" style="354"/>
    <col min="2804" max="2804" width="8.85546875" style="354"/>
    <col min="2805" max="2805" width="8.85546875" style="354"/>
    <col min="2806" max="2806" width="8.85546875" style="354"/>
    <col min="2807" max="2807" width="8.85546875" style="354"/>
    <col min="2808" max="2808" width="8.85546875" style="354"/>
    <col min="2809" max="2809" width="8.85546875" style="354"/>
    <col min="2810" max="2810" width="8.85546875" style="354"/>
    <col min="2811" max="2811" width="8.85546875" style="354"/>
    <col min="2812" max="2812" width="8.85546875" style="354"/>
    <col min="2813" max="2813" width="8.85546875" style="354"/>
    <col min="2814" max="2814" width="8.85546875" style="354"/>
    <col min="2815" max="2815" width="8.85546875" style="354"/>
    <col min="2816" max="2816" width="8.85546875" style="354"/>
    <col min="2817" max="2817" width="8.85546875" style="354"/>
    <col min="2818" max="2818" width="8.85546875" style="354"/>
    <col min="2819" max="2819" width="9.7109375" customWidth="true" style="354"/>
    <col min="2820" max="2820" width="21.85546875" customWidth="true" style="354"/>
    <col min="2821" max="2821" width="13" customWidth="true" style="354"/>
    <col min="2822" max="2822" width="14" customWidth="true" style="354"/>
    <col min="2823" max="2823" width="14" customWidth="true" style="354"/>
    <col min="2824" max="2824" width="14" customWidth="true" style="354"/>
    <col min="2825" max="2825" width="17.140625" customWidth="true" style="354"/>
    <col min="2826" max="2826" width="17.7109375" customWidth="true" style="354"/>
    <col min="2827" max="2827" width="16.28515625" customWidth="true" style="354"/>
    <col min="2828" max="2828" width="14" customWidth="true" style="354"/>
    <col min="2829" max="2829" width="17" customWidth="true" style="354"/>
    <col min="2830" max="2830" width="14.42578125" customWidth="true" style="354"/>
    <col min="2831" max="2831" width="8.85546875" style="354"/>
    <col min="2832" max="2832" width="8.85546875" style="354"/>
    <col min="2833" max="2833" width="8.85546875" style="354"/>
    <col min="2834" max="2834" width="8.85546875" style="354"/>
    <col min="2835" max="2835" width="8.85546875" style="354"/>
    <col min="2836" max="2836" width="8.85546875" style="354"/>
    <col min="2837" max="2837" width="8.85546875" style="354"/>
    <col min="2838" max="2838" width="8.85546875" style="354"/>
    <col min="2839" max="2839" width="8.85546875" style="354"/>
    <col min="2840" max="2840" width="8.85546875" style="354"/>
    <col min="2841" max="2841" width="8.85546875" style="354"/>
    <col min="2842" max="2842" width="8.85546875" style="354"/>
    <col min="2843" max="2843" width="8.85546875" style="354"/>
    <col min="2844" max="2844" width="8.85546875" style="354"/>
    <col min="2845" max="2845" width="8.85546875" style="354"/>
    <col min="2846" max="2846" width="8.85546875" style="354"/>
    <col min="2847" max="2847" width="8.85546875" style="354"/>
    <col min="2848" max="2848" width="8.85546875" style="354"/>
    <col min="2849" max="2849" width="8.85546875" style="354"/>
    <col min="2850" max="2850" width="8.85546875" style="354"/>
    <col min="2851" max="2851" width="8.85546875" style="354"/>
    <col min="2852" max="2852" width="8.85546875" style="354"/>
    <col min="2853" max="2853" width="8.85546875" style="354"/>
    <col min="2854" max="2854" width="8.85546875" style="354"/>
    <col min="2855" max="2855" width="8.85546875" style="354"/>
    <col min="2856" max="2856" width="8.85546875" style="354"/>
    <col min="2857" max="2857" width="8.85546875" style="354"/>
    <col min="2858" max="2858" width="8.85546875" style="354"/>
    <col min="2859" max="2859" width="8.85546875" style="354"/>
    <col min="2860" max="2860" width="8.85546875" style="354"/>
    <col min="2861" max="2861" width="8.85546875" style="354"/>
    <col min="2862" max="2862" width="8.85546875" style="354"/>
    <col min="2863" max="2863" width="8.85546875" style="354"/>
    <col min="2864" max="2864" width="8.85546875" style="354"/>
    <col min="2865" max="2865" width="8.85546875" style="354"/>
    <col min="2866" max="2866" width="8.85546875" style="354"/>
    <col min="2867" max="2867" width="8.85546875" style="354"/>
    <col min="2868" max="2868" width="8.85546875" style="354"/>
    <col min="2869" max="2869" width="8.85546875" style="354"/>
    <col min="2870" max="2870" width="8.85546875" style="354"/>
    <col min="2871" max="2871" width="8.85546875" style="354"/>
    <col min="2872" max="2872" width="8.85546875" style="354"/>
    <col min="2873" max="2873" width="8.85546875" style="354"/>
    <col min="2874" max="2874" width="8.85546875" style="354"/>
    <col min="2875" max="2875" width="8.85546875" style="354"/>
    <col min="2876" max="2876" width="8.85546875" style="354"/>
    <col min="2877" max="2877" width="8.85546875" style="354"/>
    <col min="2878" max="2878" width="8.85546875" style="354"/>
    <col min="2879" max="2879" width="8.85546875" style="354"/>
    <col min="2880" max="2880" width="8.85546875" style="354"/>
    <col min="2881" max="2881" width="8.85546875" style="354"/>
    <col min="2882" max="2882" width="8.85546875" style="354"/>
    <col min="2883" max="2883" width="8.85546875" style="354"/>
    <col min="2884" max="2884" width="8.85546875" style="354"/>
    <col min="2885" max="2885" width="8.85546875" style="354"/>
    <col min="2886" max="2886" width="8.85546875" style="354"/>
    <col min="2887" max="2887" width="8.85546875" style="354"/>
    <col min="2888" max="2888" width="8.85546875" style="354"/>
    <col min="2889" max="2889" width="8.85546875" style="354"/>
    <col min="2890" max="2890" width="8.85546875" style="354"/>
    <col min="2891" max="2891" width="8.85546875" style="354"/>
    <col min="2892" max="2892" width="8.85546875" style="354"/>
    <col min="2893" max="2893" width="8.85546875" style="354"/>
    <col min="2894" max="2894" width="8.85546875" style="354"/>
    <col min="2895" max="2895" width="8.85546875" style="354"/>
    <col min="2896" max="2896" width="8.85546875" style="354"/>
    <col min="2897" max="2897" width="8.85546875" style="354"/>
    <col min="2898" max="2898" width="8.85546875" style="354"/>
    <col min="2899" max="2899" width="8.85546875" style="354"/>
    <col min="2900" max="2900" width="8.85546875" style="354"/>
    <col min="2901" max="2901" width="8.85546875" style="354"/>
    <col min="2902" max="2902" width="8.85546875" style="354"/>
    <col min="2903" max="2903" width="8.85546875" style="354"/>
    <col min="2904" max="2904" width="8.85546875" style="354"/>
    <col min="2905" max="2905" width="8.85546875" style="354"/>
    <col min="2906" max="2906" width="8.85546875" style="354"/>
    <col min="2907" max="2907" width="8.85546875" style="354"/>
    <col min="2908" max="2908" width="8.85546875" style="354"/>
    <col min="2909" max="2909" width="8.85546875" style="354"/>
    <col min="2910" max="2910" width="8.85546875" style="354"/>
    <col min="2911" max="2911" width="8.85546875" style="354"/>
    <col min="2912" max="2912" width="8.85546875" style="354"/>
    <col min="2913" max="2913" width="8.85546875" style="354"/>
    <col min="2914" max="2914" width="8.85546875" style="354"/>
    <col min="2915" max="2915" width="8.85546875" style="354"/>
    <col min="2916" max="2916" width="8.85546875" style="354"/>
    <col min="2917" max="2917" width="8.85546875" style="354"/>
    <col min="2918" max="2918" width="8.85546875" style="354"/>
    <col min="2919" max="2919" width="8.85546875" style="354"/>
    <col min="2920" max="2920" width="8.85546875" style="354"/>
    <col min="2921" max="2921" width="8.85546875" style="354"/>
    <col min="2922" max="2922" width="8.85546875" style="354"/>
    <col min="2923" max="2923" width="8.85546875" style="354"/>
    <col min="2924" max="2924" width="8.85546875" style="354"/>
    <col min="2925" max="2925" width="8.85546875" style="354"/>
    <col min="2926" max="2926" width="8.85546875" style="354"/>
    <col min="2927" max="2927" width="8.85546875" style="354"/>
    <col min="2928" max="2928" width="8.85546875" style="354"/>
    <col min="2929" max="2929" width="8.85546875" style="354"/>
    <col min="2930" max="2930" width="8.85546875" style="354"/>
    <col min="2931" max="2931" width="8.85546875" style="354"/>
    <col min="2932" max="2932" width="8.85546875" style="354"/>
    <col min="2933" max="2933" width="8.85546875" style="354"/>
    <col min="2934" max="2934" width="8.85546875" style="354"/>
    <col min="2935" max="2935" width="8.85546875" style="354"/>
    <col min="2936" max="2936" width="8.85546875" style="354"/>
    <col min="2937" max="2937" width="8.85546875" style="354"/>
    <col min="2938" max="2938" width="8.85546875" style="354"/>
    <col min="2939" max="2939" width="8.85546875" style="354"/>
    <col min="2940" max="2940" width="8.85546875" style="354"/>
    <col min="2941" max="2941" width="8.85546875" style="354"/>
    <col min="2942" max="2942" width="8.85546875" style="354"/>
    <col min="2943" max="2943" width="8.85546875" style="354"/>
    <col min="2944" max="2944" width="8.85546875" style="354"/>
    <col min="2945" max="2945" width="8.85546875" style="354"/>
    <col min="2946" max="2946" width="8.85546875" style="354"/>
    <col min="2947" max="2947" width="8.85546875" style="354"/>
    <col min="2948" max="2948" width="8.85546875" style="354"/>
    <col min="2949" max="2949" width="8.85546875" style="354"/>
    <col min="2950" max="2950" width="8.85546875" style="354"/>
    <col min="2951" max="2951" width="8.85546875" style="354"/>
    <col min="2952" max="2952" width="8.85546875" style="354"/>
    <col min="2953" max="2953" width="8.85546875" style="354"/>
    <col min="2954" max="2954" width="8.85546875" style="354"/>
    <col min="2955" max="2955" width="8.85546875" style="354"/>
    <col min="2956" max="2956" width="8.85546875" style="354"/>
    <col min="2957" max="2957" width="8.85546875" style="354"/>
    <col min="2958" max="2958" width="8.85546875" style="354"/>
    <col min="2959" max="2959" width="8.85546875" style="354"/>
    <col min="2960" max="2960" width="8.85546875" style="354"/>
    <col min="2961" max="2961" width="8.85546875" style="354"/>
    <col min="2962" max="2962" width="8.85546875" style="354"/>
    <col min="2963" max="2963" width="8.85546875" style="354"/>
    <col min="2964" max="2964" width="8.85546875" style="354"/>
    <col min="2965" max="2965" width="8.85546875" style="354"/>
    <col min="2966" max="2966" width="8.85546875" style="354"/>
    <col min="2967" max="2967" width="8.85546875" style="354"/>
    <col min="2968" max="2968" width="8.85546875" style="354"/>
    <col min="2969" max="2969" width="8.85546875" style="354"/>
    <col min="2970" max="2970" width="8.85546875" style="354"/>
    <col min="2971" max="2971" width="8.85546875" style="354"/>
    <col min="2972" max="2972" width="8.85546875" style="354"/>
    <col min="2973" max="2973" width="8.85546875" style="354"/>
    <col min="2974" max="2974" width="8.85546875" style="354"/>
    <col min="2975" max="2975" width="8.85546875" style="354"/>
    <col min="2976" max="2976" width="8.85546875" style="354"/>
    <col min="2977" max="2977" width="8.85546875" style="354"/>
    <col min="2978" max="2978" width="8.85546875" style="354"/>
    <col min="2979" max="2979" width="8.85546875" style="354"/>
    <col min="2980" max="2980" width="8.85546875" style="354"/>
    <col min="2981" max="2981" width="8.85546875" style="354"/>
    <col min="2982" max="2982" width="8.85546875" style="354"/>
    <col min="2983" max="2983" width="8.85546875" style="354"/>
    <col min="2984" max="2984" width="8.85546875" style="354"/>
    <col min="2985" max="2985" width="8.85546875" style="354"/>
    <col min="2986" max="2986" width="8.85546875" style="354"/>
    <col min="2987" max="2987" width="8.85546875" style="354"/>
    <col min="2988" max="2988" width="8.85546875" style="354"/>
    <col min="2989" max="2989" width="8.85546875" style="354"/>
    <col min="2990" max="2990" width="8.85546875" style="354"/>
    <col min="2991" max="2991" width="8.85546875" style="354"/>
    <col min="2992" max="2992" width="8.85546875" style="354"/>
    <col min="2993" max="2993" width="8.85546875" style="354"/>
    <col min="2994" max="2994" width="8.85546875" style="354"/>
    <col min="2995" max="2995" width="8.85546875" style="354"/>
    <col min="2996" max="2996" width="8.85546875" style="354"/>
    <col min="2997" max="2997" width="8.85546875" style="354"/>
    <col min="2998" max="2998" width="8.85546875" style="354"/>
    <col min="2999" max="2999" width="8.85546875" style="354"/>
    <col min="3000" max="3000" width="8.85546875" style="354"/>
    <col min="3001" max="3001" width="8.85546875" style="354"/>
    <col min="3002" max="3002" width="8.85546875" style="354"/>
    <col min="3003" max="3003" width="8.85546875" style="354"/>
    <col min="3004" max="3004" width="8.85546875" style="354"/>
    <col min="3005" max="3005" width="8.85546875" style="354"/>
    <col min="3006" max="3006" width="8.85546875" style="354"/>
    <col min="3007" max="3007" width="8.85546875" style="354"/>
    <col min="3008" max="3008" width="8.85546875" style="354"/>
    <col min="3009" max="3009" width="8.85546875" style="354"/>
    <col min="3010" max="3010" width="8.85546875" style="354"/>
    <col min="3011" max="3011" width="8.85546875" style="354"/>
    <col min="3012" max="3012" width="8.85546875" style="354"/>
    <col min="3013" max="3013" width="8.85546875" style="354"/>
    <col min="3014" max="3014" width="8.85546875" style="354"/>
    <col min="3015" max="3015" width="8.85546875" style="354"/>
    <col min="3016" max="3016" width="8.85546875" style="354"/>
    <col min="3017" max="3017" width="8.85546875" style="354"/>
    <col min="3018" max="3018" width="8.85546875" style="354"/>
    <col min="3019" max="3019" width="8.85546875" style="354"/>
    <col min="3020" max="3020" width="8.85546875" style="354"/>
    <col min="3021" max="3021" width="8.85546875" style="354"/>
    <col min="3022" max="3022" width="8.85546875" style="354"/>
    <col min="3023" max="3023" width="8.85546875" style="354"/>
    <col min="3024" max="3024" width="8.85546875" style="354"/>
    <col min="3025" max="3025" width="8.85546875" style="354"/>
    <col min="3026" max="3026" width="8.85546875" style="354"/>
    <col min="3027" max="3027" width="8.85546875" style="354"/>
    <col min="3028" max="3028" width="8.85546875" style="354"/>
    <col min="3029" max="3029" width="8.85546875" style="354"/>
    <col min="3030" max="3030" width="8.85546875" style="354"/>
    <col min="3031" max="3031" width="8.85546875" style="354"/>
    <col min="3032" max="3032" width="8.85546875" style="354"/>
    <col min="3033" max="3033" width="8.85546875" style="354"/>
    <col min="3034" max="3034" width="8.85546875" style="354"/>
    <col min="3035" max="3035" width="8.85546875" style="354"/>
    <col min="3036" max="3036" width="8.85546875" style="354"/>
    <col min="3037" max="3037" width="8.85546875" style="354"/>
    <col min="3038" max="3038" width="8.85546875" style="354"/>
    <col min="3039" max="3039" width="8.85546875" style="354"/>
    <col min="3040" max="3040" width="8.85546875" style="354"/>
    <col min="3041" max="3041" width="8.85546875" style="354"/>
    <col min="3042" max="3042" width="8.85546875" style="354"/>
    <col min="3043" max="3043" width="8.85546875" style="354"/>
    <col min="3044" max="3044" width="8.85546875" style="354"/>
    <col min="3045" max="3045" width="8.85546875" style="354"/>
    <col min="3046" max="3046" width="8.85546875" style="354"/>
    <col min="3047" max="3047" width="8.85546875" style="354"/>
    <col min="3048" max="3048" width="8.85546875" style="354"/>
    <col min="3049" max="3049" width="8.85546875" style="354"/>
    <col min="3050" max="3050" width="8.85546875" style="354"/>
    <col min="3051" max="3051" width="8.85546875" style="354"/>
    <col min="3052" max="3052" width="8.85546875" style="354"/>
    <col min="3053" max="3053" width="8.85546875" style="354"/>
    <col min="3054" max="3054" width="8.85546875" style="354"/>
    <col min="3055" max="3055" width="8.85546875" style="354"/>
    <col min="3056" max="3056" width="8.85546875" style="354"/>
    <col min="3057" max="3057" width="8.85546875" style="354"/>
    <col min="3058" max="3058" width="8.85546875" style="354"/>
    <col min="3059" max="3059" width="8.85546875" style="354"/>
    <col min="3060" max="3060" width="8.85546875" style="354"/>
    <col min="3061" max="3061" width="8.85546875" style="354"/>
    <col min="3062" max="3062" width="8.85546875" style="354"/>
    <col min="3063" max="3063" width="8.85546875" style="354"/>
    <col min="3064" max="3064" width="8.85546875" style="354"/>
    <col min="3065" max="3065" width="8.85546875" style="354"/>
    <col min="3066" max="3066" width="8.85546875" style="354"/>
    <col min="3067" max="3067" width="8.85546875" style="354"/>
    <col min="3068" max="3068" width="8.85546875" style="354"/>
    <col min="3069" max="3069" width="8.85546875" style="354"/>
    <col min="3070" max="3070" width="8.85546875" style="354"/>
    <col min="3071" max="3071" width="8.85546875" style="354"/>
    <col min="3072" max="3072" width="8.85546875" style="354"/>
    <col min="3073" max="3073" width="8.85546875" style="354"/>
    <col min="3074" max="3074" width="8.85546875" style="354"/>
    <col min="3075" max="3075" width="9.7109375" customWidth="true" style="354"/>
    <col min="3076" max="3076" width="21.85546875" customWidth="true" style="354"/>
    <col min="3077" max="3077" width="13" customWidth="true" style="354"/>
    <col min="3078" max="3078" width="14" customWidth="true" style="354"/>
    <col min="3079" max="3079" width="14" customWidth="true" style="354"/>
    <col min="3080" max="3080" width="14" customWidth="true" style="354"/>
    <col min="3081" max="3081" width="17.140625" customWidth="true" style="354"/>
    <col min="3082" max="3082" width="17.7109375" customWidth="true" style="354"/>
    <col min="3083" max="3083" width="16.28515625" customWidth="true" style="354"/>
    <col min="3084" max="3084" width="14" customWidth="true" style="354"/>
    <col min="3085" max="3085" width="17" customWidth="true" style="354"/>
    <col min="3086" max="3086" width="14.42578125" customWidth="true" style="354"/>
    <col min="3087" max="3087" width="8.85546875" style="354"/>
    <col min="3088" max="3088" width="8.85546875" style="354"/>
    <col min="3089" max="3089" width="8.85546875" style="354"/>
    <col min="3090" max="3090" width="8.85546875" style="354"/>
    <col min="3091" max="3091" width="8.85546875" style="354"/>
    <col min="3092" max="3092" width="8.85546875" style="354"/>
    <col min="3093" max="3093" width="8.85546875" style="354"/>
    <col min="3094" max="3094" width="8.85546875" style="354"/>
    <col min="3095" max="3095" width="8.85546875" style="354"/>
    <col min="3096" max="3096" width="8.85546875" style="354"/>
    <col min="3097" max="3097" width="8.85546875" style="354"/>
    <col min="3098" max="3098" width="8.85546875" style="354"/>
    <col min="3099" max="3099" width="8.85546875" style="354"/>
    <col min="3100" max="3100" width="8.85546875" style="354"/>
    <col min="3101" max="3101" width="8.85546875" style="354"/>
    <col min="3102" max="3102" width="8.85546875" style="354"/>
    <col min="3103" max="3103" width="8.85546875" style="354"/>
    <col min="3104" max="3104" width="8.85546875" style="354"/>
    <col min="3105" max="3105" width="8.85546875" style="354"/>
    <col min="3106" max="3106" width="8.85546875" style="354"/>
    <col min="3107" max="3107" width="8.85546875" style="354"/>
    <col min="3108" max="3108" width="8.85546875" style="354"/>
    <col min="3109" max="3109" width="8.85546875" style="354"/>
    <col min="3110" max="3110" width="8.85546875" style="354"/>
    <col min="3111" max="3111" width="8.85546875" style="354"/>
    <col min="3112" max="3112" width="8.85546875" style="354"/>
    <col min="3113" max="3113" width="8.85546875" style="354"/>
    <col min="3114" max="3114" width="8.85546875" style="354"/>
    <col min="3115" max="3115" width="8.85546875" style="354"/>
    <col min="3116" max="3116" width="8.85546875" style="354"/>
    <col min="3117" max="3117" width="8.85546875" style="354"/>
    <col min="3118" max="3118" width="8.85546875" style="354"/>
    <col min="3119" max="3119" width="8.85546875" style="354"/>
    <col min="3120" max="3120" width="8.85546875" style="354"/>
    <col min="3121" max="3121" width="8.85546875" style="354"/>
    <col min="3122" max="3122" width="8.85546875" style="354"/>
    <col min="3123" max="3123" width="8.85546875" style="354"/>
    <col min="3124" max="3124" width="8.85546875" style="354"/>
    <col min="3125" max="3125" width="8.85546875" style="354"/>
    <col min="3126" max="3126" width="8.85546875" style="354"/>
    <col min="3127" max="3127" width="8.85546875" style="354"/>
    <col min="3128" max="3128" width="8.85546875" style="354"/>
    <col min="3129" max="3129" width="8.85546875" style="354"/>
    <col min="3130" max="3130" width="8.85546875" style="354"/>
    <col min="3131" max="3131" width="8.85546875" style="354"/>
    <col min="3132" max="3132" width="8.85546875" style="354"/>
    <col min="3133" max="3133" width="8.85546875" style="354"/>
    <col min="3134" max="3134" width="8.85546875" style="354"/>
    <col min="3135" max="3135" width="8.85546875" style="354"/>
    <col min="3136" max="3136" width="8.85546875" style="354"/>
    <col min="3137" max="3137" width="8.85546875" style="354"/>
    <col min="3138" max="3138" width="8.85546875" style="354"/>
    <col min="3139" max="3139" width="8.85546875" style="354"/>
    <col min="3140" max="3140" width="8.85546875" style="354"/>
    <col min="3141" max="3141" width="8.85546875" style="354"/>
    <col min="3142" max="3142" width="8.85546875" style="354"/>
    <col min="3143" max="3143" width="8.85546875" style="354"/>
    <col min="3144" max="3144" width="8.85546875" style="354"/>
    <col min="3145" max="3145" width="8.85546875" style="354"/>
    <col min="3146" max="3146" width="8.85546875" style="354"/>
    <col min="3147" max="3147" width="8.85546875" style="354"/>
    <col min="3148" max="3148" width="8.85546875" style="354"/>
    <col min="3149" max="3149" width="8.85546875" style="354"/>
    <col min="3150" max="3150" width="8.85546875" style="354"/>
    <col min="3151" max="3151" width="8.85546875" style="354"/>
    <col min="3152" max="3152" width="8.85546875" style="354"/>
    <col min="3153" max="3153" width="8.85546875" style="354"/>
    <col min="3154" max="3154" width="8.85546875" style="354"/>
    <col min="3155" max="3155" width="8.85546875" style="354"/>
    <col min="3156" max="3156" width="8.85546875" style="354"/>
    <col min="3157" max="3157" width="8.85546875" style="354"/>
    <col min="3158" max="3158" width="8.85546875" style="354"/>
    <col min="3159" max="3159" width="8.85546875" style="354"/>
    <col min="3160" max="3160" width="8.85546875" style="354"/>
    <col min="3161" max="3161" width="8.85546875" style="354"/>
    <col min="3162" max="3162" width="8.85546875" style="354"/>
    <col min="3163" max="3163" width="8.85546875" style="354"/>
    <col min="3164" max="3164" width="8.85546875" style="354"/>
    <col min="3165" max="3165" width="8.85546875" style="354"/>
    <col min="3166" max="3166" width="8.85546875" style="354"/>
    <col min="3167" max="3167" width="8.85546875" style="354"/>
    <col min="3168" max="3168" width="8.85546875" style="354"/>
    <col min="3169" max="3169" width="8.85546875" style="354"/>
    <col min="3170" max="3170" width="8.85546875" style="354"/>
    <col min="3171" max="3171" width="8.85546875" style="354"/>
    <col min="3172" max="3172" width="8.85546875" style="354"/>
    <col min="3173" max="3173" width="8.85546875" style="354"/>
    <col min="3174" max="3174" width="8.85546875" style="354"/>
    <col min="3175" max="3175" width="8.85546875" style="354"/>
    <col min="3176" max="3176" width="8.85546875" style="354"/>
    <col min="3177" max="3177" width="8.85546875" style="354"/>
    <col min="3178" max="3178" width="8.85546875" style="354"/>
    <col min="3179" max="3179" width="8.85546875" style="354"/>
    <col min="3180" max="3180" width="8.85546875" style="354"/>
    <col min="3181" max="3181" width="8.85546875" style="354"/>
    <col min="3182" max="3182" width="8.85546875" style="354"/>
    <col min="3183" max="3183" width="8.85546875" style="354"/>
    <col min="3184" max="3184" width="8.85546875" style="354"/>
    <col min="3185" max="3185" width="8.85546875" style="354"/>
    <col min="3186" max="3186" width="8.85546875" style="354"/>
    <col min="3187" max="3187" width="8.85546875" style="354"/>
    <col min="3188" max="3188" width="8.85546875" style="354"/>
    <col min="3189" max="3189" width="8.85546875" style="354"/>
    <col min="3190" max="3190" width="8.85546875" style="354"/>
    <col min="3191" max="3191" width="8.85546875" style="354"/>
    <col min="3192" max="3192" width="8.85546875" style="354"/>
    <col min="3193" max="3193" width="8.85546875" style="354"/>
    <col min="3194" max="3194" width="8.85546875" style="354"/>
    <col min="3195" max="3195" width="8.85546875" style="354"/>
    <col min="3196" max="3196" width="8.85546875" style="354"/>
    <col min="3197" max="3197" width="8.85546875" style="354"/>
    <col min="3198" max="3198" width="8.85546875" style="354"/>
    <col min="3199" max="3199" width="8.85546875" style="354"/>
    <col min="3200" max="3200" width="8.85546875" style="354"/>
    <col min="3201" max="3201" width="8.85546875" style="354"/>
    <col min="3202" max="3202" width="8.85546875" style="354"/>
    <col min="3203" max="3203" width="8.85546875" style="354"/>
    <col min="3204" max="3204" width="8.85546875" style="354"/>
    <col min="3205" max="3205" width="8.85546875" style="354"/>
    <col min="3206" max="3206" width="8.85546875" style="354"/>
    <col min="3207" max="3207" width="8.85546875" style="354"/>
    <col min="3208" max="3208" width="8.85546875" style="354"/>
    <col min="3209" max="3209" width="8.85546875" style="354"/>
    <col min="3210" max="3210" width="8.85546875" style="354"/>
    <col min="3211" max="3211" width="8.85546875" style="354"/>
    <col min="3212" max="3212" width="8.85546875" style="354"/>
    <col min="3213" max="3213" width="8.85546875" style="354"/>
    <col min="3214" max="3214" width="8.85546875" style="354"/>
    <col min="3215" max="3215" width="8.85546875" style="354"/>
    <col min="3216" max="3216" width="8.85546875" style="354"/>
    <col min="3217" max="3217" width="8.85546875" style="354"/>
    <col min="3218" max="3218" width="8.85546875" style="354"/>
    <col min="3219" max="3219" width="8.85546875" style="354"/>
    <col min="3220" max="3220" width="8.85546875" style="354"/>
    <col min="3221" max="3221" width="8.85546875" style="354"/>
    <col min="3222" max="3222" width="8.85546875" style="354"/>
    <col min="3223" max="3223" width="8.85546875" style="354"/>
    <col min="3224" max="3224" width="8.85546875" style="354"/>
    <col min="3225" max="3225" width="8.85546875" style="354"/>
    <col min="3226" max="3226" width="8.85546875" style="354"/>
    <col min="3227" max="3227" width="8.85546875" style="354"/>
    <col min="3228" max="3228" width="8.85546875" style="354"/>
    <col min="3229" max="3229" width="8.85546875" style="354"/>
    <col min="3230" max="3230" width="8.85546875" style="354"/>
    <col min="3231" max="3231" width="8.85546875" style="354"/>
    <col min="3232" max="3232" width="8.85546875" style="354"/>
    <col min="3233" max="3233" width="8.85546875" style="354"/>
    <col min="3234" max="3234" width="8.85546875" style="354"/>
    <col min="3235" max="3235" width="8.85546875" style="354"/>
    <col min="3236" max="3236" width="8.85546875" style="354"/>
    <col min="3237" max="3237" width="8.85546875" style="354"/>
    <col min="3238" max="3238" width="8.85546875" style="354"/>
    <col min="3239" max="3239" width="8.85546875" style="354"/>
    <col min="3240" max="3240" width="8.85546875" style="354"/>
    <col min="3241" max="3241" width="8.85546875" style="354"/>
    <col min="3242" max="3242" width="8.85546875" style="354"/>
    <col min="3243" max="3243" width="8.85546875" style="354"/>
    <col min="3244" max="3244" width="8.85546875" style="354"/>
    <col min="3245" max="3245" width="8.85546875" style="354"/>
    <col min="3246" max="3246" width="8.85546875" style="354"/>
    <col min="3247" max="3247" width="8.85546875" style="354"/>
    <col min="3248" max="3248" width="8.85546875" style="354"/>
    <col min="3249" max="3249" width="8.85546875" style="354"/>
    <col min="3250" max="3250" width="8.85546875" style="354"/>
    <col min="3251" max="3251" width="8.85546875" style="354"/>
    <col min="3252" max="3252" width="8.85546875" style="354"/>
    <col min="3253" max="3253" width="8.85546875" style="354"/>
    <col min="3254" max="3254" width="8.85546875" style="354"/>
    <col min="3255" max="3255" width="8.85546875" style="354"/>
    <col min="3256" max="3256" width="8.85546875" style="354"/>
    <col min="3257" max="3257" width="8.85546875" style="354"/>
    <col min="3258" max="3258" width="8.85546875" style="354"/>
    <col min="3259" max="3259" width="8.85546875" style="354"/>
    <col min="3260" max="3260" width="8.85546875" style="354"/>
    <col min="3261" max="3261" width="8.85546875" style="354"/>
    <col min="3262" max="3262" width="8.85546875" style="354"/>
    <col min="3263" max="3263" width="8.85546875" style="354"/>
    <col min="3264" max="3264" width="8.85546875" style="354"/>
    <col min="3265" max="3265" width="8.85546875" style="354"/>
    <col min="3266" max="3266" width="8.85546875" style="354"/>
    <col min="3267" max="3267" width="8.85546875" style="354"/>
    <col min="3268" max="3268" width="8.85546875" style="354"/>
    <col min="3269" max="3269" width="8.85546875" style="354"/>
    <col min="3270" max="3270" width="8.85546875" style="354"/>
    <col min="3271" max="3271" width="8.85546875" style="354"/>
    <col min="3272" max="3272" width="8.85546875" style="354"/>
    <col min="3273" max="3273" width="8.85546875" style="354"/>
    <col min="3274" max="3274" width="8.85546875" style="354"/>
    <col min="3275" max="3275" width="8.85546875" style="354"/>
    <col min="3276" max="3276" width="8.85546875" style="354"/>
    <col min="3277" max="3277" width="8.85546875" style="354"/>
    <col min="3278" max="3278" width="8.85546875" style="354"/>
    <col min="3279" max="3279" width="8.85546875" style="354"/>
    <col min="3280" max="3280" width="8.85546875" style="354"/>
    <col min="3281" max="3281" width="8.85546875" style="354"/>
    <col min="3282" max="3282" width="8.85546875" style="354"/>
    <col min="3283" max="3283" width="8.85546875" style="354"/>
    <col min="3284" max="3284" width="8.85546875" style="354"/>
    <col min="3285" max="3285" width="8.85546875" style="354"/>
    <col min="3286" max="3286" width="8.85546875" style="354"/>
    <col min="3287" max="3287" width="8.85546875" style="354"/>
    <col min="3288" max="3288" width="8.85546875" style="354"/>
    <col min="3289" max="3289" width="8.85546875" style="354"/>
    <col min="3290" max="3290" width="8.85546875" style="354"/>
    <col min="3291" max="3291" width="8.85546875" style="354"/>
    <col min="3292" max="3292" width="8.85546875" style="354"/>
    <col min="3293" max="3293" width="8.85546875" style="354"/>
    <col min="3294" max="3294" width="8.85546875" style="354"/>
    <col min="3295" max="3295" width="8.85546875" style="354"/>
    <col min="3296" max="3296" width="8.85546875" style="354"/>
    <col min="3297" max="3297" width="8.85546875" style="354"/>
    <col min="3298" max="3298" width="8.85546875" style="354"/>
    <col min="3299" max="3299" width="8.85546875" style="354"/>
    <col min="3300" max="3300" width="8.85546875" style="354"/>
    <col min="3301" max="3301" width="8.85546875" style="354"/>
    <col min="3302" max="3302" width="8.85546875" style="354"/>
    <col min="3303" max="3303" width="8.85546875" style="354"/>
    <col min="3304" max="3304" width="8.85546875" style="354"/>
    <col min="3305" max="3305" width="8.85546875" style="354"/>
    <col min="3306" max="3306" width="8.85546875" style="354"/>
    <col min="3307" max="3307" width="8.85546875" style="354"/>
    <col min="3308" max="3308" width="8.85546875" style="354"/>
    <col min="3309" max="3309" width="8.85546875" style="354"/>
    <col min="3310" max="3310" width="8.85546875" style="354"/>
    <col min="3311" max="3311" width="8.85546875" style="354"/>
    <col min="3312" max="3312" width="8.85546875" style="354"/>
    <col min="3313" max="3313" width="8.85546875" style="354"/>
    <col min="3314" max="3314" width="8.85546875" style="354"/>
    <col min="3315" max="3315" width="8.85546875" style="354"/>
    <col min="3316" max="3316" width="8.85546875" style="354"/>
    <col min="3317" max="3317" width="8.85546875" style="354"/>
    <col min="3318" max="3318" width="8.85546875" style="354"/>
    <col min="3319" max="3319" width="8.85546875" style="354"/>
    <col min="3320" max="3320" width="8.85546875" style="354"/>
    <col min="3321" max="3321" width="8.85546875" style="354"/>
    <col min="3322" max="3322" width="8.85546875" style="354"/>
    <col min="3323" max="3323" width="8.85546875" style="354"/>
    <col min="3324" max="3324" width="8.85546875" style="354"/>
    <col min="3325" max="3325" width="8.85546875" style="354"/>
    <col min="3326" max="3326" width="8.85546875" style="354"/>
    <col min="3327" max="3327" width="8.85546875" style="354"/>
    <col min="3328" max="3328" width="8.85546875" style="354"/>
    <col min="3329" max="3329" width="8.85546875" style="354"/>
    <col min="3330" max="3330" width="8.85546875" style="354"/>
    <col min="3331" max="3331" width="9.7109375" customWidth="true" style="354"/>
    <col min="3332" max="3332" width="21.85546875" customWidth="true" style="354"/>
    <col min="3333" max="3333" width="13" customWidth="true" style="354"/>
    <col min="3334" max="3334" width="14" customWidth="true" style="354"/>
    <col min="3335" max="3335" width="14" customWidth="true" style="354"/>
    <col min="3336" max="3336" width="14" customWidth="true" style="354"/>
    <col min="3337" max="3337" width="17.140625" customWidth="true" style="354"/>
    <col min="3338" max="3338" width="17.7109375" customWidth="true" style="354"/>
    <col min="3339" max="3339" width="16.28515625" customWidth="true" style="354"/>
    <col min="3340" max="3340" width="14" customWidth="true" style="354"/>
    <col min="3341" max="3341" width="17" customWidth="true" style="354"/>
    <col min="3342" max="3342" width="14.42578125" customWidth="true" style="354"/>
    <col min="3343" max="3343" width="8.85546875" style="354"/>
    <col min="3344" max="3344" width="8.85546875" style="354"/>
    <col min="3345" max="3345" width="8.85546875" style="354"/>
    <col min="3346" max="3346" width="8.85546875" style="354"/>
    <col min="3347" max="3347" width="8.85546875" style="354"/>
    <col min="3348" max="3348" width="8.85546875" style="354"/>
    <col min="3349" max="3349" width="8.85546875" style="354"/>
    <col min="3350" max="3350" width="8.85546875" style="354"/>
    <col min="3351" max="3351" width="8.85546875" style="354"/>
    <col min="3352" max="3352" width="8.85546875" style="354"/>
    <col min="3353" max="3353" width="8.85546875" style="354"/>
    <col min="3354" max="3354" width="8.85546875" style="354"/>
    <col min="3355" max="3355" width="8.85546875" style="354"/>
    <col min="3356" max="3356" width="8.85546875" style="354"/>
    <col min="3357" max="3357" width="8.85546875" style="354"/>
    <col min="3358" max="3358" width="8.85546875" style="354"/>
    <col min="3359" max="3359" width="8.85546875" style="354"/>
    <col min="3360" max="3360" width="8.85546875" style="354"/>
    <col min="3361" max="3361" width="8.85546875" style="354"/>
    <col min="3362" max="3362" width="8.85546875" style="354"/>
    <col min="3363" max="3363" width="8.85546875" style="354"/>
    <col min="3364" max="3364" width="8.85546875" style="354"/>
    <col min="3365" max="3365" width="8.85546875" style="354"/>
    <col min="3366" max="3366" width="8.85546875" style="354"/>
    <col min="3367" max="3367" width="8.85546875" style="354"/>
    <col min="3368" max="3368" width="8.85546875" style="354"/>
    <col min="3369" max="3369" width="8.85546875" style="354"/>
    <col min="3370" max="3370" width="8.85546875" style="354"/>
    <col min="3371" max="3371" width="8.85546875" style="354"/>
    <col min="3372" max="3372" width="8.85546875" style="354"/>
    <col min="3373" max="3373" width="8.85546875" style="354"/>
    <col min="3374" max="3374" width="8.85546875" style="354"/>
    <col min="3375" max="3375" width="8.85546875" style="354"/>
    <col min="3376" max="3376" width="8.85546875" style="354"/>
    <col min="3377" max="3377" width="8.85546875" style="354"/>
    <col min="3378" max="3378" width="8.85546875" style="354"/>
    <col min="3379" max="3379" width="8.85546875" style="354"/>
    <col min="3380" max="3380" width="8.85546875" style="354"/>
    <col min="3381" max="3381" width="8.85546875" style="354"/>
    <col min="3382" max="3382" width="8.85546875" style="354"/>
    <col min="3383" max="3383" width="8.85546875" style="354"/>
    <col min="3384" max="3384" width="8.85546875" style="354"/>
    <col min="3385" max="3385" width="8.85546875" style="354"/>
    <col min="3386" max="3386" width="8.85546875" style="354"/>
    <col min="3387" max="3387" width="8.85546875" style="354"/>
    <col min="3388" max="3388" width="8.85546875" style="354"/>
    <col min="3389" max="3389" width="8.85546875" style="354"/>
    <col min="3390" max="3390" width="8.85546875" style="354"/>
    <col min="3391" max="3391" width="8.85546875" style="354"/>
    <col min="3392" max="3392" width="8.85546875" style="354"/>
    <col min="3393" max="3393" width="8.85546875" style="354"/>
    <col min="3394" max="3394" width="8.85546875" style="354"/>
    <col min="3395" max="3395" width="8.85546875" style="354"/>
    <col min="3396" max="3396" width="8.85546875" style="354"/>
    <col min="3397" max="3397" width="8.85546875" style="354"/>
    <col min="3398" max="3398" width="8.85546875" style="354"/>
    <col min="3399" max="3399" width="8.85546875" style="354"/>
    <col min="3400" max="3400" width="8.85546875" style="354"/>
    <col min="3401" max="3401" width="8.85546875" style="354"/>
    <col min="3402" max="3402" width="8.85546875" style="354"/>
    <col min="3403" max="3403" width="8.85546875" style="354"/>
    <col min="3404" max="3404" width="8.85546875" style="354"/>
    <col min="3405" max="3405" width="8.85546875" style="354"/>
    <col min="3406" max="3406" width="8.85546875" style="354"/>
    <col min="3407" max="3407" width="8.85546875" style="354"/>
    <col min="3408" max="3408" width="8.85546875" style="354"/>
    <col min="3409" max="3409" width="8.85546875" style="354"/>
    <col min="3410" max="3410" width="8.85546875" style="354"/>
    <col min="3411" max="3411" width="8.85546875" style="354"/>
    <col min="3412" max="3412" width="8.85546875" style="354"/>
    <col min="3413" max="3413" width="8.85546875" style="354"/>
    <col min="3414" max="3414" width="8.85546875" style="354"/>
    <col min="3415" max="3415" width="8.85546875" style="354"/>
    <col min="3416" max="3416" width="8.85546875" style="354"/>
    <col min="3417" max="3417" width="8.85546875" style="354"/>
    <col min="3418" max="3418" width="8.85546875" style="354"/>
    <col min="3419" max="3419" width="8.85546875" style="354"/>
    <col min="3420" max="3420" width="8.85546875" style="354"/>
    <col min="3421" max="3421" width="8.85546875" style="354"/>
    <col min="3422" max="3422" width="8.85546875" style="354"/>
    <col min="3423" max="3423" width="8.85546875" style="354"/>
    <col min="3424" max="3424" width="8.85546875" style="354"/>
    <col min="3425" max="3425" width="8.85546875" style="354"/>
    <col min="3426" max="3426" width="8.85546875" style="354"/>
    <col min="3427" max="3427" width="8.85546875" style="354"/>
    <col min="3428" max="3428" width="8.85546875" style="354"/>
    <col min="3429" max="3429" width="8.85546875" style="354"/>
    <col min="3430" max="3430" width="8.85546875" style="354"/>
    <col min="3431" max="3431" width="8.85546875" style="354"/>
    <col min="3432" max="3432" width="8.85546875" style="354"/>
    <col min="3433" max="3433" width="8.85546875" style="354"/>
    <col min="3434" max="3434" width="8.85546875" style="354"/>
    <col min="3435" max="3435" width="8.85546875" style="354"/>
    <col min="3436" max="3436" width="8.85546875" style="354"/>
    <col min="3437" max="3437" width="8.85546875" style="354"/>
    <col min="3438" max="3438" width="8.85546875" style="354"/>
    <col min="3439" max="3439" width="8.85546875" style="354"/>
    <col min="3440" max="3440" width="8.85546875" style="354"/>
    <col min="3441" max="3441" width="8.85546875" style="354"/>
    <col min="3442" max="3442" width="8.85546875" style="354"/>
    <col min="3443" max="3443" width="8.85546875" style="354"/>
    <col min="3444" max="3444" width="8.85546875" style="354"/>
    <col min="3445" max="3445" width="8.85546875" style="354"/>
    <col min="3446" max="3446" width="8.85546875" style="354"/>
    <col min="3447" max="3447" width="8.85546875" style="354"/>
    <col min="3448" max="3448" width="8.85546875" style="354"/>
    <col min="3449" max="3449" width="8.85546875" style="354"/>
    <col min="3450" max="3450" width="8.85546875" style="354"/>
    <col min="3451" max="3451" width="8.85546875" style="354"/>
    <col min="3452" max="3452" width="8.85546875" style="354"/>
    <col min="3453" max="3453" width="8.85546875" style="354"/>
    <col min="3454" max="3454" width="8.85546875" style="354"/>
    <col min="3455" max="3455" width="8.85546875" style="354"/>
    <col min="3456" max="3456" width="8.85546875" style="354"/>
    <col min="3457" max="3457" width="8.85546875" style="354"/>
    <col min="3458" max="3458" width="8.85546875" style="354"/>
    <col min="3459" max="3459" width="8.85546875" style="354"/>
    <col min="3460" max="3460" width="8.85546875" style="354"/>
    <col min="3461" max="3461" width="8.85546875" style="354"/>
    <col min="3462" max="3462" width="8.85546875" style="354"/>
    <col min="3463" max="3463" width="8.85546875" style="354"/>
    <col min="3464" max="3464" width="8.85546875" style="354"/>
    <col min="3465" max="3465" width="8.85546875" style="354"/>
    <col min="3466" max="3466" width="8.85546875" style="354"/>
    <col min="3467" max="3467" width="8.85546875" style="354"/>
    <col min="3468" max="3468" width="8.85546875" style="354"/>
    <col min="3469" max="3469" width="8.85546875" style="354"/>
    <col min="3470" max="3470" width="8.85546875" style="354"/>
    <col min="3471" max="3471" width="8.85546875" style="354"/>
    <col min="3472" max="3472" width="8.85546875" style="354"/>
    <col min="3473" max="3473" width="8.85546875" style="354"/>
    <col min="3474" max="3474" width="8.85546875" style="354"/>
    <col min="3475" max="3475" width="8.85546875" style="354"/>
    <col min="3476" max="3476" width="8.85546875" style="354"/>
    <col min="3477" max="3477" width="8.85546875" style="354"/>
    <col min="3478" max="3478" width="8.85546875" style="354"/>
    <col min="3479" max="3479" width="8.85546875" style="354"/>
    <col min="3480" max="3480" width="8.85546875" style="354"/>
    <col min="3481" max="3481" width="8.85546875" style="354"/>
    <col min="3482" max="3482" width="8.85546875" style="354"/>
    <col min="3483" max="3483" width="8.85546875" style="354"/>
    <col min="3484" max="3484" width="8.85546875" style="354"/>
    <col min="3485" max="3485" width="8.85546875" style="354"/>
    <col min="3486" max="3486" width="8.85546875" style="354"/>
    <col min="3487" max="3487" width="8.85546875" style="354"/>
    <col min="3488" max="3488" width="8.85546875" style="354"/>
    <col min="3489" max="3489" width="8.85546875" style="354"/>
    <col min="3490" max="3490" width="8.85546875" style="354"/>
    <col min="3491" max="3491" width="8.85546875" style="354"/>
    <col min="3492" max="3492" width="8.85546875" style="354"/>
    <col min="3493" max="3493" width="8.85546875" style="354"/>
    <col min="3494" max="3494" width="8.85546875" style="354"/>
    <col min="3495" max="3495" width="8.85546875" style="354"/>
    <col min="3496" max="3496" width="8.85546875" style="354"/>
    <col min="3497" max="3497" width="8.85546875" style="354"/>
    <col min="3498" max="3498" width="8.85546875" style="354"/>
    <col min="3499" max="3499" width="8.85546875" style="354"/>
    <col min="3500" max="3500" width="8.85546875" style="354"/>
    <col min="3501" max="3501" width="8.85546875" style="354"/>
    <col min="3502" max="3502" width="8.85546875" style="354"/>
    <col min="3503" max="3503" width="8.85546875" style="354"/>
    <col min="3504" max="3504" width="8.85546875" style="354"/>
    <col min="3505" max="3505" width="8.85546875" style="354"/>
    <col min="3506" max="3506" width="8.85546875" style="354"/>
    <col min="3507" max="3507" width="8.85546875" style="354"/>
    <col min="3508" max="3508" width="8.85546875" style="354"/>
    <col min="3509" max="3509" width="8.85546875" style="354"/>
    <col min="3510" max="3510" width="8.85546875" style="354"/>
    <col min="3511" max="3511" width="8.85546875" style="354"/>
    <col min="3512" max="3512" width="8.85546875" style="354"/>
    <col min="3513" max="3513" width="8.85546875" style="354"/>
    <col min="3514" max="3514" width="8.85546875" style="354"/>
    <col min="3515" max="3515" width="8.85546875" style="354"/>
    <col min="3516" max="3516" width="8.85546875" style="354"/>
    <col min="3517" max="3517" width="8.85546875" style="354"/>
    <col min="3518" max="3518" width="8.85546875" style="354"/>
    <col min="3519" max="3519" width="8.85546875" style="354"/>
    <col min="3520" max="3520" width="8.85546875" style="354"/>
    <col min="3521" max="3521" width="8.85546875" style="354"/>
    <col min="3522" max="3522" width="8.85546875" style="354"/>
    <col min="3523" max="3523" width="8.85546875" style="354"/>
    <col min="3524" max="3524" width="8.85546875" style="354"/>
    <col min="3525" max="3525" width="8.85546875" style="354"/>
    <col min="3526" max="3526" width="8.85546875" style="354"/>
    <col min="3527" max="3527" width="8.85546875" style="354"/>
    <col min="3528" max="3528" width="8.85546875" style="354"/>
    <col min="3529" max="3529" width="8.85546875" style="354"/>
    <col min="3530" max="3530" width="8.85546875" style="354"/>
    <col min="3531" max="3531" width="8.85546875" style="354"/>
    <col min="3532" max="3532" width="8.85546875" style="354"/>
    <col min="3533" max="3533" width="8.85546875" style="354"/>
    <col min="3534" max="3534" width="8.85546875" style="354"/>
    <col min="3535" max="3535" width="8.85546875" style="354"/>
    <col min="3536" max="3536" width="8.85546875" style="354"/>
    <col min="3537" max="3537" width="8.85546875" style="354"/>
    <col min="3538" max="3538" width="8.85546875" style="354"/>
    <col min="3539" max="3539" width="8.85546875" style="354"/>
    <col min="3540" max="3540" width="8.85546875" style="354"/>
    <col min="3541" max="3541" width="8.85546875" style="354"/>
    <col min="3542" max="3542" width="8.85546875" style="354"/>
    <col min="3543" max="3543" width="8.85546875" style="354"/>
    <col min="3544" max="3544" width="8.85546875" style="354"/>
    <col min="3545" max="3545" width="8.85546875" style="354"/>
    <col min="3546" max="3546" width="8.85546875" style="354"/>
    <col min="3547" max="3547" width="8.85546875" style="354"/>
    <col min="3548" max="3548" width="8.85546875" style="354"/>
    <col min="3549" max="3549" width="8.85546875" style="354"/>
    <col min="3550" max="3550" width="8.85546875" style="354"/>
    <col min="3551" max="3551" width="8.85546875" style="354"/>
    <col min="3552" max="3552" width="8.85546875" style="354"/>
    <col min="3553" max="3553" width="8.85546875" style="354"/>
    <col min="3554" max="3554" width="8.85546875" style="354"/>
    <col min="3555" max="3555" width="8.85546875" style="354"/>
    <col min="3556" max="3556" width="8.85546875" style="354"/>
    <col min="3557" max="3557" width="8.85546875" style="354"/>
    <col min="3558" max="3558" width="8.85546875" style="354"/>
    <col min="3559" max="3559" width="8.85546875" style="354"/>
    <col min="3560" max="3560" width="8.85546875" style="354"/>
    <col min="3561" max="3561" width="8.85546875" style="354"/>
    <col min="3562" max="3562" width="8.85546875" style="354"/>
    <col min="3563" max="3563" width="8.85546875" style="354"/>
    <col min="3564" max="3564" width="8.85546875" style="354"/>
    <col min="3565" max="3565" width="8.85546875" style="354"/>
    <col min="3566" max="3566" width="8.85546875" style="354"/>
    <col min="3567" max="3567" width="8.85546875" style="354"/>
    <col min="3568" max="3568" width="8.85546875" style="354"/>
    <col min="3569" max="3569" width="8.85546875" style="354"/>
    <col min="3570" max="3570" width="8.85546875" style="354"/>
    <col min="3571" max="3571" width="8.85546875" style="354"/>
    <col min="3572" max="3572" width="8.85546875" style="354"/>
    <col min="3573" max="3573" width="8.85546875" style="354"/>
    <col min="3574" max="3574" width="8.85546875" style="354"/>
    <col min="3575" max="3575" width="8.85546875" style="354"/>
    <col min="3576" max="3576" width="8.85546875" style="354"/>
    <col min="3577" max="3577" width="8.85546875" style="354"/>
    <col min="3578" max="3578" width="8.85546875" style="354"/>
    <col min="3579" max="3579" width="8.85546875" style="354"/>
    <col min="3580" max="3580" width="8.85546875" style="354"/>
    <col min="3581" max="3581" width="8.85546875" style="354"/>
    <col min="3582" max="3582" width="8.85546875" style="354"/>
    <col min="3583" max="3583" width="8.85546875" style="354"/>
    <col min="3584" max="3584" width="8.85546875" style="354"/>
    <col min="3585" max="3585" width="8.85546875" style="354"/>
    <col min="3586" max="3586" width="8.85546875" style="354"/>
    <col min="3587" max="3587" width="9.7109375" customWidth="true" style="354"/>
    <col min="3588" max="3588" width="21.85546875" customWidth="true" style="354"/>
    <col min="3589" max="3589" width="13" customWidth="true" style="354"/>
    <col min="3590" max="3590" width="14" customWidth="true" style="354"/>
    <col min="3591" max="3591" width="14" customWidth="true" style="354"/>
    <col min="3592" max="3592" width="14" customWidth="true" style="354"/>
    <col min="3593" max="3593" width="17.140625" customWidth="true" style="354"/>
    <col min="3594" max="3594" width="17.7109375" customWidth="true" style="354"/>
    <col min="3595" max="3595" width="16.28515625" customWidth="true" style="354"/>
    <col min="3596" max="3596" width="14" customWidth="true" style="354"/>
    <col min="3597" max="3597" width="17" customWidth="true" style="354"/>
    <col min="3598" max="3598" width="14.42578125" customWidth="true" style="354"/>
    <col min="3599" max="3599" width="8.85546875" style="354"/>
    <col min="3600" max="3600" width="8.85546875" style="354"/>
    <col min="3601" max="3601" width="8.85546875" style="354"/>
    <col min="3602" max="3602" width="8.85546875" style="354"/>
    <col min="3603" max="3603" width="8.85546875" style="354"/>
    <col min="3604" max="3604" width="8.85546875" style="354"/>
    <col min="3605" max="3605" width="8.85546875" style="354"/>
    <col min="3606" max="3606" width="8.85546875" style="354"/>
    <col min="3607" max="3607" width="8.85546875" style="354"/>
    <col min="3608" max="3608" width="8.85546875" style="354"/>
    <col min="3609" max="3609" width="8.85546875" style="354"/>
    <col min="3610" max="3610" width="8.85546875" style="354"/>
    <col min="3611" max="3611" width="8.85546875" style="354"/>
    <col min="3612" max="3612" width="8.85546875" style="354"/>
    <col min="3613" max="3613" width="8.85546875" style="354"/>
    <col min="3614" max="3614" width="8.85546875" style="354"/>
    <col min="3615" max="3615" width="8.85546875" style="354"/>
    <col min="3616" max="3616" width="8.85546875" style="354"/>
    <col min="3617" max="3617" width="8.85546875" style="354"/>
    <col min="3618" max="3618" width="8.85546875" style="354"/>
    <col min="3619" max="3619" width="8.85546875" style="354"/>
    <col min="3620" max="3620" width="8.85546875" style="354"/>
    <col min="3621" max="3621" width="8.85546875" style="354"/>
    <col min="3622" max="3622" width="8.85546875" style="354"/>
    <col min="3623" max="3623" width="8.85546875" style="354"/>
    <col min="3624" max="3624" width="8.85546875" style="354"/>
    <col min="3625" max="3625" width="8.85546875" style="354"/>
    <col min="3626" max="3626" width="8.85546875" style="354"/>
    <col min="3627" max="3627" width="8.85546875" style="354"/>
    <col min="3628" max="3628" width="8.85546875" style="354"/>
    <col min="3629" max="3629" width="8.85546875" style="354"/>
    <col min="3630" max="3630" width="8.85546875" style="354"/>
    <col min="3631" max="3631" width="8.85546875" style="354"/>
    <col min="3632" max="3632" width="8.85546875" style="354"/>
    <col min="3633" max="3633" width="8.85546875" style="354"/>
    <col min="3634" max="3634" width="8.85546875" style="354"/>
    <col min="3635" max="3635" width="8.85546875" style="354"/>
    <col min="3636" max="3636" width="8.85546875" style="354"/>
    <col min="3637" max="3637" width="8.85546875" style="354"/>
    <col min="3638" max="3638" width="8.85546875" style="354"/>
    <col min="3639" max="3639" width="8.85546875" style="354"/>
    <col min="3640" max="3640" width="8.85546875" style="354"/>
    <col min="3641" max="3641" width="8.85546875" style="354"/>
    <col min="3642" max="3642" width="8.85546875" style="354"/>
    <col min="3643" max="3643" width="8.85546875" style="354"/>
    <col min="3644" max="3644" width="8.85546875" style="354"/>
    <col min="3645" max="3645" width="8.85546875" style="354"/>
    <col min="3646" max="3646" width="8.85546875" style="354"/>
    <col min="3647" max="3647" width="8.85546875" style="354"/>
    <col min="3648" max="3648" width="8.85546875" style="354"/>
    <col min="3649" max="3649" width="8.85546875" style="354"/>
    <col min="3650" max="3650" width="8.85546875" style="354"/>
    <col min="3651" max="3651" width="8.85546875" style="354"/>
    <col min="3652" max="3652" width="8.85546875" style="354"/>
    <col min="3653" max="3653" width="8.85546875" style="354"/>
    <col min="3654" max="3654" width="8.85546875" style="354"/>
    <col min="3655" max="3655" width="8.85546875" style="354"/>
    <col min="3656" max="3656" width="8.85546875" style="354"/>
    <col min="3657" max="3657" width="8.85546875" style="354"/>
    <col min="3658" max="3658" width="8.85546875" style="354"/>
    <col min="3659" max="3659" width="8.85546875" style="354"/>
    <col min="3660" max="3660" width="8.85546875" style="354"/>
    <col min="3661" max="3661" width="8.85546875" style="354"/>
    <col min="3662" max="3662" width="8.85546875" style="354"/>
    <col min="3663" max="3663" width="8.85546875" style="354"/>
    <col min="3664" max="3664" width="8.85546875" style="354"/>
    <col min="3665" max="3665" width="8.85546875" style="354"/>
    <col min="3666" max="3666" width="8.85546875" style="354"/>
    <col min="3667" max="3667" width="8.85546875" style="354"/>
    <col min="3668" max="3668" width="8.85546875" style="354"/>
    <col min="3669" max="3669" width="8.85546875" style="354"/>
    <col min="3670" max="3670" width="8.85546875" style="354"/>
    <col min="3671" max="3671" width="8.85546875" style="354"/>
    <col min="3672" max="3672" width="8.85546875" style="354"/>
    <col min="3673" max="3673" width="8.85546875" style="354"/>
    <col min="3674" max="3674" width="8.85546875" style="354"/>
    <col min="3675" max="3675" width="8.85546875" style="354"/>
    <col min="3676" max="3676" width="8.85546875" style="354"/>
    <col min="3677" max="3677" width="8.85546875" style="354"/>
    <col min="3678" max="3678" width="8.85546875" style="354"/>
    <col min="3679" max="3679" width="8.85546875" style="354"/>
    <col min="3680" max="3680" width="8.85546875" style="354"/>
    <col min="3681" max="3681" width="8.85546875" style="354"/>
    <col min="3682" max="3682" width="8.85546875" style="354"/>
    <col min="3683" max="3683" width="8.85546875" style="354"/>
    <col min="3684" max="3684" width="8.85546875" style="354"/>
    <col min="3685" max="3685" width="8.85546875" style="354"/>
    <col min="3686" max="3686" width="8.85546875" style="354"/>
    <col min="3687" max="3687" width="8.85546875" style="354"/>
    <col min="3688" max="3688" width="8.85546875" style="354"/>
    <col min="3689" max="3689" width="8.85546875" style="354"/>
    <col min="3690" max="3690" width="8.85546875" style="354"/>
    <col min="3691" max="3691" width="8.85546875" style="354"/>
    <col min="3692" max="3692" width="8.85546875" style="354"/>
    <col min="3693" max="3693" width="8.85546875" style="354"/>
    <col min="3694" max="3694" width="8.85546875" style="354"/>
    <col min="3695" max="3695" width="8.85546875" style="354"/>
    <col min="3696" max="3696" width="8.85546875" style="354"/>
    <col min="3697" max="3697" width="8.85546875" style="354"/>
    <col min="3698" max="3698" width="8.85546875" style="354"/>
    <col min="3699" max="3699" width="8.85546875" style="354"/>
    <col min="3700" max="3700" width="8.85546875" style="354"/>
    <col min="3701" max="3701" width="8.85546875" style="354"/>
    <col min="3702" max="3702" width="8.85546875" style="354"/>
    <col min="3703" max="3703" width="8.85546875" style="354"/>
    <col min="3704" max="3704" width="8.85546875" style="354"/>
    <col min="3705" max="3705" width="8.85546875" style="354"/>
    <col min="3706" max="3706" width="8.85546875" style="354"/>
    <col min="3707" max="3707" width="8.85546875" style="354"/>
    <col min="3708" max="3708" width="8.85546875" style="354"/>
    <col min="3709" max="3709" width="8.85546875" style="354"/>
    <col min="3710" max="3710" width="8.85546875" style="354"/>
    <col min="3711" max="3711" width="8.85546875" style="354"/>
    <col min="3712" max="3712" width="8.85546875" style="354"/>
    <col min="3713" max="3713" width="8.85546875" style="354"/>
    <col min="3714" max="3714" width="8.85546875" style="354"/>
    <col min="3715" max="3715" width="8.85546875" style="354"/>
    <col min="3716" max="3716" width="8.85546875" style="354"/>
    <col min="3717" max="3717" width="8.85546875" style="354"/>
    <col min="3718" max="3718" width="8.85546875" style="354"/>
    <col min="3719" max="3719" width="8.85546875" style="354"/>
    <col min="3720" max="3720" width="8.85546875" style="354"/>
    <col min="3721" max="3721" width="8.85546875" style="354"/>
    <col min="3722" max="3722" width="8.85546875" style="354"/>
    <col min="3723" max="3723" width="8.85546875" style="354"/>
    <col min="3724" max="3724" width="8.85546875" style="354"/>
    <col min="3725" max="3725" width="8.85546875" style="354"/>
    <col min="3726" max="3726" width="8.85546875" style="354"/>
    <col min="3727" max="3727" width="8.85546875" style="354"/>
    <col min="3728" max="3728" width="8.85546875" style="354"/>
    <col min="3729" max="3729" width="8.85546875" style="354"/>
    <col min="3730" max="3730" width="8.85546875" style="354"/>
    <col min="3731" max="3731" width="8.85546875" style="354"/>
    <col min="3732" max="3732" width="8.85546875" style="354"/>
    <col min="3733" max="3733" width="8.85546875" style="354"/>
    <col min="3734" max="3734" width="8.85546875" style="354"/>
    <col min="3735" max="3735" width="8.85546875" style="354"/>
    <col min="3736" max="3736" width="8.85546875" style="354"/>
    <col min="3737" max="3737" width="8.85546875" style="354"/>
    <col min="3738" max="3738" width="8.85546875" style="354"/>
    <col min="3739" max="3739" width="8.85546875" style="354"/>
    <col min="3740" max="3740" width="8.85546875" style="354"/>
    <col min="3741" max="3741" width="8.85546875" style="354"/>
    <col min="3742" max="3742" width="8.85546875" style="354"/>
    <col min="3743" max="3743" width="8.85546875" style="354"/>
    <col min="3744" max="3744" width="8.85546875" style="354"/>
    <col min="3745" max="3745" width="8.85546875" style="354"/>
    <col min="3746" max="3746" width="8.85546875" style="354"/>
    <col min="3747" max="3747" width="8.85546875" style="354"/>
    <col min="3748" max="3748" width="8.85546875" style="354"/>
    <col min="3749" max="3749" width="8.85546875" style="354"/>
    <col min="3750" max="3750" width="8.85546875" style="354"/>
    <col min="3751" max="3751" width="8.85546875" style="354"/>
    <col min="3752" max="3752" width="8.85546875" style="354"/>
    <col min="3753" max="3753" width="8.85546875" style="354"/>
    <col min="3754" max="3754" width="8.85546875" style="354"/>
    <col min="3755" max="3755" width="8.85546875" style="354"/>
    <col min="3756" max="3756" width="8.85546875" style="354"/>
    <col min="3757" max="3757" width="8.85546875" style="354"/>
    <col min="3758" max="3758" width="8.85546875" style="354"/>
    <col min="3759" max="3759" width="8.85546875" style="354"/>
    <col min="3760" max="3760" width="8.85546875" style="354"/>
    <col min="3761" max="3761" width="8.85546875" style="354"/>
    <col min="3762" max="3762" width="8.85546875" style="354"/>
    <col min="3763" max="3763" width="8.85546875" style="354"/>
    <col min="3764" max="3764" width="8.85546875" style="354"/>
    <col min="3765" max="3765" width="8.85546875" style="354"/>
    <col min="3766" max="3766" width="8.85546875" style="354"/>
    <col min="3767" max="3767" width="8.85546875" style="354"/>
    <col min="3768" max="3768" width="8.85546875" style="354"/>
    <col min="3769" max="3769" width="8.85546875" style="354"/>
    <col min="3770" max="3770" width="8.85546875" style="354"/>
    <col min="3771" max="3771" width="8.85546875" style="354"/>
    <col min="3772" max="3772" width="8.85546875" style="354"/>
    <col min="3773" max="3773" width="8.85546875" style="354"/>
    <col min="3774" max="3774" width="8.85546875" style="354"/>
    <col min="3775" max="3775" width="8.85546875" style="354"/>
    <col min="3776" max="3776" width="8.85546875" style="354"/>
    <col min="3777" max="3777" width="8.85546875" style="354"/>
    <col min="3778" max="3778" width="8.85546875" style="354"/>
    <col min="3779" max="3779" width="8.85546875" style="354"/>
    <col min="3780" max="3780" width="8.85546875" style="354"/>
    <col min="3781" max="3781" width="8.85546875" style="354"/>
    <col min="3782" max="3782" width="8.85546875" style="354"/>
    <col min="3783" max="3783" width="8.85546875" style="354"/>
    <col min="3784" max="3784" width="8.85546875" style="354"/>
    <col min="3785" max="3785" width="8.85546875" style="354"/>
    <col min="3786" max="3786" width="8.85546875" style="354"/>
    <col min="3787" max="3787" width="8.85546875" style="354"/>
    <col min="3788" max="3788" width="8.85546875" style="354"/>
    <col min="3789" max="3789" width="8.85546875" style="354"/>
    <col min="3790" max="3790" width="8.85546875" style="354"/>
    <col min="3791" max="3791" width="8.85546875" style="354"/>
    <col min="3792" max="3792" width="8.85546875" style="354"/>
    <col min="3793" max="3793" width="8.85546875" style="354"/>
    <col min="3794" max="3794" width="8.85546875" style="354"/>
    <col min="3795" max="3795" width="8.85546875" style="354"/>
    <col min="3796" max="3796" width="8.85546875" style="354"/>
    <col min="3797" max="3797" width="8.85546875" style="354"/>
    <col min="3798" max="3798" width="8.85546875" style="354"/>
    <col min="3799" max="3799" width="8.85546875" style="354"/>
    <col min="3800" max="3800" width="8.85546875" style="354"/>
    <col min="3801" max="3801" width="8.85546875" style="354"/>
    <col min="3802" max="3802" width="8.85546875" style="354"/>
    <col min="3803" max="3803" width="8.85546875" style="354"/>
    <col min="3804" max="3804" width="8.85546875" style="354"/>
    <col min="3805" max="3805" width="8.85546875" style="354"/>
    <col min="3806" max="3806" width="8.85546875" style="354"/>
    <col min="3807" max="3807" width="8.85546875" style="354"/>
    <col min="3808" max="3808" width="8.85546875" style="354"/>
    <col min="3809" max="3809" width="8.85546875" style="354"/>
    <col min="3810" max="3810" width="8.85546875" style="354"/>
    <col min="3811" max="3811" width="8.85546875" style="354"/>
    <col min="3812" max="3812" width="8.85546875" style="354"/>
    <col min="3813" max="3813" width="8.85546875" style="354"/>
    <col min="3814" max="3814" width="8.85546875" style="354"/>
    <col min="3815" max="3815" width="8.85546875" style="354"/>
    <col min="3816" max="3816" width="8.85546875" style="354"/>
    <col min="3817" max="3817" width="8.85546875" style="354"/>
    <col min="3818" max="3818" width="8.85546875" style="354"/>
    <col min="3819" max="3819" width="8.85546875" style="354"/>
    <col min="3820" max="3820" width="8.85546875" style="354"/>
    <col min="3821" max="3821" width="8.85546875" style="354"/>
    <col min="3822" max="3822" width="8.85546875" style="354"/>
    <col min="3823" max="3823" width="8.85546875" style="354"/>
    <col min="3824" max="3824" width="8.85546875" style="354"/>
    <col min="3825" max="3825" width="8.85546875" style="354"/>
    <col min="3826" max="3826" width="8.85546875" style="354"/>
    <col min="3827" max="3827" width="8.85546875" style="354"/>
    <col min="3828" max="3828" width="8.85546875" style="354"/>
    <col min="3829" max="3829" width="8.85546875" style="354"/>
    <col min="3830" max="3830" width="8.85546875" style="354"/>
    <col min="3831" max="3831" width="8.85546875" style="354"/>
    <col min="3832" max="3832" width="8.85546875" style="354"/>
    <col min="3833" max="3833" width="8.85546875" style="354"/>
    <col min="3834" max="3834" width="8.85546875" style="354"/>
    <col min="3835" max="3835" width="8.85546875" style="354"/>
    <col min="3836" max="3836" width="8.85546875" style="354"/>
    <col min="3837" max="3837" width="8.85546875" style="354"/>
    <col min="3838" max="3838" width="8.85546875" style="354"/>
    <col min="3839" max="3839" width="8.85546875" style="354"/>
    <col min="3840" max="3840" width="8.85546875" style="354"/>
    <col min="3841" max="3841" width="8.85546875" style="354"/>
    <col min="3842" max="3842" width="8.85546875" style="354"/>
    <col min="3843" max="3843" width="9.7109375" customWidth="true" style="354"/>
    <col min="3844" max="3844" width="21.85546875" customWidth="true" style="354"/>
    <col min="3845" max="3845" width="13" customWidth="true" style="354"/>
    <col min="3846" max="3846" width="14" customWidth="true" style="354"/>
    <col min="3847" max="3847" width="14" customWidth="true" style="354"/>
    <col min="3848" max="3848" width="14" customWidth="true" style="354"/>
    <col min="3849" max="3849" width="17.140625" customWidth="true" style="354"/>
    <col min="3850" max="3850" width="17.7109375" customWidth="true" style="354"/>
    <col min="3851" max="3851" width="16.28515625" customWidth="true" style="354"/>
    <col min="3852" max="3852" width="14" customWidth="true" style="354"/>
    <col min="3853" max="3853" width="17" customWidth="true" style="354"/>
    <col min="3854" max="3854" width="14.42578125" customWidth="true" style="354"/>
    <col min="3855" max="3855" width="8.85546875" style="354"/>
    <col min="3856" max="3856" width="8.85546875" style="354"/>
    <col min="3857" max="3857" width="8.85546875" style="354"/>
    <col min="3858" max="3858" width="8.85546875" style="354"/>
    <col min="3859" max="3859" width="8.85546875" style="354"/>
    <col min="3860" max="3860" width="8.85546875" style="354"/>
    <col min="3861" max="3861" width="8.85546875" style="354"/>
    <col min="3862" max="3862" width="8.85546875" style="354"/>
    <col min="3863" max="3863" width="8.85546875" style="354"/>
    <col min="3864" max="3864" width="8.85546875" style="354"/>
    <col min="3865" max="3865" width="8.85546875" style="354"/>
    <col min="3866" max="3866" width="8.85546875" style="354"/>
    <col min="3867" max="3867" width="8.85546875" style="354"/>
    <col min="3868" max="3868" width="8.85546875" style="354"/>
    <col min="3869" max="3869" width="8.85546875" style="354"/>
    <col min="3870" max="3870" width="8.85546875" style="354"/>
    <col min="3871" max="3871" width="8.85546875" style="354"/>
    <col min="3872" max="3872" width="8.85546875" style="354"/>
    <col min="3873" max="3873" width="8.85546875" style="354"/>
    <col min="3874" max="3874" width="8.85546875" style="354"/>
    <col min="3875" max="3875" width="8.85546875" style="354"/>
    <col min="3876" max="3876" width="8.85546875" style="354"/>
    <col min="3877" max="3877" width="8.85546875" style="354"/>
    <col min="3878" max="3878" width="8.85546875" style="354"/>
    <col min="3879" max="3879" width="8.85546875" style="354"/>
    <col min="3880" max="3880" width="8.85546875" style="354"/>
    <col min="3881" max="3881" width="8.85546875" style="354"/>
    <col min="3882" max="3882" width="8.85546875" style="354"/>
    <col min="3883" max="3883" width="8.85546875" style="354"/>
    <col min="3884" max="3884" width="8.85546875" style="354"/>
    <col min="3885" max="3885" width="8.85546875" style="354"/>
    <col min="3886" max="3886" width="8.85546875" style="354"/>
    <col min="3887" max="3887" width="8.85546875" style="354"/>
    <col min="3888" max="3888" width="8.85546875" style="354"/>
    <col min="3889" max="3889" width="8.85546875" style="354"/>
    <col min="3890" max="3890" width="8.85546875" style="354"/>
    <col min="3891" max="3891" width="8.85546875" style="354"/>
    <col min="3892" max="3892" width="8.85546875" style="354"/>
    <col min="3893" max="3893" width="8.85546875" style="354"/>
    <col min="3894" max="3894" width="8.85546875" style="354"/>
    <col min="3895" max="3895" width="8.85546875" style="354"/>
    <col min="3896" max="3896" width="8.85546875" style="354"/>
    <col min="3897" max="3897" width="8.85546875" style="354"/>
    <col min="3898" max="3898" width="8.85546875" style="354"/>
    <col min="3899" max="3899" width="8.85546875" style="354"/>
    <col min="3900" max="3900" width="8.85546875" style="354"/>
    <col min="3901" max="3901" width="8.85546875" style="354"/>
    <col min="3902" max="3902" width="8.85546875" style="354"/>
    <col min="3903" max="3903" width="8.85546875" style="354"/>
    <col min="3904" max="3904" width="8.85546875" style="354"/>
    <col min="3905" max="3905" width="8.85546875" style="354"/>
    <col min="3906" max="3906" width="8.85546875" style="354"/>
    <col min="3907" max="3907" width="8.85546875" style="354"/>
    <col min="3908" max="3908" width="8.85546875" style="354"/>
    <col min="3909" max="3909" width="8.85546875" style="354"/>
    <col min="3910" max="3910" width="8.85546875" style="354"/>
    <col min="3911" max="3911" width="8.85546875" style="354"/>
    <col min="3912" max="3912" width="8.85546875" style="354"/>
    <col min="3913" max="3913" width="8.85546875" style="354"/>
    <col min="3914" max="3914" width="8.85546875" style="354"/>
    <col min="3915" max="3915" width="8.85546875" style="354"/>
    <col min="3916" max="3916" width="8.85546875" style="354"/>
    <col min="3917" max="3917" width="8.85546875" style="354"/>
    <col min="3918" max="3918" width="8.85546875" style="354"/>
    <col min="3919" max="3919" width="8.85546875" style="354"/>
    <col min="3920" max="3920" width="8.85546875" style="354"/>
    <col min="3921" max="3921" width="8.85546875" style="354"/>
    <col min="3922" max="3922" width="8.85546875" style="354"/>
    <col min="3923" max="3923" width="8.85546875" style="354"/>
    <col min="3924" max="3924" width="8.85546875" style="354"/>
    <col min="3925" max="3925" width="8.85546875" style="354"/>
    <col min="3926" max="3926" width="8.85546875" style="354"/>
    <col min="3927" max="3927" width="8.85546875" style="354"/>
    <col min="3928" max="3928" width="8.85546875" style="354"/>
    <col min="3929" max="3929" width="8.85546875" style="354"/>
    <col min="3930" max="3930" width="8.85546875" style="354"/>
    <col min="3931" max="3931" width="8.85546875" style="354"/>
    <col min="3932" max="3932" width="8.85546875" style="354"/>
    <col min="3933" max="3933" width="8.85546875" style="354"/>
    <col min="3934" max="3934" width="8.85546875" style="354"/>
    <col min="3935" max="3935" width="8.85546875" style="354"/>
    <col min="3936" max="3936" width="8.85546875" style="354"/>
    <col min="3937" max="3937" width="8.85546875" style="354"/>
    <col min="3938" max="3938" width="8.85546875" style="354"/>
    <col min="3939" max="3939" width="8.85546875" style="354"/>
    <col min="3940" max="3940" width="8.85546875" style="354"/>
    <col min="3941" max="3941" width="8.85546875" style="354"/>
    <col min="3942" max="3942" width="8.85546875" style="354"/>
    <col min="3943" max="3943" width="8.85546875" style="354"/>
    <col min="3944" max="3944" width="8.85546875" style="354"/>
    <col min="3945" max="3945" width="8.85546875" style="354"/>
    <col min="3946" max="3946" width="8.85546875" style="354"/>
    <col min="3947" max="3947" width="8.85546875" style="354"/>
    <col min="3948" max="3948" width="8.85546875" style="354"/>
    <col min="3949" max="3949" width="8.85546875" style="354"/>
    <col min="3950" max="3950" width="8.85546875" style="354"/>
    <col min="3951" max="3951" width="8.85546875" style="354"/>
    <col min="3952" max="3952" width="8.85546875" style="354"/>
    <col min="3953" max="3953" width="8.85546875" style="354"/>
    <col min="3954" max="3954" width="8.85546875" style="354"/>
    <col min="3955" max="3955" width="8.85546875" style="354"/>
    <col min="3956" max="3956" width="8.85546875" style="354"/>
    <col min="3957" max="3957" width="8.85546875" style="354"/>
    <col min="3958" max="3958" width="8.85546875" style="354"/>
    <col min="3959" max="3959" width="8.85546875" style="354"/>
    <col min="3960" max="3960" width="8.85546875" style="354"/>
    <col min="3961" max="3961" width="8.85546875" style="354"/>
    <col min="3962" max="3962" width="8.85546875" style="354"/>
    <col min="3963" max="3963" width="8.85546875" style="354"/>
    <col min="3964" max="3964" width="8.85546875" style="354"/>
    <col min="3965" max="3965" width="8.85546875" style="354"/>
    <col min="3966" max="3966" width="8.85546875" style="354"/>
    <col min="3967" max="3967" width="8.85546875" style="354"/>
    <col min="3968" max="3968" width="8.85546875" style="354"/>
    <col min="3969" max="3969" width="8.85546875" style="354"/>
    <col min="3970" max="3970" width="8.85546875" style="354"/>
    <col min="3971" max="3971" width="8.85546875" style="354"/>
    <col min="3972" max="3972" width="8.85546875" style="354"/>
    <col min="3973" max="3973" width="8.85546875" style="354"/>
    <col min="3974" max="3974" width="8.85546875" style="354"/>
    <col min="3975" max="3975" width="8.85546875" style="354"/>
    <col min="3976" max="3976" width="8.85546875" style="354"/>
    <col min="3977" max="3977" width="8.85546875" style="354"/>
    <col min="3978" max="3978" width="8.85546875" style="354"/>
    <col min="3979" max="3979" width="8.85546875" style="354"/>
    <col min="3980" max="3980" width="8.85546875" style="354"/>
    <col min="3981" max="3981" width="8.85546875" style="354"/>
    <col min="3982" max="3982" width="8.85546875" style="354"/>
    <col min="3983" max="3983" width="8.85546875" style="354"/>
    <col min="3984" max="3984" width="8.85546875" style="354"/>
    <col min="3985" max="3985" width="8.85546875" style="354"/>
    <col min="3986" max="3986" width="8.85546875" style="354"/>
    <col min="3987" max="3987" width="8.85546875" style="354"/>
    <col min="3988" max="3988" width="8.85546875" style="354"/>
    <col min="3989" max="3989" width="8.85546875" style="354"/>
    <col min="3990" max="3990" width="8.85546875" style="354"/>
    <col min="3991" max="3991" width="8.85546875" style="354"/>
    <col min="3992" max="3992" width="8.85546875" style="354"/>
    <col min="3993" max="3993" width="8.85546875" style="354"/>
    <col min="3994" max="3994" width="8.85546875" style="354"/>
    <col min="3995" max="3995" width="8.85546875" style="354"/>
    <col min="3996" max="3996" width="8.85546875" style="354"/>
    <col min="3997" max="3997" width="8.85546875" style="354"/>
    <col min="3998" max="3998" width="8.85546875" style="354"/>
    <col min="3999" max="3999" width="8.85546875" style="354"/>
    <col min="4000" max="4000" width="8.85546875" style="354"/>
    <col min="4001" max="4001" width="8.85546875" style="354"/>
    <col min="4002" max="4002" width="8.85546875" style="354"/>
    <col min="4003" max="4003" width="8.85546875" style="354"/>
    <col min="4004" max="4004" width="8.85546875" style="354"/>
    <col min="4005" max="4005" width="8.85546875" style="354"/>
    <col min="4006" max="4006" width="8.85546875" style="354"/>
    <col min="4007" max="4007" width="8.85546875" style="354"/>
    <col min="4008" max="4008" width="8.85546875" style="354"/>
    <col min="4009" max="4009" width="8.85546875" style="354"/>
    <col min="4010" max="4010" width="8.85546875" style="354"/>
    <col min="4011" max="4011" width="8.85546875" style="354"/>
    <col min="4012" max="4012" width="8.85546875" style="354"/>
    <col min="4013" max="4013" width="8.85546875" style="354"/>
    <col min="4014" max="4014" width="8.85546875" style="354"/>
    <col min="4015" max="4015" width="8.85546875" style="354"/>
    <col min="4016" max="4016" width="8.85546875" style="354"/>
    <col min="4017" max="4017" width="8.85546875" style="354"/>
    <col min="4018" max="4018" width="8.85546875" style="354"/>
    <col min="4019" max="4019" width="8.85546875" style="354"/>
    <col min="4020" max="4020" width="8.85546875" style="354"/>
    <col min="4021" max="4021" width="8.85546875" style="354"/>
    <col min="4022" max="4022" width="8.85546875" style="354"/>
    <col min="4023" max="4023" width="8.85546875" style="354"/>
    <col min="4024" max="4024" width="8.85546875" style="354"/>
    <col min="4025" max="4025" width="8.85546875" style="354"/>
    <col min="4026" max="4026" width="8.85546875" style="354"/>
    <col min="4027" max="4027" width="8.85546875" style="354"/>
    <col min="4028" max="4028" width="8.85546875" style="354"/>
    <col min="4029" max="4029" width="8.85546875" style="354"/>
    <col min="4030" max="4030" width="8.85546875" style="354"/>
    <col min="4031" max="4031" width="8.85546875" style="354"/>
    <col min="4032" max="4032" width="8.85546875" style="354"/>
    <col min="4033" max="4033" width="8.85546875" style="354"/>
    <col min="4034" max="4034" width="8.85546875" style="354"/>
    <col min="4035" max="4035" width="8.85546875" style="354"/>
    <col min="4036" max="4036" width="8.85546875" style="354"/>
    <col min="4037" max="4037" width="8.85546875" style="354"/>
    <col min="4038" max="4038" width="8.85546875" style="354"/>
    <col min="4039" max="4039" width="8.85546875" style="354"/>
    <col min="4040" max="4040" width="8.85546875" style="354"/>
    <col min="4041" max="4041" width="8.85546875" style="354"/>
    <col min="4042" max="4042" width="8.85546875" style="354"/>
    <col min="4043" max="4043" width="8.85546875" style="354"/>
    <col min="4044" max="4044" width="8.85546875" style="354"/>
    <col min="4045" max="4045" width="8.85546875" style="354"/>
    <col min="4046" max="4046" width="8.85546875" style="354"/>
    <col min="4047" max="4047" width="8.85546875" style="354"/>
    <col min="4048" max="4048" width="8.85546875" style="354"/>
    <col min="4049" max="4049" width="8.85546875" style="354"/>
    <col min="4050" max="4050" width="8.85546875" style="354"/>
    <col min="4051" max="4051" width="8.85546875" style="354"/>
    <col min="4052" max="4052" width="8.85546875" style="354"/>
    <col min="4053" max="4053" width="8.85546875" style="354"/>
    <col min="4054" max="4054" width="8.85546875" style="354"/>
    <col min="4055" max="4055" width="8.85546875" style="354"/>
    <col min="4056" max="4056" width="8.85546875" style="354"/>
    <col min="4057" max="4057" width="8.85546875" style="354"/>
    <col min="4058" max="4058" width="8.85546875" style="354"/>
    <col min="4059" max="4059" width="8.85546875" style="354"/>
    <col min="4060" max="4060" width="8.85546875" style="354"/>
    <col min="4061" max="4061" width="8.85546875" style="354"/>
    <col min="4062" max="4062" width="8.85546875" style="354"/>
    <col min="4063" max="4063" width="8.85546875" style="354"/>
    <col min="4064" max="4064" width="8.85546875" style="354"/>
    <col min="4065" max="4065" width="8.85546875" style="354"/>
    <col min="4066" max="4066" width="8.85546875" style="354"/>
    <col min="4067" max="4067" width="8.85546875" style="354"/>
    <col min="4068" max="4068" width="8.85546875" style="354"/>
    <col min="4069" max="4069" width="8.85546875" style="354"/>
    <col min="4070" max="4070" width="8.85546875" style="354"/>
    <col min="4071" max="4071" width="8.85546875" style="354"/>
    <col min="4072" max="4072" width="8.85546875" style="354"/>
    <col min="4073" max="4073" width="8.85546875" style="354"/>
    <col min="4074" max="4074" width="8.85546875" style="354"/>
    <col min="4075" max="4075" width="8.85546875" style="354"/>
    <col min="4076" max="4076" width="8.85546875" style="354"/>
    <col min="4077" max="4077" width="8.85546875" style="354"/>
    <col min="4078" max="4078" width="8.85546875" style="354"/>
    <col min="4079" max="4079" width="8.85546875" style="354"/>
    <col min="4080" max="4080" width="8.85546875" style="354"/>
    <col min="4081" max="4081" width="8.85546875" style="354"/>
    <col min="4082" max="4082" width="8.85546875" style="354"/>
    <col min="4083" max="4083" width="8.85546875" style="354"/>
    <col min="4084" max="4084" width="8.85546875" style="354"/>
    <col min="4085" max="4085" width="8.85546875" style="354"/>
    <col min="4086" max="4086" width="8.85546875" style="354"/>
    <col min="4087" max="4087" width="8.85546875" style="354"/>
    <col min="4088" max="4088" width="8.85546875" style="354"/>
    <col min="4089" max="4089" width="8.85546875" style="354"/>
    <col min="4090" max="4090" width="8.85546875" style="354"/>
    <col min="4091" max="4091" width="8.85546875" style="354"/>
    <col min="4092" max="4092" width="8.85546875" style="354"/>
    <col min="4093" max="4093" width="8.85546875" style="354"/>
    <col min="4094" max="4094" width="8.85546875" style="354"/>
    <col min="4095" max="4095" width="8.85546875" style="354"/>
    <col min="4096" max="4096" width="8.85546875" style="354"/>
    <col min="4097" max="4097" width="8.85546875" style="354"/>
    <col min="4098" max="4098" width="8.85546875" style="354"/>
    <col min="4099" max="4099" width="9.7109375" customWidth="true" style="354"/>
    <col min="4100" max="4100" width="21.85546875" customWidth="true" style="354"/>
    <col min="4101" max="4101" width="13" customWidth="true" style="354"/>
    <col min="4102" max="4102" width="14" customWidth="true" style="354"/>
    <col min="4103" max="4103" width="14" customWidth="true" style="354"/>
    <col min="4104" max="4104" width="14" customWidth="true" style="354"/>
    <col min="4105" max="4105" width="17.140625" customWidth="true" style="354"/>
    <col min="4106" max="4106" width="17.7109375" customWidth="true" style="354"/>
    <col min="4107" max="4107" width="16.28515625" customWidth="true" style="354"/>
    <col min="4108" max="4108" width="14" customWidth="true" style="354"/>
    <col min="4109" max="4109" width="17" customWidth="true" style="354"/>
    <col min="4110" max="4110" width="14.42578125" customWidth="true" style="354"/>
    <col min="4111" max="4111" width="8.85546875" style="354"/>
    <col min="4112" max="4112" width="8.85546875" style="354"/>
    <col min="4113" max="4113" width="8.85546875" style="354"/>
    <col min="4114" max="4114" width="8.85546875" style="354"/>
    <col min="4115" max="4115" width="8.85546875" style="354"/>
    <col min="4116" max="4116" width="8.85546875" style="354"/>
    <col min="4117" max="4117" width="8.85546875" style="354"/>
    <col min="4118" max="4118" width="8.85546875" style="354"/>
    <col min="4119" max="4119" width="8.85546875" style="354"/>
    <col min="4120" max="4120" width="8.85546875" style="354"/>
    <col min="4121" max="4121" width="8.85546875" style="354"/>
    <col min="4122" max="4122" width="8.85546875" style="354"/>
    <col min="4123" max="4123" width="8.85546875" style="354"/>
    <col min="4124" max="4124" width="8.85546875" style="354"/>
    <col min="4125" max="4125" width="8.85546875" style="354"/>
    <col min="4126" max="4126" width="8.85546875" style="354"/>
    <col min="4127" max="4127" width="8.85546875" style="354"/>
    <col min="4128" max="4128" width="8.85546875" style="354"/>
    <col min="4129" max="4129" width="8.85546875" style="354"/>
    <col min="4130" max="4130" width="8.85546875" style="354"/>
    <col min="4131" max="4131" width="8.85546875" style="354"/>
    <col min="4132" max="4132" width="8.85546875" style="354"/>
    <col min="4133" max="4133" width="8.85546875" style="354"/>
    <col min="4134" max="4134" width="8.85546875" style="354"/>
    <col min="4135" max="4135" width="8.85546875" style="354"/>
    <col min="4136" max="4136" width="8.85546875" style="354"/>
    <col min="4137" max="4137" width="8.85546875" style="354"/>
    <col min="4138" max="4138" width="8.85546875" style="354"/>
    <col min="4139" max="4139" width="8.85546875" style="354"/>
    <col min="4140" max="4140" width="8.85546875" style="354"/>
    <col min="4141" max="4141" width="8.85546875" style="354"/>
    <col min="4142" max="4142" width="8.85546875" style="354"/>
    <col min="4143" max="4143" width="8.85546875" style="354"/>
    <col min="4144" max="4144" width="8.85546875" style="354"/>
    <col min="4145" max="4145" width="8.85546875" style="354"/>
    <col min="4146" max="4146" width="8.85546875" style="354"/>
    <col min="4147" max="4147" width="8.85546875" style="354"/>
    <col min="4148" max="4148" width="8.85546875" style="354"/>
    <col min="4149" max="4149" width="8.85546875" style="354"/>
    <col min="4150" max="4150" width="8.85546875" style="354"/>
    <col min="4151" max="4151" width="8.85546875" style="354"/>
    <col min="4152" max="4152" width="8.85546875" style="354"/>
    <col min="4153" max="4153" width="8.85546875" style="354"/>
    <col min="4154" max="4154" width="8.85546875" style="354"/>
    <col min="4155" max="4155" width="8.85546875" style="354"/>
    <col min="4156" max="4156" width="8.85546875" style="354"/>
    <col min="4157" max="4157" width="8.85546875" style="354"/>
    <col min="4158" max="4158" width="8.85546875" style="354"/>
    <col min="4159" max="4159" width="8.85546875" style="354"/>
    <col min="4160" max="4160" width="8.85546875" style="354"/>
    <col min="4161" max="4161" width="8.85546875" style="354"/>
    <col min="4162" max="4162" width="8.85546875" style="354"/>
    <col min="4163" max="4163" width="8.85546875" style="354"/>
    <col min="4164" max="4164" width="8.85546875" style="354"/>
    <col min="4165" max="4165" width="8.85546875" style="354"/>
    <col min="4166" max="4166" width="8.85546875" style="354"/>
    <col min="4167" max="4167" width="8.85546875" style="354"/>
    <col min="4168" max="4168" width="8.85546875" style="354"/>
    <col min="4169" max="4169" width="8.85546875" style="354"/>
    <col min="4170" max="4170" width="8.85546875" style="354"/>
    <col min="4171" max="4171" width="8.85546875" style="354"/>
    <col min="4172" max="4172" width="8.85546875" style="354"/>
    <col min="4173" max="4173" width="8.85546875" style="354"/>
    <col min="4174" max="4174" width="8.85546875" style="354"/>
    <col min="4175" max="4175" width="8.85546875" style="354"/>
    <col min="4176" max="4176" width="8.85546875" style="354"/>
    <col min="4177" max="4177" width="8.85546875" style="354"/>
    <col min="4178" max="4178" width="8.85546875" style="354"/>
    <col min="4179" max="4179" width="8.85546875" style="354"/>
    <col min="4180" max="4180" width="8.85546875" style="354"/>
    <col min="4181" max="4181" width="8.85546875" style="354"/>
    <col min="4182" max="4182" width="8.85546875" style="354"/>
    <col min="4183" max="4183" width="8.85546875" style="354"/>
    <col min="4184" max="4184" width="8.85546875" style="354"/>
    <col min="4185" max="4185" width="8.85546875" style="354"/>
    <col min="4186" max="4186" width="8.85546875" style="354"/>
    <col min="4187" max="4187" width="8.85546875" style="354"/>
    <col min="4188" max="4188" width="8.85546875" style="354"/>
    <col min="4189" max="4189" width="8.85546875" style="354"/>
    <col min="4190" max="4190" width="8.85546875" style="354"/>
    <col min="4191" max="4191" width="8.85546875" style="354"/>
    <col min="4192" max="4192" width="8.85546875" style="354"/>
    <col min="4193" max="4193" width="8.85546875" style="354"/>
    <col min="4194" max="4194" width="8.85546875" style="354"/>
    <col min="4195" max="4195" width="8.85546875" style="354"/>
    <col min="4196" max="4196" width="8.85546875" style="354"/>
    <col min="4197" max="4197" width="8.85546875" style="354"/>
    <col min="4198" max="4198" width="8.85546875" style="354"/>
    <col min="4199" max="4199" width="8.85546875" style="354"/>
    <col min="4200" max="4200" width="8.85546875" style="354"/>
    <col min="4201" max="4201" width="8.85546875" style="354"/>
    <col min="4202" max="4202" width="8.85546875" style="354"/>
    <col min="4203" max="4203" width="8.85546875" style="354"/>
    <col min="4204" max="4204" width="8.85546875" style="354"/>
    <col min="4205" max="4205" width="8.85546875" style="354"/>
    <col min="4206" max="4206" width="8.85546875" style="354"/>
    <col min="4207" max="4207" width="8.85546875" style="354"/>
    <col min="4208" max="4208" width="8.85546875" style="354"/>
    <col min="4209" max="4209" width="8.85546875" style="354"/>
    <col min="4210" max="4210" width="8.85546875" style="354"/>
    <col min="4211" max="4211" width="8.85546875" style="354"/>
    <col min="4212" max="4212" width="8.85546875" style="354"/>
    <col min="4213" max="4213" width="8.85546875" style="354"/>
    <col min="4214" max="4214" width="8.85546875" style="354"/>
    <col min="4215" max="4215" width="8.85546875" style="354"/>
    <col min="4216" max="4216" width="8.85546875" style="354"/>
    <col min="4217" max="4217" width="8.85546875" style="354"/>
    <col min="4218" max="4218" width="8.85546875" style="354"/>
    <col min="4219" max="4219" width="8.85546875" style="354"/>
    <col min="4220" max="4220" width="8.85546875" style="354"/>
    <col min="4221" max="4221" width="8.85546875" style="354"/>
    <col min="4222" max="4222" width="8.85546875" style="354"/>
    <col min="4223" max="4223" width="8.85546875" style="354"/>
    <col min="4224" max="4224" width="8.85546875" style="354"/>
    <col min="4225" max="4225" width="8.85546875" style="354"/>
    <col min="4226" max="4226" width="8.85546875" style="354"/>
    <col min="4227" max="4227" width="8.85546875" style="354"/>
    <col min="4228" max="4228" width="8.85546875" style="354"/>
    <col min="4229" max="4229" width="8.85546875" style="354"/>
    <col min="4230" max="4230" width="8.85546875" style="354"/>
    <col min="4231" max="4231" width="8.85546875" style="354"/>
    <col min="4232" max="4232" width="8.85546875" style="354"/>
    <col min="4233" max="4233" width="8.85546875" style="354"/>
    <col min="4234" max="4234" width="8.85546875" style="354"/>
    <col min="4235" max="4235" width="8.85546875" style="354"/>
    <col min="4236" max="4236" width="8.85546875" style="354"/>
    <col min="4237" max="4237" width="8.85546875" style="354"/>
    <col min="4238" max="4238" width="8.85546875" style="354"/>
    <col min="4239" max="4239" width="8.85546875" style="354"/>
    <col min="4240" max="4240" width="8.85546875" style="354"/>
    <col min="4241" max="4241" width="8.85546875" style="354"/>
    <col min="4242" max="4242" width="8.85546875" style="354"/>
    <col min="4243" max="4243" width="8.85546875" style="354"/>
    <col min="4244" max="4244" width="8.85546875" style="354"/>
    <col min="4245" max="4245" width="8.85546875" style="354"/>
    <col min="4246" max="4246" width="8.85546875" style="354"/>
    <col min="4247" max="4247" width="8.85546875" style="354"/>
    <col min="4248" max="4248" width="8.85546875" style="354"/>
    <col min="4249" max="4249" width="8.85546875" style="354"/>
    <col min="4250" max="4250" width="8.85546875" style="354"/>
    <col min="4251" max="4251" width="8.85546875" style="354"/>
    <col min="4252" max="4252" width="8.85546875" style="354"/>
    <col min="4253" max="4253" width="8.85546875" style="354"/>
    <col min="4254" max="4254" width="8.85546875" style="354"/>
    <col min="4255" max="4255" width="8.85546875" style="354"/>
    <col min="4256" max="4256" width="8.85546875" style="354"/>
    <col min="4257" max="4257" width="8.85546875" style="354"/>
    <col min="4258" max="4258" width="8.85546875" style="354"/>
    <col min="4259" max="4259" width="8.85546875" style="354"/>
    <col min="4260" max="4260" width="8.85546875" style="354"/>
    <col min="4261" max="4261" width="8.85546875" style="354"/>
    <col min="4262" max="4262" width="8.85546875" style="354"/>
    <col min="4263" max="4263" width="8.85546875" style="354"/>
    <col min="4264" max="4264" width="8.85546875" style="354"/>
    <col min="4265" max="4265" width="8.85546875" style="354"/>
    <col min="4266" max="4266" width="8.85546875" style="354"/>
    <col min="4267" max="4267" width="8.85546875" style="354"/>
    <col min="4268" max="4268" width="8.85546875" style="354"/>
    <col min="4269" max="4269" width="8.85546875" style="354"/>
    <col min="4270" max="4270" width="8.85546875" style="354"/>
    <col min="4271" max="4271" width="8.85546875" style="354"/>
    <col min="4272" max="4272" width="8.85546875" style="354"/>
    <col min="4273" max="4273" width="8.85546875" style="354"/>
    <col min="4274" max="4274" width="8.85546875" style="354"/>
    <col min="4275" max="4275" width="8.85546875" style="354"/>
    <col min="4276" max="4276" width="8.85546875" style="354"/>
    <col min="4277" max="4277" width="8.85546875" style="354"/>
    <col min="4278" max="4278" width="8.85546875" style="354"/>
    <col min="4279" max="4279" width="8.85546875" style="354"/>
    <col min="4280" max="4280" width="8.85546875" style="354"/>
    <col min="4281" max="4281" width="8.85546875" style="354"/>
    <col min="4282" max="4282" width="8.85546875" style="354"/>
    <col min="4283" max="4283" width="8.85546875" style="354"/>
    <col min="4284" max="4284" width="8.85546875" style="354"/>
    <col min="4285" max="4285" width="8.85546875" style="354"/>
    <col min="4286" max="4286" width="8.85546875" style="354"/>
    <col min="4287" max="4287" width="8.85546875" style="354"/>
    <col min="4288" max="4288" width="8.85546875" style="354"/>
    <col min="4289" max="4289" width="8.85546875" style="354"/>
    <col min="4290" max="4290" width="8.85546875" style="354"/>
    <col min="4291" max="4291" width="8.85546875" style="354"/>
    <col min="4292" max="4292" width="8.85546875" style="354"/>
    <col min="4293" max="4293" width="8.85546875" style="354"/>
    <col min="4294" max="4294" width="8.85546875" style="354"/>
    <col min="4295" max="4295" width="8.85546875" style="354"/>
    <col min="4296" max="4296" width="8.85546875" style="354"/>
    <col min="4297" max="4297" width="8.85546875" style="354"/>
    <col min="4298" max="4298" width="8.85546875" style="354"/>
    <col min="4299" max="4299" width="8.85546875" style="354"/>
    <col min="4300" max="4300" width="8.85546875" style="354"/>
    <col min="4301" max="4301" width="8.85546875" style="354"/>
    <col min="4302" max="4302" width="8.85546875" style="354"/>
    <col min="4303" max="4303" width="8.85546875" style="354"/>
    <col min="4304" max="4304" width="8.85546875" style="354"/>
    <col min="4305" max="4305" width="8.85546875" style="354"/>
    <col min="4306" max="4306" width="8.85546875" style="354"/>
    <col min="4307" max="4307" width="8.85546875" style="354"/>
    <col min="4308" max="4308" width="8.85546875" style="354"/>
    <col min="4309" max="4309" width="8.85546875" style="354"/>
    <col min="4310" max="4310" width="8.85546875" style="354"/>
    <col min="4311" max="4311" width="8.85546875" style="354"/>
    <col min="4312" max="4312" width="8.85546875" style="354"/>
    <col min="4313" max="4313" width="8.85546875" style="354"/>
    <col min="4314" max="4314" width="8.85546875" style="354"/>
    <col min="4315" max="4315" width="8.85546875" style="354"/>
    <col min="4316" max="4316" width="8.85546875" style="354"/>
    <col min="4317" max="4317" width="8.85546875" style="354"/>
    <col min="4318" max="4318" width="8.85546875" style="354"/>
    <col min="4319" max="4319" width="8.85546875" style="354"/>
    <col min="4320" max="4320" width="8.85546875" style="354"/>
    <col min="4321" max="4321" width="8.85546875" style="354"/>
    <col min="4322" max="4322" width="8.85546875" style="354"/>
    <col min="4323" max="4323" width="8.85546875" style="354"/>
    <col min="4324" max="4324" width="8.85546875" style="354"/>
    <col min="4325" max="4325" width="8.85546875" style="354"/>
    <col min="4326" max="4326" width="8.85546875" style="354"/>
    <col min="4327" max="4327" width="8.85546875" style="354"/>
    <col min="4328" max="4328" width="8.85546875" style="354"/>
    <col min="4329" max="4329" width="8.85546875" style="354"/>
    <col min="4330" max="4330" width="8.85546875" style="354"/>
    <col min="4331" max="4331" width="8.85546875" style="354"/>
    <col min="4332" max="4332" width="8.85546875" style="354"/>
    <col min="4333" max="4333" width="8.85546875" style="354"/>
    <col min="4334" max="4334" width="8.85546875" style="354"/>
    <col min="4335" max="4335" width="8.85546875" style="354"/>
    <col min="4336" max="4336" width="8.85546875" style="354"/>
    <col min="4337" max="4337" width="8.85546875" style="354"/>
    <col min="4338" max="4338" width="8.85546875" style="354"/>
    <col min="4339" max="4339" width="8.85546875" style="354"/>
    <col min="4340" max="4340" width="8.85546875" style="354"/>
    <col min="4341" max="4341" width="8.85546875" style="354"/>
    <col min="4342" max="4342" width="8.85546875" style="354"/>
    <col min="4343" max="4343" width="8.85546875" style="354"/>
    <col min="4344" max="4344" width="8.85546875" style="354"/>
    <col min="4345" max="4345" width="8.85546875" style="354"/>
    <col min="4346" max="4346" width="8.85546875" style="354"/>
    <col min="4347" max="4347" width="8.85546875" style="354"/>
    <col min="4348" max="4348" width="8.85546875" style="354"/>
    <col min="4349" max="4349" width="8.85546875" style="354"/>
    <col min="4350" max="4350" width="8.85546875" style="354"/>
    <col min="4351" max="4351" width="8.85546875" style="354"/>
    <col min="4352" max="4352" width="8.85546875" style="354"/>
    <col min="4353" max="4353" width="8.85546875" style="354"/>
    <col min="4354" max="4354" width="8.85546875" style="354"/>
    <col min="4355" max="4355" width="9.7109375" customWidth="true" style="354"/>
    <col min="4356" max="4356" width="21.85546875" customWidth="true" style="354"/>
    <col min="4357" max="4357" width="13" customWidth="true" style="354"/>
    <col min="4358" max="4358" width="14" customWidth="true" style="354"/>
    <col min="4359" max="4359" width="14" customWidth="true" style="354"/>
    <col min="4360" max="4360" width="14" customWidth="true" style="354"/>
    <col min="4361" max="4361" width="17.140625" customWidth="true" style="354"/>
    <col min="4362" max="4362" width="17.7109375" customWidth="true" style="354"/>
    <col min="4363" max="4363" width="16.28515625" customWidth="true" style="354"/>
    <col min="4364" max="4364" width="14" customWidth="true" style="354"/>
    <col min="4365" max="4365" width="17" customWidth="true" style="354"/>
    <col min="4366" max="4366" width="14.42578125" customWidth="true" style="354"/>
    <col min="4367" max="4367" width="8.85546875" style="354"/>
    <col min="4368" max="4368" width="8.85546875" style="354"/>
    <col min="4369" max="4369" width="8.85546875" style="354"/>
    <col min="4370" max="4370" width="8.85546875" style="354"/>
    <col min="4371" max="4371" width="8.85546875" style="354"/>
    <col min="4372" max="4372" width="8.85546875" style="354"/>
    <col min="4373" max="4373" width="8.85546875" style="354"/>
    <col min="4374" max="4374" width="8.85546875" style="354"/>
    <col min="4375" max="4375" width="8.85546875" style="354"/>
    <col min="4376" max="4376" width="8.85546875" style="354"/>
    <col min="4377" max="4377" width="8.85546875" style="354"/>
    <col min="4378" max="4378" width="8.85546875" style="354"/>
    <col min="4379" max="4379" width="8.85546875" style="354"/>
    <col min="4380" max="4380" width="8.85546875" style="354"/>
    <col min="4381" max="4381" width="8.85546875" style="354"/>
    <col min="4382" max="4382" width="8.85546875" style="354"/>
    <col min="4383" max="4383" width="8.85546875" style="354"/>
    <col min="4384" max="4384" width="8.85546875" style="354"/>
    <col min="4385" max="4385" width="8.85546875" style="354"/>
    <col min="4386" max="4386" width="8.85546875" style="354"/>
    <col min="4387" max="4387" width="8.85546875" style="354"/>
    <col min="4388" max="4388" width="8.85546875" style="354"/>
    <col min="4389" max="4389" width="8.85546875" style="354"/>
    <col min="4390" max="4390" width="8.85546875" style="354"/>
    <col min="4391" max="4391" width="8.85546875" style="354"/>
    <col min="4392" max="4392" width="8.85546875" style="354"/>
    <col min="4393" max="4393" width="8.85546875" style="354"/>
    <col min="4394" max="4394" width="8.85546875" style="354"/>
    <col min="4395" max="4395" width="8.85546875" style="354"/>
    <col min="4396" max="4396" width="8.85546875" style="354"/>
    <col min="4397" max="4397" width="8.85546875" style="354"/>
    <col min="4398" max="4398" width="8.85546875" style="354"/>
    <col min="4399" max="4399" width="8.85546875" style="354"/>
    <col min="4400" max="4400" width="8.85546875" style="354"/>
    <col min="4401" max="4401" width="8.85546875" style="354"/>
    <col min="4402" max="4402" width="8.85546875" style="354"/>
    <col min="4403" max="4403" width="8.85546875" style="354"/>
    <col min="4404" max="4404" width="8.85546875" style="354"/>
    <col min="4405" max="4405" width="8.85546875" style="354"/>
    <col min="4406" max="4406" width="8.85546875" style="354"/>
    <col min="4407" max="4407" width="8.85546875" style="354"/>
    <col min="4408" max="4408" width="8.85546875" style="354"/>
    <col min="4409" max="4409" width="8.85546875" style="354"/>
    <col min="4410" max="4410" width="8.85546875" style="354"/>
    <col min="4411" max="4411" width="8.85546875" style="354"/>
    <col min="4412" max="4412" width="8.85546875" style="354"/>
    <col min="4413" max="4413" width="8.85546875" style="354"/>
    <col min="4414" max="4414" width="8.85546875" style="354"/>
    <col min="4415" max="4415" width="8.85546875" style="354"/>
    <col min="4416" max="4416" width="8.85546875" style="354"/>
    <col min="4417" max="4417" width="8.85546875" style="354"/>
    <col min="4418" max="4418" width="8.85546875" style="354"/>
    <col min="4419" max="4419" width="8.85546875" style="354"/>
    <col min="4420" max="4420" width="8.85546875" style="354"/>
    <col min="4421" max="4421" width="8.85546875" style="354"/>
    <col min="4422" max="4422" width="8.85546875" style="354"/>
    <col min="4423" max="4423" width="8.85546875" style="354"/>
    <col min="4424" max="4424" width="8.85546875" style="354"/>
    <col min="4425" max="4425" width="8.85546875" style="354"/>
    <col min="4426" max="4426" width="8.85546875" style="354"/>
    <col min="4427" max="4427" width="8.85546875" style="354"/>
    <col min="4428" max="4428" width="8.85546875" style="354"/>
    <col min="4429" max="4429" width="8.85546875" style="354"/>
    <col min="4430" max="4430" width="8.85546875" style="354"/>
    <col min="4431" max="4431" width="8.85546875" style="354"/>
    <col min="4432" max="4432" width="8.85546875" style="354"/>
    <col min="4433" max="4433" width="8.85546875" style="354"/>
    <col min="4434" max="4434" width="8.85546875" style="354"/>
    <col min="4435" max="4435" width="8.85546875" style="354"/>
    <col min="4436" max="4436" width="8.85546875" style="354"/>
    <col min="4437" max="4437" width="8.85546875" style="354"/>
    <col min="4438" max="4438" width="8.85546875" style="354"/>
    <col min="4439" max="4439" width="8.85546875" style="354"/>
    <col min="4440" max="4440" width="8.85546875" style="354"/>
    <col min="4441" max="4441" width="8.85546875" style="354"/>
    <col min="4442" max="4442" width="8.85546875" style="354"/>
    <col min="4443" max="4443" width="8.85546875" style="354"/>
    <col min="4444" max="4444" width="8.85546875" style="354"/>
    <col min="4445" max="4445" width="8.85546875" style="354"/>
    <col min="4446" max="4446" width="8.85546875" style="354"/>
    <col min="4447" max="4447" width="8.85546875" style="354"/>
    <col min="4448" max="4448" width="8.85546875" style="354"/>
    <col min="4449" max="4449" width="8.85546875" style="354"/>
    <col min="4450" max="4450" width="8.85546875" style="354"/>
    <col min="4451" max="4451" width="8.85546875" style="354"/>
    <col min="4452" max="4452" width="8.85546875" style="354"/>
    <col min="4453" max="4453" width="8.85546875" style="354"/>
    <col min="4454" max="4454" width="8.85546875" style="354"/>
    <col min="4455" max="4455" width="8.85546875" style="354"/>
    <col min="4456" max="4456" width="8.85546875" style="354"/>
    <col min="4457" max="4457" width="8.85546875" style="354"/>
    <col min="4458" max="4458" width="8.85546875" style="354"/>
    <col min="4459" max="4459" width="8.85546875" style="354"/>
    <col min="4460" max="4460" width="8.85546875" style="354"/>
    <col min="4461" max="4461" width="8.85546875" style="354"/>
    <col min="4462" max="4462" width="8.85546875" style="354"/>
    <col min="4463" max="4463" width="8.85546875" style="354"/>
    <col min="4464" max="4464" width="8.85546875" style="354"/>
    <col min="4465" max="4465" width="8.85546875" style="354"/>
    <col min="4466" max="4466" width="8.85546875" style="354"/>
    <col min="4467" max="4467" width="8.85546875" style="354"/>
    <col min="4468" max="4468" width="8.85546875" style="354"/>
    <col min="4469" max="4469" width="8.85546875" style="354"/>
    <col min="4470" max="4470" width="8.85546875" style="354"/>
    <col min="4471" max="4471" width="8.85546875" style="354"/>
    <col min="4472" max="4472" width="8.85546875" style="354"/>
    <col min="4473" max="4473" width="8.85546875" style="354"/>
    <col min="4474" max="4474" width="8.85546875" style="354"/>
    <col min="4475" max="4475" width="8.85546875" style="354"/>
    <col min="4476" max="4476" width="8.85546875" style="354"/>
    <col min="4477" max="4477" width="8.85546875" style="354"/>
    <col min="4478" max="4478" width="8.85546875" style="354"/>
    <col min="4479" max="4479" width="8.85546875" style="354"/>
    <col min="4480" max="4480" width="8.85546875" style="354"/>
    <col min="4481" max="4481" width="8.85546875" style="354"/>
    <col min="4482" max="4482" width="8.85546875" style="354"/>
    <col min="4483" max="4483" width="8.85546875" style="354"/>
    <col min="4484" max="4484" width="8.85546875" style="354"/>
    <col min="4485" max="4485" width="8.85546875" style="354"/>
    <col min="4486" max="4486" width="8.85546875" style="354"/>
    <col min="4487" max="4487" width="8.85546875" style="354"/>
    <col min="4488" max="4488" width="8.85546875" style="354"/>
    <col min="4489" max="4489" width="8.85546875" style="354"/>
    <col min="4490" max="4490" width="8.85546875" style="354"/>
    <col min="4491" max="4491" width="8.85546875" style="354"/>
    <col min="4492" max="4492" width="8.85546875" style="354"/>
    <col min="4493" max="4493" width="8.85546875" style="354"/>
    <col min="4494" max="4494" width="8.85546875" style="354"/>
    <col min="4495" max="4495" width="8.85546875" style="354"/>
    <col min="4496" max="4496" width="8.85546875" style="354"/>
    <col min="4497" max="4497" width="8.85546875" style="354"/>
    <col min="4498" max="4498" width="8.85546875" style="354"/>
    <col min="4499" max="4499" width="8.85546875" style="354"/>
    <col min="4500" max="4500" width="8.85546875" style="354"/>
    <col min="4501" max="4501" width="8.85546875" style="354"/>
    <col min="4502" max="4502" width="8.85546875" style="354"/>
    <col min="4503" max="4503" width="8.85546875" style="354"/>
    <col min="4504" max="4504" width="8.85546875" style="354"/>
    <col min="4505" max="4505" width="8.85546875" style="354"/>
    <col min="4506" max="4506" width="8.85546875" style="354"/>
    <col min="4507" max="4507" width="8.85546875" style="354"/>
    <col min="4508" max="4508" width="8.85546875" style="354"/>
    <col min="4509" max="4509" width="8.85546875" style="354"/>
    <col min="4510" max="4510" width="8.85546875" style="354"/>
    <col min="4511" max="4511" width="8.85546875" style="354"/>
    <col min="4512" max="4512" width="8.85546875" style="354"/>
    <col min="4513" max="4513" width="8.85546875" style="354"/>
    <col min="4514" max="4514" width="8.85546875" style="354"/>
    <col min="4515" max="4515" width="8.85546875" style="354"/>
    <col min="4516" max="4516" width="8.85546875" style="354"/>
    <col min="4517" max="4517" width="8.85546875" style="354"/>
    <col min="4518" max="4518" width="8.85546875" style="354"/>
    <col min="4519" max="4519" width="8.85546875" style="354"/>
    <col min="4520" max="4520" width="8.85546875" style="354"/>
    <col min="4521" max="4521" width="8.85546875" style="354"/>
    <col min="4522" max="4522" width="8.85546875" style="354"/>
    <col min="4523" max="4523" width="8.85546875" style="354"/>
    <col min="4524" max="4524" width="8.85546875" style="354"/>
    <col min="4525" max="4525" width="8.85546875" style="354"/>
    <col min="4526" max="4526" width="8.85546875" style="354"/>
    <col min="4527" max="4527" width="8.85546875" style="354"/>
    <col min="4528" max="4528" width="8.85546875" style="354"/>
    <col min="4529" max="4529" width="8.85546875" style="354"/>
    <col min="4530" max="4530" width="8.85546875" style="354"/>
    <col min="4531" max="4531" width="8.85546875" style="354"/>
    <col min="4532" max="4532" width="8.85546875" style="354"/>
    <col min="4533" max="4533" width="8.85546875" style="354"/>
    <col min="4534" max="4534" width="8.85546875" style="354"/>
    <col min="4535" max="4535" width="8.85546875" style="354"/>
    <col min="4536" max="4536" width="8.85546875" style="354"/>
    <col min="4537" max="4537" width="8.85546875" style="354"/>
    <col min="4538" max="4538" width="8.85546875" style="354"/>
    <col min="4539" max="4539" width="8.85546875" style="354"/>
    <col min="4540" max="4540" width="8.85546875" style="354"/>
    <col min="4541" max="4541" width="8.85546875" style="354"/>
    <col min="4542" max="4542" width="8.85546875" style="354"/>
    <col min="4543" max="4543" width="8.85546875" style="354"/>
    <col min="4544" max="4544" width="8.85546875" style="354"/>
    <col min="4545" max="4545" width="8.85546875" style="354"/>
    <col min="4546" max="4546" width="8.85546875" style="354"/>
    <col min="4547" max="4547" width="8.85546875" style="354"/>
    <col min="4548" max="4548" width="8.85546875" style="354"/>
    <col min="4549" max="4549" width="8.85546875" style="354"/>
    <col min="4550" max="4550" width="8.85546875" style="354"/>
    <col min="4551" max="4551" width="8.85546875" style="354"/>
    <col min="4552" max="4552" width="8.85546875" style="354"/>
    <col min="4553" max="4553" width="8.85546875" style="354"/>
    <col min="4554" max="4554" width="8.85546875" style="354"/>
    <col min="4555" max="4555" width="8.85546875" style="354"/>
    <col min="4556" max="4556" width="8.85546875" style="354"/>
    <col min="4557" max="4557" width="8.85546875" style="354"/>
    <col min="4558" max="4558" width="8.85546875" style="354"/>
    <col min="4559" max="4559" width="8.85546875" style="354"/>
    <col min="4560" max="4560" width="8.85546875" style="354"/>
    <col min="4561" max="4561" width="8.85546875" style="354"/>
    <col min="4562" max="4562" width="8.85546875" style="354"/>
    <col min="4563" max="4563" width="8.85546875" style="354"/>
    <col min="4564" max="4564" width="8.85546875" style="354"/>
    <col min="4565" max="4565" width="8.85546875" style="354"/>
    <col min="4566" max="4566" width="8.85546875" style="354"/>
    <col min="4567" max="4567" width="8.85546875" style="354"/>
    <col min="4568" max="4568" width="8.85546875" style="354"/>
    <col min="4569" max="4569" width="8.85546875" style="354"/>
    <col min="4570" max="4570" width="8.85546875" style="354"/>
    <col min="4571" max="4571" width="8.85546875" style="354"/>
    <col min="4572" max="4572" width="8.85546875" style="354"/>
    <col min="4573" max="4573" width="8.85546875" style="354"/>
    <col min="4574" max="4574" width="8.85546875" style="354"/>
    <col min="4575" max="4575" width="8.85546875" style="354"/>
    <col min="4576" max="4576" width="8.85546875" style="354"/>
    <col min="4577" max="4577" width="8.85546875" style="354"/>
    <col min="4578" max="4578" width="8.85546875" style="354"/>
    <col min="4579" max="4579" width="8.85546875" style="354"/>
    <col min="4580" max="4580" width="8.85546875" style="354"/>
    <col min="4581" max="4581" width="8.85546875" style="354"/>
    <col min="4582" max="4582" width="8.85546875" style="354"/>
    <col min="4583" max="4583" width="8.85546875" style="354"/>
    <col min="4584" max="4584" width="8.85546875" style="354"/>
    <col min="4585" max="4585" width="8.85546875" style="354"/>
    <col min="4586" max="4586" width="8.85546875" style="354"/>
    <col min="4587" max="4587" width="8.85546875" style="354"/>
    <col min="4588" max="4588" width="8.85546875" style="354"/>
    <col min="4589" max="4589" width="8.85546875" style="354"/>
    <col min="4590" max="4590" width="8.85546875" style="354"/>
    <col min="4591" max="4591" width="8.85546875" style="354"/>
    <col min="4592" max="4592" width="8.85546875" style="354"/>
    <col min="4593" max="4593" width="8.85546875" style="354"/>
    <col min="4594" max="4594" width="8.85546875" style="354"/>
    <col min="4595" max="4595" width="8.85546875" style="354"/>
    <col min="4596" max="4596" width="8.85546875" style="354"/>
    <col min="4597" max="4597" width="8.85546875" style="354"/>
    <col min="4598" max="4598" width="8.85546875" style="354"/>
    <col min="4599" max="4599" width="8.85546875" style="354"/>
    <col min="4600" max="4600" width="8.85546875" style="354"/>
    <col min="4601" max="4601" width="8.85546875" style="354"/>
    <col min="4602" max="4602" width="8.85546875" style="354"/>
    <col min="4603" max="4603" width="8.85546875" style="354"/>
    <col min="4604" max="4604" width="8.85546875" style="354"/>
    <col min="4605" max="4605" width="8.85546875" style="354"/>
    <col min="4606" max="4606" width="8.85546875" style="354"/>
    <col min="4607" max="4607" width="8.85546875" style="354"/>
    <col min="4608" max="4608" width="8.85546875" style="354"/>
    <col min="4609" max="4609" width="8.85546875" style="354"/>
    <col min="4610" max="4610" width="8.85546875" style="354"/>
    <col min="4611" max="4611" width="9.7109375" customWidth="true" style="354"/>
    <col min="4612" max="4612" width="21.85546875" customWidth="true" style="354"/>
    <col min="4613" max="4613" width="13" customWidth="true" style="354"/>
    <col min="4614" max="4614" width="14" customWidth="true" style="354"/>
    <col min="4615" max="4615" width="14" customWidth="true" style="354"/>
    <col min="4616" max="4616" width="14" customWidth="true" style="354"/>
    <col min="4617" max="4617" width="17.140625" customWidth="true" style="354"/>
    <col min="4618" max="4618" width="17.7109375" customWidth="true" style="354"/>
    <col min="4619" max="4619" width="16.28515625" customWidth="true" style="354"/>
    <col min="4620" max="4620" width="14" customWidth="true" style="354"/>
    <col min="4621" max="4621" width="17" customWidth="true" style="354"/>
    <col min="4622" max="4622" width="14.42578125" customWidth="true" style="354"/>
    <col min="4623" max="4623" width="8.85546875" style="354"/>
    <col min="4624" max="4624" width="8.85546875" style="354"/>
    <col min="4625" max="4625" width="8.85546875" style="354"/>
    <col min="4626" max="4626" width="8.85546875" style="354"/>
    <col min="4627" max="4627" width="8.85546875" style="354"/>
    <col min="4628" max="4628" width="8.85546875" style="354"/>
    <col min="4629" max="4629" width="8.85546875" style="354"/>
    <col min="4630" max="4630" width="8.85546875" style="354"/>
    <col min="4631" max="4631" width="8.85546875" style="354"/>
    <col min="4632" max="4632" width="8.85546875" style="354"/>
    <col min="4633" max="4633" width="8.85546875" style="354"/>
    <col min="4634" max="4634" width="8.85546875" style="354"/>
    <col min="4635" max="4635" width="8.85546875" style="354"/>
    <col min="4636" max="4636" width="8.85546875" style="354"/>
    <col min="4637" max="4637" width="8.85546875" style="354"/>
    <col min="4638" max="4638" width="8.85546875" style="354"/>
    <col min="4639" max="4639" width="8.85546875" style="354"/>
    <col min="4640" max="4640" width="8.85546875" style="354"/>
    <col min="4641" max="4641" width="8.85546875" style="354"/>
    <col min="4642" max="4642" width="8.85546875" style="354"/>
    <col min="4643" max="4643" width="8.85546875" style="354"/>
    <col min="4644" max="4644" width="8.85546875" style="354"/>
    <col min="4645" max="4645" width="8.85546875" style="354"/>
    <col min="4646" max="4646" width="8.85546875" style="354"/>
    <col min="4647" max="4647" width="8.85546875" style="354"/>
    <col min="4648" max="4648" width="8.85546875" style="354"/>
    <col min="4649" max="4649" width="8.85546875" style="354"/>
    <col min="4650" max="4650" width="8.85546875" style="354"/>
    <col min="4651" max="4651" width="8.85546875" style="354"/>
    <col min="4652" max="4652" width="8.85546875" style="354"/>
    <col min="4653" max="4653" width="8.85546875" style="354"/>
    <col min="4654" max="4654" width="8.85546875" style="354"/>
    <col min="4655" max="4655" width="8.85546875" style="354"/>
    <col min="4656" max="4656" width="8.85546875" style="354"/>
    <col min="4657" max="4657" width="8.85546875" style="354"/>
    <col min="4658" max="4658" width="8.85546875" style="354"/>
    <col min="4659" max="4659" width="8.85546875" style="354"/>
    <col min="4660" max="4660" width="8.85546875" style="354"/>
    <col min="4661" max="4661" width="8.85546875" style="354"/>
    <col min="4662" max="4662" width="8.85546875" style="354"/>
    <col min="4663" max="4663" width="8.85546875" style="354"/>
    <col min="4664" max="4664" width="8.85546875" style="354"/>
    <col min="4665" max="4665" width="8.85546875" style="354"/>
    <col min="4666" max="4666" width="8.85546875" style="354"/>
    <col min="4667" max="4667" width="8.85546875" style="354"/>
    <col min="4668" max="4668" width="8.85546875" style="354"/>
    <col min="4669" max="4669" width="8.85546875" style="354"/>
    <col min="4670" max="4670" width="8.85546875" style="354"/>
    <col min="4671" max="4671" width="8.85546875" style="354"/>
    <col min="4672" max="4672" width="8.85546875" style="354"/>
    <col min="4673" max="4673" width="8.85546875" style="354"/>
    <col min="4674" max="4674" width="8.85546875" style="354"/>
    <col min="4675" max="4675" width="8.85546875" style="354"/>
    <col min="4676" max="4676" width="8.85546875" style="354"/>
    <col min="4677" max="4677" width="8.85546875" style="354"/>
    <col min="4678" max="4678" width="8.85546875" style="354"/>
    <col min="4679" max="4679" width="8.85546875" style="354"/>
    <col min="4680" max="4680" width="8.85546875" style="354"/>
    <col min="4681" max="4681" width="8.85546875" style="354"/>
    <col min="4682" max="4682" width="8.85546875" style="354"/>
    <col min="4683" max="4683" width="8.85546875" style="354"/>
    <col min="4684" max="4684" width="8.85546875" style="354"/>
    <col min="4685" max="4685" width="8.85546875" style="354"/>
    <col min="4686" max="4686" width="8.85546875" style="354"/>
    <col min="4687" max="4687" width="8.85546875" style="354"/>
    <col min="4688" max="4688" width="8.85546875" style="354"/>
    <col min="4689" max="4689" width="8.85546875" style="354"/>
    <col min="4690" max="4690" width="8.85546875" style="354"/>
    <col min="4691" max="4691" width="8.85546875" style="354"/>
    <col min="4692" max="4692" width="8.85546875" style="354"/>
    <col min="4693" max="4693" width="8.85546875" style="354"/>
    <col min="4694" max="4694" width="8.85546875" style="354"/>
    <col min="4695" max="4695" width="8.85546875" style="354"/>
    <col min="4696" max="4696" width="8.85546875" style="354"/>
    <col min="4697" max="4697" width="8.85546875" style="354"/>
    <col min="4698" max="4698" width="8.85546875" style="354"/>
    <col min="4699" max="4699" width="8.85546875" style="354"/>
    <col min="4700" max="4700" width="8.85546875" style="354"/>
    <col min="4701" max="4701" width="8.85546875" style="354"/>
    <col min="4702" max="4702" width="8.85546875" style="354"/>
    <col min="4703" max="4703" width="8.85546875" style="354"/>
    <col min="4704" max="4704" width="8.85546875" style="354"/>
    <col min="4705" max="4705" width="8.85546875" style="354"/>
    <col min="4706" max="4706" width="8.85546875" style="354"/>
    <col min="4707" max="4707" width="8.85546875" style="354"/>
    <col min="4708" max="4708" width="8.85546875" style="354"/>
    <col min="4709" max="4709" width="8.85546875" style="354"/>
    <col min="4710" max="4710" width="8.85546875" style="354"/>
    <col min="4711" max="4711" width="8.85546875" style="354"/>
    <col min="4712" max="4712" width="8.85546875" style="354"/>
    <col min="4713" max="4713" width="8.85546875" style="354"/>
    <col min="4714" max="4714" width="8.85546875" style="354"/>
    <col min="4715" max="4715" width="8.85546875" style="354"/>
    <col min="4716" max="4716" width="8.85546875" style="354"/>
    <col min="4717" max="4717" width="8.85546875" style="354"/>
    <col min="4718" max="4718" width="8.85546875" style="354"/>
    <col min="4719" max="4719" width="8.85546875" style="354"/>
    <col min="4720" max="4720" width="8.85546875" style="354"/>
    <col min="4721" max="4721" width="8.85546875" style="354"/>
    <col min="4722" max="4722" width="8.85546875" style="354"/>
    <col min="4723" max="4723" width="8.85546875" style="354"/>
    <col min="4724" max="4724" width="8.85546875" style="354"/>
    <col min="4725" max="4725" width="8.85546875" style="354"/>
    <col min="4726" max="4726" width="8.85546875" style="354"/>
    <col min="4727" max="4727" width="8.85546875" style="354"/>
    <col min="4728" max="4728" width="8.85546875" style="354"/>
    <col min="4729" max="4729" width="8.85546875" style="354"/>
    <col min="4730" max="4730" width="8.85546875" style="354"/>
    <col min="4731" max="4731" width="8.85546875" style="354"/>
    <col min="4732" max="4732" width="8.85546875" style="354"/>
    <col min="4733" max="4733" width="8.85546875" style="354"/>
    <col min="4734" max="4734" width="8.85546875" style="354"/>
    <col min="4735" max="4735" width="8.85546875" style="354"/>
    <col min="4736" max="4736" width="8.85546875" style="354"/>
    <col min="4737" max="4737" width="8.85546875" style="354"/>
    <col min="4738" max="4738" width="8.85546875" style="354"/>
    <col min="4739" max="4739" width="8.85546875" style="354"/>
    <col min="4740" max="4740" width="8.85546875" style="354"/>
    <col min="4741" max="4741" width="8.85546875" style="354"/>
    <col min="4742" max="4742" width="8.85546875" style="354"/>
    <col min="4743" max="4743" width="8.85546875" style="354"/>
    <col min="4744" max="4744" width="8.85546875" style="354"/>
    <col min="4745" max="4745" width="8.85546875" style="354"/>
    <col min="4746" max="4746" width="8.85546875" style="354"/>
    <col min="4747" max="4747" width="8.85546875" style="354"/>
    <col min="4748" max="4748" width="8.85546875" style="354"/>
    <col min="4749" max="4749" width="8.85546875" style="354"/>
    <col min="4750" max="4750" width="8.85546875" style="354"/>
    <col min="4751" max="4751" width="8.85546875" style="354"/>
    <col min="4752" max="4752" width="8.85546875" style="354"/>
    <col min="4753" max="4753" width="8.85546875" style="354"/>
    <col min="4754" max="4754" width="8.85546875" style="354"/>
    <col min="4755" max="4755" width="8.85546875" style="354"/>
    <col min="4756" max="4756" width="8.85546875" style="354"/>
    <col min="4757" max="4757" width="8.85546875" style="354"/>
    <col min="4758" max="4758" width="8.85546875" style="354"/>
    <col min="4759" max="4759" width="8.85546875" style="354"/>
    <col min="4760" max="4760" width="8.85546875" style="354"/>
    <col min="4761" max="4761" width="8.85546875" style="354"/>
    <col min="4762" max="4762" width="8.85546875" style="354"/>
    <col min="4763" max="4763" width="8.85546875" style="354"/>
    <col min="4764" max="4764" width="8.85546875" style="354"/>
    <col min="4765" max="4765" width="8.85546875" style="354"/>
    <col min="4766" max="4766" width="8.85546875" style="354"/>
    <col min="4767" max="4767" width="8.85546875" style="354"/>
    <col min="4768" max="4768" width="8.85546875" style="354"/>
    <col min="4769" max="4769" width="8.85546875" style="354"/>
    <col min="4770" max="4770" width="8.85546875" style="354"/>
    <col min="4771" max="4771" width="8.85546875" style="354"/>
    <col min="4772" max="4772" width="8.85546875" style="354"/>
    <col min="4773" max="4773" width="8.85546875" style="354"/>
    <col min="4774" max="4774" width="8.85546875" style="354"/>
    <col min="4775" max="4775" width="8.85546875" style="354"/>
    <col min="4776" max="4776" width="8.85546875" style="354"/>
    <col min="4777" max="4777" width="8.85546875" style="354"/>
    <col min="4778" max="4778" width="8.85546875" style="354"/>
    <col min="4779" max="4779" width="8.85546875" style="354"/>
    <col min="4780" max="4780" width="8.85546875" style="354"/>
    <col min="4781" max="4781" width="8.85546875" style="354"/>
    <col min="4782" max="4782" width="8.85546875" style="354"/>
    <col min="4783" max="4783" width="8.85546875" style="354"/>
    <col min="4784" max="4784" width="8.85546875" style="354"/>
    <col min="4785" max="4785" width="8.85546875" style="354"/>
    <col min="4786" max="4786" width="8.85546875" style="354"/>
    <col min="4787" max="4787" width="8.85546875" style="354"/>
    <col min="4788" max="4788" width="8.85546875" style="354"/>
    <col min="4789" max="4789" width="8.85546875" style="354"/>
    <col min="4790" max="4790" width="8.85546875" style="354"/>
    <col min="4791" max="4791" width="8.85546875" style="354"/>
    <col min="4792" max="4792" width="8.85546875" style="354"/>
    <col min="4793" max="4793" width="8.85546875" style="354"/>
    <col min="4794" max="4794" width="8.85546875" style="354"/>
    <col min="4795" max="4795" width="8.85546875" style="354"/>
    <col min="4796" max="4796" width="8.85546875" style="354"/>
    <col min="4797" max="4797" width="8.85546875" style="354"/>
    <col min="4798" max="4798" width="8.85546875" style="354"/>
    <col min="4799" max="4799" width="8.85546875" style="354"/>
    <col min="4800" max="4800" width="8.85546875" style="354"/>
    <col min="4801" max="4801" width="8.85546875" style="354"/>
    <col min="4802" max="4802" width="8.85546875" style="354"/>
    <col min="4803" max="4803" width="8.85546875" style="354"/>
    <col min="4804" max="4804" width="8.85546875" style="354"/>
    <col min="4805" max="4805" width="8.85546875" style="354"/>
    <col min="4806" max="4806" width="8.85546875" style="354"/>
    <col min="4807" max="4807" width="8.85546875" style="354"/>
    <col min="4808" max="4808" width="8.85546875" style="354"/>
    <col min="4809" max="4809" width="8.85546875" style="354"/>
    <col min="4810" max="4810" width="8.85546875" style="354"/>
    <col min="4811" max="4811" width="8.85546875" style="354"/>
    <col min="4812" max="4812" width="8.85546875" style="354"/>
    <col min="4813" max="4813" width="8.85546875" style="354"/>
    <col min="4814" max="4814" width="8.85546875" style="354"/>
    <col min="4815" max="4815" width="8.85546875" style="354"/>
    <col min="4816" max="4816" width="8.85546875" style="354"/>
    <col min="4817" max="4817" width="8.85546875" style="354"/>
    <col min="4818" max="4818" width="8.85546875" style="354"/>
    <col min="4819" max="4819" width="8.85546875" style="354"/>
    <col min="4820" max="4820" width="8.85546875" style="354"/>
    <col min="4821" max="4821" width="8.85546875" style="354"/>
    <col min="4822" max="4822" width="8.85546875" style="354"/>
    <col min="4823" max="4823" width="8.85546875" style="354"/>
    <col min="4824" max="4824" width="8.85546875" style="354"/>
    <col min="4825" max="4825" width="8.85546875" style="354"/>
    <col min="4826" max="4826" width="8.85546875" style="354"/>
    <col min="4827" max="4827" width="8.85546875" style="354"/>
    <col min="4828" max="4828" width="8.85546875" style="354"/>
    <col min="4829" max="4829" width="8.85546875" style="354"/>
    <col min="4830" max="4830" width="8.85546875" style="354"/>
    <col min="4831" max="4831" width="8.85546875" style="354"/>
    <col min="4832" max="4832" width="8.85546875" style="354"/>
    <col min="4833" max="4833" width="8.85546875" style="354"/>
    <col min="4834" max="4834" width="8.85546875" style="354"/>
    <col min="4835" max="4835" width="8.85546875" style="354"/>
    <col min="4836" max="4836" width="8.85546875" style="354"/>
    <col min="4837" max="4837" width="8.85546875" style="354"/>
    <col min="4838" max="4838" width="8.85546875" style="354"/>
    <col min="4839" max="4839" width="8.85546875" style="354"/>
    <col min="4840" max="4840" width="8.85546875" style="354"/>
    <col min="4841" max="4841" width="8.85546875" style="354"/>
    <col min="4842" max="4842" width="8.85546875" style="354"/>
    <col min="4843" max="4843" width="8.85546875" style="354"/>
    <col min="4844" max="4844" width="8.85546875" style="354"/>
    <col min="4845" max="4845" width="8.85546875" style="354"/>
    <col min="4846" max="4846" width="8.85546875" style="354"/>
    <col min="4847" max="4847" width="8.85546875" style="354"/>
    <col min="4848" max="4848" width="8.85546875" style="354"/>
    <col min="4849" max="4849" width="8.85546875" style="354"/>
    <col min="4850" max="4850" width="8.85546875" style="354"/>
    <col min="4851" max="4851" width="8.85546875" style="354"/>
    <col min="4852" max="4852" width="8.85546875" style="354"/>
    <col min="4853" max="4853" width="8.85546875" style="354"/>
    <col min="4854" max="4854" width="8.85546875" style="354"/>
    <col min="4855" max="4855" width="8.85546875" style="354"/>
    <col min="4856" max="4856" width="8.85546875" style="354"/>
    <col min="4857" max="4857" width="8.85546875" style="354"/>
    <col min="4858" max="4858" width="8.85546875" style="354"/>
    <col min="4859" max="4859" width="8.85546875" style="354"/>
    <col min="4860" max="4860" width="8.85546875" style="354"/>
    <col min="4861" max="4861" width="8.85546875" style="354"/>
    <col min="4862" max="4862" width="8.85546875" style="354"/>
    <col min="4863" max="4863" width="8.85546875" style="354"/>
    <col min="4864" max="4864" width="8.85546875" style="354"/>
    <col min="4865" max="4865" width="8.85546875" style="354"/>
    <col min="4866" max="4866" width="8.85546875" style="354"/>
    <col min="4867" max="4867" width="9.7109375" customWidth="true" style="354"/>
    <col min="4868" max="4868" width="21.85546875" customWidth="true" style="354"/>
    <col min="4869" max="4869" width="13" customWidth="true" style="354"/>
    <col min="4870" max="4870" width="14" customWidth="true" style="354"/>
    <col min="4871" max="4871" width="14" customWidth="true" style="354"/>
    <col min="4872" max="4872" width="14" customWidth="true" style="354"/>
    <col min="4873" max="4873" width="17.140625" customWidth="true" style="354"/>
    <col min="4874" max="4874" width="17.7109375" customWidth="true" style="354"/>
    <col min="4875" max="4875" width="16.28515625" customWidth="true" style="354"/>
    <col min="4876" max="4876" width="14" customWidth="true" style="354"/>
    <col min="4877" max="4877" width="17" customWidth="true" style="354"/>
    <col min="4878" max="4878" width="14.42578125" customWidth="true" style="354"/>
    <col min="4879" max="4879" width="8.85546875" style="354"/>
    <col min="4880" max="4880" width="8.85546875" style="354"/>
    <col min="4881" max="4881" width="8.85546875" style="354"/>
    <col min="4882" max="4882" width="8.85546875" style="354"/>
    <col min="4883" max="4883" width="8.85546875" style="354"/>
    <col min="4884" max="4884" width="8.85546875" style="354"/>
    <col min="4885" max="4885" width="8.85546875" style="354"/>
    <col min="4886" max="4886" width="8.85546875" style="354"/>
    <col min="4887" max="4887" width="8.85546875" style="354"/>
    <col min="4888" max="4888" width="8.85546875" style="354"/>
    <col min="4889" max="4889" width="8.85546875" style="354"/>
    <col min="4890" max="4890" width="8.85546875" style="354"/>
    <col min="4891" max="4891" width="8.85546875" style="354"/>
    <col min="4892" max="4892" width="8.85546875" style="354"/>
    <col min="4893" max="4893" width="8.85546875" style="354"/>
    <col min="4894" max="4894" width="8.85546875" style="354"/>
    <col min="4895" max="4895" width="8.85546875" style="354"/>
    <col min="4896" max="4896" width="8.85546875" style="354"/>
    <col min="4897" max="4897" width="8.85546875" style="354"/>
    <col min="4898" max="4898" width="8.85546875" style="354"/>
    <col min="4899" max="4899" width="8.85546875" style="354"/>
    <col min="4900" max="4900" width="8.85546875" style="354"/>
    <col min="4901" max="4901" width="8.85546875" style="354"/>
    <col min="4902" max="4902" width="8.85546875" style="354"/>
    <col min="4903" max="4903" width="8.85546875" style="354"/>
    <col min="4904" max="4904" width="8.85546875" style="354"/>
    <col min="4905" max="4905" width="8.85546875" style="354"/>
    <col min="4906" max="4906" width="8.85546875" style="354"/>
    <col min="4907" max="4907" width="8.85546875" style="354"/>
    <col min="4908" max="4908" width="8.85546875" style="354"/>
    <col min="4909" max="4909" width="8.85546875" style="354"/>
    <col min="4910" max="4910" width="8.85546875" style="354"/>
    <col min="4911" max="4911" width="8.85546875" style="354"/>
    <col min="4912" max="4912" width="8.85546875" style="354"/>
    <col min="4913" max="4913" width="8.85546875" style="354"/>
    <col min="4914" max="4914" width="8.85546875" style="354"/>
    <col min="4915" max="4915" width="8.85546875" style="354"/>
    <col min="4916" max="4916" width="8.85546875" style="354"/>
    <col min="4917" max="4917" width="8.85546875" style="354"/>
    <col min="4918" max="4918" width="8.85546875" style="354"/>
    <col min="4919" max="4919" width="8.85546875" style="354"/>
    <col min="4920" max="4920" width="8.85546875" style="354"/>
    <col min="4921" max="4921" width="8.85546875" style="354"/>
    <col min="4922" max="4922" width="8.85546875" style="354"/>
    <col min="4923" max="4923" width="8.85546875" style="354"/>
    <col min="4924" max="4924" width="8.85546875" style="354"/>
    <col min="4925" max="4925" width="8.85546875" style="354"/>
    <col min="4926" max="4926" width="8.85546875" style="354"/>
    <col min="4927" max="4927" width="8.85546875" style="354"/>
    <col min="4928" max="4928" width="8.85546875" style="354"/>
    <col min="4929" max="4929" width="8.85546875" style="354"/>
    <col min="4930" max="4930" width="8.85546875" style="354"/>
    <col min="4931" max="4931" width="8.85546875" style="354"/>
    <col min="4932" max="4932" width="8.85546875" style="354"/>
    <col min="4933" max="4933" width="8.85546875" style="354"/>
    <col min="4934" max="4934" width="8.85546875" style="354"/>
    <col min="4935" max="4935" width="8.85546875" style="354"/>
    <col min="4936" max="4936" width="8.85546875" style="354"/>
    <col min="4937" max="4937" width="8.85546875" style="354"/>
    <col min="4938" max="4938" width="8.85546875" style="354"/>
    <col min="4939" max="4939" width="8.85546875" style="354"/>
    <col min="4940" max="4940" width="8.85546875" style="354"/>
    <col min="4941" max="4941" width="8.85546875" style="354"/>
    <col min="4942" max="4942" width="8.85546875" style="354"/>
    <col min="4943" max="4943" width="8.85546875" style="354"/>
    <col min="4944" max="4944" width="8.85546875" style="354"/>
    <col min="4945" max="4945" width="8.85546875" style="354"/>
    <col min="4946" max="4946" width="8.85546875" style="354"/>
    <col min="4947" max="4947" width="8.85546875" style="354"/>
    <col min="4948" max="4948" width="8.85546875" style="354"/>
    <col min="4949" max="4949" width="8.85546875" style="354"/>
    <col min="4950" max="4950" width="8.85546875" style="354"/>
    <col min="4951" max="4951" width="8.85546875" style="354"/>
    <col min="4952" max="4952" width="8.85546875" style="354"/>
    <col min="4953" max="4953" width="8.85546875" style="354"/>
    <col min="4954" max="4954" width="8.85546875" style="354"/>
    <col min="4955" max="4955" width="8.85546875" style="354"/>
    <col min="4956" max="4956" width="8.85546875" style="354"/>
    <col min="4957" max="4957" width="8.85546875" style="354"/>
    <col min="4958" max="4958" width="8.85546875" style="354"/>
    <col min="4959" max="4959" width="8.85546875" style="354"/>
    <col min="4960" max="4960" width="8.85546875" style="354"/>
    <col min="4961" max="4961" width="8.85546875" style="354"/>
    <col min="4962" max="4962" width="8.85546875" style="354"/>
    <col min="4963" max="4963" width="8.85546875" style="354"/>
    <col min="4964" max="4964" width="8.85546875" style="354"/>
    <col min="4965" max="4965" width="8.85546875" style="354"/>
    <col min="4966" max="4966" width="8.85546875" style="354"/>
    <col min="4967" max="4967" width="8.85546875" style="354"/>
    <col min="4968" max="4968" width="8.85546875" style="354"/>
    <col min="4969" max="4969" width="8.85546875" style="354"/>
    <col min="4970" max="4970" width="8.85546875" style="354"/>
    <col min="4971" max="4971" width="8.85546875" style="354"/>
    <col min="4972" max="4972" width="8.85546875" style="354"/>
    <col min="4973" max="4973" width="8.85546875" style="354"/>
    <col min="4974" max="4974" width="8.85546875" style="354"/>
    <col min="4975" max="4975" width="8.85546875" style="354"/>
    <col min="4976" max="4976" width="8.85546875" style="354"/>
    <col min="4977" max="4977" width="8.85546875" style="354"/>
    <col min="4978" max="4978" width="8.85546875" style="354"/>
    <col min="4979" max="4979" width="8.85546875" style="354"/>
    <col min="4980" max="4980" width="8.85546875" style="354"/>
    <col min="4981" max="4981" width="8.85546875" style="354"/>
    <col min="4982" max="4982" width="8.85546875" style="354"/>
    <col min="4983" max="4983" width="8.85546875" style="354"/>
    <col min="4984" max="4984" width="8.85546875" style="354"/>
    <col min="4985" max="4985" width="8.85546875" style="354"/>
    <col min="4986" max="4986" width="8.85546875" style="354"/>
    <col min="4987" max="4987" width="8.85546875" style="354"/>
    <col min="4988" max="4988" width="8.85546875" style="354"/>
    <col min="4989" max="4989" width="8.85546875" style="354"/>
    <col min="4990" max="4990" width="8.85546875" style="354"/>
    <col min="4991" max="4991" width="8.85546875" style="354"/>
    <col min="4992" max="4992" width="8.85546875" style="354"/>
    <col min="4993" max="4993" width="8.85546875" style="354"/>
    <col min="4994" max="4994" width="8.85546875" style="354"/>
    <col min="4995" max="4995" width="8.85546875" style="354"/>
    <col min="4996" max="4996" width="8.85546875" style="354"/>
    <col min="4997" max="4997" width="8.85546875" style="354"/>
    <col min="4998" max="4998" width="8.85546875" style="354"/>
    <col min="4999" max="4999" width="8.85546875" style="354"/>
    <col min="5000" max="5000" width="8.85546875" style="354"/>
    <col min="5001" max="5001" width="8.85546875" style="354"/>
    <col min="5002" max="5002" width="8.85546875" style="354"/>
    <col min="5003" max="5003" width="8.85546875" style="354"/>
    <col min="5004" max="5004" width="8.85546875" style="354"/>
    <col min="5005" max="5005" width="8.85546875" style="354"/>
    <col min="5006" max="5006" width="8.85546875" style="354"/>
    <col min="5007" max="5007" width="8.85546875" style="354"/>
    <col min="5008" max="5008" width="8.85546875" style="354"/>
    <col min="5009" max="5009" width="8.85546875" style="354"/>
    <col min="5010" max="5010" width="8.85546875" style="354"/>
    <col min="5011" max="5011" width="8.85546875" style="354"/>
    <col min="5012" max="5012" width="8.85546875" style="354"/>
    <col min="5013" max="5013" width="8.85546875" style="354"/>
    <col min="5014" max="5014" width="8.85546875" style="354"/>
    <col min="5015" max="5015" width="8.85546875" style="354"/>
    <col min="5016" max="5016" width="8.85546875" style="354"/>
    <col min="5017" max="5017" width="8.85546875" style="354"/>
    <col min="5018" max="5018" width="8.85546875" style="354"/>
    <col min="5019" max="5019" width="8.85546875" style="354"/>
    <col min="5020" max="5020" width="8.85546875" style="354"/>
    <col min="5021" max="5021" width="8.85546875" style="354"/>
    <col min="5022" max="5022" width="8.85546875" style="354"/>
    <col min="5023" max="5023" width="8.85546875" style="354"/>
    <col min="5024" max="5024" width="8.85546875" style="354"/>
    <col min="5025" max="5025" width="8.85546875" style="354"/>
    <col min="5026" max="5026" width="8.85546875" style="354"/>
    <col min="5027" max="5027" width="8.85546875" style="354"/>
    <col min="5028" max="5028" width="8.85546875" style="354"/>
    <col min="5029" max="5029" width="8.85546875" style="354"/>
    <col min="5030" max="5030" width="8.85546875" style="354"/>
    <col min="5031" max="5031" width="8.85546875" style="354"/>
    <col min="5032" max="5032" width="8.85546875" style="354"/>
    <col min="5033" max="5033" width="8.85546875" style="354"/>
    <col min="5034" max="5034" width="8.85546875" style="354"/>
    <col min="5035" max="5035" width="8.85546875" style="354"/>
    <col min="5036" max="5036" width="8.85546875" style="354"/>
    <col min="5037" max="5037" width="8.85546875" style="354"/>
    <col min="5038" max="5038" width="8.85546875" style="354"/>
    <col min="5039" max="5039" width="8.85546875" style="354"/>
    <col min="5040" max="5040" width="8.85546875" style="354"/>
    <col min="5041" max="5041" width="8.85546875" style="354"/>
    <col min="5042" max="5042" width="8.85546875" style="354"/>
    <col min="5043" max="5043" width="8.85546875" style="354"/>
    <col min="5044" max="5044" width="8.85546875" style="354"/>
    <col min="5045" max="5045" width="8.85546875" style="354"/>
    <col min="5046" max="5046" width="8.85546875" style="354"/>
    <col min="5047" max="5047" width="8.85546875" style="354"/>
    <col min="5048" max="5048" width="8.85546875" style="354"/>
    <col min="5049" max="5049" width="8.85546875" style="354"/>
    <col min="5050" max="5050" width="8.85546875" style="354"/>
    <col min="5051" max="5051" width="8.85546875" style="354"/>
    <col min="5052" max="5052" width="8.85546875" style="354"/>
    <col min="5053" max="5053" width="8.85546875" style="354"/>
    <col min="5054" max="5054" width="8.85546875" style="354"/>
    <col min="5055" max="5055" width="8.85546875" style="354"/>
    <col min="5056" max="5056" width="8.85546875" style="354"/>
    <col min="5057" max="5057" width="8.85546875" style="354"/>
    <col min="5058" max="5058" width="8.85546875" style="354"/>
    <col min="5059" max="5059" width="8.85546875" style="354"/>
    <col min="5060" max="5060" width="8.85546875" style="354"/>
    <col min="5061" max="5061" width="8.85546875" style="354"/>
    <col min="5062" max="5062" width="8.85546875" style="354"/>
    <col min="5063" max="5063" width="8.85546875" style="354"/>
    <col min="5064" max="5064" width="8.85546875" style="354"/>
    <col min="5065" max="5065" width="8.85546875" style="354"/>
    <col min="5066" max="5066" width="8.85546875" style="354"/>
    <col min="5067" max="5067" width="8.85546875" style="354"/>
    <col min="5068" max="5068" width="8.85546875" style="354"/>
    <col min="5069" max="5069" width="8.85546875" style="354"/>
    <col min="5070" max="5070" width="8.85546875" style="354"/>
    <col min="5071" max="5071" width="8.85546875" style="354"/>
    <col min="5072" max="5072" width="8.85546875" style="354"/>
    <col min="5073" max="5073" width="8.85546875" style="354"/>
    <col min="5074" max="5074" width="8.85546875" style="354"/>
    <col min="5075" max="5075" width="8.85546875" style="354"/>
    <col min="5076" max="5076" width="8.85546875" style="354"/>
    <col min="5077" max="5077" width="8.85546875" style="354"/>
    <col min="5078" max="5078" width="8.85546875" style="354"/>
    <col min="5079" max="5079" width="8.85546875" style="354"/>
    <col min="5080" max="5080" width="8.85546875" style="354"/>
    <col min="5081" max="5081" width="8.85546875" style="354"/>
    <col min="5082" max="5082" width="8.85546875" style="354"/>
    <col min="5083" max="5083" width="8.85546875" style="354"/>
    <col min="5084" max="5084" width="8.85546875" style="354"/>
    <col min="5085" max="5085" width="8.85546875" style="354"/>
    <col min="5086" max="5086" width="8.85546875" style="354"/>
    <col min="5087" max="5087" width="8.85546875" style="354"/>
    <col min="5088" max="5088" width="8.85546875" style="354"/>
    <col min="5089" max="5089" width="8.85546875" style="354"/>
    <col min="5090" max="5090" width="8.85546875" style="354"/>
    <col min="5091" max="5091" width="8.85546875" style="354"/>
    <col min="5092" max="5092" width="8.85546875" style="354"/>
    <col min="5093" max="5093" width="8.85546875" style="354"/>
    <col min="5094" max="5094" width="8.85546875" style="354"/>
    <col min="5095" max="5095" width="8.85546875" style="354"/>
    <col min="5096" max="5096" width="8.85546875" style="354"/>
    <col min="5097" max="5097" width="8.85546875" style="354"/>
    <col min="5098" max="5098" width="8.85546875" style="354"/>
    <col min="5099" max="5099" width="8.85546875" style="354"/>
    <col min="5100" max="5100" width="8.85546875" style="354"/>
    <col min="5101" max="5101" width="8.85546875" style="354"/>
    <col min="5102" max="5102" width="8.85546875" style="354"/>
    <col min="5103" max="5103" width="8.85546875" style="354"/>
    <col min="5104" max="5104" width="8.85546875" style="354"/>
    <col min="5105" max="5105" width="8.85546875" style="354"/>
    <col min="5106" max="5106" width="8.85546875" style="354"/>
    <col min="5107" max="5107" width="8.85546875" style="354"/>
    <col min="5108" max="5108" width="8.85546875" style="354"/>
    <col min="5109" max="5109" width="8.85546875" style="354"/>
    <col min="5110" max="5110" width="8.85546875" style="354"/>
    <col min="5111" max="5111" width="8.85546875" style="354"/>
    <col min="5112" max="5112" width="8.85546875" style="354"/>
    <col min="5113" max="5113" width="8.85546875" style="354"/>
    <col min="5114" max="5114" width="8.85546875" style="354"/>
    <col min="5115" max="5115" width="8.85546875" style="354"/>
    <col min="5116" max="5116" width="8.85546875" style="354"/>
    <col min="5117" max="5117" width="8.85546875" style="354"/>
    <col min="5118" max="5118" width="8.85546875" style="354"/>
    <col min="5119" max="5119" width="8.85546875" style="354"/>
    <col min="5120" max="5120" width="8.85546875" style="354"/>
    <col min="5121" max="5121" width="8.85546875" style="354"/>
    <col min="5122" max="5122" width="8.85546875" style="354"/>
    <col min="5123" max="5123" width="9.7109375" customWidth="true" style="354"/>
    <col min="5124" max="5124" width="21.85546875" customWidth="true" style="354"/>
    <col min="5125" max="5125" width="13" customWidth="true" style="354"/>
    <col min="5126" max="5126" width="14" customWidth="true" style="354"/>
    <col min="5127" max="5127" width="14" customWidth="true" style="354"/>
    <col min="5128" max="5128" width="14" customWidth="true" style="354"/>
    <col min="5129" max="5129" width="17.140625" customWidth="true" style="354"/>
    <col min="5130" max="5130" width="17.7109375" customWidth="true" style="354"/>
    <col min="5131" max="5131" width="16.28515625" customWidth="true" style="354"/>
    <col min="5132" max="5132" width="14" customWidth="true" style="354"/>
    <col min="5133" max="5133" width="17" customWidth="true" style="354"/>
    <col min="5134" max="5134" width="14.42578125" customWidth="true" style="354"/>
    <col min="5135" max="5135" width="8.85546875" style="354"/>
    <col min="5136" max="5136" width="8.85546875" style="354"/>
    <col min="5137" max="5137" width="8.85546875" style="354"/>
    <col min="5138" max="5138" width="8.85546875" style="354"/>
    <col min="5139" max="5139" width="8.85546875" style="354"/>
    <col min="5140" max="5140" width="8.85546875" style="354"/>
    <col min="5141" max="5141" width="8.85546875" style="354"/>
    <col min="5142" max="5142" width="8.85546875" style="354"/>
    <col min="5143" max="5143" width="8.85546875" style="354"/>
    <col min="5144" max="5144" width="8.85546875" style="354"/>
    <col min="5145" max="5145" width="8.85546875" style="354"/>
    <col min="5146" max="5146" width="8.85546875" style="354"/>
    <col min="5147" max="5147" width="8.85546875" style="354"/>
    <col min="5148" max="5148" width="8.85546875" style="354"/>
    <col min="5149" max="5149" width="8.85546875" style="354"/>
    <col min="5150" max="5150" width="8.85546875" style="354"/>
    <col min="5151" max="5151" width="8.85546875" style="354"/>
    <col min="5152" max="5152" width="8.85546875" style="354"/>
    <col min="5153" max="5153" width="8.85546875" style="354"/>
    <col min="5154" max="5154" width="8.85546875" style="354"/>
    <col min="5155" max="5155" width="8.85546875" style="354"/>
    <col min="5156" max="5156" width="8.85546875" style="354"/>
    <col min="5157" max="5157" width="8.85546875" style="354"/>
    <col min="5158" max="5158" width="8.85546875" style="354"/>
    <col min="5159" max="5159" width="8.85546875" style="354"/>
    <col min="5160" max="5160" width="8.85546875" style="354"/>
    <col min="5161" max="5161" width="8.85546875" style="354"/>
    <col min="5162" max="5162" width="8.85546875" style="354"/>
    <col min="5163" max="5163" width="8.85546875" style="354"/>
    <col min="5164" max="5164" width="8.85546875" style="354"/>
    <col min="5165" max="5165" width="8.85546875" style="354"/>
    <col min="5166" max="5166" width="8.85546875" style="354"/>
    <col min="5167" max="5167" width="8.85546875" style="354"/>
    <col min="5168" max="5168" width="8.85546875" style="354"/>
    <col min="5169" max="5169" width="8.85546875" style="354"/>
    <col min="5170" max="5170" width="8.85546875" style="354"/>
    <col min="5171" max="5171" width="8.85546875" style="354"/>
    <col min="5172" max="5172" width="8.85546875" style="354"/>
    <col min="5173" max="5173" width="8.85546875" style="354"/>
    <col min="5174" max="5174" width="8.85546875" style="354"/>
    <col min="5175" max="5175" width="8.85546875" style="354"/>
    <col min="5176" max="5176" width="8.85546875" style="354"/>
    <col min="5177" max="5177" width="8.85546875" style="354"/>
    <col min="5178" max="5178" width="8.85546875" style="354"/>
    <col min="5179" max="5179" width="8.85546875" style="354"/>
    <col min="5180" max="5180" width="8.85546875" style="354"/>
    <col min="5181" max="5181" width="8.85546875" style="354"/>
    <col min="5182" max="5182" width="8.85546875" style="354"/>
    <col min="5183" max="5183" width="8.85546875" style="354"/>
    <col min="5184" max="5184" width="8.85546875" style="354"/>
    <col min="5185" max="5185" width="8.85546875" style="354"/>
    <col min="5186" max="5186" width="8.85546875" style="354"/>
    <col min="5187" max="5187" width="8.85546875" style="354"/>
    <col min="5188" max="5188" width="8.85546875" style="354"/>
    <col min="5189" max="5189" width="8.85546875" style="354"/>
    <col min="5190" max="5190" width="8.85546875" style="354"/>
    <col min="5191" max="5191" width="8.85546875" style="354"/>
    <col min="5192" max="5192" width="8.85546875" style="354"/>
    <col min="5193" max="5193" width="8.85546875" style="354"/>
    <col min="5194" max="5194" width="8.85546875" style="354"/>
    <col min="5195" max="5195" width="8.85546875" style="354"/>
    <col min="5196" max="5196" width="8.85546875" style="354"/>
    <col min="5197" max="5197" width="8.85546875" style="354"/>
    <col min="5198" max="5198" width="8.85546875" style="354"/>
    <col min="5199" max="5199" width="8.85546875" style="354"/>
    <col min="5200" max="5200" width="8.85546875" style="354"/>
    <col min="5201" max="5201" width="8.85546875" style="354"/>
    <col min="5202" max="5202" width="8.85546875" style="354"/>
    <col min="5203" max="5203" width="8.85546875" style="354"/>
    <col min="5204" max="5204" width="8.85546875" style="354"/>
    <col min="5205" max="5205" width="8.85546875" style="354"/>
    <col min="5206" max="5206" width="8.85546875" style="354"/>
    <col min="5207" max="5207" width="8.85546875" style="354"/>
    <col min="5208" max="5208" width="8.85546875" style="354"/>
    <col min="5209" max="5209" width="8.85546875" style="354"/>
    <col min="5210" max="5210" width="8.85546875" style="354"/>
    <col min="5211" max="5211" width="8.85546875" style="354"/>
    <col min="5212" max="5212" width="8.85546875" style="354"/>
    <col min="5213" max="5213" width="8.85546875" style="354"/>
    <col min="5214" max="5214" width="8.85546875" style="354"/>
    <col min="5215" max="5215" width="8.85546875" style="354"/>
    <col min="5216" max="5216" width="8.85546875" style="354"/>
    <col min="5217" max="5217" width="8.85546875" style="354"/>
    <col min="5218" max="5218" width="8.85546875" style="354"/>
    <col min="5219" max="5219" width="8.85546875" style="354"/>
    <col min="5220" max="5220" width="8.85546875" style="354"/>
    <col min="5221" max="5221" width="8.85546875" style="354"/>
    <col min="5222" max="5222" width="8.85546875" style="354"/>
    <col min="5223" max="5223" width="8.85546875" style="354"/>
    <col min="5224" max="5224" width="8.85546875" style="354"/>
    <col min="5225" max="5225" width="8.85546875" style="354"/>
    <col min="5226" max="5226" width="8.85546875" style="354"/>
    <col min="5227" max="5227" width="8.85546875" style="354"/>
    <col min="5228" max="5228" width="8.85546875" style="354"/>
    <col min="5229" max="5229" width="8.85546875" style="354"/>
    <col min="5230" max="5230" width="8.85546875" style="354"/>
    <col min="5231" max="5231" width="8.85546875" style="354"/>
    <col min="5232" max="5232" width="8.85546875" style="354"/>
    <col min="5233" max="5233" width="8.85546875" style="354"/>
    <col min="5234" max="5234" width="8.85546875" style="354"/>
    <col min="5235" max="5235" width="8.85546875" style="354"/>
    <col min="5236" max="5236" width="8.85546875" style="354"/>
    <col min="5237" max="5237" width="8.85546875" style="354"/>
    <col min="5238" max="5238" width="8.85546875" style="354"/>
    <col min="5239" max="5239" width="8.85546875" style="354"/>
    <col min="5240" max="5240" width="8.85546875" style="354"/>
    <col min="5241" max="5241" width="8.85546875" style="354"/>
    <col min="5242" max="5242" width="8.85546875" style="354"/>
    <col min="5243" max="5243" width="8.85546875" style="354"/>
    <col min="5244" max="5244" width="8.85546875" style="354"/>
    <col min="5245" max="5245" width="8.85546875" style="354"/>
    <col min="5246" max="5246" width="8.85546875" style="354"/>
    <col min="5247" max="5247" width="8.85546875" style="354"/>
    <col min="5248" max="5248" width="8.85546875" style="354"/>
    <col min="5249" max="5249" width="8.85546875" style="354"/>
    <col min="5250" max="5250" width="8.85546875" style="354"/>
    <col min="5251" max="5251" width="8.85546875" style="354"/>
    <col min="5252" max="5252" width="8.85546875" style="354"/>
    <col min="5253" max="5253" width="8.85546875" style="354"/>
    <col min="5254" max="5254" width="8.85546875" style="354"/>
    <col min="5255" max="5255" width="8.85546875" style="354"/>
    <col min="5256" max="5256" width="8.85546875" style="354"/>
    <col min="5257" max="5257" width="8.85546875" style="354"/>
    <col min="5258" max="5258" width="8.85546875" style="354"/>
    <col min="5259" max="5259" width="8.85546875" style="354"/>
    <col min="5260" max="5260" width="8.85546875" style="354"/>
    <col min="5261" max="5261" width="8.85546875" style="354"/>
    <col min="5262" max="5262" width="8.85546875" style="354"/>
    <col min="5263" max="5263" width="8.85546875" style="354"/>
    <col min="5264" max="5264" width="8.85546875" style="354"/>
    <col min="5265" max="5265" width="8.85546875" style="354"/>
    <col min="5266" max="5266" width="8.85546875" style="354"/>
    <col min="5267" max="5267" width="8.85546875" style="354"/>
    <col min="5268" max="5268" width="8.85546875" style="354"/>
    <col min="5269" max="5269" width="8.85546875" style="354"/>
    <col min="5270" max="5270" width="8.85546875" style="354"/>
    <col min="5271" max="5271" width="8.85546875" style="354"/>
    <col min="5272" max="5272" width="8.85546875" style="354"/>
    <col min="5273" max="5273" width="8.85546875" style="354"/>
    <col min="5274" max="5274" width="8.85546875" style="354"/>
    <col min="5275" max="5275" width="8.85546875" style="354"/>
    <col min="5276" max="5276" width="8.85546875" style="354"/>
    <col min="5277" max="5277" width="8.85546875" style="354"/>
    <col min="5278" max="5278" width="8.85546875" style="354"/>
    <col min="5279" max="5279" width="8.85546875" style="354"/>
    <col min="5280" max="5280" width="8.85546875" style="354"/>
    <col min="5281" max="5281" width="8.85546875" style="354"/>
    <col min="5282" max="5282" width="8.85546875" style="354"/>
    <col min="5283" max="5283" width="8.85546875" style="354"/>
    <col min="5284" max="5284" width="8.85546875" style="354"/>
    <col min="5285" max="5285" width="8.85546875" style="354"/>
    <col min="5286" max="5286" width="8.85546875" style="354"/>
    <col min="5287" max="5287" width="8.85546875" style="354"/>
    <col min="5288" max="5288" width="8.85546875" style="354"/>
    <col min="5289" max="5289" width="8.85546875" style="354"/>
    <col min="5290" max="5290" width="8.85546875" style="354"/>
    <col min="5291" max="5291" width="8.85546875" style="354"/>
    <col min="5292" max="5292" width="8.85546875" style="354"/>
    <col min="5293" max="5293" width="8.85546875" style="354"/>
    <col min="5294" max="5294" width="8.85546875" style="354"/>
    <col min="5295" max="5295" width="8.85546875" style="354"/>
    <col min="5296" max="5296" width="8.85546875" style="354"/>
    <col min="5297" max="5297" width="8.85546875" style="354"/>
    <col min="5298" max="5298" width="8.85546875" style="354"/>
    <col min="5299" max="5299" width="8.85546875" style="354"/>
    <col min="5300" max="5300" width="8.85546875" style="354"/>
    <col min="5301" max="5301" width="8.85546875" style="354"/>
    <col min="5302" max="5302" width="8.85546875" style="354"/>
    <col min="5303" max="5303" width="8.85546875" style="354"/>
    <col min="5304" max="5304" width="8.85546875" style="354"/>
    <col min="5305" max="5305" width="8.85546875" style="354"/>
    <col min="5306" max="5306" width="8.85546875" style="354"/>
    <col min="5307" max="5307" width="8.85546875" style="354"/>
    <col min="5308" max="5308" width="8.85546875" style="354"/>
    <col min="5309" max="5309" width="8.85546875" style="354"/>
    <col min="5310" max="5310" width="8.85546875" style="354"/>
    <col min="5311" max="5311" width="8.85546875" style="354"/>
    <col min="5312" max="5312" width="8.85546875" style="354"/>
    <col min="5313" max="5313" width="8.85546875" style="354"/>
    <col min="5314" max="5314" width="8.85546875" style="354"/>
    <col min="5315" max="5315" width="8.85546875" style="354"/>
    <col min="5316" max="5316" width="8.85546875" style="354"/>
    <col min="5317" max="5317" width="8.85546875" style="354"/>
    <col min="5318" max="5318" width="8.85546875" style="354"/>
    <col min="5319" max="5319" width="8.85546875" style="354"/>
    <col min="5320" max="5320" width="8.85546875" style="354"/>
    <col min="5321" max="5321" width="8.85546875" style="354"/>
    <col min="5322" max="5322" width="8.85546875" style="354"/>
    <col min="5323" max="5323" width="8.85546875" style="354"/>
    <col min="5324" max="5324" width="8.85546875" style="354"/>
    <col min="5325" max="5325" width="8.85546875" style="354"/>
    <col min="5326" max="5326" width="8.85546875" style="354"/>
    <col min="5327" max="5327" width="8.85546875" style="354"/>
    <col min="5328" max="5328" width="8.85546875" style="354"/>
    <col min="5329" max="5329" width="8.85546875" style="354"/>
    <col min="5330" max="5330" width="8.85546875" style="354"/>
    <col min="5331" max="5331" width="8.85546875" style="354"/>
    <col min="5332" max="5332" width="8.85546875" style="354"/>
    <col min="5333" max="5333" width="8.85546875" style="354"/>
    <col min="5334" max="5334" width="8.85546875" style="354"/>
    <col min="5335" max="5335" width="8.85546875" style="354"/>
    <col min="5336" max="5336" width="8.85546875" style="354"/>
    <col min="5337" max="5337" width="8.85546875" style="354"/>
    <col min="5338" max="5338" width="8.85546875" style="354"/>
    <col min="5339" max="5339" width="8.85546875" style="354"/>
    <col min="5340" max="5340" width="8.85546875" style="354"/>
    <col min="5341" max="5341" width="8.85546875" style="354"/>
    <col min="5342" max="5342" width="8.85546875" style="354"/>
    <col min="5343" max="5343" width="8.85546875" style="354"/>
    <col min="5344" max="5344" width="8.85546875" style="354"/>
    <col min="5345" max="5345" width="8.85546875" style="354"/>
    <col min="5346" max="5346" width="8.85546875" style="354"/>
    <col min="5347" max="5347" width="8.85546875" style="354"/>
    <col min="5348" max="5348" width="8.85546875" style="354"/>
    <col min="5349" max="5349" width="8.85546875" style="354"/>
    <col min="5350" max="5350" width="8.85546875" style="354"/>
    <col min="5351" max="5351" width="8.85546875" style="354"/>
    <col min="5352" max="5352" width="8.85546875" style="354"/>
    <col min="5353" max="5353" width="8.85546875" style="354"/>
    <col min="5354" max="5354" width="8.85546875" style="354"/>
    <col min="5355" max="5355" width="8.85546875" style="354"/>
    <col min="5356" max="5356" width="8.85546875" style="354"/>
    <col min="5357" max="5357" width="8.85546875" style="354"/>
    <col min="5358" max="5358" width="8.85546875" style="354"/>
    <col min="5359" max="5359" width="8.85546875" style="354"/>
    <col min="5360" max="5360" width="8.85546875" style="354"/>
    <col min="5361" max="5361" width="8.85546875" style="354"/>
    <col min="5362" max="5362" width="8.85546875" style="354"/>
    <col min="5363" max="5363" width="8.85546875" style="354"/>
    <col min="5364" max="5364" width="8.85546875" style="354"/>
    <col min="5365" max="5365" width="8.85546875" style="354"/>
    <col min="5366" max="5366" width="8.85546875" style="354"/>
    <col min="5367" max="5367" width="8.85546875" style="354"/>
    <col min="5368" max="5368" width="8.85546875" style="354"/>
    <col min="5369" max="5369" width="8.85546875" style="354"/>
    <col min="5370" max="5370" width="8.85546875" style="354"/>
    <col min="5371" max="5371" width="8.85546875" style="354"/>
    <col min="5372" max="5372" width="8.85546875" style="354"/>
    <col min="5373" max="5373" width="8.85546875" style="354"/>
    <col min="5374" max="5374" width="8.85546875" style="354"/>
    <col min="5375" max="5375" width="8.85546875" style="354"/>
    <col min="5376" max="5376" width="8.85546875" style="354"/>
    <col min="5377" max="5377" width="8.85546875" style="354"/>
    <col min="5378" max="5378" width="8.85546875" style="354"/>
    <col min="5379" max="5379" width="9.7109375" customWidth="true" style="354"/>
    <col min="5380" max="5380" width="21.85546875" customWidth="true" style="354"/>
    <col min="5381" max="5381" width="13" customWidth="true" style="354"/>
    <col min="5382" max="5382" width="14" customWidth="true" style="354"/>
    <col min="5383" max="5383" width="14" customWidth="true" style="354"/>
    <col min="5384" max="5384" width="14" customWidth="true" style="354"/>
    <col min="5385" max="5385" width="17.140625" customWidth="true" style="354"/>
    <col min="5386" max="5386" width="17.7109375" customWidth="true" style="354"/>
    <col min="5387" max="5387" width="16.28515625" customWidth="true" style="354"/>
    <col min="5388" max="5388" width="14" customWidth="true" style="354"/>
    <col min="5389" max="5389" width="17" customWidth="true" style="354"/>
    <col min="5390" max="5390" width="14.42578125" customWidth="true" style="354"/>
    <col min="5391" max="5391" width="8.85546875" style="354"/>
    <col min="5392" max="5392" width="8.85546875" style="354"/>
    <col min="5393" max="5393" width="8.85546875" style="354"/>
    <col min="5394" max="5394" width="8.85546875" style="354"/>
    <col min="5395" max="5395" width="8.85546875" style="354"/>
    <col min="5396" max="5396" width="8.85546875" style="354"/>
    <col min="5397" max="5397" width="8.85546875" style="354"/>
    <col min="5398" max="5398" width="8.85546875" style="354"/>
    <col min="5399" max="5399" width="8.85546875" style="354"/>
    <col min="5400" max="5400" width="8.85546875" style="354"/>
    <col min="5401" max="5401" width="8.85546875" style="354"/>
    <col min="5402" max="5402" width="8.85546875" style="354"/>
    <col min="5403" max="5403" width="8.85546875" style="354"/>
    <col min="5404" max="5404" width="8.85546875" style="354"/>
    <col min="5405" max="5405" width="8.85546875" style="354"/>
    <col min="5406" max="5406" width="8.85546875" style="354"/>
    <col min="5407" max="5407" width="8.85546875" style="354"/>
    <col min="5408" max="5408" width="8.85546875" style="354"/>
    <col min="5409" max="5409" width="8.85546875" style="354"/>
    <col min="5410" max="5410" width="8.85546875" style="354"/>
    <col min="5411" max="5411" width="8.85546875" style="354"/>
    <col min="5412" max="5412" width="8.85546875" style="354"/>
    <col min="5413" max="5413" width="8.85546875" style="354"/>
    <col min="5414" max="5414" width="8.85546875" style="354"/>
    <col min="5415" max="5415" width="8.85546875" style="354"/>
    <col min="5416" max="5416" width="8.85546875" style="354"/>
    <col min="5417" max="5417" width="8.85546875" style="354"/>
    <col min="5418" max="5418" width="8.85546875" style="354"/>
    <col min="5419" max="5419" width="8.85546875" style="354"/>
    <col min="5420" max="5420" width="8.85546875" style="354"/>
    <col min="5421" max="5421" width="8.85546875" style="354"/>
    <col min="5422" max="5422" width="8.85546875" style="354"/>
    <col min="5423" max="5423" width="8.85546875" style="354"/>
    <col min="5424" max="5424" width="8.85546875" style="354"/>
    <col min="5425" max="5425" width="8.85546875" style="354"/>
    <col min="5426" max="5426" width="8.85546875" style="354"/>
    <col min="5427" max="5427" width="8.85546875" style="354"/>
    <col min="5428" max="5428" width="8.85546875" style="354"/>
    <col min="5429" max="5429" width="8.85546875" style="354"/>
    <col min="5430" max="5430" width="8.85546875" style="354"/>
    <col min="5431" max="5431" width="8.85546875" style="354"/>
    <col min="5432" max="5432" width="8.85546875" style="354"/>
    <col min="5433" max="5433" width="8.85546875" style="354"/>
    <col min="5434" max="5434" width="8.85546875" style="354"/>
    <col min="5435" max="5435" width="8.85546875" style="354"/>
    <col min="5436" max="5436" width="8.85546875" style="354"/>
    <col min="5437" max="5437" width="8.85546875" style="354"/>
    <col min="5438" max="5438" width="8.85546875" style="354"/>
    <col min="5439" max="5439" width="8.85546875" style="354"/>
    <col min="5440" max="5440" width="8.85546875" style="354"/>
    <col min="5441" max="5441" width="8.85546875" style="354"/>
    <col min="5442" max="5442" width="8.85546875" style="354"/>
    <col min="5443" max="5443" width="8.85546875" style="354"/>
    <col min="5444" max="5444" width="8.85546875" style="354"/>
    <col min="5445" max="5445" width="8.85546875" style="354"/>
    <col min="5446" max="5446" width="8.85546875" style="354"/>
    <col min="5447" max="5447" width="8.85546875" style="354"/>
    <col min="5448" max="5448" width="8.85546875" style="354"/>
    <col min="5449" max="5449" width="8.85546875" style="354"/>
    <col min="5450" max="5450" width="8.85546875" style="354"/>
    <col min="5451" max="5451" width="8.85546875" style="354"/>
    <col min="5452" max="5452" width="8.85546875" style="354"/>
    <col min="5453" max="5453" width="8.85546875" style="354"/>
    <col min="5454" max="5454" width="8.85546875" style="354"/>
    <col min="5455" max="5455" width="8.85546875" style="354"/>
    <col min="5456" max="5456" width="8.85546875" style="354"/>
    <col min="5457" max="5457" width="8.85546875" style="354"/>
    <col min="5458" max="5458" width="8.85546875" style="354"/>
    <col min="5459" max="5459" width="8.85546875" style="354"/>
    <col min="5460" max="5460" width="8.85546875" style="354"/>
    <col min="5461" max="5461" width="8.85546875" style="354"/>
    <col min="5462" max="5462" width="8.85546875" style="354"/>
    <col min="5463" max="5463" width="8.85546875" style="354"/>
    <col min="5464" max="5464" width="8.85546875" style="354"/>
    <col min="5465" max="5465" width="8.85546875" style="354"/>
    <col min="5466" max="5466" width="8.85546875" style="354"/>
    <col min="5467" max="5467" width="8.85546875" style="354"/>
    <col min="5468" max="5468" width="8.85546875" style="354"/>
    <col min="5469" max="5469" width="8.85546875" style="354"/>
    <col min="5470" max="5470" width="8.85546875" style="354"/>
    <col min="5471" max="5471" width="8.85546875" style="354"/>
    <col min="5472" max="5472" width="8.85546875" style="354"/>
    <col min="5473" max="5473" width="8.85546875" style="354"/>
    <col min="5474" max="5474" width="8.85546875" style="354"/>
    <col min="5475" max="5475" width="8.85546875" style="354"/>
    <col min="5476" max="5476" width="8.85546875" style="354"/>
    <col min="5477" max="5477" width="8.85546875" style="354"/>
    <col min="5478" max="5478" width="8.85546875" style="354"/>
    <col min="5479" max="5479" width="8.85546875" style="354"/>
    <col min="5480" max="5480" width="8.85546875" style="354"/>
    <col min="5481" max="5481" width="8.85546875" style="354"/>
    <col min="5482" max="5482" width="8.85546875" style="354"/>
    <col min="5483" max="5483" width="8.85546875" style="354"/>
    <col min="5484" max="5484" width="8.85546875" style="354"/>
    <col min="5485" max="5485" width="8.85546875" style="354"/>
    <col min="5486" max="5486" width="8.85546875" style="354"/>
    <col min="5487" max="5487" width="8.85546875" style="354"/>
    <col min="5488" max="5488" width="8.85546875" style="354"/>
    <col min="5489" max="5489" width="8.85546875" style="354"/>
    <col min="5490" max="5490" width="8.85546875" style="354"/>
    <col min="5491" max="5491" width="8.85546875" style="354"/>
    <col min="5492" max="5492" width="8.85546875" style="354"/>
    <col min="5493" max="5493" width="8.85546875" style="354"/>
    <col min="5494" max="5494" width="8.85546875" style="354"/>
    <col min="5495" max="5495" width="8.85546875" style="354"/>
    <col min="5496" max="5496" width="8.85546875" style="354"/>
    <col min="5497" max="5497" width="8.85546875" style="354"/>
    <col min="5498" max="5498" width="8.85546875" style="354"/>
    <col min="5499" max="5499" width="8.85546875" style="354"/>
    <col min="5500" max="5500" width="8.85546875" style="354"/>
    <col min="5501" max="5501" width="8.85546875" style="354"/>
    <col min="5502" max="5502" width="8.85546875" style="354"/>
    <col min="5503" max="5503" width="8.85546875" style="354"/>
    <col min="5504" max="5504" width="8.85546875" style="354"/>
    <col min="5505" max="5505" width="8.85546875" style="354"/>
    <col min="5506" max="5506" width="8.85546875" style="354"/>
    <col min="5507" max="5507" width="8.85546875" style="354"/>
    <col min="5508" max="5508" width="8.85546875" style="354"/>
    <col min="5509" max="5509" width="8.85546875" style="354"/>
    <col min="5510" max="5510" width="8.85546875" style="354"/>
    <col min="5511" max="5511" width="8.85546875" style="354"/>
    <col min="5512" max="5512" width="8.85546875" style="354"/>
    <col min="5513" max="5513" width="8.85546875" style="354"/>
    <col min="5514" max="5514" width="8.85546875" style="354"/>
    <col min="5515" max="5515" width="8.85546875" style="354"/>
    <col min="5516" max="5516" width="8.85546875" style="354"/>
    <col min="5517" max="5517" width="8.85546875" style="354"/>
    <col min="5518" max="5518" width="8.85546875" style="354"/>
    <col min="5519" max="5519" width="8.85546875" style="354"/>
    <col min="5520" max="5520" width="8.85546875" style="354"/>
    <col min="5521" max="5521" width="8.85546875" style="354"/>
    <col min="5522" max="5522" width="8.85546875" style="354"/>
    <col min="5523" max="5523" width="8.85546875" style="354"/>
    <col min="5524" max="5524" width="8.85546875" style="354"/>
    <col min="5525" max="5525" width="8.85546875" style="354"/>
    <col min="5526" max="5526" width="8.85546875" style="354"/>
    <col min="5527" max="5527" width="8.85546875" style="354"/>
    <col min="5528" max="5528" width="8.85546875" style="354"/>
    <col min="5529" max="5529" width="8.85546875" style="354"/>
    <col min="5530" max="5530" width="8.85546875" style="354"/>
    <col min="5531" max="5531" width="8.85546875" style="354"/>
    <col min="5532" max="5532" width="8.85546875" style="354"/>
    <col min="5533" max="5533" width="8.85546875" style="354"/>
    <col min="5534" max="5534" width="8.85546875" style="354"/>
    <col min="5535" max="5535" width="8.85546875" style="354"/>
    <col min="5536" max="5536" width="8.85546875" style="354"/>
    <col min="5537" max="5537" width="8.85546875" style="354"/>
    <col min="5538" max="5538" width="8.85546875" style="354"/>
    <col min="5539" max="5539" width="8.85546875" style="354"/>
    <col min="5540" max="5540" width="8.85546875" style="354"/>
    <col min="5541" max="5541" width="8.85546875" style="354"/>
    <col min="5542" max="5542" width="8.85546875" style="354"/>
    <col min="5543" max="5543" width="8.85546875" style="354"/>
    <col min="5544" max="5544" width="8.85546875" style="354"/>
    <col min="5545" max="5545" width="8.85546875" style="354"/>
    <col min="5546" max="5546" width="8.85546875" style="354"/>
    <col min="5547" max="5547" width="8.85546875" style="354"/>
    <col min="5548" max="5548" width="8.85546875" style="354"/>
    <col min="5549" max="5549" width="8.85546875" style="354"/>
    <col min="5550" max="5550" width="8.85546875" style="354"/>
    <col min="5551" max="5551" width="8.85546875" style="354"/>
    <col min="5552" max="5552" width="8.85546875" style="354"/>
    <col min="5553" max="5553" width="8.85546875" style="354"/>
    <col min="5554" max="5554" width="8.85546875" style="354"/>
    <col min="5555" max="5555" width="8.85546875" style="354"/>
    <col min="5556" max="5556" width="8.85546875" style="354"/>
    <col min="5557" max="5557" width="8.85546875" style="354"/>
    <col min="5558" max="5558" width="8.85546875" style="354"/>
    <col min="5559" max="5559" width="8.85546875" style="354"/>
    <col min="5560" max="5560" width="8.85546875" style="354"/>
    <col min="5561" max="5561" width="8.85546875" style="354"/>
    <col min="5562" max="5562" width="8.85546875" style="354"/>
    <col min="5563" max="5563" width="8.85546875" style="354"/>
    <col min="5564" max="5564" width="8.85546875" style="354"/>
    <col min="5565" max="5565" width="8.85546875" style="354"/>
    <col min="5566" max="5566" width="8.85546875" style="354"/>
    <col min="5567" max="5567" width="8.85546875" style="354"/>
    <col min="5568" max="5568" width="8.85546875" style="354"/>
    <col min="5569" max="5569" width="8.85546875" style="354"/>
    <col min="5570" max="5570" width="8.85546875" style="354"/>
    <col min="5571" max="5571" width="8.85546875" style="354"/>
    <col min="5572" max="5572" width="8.85546875" style="354"/>
    <col min="5573" max="5573" width="8.85546875" style="354"/>
    <col min="5574" max="5574" width="8.85546875" style="354"/>
    <col min="5575" max="5575" width="8.85546875" style="354"/>
    <col min="5576" max="5576" width="8.85546875" style="354"/>
    <col min="5577" max="5577" width="8.85546875" style="354"/>
    <col min="5578" max="5578" width="8.85546875" style="354"/>
    <col min="5579" max="5579" width="8.85546875" style="354"/>
    <col min="5580" max="5580" width="8.85546875" style="354"/>
    <col min="5581" max="5581" width="8.85546875" style="354"/>
    <col min="5582" max="5582" width="8.85546875" style="354"/>
    <col min="5583" max="5583" width="8.85546875" style="354"/>
    <col min="5584" max="5584" width="8.85546875" style="354"/>
    <col min="5585" max="5585" width="8.85546875" style="354"/>
    <col min="5586" max="5586" width="8.85546875" style="354"/>
    <col min="5587" max="5587" width="8.85546875" style="354"/>
    <col min="5588" max="5588" width="8.85546875" style="354"/>
    <col min="5589" max="5589" width="8.85546875" style="354"/>
    <col min="5590" max="5590" width="8.85546875" style="354"/>
    <col min="5591" max="5591" width="8.85546875" style="354"/>
    <col min="5592" max="5592" width="8.85546875" style="354"/>
    <col min="5593" max="5593" width="8.85546875" style="354"/>
    <col min="5594" max="5594" width="8.85546875" style="354"/>
    <col min="5595" max="5595" width="8.85546875" style="354"/>
    <col min="5596" max="5596" width="8.85546875" style="354"/>
    <col min="5597" max="5597" width="8.85546875" style="354"/>
    <col min="5598" max="5598" width="8.85546875" style="354"/>
    <col min="5599" max="5599" width="8.85546875" style="354"/>
    <col min="5600" max="5600" width="8.85546875" style="354"/>
    <col min="5601" max="5601" width="8.85546875" style="354"/>
    <col min="5602" max="5602" width="8.85546875" style="354"/>
    <col min="5603" max="5603" width="8.85546875" style="354"/>
    <col min="5604" max="5604" width="8.85546875" style="354"/>
    <col min="5605" max="5605" width="8.85546875" style="354"/>
    <col min="5606" max="5606" width="8.85546875" style="354"/>
    <col min="5607" max="5607" width="8.85546875" style="354"/>
    <col min="5608" max="5608" width="8.85546875" style="354"/>
    <col min="5609" max="5609" width="8.85546875" style="354"/>
    <col min="5610" max="5610" width="8.85546875" style="354"/>
    <col min="5611" max="5611" width="8.85546875" style="354"/>
    <col min="5612" max="5612" width="8.85546875" style="354"/>
    <col min="5613" max="5613" width="8.85546875" style="354"/>
    <col min="5614" max="5614" width="8.85546875" style="354"/>
    <col min="5615" max="5615" width="8.85546875" style="354"/>
    <col min="5616" max="5616" width="8.85546875" style="354"/>
    <col min="5617" max="5617" width="8.85546875" style="354"/>
    <col min="5618" max="5618" width="8.85546875" style="354"/>
    <col min="5619" max="5619" width="8.85546875" style="354"/>
    <col min="5620" max="5620" width="8.85546875" style="354"/>
    <col min="5621" max="5621" width="8.85546875" style="354"/>
    <col min="5622" max="5622" width="8.85546875" style="354"/>
    <col min="5623" max="5623" width="8.85546875" style="354"/>
    <col min="5624" max="5624" width="8.85546875" style="354"/>
    <col min="5625" max="5625" width="8.85546875" style="354"/>
    <col min="5626" max="5626" width="8.85546875" style="354"/>
    <col min="5627" max="5627" width="8.85546875" style="354"/>
    <col min="5628" max="5628" width="8.85546875" style="354"/>
    <col min="5629" max="5629" width="8.85546875" style="354"/>
    <col min="5630" max="5630" width="8.85546875" style="354"/>
    <col min="5631" max="5631" width="8.85546875" style="354"/>
    <col min="5632" max="5632" width="8.85546875" style="354"/>
    <col min="5633" max="5633" width="8.85546875" style="354"/>
    <col min="5634" max="5634" width="8.85546875" style="354"/>
    <col min="5635" max="5635" width="9.7109375" customWidth="true" style="354"/>
    <col min="5636" max="5636" width="21.85546875" customWidth="true" style="354"/>
    <col min="5637" max="5637" width="13" customWidth="true" style="354"/>
    <col min="5638" max="5638" width="14" customWidth="true" style="354"/>
    <col min="5639" max="5639" width="14" customWidth="true" style="354"/>
    <col min="5640" max="5640" width="14" customWidth="true" style="354"/>
    <col min="5641" max="5641" width="17.140625" customWidth="true" style="354"/>
    <col min="5642" max="5642" width="17.7109375" customWidth="true" style="354"/>
    <col min="5643" max="5643" width="16.28515625" customWidth="true" style="354"/>
    <col min="5644" max="5644" width="14" customWidth="true" style="354"/>
    <col min="5645" max="5645" width="17" customWidth="true" style="354"/>
    <col min="5646" max="5646" width="14.42578125" customWidth="true" style="354"/>
    <col min="5647" max="5647" width="8.85546875" style="354"/>
    <col min="5648" max="5648" width="8.85546875" style="354"/>
    <col min="5649" max="5649" width="8.85546875" style="354"/>
    <col min="5650" max="5650" width="8.85546875" style="354"/>
    <col min="5651" max="5651" width="8.85546875" style="354"/>
    <col min="5652" max="5652" width="8.85546875" style="354"/>
    <col min="5653" max="5653" width="8.85546875" style="354"/>
    <col min="5654" max="5654" width="8.85546875" style="354"/>
    <col min="5655" max="5655" width="8.85546875" style="354"/>
    <col min="5656" max="5656" width="8.85546875" style="354"/>
    <col min="5657" max="5657" width="8.85546875" style="354"/>
    <col min="5658" max="5658" width="8.85546875" style="354"/>
    <col min="5659" max="5659" width="8.85546875" style="354"/>
    <col min="5660" max="5660" width="8.85546875" style="354"/>
    <col min="5661" max="5661" width="8.85546875" style="354"/>
    <col min="5662" max="5662" width="8.85546875" style="354"/>
    <col min="5663" max="5663" width="8.85546875" style="354"/>
    <col min="5664" max="5664" width="8.85546875" style="354"/>
    <col min="5665" max="5665" width="8.85546875" style="354"/>
    <col min="5666" max="5666" width="8.85546875" style="354"/>
    <col min="5667" max="5667" width="8.85546875" style="354"/>
    <col min="5668" max="5668" width="8.85546875" style="354"/>
    <col min="5669" max="5669" width="8.85546875" style="354"/>
    <col min="5670" max="5670" width="8.85546875" style="354"/>
    <col min="5671" max="5671" width="8.85546875" style="354"/>
    <col min="5672" max="5672" width="8.85546875" style="354"/>
    <col min="5673" max="5673" width="8.85546875" style="354"/>
    <col min="5674" max="5674" width="8.85546875" style="354"/>
    <col min="5675" max="5675" width="8.85546875" style="354"/>
    <col min="5676" max="5676" width="8.85546875" style="354"/>
    <col min="5677" max="5677" width="8.85546875" style="354"/>
    <col min="5678" max="5678" width="8.85546875" style="354"/>
    <col min="5679" max="5679" width="8.85546875" style="354"/>
    <col min="5680" max="5680" width="8.85546875" style="354"/>
    <col min="5681" max="5681" width="8.85546875" style="354"/>
    <col min="5682" max="5682" width="8.85546875" style="354"/>
    <col min="5683" max="5683" width="8.85546875" style="354"/>
    <col min="5684" max="5684" width="8.85546875" style="354"/>
    <col min="5685" max="5685" width="8.85546875" style="354"/>
    <col min="5686" max="5686" width="8.85546875" style="354"/>
    <col min="5687" max="5687" width="8.85546875" style="354"/>
    <col min="5688" max="5688" width="8.85546875" style="354"/>
    <col min="5689" max="5689" width="8.85546875" style="354"/>
    <col min="5690" max="5690" width="8.85546875" style="354"/>
    <col min="5691" max="5691" width="8.85546875" style="354"/>
    <col min="5692" max="5692" width="8.85546875" style="354"/>
    <col min="5693" max="5693" width="8.85546875" style="354"/>
    <col min="5694" max="5694" width="8.85546875" style="354"/>
    <col min="5695" max="5695" width="8.85546875" style="354"/>
    <col min="5696" max="5696" width="8.85546875" style="354"/>
    <col min="5697" max="5697" width="8.85546875" style="354"/>
    <col min="5698" max="5698" width="8.85546875" style="354"/>
    <col min="5699" max="5699" width="8.85546875" style="354"/>
    <col min="5700" max="5700" width="8.85546875" style="354"/>
    <col min="5701" max="5701" width="8.85546875" style="354"/>
    <col min="5702" max="5702" width="8.85546875" style="354"/>
    <col min="5703" max="5703" width="8.85546875" style="354"/>
    <col min="5704" max="5704" width="8.85546875" style="354"/>
    <col min="5705" max="5705" width="8.85546875" style="354"/>
    <col min="5706" max="5706" width="8.85546875" style="354"/>
    <col min="5707" max="5707" width="8.85546875" style="354"/>
    <col min="5708" max="5708" width="8.85546875" style="354"/>
    <col min="5709" max="5709" width="8.85546875" style="354"/>
    <col min="5710" max="5710" width="8.85546875" style="354"/>
    <col min="5711" max="5711" width="8.85546875" style="354"/>
    <col min="5712" max="5712" width="8.85546875" style="354"/>
    <col min="5713" max="5713" width="8.85546875" style="354"/>
    <col min="5714" max="5714" width="8.85546875" style="354"/>
    <col min="5715" max="5715" width="8.85546875" style="354"/>
    <col min="5716" max="5716" width="8.85546875" style="354"/>
    <col min="5717" max="5717" width="8.85546875" style="354"/>
    <col min="5718" max="5718" width="8.85546875" style="354"/>
    <col min="5719" max="5719" width="8.85546875" style="354"/>
    <col min="5720" max="5720" width="8.85546875" style="354"/>
    <col min="5721" max="5721" width="8.85546875" style="354"/>
    <col min="5722" max="5722" width="8.85546875" style="354"/>
    <col min="5723" max="5723" width="8.85546875" style="354"/>
    <col min="5724" max="5724" width="8.85546875" style="354"/>
    <col min="5725" max="5725" width="8.85546875" style="354"/>
    <col min="5726" max="5726" width="8.85546875" style="354"/>
    <col min="5727" max="5727" width="8.85546875" style="354"/>
    <col min="5728" max="5728" width="8.85546875" style="354"/>
    <col min="5729" max="5729" width="8.85546875" style="354"/>
    <col min="5730" max="5730" width="8.85546875" style="354"/>
    <col min="5731" max="5731" width="8.85546875" style="354"/>
    <col min="5732" max="5732" width="8.85546875" style="354"/>
    <col min="5733" max="5733" width="8.85546875" style="354"/>
    <col min="5734" max="5734" width="8.85546875" style="354"/>
    <col min="5735" max="5735" width="8.85546875" style="354"/>
    <col min="5736" max="5736" width="8.85546875" style="354"/>
    <col min="5737" max="5737" width="8.85546875" style="354"/>
    <col min="5738" max="5738" width="8.85546875" style="354"/>
    <col min="5739" max="5739" width="8.85546875" style="354"/>
    <col min="5740" max="5740" width="8.85546875" style="354"/>
    <col min="5741" max="5741" width="8.85546875" style="354"/>
    <col min="5742" max="5742" width="8.85546875" style="354"/>
    <col min="5743" max="5743" width="8.85546875" style="354"/>
    <col min="5744" max="5744" width="8.85546875" style="354"/>
    <col min="5745" max="5745" width="8.85546875" style="354"/>
    <col min="5746" max="5746" width="8.85546875" style="354"/>
    <col min="5747" max="5747" width="8.85546875" style="354"/>
    <col min="5748" max="5748" width="8.85546875" style="354"/>
    <col min="5749" max="5749" width="8.85546875" style="354"/>
    <col min="5750" max="5750" width="8.85546875" style="354"/>
    <col min="5751" max="5751" width="8.85546875" style="354"/>
    <col min="5752" max="5752" width="8.85546875" style="354"/>
    <col min="5753" max="5753" width="8.85546875" style="354"/>
    <col min="5754" max="5754" width="8.85546875" style="354"/>
    <col min="5755" max="5755" width="8.85546875" style="354"/>
    <col min="5756" max="5756" width="8.85546875" style="354"/>
    <col min="5757" max="5757" width="8.85546875" style="354"/>
    <col min="5758" max="5758" width="8.85546875" style="354"/>
    <col min="5759" max="5759" width="8.85546875" style="354"/>
    <col min="5760" max="5760" width="8.85546875" style="354"/>
    <col min="5761" max="5761" width="8.85546875" style="354"/>
    <col min="5762" max="5762" width="8.85546875" style="354"/>
    <col min="5763" max="5763" width="8.85546875" style="354"/>
    <col min="5764" max="5764" width="8.85546875" style="354"/>
    <col min="5765" max="5765" width="8.85546875" style="354"/>
    <col min="5766" max="5766" width="8.85546875" style="354"/>
    <col min="5767" max="5767" width="8.85546875" style="354"/>
    <col min="5768" max="5768" width="8.85546875" style="354"/>
    <col min="5769" max="5769" width="8.85546875" style="354"/>
    <col min="5770" max="5770" width="8.85546875" style="354"/>
    <col min="5771" max="5771" width="8.85546875" style="354"/>
    <col min="5772" max="5772" width="8.85546875" style="354"/>
    <col min="5773" max="5773" width="8.85546875" style="354"/>
    <col min="5774" max="5774" width="8.85546875" style="354"/>
    <col min="5775" max="5775" width="8.85546875" style="354"/>
    <col min="5776" max="5776" width="8.85546875" style="354"/>
    <col min="5777" max="5777" width="8.85546875" style="354"/>
    <col min="5778" max="5778" width="8.85546875" style="354"/>
    <col min="5779" max="5779" width="8.85546875" style="354"/>
    <col min="5780" max="5780" width="8.85546875" style="354"/>
    <col min="5781" max="5781" width="8.85546875" style="354"/>
    <col min="5782" max="5782" width="8.85546875" style="354"/>
    <col min="5783" max="5783" width="8.85546875" style="354"/>
    <col min="5784" max="5784" width="8.85546875" style="354"/>
    <col min="5785" max="5785" width="8.85546875" style="354"/>
    <col min="5786" max="5786" width="8.85546875" style="354"/>
    <col min="5787" max="5787" width="8.85546875" style="354"/>
    <col min="5788" max="5788" width="8.85546875" style="354"/>
    <col min="5789" max="5789" width="8.85546875" style="354"/>
    <col min="5790" max="5790" width="8.85546875" style="354"/>
    <col min="5791" max="5791" width="8.85546875" style="354"/>
    <col min="5792" max="5792" width="8.85546875" style="354"/>
    <col min="5793" max="5793" width="8.85546875" style="354"/>
    <col min="5794" max="5794" width="8.85546875" style="354"/>
    <col min="5795" max="5795" width="8.85546875" style="354"/>
    <col min="5796" max="5796" width="8.85546875" style="354"/>
    <col min="5797" max="5797" width="8.85546875" style="354"/>
    <col min="5798" max="5798" width="8.85546875" style="354"/>
    <col min="5799" max="5799" width="8.85546875" style="354"/>
    <col min="5800" max="5800" width="8.85546875" style="354"/>
    <col min="5801" max="5801" width="8.85546875" style="354"/>
    <col min="5802" max="5802" width="8.85546875" style="354"/>
    <col min="5803" max="5803" width="8.85546875" style="354"/>
    <col min="5804" max="5804" width="8.85546875" style="354"/>
    <col min="5805" max="5805" width="8.85546875" style="354"/>
    <col min="5806" max="5806" width="8.85546875" style="354"/>
    <col min="5807" max="5807" width="8.85546875" style="354"/>
    <col min="5808" max="5808" width="8.85546875" style="354"/>
    <col min="5809" max="5809" width="8.85546875" style="354"/>
    <col min="5810" max="5810" width="8.85546875" style="354"/>
    <col min="5811" max="5811" width="8.85546875" style="354"/>
    <col min="5812" max="5812" width="8.85546875" style="354"/>
    <col min="5813" max="5813" width="8.85546875" style="354"/>
    <col min="5814" max="5814" width="8.85546875" style="354"/>
    <col min="5815" max="5815" width="8.85546875" style="354"/>
    <col min="5816" max="5816" width="8.85546875" style="354"/>
    <col min="5817" max="5817" width="8.85546875" style="354"/>
    <col min="5818" max="5818" width="8.85546875" style="354"/>
    <col min="5819" max="5819" width="8.85546875" style="354"/>
    <col min="5820" max="5820" width="8.85546875" style="354"/>
    <col min="5821" max="5821" width="8.85546875" style="354"/>
    <col min="5822" max="5822" width="8.85546875" style="354"/>
    <col min="5823" max="5823" width="8.85546875" style="354"/>
    <col min="5824" max="5824" width="8.85546875" style="354"/>
    <col min="5825" max="5825" width="8.85546875" style="354"/>
    <col min="5826" max="5826" width="8.85546875" style="354"/>
    <col min="5827" max="5827" width="8.85546875" style="354"/>
    <col min="5828" max="5828" width="8.85546875" style="354"/>
    <col min="5829" max="5829" width="8.85546875" style="354"/>
    <col min="5830" max="5830" width="8.85546875" style="354"/>
    <col min="5831" max="5831" width="8.85546875" style="354"/>
    <col min="5832" max="5832" width="8.85546875" style="354"/>
    <col min="5833" max="5833" width="8.85546875" style="354"/>
    <col min="5834" max="5834" width="8.85546875" style="354"/>
    <col min="5835" max="5835" width="8.85546875" style="354"/>
    <col min="5836" max="5836" width="8.85546875" style="354"/>
    <col min="5837" max="5837" width="8.85546875" style="354"/>
    <col min="5838" max="5838" width="8.85546875" style="354"/>
    <col min="5839" max="5839" width="8.85546875" style="354"/>
    <col min="5840" max="5840" width="8.85546875" style="354"/>
    <col min="5841" max="5841" width="8.85546875" style="354"/>
    <col min="5842" max="5842" width="8.85546875" style="354"/>
    <col min="5843" max="5843" width="8.85546875" style="354"/>
    <col min="5844" max="5844" width="8.85546875" style="354"/>
    <col min="5845" max="5845" width="8.85546875" style="354"/>
    <col min="5846" max="5846" width="8.85546875" style="354"/>
    <col min="5847" max="5847" width="8.85546875" style="354"/>
    <col min="5848" max="5848" width="8.85546875" style="354"/>
    <col min="5849" max="5849" width="8.85546875" style="354"/>
    <col min="5850" max="5850" width="8.85546875" style="354"/>
    <col min="5851" max="5851" width="8.85546875" style="354"/>
    <col min="5852" max="5852" width="8.85546875" style="354"/>
    <col min="5853" max="5853" width="8.85546875" style="354"/>
    <col min="5854" max="5854" width="8.85546875" style="354"/>
    <col min="5855" max="5855" width="8.85546875" style="354"/>
    <col min="5856" max="5856" width="8.85546875" style="354"/>
    <col min="5857" max="5857" width="8.85546875" style="354"/>
    <col min="5858" max="5858" width="8.85546875" style="354"/>
    <col min="5859" max="5859" width="8.85546875" style="354"/>
    <col min="5860" max="5860" width="8.85546875" style="354"/>
    <col min="5861" max="5861" width="8.85546875" style="354"/>
    <col min="5862" max="5862" width="8.85546875" style="354"/>
    <col min="5863" max="5863" width="8.85546875" style="354"/>
    <col min="5864" max="5864" width="8.85546875" style="354"/>
    <col min="5865" max="5865" width="8.85546875" style="354"/>
    <col min="5866" max="5866" width="8.85546875" style="354"/>
    <col min="5867" max="5867" width="8.85546875" style="354"/>
    <col min="5868" max="5868" width="8.85546875" style="354"/>
    <col min="5869" max="5869" width="8.85546875" style="354"/>
    <col min="5870" max="5870" width="8.85546875" style="354"/>
    <col min="5871" max="5871" width="8.85546875" style="354"/>
    <col min="5872" max="5872" width="8.85546875" style="354"/>
    <col min="5873" max="5873" width="8.85546875" style="354"/>
    <col min="5874" max="5874" width="8.85546875" style="354"/>
    <col min="5875" max="5875" width="8.85546875" style="354"/>
    <col min="5876" max="5876" width="8.85546875" style="354"/>
    <col min="5877" max="5877" width="8.85546875" style="354"/>
    <col min="5878" max="5878" width="8.85546875" style="354"/>
    <col min="5879" max="5879" width="8.85546875" style="354"/>
    <col min="5880" max="5880" width="8.85546875" style="354"/>
    <col min="5881" max="5881" width="8.85546875" style="354"/>
    <col min="5882" max="5882" width="8.85546875" style="354"/>
    <col min="5883" max="5883" width="8.85546875" style="354"/>
    <col min="5884" max="5884" width="8.85546875" style="354"/>
    <col min="5885" max="5885" width="8.85546875" style="354"/>
    <col min="5886" max="5886" width="8.85546875" style="354"/>
    <col min="5887" max="5887" width="8.85546875" style="354"/>
    <col min="5888" max="5888" width="8.85546875" style="354"/>
    <col min="5889" max="5889" width="8.85546875" style="354"/>
    <col min="5890" max="5890" width="8.85546875" style="354"/>
    <col min="5891" max="5891" width="9.7109375" customWidth="true" style="354"/>
    <col min="5892" max="5892" width="21.85546875" customWidth="true" style="354"/>
    <col min="5893" max="5893" width="13" customWidth="true" style="354"/>
    <col min="5894" max="5894" width="14" customWidth="true" style="354"/>
    <col min="5895" max="5895" width="14" customWidth="true" style="354"/>
    <col min="5896" max="5896" width="14" customWidth="true" style="354"/>
    <col min="5897" max="5897" width="17.140625" customWidth="true" style="354"/>
    <col min="5898" max="5898" width="17.7109375" customWidth="true" style="354"/>
    <col min="5899" max="5899" width="16.28515625" customWidth="true" style="354"/>
    <col min="5900" max="5900" width="14" customWidth="true" style="354"/>
    <col min="5901" max="5901" width="17" customWidth="true" style="354"/>
    <col min="5902" max="5902" width="14.42578125" customWidth="true" style="354"/>
    <col min="5903" max="5903" width="8.85546875" style="354"/>
    <col min="5904" max="5904" width="8.85546875" style="354"/>
    <col min="5905" max="5905" width="8.85546875" style="354"/>
    <col min="5906" max="5906" width="8.85546875" style="354"/>
    <col min="5907" max="5907" width="8.85546875" style="354"/>
    <col min="5908" max="5908" width="8.85546875" style="354"/>
    <col min="5909" max="5909" width="8.85546875" style="354"/>
    <col min="5910" max="5910" width="8.85546875" style="354"/>
    <col min="5911" max="5911" width="8.85546875" style="354"/>
    <col min="5912" max="5912" width="8.85546875" style="354"/>
    <col min="5913" max="5913" width="8.85546875" style="354"/>
    <col min="5914" max="5914" width="8.85546875" style="354"/>
    <col min="5915" max="5915" width="8.85546875" style="354"/>
    <col min="5916" max="5916" width="8.85546875" style="354"/>
    <col min="5917" max="5917" width="8.85546875" style="354"/>
    <col min="5918" max="5918" width="8.85546875" style="354"/>
    <col min="5919" max="5919" width="8.85546875" style="354"/>
    <col min="5920" max="5920" width="8.85546875" style="354"/>
    <col min="5921" max="5921" width="8.85546875" style="354"/>
    <col min="5922" max="5922" width="8.85546875" style="354"/>
    <col min="5923" max="5923" width="8.85546875" style="354"/>
    <col min="5924" max="5924" width="8.85546875" style="354"/>
    <col min="5925" max="5925" width="8.85546875" style="354"/>
    <col min="5926" max="5926" width="8.85546875" style="354"/>
    <col min="5927" max="5927" width="8.85546875" style="354"/>
    <col min="5928" max="5928" width="8.85546875" style="354"/>
    <col min="5929" max="5929" width="8.85546875" style="354"/>
    <col min="5930" max="5930" width="8.85546875" style="354"/>
    <col min="5931" max="5931" width="8.85546875" style="354"/>
    <col min="5932" max="5932" width="8.85546875" style="354"/>
    <col min="5933" max="5933" width="8.85546875" style="354"/>
    <col min="5934" max="5934" width="8.85546875" style="354"/>
    <col min="5935" max="5935" width="8.85546875" style="354"/>
    <col min="5936" max="5936" width="8.85546875" style="354"/>
    <col min="5937" max="5937" width="8.85546875" style="354"/>
    <col min="5938" max="5938" width="8.85546875" style="354"/>
    <col min="5939" max="5939" width="8.85546875" style="354"/>
    <col min="5940" max="5940" width="8.85546875" style="354"/>
    <col min="5941" max="5941" width="8.85546875" style="354"/>
    <col min="5942" max="5942" width="8.85546875" style="354"/>
    <col min="5943" max="5943" width="8.85546875" style="354"/>
    <col min="5944" max="5944" width="8.85546875" style="354"/>
    <col min="5945" max="5945" width="8.85546875" style="354"/>
    <col min="5946" max="5946" width="8.85546875" style="354"/>
    <col min="5947" max="5947" width="8.85546875" style="354"/>
    <col min="5948" max="5948" width="8.85546875" style="354"/>
    <col min="5949" max="5949" width="8.85546875" style="354"/>
    <col min="5950" max="5950" width="8.85546875" style="354"/>
    <col min="5951" max="5951" width="8.85546875" style="354"/>
    <col min="5952" max="5952" width="8.85546875" style="354"/>
    <col min="5953" max="5953" width="8.85546875" style="354"/>
    <col min="5954" max="5954" width="8.85546875" style="354"/>
    <col min="5955" max="5955" width="8.85546875" style="354"/>
    <col min="5956" max="5956" width="8.85546875" style="354"/>
    <col min="5957" max="5957" width="8.85546875" style="354"/>
    <col min="5958" max="5958" width="8.85546875" style="354"/>
    <col min="5959" max="5959" width="8.85546875" style="354"/>
    <col min="5960" max="5960" width="8.85546875" style="354"/>
    <col min="5961" max="5961" width="8.85546875" style="354"/>
    <col min="5962" max="5962" width="8.85546875" style="354"/>
    <col min="5963" max="5963" width="8.85546875" style="354"/>
    <col min="5964" max="5964" width="8.85546875" style="354"/>
    <col min="5965" max="5965" width="8.85546875" style="354"/>
    <col min="5966" max="5966" width="8.85546875" style="354"/>
    <col min="5967" max="5967" width="8.85546875" style="354"/>
    <col min="5968" max="5968" width="8.85546875" style="354"/>
    <col min="5969" max="5969" width="8.85546875" style="354"/>
    <col min="5970" max="5970" width="8.85546875" style="354"/>
    <col min="5971" max="5971" width="8.85546875" style="354"/>
    <col min="5972" max="5972" width="8.85546875" style="354"/>
    <col min="5973" max="5973" width="8.85546875" style="354"/>
    <col min="5974" max="5974" width="8.85546875" style="354"/>
    <col min="5975" max="5975" width="8.85546875" style="354"/>
    <col min="5976" max="5976" width="8.85546875" style="354"/>
    <col min="5977" max="5977" width="8.85546875" style="354"/>
    <col min="5978" max="5978" width="8.85546875" style="354"/>
    <col min="5979" max="5979" width="8.85546875" style="354"/>
    <col min="5980" max="5980" width="8.85546875" style="354"/>
    <col min="5981" max="5981" width="8.85546875" style="354"/>
    <col min="5982" max="5982" width="8.85546875" style="354"/>
    <col min="5983" max="5983" width="8.85546875" style="354"/>
    <col min="5984" max="5984" width="8.85546875" style="354"/>
    <col min="5985" max="5985" width="8.85546875" style="354"/>
    <col min="5986" max="5986" width="8.85546875" style="354"/>
    <col min="5987" max="5987" width="8.85546875" style="354"/>
    <col min="5988" max="5988" width="8.85546875" style="354"/>
    <col min="5989" max="5989" width="8.85546875" style="354"/>
    <col min="5990" max="5990" width="8.85546875" style="354"/>
    <col min="5991" max="5991" width="8.85546875" style="354"/>
    <col min="5992" max="5992" width="8.85546875" style="354"/>
    <col min="5993" max="5993" width="8.85546875" style="354"/>
    <col min="5994" max="5994" width="8.85546875" style="354"/>
    <col min="5995" max="5995" width="8.85546875" style="354"/>
    <col min="5996" max="5996" width="8.85546875" style="354"/>
    <col min="5997" max="5997" width="8.85546875" style="354"/>
    <col min="5998" max="5998" width="8.85546875" style="354"/>
    <col min="5999" max="5999" width="8.85546875" style="354"/>
    <col min="6000" max="6000" width="8.85546875" style="354"/>
    <col min="6001" max="6001" width="8.85546875" style="354"/>
    <col min="6002" max="6002" width="8.85546875" style="354"/>
    <col min="6003" max="6003" width="8.85546875" style="354"/>
    <col min="6004" max="6004" width="8.85546875" style="354"/>
    <col min="6005" max="6005" width="8.85546875" style="354"/>
    <col min="6006" max="6006" width="8.85546875" style="354"/>
    <col min="6007" max="6007" width="8.85546875" style="354"/>
    <col min="6008" max="6008" width="8.85546875" style="354"/>
    <col min="6009" max="6009" width="8.85546875" style="354"/>
    <col min="6010" max="6010" width="8.85546875" style="354"/>
    <col min="6011" max="6011" width="8.85546875" style="354"/>
    <col min="6012" max="6012" width="8.85546875" style="354"/>
    <col min="6013" max="6013" width="8.85546875" style="354"/>
    <col min="6014" max="6014" width="8.85546875" style="354"/>
    <col min="6015" max="6015" width="8.85546875" style="354"/>
    <col min="6016" max="6016" width="8.85546875" style="354"/>
    <col min="6017" max="6017" width="8.85546875" style="354"/>
    <col min="6018" max="6018" width="8.85546875" style="354"/>
    <col min="6019" max="6019" width="8.85546875" style="354"/>
    <col min="6020" max="6020" width="8.85546875" style="354"/>
    <col min="6021" max="6021" width="8.85546875" style="354"/>
    <col min="6022" max="6022" width="8.85546875" style="354"/>
    <col min="6023" max="6023" width="8.85546875" style="354"/>
    <col min="6024" max="6024" width="8.85546875" style="354"/>
    <col min="6025" max="6025" width="8.85546875" style="354"/>
    <col min="6026" max="6026" width="8.85546875" style="354"/>
    <col min="6027" max="6027" width="8.85546875" style="354"/>
    <col min="6028" max="6028" width="8.85546875" style="354"/>
    <col min="6029" max="6029" width="8.85546875" style="354"/>
    <col min="6030" max="6030" width="8.85546875" style="354"/>
    <col min="6031" max="6031" width="8.85546875" style="354"/>
    <col min="6032" max="6032" width="8.85546875" style="354"/>
    <col min="6033" max="6033" width="8.85546875" style="354"/>
    <col min="6034" max="6034" width="8.85546875" style="354"/>
    <col min="6035" max="6035" width="8.85546875" style="354"/>
    <col min="6036" max="6036" width="8.85546875" style="354"/>
    <col min="6037" max="6037" width="8.85546875" style="354"/>
    <col min="6038" max="6038" width="8.85546875" style="354"/>
    <col min="6039" max="6039" width="8.85546875" style="354"/>
    <col min="6040" max="6040" width="8.85546875" style="354"/>
    <col min="6041" max="6041" width="8.85546875" style="354"/>
    <col min="6042" max="6042" width="8.85546875" style="354"/>
    <col min="6043" max="6043" width="8.85546875" style="354"/>
    <col min="6044" max="6044" width="8.85546875" style="354"/>
    <col min="6045" max="6045" width="8.85546875" style="354"/>
    <col min="6046" max="6046" width="8.85546875" style="354"/>
    <col min="6047" max="6047" width="8.85546875" style="354"/>
    <col min="6048" max="6048" width="8.85546875" style="354"/>
    <col min="6049" max="6049" width="8.85546875" style="354"/>
    <col min="6050" max="6050" width="8.85546875" style="354"/>
    <col min="6051" max="6051" width="8.85546875" style="354"/>
    <col min="6052" max="6052" width="8.85546875" style="354"/>
    <col min="6053" max="6053" width="8.85546875" style="354"/>
    <col min="6054" max="6054" width="8.85546875" style="354"/>
    <col min="6055" max="6055" width="8.85546875" style="354"/>
    <col min="6056" max="6056" width="8.85546875" style="354"/>
    <col min="6057" max="6057" width="8.85546875" style="354"/>
    <col min="6058" max="6058" width="8.85546875" style="354"/>
    <col min="6059" max="6059" width="8.85546875" style="354"/>
    <col min="6060" max="6060" width="8.85546875" style="354"/>
    <col min="6061" max="6061" width="8.85546875" style="354"/>
    <col min="6062" max="6062" width="8.85546875" style="354"/>
    <col min="6063" max="6063" width="8.85546875" style="354"/>
    <col min="6064" max="6064" width="8.85546875" style="354"/>
    <col min="6065" max="6065" width="8.85546875" style="354"/>
    <col min="6066" max="6066" width="8.85546875" style="354"/>
    <col min="6067" max="6067" width="8.85546875" style="354"/>
    <col min="6068" max="6068" width="8.85546875" style="354"/>
    <col min="6069" max="6069" width="8.85546875" style="354"/>
    <col min="6070" max="6070" width="8.85546875" style="354"/>
    <col min="6071" max="6071" width="8.85546875" style="354"/>
    <col min="6072" max="6072" width="8.85546875" style="354"/>
    <col min="6073" max="6073" width="8.85546875" style="354"/>
    <col min="6074" max="6074" width="8.85546875" style="354"/>
    <col min="6075" max="6075" width="8.85546875" style="354"/>
    <col min="6076" max="6076" width="8.85546875" style="354"/>
    <col min="6077" max="6077" width="8.85546875" style="354"/>
    <col min="6078" max="6078" width="8.85546875" style="354"/>
    <col min="6079" max="6079" width="8.85546875" style="354"/>
    <col min="6080" max="6080" width="8.85546875" style="354"/>
    <col min="6081" max="6081" width="8.85546875" style="354"/>
    <col min="6082" max="6082" width="8.85546875" style="354"/>
    <col min="6083" max="6083" width="8.85546875" style="354"/>
    <col min="6084" max="6084" width="8.85546875" style="354"/>
    <col min="6085" max="6085" width="8.85546875" style="354"/>
    <col min="6086" max="6086" width="8.85546875" style="354"/>
    <col min="6087" max="6087" width="8.85546875" style="354"/>
    <col min="6088" max="6088" width="8.85546875" style="354"/>
    <col min="6089" max="6089" width="8.85546875" style="354"/>
    <col min="6090" max="6090" width="8.85546875" style="354"/>
    <col min="6091" max="6091" width="8.85546875" style="354"/>
    <col min="6092" max="6092" width="8.85546875" style="354"/>
    <col min="6093" max="6093" width="8.85546875" style="354"/>
    <col min="6094" max="6094" width="8.85546875" style="354"/>
    <col min="6095" max="6095" width="8.85546875" style="354"/>
    <col min="6096" max="6096" width="8.85546875" style="354"/>
    <col min="6097" max="6097" width="8.85546875" style="354"/>
    <col min="6098" max="6098" width="8.85546875" style="354"/>
    <col min="6099" max="6099" width="8.85546875" style="354"/>
    <col min="6100" max="6100" width="8.85546875" style="354"/>
    <col min="6101" max="6101" width="8.85546875" style="354"/>
    <col min="6102" max="6102" width="8.85546875" style="354"/>
    <col min="6103" max="6103" width="8.85546875" style="354"/>
    <col min="6104" max="6104" width="8.85546875" style="354"/>
    <col min="6105" max="6105" width="8.85546875" style="354"/>
    <col min="6106" max="6106" width="8.85546875" style="354"/>
    <col min="6107" max="6107" width="8.85546875" style="354"/>
    <col min="6108" max="6108" width="8.85546875" style="354"/>
    <col min="6109" max="6109" width="8.85546875" style="354"/>
    <col min="6110" max="6110" width="8.85546875" style="354"/>
    <col min="6111" max="6111" width="8.85546875" style="354"/>
    <col min="6112" max="6112" width="8.85546875" style="354"/>
    <col min="6113" max="6113" width="8.85546875" style="354"/>
    <col min="6114" max="6114" width="8.85546875" style="354"/>
    <col min="6115" max="6115" width="8.85546875" style="354"/>
    <col min="6116" max="6116" width="8.85546875" style="354"/>
    <col min="6117" max="6117" width="8.85546875" style="354"/>
    <col min="6118" max="6118" width="8.85546875" style="354"/>
    <col min="6119" max="6119" width="8.85546875" style="354"/>
    <col min="6120" max="6120" width="8.85546875" style="354"/>
    <col min="6121" max="6121" width="8.85546875" style="354"/>
    <col min="6122" max="6122" width="8.85546875" style="354"/>
    <col min="6123" max="6123" width="8.85546875" style="354"/>
    <col min="6124" max="6124" width="8.85546875" style="354"/>
    <col min="6125" max="6125" width="8.85546875" style="354"/>
    <col min="6126" max="6126" width="8.85546875" style="354"/>
    <col min="6127" max="6127" width="8.85546875" style="354"/>
    <col min="6128" max="6128" width="8.85546875" style="354"/>
    <col min="6129" max="6129" width="8.85546875" style="354"/>
    <col min="6130" max="6130" width="8.85546875" style="354"/>
    <col min="6131" max="6131" width="8.85546875" style="354"/>
    <col min="6132" max="6132" width="8.85546875" style="354"/>
    <col min="6133" max="6133" width="8.85546875" style="354"/>
    <col min="6134" max="6134" width="8.85546875" style="354"/>
    <col min="6135" max="6135" width="8.85546875" style="354"/>
    <col min="6136" max="6136" width="8.85546875" style="354"/>
    <col min="6137" max="6137" width="8.85546875" style="354"/>
    <col min="6138" max="6138" width="8.85546875" style="354"/>
    <col min="6139" max="6139" width="8.85546875" style="354"/>
    <col min="6140" max="6140" width="8.85546875" style="354"/>
    <col min="6141" max="6141" width="8.85546875" style="354"/>
    <col min="6142" max="6142" width="8.85546875" style="354"/>
    <col min="6143" max="6143" width="8.85546875" style="354"/>
    <col min="6144" max="6144" width="8.85546875" style="354"/>
    <col min="6145" max="6145" width="8.85546875" style="354"/>
    <col min="6146" max="6146" width="8.85546875" style="354"/>
    <col min="6147" max="6147" width="9.7109375" customWidth="true" style="354"/>
    <col min="6148" max="6148" width="21.85546875" customWidth="true" style="354"/>
    <col min="6149" max="6149" width="13" customWidth="true" style="354"/>
    <col min="6150" max="6150" width="14" customWidth="true" style="354"/>
    <col min="6151" max="6151" width="14" customWidth="true" style="354"/>
    <col min="6152" max="6152" width="14" customWidth="true" style="354"/>
    <col min="6153" max="6153" width="17.140625" customWidth="true" style="354"/>
    <col min="6154" max="6154" width="17.7109375" customWidth="true" style="354"/>
    <col min="6155" max="6155" width="16.28515625" customWidth="true" style="354"/>
    <col min="6156" max="6156" width="14" customWidth="true" style="354"/>
    <col min="6157" max="6157" width="17" customWidth="true" style="354"/>
    <col min="6158" max="6158" width="14.42578125" customWidth="true" style="354"/>
    <col min="6159" max="6159" width="8.85546875" style="354"/>
    <col min="6160" max="6160" width="8.85546875" style="354"/>
    <col min="6161" max="6161" width="8.85546875" style="354"/>
    <col min="6162" max="6162" width="8.85546875" style="354"/>
    <col min="6163" max="6163" width="8.85546875" style="354"/>
    <col min="6164" max="6164" width="8.85546875" style="354"/>
    <col min="6165" max="6165" width="8.85546875" style="354"/>
    <col min="6166" max="6166" width="8.85546875" style="354"/>
    <col min="6167" max="6167" width="8.85546875" style="354"/>
    <col min="6168" max="6168" width="8.85546875" style="354"/>
    <col min="6169" max="6169" width="8.85546875" style="354"/>
    <col min="6170" max="6170" width="8.85546875" style="354"/>
    <col min="6171" max="6171" width="8.85546875" style="354"/>
    <col min="6172" max="6172" width="8.85546875" style="354"/>
    <col min="6173" max="6173" width="8.85546875" style="354"/>
    <col min="6174" max="6174" width="8.85546875" style="354"/>
    <col min="6175" max="6175" width="8.85546875" style="354"/>
    <col min="6176" max="6176" width="8.85546875" style="354"/>
    <col min="6177" max="6177" width="8.85546875" style="354"/>
    <col min="6178" max="6178" width="8.85546875" style="354"/>
    <col min="6179" max="6179" width="8.85546875" style="354"/>
    <col min="6180" max="6180" width="8.85546875" style="354"/>
    <col min="6181" max="6181" width="8.85546875" style="354"/>
    <col min="6182" max="6182" width="8.85546875" style="354"/>
    <col min="6183" max="6183" width="8.85546875" style="354"/>
    <col min="6184" max="6184" width="8.85546875" style="354"/>
    <col min="6185" max="6185" width="8.85546875" style="354"/>
    <col min="6186" max="6186" width="8.85546875" style="354"/>
    <col min="6187" max="6187" width="8.85546875" style="354"/>
    <col min="6188" max="6188" width="8.85546875" style="354"/>
    <col min="6189" max="6189" width="8.85546875" style="354"/>
    <col min="6190" max="6190" width="8.85546875" style="354"/>
    <col min="6191" max="6191" width="8.85546875" style="354"/>
    <col min="6192" max="6192" width="8.85546875" style="354"/>
    <col min="6193" max="6193" width="8.85546875" style="354"/>
    <col min="6194" max="6194" width="8.85546875" style="354"/>
    <col min="6195" max="6195" width="8.85546875" style="354"/>
    <col min="6196" max="6196" width="8.85546875" style="354"/>
    <col min="6197" max="6197" width="8.85546875" style="354"/>
    <col min="6198" max="6198" width="8.85546875" style="354"/>
    <col min="6199" max="6199" width="8.85546875" style="354"/>
    <col min="6200" max="6200" width="8.85546875" style="354"/>
    <col min="6201" max="6201" width="8.85546875" style="354"/>
    <col min="6202" max="6202" width="8.85546875" style="354"/>
    <col min="6203" max="6203" width="8.85546875" style="354"/>
    <col min="6204" max="6204" width="8.85546875" style="354"/>
    <col min="6205" max="6205" width="8.85546875" style="354"/>
    <col min="6206" max="6206" width="8.85546875" style="354"/>
    <col min="6207" max="6207" width="8.85546875" style="354"/>
    <col min="6208" max="6208" width="8.85546875" style="354"/>
    <col min="6209" max="6209" width="8.85546875" style="354"/>
    <col min="6210" max="6210" width="8.85546875" style="354"/>
    <col min="6211" max="6211" width="8.85546875" style="354"/>
    <col min="6212" max="6212" width="8.85546875" style="354"/>
    <col min="6213" max="6213" width="8.85546875" style="354"/>
    <col min="6214" max="6214" width="8.85546875" style="354"/>
    <col min="6215" max="6215" width="8.85546875" style="354"/>
    <col min="6216" max="6216" width="8.85546875" style="354"/>
    <col min="6217" max="6217" width="8.85546875" style="354"/>
    <col min="6218" max="6218" width="8.85546875" style="354"/>
    <col min="6219" max="6219" width="8.85546875" style="354"/>
    <col min="6220" max="6220" width="8.85546875" style="354"/>
    <col min="6221" max="6221" width="8.85546875" style="354"/>
    <col min="6222" max="6222" width="8.85546875" style="354"/>
    <col min="6223" max="6223" width="8.85546875" style="354"/>
    <col min="6224" max="6224" width="8.85546875" style="354"/>
    <col min="6225" max="6225" width="8.85546875" style="354"/>
    <col min="6226" max="6226" width="8.85546875" style="354"/>
    <col min="6227" max="6227" width="8.85546875" style="354"/>
    <col min="6228" max="6228" width="8.85546875" style="354"/>
    <col min="6229" max="6229" width="8.85546875" style="354"/>
    <col min="6230" max="6230" width="8.85546875" style="354"/>
    <col min="6231" max="6231" width="8.85546875" style="354"/>
    <col min="6232" max="6232" width="8.85546875" style="354"/>
    <col min="6233" max="6233" width="8.85546875" style="354"/>
    <col min="6234" max="6234" width="8.85546875" style="354"/>
    <col min="6235" max="6235" width="8.85546875" style="354"/>
    <col min="6236" max="6236" width="8.85546875" style="354"/>
    <col min="6237" max="6237" width="8.85546875" style="354"/>
    <col min="6238" max="6238" width="8.85546875" style="354"/>
    <col min="6239" max="6239" width="8.85546875" style="354"/>
    <col min="6240" max="6240" width="8.85546875" style="354"/>
    <col min="6241" max="6241" width="8.85546875" style="354"/>
    <col min="6242" max="6242" width="8.85546875" style="354"/>
    <col min="6243" max="6243" width="8.85546875" style="354"/>
    <col min="6244" max="6244" width="8.85546875" style="354"/>
    <col min="6245" max="6245" width="8.85546875" style="354"/>
    <col min="6246" max="6246" width="8.85546875" style="354"/>
    <col min="6247" max="6247" width="8.85546875" style="354"/>
    <col min="6248" max="6248" width="8.85546875" style="354"/>
    <col min="6249" max="6249" width="8.85546875" style="354"/>
    <col min="6250" max="6250" width="8.85546875" style="354"/>
    <col min="6251" max="6251" width="8.85546875" style="354"/>
    <col min="6252" max="6252" width="8.85546875" style="354"/>
    <col min="6253" max="6253" width="8.85546875" style="354"/>
    <col min="6254" max="6254" width="8.85546875" style="354"/>
    <col min="6255" max="6255" width="8.85546875" style="354"/>
    <col min="6256" max="6256" width="8.85546875" style="354"/>
    <col min="6257" max="6257" width="8.85546875" style="354"/>
    <col min="6258" max="6258" width="8.85546875" style="354"/>
    <col min="6259" max="6259" width="8.85546875" style="354"/>
    <col min="6260" max="6260" width="8.85546875" style="354"/>
    <col min="6261" max="6261" width="8.85546875" style="354"/>
    <col min="6262" max="6262" width="8.85546875" style="354"/>
    <col min="6263" max="6263" width="8.85546875" style="354"/>
    <col min="6264" max="6264" width="8.85546875" style="354"/>
    <col min="6265" max="6265" width="8.85546875" style="354"/>
    <col min="6266" max="6266" width="8.85546875" style="354"/>
    <col min="6267" max="6267" width="8.85546875" style="354"/>
    <col min="6268" max="6268" width="8.85546875" style="354"/>
    <col min="6269" max="6269" width="8.85546875" style="354"/>
    <col min="6270" max="6270" width="8.85546875" style="354"/>
    <col min="6271" max="6271" width="8.85546875" style="354"/>
    <col min="6272" max="6272" width="8.85546875" style="354"/>
    <col min="6273" max="6273" width="8.85546875" style="354"/>
    <col min="6274" max="6274" width="8.85546875" style="354"/>
    <col min="6275" max="6275" width="8.85546875" style="354"/>
    <col min="6276" max="6276" width="8.85546875" style="354"/>
    <col min="6277" max="6277" width="8.85546875" style="354"/>
    <col min="6278" max="6278" width="8.85546875" style="354"/>
    <col min="6279" max="6279" width="8.85546875" style="354"/>
    <col min="6280" max="6280" width="8.85546875" style="354"/>
    <col min="6281" max="6281" width="8.85546875" style="354"/>
    <col min="6282" max="6282" width="8.85546875" style="354"/>
    <col min="6283" max="6283" width="8.85546875" style="354"/>
    <col min="6284" max="6284" width="8.85546875" style="354"/>
    <col min="6285" max="6285" width="8.85546875" style="354"/>
    <col min="6286" max="6286" width="8.85546875" style="354"/>
    <col min="6287" max="6287" width="8.85546875" style="354"/>
    <col min="6288" max="6288" width="8.85546875" style="354"/>
    <col min="6289" max="6289" width="8.85546875" style="354"/>
    <col min="6290" max="6290" width="8.85546875" style="354"/>
    <col min="6291" max="6291" width="8.85546875" style="354"/>
    <col min="6292" max="6292" width="8.85546875" style="354"/>
    <col min="6293" max="6293" width="8.85546875" style="354"/>
    <col min="6294" max="6294" width="8.85546875" style="354"/>
    <col min="6295" max="6295" width="8.85546875" style="354"/>
    <col min="6296" max="6296" width="8.85546875" style="354"/>
    <col min="6297" max="6297" width="8.85546875" style="354"/>
    <col min="6298" max="6298" width="8.85546875" style="354"/>
    <col min="6299" max="6299" width="8.85546875" style="354"/>
    <col min="6300" max="6300" width="8.85546875" style="354"/>
    <col min="6301" max="6301" width="8.85546875" style="354"/>
    <col min="6302" max="6302" width="8.85546875" style="354"/>
    <col min="6303" max="6303" width="8.85546875" style="354"/>
    <col min="6304" max="6304" width="8.85546875" style="354"/>
    <col min="6305" max="6305" width="8.85546875" style="354"/>
    <col min="6306" max="6306" width="8.85546875" style="354"/>
    <col min="6307" max="6307" width="8.85546875" style="354"/>
    <col min="6308" max="6308" width="8.85546875" style="354"/>
    <col min="6309" max="6309" width="8.85546875" style="354"/>
    <col min="6310" max="6310" width="8.85546875" style="354"/>
    <col min="6311" max="6311" width="8.85546875" style="354"/>
    <col min="6312" max="6312" width="8.85546875" style="354"/>
    <col min="6313" max="6313" width="8.85546875" style="354"/>
    <col min="6314" max="6314" width="8.85546875" style="354"/>
    <col min="6315" max="6315" width="8.85546875" style="354"/>
    <col min="6316" max="6316" width="8.85546875" style="354"/>
    <col min="6317" max="6317" width="8.85546875" style="354"/>
    <col min="6318" max="6318" width="8.85546875" style="354"/>
    <col min="6319" max="6319" width="8.85546875" style="354"/>
    <col min="6320" max="6320" width="8.85546875" style="354"/>
    <col min="6321" max="6321" width="8.85546875" style="354"/>
    <col min="6322" max="6322" width="8.85546875" style="354"/>
    <col min="6323" max="6323" width="8.85546875" style="354"/>
    <col min="6324" max="6324" width="8.85546875" style="354"/>
    <col min="6325" max="6325" width="8.85546875" style="354"/>
    <col min="6326" max="6326" width="8.85546875" style="354"/>
    <col min="6327" max="6327" width="8.85546875" style="354"/>
    <col min="6328" max="6328" width="8.85546875" style="354"/>
    <col min="6329" max="6329" width="8.85546875" style="354"/>
    <col min="6330" max="6330" width="8.85546875" style="354"/>
    <col min="6331" max="6331" width="8.85546875" style="354"/>
    <col min="6332" max="6332" width="8.85546875" style="354"/>
    <col min="6333" max="6333" width="8.85546875" style="354"/>
    <col min="6334" max="6334" width="8.85546875" style="354"/>
    <col min="6335" max="6335" width="8.85546875" style="354"/>
    <col min="6336" max="6336" width="8.85546875" style="354"/>
    <col min="6337" max="6337" width="8.85546875" style="354"/>
    <col min="6338" max="6338" width="8.85546875" style="354"/>
    <col min="6339" max="6339" width="8.85546875" style="354"/>
    <col min="6340" max="6340" width="8.85546875" style="354"/>
    <col min="6341" max="6341" width="8.85546875" style="354"/>
    <col min="6342" max="6342" width="8.85546875" style="354"/>
    <col min="6343" max="6343" width="8.85546875" style="354"/>
    <col min="6344" max="6344" width="8.85546875" style="354"/>
    <col min="6345" max="6345" width="8.85546875" style="354"/>
    <col min="6346" max="6346" width="8.85546875" style="354"/>
    <col min="6347" max="6347" width="8.85546875" style="354"/>
    <col min="6348" max="6348" width="8.85546875" style="354"/>
    <col min="6349" max="6349" width="8.85546875" style="354"/>
    <col min="6350" max="6350" width="8.85546875" style="354"/>
    <col min="6351" max="6351" width="8.85546875" style="354"/>
    <col min="6352" max="6352" width="8.85546875" style="354"/>
    <col min="6353" max="6353" width="8.85546875" style="354"/>
    <col min="6354" max="6354" width="8.85546875" style="354"/>
    <col min="6355" max="6355" width="8.85546875" style="354"/>
    <col min="6356" max="6356" width="8.85546875" style="354"/>
    <col min="6357" max="6357" width="8.85546875" style="354"/>
    <col min="6358" max="6358" width="8.85546875" style="354"/>
    <col min="6359" max="6359" width="8.85546875" style="354"/>
    <col min="6360" max="6360" width="8.85546875" style="354"/>
    <col min="6361" max="6361" width="8.85546875" style="354"/>
    <col min="6362" max="6362" width="8.85546875" style="354"/>
    <col min="6363" max="6363" width="8.85546875" style="354"/>
    <col min="6364" max="6364" width="8.85546875" style="354"/>
    <col min="6365" max="6365" width="8.85546875" style="354"/>
    <col min="6366" max="6366" width="8.85546875" style="354"/>
    <col min="6367" max="6367" width="8.85546875" style="354"/>
    <col min="6368" max="6368" width="8.85546875" style="354"/>
    <col min="6369" max="6369" width="8.85546875" style="354"/>
    <col min="6370" max="6370" width="8.85546875" style="354"/>
    <col min="6371" max="6371" width="8.85546875" style="354"/>
    <col min="6372" max="6372" width="8.85546875" style="354"/>
    <col min="6373" max="6373" width="8.85546875" style="354"/>
    <col min="6374" max="6374" width="8.85546875" style="354"/>
    <col min="6375" max="6375" width="8.85546875" style="354"/>
    <col min="6376" max="6376" width="8.85546875" style="354"/>
    <col min="6377" max="6377" width="8.85546875" style="354"/>
    <col min="6378" max="6378" width="8.85546875" style="354"/>
    <col min="6379" max="6379" width="8.85546875" style="354"/>
    <col min="6380" max="6380" width="8.85546875" style="354"/>
    <col min="6381" max="6381" width="8.85546875" style="354"/>
    <col min="6382" max="6382" width="8.85546875" style="354"/>
    <col min="6383" max="6383" width="8.85546875" style="354"/>
    <col min="6384" max="6384" width="8.85546875" style="354"/>
    <col min="6385" max="6385" width="8.85546875" style="354"/>
    <col min="6386" max="6386" width="8.85546875" style="354"/>
    <col min="6387" max="6387" width="8.85546875" style="354"/>
    <col min="6388" max="6388" width="8.85546875" style="354"/>
    <col min="6389" max="6389" width="8.85546875" style="354"/>
    <col min="6390" max="6390" width="8.85546875" style="354"/>
    <col min="6391" max="6391" width="8.85546875" style="354"/>
    <col min="6392" max="6392" width="8.85546875" style="354"/>
    <col min="6393" max="6393" width="8.85546875" style="354"/>
    <col min="6394" max="6394" width="8.85546875" style="354"/>
    <col min="6395" max="6395" width="8.85546875" style="354"/>
    <col min="6396" max="6396" width="8.85546875" style="354"/>
    <col min="6397" max="6397" width="8.85546875" style="354"/>
    <col min="6398" max="6398" width="8.85546875" style="354"/>
    <col min="6399" max="6399" width="8.85546875" style="354"/>
    <col min="6400" max="6400" width="8.85546875" style="354"/>
    <col min="6401" max="6401" width="8.85546875" style="354"/>
    <col min="6402" max="6402" width="8.85546875" style="354"/>
    <col min="6403" max="6403" width="9.7109375" customWidth="true" style="354"/>
    <col min="6404" max="6404" width="21.85546875" customWidth="true" style="354"/>
    <col min="6405" max="6405" width="13" customWidth="true" style="354"/>
    <col min="6406" max="6406" width="14" customWidth="true" style="354"/>
    <col min="6407" max="6407" width="14" customWidth="true" style="354"/>
    <col min="6408" max="6408" width="14" customWidth="true" style="354"/>
    <col min="6409" max="6409" width="17.140625" customWidth="true" style="354"/>
    <col min="6410" max="6410" width="17.7109375" customWidth="true" style="354"/>
    <col min="6411" max="6411" width="16.28515625" customWidth="true" style="354"/>
    <col min="6412" max="6412" width="14" customWidth="true" style="354"/>
    <col min="6413" max="6413" width="17" customWidth="true" style="354"/>
    <col min="6414" max="6414" width="14.42578125" customWidth="true" style="354"/>
    <col min="6415" max="6415" width="8.85546875" style="354"/>
    <col min="6416" max="6416" width="8.85546875" style="354"/>
    <col min="6417" max="6417" width="8.85546875" style="354"/>
    <col min="6418" max="6418" width="8.85546875" style="354"/>
    <col min="6419" max="6419" width="8.85546875" style="354"/>
    <col min="6420" max="6420" width="8.85546875" style="354"/>
    <col min="6421" max="6421" width="8.85546875" style="354"/>
    <col min="6422" max="6422" width="8.85546875" style="354"/>
    <col min="6423" max="6423" width="8.85546875" style="354"/>
    <col min="6424" max="6424" width="8.85546875" style="354"/>
    <col min="6425" max="6425" width="8.85546875" style="354"/>
    <col min="6426" max="6426" width="8.85546875" style="354"/>
    <col min="6427" max="6427" width="8.85546875" style="354"/>
    <col min="6428" max="6428" width="8.85546875" style="354"/>
    <col min="6429" max="6429" width="8.85546875" style="354"/>
    <col min="6430" max="6430" width="8.85546875" style="354"/>
    <col min="6431" max="6431" width="8.85546875" style="354"/>
    <col min="6432" max="6432" width="8.85546875" style="354"/>
    <col min="6433" max="6433" width="8.85546875" style="354"/>
    <col min="6434" max="6434" width="8.85546875" style="354"/>
    <col min="6435" max="6435" width="8.85546875" style="354"/>
    <col min="6436" max="6436" width="8.85546875" style="354"/>
    <col min="6437" max="6437" width="8.85546875" style="354"/>
    <col min="6438" max="6438" width="8.85546875" style="354"/>
    <col min="6439" max="6439" width="8.85546875" style="354"/>
    <col min="6440" max="6440" width="8.85546875" style="354"/>
    <col min="6441" max="6441" width="8.85546875" style="354"/>
    <col min="6442" max="6442" width="8.85546875" style="354"/>
    <col min="6443" max="6443" width="8.85546875" style="354"/>
    <col min="6444" max="6444" width="8.85546875" style="354"/>
    <col min="6445" max="6445" width="8.85546875" style="354"/>
    <col min="6446" max="6446" width="8.85546875" style="354"/>
    <col min="6447" max="6447" width="8.85546875" style="354"/>
    <col min="6448" max="6448" width="8.85546875" style="354"/>
    <col min="6449" max="6449" width="8.85546875" style="354"/>
    <col min="6450" max="6450" width="8.85546875" style="354"/>
    <col min="6451" max="6451" width="8.85546875" style="354"/>
    <col min="6452" max="6452" width="8.85546875" style="354"/>
    <col min="6453" max="6453" width="8.85546875" style="354"/>
    <col min="6454" max="6454" width="8.85546875" style="354"/>
    <col min="6455" max="6455" width="8.85546875" style="354"/>
    <col min="6456" max="6456" width="8.85546875" style="354"/>
    <col min="6457" max="6457" width="8.85546875" style="354"/>
    <col min="6458" max="6458" width="8.85546875" style="354"/>
    <col min="6459" max="6459" width="8.85546875" style="354"/>
    <col min="6460" max="6460" width="8.85546875" style="354"/>
    <col min="6461" max="6461" width="8.85546875" style="354"/>
    <col min="6462" max="6462" width="8.85546875" style="354"/>
    <col min="6463" max="6463" width="8.85546875" style="354"/>
    <col min="6464" max="6464" width="8.85546875" style="354"/>
    <col min="6465" max="6465" width="8.85546875" style="354"/>
    <col min="6466" max="6466" width="8.85546875" style="354"/>
    <col min="6467" max="6467" width="8.85546875" style="354"/>
    <col min="6468" max="6468" width="8.85546875" style="354"/>
    <col min="6469" max="6469" width="8.85546875" style="354"/>
    <col min="6470" max="6470" width="8.85546875" style="354"/>
    <col min="6471" max="6471" width="8.85546875" style="354"/>
    <col min="6472" max="6472" width="8.85546875" style="354"/>
    <col min="6473" max="6473" width="8.85546875" style="354"/>
    <col min="6474" max="6474" width="8.85546875" style="354"/>
    <col min="6475" max="6475" width="8.85546875" style="354"/>
    <col min="6476" max="6476" width="8.85546875" style="354"/>
    <col min="6477" max="6477" width="8.85546875" style="354"/>
    <col min="6478" max="6478" width="8.85546875" style="354"/>
    <col min="6479" max="6479" width="8.85546875" style="354"/>
    <col min="6480" max="6480" width="8.85546875" style="354"/>
    <col min="6481" max="6481" width="8.85546875" style="354"/>
    <col min="6482" max="6482" width="8.85546875" style="354"/>
    <col min="6483" max="6483" width="8.85546875" style="354"/>
    <col min="6484" max="6484" width="8.85546875" style="354"/>
    <col min="6485" max="6485" width="8.85546875" style="354"/>
    <col min="6486" max="6486" width="8.85546875" style="354"/>
    <col min="6487" max="6487" width="8.85546875" style="354"/>
    <col min="6488" max="6488" width="8.85546875" style="354"/>
    <col min="6489" max="6489" width="8.85546875" style="354"/>
    <col min="6490" max="6490" width="8.85546875" style="354"/>
    <col min="6491" max="6491" width="8.85546875" style="354"/>
    <col min="6492" max="6492" width="8.85546875" style="354"/>
    <col min="6493" max="6493" width="8.85546875" style="354"/>
    <col min="6494" max="6494" width="8.85546875" style="354"/>
    <col min="6495" max="6495" width="8.85546875" style="354"/>
    <col min="6496" max="6496" width="8.85546875" style="354"/>
    <col min="6497" max="6497" width="8.85546875" style="354"/>
    <col min="6498" max="6498" width="8.85546875" style="354"/>
    <col min="6499" max="6499" width="8.85546875" style="354"/>
    <col min="6500" max="6500" width="8.85546875" style="354"/>
    <col min="6501" max="6501" width="8.85546875" style="354"/>
    <col min="6502" max="6502" width="8.85546875" style="354"/>
    <col min="6503" max="6503" width="8.85546875" style="354"/>
    <col min="6504" max="6504" width="8.85546875" style="354"/>
    <col min="6505" max="6505" width="8.85546875" style="354"/>
    <col min="6506" max="6506" width="8.85546875" style="354"/>
    <col min="6507" max="6507" width="8.85546875" style="354"/>
    <col min="6508" max="6508" width="8.85546875" style="354"/>
    <col min="6509" max="6509" width="8.85546875" style="354"/>
    <col min="6510" max="6510" width="8.85546875" style="354"/>
    <col min="6511" max="6511" width="8.85546875" style="354"/>
    <col min="6512" max="6512" width="8.85546875" style="354"/>
    <col min="6513" max="6513" width="8.85546875" style="354"/>
    <col min="6514" max="6514" width="8.85546875" style="354"/>
    <col min="6515" max="6515" width="8.85546875" style="354"/>
    <col min="6516" max="6516" width="8.85546875" style="354"/>
    <col min="6517" max="6517" width="8.85546875" style="354"/>
    <col min="6518" max="6518" width="8.85546875" style="354"/>
    <col min="6519" max="6519" width="8.85546875" style="354"/>
    <col min="6520" max="6520" width="8.85546875" style="354"/>
    <col min="6521" max="6521" width="8.85546875" style="354"/>
    <col min="6522" max="6522" width="8.85546875" style="354"/>
    <col min="6523" max="6523" width="8.85546875" style="354"/>
    <col min="6524" max="6524" width="8.85546875" style="354"/>
    <col min="6525" max="6525" width="8.85546875" style="354"/>
    <col min="6526" max="6526" width="8.85546875" style="354"/>
    <col min="6527" max="6527" width="8.85546875" style="354"/>
    <col min="6528" max="6528" width="8.85546875" style="354"/>
    <col min="6529" max="6529" width="8.85546875" style="354"/>
    <col min="6530" max="6530" width="8.85546875" style="354"/>
    <col min="6531" max="6531" width="8.85546875" style="354"/>
    <col min="6532" max="6532" width="8.85546875" style="354"/>
    <col min="6533" max="6533" width="8.85546875" style="354"/>
    <col min="6534" max="6534" width="8.85546875" style="354"/>
    <col min="6535" max="6535" width="8.85546875" style="354"/>
    <col min="6536" max="6536" width="8.85546875" style="354"/>
    <col min="6537" max="6537" width="8.85546875" style="354"/>
    <col min="6538" max="6538" width="8.85546875" style="354"/>
    <col min="6539" max="6539" width="8.85546875" style="354"/>
    <col min="6540" max="6540" width="8.85546875" style="354"/>
    <col min="6541" max="6541" width="8.85546875" style="354"/>
    <col min="6542" max="6542" width="8.85546875" style="354"/>
    <col min="6543" max="6543" width="8.85546875" style="354"/>
    <col min="6544" max="6544" width="8.85546875" style="354"/>
    <col min="6545" max="6545" width="8.85546875" style="354"/>
    <col min="6546" max="6546" width="8.85546875" style="354"/>
    <col min="6547" max="6547" width="8.85546875" style="354"/>
    <col min="6548" max="6548" width="8.85546875" style="354"/>
    <col min="6549" max="6549" width="8.85546875" style="354"/>
    <col min="6550" max="6550" width="8.85546875" style="354"/>
    <col min="6551" max="6551" width="8.85546875" style="354"/>
    <col min="6552" max="6552" width="8.85546875" style="354"/>
    <col min="6553" max="6553" width="8.85546875" style="354"/>
    <col min="6554" max="6554" width="8.85546875" style="354"/>
    <col min="6555" max="6555" width="8.85546875" style="354"/>
    <col min="6556" max="6556" width="8.85546875" style="354"/>
    <col min="6557" max="6557" width="8.85546875" style="354"/>
    <col min="6558" max="6558" width="8.85546875" style="354"/>
    <col min="6559" max="6559" width="8.85546875" style="354"/>
    <col min="6560" max="6560" width="8.85546875" style="354"/>
    <col min="6561" max="6561" width="8.85546875" style="354"/>
    <col min="6562" max="6562" width="8.85546875" style="354"/>
    <col min="6563" max="6563" width="8.85546875" style="354"/>
    <col min="6564" max="6564" width="8.85546875" style="354"/>
    <col min="6565" max="6565" width="8.85546875" style="354"/>
    <col min="6566" max="6566" width="8.85546875" style="354"/>
    <col min="6567" max="6567" width="8.85546875" style="354"/>
    <col min="6568" max="6568" width="8.85546875" style="354"/>
    <col min="6569" max="6569" width="8.85546875" style="354"/>
    <col min="6570" max="6570" width="8.85546875" style="354"/>
    <col min="6571" max="6571" width="8.85546875" style="354"/>
    <col min="6572" max="6572" width="8.85546875" style="354"/>
    <col min="6573" max="6573" width="8.85546875" style="354"/>
    <col min="6574" max="6574" width="8.85546875" style="354"/>
    <col min="6575" max="6575" width="8.85546875" style="354"/>
    <col min="6576" max="6576" width="8.85546875" style="354"/>
    <col min="6577" max="6577" width="8.85546875" style="354"/>
    <col min="6578" max="6578" width="8.85546875" style="354"/>
    <col min="6579" max="6579" width="8.85546875" style="354"/>
    <col min="6580" max="6580" width="8.85546875" style="354"/>
    <col min="6581" max="6581" width="8.85546875" style="354"/>
    <col min="6582" max="6582" width="8.85546875" style="354"/>
    <col min="6583" max="6583" width="8.85546875" style="354"/>
    <col min="6584" max="6584" width="8.85546875" style="354"/>
    <col min="6585" max="6585" width="8.85546875" style="354"/>
    <col min="6586" max="6586" width="8.85546875" style="354"/>
    <col min="6587" max="6587" width="8.85546875" style="354"/>
    <col min="6588" max="6588" width="8.85546875" style="354"/>
    <col min="6589" max="6589" width="8.85546875" style="354"/>
    <col min="6590" max="6590" width="8.85546875" style="354"/>
    <col min="6591" max="6591" width="8.85546875" style="354"/>
    <col min="6592" max="6592" width="8.85546875" style="354"/>
    <col min="6593" max="6593" width="8.85546875" style="354"/>
    <col min="6594" max="6594" width="8.85546875" style="354"/>
    <col min="6595" max="6595" width="8.85546875" style="354"/>
    <col min="6596" max="6596" width="8.85546875" style="354"/>
    <col min="6597" max="6597" width="8.85546875" style="354"/>
    <col min="6598" max="6598" width="8.85546875" style="354"/>
    <col min="6599" max="6599" width="8.85546875" style="354"/>
    <col min="6600" max="6600" width="8.85546875" style="354"/>
    <col min="6601" max="6601" width="8.85546875" style="354"/>
    <col min="6602" max="6602" width="8.85546875" style="354"/>
    <col min="6603" max="6603" width="8.85546875" style="354"/>
    <col min="6604" max="6604" width="8.85546875" style="354"/>
    <col min="6605" max="6605" width="8.85546875" style="354"/>
    <col min="6606" max="6606" width="8.85546875" style="354"/>
    <col min="6607" max="6607" width="8.85546875" style="354"/>
    <col min="6608" max="6608" width="8.85546875" style="354"/>
    <col min="6609" max="6609" width="8.85546875" style="354"/>
    <col min="6610" max="6610" width="8.85546875" style="354"/>
    <col min="6611" max="6611" width="8.85546875" style="354"/>
    <col min="6612" max="6612" width="8.85546875" style="354"/>
    <col min="6613" max="6613" width="8.85546875" style="354"/>
    <col min="6614" max="6614" width="8.85546875" style="354"/>
    <col min="6615" max="6615" width="8.85546875" style="354"/>
    <col min="6616" max="6616" width="8.85546875" style="354"/>
    <col min="6617" max="6617" width="8.85546875" style="354"/>
    <col min="6618" max="6618" width="8.85546875" style="354"/>
    <col min="6619" max="6619" width="8.85546875" style="354"/>
    <col min="6620" max="6620" width="8.85546875" style="354"/>
    <col min="6621" max="6621" width="8.85546875" style="354"/>
    <col min="6622" max="6622" width="8.85546875" style="354"/>
    <col min="6623" max="6623" width="8.85546875" style="354"/>
    <col min="6624" max="6624" width="8.85546875" style="354"/>
    <col min="6625" max="6625" width="8.85546875" style="354"/>
    <col min="6626" max="6626" width="8.85546875" style="354"/>
    <col min="6627" max="6627" width="8.85546875" style="354"/>
    <col min="6628" max="6628" width="8.85546875" style="354"/>
    <col min="6629" max="6629" width="8.85546875" style="354"/>
    <col min="6630" max="6630" width="8.85546875" style="354"/>
    <col min="6631" max="6631" width="8.85546875" style="354"/>
    <col min="6632" max="6632" width="8.85546875" style="354"/>
    <col min="6633" max="6633" width="8.85546875" style="354"/>
    <col min="6634" max="6634" width="8.85546875" style="354"/>
    <col min="6635" max="6635" width="8.85546875" style="354"/>
    <col min="6636" max="6636" width="8.85546875" style="354"/>
    <col min="6637" max="6637" width="8.85546875" style="354"/>
    <col min="6638" max="6638" width="8.85546875" style="354"/>
    <col min="6639" max="6639" width="8.85546875" style="354"/>
    <col min="6640" max="6640" width="8.85546875" style="354"/>
    <col min="6641" max="6641" width="8.85546875" style="354"/>
    <col min="6642" max="6642" width="8.85546875" style="354"/>
    <col min="6643" max="6643" width="8.85546875" style="354"/>
    <col min="6644" max="6644" width="8.85546875" style="354"/>
    <col min="6645" max="6645" width="8.85546875" style="354"/>
    <col min="6646" max="6646" width="8.85546875" style="354"/>
    <col min="6647" max="6647" width="8.85546875" style="354"/>
    <col min="6648" max="6648" width="8.85546875" style="354"/>
    <col min="6649" max="6649" width="8.85546875" style="354"/>
    <col min="6650" max="6650" width="8.85546875" style="354"/>
    <col min="6651" max="6651" width="8.85546875" style="354"/>
    <col min="6652" max="6652" width="8.85546875" style="354"/>
    <col min="6653" max="6653" width="8.85546875" style="354"/>
    <col min="6654" max="6654" width="8.85546875" style="354"/>
    <col min="6655" max="6655" width="8.85546875" style="354"/>
    <col min="6656" max="6656" width="8.85546875" style="354"/>
    <col min="6657" max="6657" width="8.85546875" style="354"/>
    <col min="6658" max="6658" width="8.85546875" style="354"/>
    <col min="6659" max="6659" width="9.7109375" customWidth="true" style="354"/>
    <col min="6660" max="6660" width="21.85546875" customWidth="true" style="354"/>
    <col min="6661" max="6661" width="13" customWidth="true" style="354"/>
    <col min="6662" max="6662" width="14" customWidth="true" style="354"/>
    <col min="6663" max="6663" width="14" customWidth="true" style="354"/>
    <col min="6664" max="6664" width="14" customWidth="true" style="354"/>
    <col min="6665" max="6665" width="17.140625" customWidth="true" style="354"/>
    <col min="6666" max="6666" width="17.7109375" customWidth="true" style="354"/>
    <col min="6667" max="6667" width="16.28515625" customWidth="true" style="354"/>
    <col min="6668" max="6668" width="14" customWidth="true" style="354"/>
    <col min="6669" max="6669" width="17" customWidth="true" style="354"/>
    <col min="6670" max="6670" width="14.42578125" customWidth="true" style="354"/>
    <col min="6671" max="6671" width="8.85546875" style="354"/>
    <col min="6672" max="6672" width="8.85546875" style="354"/>
    <col min="6673" max="6673" width="8.85546875" style="354"/>
    <col min="6674" max="6674" width="8.85546875" style="354"/>
    <col min="6675" max="6675" width="8.85546875" style="354"/>
    <col min="6676" max="6676" width="8.85546875" style="354"/>
    <col min="6677" max="6677" width="8.85546875" style="354"/>
    <col min="6678" max="6678" width="8.85546875" style="354"/>
    <col min="6679" max="6679" width="8.85546875" style="354"/>
    <col min="6680" max="6680" width="8.85546875" style="354"/>
    <col min="6681" max="6681" width="8.85546875" style="354"/>
    <col min="6682" max="6682" width="8.85546875" style="354"/>
    <col min="6683" max="6683" width="8.85546875" style="354"/>
    <col min="6684" max="6684" width="8.85546875" style="354"/>
    <col min="6685" max="6685" width="8.85546875" style="354"/>
    <col min="6686" max="6686" width="8.85546875" style="354"/>
    <col min="6687" max="6687" width="8.85546875" style="354"/>
    <col min="6688" max="6688" width="8.85546875" style="354"/>
    <col min="6689" max="6689" width="8.85546875" style="354"/>
    <col min="6690" max="6690" width="8.85546875" style="354"/>
    <col min="6691" max="6691" width="8.85546875" style="354"/>
    <col min="6692" max="6692" width="8.85546875" style="354"/>
    <col min="6693" max="6693" width="8.85546875" style="354"/>
    <col min="6694" max="6694" width="8.85546875" style="354"/>
    <col min="6695" max="6695" width="8.85546875" style="354"/>
    <col min="6696" max="6696" width="8.85546875" style="354"/>
    <col min="6697" max="6697" width="8.85546875" style="354"/>
    <col min="6698" max="6698" width="8.85546875" style="354"/>
    <col min="6699" max="6699" width="8.85546875" style="354"/>
    <col min="6700" max="6700" width="8.85546875" style="354"/>
    <col min="6701" max="6701" width="8.85546875" style="354"/>
    <col min="6702" max="6702" width="8.85546875" style="354"/>
    <col min="6703" max="6703" width="8.85546875" style="354"/>
    <col min="6704" max="6704" width="8.85546875" style="354"/>
    <col min="6705" max="6705" width="8.85546875" style="354"/>
    <col min="6706" max="6706" width="8.85546875" style="354"/>
    <col min="6707" max="6707" width="8.85546875" style="354"/>
    <col min="6708" max="6708" width="8.85546875" style="354"/>
    <col min="6709" max="6709" width="8.85546875" style="354"/>
    <col min="6710" max="6710" width="8.85546875" style="354"/>
    <col min="6711" max="6711" width="8.85546875" style="354"/>
    <col min="6712" max="6712" width="8.85546875" style="354"/>
    <col min="6713" max="6713" width="8.85546875" style="354"/>
    <col min="6714" max="6714" width="8.85546875" style="354"/>
    <col min="6715" max="6715" width="8.85546875" style="354"/>
    <col min="6716" max="6716" width="8.85546875" style="354"/>
    <col min="6717" max="6717" width="8.85546875" style="354"/>
    <col min="6718" max="6718" width="8.85546875" style="354"/>
    <col min="6719" max="6719" width="8.85546875" style="354"/>
    <col min="6720" max="6720" width="8.85546875" style="354"/>
    <col min="6721" max="6721" width="8.85546875" style="354"/>
    <col min="6722" max="6722" width="8.85546875" style="354"/>
    <col min="6723" max="6723" width="8.85546875" style="354"/>
    <col min="6724" max="6724" width="8.85546875" style="354"/>
    <col min="6725" max="6725" width="8.85546875" style="354"/>
    <col min="6726" max="6726" width="8.85546875" style="354"/>
    <col min="6727" max="6727" width="8.85546875" style="354"/>
    <col min="6728" max="6728" width="8.85546875" style="354"/>
    <col min="6729" max="6729" width="8.85546875" style="354"/>
    <col min="6730" max="6730" width="8.85546875" style="354"/>
    <col min="6731" max="6731" width="8.85546875" style="354"/>
    <col min="6732" max="6732" width="8.85546875" style="354"/>
    <col min="6733" max="6733" width="8.85546875" style="354"/>
    <col min="6734" max="6734" width="8.85546875" style="354"/>
    <col min="6735" max="6735" width="8.85546875" style="354"/>
    <col min="6736" max="6736" width="8.85546875" style="354"/>
    <col min="6737" max="6737" width="8.85546875" style="354"/>
    <col min="6738" max="6738" width="8.85546875" style="354"/>
    <col min="6739" max="6739" width="8.85546875" style="354"/>
    <col min="6740" max="6740" width="8.85546875" style="354"/>
    <col min="6741" max="6741" width="8.85546875" style="354"/>
    <col min="6742" max="6742" width="8.85546875" style="354"/>
    <col min="6743" max="6743" width="8.85546875" style="354"/>
    <col min="6744" max="6744" width="8.85546875" style="354"/>
    <col min="6745" max="6745" width="8.85546875" style="354"/>
    <col min="6746" max="6746" width="8.85546875" style="354"/>
    <col min="6747" max="6747" width="8.85546875" style="354"/>
    <col min="6748" max="6748" width="8.85546875" style="354"/>
    <col min="6749" max="6749" width="8.85546875" style="354"/>
    <col min="6750" max="6750" width="8.85546875" style="354"/>
    <col min="6751" max="6751" width="8.85546875" style="354"/>
    <col min="6752" max="6752" width="8.85546875" style="354"/>
    <col min="6753" max="6753" width="8.85546875" style="354"/>
    <col min="6754" max="6754" width="8.85546875" style="354"/>
    <col min="6755" max="6755" width="8.85546875" style="354"/>
    <col min="6756" max="6756" width="8.85546875" style="354"/>
    <col min="6757" max="6757" width="8.85546875" style="354"/>
    <col min="6758" max="6758" width="8.85546875" style="354"/>
    <col min="6759" max="6759" width="8.85546875" style="354"/>
    <col min="6760" max="6760" width="8.85546875" style="354"/>
    <col min="6761" max="6761" width="8.85546875" style="354"/>
    <col min="6762" max="6762" width="8.85546875" style="354"/>
    <col min="6763" max="6763" width="8.85546875" style="354"/>
    <col min="6764" max="6764" width="8.85546875" style="354"/>
    <col min="6765" max="6765" width="8.85546875" style="354"/>
    <col min="6766" max="6766" width="8.85546875" style="354"/>
    <col min="6767" max="6767" width="8.85546875" style="354"/>
    <col min="6768" max="6768" width="8.85546875" style="354"/>
    <col min="6769" max="6769" width="8.85546875" style="354"/>
    <col min="6770" max="6770" width="8.85546875" style="354"/>
    <col min="6771" max="6771" width="8.85546875" style="354"/>
    <col min="6772" max="6772" width="8.85546875" style="354"/>
    <col min="6773" max="6773" width="8.85546875" style="354"/>
    <col min="6774" max="6774" width="8.85546875" style="354"/>
    <col min="6775" max="6775" width="8.85546875" style="354"/>
    <col min="6776" max="6776" width="8.85546875" style="354"/>
    <col min="6777" max="6777" width="8.85546875" style="354"/>
    <col min="6778" max="6778" width="8.85546875" style="354"/>
    <col min="6779" max="6779" width="8.85546875" style="354"/>
    <col min="6780" max="6780" width="8.85546875" style="354"/>
    <col min="6781" max="6781" width="8.85546875" style="354"/>
    <col min="6782" max="6782" width="8.85546875" style="354"/>
    <col min="6783" max="6783" width="8.85546875" style="354"/>
    <col min="6784" max="6784" width="8.85546875" style="354"/>
    <col min="6785" max="6785" width="8.85546875" style="354"/>
    <col min="6786" max="6786" width="8.85546875" style="354"/>
    <col min="6787" max="6787" width="8.85546875" style="354"/>
    <col min="6788" max="6788" width="8.85546875" style="354"/>
    <col min="6789" max="6789" width="8.85546875" style="354"/>
    <col min="6790" max="6790" width="8.85546875" style="354"/>
    <col min="6791" max="6791" width="8.85546875" style="354"/>
    <col min="6792" max="6792" width="8.85546875" style="354"/>
    <col min="6793" max="6793" width="8.85546875" style="354"/>
    <col min="6794" max="6794" width="8.85546875" style="354"/>
    <col min="6795" max="6795" width="8.85546875" style="354"/>
    <col min="6796" max="6796" width="8.85546875" style="354"/>
    <col min="6797" max="6797" width="8.85546875" style="354"/>
    <col min="6798" max="6798" width="8.85546875" style="354"/>
    <col min="6799" max="6799" width="8.85546875" style="354"/>
    <col min="6800" max="6800" width="8.85546875" style="354"/>
    <col min="6801" max="6801" width="8.85546875" style="354"/>
    <col min="6802" max="6802" width="8.85546875" style="354"/>
    <col min="6803" max="6803" width="8.85546875" style="354"/>
    <col min="6804" max="6804" width="8.85546875" style="354"/>
    <col min="6805" max="6805" width="8.85546875" style="354"/>
    <col min="6806" max="6806" width="8.85546875" style="354"/>
    <col min="6807" max="6807" width="8.85546875" style="354"/>
    <col min="6808" max="6808" width="8.85546875" style="354"/>
    <col min="6809" max="6809" width="8.85546875" style="354"/>
    <col min="6810" max="6810" width="8.85546875" style="354"/>
    <col min="6811" max="6811" width="8.85546875" style="354"/>
    <col min="6812" max="6812" width="8.85546875" style="354"/>
    <col min="6813" max="6813" width="8.85546875" style="354"/>
    <col min="6814" max="6814" width="8.85546875" style="354"/>
    <col min="6815" max="6815" width="8.85546875" style="354"/>
    <col min="6816" max="6816" width="8.85546875" style="354"/>
    <col min="6817" max="6817" width="8.85546875" style="354"/>
    <col min="6818" max="6818" width="8.85546875" style="354"/>
    <col min="6819" max="6819" width="8.85546875" style="354"/>
    <col min="6820" max="6820" width="8.85546875" style="354"/>
    <col min="6821" max="6821" width="8.85546875" style="354"/>
    <col min="6822" max="6822" width="8.85546875" style="354"/>
    <col min="6823" max="6823" width="8.85546875" style="354"/>
    <col min="6824" max="6824" width="8.85546875" style="354"/>
    <col min="6825" max="6825" width="8.85546875" style="354"/>
    <col min="6826" max="6826" width="8.85546875" style="354"/>
    <col min="6827" max="6827" width="8.85546875" style="354"/>
    <col min="6828" max="6828" width="8.85546875" style="354"/>
    <col min="6829" max="6829" width="8.85546875" style="354"/>
    <col min="6830" max="6830" width="8.85546875" style="354"/>
    <col min="6831" max="6831" width="8.85546875" style="354"/>
    <col min="6832" max="6832" width="8.85546875" style="354"/>
    <col min="6833" max="6833" width="8.85546875" style="354"/>
    <col min="6834" max="6834" width="8.85546875" style="354"/>
    <col min="6835" max="6835" width="8.85546875" style="354"/>
    <col min="6836" max="6836" width="8.85546875" style="354"/>
    <col min="6837" max="6837" width="8.85546875" style="354"/>
    <col min="6838" max="6838" width="8.85546875" style="354"/>
    <col min="6839" max="6839" width="8.85546875" style="354"/>
    <col min="6840" max="6840" width="8.85546875" style="354"/>
    <col min="6841" max="6841" width="8.85546875" style="354"/>
    <col min="6842" max="6842" width="8.85546875" style="354"/>
    <col min="6843" max="6843" width="8.85546875" style="354"/>
    <col min="6844" max="6844" width="8.85546875" style="354"/>
    <col min="6845" max="6845" width="8.85546875" style="354"/>
    <col min="6846" max="6846" width="8.85546875" style="354"/>
    <col min="6847" max="6847" width="8.85546875" style="354"/>
    <col min="6848" max="6848" width="8.85546875" style="354"/>
    <col min="6849" max="6849" width="8.85546875" style="354"/>
    <col min="6850" max="6850" width="8.85546875" style="354"/>
    <col min="6851" max="6851" width="8.85546875" style="354"/>
    <col min="6852" max="6852" width="8.85546875" style="354"/>
    <col min="6853" max="6853" width="8.85546875" style="354"/>
    <col min="6854" max="6854" width="8.85546875" style="354"/>
    <col min="6855" max="6855" width="8.85546875" style="354"/>
    <col min="6856" max="6856" width="8.85546875" style="354"/>
    <col min="6857" max="6857" width="8.85546875" style="354"/>
    <col min="6858" max="6858" width="8.85546875" style="354"/>
    <col min="6859" max="6859" width="8.85546875" style="354"/>
    <col min="6860" max="6860" width="8.85546875" style="354"/>
    <col min="6861" max="6861" width="8.85546875" style="354"/>
    <col min="6862" max="6862" width="8.85546875" style="354"/>
    <col min="6863" max="6863" width="8.85546875" style="354"/>
    <col min="6864" max="6864" width="8.85546875" style="354"/>
    <col min="6865" max="6865" width="8.85546875" style="354"/>
    <col min="6866" max="6866" width="8.85546875" style="354"/>
    <col min="6867" max="6867" width="8.85546875" style="354"/>
    <col min="6868" max="6868" width="8.85546875" style="354"/>
    <col min="6869" max="6869" width="8.85546875" style="354"/>
    <col min="6870" max="6870" width="8.85546875" style="354"/>
    <col min="6871" max="6871" width="8.85546875" style="354"/>
    <col min="6872" max="6872" width="8.85546875" style="354"/>
    <col min="6873" max="6873" width="8.85546875" style="354"/>
    <col min="6874" max="6874" width="8.85546875" style="354"/>
    <col min="6875" max="6875" width="8.85546875" style="354"/>
    <col min="6876" max="6876" width="8.85546875" style="354"/>
    <col min="6877" max="6877" width="8.85546875" style="354"/>
    <col min="6878" max="6878" width="8.85546875" style="354"/>
    <col min="6879" max="6879" width="8.85546875" style="354"/>
    <col min="6880" max="6880" width="8.85546875" style="354"/>
    <col min="6881" max="6881" width="8.85546875" style="354"/>
    <col min="6882" max="6882" width="8.85546875" style="354"/>
    <col min="6883" max="6883" width="8.85546875" style="354"/>
    <col min="6884" max="6884" width="8.85546875" style="354"/>
    <col min="6885" max="6885" width="8.85546875" style="354"/>
    <col min="6886" max="6886" width="8.85546875" style="354"/>
    <col min="6887" max="6887" width="8.85546875" style="354"/>
    <col min="6888" max="6888" width="8.85546875" style="354"/>
    <col min="6889" max="6889" width="8.85546875" style="354"/>
    <col min="6890" max="6890" width="8.85546875" style="354"/>
    <col min="6891" max="6891" width="8.85546875" style="354"/>
    <col min="6892" max="6892" width="8.85546875" style="354"/>
    <col min="6893" max="6893" width="8.85546875" style="354"/>
    <col min="6894" max="6894" width="8.85546875" style="354"/>
    <col min="6895" max="6895" width="8.85546875" style="354"/>
    <col min="6896" max="6896" width="8.85546875" style="354"/>
    <col min="6897" max="6897" width="8.85546875" style="354"/>
    <col min="6898" max="6898" width="8.85546875" style="354"/>
    <col min="6899" max="6899" width="8.85546875" style="354"/>
    <col min="6900" max="6900" width="8.85546875" style="354"/>
    <col min="6901" max="6901" width="8.85546875" style="354"/>
    <col min="6902" max="6902" width="8.85546875" style="354"/>
    <col min="6903" max="6903" width="8.85546875" style="354"/>
    <col min="6904" max="6904" width="8.85546875" style="354"/>
    <col min="6905" max="6905" width="8.85546875" style="354"/>
    <col min="6906" max="6906" width="8.85546875" style="354"/>
    <col min="6907" max="6907" width="8.85546875" style="354"/>
    <col min="6908" max="6908" width="8.85546875" style="354"/>
    <col min="6909" max="6909" width="8.85546875" style="354"/>
    <col min="6910" max="6910" width="8.85546875" style="354"/>
    <col min="6911" max="6911" width="8.85546875" style="354"/>
    <col min="6912" max="6912" width="8.85546875" style="354"/>
    <col min="6913" max="6913" width="8.85546875" style="354"/>
    <col min="6914" max="6914" width="8.85546875" style="354"/>
    <col min="6915" max="6915" width="9.7109375" customWidth="true" style="354"/>
    <col min="6916" max="6916" width="21.85546875" customWidth="true" style="354"/>
    <col min="6917" max="6917" width="13" customWidth="true" style="354"/>
    <col min="6918" max="6918" width="14" customWidth="true" style="354"/>
    <col min="6919" max="6919" width="14" customWidth="true" style="354"/>
    <col min="6920" max="6920" width="14" customWidth="true" style="354"/>
    <col min="6921" max="6921" width="17.140625" customWidth="true" style="354"/>
    <col min="6922" max="6922" width="17.7109375" customWidth="true" style="354"/>
    <col min="6923" max="6923" width="16.28515625" customWidth="true" style="354"/>
    <col min="6924" max="6924" width="14" customWidth="true" style="354"/>
    <col min="6925" max="6925" width="17" customWidth="true" style="354"/>
    <col min="6926" max="6926" width="14.42578125" customWidth="true" style="354"/>
    <col min="6927" max="6927" width="8.85546875" style="354"/>
    <col min="6928" max="6928" width="8.85546875" style="354"/>
    <col min="6929" max="6929" width="8.85546875" style="354"/>
    <col min="6930" max="6930" width="8.85546875" style="354"/>
    <col min="6931" max="6931" width="8.85546875" style="354"/>
    <col min="6932" max="6932" width="8.85546875" style="354"/>
    <col min="6933" max="6933" width="8.85546875" style="354"/>
    <col min="6934" max="6934" width="8.85546875" style="354"/>
    <col min="6935" max="6935" width="8.85546875" style="354"/>
    <col min="6936" max="6936" width="8.85546875" style="354"/>
    <col min="6937" max="6937" width="8.85546875" style="354"/>
    <col min="6938" max="6938" width="8.85546875" style="354"/>
    <col min="6939" max="6939" width="8.85546875" style="354"/>
    <col min="6940" max="6940" width="8.85546875" style="354"/>
    <col min="6941" max="6941" width="8.85546875" style="354"/>
    <col min="6942" max="6942" width="8.85546875" style="354"/>
    <col min="6943" max="6943" width="8.85546875" style="354"/>
    <col min="6944" max="6944" width="8.85546875" style="354"/>
    <col min="6945" max="6945" width="8.85546875" style="354"/>
    <col min="6946" max="6946" width="8.85546875" style="354"/>
    <col min="6947" max="6947" width="8.85546875" style="354"/>
    <col min="6948" max="6948" width="8.85546875" style="354"/>
    <col min="6949" max="6949" width="8.85546875" style="354"/>
    <col min="6950" max="6950" width="8.85546875" style="354"/>
    <col min="6951" max="6951" width="8.85546875" style="354"/>
    <col min="6952" max="6952" width="8.85546875" style="354"/>
    <col min="6953" max="6953" width="8.85546875" style="354"/>
    <col min="6954" max="6954" width="8.85546875" style="354"/>
    <col min="6955" max="6955" width="8.85546875" style="354"/>
    <col min="6956" max="6956" width="8.85546875" style="354"/>
    <col min="6957" max="6957" width="8.85546875" style="354"/>
    <col min="6958" max="6958" width="8.85546875" style="354"/>
    <col min="6959" max="6959" width="8.85546875" style="354"/>
    <col min="6960" max="6960" width="8.85546875" style="354"/>
    <col min="6961" max="6961" width="8.85546875" style="354"/>
    <col min="6962" max="6962" width="8.85546875" style="354"/>
    <col min="6963" max="6963" width="8.85546875" style="354"/>
    <col min="6964" max="6964" width="8.85546875" style="354"/>
    <col min="6965" max="6965" width="8.85546875" style="354"/>
    <col min="6966" max="6966" width="8.85546875" style="354"/>
    <col min="6967" max="6967" width="8.85546875" style="354"/>
    <col min="6968" max="6968" width="8.85546875" style="354"/>
    <col min="6969" max="6969" width="8.85546875" style="354"/>
    <col min="6970" max="6970" width="8.85546875" style="354"/>
    <col min="6971" max="6971" width="8.85546875" style="354"/>
    <col min="6972" max="6972" width="8.85546875" style="354"/>
    <col min="6973" max="6973" width="8.85546875" style="354"/>
    <col min="6974" max="6974" width="8.85546875" style="354"/>
    <col min="6975" max="6975" width="8.85546875" style="354"/>
    <col min="6976" max="6976" width="8.85546875" style="354"/>
    <col min="6977" max="6977" width="8.85546875" style="354"/>
    <col min="6978" max="6978" width="8.85546875" style="354"/>
    <col min="6979" max="6979" width="8.85546875" style="354"/>
    <col min="6980" max="6980" width="8.85546875" style="354"/>
    <col min="6981" max="6981" width="8.85546875" style="354"/>
    <col min="6982" max="6982" width="8.85546875" style="354"/>
    <col min="6983" max="6983" width="8.85546875" style="354"/>
    <col min="6984" max="6984" width="8.85546875" style="354"/>
    <col min="6985" max="6985" width="8.85546875" style="354"/>
    <col min="6986" max="6986" width="8.85546875" style="354"/>
    <col min="6987" max="6987" width="8.85546875" style="354"/>
    <col min="6988" max="6988" width="8.85546875" style="354"/>
    <col min="6989" max="6989" width="8.85546875" style="354"/>
    <col min="6990" max="6990" width="8.85546875" style="354"/>
    <col min="6991" max="6991" width="8.85546875" style="354"/>
    <col min="6992" max="6992" width="8.85546875" style="354"/>
    <col min="6993" max="6993" width="8.85546875" style="354"/>
    <col min="6994" max="6994" width="8.85546875" style="354"/>
    <col min="6995" max="6995" width="8.85546875" style="354"/>
    <col min="6996" max="6996" width="8.85546875" style="354"/>
    <col min="6997" max="6997" width="8.85546875" style="354"/>
    <col min="6998" max="6998" width="8.85546875" style="354"/>
    <col min="6999" max="6999" width="8.85546875" style="354"/>
    <col min="7000" max="7000" width="8.85546875" style="354"/>
    <col min="7001" max="7001" width="8.85546875" style="354"/>
    <col min="7002" max="7002" width="8.85546875" style="354"/>
    <col min="7003" max="7003" width="8.85546875" style="354"/>
    <col min="7004" max="7004" width="8.85546875" style="354"/>
    <col min="7005" max="7005" width="8.85546875" style="354"/>
    <col min="7006" max="7006" width="8.85546875" style="354"/>
    <col min="7007" max="7007" width="8.85546875" style="354"/>
    <col min="7008" max="7008" width="8.85546875" style="354"/>
    <col min="7009" max="7009" width="8.85546875" style="354"/>
    <col min="7010" max="7010" width="8.85546875" style="354"/>
    <col min="7011" max="7011" width="8.85546875" style="354"/>
    <col min="7012" max="7012" width="8.85546875" style="354"/>
    <col min="7013" max="7013" width="8.85546875" style="354"/>
    <col min="7014" max="7014" width="8.85546875" style="354"/>
    <col min="7015" max="7015" width="8.85546875" style="354"/>
    <col min="7016" max="7016" width="8.85546875" style="354"/>
    <col min="7017" max="7017" width="8.85546875" style="354"/>
    <col min="7018" max="7018" width="8.85546875" style="354"/>
    <col min="7019" max="7019" width="8.85546875" style="354"/>
    <col min="7020" max="7020" width="8.85546875" style="354"/>
    <col min="7021" max="7021" width="8.85546875" style="354"/>
    <col min="7022" max="7022" width="8.85546875" style="354"/>
    <col min="7023" max="7023" width="8.85546875" style="354"/>
    <col min="7024" max="7024" width="8.85546875" style="354"/>
    <col min="7025" max="7025" width="8.85546875" style="354"/>
    <col min="7026" max="7026" width="8.85546875" style="354"/>
    <col min="7027" max="7027" width="8.85546875" style="354"/>
    <col min="7028" max="7028" width="8.85546875" style="354"/>
    <col min="7029" max="7029" width="8.85546875" style="354"/>
    <col min="7030" max="7030" width="8.85546875" style="354"/>
    <col min="7031" max="7031" width="8.85546875" style="354"/>
    <col min="7032" max="7032" width="8.85546875" style="354"/>
    <col min="7033" max="7033" width="8.85546875" style="354"/>
    <col min="7034" max="7034" width="8.85546875" style="354"/>
    <col min="7035" max="7035" width="8.85546875" style="354"/>
    <col min="7036" max="7036" width="8.85546875" style="354"/>
    <col min="7037" max="7037" width="8.85546875" style="354"/>
    <col min="7038" max="7038" width="8.85546875" style="354"/>
    <col min="7039" max="7039" width="8.85546875" style="354"/>
    <col min="7040" max="7040" width="8.85546875" style="354"/>
    <col min="7041" max="7041" width="8.85546875" style="354"/>
    <col min="7042" max="7042" width="8.85546875" style="354"/>
    <col min="7043" max="7043" width="8.85546875" style="354"/>
    <col min="7044" max="7044" width="8.85546875" style="354"/>
    <col min="7045" max="7045" width="8.85546875" style="354"/>
    <col min="7046" max="7046" width="8.85546875" style="354"/>
    <col min="7047" max="7047" width="8.85546875" style="354"/>
    <col min="7048" max="7048" width="8.85546875" style="354"/>
    <col min="7049" max="7049" width="8.85546875" style="354"/>
    <col min="7050" max="7050" width="8.85546875" style="354"/>
    <col min="7051" max="7051" width="8.85546875" style="354"/>
    <col min="7052" max="7052" width="8.85546875" style="354"/>
    <col min="7053" max="7053" width="8.85546875" style="354"/>
    <col min="7054" max="7054" width="8.85546875" style="354"/>
    <col min="7055" max="7055" width="8.85546875" style="354"/>
    <col min="7056" max="7056" width="8.85546875" style="354"/>
    <col min="7057" max="7057" width="8.85546875" style="354"/>
    <col min="7058" max="7058" width="8.85546875" style="354"/>
    <col min="7059" max="7059" width="8.85546875" style="354"/>
    <col min="7060" max="7060" width="8.85546875" style="354"/>
    <col min="7061" max="7061" width="8.85546875" style="354"/>
    <col min="7062" max="7062" width="8.85546875" style="354"/>
    <col min="7063" max="7063" width="8.85546875" style="354"/>
    <col min="7064" max="7064" width="8.85546875" style="354"/>
    <col min="7065" max="7065" width="8.85546875" style="354"/>
    <col min="7066" max="7066" width="8.85546875" style="354"/>
    <col min="7067" max="7067" width="8.85546875" style="354"/>
    <col min="7068" max="7068" width="8.85546875" style="354"/>
    <col min="7069" max="7069" width="8.85546875" style="354"/>
    <col min="7070" max="7070" width="8.85546875" style="354"/>
    <col min="7071" max="7071" width="8.85546875" style="354"/>
    <col min="7072" max="7072" width="8.85546875" style="354"/>
    <col min="7073" max="7073" width="8.85546875" style="354"/>
    <col min="7074" max="7074" width="8.85546875" style="354"/>
    <col min="7075" max="7075" width="8.85546875" style="354"/>
    <col min="7076" max="7076" width="8.85546875" style="354"/>
    <col min="7077" max="7077" width="8.85546875" style="354"/>
    <col min="7078" max="7078" width="8.85546875" style="354"/>
    <col min="7079" max="7079" width="8.85546875" style="354"/>
    <col min="7080" max="7080" width="8.85546875" style="354"/>
    <col min="7081" max="7081" width="8.85546875" style="354"/>
    <col min="7082" max="7082" width="8.85546875" style="354"/>
    <col min="7083" max="7083" width="8.85546875" style="354"/>
    <col min="7084" max="7084" width="8.85546875" style="354"/>
    <col min="7085" max="7085" width="8.85546875" style="354"/>
    <col min="7086" max="7086" width="8.85546875" style="354"/>
    <col min="7087" max="7087" width="8.85546875" style="354"/>
    <col min="7088" max="7088" width="8.85546875" style="354"/>
    <col min="7089" max="7089" width="8.85546875" style="354"/>
    <col min="7090" max="7090" width="8.85546875" style="354"/>
    <col min="7091" max="7091" width="8.85546875" style="354"/>
    <col min="7092" max="7092" width="8.85546875" style="354"/>
    <col min="7093" max="7093" width="8.85546875" style="354"/>
    <col min="7094" max="7094" width="8.85546875" style="354"/>
    <col min="7095" max="7095" width="8.85546875" style="354"/>
    <col min="7096" max="7096" width="8.85546875" style="354"/>
    <col min="7097" max="7097" width="8.85546875" style="354"/>
    <col min="7098" max="7098" width="8.85546875" style="354"/>
    <col min="7099" max="7099" width="8.85546875" style="354"/>
    <col min="7100" max="7100" width="8.85546875" style="354"/>
    <col min="7101" max="7101" width="8.85546875" style="354"/>
    <col min="7102" max="7102" width="8.85546875" style="354"/>
    <col min="7103" max="7103" width="8.85546875" style="354"/>
    <col min="7104" max="7104" width="8.85546875" style="354"/>
    <col min="7105" max="7105" width="8.85546875" style="354"/>
    <col min="7106" max="7106" width="8.85546875" style="354"/>
    <col min="7107" max="7107" width="8.85546875" style="354"/>
    <col min="7108" max="7108" width="8.85546875" style="354"/>
    <col min="7109" max="7109" width="8.85546875" style="354"/>
    <col min="7110" max="7110" width="8.85546875" style="354"/>
    <col min="7111" max="7111" width="8.85546875" style="354"/>
    <col min="7112" max="7112" width="8.85546875" style="354"/>
    <col min="7113" max="7113" width="8.85546875" style="354"/>
    <col min="7114" max="7114" width="8.85546875" style="354"/>
    <col min="7115" max="7115" width="8.85546875" style="354"/>
    <col min="7116" max="7116" width="8.85546875" style="354"/>
    <col min="7117" max="7117" width="8.85546875" style="354"/>
    <col min="7118" max="7118" width="8.85546875" style="354"/>
    <col min="7119" max="7119" width="8.85546875" style="354"/>
    <col min="7120" max="7120" width="8.85546875" style="354"/>
    <col min="7121" max="7121" width="8.85546875" style="354"/>
    <col min="7122" max="7122" width="8.85546875" style="354"/>
    <col min="7123" max="7123" width="8.85546875" style="354"/>
    <col min="7124" max="7124" width="8.85546875" style="354"/>
    <col min="7125" max="7125" width="8.85546875" style="354"/>
    <col min="7126" max="7126" width="8.85546875" style="354"/>
    <col min="7127" max="7127" width="8.85546875" style="354"/>
    <col min="7128" max="7128" width="8.85546875" style="354"/>
    <col min="7129" max="7129" width="8.85546875" style="354"/>
    <col min="7130" max="7130" width="8.85546875" style="354"/>
    <col min="7131" max="7131" width="8.85546875" style="354"/>
    <col min="7132" max="7132" width="8.85546875" style="354"/>
    <col min="7133" max="7133" width="8.85546875" style="354"/>
    <col min="7134" max="7134" width="8.85546875" style="354"/>
    <col min="7135" max="7135" width="8.85546875" style="354"/>
    <col min="7136" max="7136" width="8.85546875" style="354"/>
    <col min="7137" max="7137" width="8.85546875" style="354"/>
    <col min="7138" max="7138" width="8.85546875" style="354"/>
    <col min="7139" max="7139" width="8.85546875" style="354"/>
    <col min="7140" max="7140" width="8.85546875" style="354"/>
    <col min="7141" max="7141" width="8.85546875" style="354"/>
    <col min="7142" max="7142" width="8.85546875" style="354"/>
    <col min="7143" max="7143" width="8.85546875" style="354"/>
    <col min="7144" max="7144" width="8.85546875" style="354"/>
    <col min="7145" max="7145" width="8.85546875" style="354"/>
    <col min="7146" max="7146" width="8.85546875" style="354"/>
    <col min="7147" max="7147" width="8.85546875" style="354"/>
    <col min="7148" max="7148" width="8.85546875" style="354"/>
    <col min="7149" max="7149" width="8.85546875" style="354"/>
    <col min="7150" max="7150" width="8.85546875" style="354"/>
    <col min="7151" max="7151" width="8.85546875" style="354"/>
    <col min="7152" max="7152" width="8.85546875" style="354"/>
    <col min="7153" max="7153" width="8.85546875" style="354"/>
    <col min="7154" max="7154" width="8.85546875" style="354"/>
    <col min="7155" max="7155" width="8.85546875" style="354"/>
    <col min="7156" max="7156" width="8.85546875" style="354"/>
    <col min="7157" max="7157" width="8.85546875" style="354"/>
    <col min="7158" max="7158" width="8.85546875" style="354"/>
    <col min="7159" max="7159" width="8.85546875" style="354"/>
    <col min="7160" max="7160" width="8.85546875" style="354"/>
    <col min="7161" max="7161" width="8.85546875" style="354"/>
    <col min="7162" max="7162" width="8.85546875" style="354"/>
    <col min="7163" max="7163" width="8.85546875" style="354"/>
    <col min="7164" max="7164" width="8.85546875" style="354"/>
    <col min="7165" max="7165" width="8.85546875" style="354"/>
    <col min="7166" max="7166" width="8.85546875" style="354"/>
    <col min="7167" max="7167" width="8.85546875" style="354"/>
    <col min="7168" max="7168" width="8.85546875" style="354"/>
    <col min="7169" max="7169" width="8.85546875" style="354"/>
    <col min="7170" max="7170" width="8.85546875" style="354"/>
    <col min="7171" max="7171" width="9.7109375" customWidth="true" style="354"/>
    <col min="7172" max="7172" width="21.85546875" customWidth="true" style="354"/>
    <col min="7173" max="7173" width="13" customWidth="true" style="354"/>
    <col min="7174" max="7174" width="14" customWidth="true" style="354"/>
    <col min="7175" max="7175" width="14" customWidth="true" style="354"/>
    <col min="7176" max="7176" width="14" customWidth="true" style="354"/>
    <col min="7177" max="7177" width="17.140625" customWidth="true" style="354"/>
    <col min="7178" max="7178" width="17.7109375" customWidth="true" style="354"/>
    <col min="7179" max="7179" width="16.28515625" customWidth="true" style="354"/>
    <col min="7180" max="7180" width="14" customWidth="true" style="354"/>
    <col min="7181" max="7181" width="17" customWidth="true" style="354"/>
    <col min="7182" max="7182" width="14.42578125" customWidth="true" style="354"/>
    <col min="7183" max="7183" width="8.85546875" style="354"/>
    <col min="7184" max="7184" width="8.85546875" style="354"/>
    <col min="7185" max="7185" width="8.85546875" style="354"/>
    <col min="7186" max="7186" width="8.85546875" style="354"/>
    <col min="7187" max="7187" width="8.85546875" style="354"/>
    <col min="7188" max="7188" width="8.85546875" style="354"/>
    <col min="7189" max="7189" width="8.85546875" style="354"/>
    <col min="7190" max="7190" width="8.85546875" style="354"/>
    <col min="7191" max="7191" width="8.85546875" style="354"/>
    <col min="7192" max="7192" width="8.85546875" style="354"/>
    <col min="7193" max="7193" width="8.85546875" style="354"/>
    <col min="7194" max="7194" width="8.85546875" style="354"/>
    <col min="7195" max="7195" width="8.85546875" style="354"/>
    <col min="7196" max="7196" width="8.85546875" style="354"/>
    <col min="7197" max="7197" width="8.85546875" style="354"/>
    <col min="7198" max="7198" width="8.85546875" style="354"/>
    <col min="7199" max="7199" width="8.85546875" style="354"/>
    <col min="7200" max="7200" width="8.85546875" style="354"/>
    <col min="7201" max="7201" width="8.85546875" style="354"/>
    <col min="7202" max="7202" width="8.85546875" style="354"/>
    <col min="7203" max="7203" width="8.85546875" style="354"/>
    <col min="7204" max="7204" width="8.85546875" style="354"/>
    <col min="7205" max="7205" width="8.85546875" style="354"/>
    <col min="7206" max="7206" width="8.85546875" style="354"/>
    <col min="7207" max="7207" width="8.85546875" style="354"/>
    <col min="7208" max="7208" width="8.85546875" style="354"/>
    <col min="7209" max="7209" width="8.85546875" style="354"/>
    <col min="7210" max="7210" width="8.85546875" style="354"/>
    <col min="7211" max="7211" width="8.85546875" style="354"/>
    <col min="7212" max="7212" width="8.85546875" style="354"/>
    <col min="7213" max="7213" width="8.85546875" style="354"/>
    <col min="7214" max="7214" width="8.85546875" style="354"/>
    <col min="7215" max="7215" width="8.85546875" style="354"/>
    <col min="7216" max="7216" width="8.85546875" style="354"/>
    <col min="7217" max="7217" width="8.85546875" style="354"/>
    <col min="7218" max="7218" width="8.85546875" style="354"/>
    <col min="7219" max="7219" width="8.85546875" style="354"/>
    <col min="7220" max="7220" width="8.85546875" style="354"/>
    <col min="7221" max="7221" width="8.85546875" style="354"/>
    <col min="7222" max="7222" width="8.85546875" style="354"/>
    <col min="7223" max="7223" width="8.85546875" style="354"/>
    <col min="7224" max="7224" width="8.85546875" style="354"/>
    <col min="7225" max="7225" width="8.85546875" style="354"/>
    <col min="7226" max="7226" width="8.85546875" style="354"/>
    <col min="7227" max="7227" width="8.85546875" style="354"/>
    <col min="7228" max="7228" width="8.85546875" style="354"/>
    <col min="7229" max="7229" width="8.85546875" style="354"/>
    <col min="7230" max="7230" width="8.85546875" style="354"/>
    <col min="7231" max="7231" width="8.85546875" style="354"/>
    <col min="7232" max="7232" width="8.85546875" style="354"/>
    <col min="7233" max="7233" width="8.85546875" style="354"/>
    <col min="7234" max="7234" width="8.85546875" style="354"/>
    <col min="7235" max="7235" width="8.85546875" style="354"/>
    <col min="7236" max="7236" width="8.85546875" style="354"/>
    <col min="7237" max="7237" width="8.85546875" style="354"/>
    <col min="7238" max="7238" width="8.85546875" style="354"/>
    <col min="7239" max="7239" width="8.85546875" style="354"/>
    <col min="7240" max="7240" width="8.85546875" style="354"/>
    <col min="7241" max="7241" width="8.85546875" style="354"/>
    <col min="7242" max="7242" width="8.85546875" style="354"/>
    <col min="7243" max="7243" width="8.85546875" style="354"/>
    <col min="7244" max="7244" width="8.85546875" style="354"/>
    <col min="7245" max="7245" width="8.85546875" style="354"/>
    <col min="7246" max="7246" width="8.85546875" style="354"/>
    <col min="7247" max="7247" width="8.85546875" style="354"/>
    <col min="7248" max="7248" width="8.85546875" style="354"/>
    <col min="7249" max="7249" width="8.85546875" style="354"/>
    <col min="7250" max="7250" width="8.85546875" style="354"/>
    <col min="7251" max="7251" width="8.85546875" style="354"/>
    <col min="7252" max="7252" width="8.85546875" style="354"/>
    <col min="7253" max="7253" width="8.85546875" style="354"/>
    <col min="7254" max="7254" width="8.85546875" style="354"/>
    <col min="7255" max="7255" width="8.85546875" style="354"/>
    <col min="7256" max="7256" width="8.85546875" style="354"/>
    <col min="7257" max="7257" width="8.85546875" style="354"/>
    <col min="7258" max="7258" width="8.85546875" style="354"/>
    <col min="7259" max="7259" width="8.85546875" style="354"/>
    <col min="7260" max="7260" width="8.85546875" style="354"/>
    <col min="7261" max="7261" width="8.85546875" style="354"/>
    <col min="7262" max="7262" width="8.85546875" style="354"/>
    <col min="7263" max="7263" width="8.85546875" style="354"/>
    <col min="7264" max="7264" width="8.85546875" style="354"/>
    <col min="7265" max="7265" width="8.85546875" style="354"/>
    <col min="7266" max="7266" width="8.85546875" style="354"/>
    <col min="7267" max="7267" width="8.85546875" style="354"/>
    <col min="7268" max="7268" width="8.85546875" style="354"/>
    <col min="7269" max="7269" width="8.85546875" style="354"/>
    <col min="7270" max="7270" width="8.85546875" style="354"/>
    <col min="7271" max="7271" width="8.85546875" style="354"/>
    <col min="7272" max="7272" width="8.85546875" style="354"/>
    <col min="7273" max="7273" width="8.85546875" style="354"/>
    <col min="7274" max="7274" width="8.85546875" style="354"/>
    <col min="7275" max="7275" width="8.85546875" style="354"/>
    <col min="7276" max="7276" width="8.85546875" style="354"/>
    <col min="7277" max="7277" width="8.85546875" style="354"/>
    <col min="7278" max="7278" width="8.85546875" style="354"/>
    <col min="7279" max="7279" width="8.85546875" style="354"/>
    <col min="7280" max="7280" width="8.85546875" style="354"/>
    <col min="7281" max="7281" width="8.85546875" style="354"/>
    <col min="7282" max="7282" width="8.85546875" style="354"/>
    <col min="7283" max="7283" width="8.85546875" style="354"/>
    <col min="7284" max="7284" width="8.85546875" style="354"/>
    <col min="7285" max="7285" width="8.85546875" style="354"/>
    <col min="7286" max="7286" width="8.85546875" style="354"/>
    <col min="7287" max="7287" width="8.85546875" style="354"/>
    <col min="7288" max="7288" width="8.85546875" style="354"/>
    <col min="7289" max="7289" width="8.85546875" style="354"/>
    <col min="7290" max="7290" width="8.85546875" style="354"/>
    <col min="7291" max="7291" width="8.85546875" style="354"/>
    <col min="7292" max="7292" width="8.85546875" style="354"/>
    <col min="7293" max="7293" width="8.85546875" style="354"/>
    <col min="7294" max="7294" width="8.85546875" style="354"/>
    <col min="7295" max="7295" width="8.85546875" style="354"/>
    <col min="7296" max="7296" width="8.85546875" style="354"/>
    <col min="7297" max="7297" width="8.85546875" style="354"/>
    <col min="7298" max="7298" width="8.85546875" style="354"/>
    <col min="7299" max="7299" width="8.85546875" style="354"/>
    <col min="7300" max="7300" width="8.85546875" style="354"/>
    <col min="7301" max="7301" width="8.85546875" style="354"/>
    <col min="7302" max="7302" width="8.85546875" style="354"/>
    <col min="7303" max="7303" width="8.85546875" style="354"/>
    <col min="7304" max="7304" width="8.85546875" style="354"/>
    <col min="7305" max="7305" width="8.85546875" style="354"/>
    <col min="7306" max="7306" width="8.85546875" style="354"/>
    <col min="7307" max="7307" width="8.85546875" style="354"/>
    <col min="7308" max="7308" width="8.85546875" style="354"/>
    <col min="7309" max="7309" width="8.85546875" style="354"/>
    <col min="7310" max="7310" width="8.85546875" style="354"/>
    <col min="7311" max="7311" width="8.85546875" style="354"/>
    <col min="7312" max="7312" width="8.85546875" style="354"/>
    <col min="7313" max="7313" width="8.85546875" style="354"/>
    <col min="7314" max="7314" width="8.85546875" style="354"/>
    <col min="7315" max="7315" width="8.85546875" style="354"/>
    <col min="7316" max="7316" width="8.85546875" style="354"/>
    <col min="7317" max="7317" width="8.85546875" style="354"/>
    <col min="7318" max="7318" width="8.85546875" style="354"/>
    <col min="7319" max="7319" width="8.85546875" style="354"/>
    <col min="7320" max="7320" width="8.85546875" style="354"/>
    <col min="7321" max="7321" width="8.85546875" style="354"/>
    <col min="7322" max="7322" width="8.85546875" style="354"/>
    <col min="7323" max="7323" width="8.85546875" style="354"/>
    <col min="7324" max="7324" width="8.85546875" style="354"/>
    <col min="7325" max="7325" width="8.85546875" style="354"/>
    <col min="7326" max="7326" width="8.85546875" style="354"/>
    <col min="7327" max="7327" width="8.85546875" style="354"/>
    <col min="7328" max="7328" width="8.85546875" style="354"/>
    <col min="7329" max="7329" width="8.85546875" style="354"/>
    <col min="7330" max="7330" width="8.85546875" style="354"/>
    <col min="7331" max="7331" width="8.85546875" style="354"/>
    <col min="7332" max="7332" width="8.85546875" style="354"/>
    <col min="7333" max="7333" width="8.85546875" style="354"/>
    <col min="7334" max="7334" width="8.85546875" style="354"/>
    <col min="7335" max="7335" width="8.85546875" style="354"/>
    <col min="7336" max="7336" width="8.85546875" style="354"/>
    <col min="7337" max="7337" width="8.85546875" style="354"/>
    <col min="7338" max="7338" width="8.85546875" style="354"/>
    <col min="7339" max="7339" width="8.85546875" style="354"/>
    <col min="7340" max="7340" width="8.85546875" style="354"/>
    <col min="7341" max="7341" width="8.85546875" style="354"/>
    <col min="7342" max="7342" width="8.85546875" style="354"/>
    <col min="7343" max="7343" width="8.85546875" style="354"/>
    <col min="7344" max="7344" width="8.85546875" style="354"/>
    <col min="7345" max="7345" width="8.85546875" style="354"/>
    <col min="7346" max="7346" width="8.85546875" style="354"/>
    <col min="7347" max="7347" width="8.85546875" style="354"/>
    <col min="7348" max="7348" width="8.85546875" style="354"/>
    <col min="7349" max="7349" width="8.85546875" style="354"/>
    <col min="7350" max="7350" width="8.85546875" style="354"/>
    <col min="7351" max="7351" width="8.85546875" style="354"/>
    <col min="7352" max="7352" width="8.85546875" style="354"/>
    <col min="7353" max="7353" width="8.85546875" style="354"/>
    <col min="7354" max="7354" width="8.85546875" style="354"/>
    <col min="7355" max="7355" width="8.85546875" style="354"/>
    <col min="7356" max="7356" width="8.85546875" style="354"/>
    <col min="7357" max="7357" width="8.85546875" style="354"/>
    <col min="7358" max="7358" width="8.85546875" style="354"/>
    <col min="7359" max="7359" width="8.85546875" style="354"/>
    <col min="7360" max="7360" width="8.85546875" style="354"/>
    <col min="7361" max="7361" width="8.85546875" style="354"/>
    <col min="7362" max="7362" width="8.85546875" style="354"/>
    <col min="7363" max="7363" width="8.85546875" style="354"/>
    <col min="7364" max="7364" width="8.85546875" style="354"/>
    <col min="7365" max="7365" width="8.85546875" style="354"/>
    <col min="7366" max="7366" width="8.85546875" style="354"/>
    <col min="7367" max="7367" width="8.85546875" style="354"/>
    <col min="7368" max="7368" width="8.85546875" style="354"/>
    <col min="7369" max="7369" width="8.85546875" style="354"/>
    <col min="7370" max="7370" width="8.85546875" style="354"/>
    <col min="7371" max="7371" width="8.85546875" style="354"/>
    <col min="7372" max="7372" width="8.85546875" style="354"/>
    <col min="7373" max="7373" width="8.85546875" style="354"/>
    <col min="7374" max="7374" width="8.85546875" style="354"/>
    <col min="7375" max="7375" width="8.85546875" style="354"/>
    <col min="7376" max="7376" width="8.85546875" style="354"/>
    <col min="7377" max="7377" width="8.85546875" style="354"/>
    <col min="7378" max="7378" width="8.85546875" style="354"/>
    <col min="7379" max="7379" width="8.85546875" style="354"/>
    <col min="7380" max="7380" width="8.85546875" style="354"/>
    <col min="7381" max="7381" width="8.85546875" style="354"/>
    <col min="7382" max="7382" width="8.85546875" style="354"/>
    <col min="7383" max="7383" width="8.85546875" style="354"/>
    <col min="7384" max="7384" width="8.85546875" style="354"/>
    <col min="7385" max="7385" width="8.85546875" style="354"/>
    <col min="7386" max="7386" width="8.85546875" style="354"/>
    <col min="7387" max="7387" width="8.85546875" style="354"/>
    <col min="7388" max="7388" width="8.85546875" style="354"/>
    <col min="7389" max="7389" width="8.85546875" style="354"/>
    <col min="7390" max="7390" width="8.85546875" style="354"/>
    <col min="7391" max="7391" width="8.85546875" style="354"/>
    <col min="7392" max="7392" width="8.85546875" style="354"/>
    <col min="7393" max="7393" width="8.85546875" style="354"/>
    <col min="7394" max="7394" width="8.85546875" style="354"/>
    <col min="7395" max="7395" width="8.85546875" style="354"/>
    <col min="7396" max="7396" width="8.85546875" style="354"/>
    <col min="7397" max="7397" width="8.85546875" style="354"/>
    <col min="7398" max="7398" width="8.85546875" style="354"/>
    <col min="7399" max="7399" width="8.85546875" style="354"/>
    <col min="7400" max="7400" width="8.85546875" style="354"/>
    <col min="7401" max="7401" width="8.85546875" style="354"/>
    <col min="7402" max="7402" width="8.85546875" style="354"/>
    <col min="7403" max="7403" width="8.85546875" style="354"/>
    <col min="7404" max="7404" width="8.85546875" style="354"/>
    <col min="7405" max="7405" width="8.85546875" style="354"/>
    <col min="7406" max="7406" width="8.85546875" style="354"/>
    <col min="7407" max="7407" width="8.85546875" style="354"/>
    <col min="7408" max="7408" width="8.85546875" style="354"/>
    <col min="7409" max="7409" width="8.85546875" style="354"/>
    <col min="7410" max="7410" width="8.85546875" style="354"/>
    <col min="7411" max="7411" width="8.85546875" style="354"/>
    <col min="7412" max="7412" width="8.85546875" style="354"/>
    <col min="7413" max="7413" width="8.85546875" style="354"/>
    <col min="7414" max="7414" width="8.85546875" style="354"/>
    <col min="7415" max="7415" width="8.85546875" style="354"/>
    <col min="7416" max="7416" width="8.85546875" style="354"/>
    <col min="7417" max="7417" width="8.85546875" style="354"/>
    <col min="7418" max="7418" width="8.85546875" style="354"/>
    <col min="7419" max="7419" width="8.85546875" style="354"/>
    <col min="7420" max="7420" width="8.85546875" style="354"/>
    <col min="7421" max="7421" width="8.85546875" style="354"/>
    <col min="7422" max="7422" width="8.85546875" style="354"/>
    <col min="7423" max="7423" width="8.85546875" style="354"/>
    <col min="7424" max="7424" width="8.85546875" style="354"/>
    <col min="7425" max="7425" width="8.85546875" style="354"/>
    <col min="7426" max="7426" width="8.85546875" style="354"/>
    <col min="7427" max="7427" width="9.7109375" customWidth="true" style="354"/>
    <col min="7428" max="7428" width="21.85546875" customWidth="true" style="354"/>
    <col min="7429" max="7429" width="13" customWidth="true" style="354"/>
    <col min="7430" max="7430" width="14" customWidth="true" style="354"/>
    <col min="7431" max="7431" width="14" customWidth="true" style="354"/>
    <col min="7432" max="7432" width="14" customWidth="true" style="354"/>
    <col min="7433" max="7433" width="17.140625" customWidth="true" style="354"/>
    <col min="7434" max="7434" width="17.7109375" customWidth="true" style="354"/>
    <col min="7435" max="7435" width="16.28515625" customWidth="true" style="354"/>
    <col min="7436" max="7436" width="14" customWidth="true" style="354"/>
    <col min="7437" max="7437" width="17" customWidth="true" style="354"/>
    <col min="7438" max="7438" width="14.42578125" customWidth="true" style="354"/>
    <col min="7439" max="7439" width="8.85546875" style="354"/>
    <col min="7440" max="7440" width="8.85546875" style="354"/>
    <col min="7441" max="7441" width="8.85546875" style="354"/>
    <col min="7442" max="7442" width="8.85546875" style="354"/>
    <col min="7443" max="7443" width="8.85546875" style="354"/>
    <col min="7444" max="7444" width="8.85546875" style="354"/>
    <col min="7445" max="7445" width="8.85546875" style="354"/>
    <col min="7446" max="7446" width="8.85546875" style="354"/>
    <col min="7447" max="7447" width="8.85546875" style="354"/>
    <col min="7448" max="7448" width="8.85546875" style="354"/>
    <col min="7449" max="7449" width="8.85546875" style="354"/>
    <col min="7450" max="7450" width="8.85546875" style="354"/>
    <col min="7451" max="7451" width="8.85546875" style="354"/>
    <col min="7452" max="7452" width="8.85546875" style="354"/>
    <col min="7453" max="7453" width="8.85546875" style="354"/>
    <col min="7454" max="7454" width="8.85546875" style="354"/>
    <col min="7455" max="7455" width="8.85546875" style="354"/>
    <col min="7456" max="7456" width="8.85546875" style="354"/>
    <col min="7457" max="7457" width="8.85546875" style="354"/>
    <col min="7458" max="7458" width="8.85546875" style="354"/>
    <col min="7459" max="7459" width="8.85546875" style="354"/>
    <col min="7460" max="7460" width="8.85546875" style="354"/>
    <col min="7461" max="7461" width="8.85546875" style="354"/>
    <col min="7462" max="7462" width="8.85546875" style="354"/>
    <col min="7463" max="7463" width="8.85546875" style="354"/>
    <col min="7464" max="7464" width="8.85546875" style="354"/>
    <col min="7465" max="7465" width="8.85546875" style="354"/>
    <col min="7466" max="7466" width="8.85546875" style="354"/>
    <col min="7467" max="7467" width="8.85546875" style="354"/>
    <col min="7468" max="7468" width="8.85546875" style="354"/>
    <col min="7469" max="7469" width="8.85546875" style="354"/>
    <col min="7470" max="7470" width="8.85546875" style="354"/>
    <col min="7471" max="7471" width="8.85546875" style="354"/>
    <col min="7472" max="7472" width="8.85546875" style="354"/>
    <col min="7473" max="7473" width="8.85546875" style="354"/>
    <col min="7474" max="7474" width="8.85546875" style="354"/>
    <col min="7475" max="7475" width="8.85546875" style="354"/>
    <col min="7476" max="7476" width="8.85546875" style="354"/>
    <col min="7477" max="7477" width="8.85546875" style="354"/>
    <col min="7478" max="7478" width="8.85546875" style="354"/>
    <col min="7479" max="7479" width="8.85546875" style="354"/>
    <col min="7480" max="7480" width="8.85546875" style="354"/>
    <col min="7481" max="7481" width="8.85546875" style="354"/>
    <col min="7482" max="7482" width="8.85546875" style="354"/>
    <col min="7483" max="7483" width="8.85546875" style="354"/>
    <col min="7484" max="7484" width="8.85546875" style="354"/>
    <col min="7485" max="7485" width="8.85546875" style="354"/>
    <col min="7486" max="7486" width="8.85546875" style="354"/>
    <col min="7487" max="7487" width="8.85546875" style="354"/>
    <col min="7488" max="7488" width="8.85546875" style="354"/>
    <col min="7489" max="7489" width="8.85546875" style="354"/>
    <col min="7490" max="7490" width="8.85546875" style="354"/>
    <col min="7491" max="7491" width="8.85546875" style="354"/>
    <col min="7492" max="7492" width="8.85546875" style="354"/>
    <col min="7493" max="7493" width="8.85546875" style="354"/>
    <col min="7494" max="7494" width="8.85546875" style="354"/>
    <col min="7495" max="7495" width="8.85546875" style="354"/>
    <col min="7496" max="7496" width="8.85546875" style="354"/>
    <col min="7497" max="7497" width="8.85546875" style="354"/>
    <col min="7498" max="7498" width="8.85546875" style="354"/>
    <col min="7499" max="7499" width="8.85546875" style="354"/>
    <col min="7500" max="7500" width="8.85546875" style="354"/>
    <col min="7501" max="7501" width="8.85546875" style="354"/>
    <col min="7502" max="7502" width="8.85546875" style="354"/>
    <col min="7503" max="7503" width="8.85546875" style="354"/>
    <col min="7504" max="7504" width="8.85546875" style="354"/>
    <col min="7505" max="7505" width="8.85546875" style="354"/>
    <col min="7506" max="7506" width="8.85546875" style="354"/>
    <col min="7507" max="7507" width="8.85546875" style="354"/>
    <col min="7508" max="7508" width="8.85546875" style="354"/>
    <col min="7509" max="7509" width="8.85546875" style="354"/>
    <col min="7510" max="7510" width="8.85546875" style="354"/>
    <col min="7511" max="7511" width="8.85546875" style="354"/>
    <col min="7512" max="7512" width="8.85546875" style="354"/>
    <col min="7513" max="7513" width="8.85546875" style="354"/>
    <col min="7514" max="7514" width="8.85546875" style="354"/>
    <col min="7515" max="7515" width="8.85546875" style="354"/>
    <col min="7516" max="7516" width="8.85546875" style="354"/>
    <col min="7517" max="7517" width="8.85546875" style="354"/>
    <col min="7518" max="7518" width="8.85546875" style="354"/>
    <col min="7519" max="7519" width="8.85546875" style="354"/>
    <col min="7520" max="7520" width="8.85546875" style="354"/>
    <col min="7521" max="7521" width="8.85546875" style="354"/>
    <col min="7522" max="7522" width="8.85546875" style="354"/>
    <col min="7523" max="7523" width="8.85546875" style="354"/>
    <col min="7524" max="7524" width="8.85546875" style="354"/>
    <col min="7525" max="7525" width="8.85546875" style="354"/>
    <col min="7526" max="7526" width="8.85546875" style="354"/>
    <col min="7527" max="7527" width="8.85546875" style="354"/>
    <col min="7528" max="7528" width="8.85546875" style="354"/>
    <col min="7529" max="7529" width="8.85546875" style="354"/>
    <col min="7530" max="7530" width="8.85546875" style="354"/>
    <col min="7531" max="7531" width="8.85546875" style="354"/>
    <col min="7532" max="7532" width="8.85546875" style="354"/>
    <col min="7533" max="7533" width="8.85546875" style="354"/>
    <col min="7534" max="7534" width="8.85546875" style="354"/>
    <col min="7535" max="7535" width="8.85546875" style="354"/>
    <col min="7536" max="7536" width="8.85546875" style="354"/>
    <col min="7537" max="7537" width="8.85546875" style="354"/>
    <col min="7538" max="7538" width="8.85546875" style="354"/>
    <col min="7539" max="7539" width="8.85546875" style="354"/>
    <col min="7540" max="7540" width="8.85546875" style="354"/>
    <col min="7541" max="7541" width="8.85546875" style="354"/>
    <col min="7542" max="7542" width="8.85546875" style="354"/>
    <col min="7543" max="7543" width="8.85546875" style="354"/>
    <col min="7544" max="7544" width="8.85546875" style="354"/>
    <col min="7545" max="7545" width="8.85546875" style="354"/>
    <col min="7546" max="7546" width="8.85546875" style="354"/>
    <col min="7547" max="7547" width="8.85546875" style="354"/>
    <col min="7548" max="7548" width="8.85546875" style="354"/>
    <col min="7549" max="7549" width="8.85546875" style="354"/>
    <col min="7550" max="7550" width="8.85546875" style="354"/>
    <col min="7551" max="7551" width="8.85546875" style="354"/>
    <col min="7552" max="7552" width="8.85546875" style="354"/>
    <col min="7553" max="7553" width="8.85546875" style="354"/>
    <col min="7554" max="7554" width="8.85546875" style="354"/>
    <col min="7555" max="7555" width="8.85546875" style="354"/>
    <col min="7556" max="7556" width="8.85546875" style="354"/>
    <col min="7557" max="7557" width="8.85546875" style="354"/>
    <col min="7558" max="7558" width="8.85546875" style="354"/>
    <col min="7559" max="7559" width="8.85546875" style="354"/>
    <col min="7560" max="7560" width="8.85546875" style="354"/>
    <col min="7561" max="7561" width="8.85546875" style="354"/>
    <col min="7562" max="7562" width="8.85546875" style="354"/>
    <col min="7563" max="7563" width="8.85546875" style="354"/>
    <col min="7564" max="7564" width="8.85546875" style="354"/>
    <col min="7565" max="7565" width="8.85546875" style="354"/>
    <col min="7566" max="7566" width="8.85546875" style="354"/>
    <col min="7567" max="7567" width="8.85546875" style="354"/>
    <col min="7568" max="7568" width="8.85546875" style="354"/>
    <col min="7569" max="7569" width="8.85546875" style="354"/>
    <col min="7570" max="7570" width="8.85546875" style="354"/>
    <col min="7571" max="7571" width="8.85546875" style="354"/>
    <col min="7572" max="7572" width="8.85546875" style="354"/>
    <col min="7573" max="7573" width="8.85546875" style="354"/>
    <col min="7574" max="7574" width="8.85546875" style="354"/>
    <col min="7575" max="7575" width="8.85546875" style="354"/>
    <col min="7576" max="7576" width="8.85546875" style="354"/>
    <col min="7577" max="7577" width="8.85546875" style="354"/>
    <col min="7578" max="7578" width="8.85546875" style="354"/>
    <col min="7579" max="7579" width="8.85546875" style="354"/>
    <col min="7580" max="7580" width="8.85546875" style="354"/>
    <col min="7581" max="7581" width="8.85546875" style="354"/>
    <col min="7582" max="7582" width="8.85546875" style="354"/>
    <col min="7583" max="7583" width="8.85546875" style="354"/>
    <col min="7584" max="7584" width="8.85546875" style="354"/>
    <col min="7585" max="7585" width="8.85546875" style="354"/>
    <col min="7586" max="7586" width="8.85546875" style="354"/>
    <col min="7587" max="7587" width="8.85546875" style="354"/>
    <col min="7588" max="7588" width="8.85546875" style="354"/>
    <col min="7589" max="7589" width="8.85546875" style="354"/>
    <col min="7590" max="7590" width="8.85546875" style="354"/>
    <col min="7591" max="7591" width="8.85546875" style="354"/>
    <col min="7592" max="7592" width="8.85546875" style="354"/>
    <col min="7593" max="7593" width="8.85546875" style="354"/>
    <col min="7594" max="7594" width="8.85546875" style="354"/>
    <col min="7595" max="7595" width="8.85546875" style="354"/>
    <col min="7596" max="7596" width="8.85546875" style="354"/>
    <col min="7597" max="7597" width="8.85546875" style="354"/>
    <col min="7598" max="7598" width="8.85546875" style="354"/>
    <col min="7599" max="7599" width="8.85546875" style="354"/>
    <col min="7600" max="7600" width="8.85546875" style="354"/>
    <col min="7601" max="7601" width="8.85546875" style="354"/>
    <col min="7602" max="7602" width="8.85546875" style="354"/>
    <col min="7603" max="7603" width="8.85546875" style="354"/>
    <col min="7604" max="7604" width="8.85546875" style="354"/>
    <col min="7605" max="7605" width="8.85546875" style="354"/>
    <col min="7606" max="7606" width="8.85546875" style="354"/>
    <col min="7607" max="7607" width="8.85546875" style="354"/>
    <col min="7608" max="7608" width="8.85546875" style="354"/>
    <col min="7609" max="7609" width="8.85546875" style="354"/>
    <col min="7610" max="7610" width="8.85546875" style="354"/>
    <col min="7611" max="7611" width="8.85546875" style="354"/>
    <col min="7612" max="7612" width="8.85546875" style="354"/>
    <col min="7613" max="7613" width="8.85546875" style="354"/>
    <col min="7614" max="7614" width="8.85546875" style="354"/>
    <col min="7615" max="7615" width="8.85546875" style="354"/>
    <col min="7616" max="7616" width="8.85546875" style="354"/>
    <col min="7617" max="7617" width="8.85546875" style="354"/>
    <col min="7618" max="7618" width="8.85546875" style="354"/>
    <col min="7619" max="7619" width="8.85546875" style="354"/>
    <col min="7620" max="7620" width="8.85546875" style="354"/>
    <col min="7621" max="7621" width="8.85546875" style="354"/>
    <col min="7622" max="7622" width="8.85546875" style="354"/>
    <col min="7623" max="7623" width="8.85546875" style="354"/>
    <col min="7624" max="7624" width="8.85546875" style="354"/>
    <col min="7625" max="7625" width="8.85546875" style="354"/>
    <col min="7626" max="7626" width="8.85546875" style="354"/>
    <col min="7627" max="7627" width="8.85546875" style="354"/>
    <col min="7628" max="7628" width="8.85546875" style="354"/>
    <col min="7629" max="7629" width="8.85546875" style="354"/>
    <col min="7630" max="7630" width="8.85546875" style="354"/>
    <col min="7631" max="7631" width="8.85546875" style="354"/>
    <col min="7632" max="7632" width="8.85546875" style="354"/>
    <col min="7633" max="7633" width="8.85546875" style="354"/>
    <col min="7634" max="7634" width="8.85546875" style="354"/>
    <col min="7635" max="7635" width="8.85546875" style="354"/>
    <col min="7636" max="7636" width="8.85546875" style="354"/>
    <col min="7637" max="7637" width="8.85546875" style="354"/>
    <col min="7638" max="7638" width="8.85546875" style="354"/>
    <col min="7639" max="7639" width="8.85546875" style="354"/>
    <col min="7640" max="7640" width="8.85546875" style="354"/>
    <col min="7641" max="7641" width="8.85546875" style="354"/>
    <col min="7642" max="7642" width="8.85546875" style="354"/>
    <col min="7643" max="7643" width="8.85546875" style="354"/>
    <col min="7644" max="7644" width="8.85546875" style="354"/>
    <col min="7645" max="7645" width="8.85546875" style="354"/>
    <col min="7646" max="7646" width="8.85546875" style="354"/>
    <col min="7647" max="7647" width="8.85546875" style="354"/>
    <col min="7648" max="7648" width="8.85546875" style="354"/>
    <col min="7649" max="7649" width="8.85546875" style="354"/>
    <col min="7650" max="7650" width="8.85546875" style="354"/>
    <col min="7651" max="7651" width="8.85546875" style="354"/>
    <col min="7652" max="7652" width="8.85546875" style="354"/>
    <col min="7653" max="7653" width="8.85546875" style="354"/>
    <col min="7654" max="7654" width="8.85546875" style="354"/>
    <col min="7655" max="7655" width="8.85546875" style="354"/>
    <col min="7656" max="7656" width="8.85546875" style="354"/>
    <col min="7657" max="7657" width="8.85546875" style="354"/>
    <col min="7658" max="7658" width="8.85546875" style="354"/>
    <col min="7659" max="7659" width="8.85546875" style="354"/>
    <col min="7660" max="7660" width="8.85546875" style="354"/>
    <col min="7661" max="7661" width="8.85546875" style="354"/>
    <col min="7662" max="7662" width="8.85546875" style="354"/>
    <col min="7663" max="7663" width="8.85546875" style="354"/>
    <col min="7664" max="7664" width="8.85546875" style="354"/>
    <col min="7665" max="7665" width="8.85546875" style="354"/>
    <col min="7666" max="7666" width="8.85546875" style="354"/>
    <col min="7667" max="7667" width="8.85546875" style="354"/>
    <col min="7668" max="7668" width="8.85546875" style="354"/>
    <col min="7669" max="7669" width="8.85546875" style="354"/>
    <col min="7670" max="7670" width="8.85546875" style="354"/>
    <col min="7671" max="7671" width="8.85546875" style="354"/>
    <col min="7672" max="7672" width="8.85546875" style="354"/>
    <col min="7673" max="7673" width="8.85546875" style="354"/>
    <col min="7674" max="7674" width="8.85546875" style="354"/>
    <col min="7675" max="7675" width="8.85546875" style="354"/>
    <col min="7676" max="7676" width="8.85546875" style="354"/>
    <col min="7677" max="7677" width="8.85546875" style="354"/>
    <col min="7678" max="7678" width="8.85546875" style="354"/>
    <col min="7679" max="7679" width="8.85546875" style="354"/>
    <col min="7680" max="7680" width="8.85546875" style="354"/>
    <col min="7681" max="7681" width="8.85546875" style="354"/>
    <col min="7682" max="7682" width="8.85546875" style="354"/>
    <col min="7683" max="7683" width="9.7109375" customWidth="true" style="354"/>
    <col min="7684" max="7684" width="21.85546875" customWidth="true" style="354"/>
    <col min="7685" max="7685" width="13" customWidth="true" style="354"/>
    <col min="7686" max="7686" width="14" customWidth="true" style="354"/>
    <col min="7687" max="7687" width="14" customWidth="true" style="354"/>
    <col min="7688" max="7688" width="14" customWidth="true" style="354"/>
    <col min="7689" max="7689" width="17.140625" customWidth="true" style="354"/>
    <col min="7690" max="7690" width="17.7109375" customWidth="true" style="354"/>
    <col min="7691" max="7691" width="16.28515625" customWidth="true" style="354"/>
    <col min="7692" max="7692" width="14" customWidth="true" style="354"/>
    <col min="7693" max="7693" width="17" customWidth="true" style="354"/>
    <col min="7694" max="7694" width="14.42578125" customWidth="true" style="354"/>
    <col min="7695" max="7695" width="8.85546875" style="354"/>
    <col min="7696" max="7696" width="8.85546875" style="354"/>
    <col min="7697" max="7697" width="8.85546875" style="354"/>
    <col min="7698" max="7698" width="8.85546875" style="354"/>
    <col min="7699" max="7699" width="8.85546875" style="354"/>
    <col min="7700" max="7700" width="8.85546875" style="354"/>
    <col min="7701" max="7701" width="8.85546875" style="354"/>
    <col min="7702" max="7702" width="8.85546875" style="354"/>
    <col min="7703" max="7703" width="8.85546875" style="354"/>
    <col min="7704" max="7704" width="8.85546875" style="354"/>
    <col min="7705" max="7705" width="8.85546875" style="354"/>
    <col min="7706" max="7706" width="8.85546875" style="354"/>
    <col min="7707" max="7707" width="8.85546875" style="354"/>
    <col min="7708" max="7708" width="8.85546875" style="354"/>
    <col min="7709" max="7709" width="8.85546875" style="354"/>
    <col min="7710" max="7710" width="8.85546875" style="354"/>
    <col min="7711" max="7711" width="8.85546875" style="354"/>
    <col min="7712" max="7712" width="8.85546875" style="354"/>
    <col min="7713" max="7713" width="8.85546875" style="354"/>
    <col min="7714" max="7714" width="8.85546875" style="354"/>
    <col min="7715" max="7715" width="8.85546875" style="354"/>
    <col min="7716" max="7716" width="8.85546875" style="354"/>
    <col min="7717" max="7717" width="8.85546875" style="354"/>
    <col min="7718" max="7718" width="8.85546875" style="354"/>
    <col min="7719" max="7719" width="8.85546875" style="354"/>
    <col min="7720" max="7720" width="8.85546875" style="354"/>
    <col min="7721" max="7721" width="8.85546875" style="354"/>
    <col min="7722" max="7722" width="8.85546875" style="354"/>
    <col min="7723" max="7723" width="8.85546875" style="354"/>
    <col min="7724" max="7724" width="8.85546875" style="354"/>
    <col min="7725" max="7725" width="8.85546875" style="354"/>
    <col min="7726" max="7726" width="8.85546875" style="354"/>
    <col min="7727" max="7727" width="8.85546875" style="354"/>
    <col min="7728" max="7728" width="8.85546875" style="354"/>
    <col min="7729" max="7729" width="8.85546875" style="354"/>
    <col min="7730" max="7730" width="8.85546875" style="354"/>
    <col min="7731" max="7731" width="8.85546875" style="354"/>
    <col min="7732" max="7732" width="8.85546875" style="354"/>
    <col min="7733" max="7733" width="8.85546875" style="354"/>
    <col min="7734" max="7734" width="8.85546875" style="354"/>
    <col min="7735" max="7735" width="8.85546875" style="354"/>
    <col min="7736" max="7736" width="8.85546875" style="354"/>
    <col min="7737" max="7737" width="8.85546875" style="354"/>
    <col min="7738" max="7738" width="8.85546875" style="354"/>
    <col min="7739" max="7739" width="8.85546875" style="354"/>
    <col min="7740" max="7740" width="8.85546875" style="354"/>
    <col min="7741" max="7741" width="8.85546875" style="354"/>
    <col min="7742" max="7742" width="8.85546875" style="354"/>
    <col min="7743" max="7743" width="8.85546875" style="354"/>
    <col min="7744" max="7744" width="8.85546875" style="354"/>
    <col min="7745" max="7745" width="8.85546875" style="354"/>
    <col min="7746" max="7746" width="8.85546875" style="354"/>
    <col min="7747" max="7747" width="8.85546875" style="354"/>
    <col min="7748" max="7748" width="8.85546875" style="354"/>
    <col min="7749" max="7749" width="8.85546875" style="354"/>
    <col min="7750" max="7750" width="8.85546875" style="354"/>
    <col min="7751" max="7751" width="8.85546875" style="354"/>
    <col min="7752" max="7752" width="8.85546875" style="354"/>
    <col min="7753" max="7753" width="8.85546875" style="354"/>
    <col min="7754" max="7754" width="8.85546875" style="354"/>
    <col min="7755" max="7755" width="8.85546875" style="354"/>
    <col min="7756" max="7756" width="8.85546875" style="354"/>
    <col min="7757" max="7757" width="8.85546875" style="354"/>
    <col min="7758" max="7758" width="8.85546875" style="354"/>
    <col min="7759" max="7759" width="8.85546875" style="354"/>
    <col min="7760" max="7760" width="8.85546875" style="354"/>
    <col min="7761" max="7761" width="8.85546875" style="354"/>
    <col min="7762" max="7762" width="8.85546875" style="354"/>
    <col min="7763" max="7763" width="8.85546875" style="354"/>
    <col min="7764" max="7764" width="8.85546875" style="354"/>
    <col min="7765" max="7765" width="8.85546875" style="354"/>
    <col min="7766" max="7766" width="8.85546875" style="354"/>
    <col min="7767" max="7767" width="8.85546875" style="354"/>
    <col min="7768" max="7768" width="8.85546875" style="354"/>
    <col min="7769" max="7769" width="8.85546875" style="354"/>
    <col min="7770" max="7770" width="8.85546875" style="354"/>
    <col min="7771" max="7771" width="8.85546875" style="354"/>
    <col min="7772" max="7772" width="8.85546875" style="354"/>
    <col min="7773" max="7773" width="8.85546875" style="354"/>
    <col min="7774" max="7774" width="8.85546875" style="354"/>
    <col min="7775" max="7775" width="8.85546875" style="354"/>
    <col min="7776" max="7776" width="8.85546875" style="354"/>
    <col min="7777" max="7777" width="8.85546875" style="354"/>
    <col min="7778" max="7778" width="8.85546875" style="354"/>
    <col min="7779" max="7779" width="8.85546875" style="354"/>
    <col min="7780" max="7780" width="8.85546875" style="354"/>
    <col min="7781" max="7781" width="8.85546875" style="354"/>
    <col min="7782" max="7782" width="8.85546875" style="354"/>
    <col min="7783" max="7783" width="8.85546875" style="354"/>
    <col min="7784" max="7784" width="8.85546875" style="354"/>
    <col min="7785" max="7785" width="8.85546875" style="354"/>
    <col min="7786" max="7786" width="8.85546875" style="354"/>
    <col min="7787" max="7787" width="8.85546875" style="354"/>
    <col min="7788" max="7788" width="8.85546875" style="354"/>
    <col min="7789" max="7789" width="8.85546875" style="354"/>
    <col min="7790" max="7790" width="8.85546875" style="354"/>
    <col min="7791" max="7791" width="8.85546875" style="354"/>
    <col min="7792" max="7792" width="8.85546875" style="354"/>
    <col min="7793" max="7793" width="8.85546875" style="354"/>
    <col min="7794" max="7794" width="8.85546875" style="354"/>
    <col min="7795" max="7795" width="8.85546875" style="354"/>
    <col min="7796" max="7796" width="8.85546875" style="354"/>
    <col min="7797" max="7797" width="8.85546875" style="354"/>
    <col min="7798" max="7798" width="8.85546875" style="354"/>
    <col min="7799" max="7799" width="8.85546875" style="354"/>
    <col min="7800" max="7800" width="8.85546875" style="354"/>
    <col min="7801" max="7801" width="8.85546875" style="354"/>
    <col min="7802" max="7802" width="8.85546875" style="354"/>
    <col min="7803" max="7803" width="8.85546875" style="354"/>
    <col min="7804" max="7804" width="8.85546875" style="354"/>
    <col min="7805" max="7805" width="8.85546875" style="354"/>
    <col min="7806" max="7806" width="8.85546875" style="354"/>
    <col min="7807" max="7807" width="8.85546875" style="354"/>
    <col min="7808" max="7808" width="8.85546875" style="354"/>
    <col min="7809" max="7809" width="8.85546875" style="354"/>
    <col min="7810" max="7810" width="8.85546875" style="354"/>
    <col min="7811" max="7811" width="8.85546875" style="354"/>
    <col min="7812" max="7812" width="8.85546875" style="354"/>
    <col min="7813" max="7813" width="8.85546875" style="354"/>
    <col min="7814" max="7814" width="8.85546875" style="354"/>
    <col min="7815" max="7815" width="8.85546875" style="354"/>
    <col min="7816" max="7816" width="8.85546875" style="354"/>
    <col min="7817" max="7817" width="8.85546875" style="354"/>
    <col min="7818" max="7818" width="8.85546875" style="354"/>
    <col min="7819" max="7819" width="8.85546875" style="354"/>
    <col min="7820" max="7820" width="8.85546875" style="354"/>
    <col min="7821" max="7821" width="8.85546875" style="354"/>
    <col min="7822" max="7822" width="8.85546875" style="354"/>
    <col min="7823" max="7823" width="8.85546875" style="354"/>
    <col min="7824" max="7824" width="8.85546875" style="354"/>
    <col min="7825" max="7825" width="8.85546875" style="354"/>
    <col min="7826" max="7826" width="8.85546875" style="354"/>
    <col min="7827" max="7827" width="8.85546875" style="354"/>
    <col min="7828" max="7828" width="8.85546875" style="354"/>
    <col min="7829" max="7829" width="8.85546875" style="354"/>
    <col min="7830" max="7830" width="8.85546875" style="354"/>
    <col min="7831" max="7831" width="8.85546875" style="354"/>
    <col min="7832" max="7832" width="8.85546875" style="354"/>
    <col min="7833" max="7833" width="8.85546875" style="354"/>
    <col min="7834" max="7834" width="8.85546875" style="354"/>
    <col min="7835" max="7835" width="8.85546875" style="354"/>
    <col min="7836" max="7836" width="8.85546875" style="354"/>
    <col min="7837" max="7837" width="8.85546875" style="354"/>
    <col min="7838" max="7838" width="8.85546875" style="354"/>
    <col min="7839" max="7839" width="8.85546875" style="354"/>
    <col min="7840" max="7840" width="8.85546875" style="354"/>
    <col min="7841" max="7841" width="8.85546875" style="354"/>
    <col min="7842" max="7842" width="8.85546875" style="354"/>
    <col min="7843" max="7843" width="8.85546875" style="354"/>
    <col min="7844" max="7844" width="8.85546875" style="354"/>
    <col min="7845" max="7845" width="8.85546875" style="354"/>
    <col min="7846" max="7846" width="8.85546875" style="354"/>
    <col min="7847" max="7847" width="8.85546875" style="354"/>
    <col min="7848" max="7848" width="8.85546875" style="354"/>
    <col min="7849" max="7849" width="8.85546875" style="354"/>
    <col min="7850" max="7850" width="8.85546875" style="354"/>
    <col min="7851" max="7851" width="8.85546875" style="354"/>
    <col min="7852" max="7852" width="8.85546875" style="354"/>
    <col min="7853" max="7853" width="8.85546875" style="354"/>
    <col min="7854" max="7854" width="8.85546875" style="354"/>
    <col min="7855" max="7855" width="8.85546875" style="354"/>
    <col min="7856" max="7856" width="8.85546875" style="354"/>
    <col min="7857" max="7857" width="8.85546875" style="354"/>
    <col min="7858" max="7858" width="8.85546875" style="354"/>
    <col min="7859" max="7859" width="8.85546875" style="354"/>
    <col min="7860" max="7860" width="8.85546875" style="354"/>
    <col min="7861" max="7861" width="8.85546875" style="354"/>
    <col min="7862" max="7862" width="8.85546875" style="354"/>
    <col min="7863" max="7863" width="8.85546875" style="354"/>
    <col min="7864" max="7864" width="8.85546875" style="354"/>
    <col min="7865" max="7865" width="8.85546875" style="354"/>
    <col min="7866" max="7866" width="8.85546875" style="354"/>
    <col min="7867" max="7867" width="8.85546875" style="354"/>
    <col min="7868" max="7868" width="8.85546875" style="354"/>
    <col min="7869" max="7869" width="8.85546875" style="354"/>
    <col min="7870" max="7870" width="8.85546875" style="354"/>
    <col min="7871" max="7871" width="8.85546875" style="354"/>
    <col min="7872" max="7872" width="8.85546875" style="354"/>
    <col min="7873" max="7873" width="8.85546875" style="354"/>
    <col min="7874" max="7874" width="8.85546875" style="354"/>
    <col min="7875" max="7875" width="8.85546875" style="354"/>
    <col min="7876" max="7876" width="8.85546875" style="354"/>
    <col min="7877" max="7877" width="8.85546875" style="354"/>
    <col min="7878" max="7878" width="8.85546875" style="354"/>
    <col min="7879" max="7879" width="8.85546875" style="354"/>
    <col min="7880" max="7880" width="8.85546875" style="354"/>
    <col min="7881" max="7881" width="8.85546875" style="354"/>
    <col min="7882" max="7882" width="8.85546875" style="354"/>
    <col min="7883" max="7883" width="8.85546875" style="354"/>
    <col min="7884" max="7884" width="8.85546875" style="354"/>
    <col min="7885" max="7885" width="8.85546875" style="354"/>
    <col min="7886" max="7886" width="8.85546875" style="354"/>
    <col min="7887" max="7887" width="8.85546875" style="354"/>
    <col min="7888" max="7888" width="8.85546875" style="354"/>
    <col min="7889" max="7889" width="8.85546875" style="354"/>
    <col min="7890" max="7890" width="8.85546875" style="354"/>
    <col min="7891" max="7891" width="8.85546875" style="354"/>
    <col min="7892" max="7892" width="8.85546875" style="354"/>
    <col min="7893" max="7893" width="8.85546875" style="354"/>
    <col min="7894" max="7894" width="8.85546875" style="354"/>
    <col min="7895" max="7895" width="8.85546875" style="354"/>
    <col min="7896" max="7896" width="8.85546875" style="354"/>
    <col min="7897" max="7897" width="8.85546875" style="354"/>
    <col min="7898" max="7898" width="8.85546875" style="354"/>
    <col min="7899" max="7899" width="8.85546875" style="354"/>
    <col min="7900" max="7900" width="8.85546875" style="354"/>
    <col min="7901" max="7901" width="8.85546875" style="354"/>
    <col min="7902" max="7902" width="8.85546875" style="354"/>
    <col min="7903" max="7903" width="8.85546875" style="354"/>
    <col min="7904" max="7904" width="8.85546875" style="354"/>
    <col min="7905" max="7905" width="8.85546875" style="354"/>
    <col min="7906" max="7906" width="8.85546875" style="354"/>
    <col min="7907" max="7907" width="8.85546875" style="354"/>
    <col min="7908" max="7908" width="8.85546875" style="354"/>
    <col min="7909" max="7909" width="8.85546875" style="354"/>
    <col min="7910" max="7910" width="8.85546875" style="354"/>
    <col min="7911" max="7911" width="8.85546875" style="354"/>
    <col min="7912" max="7912" width="8.85546875" style="354"/>
    <col min="7913" max="7913" width="8.85546875" style="354"/>
    <col min="7914" max="7914" width="8.85546875" style="354"/>
    <col min="7915" max="7915" width="8.85546875" style="354"/>
    <col min="7916" max="7916" width="8.85546875" style="354"/>
    <col min="7917" max="7917" width="8.85546875" style="354"/>
    <col min="7918" max="7918" width="8.85546875" style="354"/>
    <col min="7919" max="7919" width="8.85546875" style="354"/>
    <col min="7920" max="7920" width="8.85546875" style="354"/>
    <col min="7921" max="7921" width="8.85546875" style="354"/>
    <col min="7922" max="7922" width="8.85546875" style="354"/>
    <col min="7923" max="7923" width="8.85546875" style="354"/>
    <col min="7924" max="7924" width="8.85546875" style="354"/>
    <col min="7925" max="7925" width="8.85546875" style="354"/>
    <col min="7926" max="7926" width="8.85546875" style="354"/>
    <col min="7927" max="7927" width="8.85546875" style="354"/>
    <col min="7928" max="7928" width="8.85546875" style="354"/>
    <col min="7929" max="7929" width="8.85546875" style="354"/>
    <col min="7930" max="7930" width="8.85546875" style="354"/>
    <col min="7931" max="7931" width="8.85546875" style="354"/>
    <col min="7932" max="7932" width="8.85546875" style="354"/>
    <col min="7933" max="7933" width="8.85546875" style="354"/>
    <col min="7934" max="7934" width="8.85546875" style="354"/>
    <col min="7935" max="7935" width="8.85546875" style="354"/>
    <col min="7936" max="7936" width="8.85546875" style="354"/>
    <col min="7937" max="7937" width="8.85546875" style="354"/>
    <col min="7938" max="7938" width="8.85546875" style="354"/>
    <col min="7939" max="7939" width="9.7109375" customWidth="true" style="354"/>
    <col min="7940" max="7940" width="21.85546875" customWidth="true" style="354"/>
    <col min="7941" max="7941" width="13" customWidth="true" style="354"/>
    <col min="7942" max="7942" width="14" customWidth="true" style="354"/>
    <col min="7943" max="7943" width="14" customWidth="true" style="354"/>
    <col min="7944" max="7944" width="14" customWidth="true" style="354"/>
    <col min="7945" max="7945" width="17.140625" customWidth="true" style="354"/>
    <col min="7946" max="7946" width="17.7109375" customWidth="true" style="354"/>
    <col min="7947" max="7947" width="16.28515625" customWidth="true" style="354"/>
    <col min="7948" max="7948" width="14" customWidth="true" style="354"/>
    <col min="7949" max="7949" width="17" customWidth="true" style="354"/>
    <col min="7950" max="7950" width="14.42578125" customWidth="true" style="354"/>
    <col min="7951" max="7951" width="8.85546875" style="354"/>
    <col min="7952" max="7952" width="8.85546875" style="354"/>
    <col min="7953" max="7953" width="8.85546875" style="354"/>
    <col min="7954" max="7954" width="8.85546875" style="354"/>
    <col min="7955" max="7955" width="8.85546875" style="354"/>
    <col min="7956" max="7956" width="8.85546875" style="354"/>
    <col min="7957" max="7957" width="8.85546875" style="354"/>
    <col min="7958" max="7958" width="8.85546875" style="354"/>
    <col min="7959" max="7959" width="8.85546875" style="354"/>
    <col min="7960" max="7960" width="8.85546875" style="354"/>
    <col min="7961" max="7961" width="8.85546875" style="354"/>
    <col min="7962" max="7962" width="8.85546875" style="354"/>
    <col min="7963" max="7963" width="8.85546875" style="354"/>
    <col min="7964" max="7964" width="8.85546875" style="354"/>
    <col min="7965" max="7965" width="8.85546875" style="354"/>
    <col min="7966" max="7966" width="8.85546875" style="354"/>
    <col min="7967" max="7967" width="8.85546875" style="354"/>
    <col min="7968" max="7968" width="8.85546875" style="354"/>
    <col min="7969" max="7969" width="8.85546875" style="354"/>
    <col min="7970" max="7970" width="8.85546875" style="354"/>
    <col min="7971" max="7971" width="8.85546875" style="354"/>
    <col min="7972" max="7972" width="8.85546875" style="354"/>
    <col min="7973" max="7973" width="8.85546875" style="354"/>
    <col min="7974" max="7974" width="8.85546875" style="354"/>
    <col min="7975" max="7975" width="8.85546875" style="354"/>
    <col min="7976" max="7976" width="8.85546875" style="354"/>
    <col min="7977" max="7977" width="8.85546875" style="354"/>
    <col min="7978" max="7978" width="8.85546875" style="354"/>
    <col min="7979" max="7979" width="8.85546875" style="354"/>
    <col min="7980" max="7980" width="8.85546875" style="354"/>
    <col min="7981" max="7981" width="8.85546875" style="354"/>
    <col min="7982" max="7982" width="8.85546875" style="354"/>
    <col min="7983" max="7983" width="8.85546875" style="354"/>
    <col min="7984" max="7984" width="8.85546875" style="354"/>
    <col min="7985" max="7985" width="8.85546875" style="354"/>
    <col min="7986" max="7986" width="8.85546875" style="354"/>
    <col min="7987" max="7987" width="8.85546875" style="354"/>
    <col min="7988" max="7988" width="8.85546875" style="354"/>
    <col min="7989" max="7989" width="8.85546875" style="354"/>
    <col min="7990" max="7990" width="8.85546875" style="354"/>
    <col min="7991" max="7991" width="8.85546875" style="354"/>
    <col min="7992" max="7992" width="8.85546875" style="354"/>
    <col min="7993" max="7993" width="8.85546875" style="354"/>
    <col min="7994" max="7994" width="8.85546875" style="354"/>
    <col min="7995" max="7995" width="8.85546875" style="354"/>
    <col min="7996" max="7996" width="8.85546875" style="354"/>
    <col min="7997" max="7997" width="8.85546875" style="354"/>
    <col min="7998" max="7998" width="8.85546875" style="354"/>
    <col min="7999" max="7999" width="8.85546875" style="354"/>
    <col min="8000" max="8000" width="8.85546875" style="354"/>
    <col min="8001" max="8001" width="8.85546875" style="354"/>
    <col min="8002" max="8002" width="8.85546875" style="354"/>
    <col min="8003" max="8003" width="8.85546875" style="354"/>
    <col min="8004" max="8004" width="8.85546875" style="354"/>
    <col min="8005" max="8005" width="8.85546875" style="354"/>
    <col min="8006" max="8006" width="8.85546875" style="354"/>
    <col min="8007" max="8007" width="8.85546875" style="354"/>
    <col min="8008" max="8008" width="8.85546875" style="354"/>
    <col min="8009" max="8009" width="8.85546875" style="354"/>
    <col min="8010" max="8010" width="8.85546875" style="354"/>
    <col min="8011" max="8011" width="8.85546875" style="354"/>
    <col min="8012" max="8012" width="8.85546875" style="354"/>
    <col min="8013" max="8013" width="8.85546875" style="354"/>
    <col min="8014" max="8014" width="8.85546875" style="354"/>
    <col min="8015" max="8015" width="8.85546875" style="354"/>
    <col min="8016" max="8016" width="8.85546875" style="354"/>
    <col min="8017" max="8017" width="8.85546875" style="354"/>
    <col min="8018" max="8018" width="8.85546875" style="354"/>
    <col min="8019" max="8019" width="8.85546875" style="354"/>
    <col min="8020" max="8020" width="8.85546875" style="354"/>
    <col min="8021" max="8021" width="8.85546875" style="354"/>
    <col min="8022" max="8022" width="8.85546875" style="354"/>
    <col min="8023" max="8023" width="8.85546875" style="354"/>
    <col min="8024" max="8024" width="8.85546875" style="354"/>
    <col min="8025" max="8025" width="8.85546875" style="354"/>
    <col min="8026" max="8026" width="8.85546875" style="354"/>
    <col min="8027" max="8027" width="8.85546875" style="354"/>
    <col min="8028" max="8028" width="8.85546875" style="354"/>
    <col min="8029" max="8029" width="8.85546875" style="354"/>
    <col min="8030" max="8030" width="8.85546875" style="354"/>
    <col min="8031" max="8031" width="8.85546875" style="354"/>
    <col min="8032" max="8032" width="8.85546875" style="354"/>
    <col min="8033" max="8033" width="8.85546875" style="354"/>
    <col min="8034" max="8034" width="8.85546875" style="354"/>
    <col min="8035" max="8035" width="8.85546875" style="354"/>
    <col min="8036" max="8036" width="8.85546875" style="354"/>
    <col min="8037" max="8037" width="8.85546875" style="354"/>
    <col min="8038" max="8038" width="8.85546875" style="354"/>
    <col min="8039" max="8039" width="8.85546875" style="354"/>
    <col min="8040" max="8040" width="8.85546875" style="354"/>
    <col min="8041" max="8041" width="8.85546875" style="354"/>
    <col min="8042" max="8042" width="8.85546875" style="354"/>
    <col min="8043" max="8043" width="8.85546875" style="354"/>
    <col min="8044" max="8044" width="8.85546875" style="354"/>
    <col min="8045" max="8045" width="8.85546875" style="354"/>
    <col min="8046" max="8046" width="8.85546875" style="354"/>
    <col min="8047" max="8047" width="8.85546875" style="354"/>
    <col min="8048" max="8048" width="8.85546875" style="354"/>
    <col min="8049" max="8049" width="8.85546875" style="354"/>
    <col min="8050" max="8050" width="8.85546875" style="354"/>
    <col min="8051" max="8051" width="8.85546875" style="354"/>
    <col min="8052" max="8052" width="8.85546875" style="354"/>
    <col min="8053" max="8053" width="8.85546875" style="354"/>
    <col min="8054" max="8054" width="8.85546875" style="354"/>
    <col min="8055" max="8055" width="8.85546875" style="354"/>
    <col min="8056" max="8056" width="8.85546875" style="354"/>
    <col min="8057" max="8057" width="8.85546875" style="354"/>
    <col min="8058" max="8058" width="8.85546875" style="354"/>
    <col min="8059" max="8059" width="8.85546875" style="354"/>
    <col min="8060" max="8060" width="8.85546875" style="354"/>
    <col min="8061" max="8061" width="8.85546875" style="354"/>
    <col min="8062" max="8062" width="8.85546875" style="354"/>
    <col min="8063" max="8063" width="8.85546875" style="354"/>
    <col min="8064" max="8064" width="8.85546875" style="354"/>
    <col min="8065" max="8065" width="8.85546875" style="354"/>
    <col min="8066" max="8066" width="8.85546875" style="354"/>
    <col min="8067" max="8067" width="8.85546875" style="354"/>
    <col min="8068" max="8068" width="8.85546875" style="354"/>
    <col min="8069" max="8069" width="8.85546875" style="354"/>
    <col min="8070" max="8070" width="8.85546875" style="354"/>
    <col min="8071" max="8071" width="8.85546875" style="354"/>
    <col min="8072" max="8072" width="8.85546875" style="354"/>
    <col min="8073" max="8073" width="8.85546875" style="354"/>
    <col min="8074" max="8074" width="8.85546875" style="354"/>
    <col min="8075" max="8075" width="8.85546875" style="354"/>
    <col min="8076" max="8076" width="8.85546875" style="354"/>
    <col min="8077" max="8077" width="8.85546875" style="354"/>
    <col min="8078" max="8078" width="8.85546875" style="354"/>
    <col min="8079" max="8079" width="8.85546875" style="354"/>
    <col min="8080" max="8080" width="8.85546875" style="354"/>
    <col min="8081" max="8081" width="8.85546875" style="354"/>
    <col min="8082" max="8082" width="8.85546875" style="354"/>
    <col min="8083" max="8083" width="8.85546875" style="354"/>
    <col min="8084" max="8084" width="8.85546875" style="354"/>
    <col min="8085" max="8085" width="8.85546875" style="354"/>
    <col min="8086" max="8086" width="8.85546875" style="354"/>
    <col min="8087" max="8087" width="8.85546875" style="354"/>
    <col min="8088" max="8088" width="8.85546875" style="354"/>
    <col min="8089" max="8089" width="8.85546875" style="354"/>
    <col min="8090" max="8090" width="8.85546875" style="354"/>
    <col min="8091" max="8091" width="8.85546875" style="354"/>
    <col min="8092" max="8092" width="8.85546875" style="354"/>
    <col min="8093" max="8093" width="8.85546875" style="354"/>
    <col min="8094" max="8094" width="8.85546875" style="354"/>
    <col min="8095" max="8095" width="8.85546875" style="354"/>
    <col min="8096" max="8096" width="8.85546875" style="354"/>
    <col min="8097" max="8097" width="8.85546875" style="354"/>
    <col min="8098" max="8098" width="8.85546875" style="354"/>
    <col min="8099" max="8099" width="8.85546875" style="354"/>
    <col min="8100" max="8100" width="8.85546875" style="354"/>
    <col min="8101" max="8101" width="8.85546875" style="354"/>
    <col min="8102" max="8102" width="8.85546875" style="354"/>
    <col min="8103" max="8103" width="8.85546875" style="354"/>
    <col min="8104" max="8104" width="8.85546875" style="354"/>
    <col min="8105" max="8105" width="8.85546875" style="354"/>
    <col min="8106" max="8106" width="8.85546875" style="354"/>
    <col min="8107" max="8107" width="8.85546875" style="354"/>
    <col min="8108" max="8108" width="8.85546875" style="354"/>
    <col min="8109" max="8109" width="8.85546875" style="354"/>
    <col min="8110" max="8110" width="8.85546875" style="354"/>
    <col min="8111" max="8111" width="8.85546875" style="354"/>
    <col min="8112" max="8112" width="8.85546875" style="354"/>
    <col min="8113" max="8113" width="8.85546875" style="354"/>
    <col min="8114" max="8114" width="8.85546875" style="354"/>
    <col min="8115" max="8115" width="8.85546875" style="354"/>
    <col min="8116" max="8116" width="8.85546875" style="354"/>
    <col min="8117" max="8117" width="8.85546875" style="354"/>
    <col min="8118" max="8118" width="8.85546875" style="354"/>
    <col min="8119" max="8119" width="8.85546875" style="354"/>
    <col min="8120" max="8120" width="8.85546875" style="354"/>
    <col min="8121" max="8121" width="8.85546875" style="354"/>
    <col min="8122" max="8122" width="8.85546875" style="354"/>
    <col min="8123" max="8123" width="8.85546875" style="354"/>
    <col min="8124" max="8124" width="8.85546875" style="354"/>
    <col min="8125" max="8125" width="8.85546875" style="354"/>
    <col min="8126" max="8126" width="8.85546875" style="354"/>
    <col min="8127" max="8127" width="8.85546875" style="354"/>
    <col min="8128" max="8128" width="8.85546875" style="354"/>
    <col min="8129" max="8129" width="8.85546875" style="354"/>
    <col min="8130" max="8130" width="8.85546875" style="354"/>
    <col min="8131" max="8131" width="8.85546875" style="354"/>
    <col min="8132" max="8132" width="8.85546875" style="354"/>
    <col min="8133" max="8133" width="8.85546875" style="354"/>
    <col min="8134" max="8134" width="8.85546875" style="354"/>
    <col min="8135" max="8135" width="8.85546875" style="354"/>
    <col min="8136" max="8136" width="8.85546875" style="354"/>
    <col min="8137" max="8137" width="8.85546875" style="354"/>
    <col min="8138" max="8138" width="8.85546875" style="354"/>
    <col min="8139" max="8139" width="8.85546875" style="354"/>
    <col min="8140" max="8140" width="8.85546875" style="354"/>
    <col min="8141" max="8141" width="8.85546875" style="354"/>
    <col min="8142" max="8142" width="8.85546875" style="354"/>
    <col min="8143" max="8143" width="8.85546875" style="354"/>
    <col min="8144" max="8144" width="8.85546875" style="354"/>
    <col min="8145" max="8145" width="8.85546875" style="354"/>
    <col min="8146" max="8146" width="8.85546875" style="354"/>
    <col min="8147" max="8147" width="8.85546875" style="354"/>
    <col min="8148" max="8148" width="8.85546875" style="354"/>
    <col min="8149" max="8149" width="8.85546875" style="354"/>
    <col min="8150" max="8150" width="8.85546875" style="354"/>
    <col min="8151" max="8151" width="8.85546875" style="354"/>
    <col min="8152" max="8152" width="8.85546875" style="354"/>
    <col min="8153" max="8153" width="8.85546875" style="354"/>
    <col min="8154" max="8154" width="8.85546875" style="354"/>
    <col min="8155" max="8155" width="8.85546875" style="354"/>
    <col min="8156" max="8156" width="8.85546875" style="354"/>
    <col min="8157" max="8157" width="8.85546875" style="354"/>
    <col min="8158" max="8158" width="8.85546875" style="354"/>
    <col min="8159" max="8159" width="8.85546875" style="354"/>
    <col min="8160" max="8160" width="8.85546875" style="354"/>
    <col min="8161" max="8161" width="8.85546875" style="354"/>
    <col min="8162" max="8162" width="8.85546875" style="354"/>
    <col min="8163" max="8163" width="8.85546875" style="354"/>
    <col min="8164" max="8164" width="8.85546875" style="354"/>
    <col min="8165" max="8165" width="8.85546875" style="354"/>
    <col min="8166" max="8166" width="8.85546875" style="354"/>
    <col min="8167" max="8167" width="8.85546875" style="354"/>
    <col min="8168" max="8168" width="8.85546875" style="354"/>
    <col min="8169" max="8169" width="8.85546875" style="354"/>
    <col min="8170" max="8170" width="8.85546875" style="354"/>
    <col min="8171" max="8171" width="8.85546875" style="354"/>
    <col min="8172" max="8172" width="8.85546875" style="354"/>
    <col min="8173" max="8173" width="8.85546875" style="354"/>
    <col min="8174" max="8174" width="8.85546875" style="354"/>
    <col min="8175" max="8175" width="8.85546875" style="354"/>
    <col min="8176" max="8176" width="8.85546875" style="354"/>
    <col min="8177" max="8177" width="8.85546875" style="354"/>
    <col min="8178" max="8178" width="8.85546875" style="354"/>
    <col min="8179" max="8179" width="8.85546875" style="354"/>
    <col min="8180" max="8180" width="8.85546875" style="354"/>
    <col min="8181" max="8181" width="8.85546875" style="354"/>
    <col min="8182" max="8182" width="8.85546875" style="354"/>
    <col min="8183" max="8183" width="8.85546875" style="354"/>
    <col min="8184" max="8184" width="8.85546875" style="354"/>
    <col min="8185" max="8185" width="8.85546875" style="354"/>
    <col min="8186" max="8186" width="8.85546875" style="354"/>
    <col min="8187" max="8187" width="8.85546875" style="354"/>
    <col min="8188" max="8188" width="8.85546875" style="354"/>
    <col min="8189" max="8189" width="8.85546875" style="354"/>
    <col min="8190" max="8190" width="8.85546875" style="354"/>
    <col min="8191" max="8191" width="8.85546875" style="354"/>
    <col min="8192" max="8192" width="8.85546875" style="354"/>
    <col min="8193" max="8193" width="8.85546875" style="354"/>
    <col min="8194" max="8194" width="8.85546875" style="354"/>
    <col min="8195" max="8195" width="9.7109375" customWidth="true" style="354"/>
    <col min="8196" max="8196" width="21.85546875" customWidth="true" style="354"/>
    <col min="8197" max="8197" width="13" customWidth="true" style="354"/>
    <col min="8198" max="8198" width="14" customWidth="true" style="354"/>
    <col min="8199" max="8199" width="14" customWidth="true" style="354"/>
    <col min="8200" max="8200" width="14" customWidth="true" style="354"/>
    <col min="8201" max="8201" width="17.140625" customWidth="true" style="354"/>
    <col min="8202" max="8202" width="17.7109375" customWidth="true" style="354"/>
    <col min="8203" max="8203" width="16.28515625" customWidth="true" style="354"/>
    <col min="8204" max="8204" width="14" customWidth="true" style="354"/>
    <col min="8205" max="8205" width="17" customWidth="true" style="354"/>
    <col min="8206" max="8206" width="14.42578125" customWidth="true" style="354"/>
    <col min="8207" max="8207" width="8.85546875" style="354"/>
    <col min="8208" max="8208" width="8.85546875" style="354"/>
    <col min="8209" max="8209" width="8.85546875" style="354"/>
    <col min="8210" max="8210" width="8.85546875" style="354"/>
    <col min="8211" max="8211" width="8.85546875" style="354"/>
    <col min="8212" max="8212" width="8.85546875" style="354"/>
    <col min="8213" max="8213" width="8.85546875" style="354"/>
    <col min="8214" max="8214" width="8.85546875" style="354"/>
    <col min="8215" max="8215" width="8.85546875" style="354"/>
    <col min="8216" max="8216" width="8.85546875" style="354"/>
    <col min="8217" max="8217" width="8.85546875" style="354"/>
    <col min="8218" max="8218" width="8.85546875" style="354"/>
    <col min="8219" max="8219" width="8.85546875" style="354"/>
    <col min="8220" max="8220" width="8.85546875" style="354"/>
    <col min="8221" max="8221" width="8.85546875" style="354"/>
    <col min="8222" max="8222" width="8.85546875" style="354"/>
    <col min="8223" max="8223" width="8.85546875" style="354"/>
    <col min="8224" max="8224" width="8.85546875" style="354"/>
    <col min="8225" max="8225" width="8.85546875" style="354"/>
    <col min="8226" max="8226" width="8.85546875" style="354"/>
    <col min="8227" max="8227" width="8.85546875" style="354"/>
    <col min="8228" max="8228" width="8.85546875" style="354"/>
    <col min="8229" max="8229" width="8.85546875" style="354"/>
    <col min="8230" max="8230" width="8.85546875" style="354"/>
    <col min="8231" max="8231" width="8.85546875" style="354"/>
    <col min="8232" max="8232" width="8.85546875" style="354"/>
    <col min="8233" max="8233" width="8.85546875" style="354"/>
    <col min="8234" max="8234" width="8.85546875" style="354"/>
    <col min="8235" max="8235" width="8.85546875" style="354"/>
    <col min="8236" max="8236" width="8.85546875" style="354"/>
    <col min="8237" max="8237" width="8.85546875" style="354"/>
    <col min="8238" max="8238" width="8.85546875" style="354"/>
    <col min="8239" max="8239" width="8.85546875" style="354"/>
    <col min="8240" max="8240" width="8.85546875" style="354"/>
    <col min="8241" max="8241" width="8.85546875" style="354"/>
    <col min="8242" max="8242" width="8.85546875" style="354"/>
    <col min="8243" max="8243" width="8.85546875" style="354"/>
    <col min="8244" max="8244" width="8.85546875" style="354"/>
    <col min="8245" max="8245" width="8.85546875" style="354"/>
    <col min="8246" max="8246" width="8.85546875" style="354"/>
    <col min="8247" max="8247" width="8.85546875" style="354"/>
    <col min="8248" max="8248" width="8.85546875" style="354"/>
    <col min="8249" max="8249" width="8.85546875" style="354"/>
    <col min="8250" max="8250" width="8.85546875" style="354"/>
    <col min="8251" max="8251" width="8.85546875" style="354"/>
    <col min="8252" max="8252" width="8.85546875" style="354"/>
    <col min="8253" max="8253" width="8.85546875" style="354"/>
    <col min="8254" max="8254" width="8.85546875" style="354"/>
    <col min="8255" max="8255" width="8.85546875" style="354"/>
    <col min="8256" max="8256" width="8.85546875" style="354"/>
    <col min="8257" max="8257" width="8.85546875" style="354"/>
    <col min="8258" max="8258" width="8.85546875" style="354"/>
    <col min="8259" max="8259" width="8.85546875" style="354"/>
    <col min="8260" max="8260" width="8.85546875" style="354"/>
    <col min="8261" max="8261" width="8.85546875" style="354"/>
    <col min="8262" max="8262" width="8.85546875" style="354"/>
    <col min="8263" max="8263" width="8.85546875" style="354"/>
    <col min="8264" max="8264" width="8.85546875" style="354"/>
    <col min="8265" max="8265" width="8.85546875" style="354"/>
    <col min="8266" max="8266" width="8.85546875" style="354"/>
    <col min="8267" max="8267" width="8.85546875" style="354"/>
    <col min="8268" max="8268" width="8.85546875" style="354"/>
    <col min="8269" max="8269" width="8.85546875" style="354"/>
    <col min="8270" max="8270" width="8.85546875" style="354"/>
    <col min="8271" max="8271" width="8.85546875" style="354"/>
    <col min="8272" max="8272" width="8.85546875" style="354"/>
    <col min="8273" max="8273" width="8.85546875" style="354"/>
    <col min="8274" max="8274" width="8.85546875" style="354"/>
    <col min="8275" max="8275" width="8.85546875" style="354"/>
    <col min="8276" max="8276" width="8.85546875" style="354"/>
    <col min="8277" max="8277" width="8.85546875" style="354"/>
    <col min="8278" max="8278" width="8.85546875" style="354"/>
    <col min="8279" max="8279" width="8.85546875" style="354"/>
    <col min="8280" max="8280" width="8.85546875" style="354"/>
    <col min="8281" max="8281" width="8.85546875" style="354"/>
    <col min="8282" max="8282" width="8.85546875" style="354"/>
    <col min="8283" max="8283" width="8.85546875" style="354"/>
    <col min="8284" max="8284" width="8.85546875" style="354"/>
    <col min="8285" max="8285" width="8.85546875" style="354"/>
    <col min="8286" max="8286" width="8.85546875" style="354"/>
    <col min="8287" max="8287" width="8.85546875" style="354"/>
    <col min="8288" max="8288" width="8.85546875" style="354"/>
    <col min="8289" max="8289" width="8.85546875" style="354"/>
    <col min="8290" max="8290" width="8.85546875" style="354"/>
    <col min="8291" max="8291" width="8.85546875" style="354"/>
    <col min="8292" max="8292" width="8.85546875" style="354"/>
    <col min="8293" max="8293" width="8.85546875" style="354"/>
    <col min="8294" max="8294" width="8.85546875" style="354"/>
    <col min="8295" max="8295" width="8.85546875" style="354"/>
    <col min="8296" max="8296" width="8.85546875" style="354"/>
    <col min="8297" max="8297" width="8.85546875" style="354"/>
    <col min="8298" max="8298" width="8.85546875" style="354"/>
    <col min="8299" max="8299" width="8.85546875" style="354"/>
    <col min="8300" max="8300" width="8.85546875" style="354"/>
    <col min="8301" max="8301" width="8.85546875" style="354"/>
    <col min="8302" max="8302" width="8.85546875" style="354"/>
    <col min="8303" max="8303" width="8.85546875" style="354"/>
    <col min="8304" max="8304" width="8.85546875" style="354"/>
    <col min="8305" max="8305" width="8.85546875" style="354"/>
    <col min="8306" max="8306" width="8.85546875" style="354"/>
    <col min="8307" max="8307" width="8.85546875" style="354"/>
    <col min="8308" max="8308" width="8.85546875" style="354"/>
    <col min="8309" max="8309" width="8.85546875" style="354"/>
    <col min="8310" max="8310" width="8.85546875" style="354"/>
    <col min="8311" max="8311" width="8.85546875" style="354"/>
    <col min="8312" max="8312" width="8.85546875" style="354"/>
    <col min="8313" max="8313" width="8.85546875" style="354"/>
    <col min="8314" max="8314" width="8.85546875" style="354"/>
    <col min="8315" max="8315" width="8.85546875" style="354"/>
    <col min="8316" max="8316" width="8.85546875" style="354"/>
    <col min="8317" max="8317" width="8.85546875" style="354"/>
    <col min="8318" max="8318" width="8.85546875" style="354"/>
    <col min="8319" max="8319" width="8.85546875" style="354"/>
    <col min="8320" max="8320" width="8.85546875" style="354"/>
    <col min="8321" max="8321" width="8.85546875" style="354"/>
    <col min="8322" max="8322" width="8.85546875" style="354"/>
    <col min="8323" max="8323" width="8.85546875" style="354"/>
    <col min="8324" max="8324" width="8.85546875" style="354"/>
    <col min="8325" max="8325" width="8.85546875" style="354"/>
    <col min="8326" max="8326" width="8.85546875" style="354"/>
    <col min="8327" max="8327" width="8.85546875" style="354"/>
    <col min="8328" max="8328" width="8.85546875" style="354"/>
    <col min="8329" max="8329" width="8.85546875" style="354"/>
    <col min="8330" max="8330" width="8.85546875" style="354"/>
    <col min="8331" max="8331" width="8.85546875" style="354"/>
    <col min="8332" max="8332" width="8.85546875" style="354"/>
    <col min="8333" max="8333" width="8.85546875" style="354"/>
    <col min="8334" max="8334" width="8.85546875" style="354"/>
    <col min="8335" max="8335" width="8.85546875" style="354"/>
    <col min="8336" max="8336" width="8.85546875" style="354"/>
    <col min="8337" max="8337" width="8.85546875" style="354"/>
    <col min="8338" max="8338" width="8.85546875" style="354"/>
    <col min="8339" max="8339" width="8.85546875" style="354"/>
    <col min="8340" max="8340" width="8.85546875" style="354"/>
    <col min="8341" max="8341" width="8.85546875" style="354"/>
    <col min="8342" max="8342" width="8.85546875" style="354"/>
    <col min="8343" max="8343" width="8.85546875" style="354"/>
    <col min="8344" max="8344" width="8.85546875" style="354"/>
    <col min="8345" max="8345" width="8.85546875" style="354"/>
    <col min="8346" max="8346" width="8.85546875" style="354"/>
    <col min="8347" max="8347" width="8.85546875" style="354"/>
    <col min="8348" max="8348" width="8.85546875" style="354"/>
    <col min="8349" max="8349" width="8.85546875" style="354"/>
    <col min="8350" max="8350" width="8.85546875" style="354"/>
    <col min="8351" max="8351" width="8.85546875" style="354"/>
    <col min="8352" max="8352" width="8.85546875" style="354"/>
    <col min="8353" max="8353" width="8.85546875" style="354"/>
    <col min="8354" max="8354" width="8.85546875" style="354"/>
    <col min="8355" max="8355" width="8.85546875" style="354"/>
    <col min="8356" max="8356" width="8.85546875" style="354"/>
    <col min="8357" max="8357" width="8.85546875" style="354"/>
    <col min="8358" max="8358" width="8.85546875" style="354"/>
    <col min="8359" max="8359" width="8.85546875" style="354"/>
    <col min="8360" max="8360" width="8.85546875" style="354"/>
    <col min="8361" max="8361" width="8.85546875" style="354"/>
    <col min="8362" max="8362" width="8.85546875" style="354"/>
    <col min="8363" max="8363" width="8.85546875" style="354"/>
    <col min="8364" max="8364" width="8.85546875" style="354"/>
    <col min="8365" max="8365" width="8.85546875" style="354"/>
    <col min="8366" max="8366" width="8.85546875" style="354"/>
    <col min="8367" max="8367" width="8.85546875" style="354"/>
    <col min="8368" max="8368" width="8.85546875" style="354"/>
    <col min="8369" max="8369" width="8.85546875" style="354"/>
    <col min="8370" max="8370" width="8.85546875" style="354"/>
    <col min="8371" max="8371" width="8.85546875" style="354"/>
    <col min="8372" max="8372" width="8.85546875" style="354"/>
    <col min="8373" max="8373" width="8.85546875" style="354"/>
    <col min="8374" max="8374" width="8.85546875" style="354"/>
    <col min="8375" max="8375" width="8.85546875" style="354"/>
    <col min="8376" max="8376" width="8.85546875" style="354"/>
    <col min="8377" max="8377" width="8.85546875" style="354"/>
    <col min="8378" max="8378" width="8.85546875" style="354"/>
    <col min="8379" max="8379" width="8.85546875" style="354"/>
    <col min="8380" max="8380" width="8.85546875" style="354"/>
    <col min="8381" max="8381" width="8.85546875" style="354"/>
    <col min="8382" max="8382" width="8.85546875" style="354"/>
    <col min="8383" max="8383" width="8.85546875" style="354"/>
    <col min="8384" max="8384" width="8.85546875" style="354"/>
    <col min="8385" max="8385" width="8.85546875" style="354"/>
    <col min="8386" max="8386" width="8.85546875" style="354"/>
    <col min="8387" max="8387" width="8.85546875" style="354"/>
    <col min="8388" max="8388" width="8.85546875" style="354"/>
    <col min="8389" max="8389" width="8.85546875" style="354"/>
    <col min="8390" max="8390" width="8.85546875" style="354"/>
    <col min="8391" max="8391" width="8.85546875" style="354"/>
    <col min="8392" max="8392" width="8.85546875" style="354"/>
    <col min="8393" max="8393" width="8.85546875" style="354"/>
    <col min="8394" max="8394" width="8.85546875" style="354"/>
    <col min="8395" max="8395" width="8.85546875" style="354"/>
    <col min="8396" max="8396" width="8.85546875" style="354"/>
    <col min="8397" max="8397" width="8.85546875" style="354"/>
    <col min="8398" max="8398" width="8.85546875" style="354"/>
    <col min="8399" max="8399" width="8.85546875" style="354"/>
    <col min="8400" max="8400" width="8.85546875" style="354"/>
    <col min="8401" max="8401" width="8.85546875" style="354"/>
    <col min="8402" max="8402" width="8.85546875" style="354"/>
    <col min="8403" max="8403" width="8.85546875" style="354"/>
    <col min="8404" max="8404" width="8.85546875" style="354"/>
    <col min="8405" max="8405" width="8.85546875" style="354"/>
    <col min="8406" max="8406" width="8.85546875" style="354"/>
    <col min="8407" max="8407" width="8.85546875" style="354"/>
    <col min="8408" max="8408" width="8.85546875" style="354"/>
    <col min="8409" max="8409" width="8.85546875" style="354"/>
    <col min="8410" max="8410" width="8.85546875" style="354"/>
    <col min="8411" max="8411" width="8.85546875" style="354"/>
    <col min="8412" max="8412" width="8.85546875" style="354"/>
    <col min="8413" max="8413" width="8.85546875" style="354"/>
    <col min="8414" max="8414" width="8.85546875" style="354"/>
    <col min="8415" max="8415" width="8.85546875" style="354"/>
    <col min="8416" max="8416" width="8.85546875" style="354"/>
    <col min="8417" max="8417" width="8.85546875" style="354"/>
    <col min="8418" max="8418" width="8.85546875" style="354"/>
    <col min="8419" max="8419" width="8.85546875" style="354"/>
    <col min="8420" max="8420" width="8.85546875" style="354"/>
    <col min="8421" max="8421" width="8.85546875" style="354"/>
    <col min="8422" max="8422" width="8.85546875" style="354"/>
    <col min="8423" max="8423" width="8.85546875" style="354"/>
    <col min="8424" max="8424" width="8.85546875" style="354"/>
    <col min="8425" max="8425" width="8.85546875" style="354"/>
    <col min="8426" max="8426" width="8.85546875" style="354"/>
    <col min="8427" max="8427" width="8.85546875" style="354"/>
    <col min="8428" max="8428" width="8.85546875" style="354"/>
    <col min="8429" max="8429" width="8.85546875" style="354"/>
    <col min="8430" max="8430" width="8.85546875" style="354"/>
    <col min="8431" max="8431" width="8.85546875" style="354"/>
    <col min="8432" max="8432" width="8.85546875" style="354"/>
    <col min="8433" max="8433" width="8.85546875" style="354"/>
    <col min="8434" max="8434" width="8.85546875" style="354"/>
    <col min="8435" max="8435" width="8.85546875" style="354"/>
    <col min="8436" max="8436" width="8.85546875" style="354"/>
    <col min="8437" max="8437" width="8.85546875" style="354"/>
    <col min="8438" max="8438" width="8.85546875" style="354"/>
    <col min="8439" max="8439" width="8.85546875" style="354"/>
    <col min="8440" max="8440" width="8.85546875" style="354"/>
    <col min="8441" max="8441" width="8.85546875" style="354"/>
    <col min="8442" max="8442" width="8.85546875" style="354"/>
    <col min="8443" max="8443" width="8.85546875" style="354"/>
    <col min="8444" max="8444" width="8.85546875" style="354"/>
    <col min="8445" max="8445" width="8.85546875" style="354"/>
    <col min="8446" max="8446" width="8.85546875" style="354"/>
    <col min="8447" max="8447" width="8.85546875" style="354"/>
    <col min="8448" max="8448" width="8.85546875" style="354"/>
    <col min="8449" max="8449" width="8.85546875" style="354"/>
    <col min="8450" max="8450" width="8.85546875" style="354"/>
    <col min="8451" max="8451" width="9.7109375" customWidth="true" style="354"/>
    <col min="8452" max="8452" width="21.85546875" customWidth="true" style="354"/>
    <col min="8453" max="8453" width="13" customWidth="true" style="354"/>
    <col min="8454" max="8454" width="14" customWidth="true" style="354"/>
    <col min="8455" max="8455" width="14" customWidth="true" style="354"/>
    <col min="8456" max="8456" width="14" customWidth="true" style="354"/>
    <col min="8457" max="8457" width="17.140625" customWidth="true" style="354"/>
    <col min="8458" max="8458" width="17.7109375" customWidth="true" style="354"/>
    <col min="8459" max="8459" width="16.28515625" customWidth="true" style="354"/>
    <col min="8460" max="8460" width="14" customWidth="true" style="354"/>
    <col min="8461" max="8461" width="17" customWidth="true" style="354"/>
    <col min="8462" max="8462" width="14.42578125" customWidth="true" style="354"/>
    <col min="8463" max="8463" width="8.85546875" style="354"/>
    <col min="8464" max="8464" width="8.85546875" style="354"/>
    <col min="8465" max="8465" width="8.85546875" style="354"/>
    <col min="8466" max="8466" width="8.85546875" style="354"/>
    <col min="8467" max="8467" width="8.85546875" style="354"/>
    <col min="8468" max="8468" width="8.85546875" style="354"/>
    <col min="8469" max="8469" width="8.85546875" style="354"/>
    <col min="8470" max="8470" width="8.85546875" style="354"/>
    <col min="8471" max="8471" width="8.85546875" style="354"/>
    <col min="8472" max="8472" width="8.85546875" style="354"/>
    <col min="8473" max="8473" width="8.85546875" style="354"/>
    <col min="8474" max="8474" width="8.85546875" style="354"/>
    <col min="8475" max="8475" width="8.85546875" style="354"/>
    <col min="8476" max="8476" width="8.85546875" style="354"/>
    <col min="8477" max="8477" width="8.85546875" style="354"/>
    <col min="8478" max="8478" width="8.85546875" style="354"/>
    <col min="8479" max="8479" width="8.85546875" style="354"/>
    <col min="8480" max="8480" width="8.85546875" style="354"/>
    <col min="8481" max="8481" width="8.85546875" style="354"/>
    <col min="8482" max="8482" width="8.85546875" style="354"/>
    <col min="8483" max="8483" width="8.85546875" style="354"/>
    <col min="8484" max="8484" width="8.85546875" style="354"/>
    <col min="8485" max="8485" width="8.85546875" style="354"/>
    <col min="8486" max="8486" width="8.85546875" style="354"/>
    <col min="8487" max="8487" width="8.85546875" style="354"/>
    <col min="8488" max="8488" width="8.85546875" style="354"/>
    <col min="8489" max="8489" width="8.85546875" style="354"/>
    <col min="8490" max="8490" width="8.85546875" style="354"/>
    <col min="8491" max="8491" width="8.85546875" style="354"/>
    <col min="8492" max="8492" width="8.85546875" style="354"/>
    <col min="8493" max="8493" width="8.85546875" style="354"/>
    <col min="8494" max="8494" width="8.85546875" style="354"/>
    <col min="8495" max="8495" width="8.85546875" style="354"/>
    <col min="8496" max="8496" width="8.85546875" style="354"/>
    <col min="8497" max="8497" width="8.85546875" style="354"/>
    <col min="8498" max="8498" width="8.85546875" style="354"/>
    <col min="8499" max="8499" width="8.85546875" style="354"/>
    <col min="8500" max="8500" width="8.85546875" style="354"/>
    <col min="8501" max="8501" width="8.85546875" style="354"/>
    <col min="8502" max="8502" width="8.85546875" style="354"/>
    <col min="8503" max="8503" width="8.85546875" style="354"/>
    <col min="8504" max="8504" width="8.85546875" style="354"/>
    <col min="8505" max="8505" width="8.85546875" style="354"/>
    <col min="8506" max="8506" width="8.85546875" style="354"/>
    <col min="8507" max="8507" width="8.85546875" style="354"/>
    <col min="8508" max="8508" width="8.85546875" style="354"/>
    <col min="8509" max="8509" width="8.85546875" style="354"/>
    <col min="8510" max="8510" width="8.85546875" style="354"/>
    <col min="8511" max="8511" width="8.85546875" style="354"/>
    <col min="8512" max="8512" width="8.85546875" style="354"/>
    <col min="8513" max="8513" width="8.85546875" style="354"/>
    <col min="8514" max="8514" width="8.85546875" style="354"/>
    <col min="8515" max="8515" width="8.85546875" style="354"/>
    <col min="8516" max="8516" width="8.85546875" style="354"/>
    <col min="8517" max="8517" width="8.85546875" style="354"/>
    <col min="8518" max="8518" width="8.85546875" style="354"/>
    <col min="8519" max="8519" width="8.85546875" style="354"/>
    <col min="8520" max="8520" width="8.85546875" style="354"/>
    <col min="8521" max="8521" width="8.85546875" style="354"/>
    <col min="8522" max="8522" width="8.85546875" style="354"/>
    <col min="8523" max="8523" width="8.85546875" style="354"/>
    <col min="8524" max="8524" width="8.85546875" style="354"/>
    <col min="8525" max="8525" width="8.85546875" style="354"/>
    <col min="8526" max="8526" width="8.85546875" style="354"/>
    <col min="8527" max="8527" width="8.85546875" style="354"/>
    <col min="8528" max="8528" width="8.85546875" style="354"/>
    <col min="8529" max="8529" width="8.85546875" style="354"/>
    <col min="8530" max="8530" width="8.85546875" style="354"/>
    <col min="8531" max="8531" width="8.85546875" style="354"/>
    <col min="8532" max="8532" width="8.85546875" style="354"/>
    <col min="8533" max="8533" width="8.85546875" style="354"/>
    <col min="8534" max="8534" width="8.85546875" style="354"/>
    <col min="8535" max="8535" width="8.85546875" style="354"/>
    <col min="8536" max="8536" width="8.85546875" style="354"/>
    <col min="8537" max="8537" width="8.85546875" style="354"/>
    <col min="8538" max="8538" width="8.85546875" style="354"/>
    <col min="8539" max="8539" width="8.85546875" style="354"/>
    <col min="8540" max="8540" width="8.85546875" style="354"/>
    <col min="8541" max="8541" width="8.85546875" style="354"/>
    <col min="8542" max="8542" width="8.85546875" style="354"/>
    <col min="8543" max="8543" width="8.85546875" style="354"/>
    <col min="8544" max="8544" width="8.85546875" style="354"/>
    <col min="8545" max="8545" width="8.85546875" style="354"/>
    <col min="8546" max="8546" width="8.85546875" style="354"/>
    <col min="8547" max="8547" width="8.85546875" style="354"/>
    <col min="8548" max="8548" width="8.85546875" style="354"/>
    <col min="8549" max="8549" width="8.85546875" style="354"/>
    <col min="8550" max="8550" width="8.85546875" style="354"/>
    <col min="8551" max="8551" width="8.85546875" style="354"/>
    <col min="8552" max="8552" width="8.85546875" style="354"/>
    <col min="8553" max="8553" width="8.85546875" style="354"/>
    <col min="8554" max="8554" width="8.85546875" style="354"/>
    <col min="8555" max="8555" width="8.85546875" style="354"/>
    <col min="8556" max="8556" width="8.85546875" style="354"/>
    <col min="8557" max="8557" width="8.85546875" style="354"/>
    <col min="8558" max="8558" width="8.85546875" style="354"/>
    <col min="8559" max="8559" width="8.85546875" style="354"/>
    <col min="8560" max="8560" width="8.85546875" style="354"/>
    <col min="8561" max="8561" width="8.85546875" style="354"/>
    <col min="8562" max="8562" width="8.85546875" style="354"/>
    <col min="8563" max="8563" width="8.85546875" style="354"/>
    <col min="8564" max="8564" width="8.85546875" style="354"/>
    <col min="8565" max="8565" width="8.85546875" style="354"/>
    <col min="8566" max="8566" width="8.85546875" style="354"/>
    <col min="8567" max="8567" width="8.85546875" style="354"/>
    <col min="8568" max="8568" width="8.85546875" style="354"/>
    <col min="8569" max="8569" width="8.85546875" style="354"/>
    <col min="8570" max="8570" width="8.85546875" style="354"/>
    <col min="8571" max="8571" width="8.85546875" style="354"/>
    <col min="8572" max="8572" width="8.85546875" style="354"/>
    <col min="8573" max="8573" width="8.85546875" style="354"/>
    <col min="8574" max="8574" width="8.85546875" style="354"/>
    <col min="8575" max="8575" width="8.85546875" style="354"/>
    <col min="8576" max="8576" width="8.85546875" style="354"/>
    <col min="8577" max="8577" width="8.85546875" style="354"/>
    <col min="8578" max="8578" width="8.85546875" style="354"/>
    <col min="8579" max="8579" width="8.85546875" style="354"/>
    <col min="8580" max="8580" width="8.85546875" style="354"/>
    <col min="8581" max="8581" width="8.85546875" style="354"/>
    <col min="8582" max="8582" width="8.85546875" style="354"/>
    <col min="8583" max="8583" width="8.85546875" style="354"/>
    <col min="8584" max="8584" width="8.85546875" style="354"/>
    <col min="8585" max="8585" width="8.85546875" style="354"/>
    <col min="8586" max="8586" width="8.85546875" style="354"/>
    <col min="8587" max="8587" width="8.85546875" style="354"/>
    <col min="8588" max="8588" width="8.85546875" style="354"/>
    <col min="8589" max="8589" width="8.85546875" style="354"/>
    <col min="8590" max="8590" width="8.85546875" style="354"/>
    <col min="8591" max="8591" width="8.85546875" style="354"/>
    <col min="8592" max="8592" width="8.85546875" style="354"/>
    <col min="8593" max="8593" width="8.85546875" style="354"/>
    <col min="8594" max="8594" width="8.85546875" style="354"/>
    <col min="8595" max="8595" width="8.85546875" style="354"/>
    <col min="8596" max="8596" width="8.85546875" style="354"/>
    <col min="8597" max="8597" width="8.85546875" style="354"/>
    <col min="8598" max="8598" width="8.85546875" style="354"/>
    <col min="8599" max="8599" width="8.85546875" style="354"/>
    <col min="8600" max="8600" width="8.85546875" style="354"/>
    <col min="8601" max="8601" width="8.85546875" style="354"/>
    <col min="8602" max="8602" width="8.85546875" style="354"/>
    <col min="8603" max="8603" width="8.85546875" style="354"/>
    <col min="8604" max="8604" width="8.85546875" style="354"/>
    <col min="8605" max="8605" width="8.85546875" style="354"/>
    <col min="8606" max="8606" width="8.85546875" style="354"/>
    <col min="8607" max="8607" width="8.85546875" style="354"/>
    <col min="8608" max="8608" width="8.85546875" style="354"/>
    <col min="8609" max="8609" width="8.85546875" style="354"/>
    <col min="8610" max="8610" width="8.85546875" style="354"/>
    <col min="8611" max="8611" width="8.85546875" style="354"/>
    <col min="8612" max="8612" width="8.85546875" style="354"/>
    <col min="8613" max="8613" width="8.85546875" style="354"/>
    <col min="8614" max="8614" width="8.85546875" style="354"/>
    <col min="8615" max="8615" width="8.85546875" style="354"/>
    <col min="8616" max="8616" width="8.85546875" style="354"/>
    <col min="8617" max="8617" width="8.85546875" style="354"/>
    <col min="8618" max="8618" width="8.85546875" style="354"/>
    <col min="8619" max="8619" width="8.85546875" style="354"/>
    <col min="8620" max="8620" width="8.85546875" style="354"/>
    <col min="8621" max="8621" width="8.85546875" style="354"/>
    <col min="8622" max="8622" width="8.85546875" style="354"/>
    <col min="8623" max="8623" width="8.85546875" style="354"/>
    <col min="8624" max="8624" width="8.85546875" style="354"/>
    <col min="8625" max="8625" width="8.85546875" style="354"/>
    <col min="8626" max="8626" width="8.85546875" style="354"/>
    <col min="8627" max="8627" width="8.85546875" style="354"/>
    <col min="8628" max="8628" width="8.85546875" style="354"/>
    <col min="8629" max="8629" width="8.85546875" style="354"/>
    <col min="8630" max="8630" width="8.85546875" style="354"/>
    <col min="8631" max="8631" width="8.85546875" style="354"/>
    <col min="8632" max="8632" width="8.85546875" style="354"/>
    <col min="8633" max="8633" width="8.85546875" style="354"/>
    <col min="8634" max="8634" width="8.85546875" style="354"/>
    <col min="8635" max="8635" width="8.85546875" style="354"/>
    <col min="8636" max="8636" width="8.85546875" style="354"/>
    <col min="8637" max="8637" width="8.85546875" style="354"/>
    <col min="8638" max="8638" width="8.85546875" style="354"/>
    <col min="8639" max="8639" width="8.85546875" style="354"/>
    <col min="8640" max="8640" width="8.85546875" style="354"/>
    <col min="8641" max="8641" width="8.85546875" style="354"/>
    <col min="8642" max="8642" width="8.85546875" style="354"/>
    <col min="8643" max="8643" width="8.85546875" style="354"/>
    <col min="8644" max="8644" width="8.85546875" style="354"/>
    <col min="8645" max="8645" width="8.85546875" style="354"/>
    <col min="8646" max="8646" width="8.85546875" style="354"/>
    <col min="8647" max="8647" width="8.85546875" style="354"/>
    <col min="8648" max="8648" width="8.85546875" style="354"/>
    <col min="8649" max="8649" width="8.85546875" style="354"/>
    <col min="8650" max="8650" width="8.85546875" style="354"/>
    <col min="8651" max="8651" width="8.85546875" style="354"/>
    <col min="8652" max="8652" width="8.85546875" style="354"/>
    <col min="8653" max="8653" width="8.85546875" style="354"/>
    <col min="8654" max="8654" width="8.85546875" style="354"/>
    <col min="8655" max="8655" width="8.85546875" style="354"/>
    <col min="8656" max="8656" width="8.85546875" style="354"/>
    <col min="8657" max="8657" width="8.85546875" style="354"/>
    <col min="8658" max="8658" width="8.85546875" style="354"/>
    <col min="8659" max="8659" width="8.85546875" style="354"/>
    <col min="8660" max="8660" width="8.85546875" style="354"/>
    <col min="8661" max="8661" width="8.85546875" style="354"/>
    <col min="8662" max="8662" width="8.85546875" style="354"/>
    <col min="8663" max="8663" width="8.85546875" style="354"/>
    <col min="8664" max="8664" width="8.85546875" style="354"/>
    <col min="8665" max="8665" width="8.85546875" style="354"/>
    <col min="8666" max="8666" width="8.85546875" style="354"/>
    <col min="8667" max="8667" width="8.85546875" style="354"/>
    <col min="8668" max="8668" width="8.85546875" style="354"/>
    <col min="8669" max="8669" width="8.85546875" style="354"/>
    <col min="8670" max="8670" width="8.85546875" style="354"/>
    <col min="8671" max="8671" width="8.85546875" style="354"/>
    <col min="8672" max="8672" width="8.85546875" style="354"/>
    <col min="8673" max="8673" width="8.85546875" style="354"/>
    <col min="8674" max="8674" width="8.85546875" style="354"/>
    <col min="8675" max="8675" width="8.85546875" style="354"/>
    <col min="8676" max="8676" width="8.85546875" style="354"/>
    <col min="8677" max="8677" width="8.85546875" style="354"/>
    <col min="8678" max="8678" width="8.85546875" style="354"/>
    <col min="8679" max="8679" width="8.85546875" style="354"/>
    <col min="8680" max="8680" width="8.85546875" style="354"/>
    <col min="8681" max="8681" width="8.85546875" style="354"/>
    <col min="8682" max="8682" width="8.85546875" style="354"/>
    <col min="8683" max="8683" width="8.85546875" style="354"/>
    <col min="8684" max="8684" width="8.85546875" style="354"/>
    <col min="8685" max="8685" width="8.85546875" style="354"/>
    <col min="8686" max="8686" width="8.85546875" style="354"/>
    <col min="8687" max="8687" width="8.85546875" style="354"/>
    <col min="8688" max="8688" width="8.85546875" style="354"/>
    <col min="8689" max="8689" width="8.85546875" style="354"/>
    <col min="8690" max="8690" width="8.85546875" style="354"/>
    <col min="8691" max="8691" width="8.85546875" style="354"/>
    <col min="8692" max="8692" width="8.85546875" style="354"/>
    <col min="8693" max="8693" width="8.85546875" style="354"/>
    <col min="8694" max="8694" width="8.85546875" style="354"/>
    <col min="8695" max="8695" width="8.85546875" style="354"/>
    <col min="8696" max="8696" width="8.85546875" style="354"/>
    <col min="8697" max="8697" width="8.85546875" style="354"/>
    <col min="8698" max="8698" width="8.85546875" style="354"/>
    <col min="8699" max="8699" width="8.85546875" style="354"/>
    <col min="8700" max="8700" width="8.85546875" style="354"/>
    <col min="8701" max="8701" width="8.85546875" style="354"/>
    <col min="8702" max="8702" width="8.85546875" style="354"/>
    <col min="8703" max="8703" width="8.85546875" style="354"/>
    <col min="8704" max="8704" width="8.85546875" style="354"/>
    <col min="8705" max="8705" width="8.85546875" style="354"/>
    <col min="8706" max="8706" width="8.85546875" style="354"/>
    <col min="8707" max="8707" width="9.7109375" customWidth="true" style="354"/>
    <col min="8708" max="8708" width="21.85546875" customWidth="true" style="354"/>
    <col min="8709" max="8709" width="13" customWidth="true" style="354"/>
    <col min="8710" max="8710" width="14" customWidth="true" style="354"/>
    <col min="8711" max="8711" width="14" customWidth="true" style="354"/>
    <col min="8712" max="8712" width="14" customWidth="true" style="354"/>
    <col min="8713" max="8713" width="17.140625" customWidth="true" style="354"/>
    <col min="8714" max="8714" width="17.7109375" customWidth="true" style="354"/>
    <col min="8715" max="8715" width="16.28515625" customWidth="true" style="354"/>
    <col min="8716" max="8716" width="14" customWidth="true" style="354"/>
    <col min="8717" max="8717" width="17" customWidth="true" style="354"/>
    <col min="8718" max="8718" width="14.42578125" customWidth="true" style="354"/>
    <col min="8719" max="8719" width="8.85546875" style="354"/>
    <col min="8720" max="8720" width="8.85546875" style="354"/>
    <col min="8721" max="8721" width="8.85546875" style="354"/>
    <col min="8722" max="8722" width="8.85546875" style="354"/>
    <col min="8723" max="8723" width="8.85546875" style="354"/>
    <col min="8724" max="8724" width="8.85546875" style="354"/>
    <col min="8725" max="8725" width="8.85546875" style="354"/>
    <col min="8726" max="8726" width="8.85546875" style="354"/>
    <col min="8727" max="8727" width="8.85546875" style="354"/>
    <col min="8728" max="8728" width="8.85546875" style="354"/>
    <col min="8729" max="8729" width="8.85546875" style="354"/>
    <col min="8730" max="8730" width="8.85546875" style="354"/>
    <col min="8731" max="8731" width="8.85546875" style="354"/>
    <col min="8732" max="8732" width="8.85546875" style="354"/>
    <col min="8733" max="8733" width="8.85546875" style="354"/>
    <col min="8734" max="8734" width="8.85546875" style="354"/>
    <col min="8735" max="8735" width="8.85546875" style="354"/>
    <col min="8736" max="8736" width="8.85546875" style="354"/>
    <col min="8737" max="8737" width="8.85546875" style="354"/>
    <col min="8738" max="8738" width="8.85546875" style="354"/>
    <col min="8739" max="8739" width="8.85546875" style="354"/>
    <col min="8740" max="8740" width="8.85546875" style="354"/>
    <col min="8741" max="8741" width="8.85546875" style="354"/>
    <col min="8742" max="8742" width="8.85546875" style="354"/>
    <col min="8743" max="8743" width="8.85546875" style="354"/>
    <col min="8744" max="8744" width="8.85546875" style="354"/>
    <col min="8745" max="8745" width="8.85546875" style="354"/>
    <col min="8746" max="8746" width="8.85546875" style="354"/>
    <col min="8747" max="8747" width="8.85546875" style="354"/>
    <col min="8748" max="8748" width="8.85546875" style="354"/>
    <col min="8749" max="8749" width="8.85546875" style="354"/>
    <col min="8750" max="8750" width="8.85546875" style="354"/>
    <col min="8751" max="8751" width="8.85546875" style="354"/>
    <col min="8752" max="8752" width="8.85546875" style="354"/>
    <col min="8753" max="8753" width="8.85546875" style="354"/>
    <col min="8754" max="8754" width="8.85546875" style="354"/>
    <col min="8755" max="8755" width="8.85546875" style="354"/>
    <col min="8756" max="8756" width="8.85546875" style="354"/>
    <col min="8757" max="8757" width="8.85546875" style="354"/>
    <col min="8758" max="8758" width="8.85546875" style="354"/>
    <col min="8759" max="8759" width="8.85546875" style="354"/>
    <col min="8760" max="8760" width="8.85546875" style="354"/>
    <col min="8761" max="8761" width="8.85546875" style="354"/>
    <col min="8762" max="8762" width="8.85546875" style="354"/>
    <col min="8763" max="8763" width="8.85546875" style="354"/>
    <col min="8764" max="8764" width="8.85546875" style="354"/>
    <col min="8765" max="8765" width="8.85546875" style="354"/>
    <col min="8766" max="8766" width="8.85546875" style="354"/>
    <col min="8767" max="8767" width="8.85546875" style="354"/>
    <col min="8768" max="8768" width="8.85546875" style="354"/>
    <col min="8769" max="8769" width="8.85546875" style="354"/>
    <col min="8770" max="8770" width="8.85546875" style="354"/>
    <col min="8771" max="8771" width="8.85546875" style="354"/>
    <col min="8772" max="8772" width="8.85546875" style="354"/>
    <col min="8773" max="8773" width="8.85546875" style="354"/>
    <col min="8774" max="8774" width="8.85546875" style="354"/>
    <col min="8775" max="8775" width="8.85546875" style="354"/>
    <col min="8776" max="8776" width="8.85546875" style="354"/>
    <col min="8777" max="8777" width="8.85546875" style="354"/>
    <col min="8778" max="8778" width="8.85546875" style="354"/>
    <col min="8779" max="8779" width="8.85546875" style="354"/>
    <col min="8780" max="8780" width="8.85546875" style="354"/>
    <col min="8781" max="8781" width="8.85546875" style="354"/>
    <col min="8782" max="8782" width="8.85546875" style="354"/>
    <col min="8783" max="8783" width="8.85546875" style="354"/>
    <col min="8784" max="8784" width="8.85546875" style="354"/>
    <col min="8785" max="8785" width="8.85546875" style="354"/>
    <col min="8786" max="8786" width="8.85546875" style="354"/>
    <col min="8787" max="8787" width="8.85546875" style="354"/>
    <col min="8788" max="8788" width="8.85546875" style="354"/>
    <col min="8789" max="8789" width="8.85546875" style="354"/>
    <col min="8790" max="8790" width="8.85546875" style="354"/>
    <col min="8791" max="8791" width="8.85546875" style="354"/>
    <col min="8792" max="8792" width="8.85546875" style="354"/>
    <col min="8793" max="8793" width="8.85546875" style="354"/>
    <col min="8794" max="8794" width="8.85546875" style="354"/>
    <col min="8795" max="8795" width="8.85546875" style="354"/>
    <col min="8796" max="8796" width="8.85546875" style="354"/>
    <col min="8797" max="8797" width="8.85546875" style="354"/>
    <col min="8798" max="8798" width="8.85546875" style="354"/>
    <col min="8799" max="8799" width="8.85546875" style="354"/>
    <col min="8800" max="8800" width="8.85546875" style="354"/>
    <col min="8801" max="8801" width="8.85546875" style="354"/>
    <col min="8802" max="8802" width="8.85546875" style="354"/>
    <col min="8803" max="8803" width="8.85546875" style="354"/>
    <col min="8804" max="8804" width="8.85546875" style="354"/>
    <col min="8805" max="8805" width="8.85546875" style="354"/>
    <col min="8806" max="8806" width="8.85546875" style="354"/>
    <col min="8807" max="8807" width="8.85546875" style="354"/>
    <col min="8808" max="8808" width="8.85546875" style="354"/>
    <col min="8809" max="8809" width="8.85546875" style="354"/>
    <col min="8810" max="8810" width="8.85546875" style="354"/>
    <col min="8811" max="8811" width="8.85546875" style="354"/>
    <col min="8812" max="8812" width="8.85546875" style="354"/>
    <col min="8813" max="8813" width="8.85546875" style="354"/>
    <col min="8814" max="8814" width="8.85546875" style="354"/>
    <col min="8815" max="8815" width="8.85546875" style="354"/>
    <col min="8816" max="8816" width="8.85546875" style="354"/>
    <col min="8817" max="8817" width="8.85546875" style="354"/>
    <col min="8818" max="8818" width="8.85546875" style="354"/>
    <col min="8819" max="8819" width="8.85546875" style="354"/>
    <col min="8820" max="8820" width="8.85546875" style="354"/>
    <col min="8821" max="8821" width="8.85546875" style="354"/>
    <col min="8822" max="8822" width="8.85546875" style="354"/>
    <col min="8823" max="8823" width="8.85546875" style="354"/>
    <col min="8824" max="8824" width="8.85546875" style="354"/>
    <col min="8825" max="8825" width="8.85546875" style="354"/>
    <col min="8826" max="8826" width="8.85546875" style="354"/>
    <col min="8827" max="8827" width="8.85546875" style="354"/>
    <col min="8828" max="8828" width="8.85546875" style="354"/>
    <col min="8829" max="8829" width="8.85546875" style="354"/>
    <col min="8830" max="8830" width="8.85546875" style="354"/>
    <col min="8831" max="8831" width="8.85546875" style="354"/>
    <col min="8832" max="8832" width="8.85546875" style="354"/>
    <col min="8833" max="8833" width="8.85546875" style="354"/>
    <col min="8834" max="8834" width="8.85546875" style="354"/>
    <col min="8835" max="8835" width="8.85546875" style="354"/>
    <col min="8836" max="8836" width="8.85546875" style="354"/>
    <col min="8837" max="8837" width="8.85546875" style="354"/>
    <col min="8838" max="8838" width="8.85546875" style="354"/>
    <col min="8839" max="8839" width="8.85546875" style="354"/>
    <col min="8840" max="8840" width="8.85546875" style="354"/>
    <col min="8841" max="8841" width="8.85546875" style="354"/>
    <col min="8842" max="8842" width="8.85546875" style="354"/>
    <col min="8843" max="8843" width="8.85546875" style="354"/>
    <col min="8844" max="8844" width="8.85546875" style="354"/>
    <col min="8845" max="8845" width="8.85546875" style="354"/>
    <col min="8846" max="8846" width="8.85546875" style="354"/>
    <col min="8847" max="8847" width="8.85546875" style="354"/>
    <col min="8848" max="8848" width="8.85546875" style="354"/>
    <col min="8849" max="8849" width="8.85546875" style="354"/>
    <col min="8850" max="8850" width="8.85546875" style="354"/>
    <col min="8851" max="8851" width="8.85546875" style="354"/>
    <col min="8852" max="8852" width="8.85546875" style="354"/>
    <col min="8853" max="8853" width="8.85546875" style="354"/>
    <col min="8854" max="8854" width="8.85546875" style="354"/>
    <col min="8855" max="8855" width="8.85546875" style="354"/>
    <col min="8856" max="8856" width="8.85546875" style="354"/>
    <col min="8857" max="8857" width="8.85546875" style="354"/>
    <col min="8858" max="8858" width="8.85546875" style="354"/>
    <col min="8859" max="8859" width="8.85546875" style="354"/>
    <col min="8860" max="8860" width="8.85546875" style="354"/>
    <col min="8861" max="8861" width="8.85546875" style="354"/>
    <col min="8862" max="8862" width="8.85546875" style="354"/>
    <col min="8863" max="8863" width="8.85546875" style="354"/>
    <col min="8864" max="8864" width="8.85546875" style="354"/>
    <col min="8865" max="8865" width="8.85546875" style="354"/>
    <col min="8866" max="8866" width="8.85546875" style="354"/>
    <col min="8867" max="8867" width="8.85546875" style="354"/>
    <col min="8868" max="8868" width="8.85546875" style="354"/>
    <col min="8869" max="8869" width="8.85546875" style="354"/>
    <col min="8870" max="8870" width="8.85546875" style="354"/>
    <col min="8871" max="8871" width="8.85546875" style="354"/>
    <col min="8872" max="8872" width="8.85546875" style="354"/>
    <col min="8873" max="8873" width="8.85546875" style="354"/>
    <col min="8874" max="8874" width="8.85546875" style="354"/>
    <col min="8875" max="8875" width="8.85546875" style="354"/>
    <col min="8876" max="8876" width="8.85546875" style="354"/>
    <col min="8877" max="8877" width="8.85546875" style="354"/>
    <col min="8878" max="8878" width="8.85546875" style="354"/>
    <col min="8879" max="8879" width="8.85546875" style="354"/>
    <col min="8880" max="8880" width="8.85546875" style="354"/>
    <col min="8881" max="8881" width="8.85546875" style="354"/>
    <col min="8882" max="8882" width="8.85546875" style="354"/>
    <col min="8883" max="8883" width="8.85546875" style="354"/>
    <col min="8884" max="8884" width="8.85546875" style="354"/>
    <col min="8885" max="8885" width="8.85546875" style="354"/>
    <col min="8886" max="8886" width="8.85546875" style="354"/>
    <col min="8887" max="8887" width="8.85546875" style="354"/>
    <col min="8888" max="8888" width="8.85546875" style="354"/>
    <col min="8889" max="8889" width="8.85546875" style="354"/>
    <col min="8890" max="8890" width="8.85546875" style="354"/>
    <col min="8891" max="8891" width="8.85546875" style="354"/>
    <col min="8892" max="8892" width="8.85546875" style="354"/>
    <col min="8893" max="8893" width="8.85546875" style="354"/>
    <col min="8894" max="8894" width="8.85546875" style="354"/>
    <col min="8895" max="8895" width="8.85546875" style="354"/>
    <col min="8896" max="8896" width="8.85546875" style="354"/>
    <col min="8897" max="8897" width="8.85546875" style="354"/>
    <col min="8898" max="8898" width="8.85546875" style="354"/>
    <col min="8899" max="8899" width="8.85546875" style="354"/>
    <col min="8900" max="8900" width="8.85546875" style="354"/>
    <col min="8901" max="8901" width="8.85546875" style="354"/>
    <col min="8902" max="8902" width="8.85546875" style="354"/>
    <col min="8903" max="8903" width="8.85546875" style="354"/>
    <col min="8904" max="8904" width="8.85546875" style="354"/>
    <col min="8905" max="8905" width="8.85546875" style="354"/>
    <col min="8906" max="8906" width="8.85546875" style="354"/>
    <col min="8907" max="8907" width="8.85546875" style="354"/>
    <col min="8908" max="8908" width="8.85546875" style="354"/>
    <col min="8909" max="8909" width="8.85546875" style="354"/>
    <col min="8910" max="8910" width="8.85546875" style="354"/>
    <col min="8911" max="8911" width="8.85546875" style="354"/>
    <col min="8912" max="8912" width="8.85546875" style="354"/>
    <col min="8913" max="8913" width="8.85546875" style="354"/>
    <col min="8914" max="8914" width="8.85546875" style="354"/>
    <col min="8915" max="8915" width="8.85546875" style="354"/>
    <col min="8916" max="8916" width="8.85546875" style="354"/>
    <col min="8917" max="8917" width="8.85546875" style="354"/>
    <col min="8918" max="8918" width="8.85546875" style="354"/>
    <col min="8919" max="8919" width="8.85546875" style="354"/>
    <col min="8920" max="8920" width="8.85546875" style="354"/>
    <col min="8921" max="8921" width="8.85546875" style="354"/>
    <col min="8922" max="8922" width="8.85546875" style="354"/>
    <col min="8923" max="8923" width="8.85546875" style="354"/>
    <col min="8924" max="8924" width="8.85546875" style="354"/>
    <col min="8925" max="8925" width="8.85546875" style="354"/>
    <col min="8926" max="8926" width="8.85546875" style="354"/>
    <col min="8927" max="8927" width="8.85546875" style="354"/>
    <col min="8928" max="8928" width="8.85546875" style="354"/>
    <col min="8929" max="8929" width="8.85546875" style="354"/>
    <col min="8930" max="8930" width="8.85546875" style="354"/>
    <col min="8931" max="8931" width="8.85546875" style="354"/>
    <col min="8932" max="8932" width="8.85546875" style="354"/>
    <col min="8933" max="8933" width="8.85546875" style="354"/>
    <col min="8934" max="8934" width="8.85546875" style="354"/>
    <col min="8935" max="8935" width="8.85546875" style="354"/>
    <col min="8936" max="8936" width="8.85546875" style="354"/>
    <col min="8937" max="8937" width="8.85546875" style="354"/>
    <col min="8938" max="8938" width="8.85546875" style="354"/>
    <col min="8939" max="8939" width="8.85546875" style="354"/>
    <col min="8940" max="8940" width="8.85546875" style="354"/>
    <col min="8941" max="8941" width="8.85546875" style="354"/>
    <col min="8942" max="8942" width="8.85546875" style="354"/>
    <col min="8943" max="8943" width="8.85546875" style="354"/>
    <col min="8944" max="8944" width="8.85546875" style="354"/>
    <col min="8945" max="8945" width="8.85546875" style="354"/>
    <col min="8946" max="8946" width="8.85546875" style="354"/>
    <col min="8947" max="8947" width="8.85546875" style="354"/>
    <col min="8948" max="8948" width="8.85546875" style="354"/>
    <col min="8949" max="8949" width="8.85546875" style="354"/>
    <col min="8950" max="8950" width="8.85546875" style="354"/>
    <col min="8951" max="8951" width="8.85546875" style="354"/>
    <col min="8952" max="8952" width="8.85546875" style="354"/>
    <col min="8953" max="8953" width="8.85546875" style="354"/>
    <col min="8954" max="8954" width="8.85546875" style="354"/>
    <col min="8955" max="8955" width="8.85546875" style="354"/>
    <col min="8956" max="8956" width="8.85546875" style="354"/>
    <col min="8957" max="8957" width="8.85546875" style="354"/>
    <col min="8958" max="8958" width="8.85546875" style="354"/>
    <col min="8959" max="8959" width="8.85546875" style="354"/>
    <col min="8960" max="8960" width="8.85546875" style="354"/>
    <col min="8961" max="8961" width="8.85546875" style="354"/>
    <col min="8962" max="8962" width="8.85546875" style="354"/>
    <col min="8963" max="8963" width="9.7109375" customWidth="true" style="354"/>
    <col min="8964" max="8964" width="21.85546875" customWidth="true" style="354"/>
    <col min="8965" max="8965" width="13" customWidth="true" style="354"/>
    <col min="8966" max="8966" width="14" customWidth="true" style="354"/>
    <col min="8967" max="8967" width="14" customWidth="true" style="354"/>
    <col min="8968" max="8968" width="14" customWidth="true" style="354"/>
    <col min="8969" max="8969" width="17.140625" customWidth="true" style="354"/>
    <col min="8970" max="8970" width="17.7109375" customWidth="true" style="354"/>
    <col min="8971" max="8971" width="16.28515625" customWidth="true" style="354"/>
    <col min="8972" max="8972" width="14" customWidth="true" style="354"/>
    <col min="8973" max="8973" width="17" customWidth="true" style="354"/>
    <col min="8974" max="8974" width="14.42578125" customWidth="true" style="354"/>
    <col min="8975" max="8975" width="8.85546875" style="354"/>
    <col min="8976" max="8976" width="8.85546875" style="354"/>
    <col min="8977" max="8977" width="8.85546875" style="354"/>
    <col min="8978" max="8978" width="8.85546875" style="354"/>
    <col min="8979" max="8979" width="8.85546875" style="354"/>
    <col min="8980" max="8980" width="8.85546875" style="354"/>
    <col min="8981" max="8981" width="8.85546875" style="354"/>
    <col min="8982" max="8982" width="8.85546875" style="354"/>
    <col min="8983" max="8983" width="8.85546875" style="354"/>
    <col min="8984" max="8984" width="8.85546875" style="354"/>
    <col min="8985" max="8985" width="8.85546875" style="354"/>
    <col min="8986" max="8986" width="8.85546875" style="354"/>
    <col min="8987" max="8987" width="8.85546875" style="354"/>
    <col min="8988" max="8988" width="8.85546875" style="354"/>
    <col min="8989" max="8989" width="8.85546875" style="354"/>
    <col min="8990" max="8990" width="8.85546875" style="354"/>
    <col min="8991" max="8991" width="8.85546875" style="354"/>
    <col min="8992" max="8992" width="8.85546875" style="354"/>
    <col min="8993" max="8993" width="8.85546875" style="354"/>
    <col min="8994" max="8994" width="8.85546875" style="354"/>
    <col min="8995" max="8995" width="8.85546875" style="354"/>
    <col min="8996" max="8996" width="8.85546875" style="354"/>
    <col min="8997" max="8997" width="8.85546875" style="354"/>
    <col min="8998" max="8998" width="8.85546875" style="354"/>
    <col min="8999" max="8999" width="8.85546875" style="354"/>
    <col min="9000" max="9000" width="8.85546875" style="354"/>
    <col min="9001" max="9001" width="8.85546875" style="354"/>
    <col min="9002" max="9002" width="8.85546875" style="354"/>
    <col min="9003" max="9003" width="8.85546875" style="354"/>
    <col min="9004" max="9004" width="8.85546875" style="354"/>
    <col min="9005" max="9005" width="8.85546875" style="354"/>
    <col min="9006" max="9006" width="8.85546875" style="354"/>
    <col min="9007" max="9007" width="8.85546875" style="354"/>
    <col min="9008" max="9008" width="8.85546875" style="354"/>
    <col min="9009" max="9009" width="8.85546875" style="354"/>
    <col min="9010" max="9010" width="8.85546875" style="354"/>
    <col min="9011" max="9011" width="8.85546875" style="354"/>
    <col min="9012" max="9012" width="8.85546875" style="354"/>
    <col min="9013" max="9013" width="8.85546875" style="354"/>
    <col min="9014" max="9014" width="8.85546875" style="354"/>
    <col min="9015" max="9015" width="8.85546875" style="354"/>
    <col min="9016" max="9016" width="8.85546875" style="354"/>
    <col min="9017" max="9017" width="8.85546875" style="354"/>
    <col min="9018" max="9018" width="8.85546875" style="354"/>
    <col min="9019" max="9019" width="8.85546875" style="354"/>
    <col min="9020" max="9020" width="8.85546875" style="354"/>
    <col min="9021" max="9021" width="8.85546875" style="354"/>
    <col min="9022" max="9022" width="8.85546875" style="354"/>
    <col min="9023" max="9023" width="8.85546875" style="354"/>
    <col min="9024" max="9024" width="8.85546875" style="354"/>
    <col min="9025" max="9025" width="8.85546875" style="354"/>
    <col min="9026" max="9026" width="8.85546875" style="354"/>
    <col min="9027" max="9027" width="8.85546875" style="354"/>
    <col min="9028" max="9028" width="8.85546875" style="354"/>
    <col min="9029" max="9029" width="8.85546875" style="354"/>
    <col min="9030" max="9030" width="8.85546875" style="354"/>
    <col min="9031" max="9031" width="8.85546875" style="354"/>
    <col min="9032" max="9032" width="8.85546875" style="354"/>
    <col min="9033" max="9033" width="8.85546875" style="354"/>
    <col min="9034" max="9034" width="8.85546875" style="354"/>
    <col min="9035" max="9035" width="8.85546875" style="354"/>
    <col min="9036" max="9036" width="8.85546875" style="354"/>
    <col min="9037" max="9037" width="8.85546875" style="354"/>
    <col min="9038" max="9038" width="8.85546875" style="354"/>
    <col min="9039" max="9039" width="8.85546875" style="354"/>
    <col min="9040" max="9040" width="8.85546875" style="354"/>
    <col min="9041" max="9041" width="8.85546875" style="354"/>
    <col min="9042" max="9042" width="8.85546875" style="354"/>
    <col min="9043" max="9043" width="8.85546875" style="354"/>
    <col min="9044" max="9044" width="8.85546875" style="354"/>
    <col min="9045" max="9045" width="8.85546875" style="354"/>
    <col min="9046" max="9046" width="8.85546875" style="354"/>
    <col min="9047" max="9047" width="8.85546875" style="354"/>
    <col min="9048" max="9048" width="8.85546875" style="354"/>
    <col min="9049" max="9049" width="8.85546875" style="354"/>
    <col min="9050" max="9050" width="8.85546875" style="354"/>
    <col min="9051" max="9051" width="8.85546875" style="354"/>
    <col min="9052" max="9052" width="8.85546875" style="354"/>
    <col min="9053" max="9053" width="8.85546875" style="354"/>
    <col min="9054" max="9054" width="8.85546875" style="354"/>
    <col min="9055" max="9055" width="8.85546875" style="354"/>
    <col min="9056" max="9056" width="8.85546875" style="354"/>
    <col min="9057" max="9057" width="8.85546875" style="354"/>
    <col min="9058" max="9058" width="8.85546875" style="354"/>
    <col min="9059" max="9059" width="8.85546875" style="354"/>
    <col min="9060" max="9060" width="8.85546875" style="354"/>
    <col min="9061" max="9061" width="8.85546875" style="354"/>
    <col min="9062" max="9062" width="8.85546875" style="354"/>
    <col min="9063" max="9063" width="8.85546875" style="354"/>
    <col min="9064" max="9064" width="8.85546875" style="354"/>
    <col min="9065" max="9065" width="8.85546875" style="354"/>
    <col min="9066" max="9066" width="8.85546875" style="354"/>
    <col min="9067" max="9067" width="8.85546875" style="354"/>
    <col min="9068" max="9068" width="8.85546875" style="354"/>
    <col min="9069" max="9069" width="8.85546875" style="354"/>
    <col min="9070" max="9070" width="8.85546875" style="354"/>
    <col min="9071" max="9071" width="8.85546875" style="354"/>
    <col min="9072" max="9072" width="8.85546875" style="354"/>
    <col min="9073" max="9073" width="8.85546875" style="354"/>
    <col min="9074" max="9074" width="8.85546875" style="354"/>
    <col min="9075" max="9075" width="8.85546875" style="354"/>
    <col min="9076" max="9076" width="8.85546875" style="354"/>
    <col min="9077" max="9077" width="8.85546875" style="354"/>
    <col min="9078" max="9078" width="8.85546875" style="354"/>
    <col min="9079" max="9079" width="8.85546875" style="354"/>
    <col min="9080" max="9080" width="8.85546875" style="354"/>
    <col min="9081" max="9081" width="8.85546875" style="354"/>
    <col min="9082" max="9082" width="8.85546875" style="354"/>
    <col min="9083" max="9083" width="8.85546875" style="354"/>
    <col min="9084" max="9084" width="8.85546875" style="354"/>
    <col min="9085" max="9085" width="8.85546875" style="354"/>
    <col min="9086" max="9086" width="8.85546875" style="354"/>
    <col min="9087" max="9087" width="8.85546875" style="354"/>
    <col min="9088" max="9088" width="8.85546875" style="354"/>
    <col min="9089" max="9089" width="8.85546875" style="354"/>
    <col min="9090" max="9090" width="8.85546875" style="354"/>
    <col min="9091" max="9091" width="8.85546875" style="354"/>
    <col min="9092" max="9092" width="8.85546875" style="354"/>
    <col min="9093" max="9093" width="8.85546875" style="354"/>
    <col min="9094" max="9094" width="8.85546875" style="354"/>
    <col min="9095" max="9095" width="8.85546875" style="354"/>
    <col min="9096" max="9096" width="8.85546875" style="354"/>
    <col min="9097" max="9097" width="8.85546875" style="354"/>
    <col min="9098" max="9098" width="8.85546875" style="354"/>
    <col min="9099" max="9099" width="8.85546875" style="354"/>
    <col min="9100" max="9100" width="8.85546875" style="354"/>
    <col min="9101" max="9101" width="8.85546875" style="354"/>
    <col min="9102" max="9102" width="8.85546875" style="354"/>
    <col min="9103" max="9103" width="8.85546875" style="354"/>
    <col min="9104" max="9104" width="8.85546875" style="354"/>
    <col min="9105" max="9105" width="8.85546875" style="354"/>
    <col min="9106" max="9106" width="8.85546875" style="354"/>
    <col min="9107" max="9107" width="8.85546875" style="354"/>
    <col min="9108" max="9108" width="8.85546875" style="354"/>
    <col min="9109" max="9109" width="8.85546875" style="354"/>
    <col min="9110" max="9110" width="8.85546875" style="354"/>
    <col min="9111" max="9111" width="8.85546875" style="354"/>
    <col min="9112" max="9112" width="8.85546875" style="354"/>
    <col min="9113" max="9113" width="8.85546875" style="354"/>
    <col min="9114" max="9114" width="8.85546875" style="354"/>
    <col min="9115" max="9115" width="8.85546875" style="354"/>
    <col min="9116" max="9116" width="8.85546875" style="354"/>
    <col min="9117" max="9117" width="8.85546875" style="354"/>
    <col min="9118" max="9118" width="8.85546875" style="354"/>
    <col min="9119" max="9119" width="8.85546875" style="354"/>
    <col min="9120" max="9120" width="8.85546875" style="354"/>
    <col min="9121" max="9121" width="8.85546875" style="354"/>
    <col min="9122" max="9122" width="8.85546875" style="354"/>
    <col min="9123" max="9123" width="8.85546875" style="354"/>
    <col min="9124" max="9124" width="8.85546875" style="354"/>
    <col min="9125" max="9125" width="8.85546875" style="354"/>
    <col min="9126" max="9126" width="8.85546875" style="354"/>
    <col min="9127" max="9127" width="8.85546875" style="354"/>
    <col min="9128" max="9128" width="8.85546875" style="354"/>
    <col min="9129" max="9129" width="8.85546875" style="354"/>
    <col min="9130" max="9130" width="8.85546875" style="354"/>
    <col min="9131" max="9131" width="8.85546875" style="354"/>
    <col min="9132" max="9132" width="8.85546875" style="354"/>
    <col min="9133" max="9133" width="8.85546875" style="354"/>
    <col min="9134" max="9134" width="8.85546875" style="354"/>
    <col min="9135" max="9135" width="8.85546875" style="354"/>
    <col min="9136" max="9136" width="8.85546875" style="354"/>
    <col min="9137" max="9137" width="8.85546875" style="354"/>
    <col min="9138" max="9138" width="8.85546875" style="354"/>
    <col min="9139" max="9139" width="8.85546875" style="354"/>
    <col min="9140" max="9140" width="8.85546875" style="354"/>
    <col min="9141" max="9141" width="8.85546875" style="354"/>
    <col min="9142" max="9142" width="8.85546875" style="354"/>
    <col min="9143" max="9143" width="8.85546875" style="354"/>
    <col min="9144" max="9144" width="8.85546875" style="354"/>
    <col min="9145" max="9145" width="8.85546875" style="354"/>
    <col min="9146" max="9146" width="8.85546875" style="354"/>
    <col min="9147" max="9147" width="8.85546875" style="354"/>
    <col min="9148" max="9148" width="8.85546875" style="354"/>
    <col min="9149" max="9149" width="8.85546875" style="354"/>
    <col min="9150" max="9150" width="8.85546875" style="354"/>
    <col min="9151" max="9151" width="8.85546875" style="354"/>
    <col min="9152" max="9152" width="8.85546875" style="354"/>
    <col min="9153" max="9153" width="8.85546875" style="354"/>
    <col min="9154" max="9154" width="8.85546875" style="354"/>
    <col min="9155" max="9155" width="8.85546875" style="354"/>
    <col min="9156" max="9156" width="8.85546875" style="354"/>
    <col min="9157" max="9157" width="8.85546875" style="354"/>
    <col min="9158" max="9158" width="8.85546875" style="354"/>
    <col min="9159" max="9159" width="8.85546875" style="354"/>
    <col min="9160" max="9160" width="8.85546875" style="354"/>
    <col min="9161" max="9161" width="8.85546875" style="354"/>
    <col min="9162" max="9162" width="8.85546875" style="354"/>
    <col min="9163" max="9163" width="8.85546875" style="354"/>
    <col min="9164" max="9164" width="8.85546875" style="354"/>
    <col min="9165" max="9165" width="8.85546875" style="354"/>
    <col min="9166" max="9166" width="8.85546875" style="354"/>
    <col min="9167" max="9167" width="8.85546875" style="354"/>
    <col min="9168" max="9168" width="8.85546875" style="354"/>
    <col min="9169" max="9169" width="8.85546875" style="354"/>
    <col min="9170" max="9170" width="8.85546875" style="354"/>
    <col min="9171" max="9171" width="8.85546875" style="354"/>
    <col min="9172" max="9172" width="8.85546875" style="354"/>
    <col min="9173" max="9173" width="8.85546875" style="354"/>
    <col min="9174" max="9174" width="8.85546875" style="354"/>
    <col min="9175" max="9175" width="8.85546875" style="354"/>
    <col min="9176" max="9176" width="8.85546875" style="354"/>
    <col min="9177" max="9177" width="8.85546875" style="354"/>
    <col min="9178" max="9178" width="8.85546875" style="354"/>
    <col min="9179" max="9179" width="8.85546875" style="354"/>
    <col min="9180" max="9180" width="8.85546875" style="354"/>
    <col min="9181" max="9181" width="8.85546875" style="354"/>
    <col min="9182" max="9182" width="8.85546875" style="354"/>
    <col min="9183" max="9183" width="8.85546875" style="354"/>
    <col min="9184" max="9184" width="8.85546875" style="354"/>
    <col min="9185" max="9185" width="8.85546875" style="354"/>
    <col min="9186" max="9186" width="8.85546875" style="354"/>
    <col min="9187" max="9187" width="8.85546875" style="354"/>
    <col min="9188" max="9188" width="8.85546875" style="354"/>
    <col min="9189" max="9189" width="8.85546875" style="354"/>
    <col min="9190" max="9190" width="8.85546875" style="354"/>
    <col min="9191" max="9191" width="8.85546875" style="354"/>
    <col min="9192" max="9192" width="8.85546875" style="354"/>
    <col min="9193" max="9193" width="8.85546875" style="354"/>
    <col min="9194" max="9194" width="8.85546875" style="354"/>
    <col min="9195" max="9195" width="8.85546875" style="354"/>
    <col min="9196" max="9196" width="8.85546875" style="354"/>
    <col min="9197" max="9197" width="8.85546875" style="354"/>
    <col min="9198" max="9198" width="8.85546875" style="354"/>
    <col min="9199" max="9199" width="8.85546875" style="354"/>
    <col min="9200" max="9200" width="8.85546875" style="354"/>
    <col min="9201" max="9201" width="8.85546875" style="354"/>
    <col min="9202" max="9202" width="8.85546875" style="354"/>
    <col min="9203" max="9203" width="8.85546875" style="354"/>
    <col min="9204" max="9204" width="8.85546875" style="354"/>
    <col min="9205" max="9205" width="8.85546875" style="354"/>
    <col min="9206" max="9206" width="8.85546875" style="354"/>
    <col min="9207" max="9207" width="8.85546875" style="354"/>
    <col min="9208" max="9208" width="8.85546875" style="354"/>
    <col min="9209" max="9209" width="8.85546875" style="354"/>
    <col min="9210" max="9210" width="8.85546875" style="354"/>
    <col min="9211" max="9211" width="8.85546875" style="354"/>
    <col min="9212" max="9212" width="8.85546875" style="354"/>
    <col min="9213" max="9213" width="8.85546875" style="354"/>
    <col min="9214" max="9214" width="8.85546875" style="354"/>
    <col min="9215" max="9215" width="8.85546875" style="354"/>
    <col min="9216" max="9216" width="8.85546875" style="354"/>
    <col min="9217" max="9217" width="8.85546875" style="354"/>
    <col min="9218" max="9218" width="8.85546875" style="354"/>
    <col min="9219" max="9219" width="9.7109375" customWidth="true" style="354"/>
    <col min="9220" max="9220" width="21.85546875" customWidth="true" style="354"/>
    <col min="9221" max="9221" width="13" customWidth="true" style="354"/>
    <col min="9222" max="9222" width="14" customWidth="true" style="354"/>
    <col min="9223" max="9223" width="14" customWidth="true" style="354"/>
    <col min="9224" max="9224" width="14" customWidth="true" style="354"/>
    <col min="9225" max="9225" width="17.140625" customWidth="true" style="354"/>
    <col min="9226" max="9226" width="17.7109375" customWidth="true" style="354"/>
    <col min="9227" max="9227" width="16.28515625" customWidth="true" style="354"/>
    <col min="9228" max="9228" width="14" customWidth="true" style="354"/>
    <col min="9229" max="9229" width="17" customWidth="true" style="354"/>
    <col min="9230" max="9230" width="14.42578125" customWidth="true" style="354"/>
    <col min="9231" max="9231" width="8.85546875" style="354"/>
    <col min="9232" max="9232" width="8.85546875" style="354"/>
    <col min="9233" max="9233" width="8.85546875" style="354"/>
    <col min="9234" max="9234" width="8.85546875" style="354"/>
    <col min="9235" max="9235" width="8.85546875" style="354"/>
    <col min="9236" max="9236" width="8.85546875" style="354"/>
    <col min="9237" max="9237" width="8.85546875" style="354"/>
    <col min="9238" max="9238" width="8.85546875" style="354"/>
    <col min="9239" max="9239" width="8.85546875" style="354"/>
    <col min="9240" max="9240" width="8.85546875" style="354"/>
    <col min="9241" max="9241" width="8.85546875" style="354"/>
    <col min="9242" max="9242" width="8.85546875" style="354"/>
    <col min="9243" max="9243" width="8.85546875" style="354"/>
    <col min="9244" max="9244" width="8.85546875" style="354"/>
    <col min="9245" max="9245" width="8.85546875" style="354"/>
    <col min="9246" max="9246" width="8.85546875" style="354"/>
    <col min="9247" max="9247" width="8.85546875" style="354"/>
    <col min="9248" max="9248" width="8.85546875" style="354"/>
    <col min="9249" max="9249" width="8.85546875" style="354"/>
    <col min="9250" max="9250" width="8.85546875" style="354"/>
    <col min="9251" max="9251" width="8.85546875" style="354"/>
    <col min="9252" max="9252" width="8.85546875" style="354"/>
    <col min="9253" max="9253" width="8.85546875" style="354"/>
    <col min="9254" max="9254" width="8.85546875" style="354"/>
    <col min="9255" max="9255" width="8.85546875" style="354"/>
    <col min="9256" max="9256" width="8.85546875" style="354"/>
    <col min="9257" max="9257" width="8.85546875" style="354"/>
    <col min="9258" max="9258" width="8.85546875" style="354"/>
    <col min="9259" max="9259" width="8.85546875" style="354"/>
    <col min="9260" max="9260" width="8.85546875" style="354"/>
    <col min="9261" max="9261" width="8.85546875" style="354"/>
    <col min="9262" max="9262" width="8.85546875" style="354"/>
    <col min="9263" max="9263" width="8.85546875" style="354"/>
    <col min="9264" max="9264" width="8.85546875" style="354"/>
    <col min="9265" max="9265" width="8.85546875" style="354"/>
    <col min="9266" max="9266" width="8.85546875" style="354"/>
    <col min="9267" max="9267" width="8.85546875" style="354"/>
    <col min="9268" max="9268" width="8.85546875" style="354"/>
    <col min="9269" max="9269" width="8.85546875" style="354"/>
    <col min="9270" max="9270" width="8.85546875" style="354"/>
    <col min="9271" max="9271" width="8.85546875" style="354"/>
    <col min="9272" max="9272" width="8.85546875" style="354"/>
    <col min="9273" max="9273" width="8.85546875" style="354"/>
    <col min="9274" max="9274" width="8.85546875" style="354"/>
    <col min="9275" max="9275" width="8.85546875" style="354"/>
    <col min="9276" max="9276" width="8.85546875" style="354"/>
    <col min="9277" max="9277" width="8.85546875" style="354"/>
    <col min="9278" max="9278" width="8.85546875" style="354"/>
    <col min="9279" max="9279" width="8.85546875" style="354"/>
    <col min="9280" max="9280" width="8.85546875" style="354"/>
    <col min="9281" max="9281" width="8.85546875" style="354"/>
    <col min="9282" max="9282" width="8.85546875" style="354"/>
    <col min="9283" max="9283" width="8.85546875" style="354"/>
    <col min="9284" max="9284" width="8.85546875" style="354"/>
    <col min="9285" max="9285" width="8.85546875" style="354"/>
    <col min="9286" max="9286" width="8.85546875" style="354"/>
    <col min="9287" max="9287" width="8.85546875" style="354"/>
    <col min="9288" max="9288" width="8.85546875" style="354"/>
    <col min="9289" max="9289" width="8.85546875" style="354"/>
    <col min="9290" max="9290" width="8.85546875" style="354"/>
    <col min="9291" max="9291" width="8.85546875" style="354"/>
    <col min="9292" max="9292" width="8.85546875" style="354"/>
    <col min="9293" max="9293" width="8.85546875" style="354"/>
    <col min="9294" max="9294" width="8.85546875" style="354"/>
    <col min="9295" max="9295" width="8.85546875" style="354"/>
    <col min="9296" max="9296" width="8.85546875" style="354"/>
    <col min="9297" max="9297" width="8.85546875" style="354"/>
    <col min="9298" max="9298" width="8.85546875" style="354"/>
    <col min="9299" max="9299" width="8.85546875" style="354"/>
    <col min="9300" max="9300" width="8.85546875" style="354"/>
    <col min="9301" max="9301" width="8.85546875" style="354"/>
    <col min="9302" max="9302" width="8.85546875" style="354"/>
    <col min="9303" max="9303" width="8.85546875" style="354"/>
    <col min="9304" max="9304" width="8.85546875" style="354"/>
    <col min="9305" max="9305" width="8.85546875" style="354"/>
    <col min="9306" max="9306" width="8.85546875" style="354"/>
    <col min="9307" max="9307" width="8.85546875" style="354"/>
    <col min="9308" max="9308" width="8.85546875" style="354"/>
    <col min="9309" max="9309" width="8.85546875" style="354"/>
    <col min="9310" max="9310" width="8.85546875" style="354"/>
    <col min="9311" max="9311" width="8.85546875" style="354"/>
    <col min="9312" max="9312" width="8.85546875" style="354"/>
    <col min="9313" max="9313" width="8.85546875" style="354"/>
    <col min="9314" max="9314" width="8.85546875" style="354"/>
    <col min="9315" max="9315" width="8.85546875" style="354"/>
    <col min="9316" max="9316" width="8.85546875" style="354"/>
    <col min="9317" max="9317" width="8.85546875" style="354"/>
    <col min="9318" max="9318" width="8.85546875" style="354"/>
    <col min="9319" max="9319" width="8.85546875" style="354"/>
    <col min="9320" max="9320" width="8.85546875" style="354"/>
    <col min="9321" max="9321" width="8.85546875" style="354"/>
    <col min="9322" max="9322" width="8.85546875" style="354"/>
    <col min="9323" max="9323" width="8.85546875" style="354"/>
    <col min="9324" max="9324" width="8.85546875" style="354"/>
    <col min="9325" max="9325" width="8.85546875" style="354"/>
    <col min="9326" max="9326" width="8.85546875" style="354"/>
    <col min="9327" max="9327" width="8.85546875" style="354"/>
    <col min="9328" max="9328" width="8.85546875" style="354"/>
    <col min="9329" max="9329" width="8.85546875" style="354"/>
    <col min="9330" max="9330" width="8.85546875" style="354"/>
    <col min="9331" max="9331" width="8.85546875" style="354"/>
    <col min="9332" max="9332" width="8.85546875" style="354"/>
    <col min="9333" max="9333" width="8.85546875" style="354"/>
    <col min="9334" max="9334" width="8.85546875" style="354"/>
    <col min="9335" max="9335" width="8.85546875" style="354"/>
    <col min="9336" max="9336" width="8.85546875" style="354"/>
    <col min="9337" max="9337" width="8.85546875" style="354"/>
    <col min="9338" max="9338" width="8.85546875" style="354"/>
    <col min="9339" max="9339" width="8.85546875" style="354"/>
    <col min="9340" max="9340" width="8.85546875" style="354"/>
    <col min="9341" max="9341" width="8.85546875" style="354"/>
    <col min="9342" max="9342" width="8.85546875" style="354"/>
    <col min="9343" max="9343" width="8.85546875" style="354"/>
    <col min="9344" max="9344" width="8.85546875" style="354"/>
    <col min="9345" max="9345" width="8.85546875" style="354"/>
    <col min="9346" max="9346" width="8.85546875" style="354"/>
    <col min="9347" max="9347" width="8.85546875" style="354"/>
    <col min="9348" max="9348" width="8.85546875" style="354"/>
    <col min="9349" max="9349" width="8.85546875" style="354"/>
    <col min="9350" max="9350" width="8.85546875" style="354"/>
    <col min="9351" max="9351" width="8.85546875" style="354"/>
    <col min="9352" max="9352" width="8.85546875" style="354"/>
    <col min="9353" max="9353" width="8.85546875" style="354"/>
    <col min="9354" max="9354" width="8.85546875" style="354"/>
    <col min="9355" max="9355" width="8.85546875" style="354"/>
    <col min="9356" max="9356" width="8.85546875" style="354"/>
    <col min="9357" max="9357" width="8.85546875" style="354"/>
    <col min="9358" max="9358" width="8.85546875" style="354"/>
    <col min="9359" max="9359" width="8.85546875" style="354"/>
    <col min="9360" max="9360" width="8.85546875" style="354"/>
    <col min="9361" max="9361" width="8.85546875" style="354"/>
    <col min="9362" max="9362" width="8.85546875" style="354"/>
    <col min="9363" max="9363" width="8.85546875" style="354"/>
    <col min="9364" max="9364" width="8.85546875" style="354"/>
    <col min="9365" max="9365" width="8.85546875" style="354"/>
    <col min="9366" max="9366" width="8.85546875" style="354"/>
    <col min="9367" max="9367" width="8.85546875" style="354"/>
    <col min="9368" max="9368" width="8.85546875" style="354"/>
    <col min="9369" max="9369" width="8.85546875" style="354"/>
    <col min="9370" max="9370" width="8.85546875" style="354"/>
    <col min="9371" max="9371" width="8.85546875" style="354"/>
    <col min="9372" max="9372" width="8.85546875" style="354"/>
    <col min="9373" max="9373" width="8.85546875" style="354"/>
    <col min="9374" max="9374" width="8.85546875" style="354"/>
    <col min="9375" max="9375" width="8.85546875" style="354"/>
    <col min="9376" max="9376" width="8.85546875" style="354"/>
    <col min="9377" max="9377" width="8.85546875" style="354"/>
    <col min="9378" max="9378" width="8.85546875" style="354"/>
    <col min="9379" max="9379" width="8.85546875" style="354"/>
    <col min="9380" max="9380" width="8.85546875" style="354"/>
    <col min="9381" max="9381" width="8.85546875" style="354"/>
    <col min="9382" max="9382" width="8.85546875" style="354"/>
    <col min="9383" max="9383" width="8.85546875" style="354"/>
    <col min="9384" max="9384" width="8.85546875" style="354"/>
    <col min="9385" max="9385" width="8.85546875" style="354"/>
    <col min="9386" max="9386" width="8.85546875" style="354"/>
    <col min="9387" max="9387" width="8.85546875" style="354"/>
    <col min="9388" max="9388" width="8.85546875" style="354"/>
    <col min="9389" max="9389" width="8.85546875" style="354"/>
    <col min="9390" max="9390" width="8.85546875" style="354"/>
    <col min="9391" max="9391" width="8.85546875" style="354"/>
    <col min="9392" max="9392" width="8.85546875" style="354"/>
    <col min="9393" max="9393" width="8.85546875" style="354"/>
    <col min="9394" max="9394" width="8.85546875" style="354"/>
    <col min="9395" max="9395" width="8.85546875" style="354"/>
    <col min="9396" max="9396" width="8.85546875" style="354"/>
    <col min="9397" max="9397" width="8.85546875" style="354"/>
    <col min="9398" max="9398" width="8.85546875" style="354"/>
    <col min="9399" max="9399" width="8.85546875" style="354"/>
    <col min="9400" max="9400" width="8.85546875" style="354"/>
    <col min="9401" max="9401" width="8.85546875" style="354"/>
    <col min="9402" max="9402" width="8.85546875" style="354"/>
    <col min="9403" max="9403" width="8.85546875" style="354"/>
    <col min="9404" max="9404" width="8.85546875" style="354"/>
    <col min="9405" max="9405" width="8.85546875" style="354"/>
    <col min="9406" max="9406" width="8.85546875" style="354"/>
    <col min="9407" max="9407" width="8.85546875" style="354"/>
    <col min="9408" max="9408" width="8.85546875" style="354"/>
    <col min="9409" max="9409" width="8.85546875" style="354"/>
    <col min="9410" max="9410" width="8.85546875" style="354"/>
    <col min="9411" max="9411" width="8.85546875" style="354"/>
    <col min="9412" max="9412" width="8.85546875" style="354"/>
    <col min="9413" max="9413" width="8.85546875" style="354"/>
    <col min="9414" max="9414" width="8.85546875" style="354"/>
    <col min="9415" max="9415" width="8.85546875" style="354"/>
    <col min="9416" max="9416" width="8.85546875" style="354"/>
    <col min="9417" max="9417" width="8.85546875" style="354"/>
    <col min="9418" max="9418" width="8.85546875" style="354"/>
    <col min="9419" max="9419" width="8.85546875" style="354"/>
    <col min="9420" max="9420" width="8.85546875" style="354"/>
    <col min="9421" max="9421" width="8.85546875" style="354"/>
    <col min="9422" max="9422" width="8.85546875" style="354"/>
    <col min="9423" max="9423" width="8.85546875" style="354"/>
    <col min="9424" max="9424" width="8.85546875" style="354"/>
    <col min="9425" max="9425" width="8.85546875" style="354"/>
    <col min="9426" max="9426" width="8.85546875" style="354"/>
    <col min="9427" max="9427" width="8.85546875" style="354"/>
    <col min="9428" max="9428" width="8.85546875" style="354"/>
    <col min="9429" max="9429" width="8.85546875" style="354"/>
    <col min="9430" max="9430" width="8.85546875" style="354"/>
    <col min="9431" max="9431" width="8.85546875" style="354"/>
    <col min="9432" max="9432" width="8.85546875" style="354"/>
    <col min="9433" max="9433" width="8.85546875" style="354"/>
    <col min="9434" max="9434" width="8.85546875" style="354"/>
    <col min="9435" max="9435" width="8.85546875" style="354"/>
    <col min="9436" max="9436" width="8.85546875" style="354"/>
    <col min="9437" max="9437" width="8.85546875" style="354"/>
    <col min="9438" max="9438" width="8.85546875" style="354"/>
    <col min="9439" max="9439" width="8.85546875" style="354"/>
    <col min="9440" max="9440" width="8.85546875" style="354"/>
    <col min="9441" max="9441" width="8.85546875" style="354"/>
    <col min="9442" max="9442" width="8.85546875" style="354"/>
    <col min="9443" max="9443" width="8.85546875" style="354"/>
    <col min="9444" max="9444" width="8.85546875" style="354"/>
    <col min="9445" max="9445" width="8.85546875" style="354"/>
    <col min="9446" max="9446" width="8.85546875" style="354"/>
    <col min="9447" max="9447" width="8.85546875" style="354"/>
    <col min="9448" max="9448" width="8.85546875" style="354"/>
    <col min="9449" max="9449" width="8.85546875" style="354"/>
    <col min="9450" max="9450" width="8.85546875" style="354"/>
    <col min="9451" max="9451" width="8.85546875" style="354"/>
    <col min="9452" max="9452" width="8.85546875" style="354"/>
    <col min="9453" max="9453" width="8.85546875" style="354"/>
    <col min="9454" max="9454" width="8.85546875" style="354"/>
    <col min="9455" max="9455" width="8.85546875" style="354"/>
    <col min="9456" max="9456" width="8.85546875" style="354"/>
    <col min="9457" max="9457" width="8.85546875" style="354"/>
    <col min="9458" max="9458" width="8.85546875" style="354"/>
    <col min="9459" max="9459" width="8.85546875" style="354"/>
    <col min="9460" max="9460" width="8.85546875" style="354"/>
    <col min="9461" max="9461" width="8.85546875" style="354"/>
    <col min="9462" max="9462" width="8.85546875" style="354"/>
    <col min="9463" max="9463" width="8.85546875" style="354"/>
    <col min="9464" max="9464" width="8.85546875" style="354"/>
    <col min="9465" max="9465" width="8.85546875" style="354"/>
    <col min="9466" max="9466" width="8.85546875" style="354"/>
    <col min="9467" max="9467" width="8.85546875" style="354"/>
    <col min="9468" max="9468" width="8.85546875" style="354"/>
    <col min="9469" max="9469" width="8.85546875" style="354"/>
    <col min="9470" max="9470" width="8.85546875" style="354"/>
    <col min="9471" max="9471" width="8.85546875" style="354"/>
    <col min="9472" max="9472" width="8.85546875" style="354"/>
    <col min="9473" max="9473" width="8.85546875" style="354"/>
    <col min="9474" max="9474" width="8.85546875" style="354"/>
    <col min="9475" max="9475" width="9.7109375" customWidth="true" style="354"/>
    <col min="9476" max="9476" width="21.85546875" customWidth="true" style="354"/>
    <col min="9477" max="9477" width="13" customWidth="true" style="354"/>
    <col min="9478" max="9478" width="14" customWidth="true" style="354"/>
    <col min="9479" max="9479" width="14" customWidth="true" style="354"/>
    <col min="9480" max="9480" width="14" customWidth="true" style="354"/>
    <col min="9481" max="9481" width="17.140625" customWidth="true" style="354"/>
    <col min="9482" max="9482" width="17.7109375" customWidth="true" style="354"/>
    <col min="9483" max="9483" width="16.28515625" customWidth="true" style="354"/>
    <col min="9484" max="9484" width="14" customWidth="true" style="354"/>
    <col min="9485" max="9485" width="17" customWidth="true" style="354"/>
    <col min="9486" max="9486" width="14.42578125" customWidth="true" style="354"/>
    <col min="9487" max="9487" width="8.85546875" style="354"/>
    <col min="9488" max="9488" width="8.85546875" style="354"/>
    <col min="9489" max="9489" width="8.85546875" style="354"/>
    <col min="9490" max="9490" width="8.85546875" style="354"/>
    <col min="9491" max="9491" width="8.85546875" style="354"/>
    <col min="9492" max="9492" width="8.85546875" style="354"/>
    <col min="9493" max="9493" width="8.85546875" style="354"/>
    <col min="9494" max="9494" width="8.85546875" style="354"/>
    <col min="9495" max="9495" width="8.85546875" style="354"/>
    <col min="9496" max="9496" width="8.85546875" style="354"/>
    <col min="9497" max="9497" width="8.85546875" style="354"/>
    <col min="9498" max="9498" width="8.85546875" style="354"/>
    <col min="9499" max="9499" width="8.85546875" style="354"/>
    <col min="9500" max="9500" width="8.85546875" style="354"/>
    <col min="9501" max="9501" width="8.85546875" style="354"/>
    <col min="9502" max="9502" width="8.85546875" style="354"/>
    <col min="9503" max="9503" width="8.85546875" style="354"/>
    <col min="9504" max="9504" width="8.85546875" style="354"/>
    <col min="9505" max="9505" width="8.85546875" style="354"/>
    <col min="9506" max="9506" width="8.85546875" style="354"/>
    <col min="9507" max="9507" width="8.85546875" style="354"/>
    <col min="9508" max="9508" width="8.85546875" style="354"/>
    <col min="9509" max="9509" width="8.85546875" style="354"/>
    <col min="9510" max="9510" width="8.85546875" style="354"/>
    <col min="9511" max="9511" width="8.85546875" style="354"/>
    <col min="9512" max="9512" width="8.85546875" style="354"/>
    <col min="9513" max="9513" width="8.85546875" style="354"/>
    <col min="9514" max="9514" width="8.85546875" style="354"/>
    <col min="9515" max="9515" width="8.85546875" style="354"/>
    <col min="9516" max="9516" width="8.85546875" style="354"/>
    <col min="9517" max="9517" width="8.85546875" style="354"/>
    <col min="9518" max="9518" width="8.85546875" style="354"/>
    <col min="9519" max="9519" width="8.85546875" style="354"/>
    <col min="9520" max="9520" width="8.85546875" style="354"/>
    <col min="9521" max="9521" width="8.85546875" style="354"/>
    <col min="9522" max="9522" width="8.85546875" style="354"/>
    <col min="9523" max="9523" width="8.85546875" style="354"/>
    <col min="9524" max="9524" width="8.85546875" style="354"/>
    <col min="9525" max="9525" width="8.85546875" style="354"/>
    <col min="9526" max="9526" width="8.85546875" style="354"/>
    <col min="9527" max="9527" width="8.85546875" style="354"/>
    <col min="9528" max="9528" width="8.85546875" style="354"/>
    <col min="9529" max="9529" width="8.85546875" style="354"/>
    <col min="9530" max="9530" width="8.85546875" style="354"/>
    <col min="9531" max="9531" width="8.85546875" style="354"/>
    <col min="9532" max="9532" width="8.85546875" style="354"/>
    <col min="9533" max="9533" width="8.85546875" style="354"/>
    <col min="9534" max="9534" width="8.85546875" style="354"/>
    <col min="9535" max="9535" width="8.85546875" style="354"/>
    <col min="9536" max="9536" width="8.85546875" style="354"/>
    <col min="9537" max="9537" width="8.85546875" style="354"/>
    <col min="9538" max="9538" width="8.85546875" style="354"/>
    <col min="9539" max="9539" width="8.85546875" style="354"/>
    <col min="9540" max="9540" width="8.85546875" style="354"/>
    <col min="9541" max="9541" width="8.85546875" style="354"/>
    <col min="9542" max="9542" width="8.85546875" style="354"/>
    <col min="9543" max="9543" width="8.85546875" style="354"/>
    <col min="9544" max="9544" width="8.85546875" style="354"/>
    <col min="9545" max="9545" width="8.85546875" style="354"/>
    <col min="9546" max="9546" width="8.85546875" style="354"/>
    <col min="9547" max="9547" width="8.85546875" style="354"/>
    <col min="9548" max="9548" width="8.85546875" style="354"/>
    <col min="9549" max="9549" width="8.85546875" style="354"/>
    <col min="9550" max="9550" width="8.85546875" style="354"/>
    <col min="9551" max="9551" width="8.85546875" style="354"/>
    <col min="9552" max="9552" width="8.85546875" style="354"/>
    <col min="9553" max="9553" width="8.85546875" style="354"/>
    <col min="9554" max="9554" width="8.85546875" style="354"/>
    <col min="9555" max="9555" width="8.85546875" style="354"/>
    <col min="9556" max="9556" width="8.85546875" style="354"/>
    <col min="9557" max="9557" width="8.85546875" style="354"/>
    <col min="9558" max="9558" width="8.85546875" style="354"/>
    <col min="9559" max="9559" width="8.85546875" style="354"/>
    <col min="9560" max="9560" width="8.85546875" style="354"/>
    <col min="9561" max="9561" width="8.85546875" style="354"/>
    <col min="9562" max="9562" width="8.85546875" style="354"/>
    <col min="9563" max="9563" width="8.85546875" style="354"/>
    <col min="9564" max="9564" width="8.85546875" style="354"/>
    <col min="9565" max="9565" width="8.85546875" style="354"/>
    <col min="9566" max="9566" width="8.85546875" style="354"/>
    <col min="9567" max="9567" width="8.85546875" style="354"/>
    <col min="9568" max="9568" width="8.85546875" style="354"/>
    <col min="9569" max="9569" width="8.85546875" style="354"/>
    <col min="9570" max="9570" width="8.85546875" style="354"/>
    <col min="9571" max="9571" width="8.85546875" style="354"/>
    <col min="9572" max="9572" width="8.85546875" style="354"/>
    <col min="9573" max="9573" width="8.85546875" style="354"/>
    <col min="9574" max="9574" width="8.85546875" style="354"/>
    <col min="9575" max="9575" width="8.85546875" style="354"/>
    <col min="9576" max="9576" width="8.85546875" style="354"/>
    <col min="9577" max="9577" width="8.85546875" style="354"/>
    <col min="9578" max="9578" width="8.85546875" style="354"/>
    <col min="9579" max="9579" width="8.85546875" style="354"/>
    <col min="9580" max="9580" width="8.85546875" style="354"/>
    <col min="9581" max="9581" width="8.85546875" style="354"/>
    <col min="9582" max="9582" width="8.85546875" style="354"/>
    <col min="9583" max="9583" width="8.85546875" style="354"/>
    <col min="9584" max="9584" width="8.85546875" style="354"/>
    <col min="9585" max="9585" width="8.85546875" style="354"/>
    <col min="9586" max="9586" width="8.85546875" style="354"/>
    <col min="9587" max="9587" width="8.85546875" style="354"/>
    <col min="9588" max="9588" width="8.85546875" style="354"/>
    <col min="9589" max="9589" width="8.85546875" style="354"/>
    <col min="9590" max="9590" width="8.85546875" style="354"/>
    <col min="9591" max="9591" width="8.85546875" style="354"/>
    <col min="9592" max="9592" width="8.85546875" style="354"/>
    <col min="9593" max="9593" width="8.85546875" style="354"/>
    <col min="9594" max="9594" width="8.85546875" style="354"/>
    <col min="9595" max="9595" width="8.85546875" style="354"/>
    <col min="9596" max="9596" width="8.85546875" style="354"/>
    <col min="9597" max="9597" width="8.85546875" style="354"/>
    <col min="9598" max="9598" width="8.85546875" style="354"/>
    <col min="9599" max="9599" width="8.85546875" style="354"/>
    <col min="9600" max="9600" width="8.85546875" style="354"/>
    <col min="9601" max="9601" width="8.85546875" style="354"/>
    <col min="9602" max="9602" width="8.85546875" style="354"/>
    <col min="9603" max="9603" width="8.85546875" style="354"/>
    <col min="9604" max="9604" width="8.85546875" style="354"/>
    <col min="9605" max="9605" width="8.85546875" style="354"/>
    <col min="9606" max="9606" width="8.85546875" style="354"/>
    <col min="9607" max="9607" width="8.85546875" style="354"/>
    <col min="9608" max="9608" width="8.85546875" style="354"/>
    <col min="9609" max="9609" width="8.85546875" style="354"/>
    <col min="9610" max="9610" width="8.85546875" style="354"/>
    <col min="9611" max="9611" width="8.85546875" style="354"/>
    <col min="9612" max="9612" width="8.85546875" style="354"/>
    <col min="9613" max="9613" width="8.85546875" style="354"/>
    <col min="9614" max="9614" width="8.85546875" style="354"/>
    <col min="9615" max="9615" width="8.85546875" style="354"/>
    <col min="9616" max="9616" width="8.85546875" style="354"/>
    <col min="9617" max="9617" width="8.85546875" style="354"/>
    <col min="9618" max="9618" width="8.85546875" style="354"/>
    <col min="9619" max="9619" width="8.85546875" style="354"/>
    <col min="9620" max="9620" width="8.85546875" style="354"/>
    <col min="9621" max="9621" width="8.85546875" style="354"/>
    <col min="9622" max="9622" width="8.85546875" style="354"/>
    <col min="9623" max="9623" width="8.85546875" style="354"/>
    <col min="9624" max="9624" width="8.85546875" style="354"/>
    <col min="9625" max="9625" width="8.85546875" style="354"/>
    <col min="9626" max="9626" width="8.85546875" style="354"/>
    <col min="9627" max="9627" width="8.85546875" style="354"/>
    <col min="9628" max="9628" width="8.85546875" style="354"/>
    <col min="9629" max="9629" width="8.85546875" style="354"/>
    <col min="9630" max="9630" width="8.85546875" style="354"/>
    <col min="9631" max="9631" width="8.85546875" style="354"/>
    <col min="9632" max="9632" width="8.85546875" style="354"/>
    <col min="9633" max="9633" width="8.85546875" style="354"/>
    <col min="9634" max="9634" width="8.85546875" style="354"/>
    <col min="9635" max="9635" width="8.85546875" style="354"/>
    <col min="9636" max="9636" width="8.85546875" style="354"/>
    <col min="9637" max="9637" width="8.85546875" style="354"/>
    <col min="9638" max="9638" width="8.85546875" style="354"/>
    <col min="9639" max="9639" width="8.85546875" style="354"/>
    <col min="9640" max="9640" width="8.85546875" style="354"/>
    <col min="9641" max="9641" width="8.85546875" style="354"/>
    <col min="9642" max="9642" width="8.85546875" style="354"/>
    <col min="9643" max="9643" width="8.85546875" style="354"/>
    <col min="9644" max="9644" width="8.85546875" style="354"/>
    <col min="9645" max="9645" width="8.85546875" style="354"/>
    <col min="9646" max="9646" width="8.85546875" style="354"/>
    <col min="9647" max="9647" width="8.85546875" style="354"/>
    <col min="9648" max="9648" width="8.85546875" style="354"/>
    <col min="9649" max="9649" width="8.85546875" style="354"/>
    <col min="9650" max="9650" width="8.85546875" style="354"/>
    <col min="9651" max="9651" width="8.85546875" style="354"/>
    <col min="9652" max="9652" width="8.85546875" style="354"/>
    <col min="9653" max="9653" width="8.85546875" style="354"/>
    <col min="9654" max="9654" width="8.85546875" style="354"/>
    <col min="9655" max="9655" width="8.85546875" style="354"/>
    <col min="9656" max="9656" width="8.85546875" style="354"/>
    <col min="9657" max="9657" width="8.85546875" style="354"/>
    <col min="9658" max="9658" width="8.85546875" style="354"/>
    <col min="9659" max="9659" width="8.85546875" style="354"/>
    <col min="9660" max="9660" width="8.85546875" style="354"/>
    <col min="9661" max="9661" width="8.85546875" style="354"/>
    <col min="9662" max="9662" width="8.85546875" style="354"/>
    <col min="9663" max="9663" width="8.85546875" style="354"/>
    <col min="9664" max="9664" width="8.85546875" style="354"/>
    <col min="9665" max="9665" width="8.85546875" style="354"/>
    <col min="9666" max="9666" width="8.85546875" style="354"/>
    <col min="9667" max="9667" width="8.85546875" style="354"/>
    <col min="9668" max="9668" width="8.85546875" style="354"/>
    <col min="9669" max="9669" width="8.85546875" style="354"/>
    <col min="9670" max="9670" width="8.85546875" style="354"/>
    <col min="9671" max="9671" width="8.85546875" style="354"/>
    <col min="9672" max="9672" width="8.85546875" style="354"/>
    <col min="9673" max="9673" width="8.85546875" style="354"/>
    <col min="9674" max="9674" width="8.85546875" style="354"/>
    <col min="9675" max="9675" width="8.85546875" style="354"/>
    <col min="9676" max="9676" width="8.85546875" style="354"/>
    <col min="9677" max="9677" width="8.85546875" style="354"/>
    <col min="9678" max="9678" width="8.85546875" style="354"/>
    <col min="9679" max="9679" width="8.85546875" style="354"/>
    <col min="9680" max="9680" width="8.85546875" style="354"/>
    <col min="9681" max="9681" width="8.85546875" style="354"/>
    <col min="9682" max="9682" width="8.85546875" style="354"/>
    <col min="9683" max="9683" width="8.85546875" style="354"/>
    <col min="9684" max="9684" width="8.85546875" style="354"/>
    <col min="9685" max="9685" width="8.85546875" style="354"/>
    <col min="9686" max="9686" width="8.85546875" style="354"/>
    <col min="9687" max="9687" width="8.85546875" style="354"/>
    <col min="9688" max="9688" width="8.85546875" style="354"/>
    <col min="9689" max="9689" width="8.85546875" style="354"/>
    <col min="9690" max="9690" width="8.85546875" style="354"/>
    <col min="9691" max="9691" width="8.85546875" style="354"/>
    <col min="9692" max="9692" width="8.85546875" style="354"/>
    <col min="9693" max="9693" width="8.85546875" style="354"/>
    <col min="9694" max="9694" width="8.85546875" style="354"/>
    <col min="9695" max="9695" width="8.85546875" style="354"/>
    <col min="9696" max="9696" width="8.85546875" style="354"/>
    <col min="9697" max="9697" width="8.85546875" style="354"/>
    <col min="9698" max="9698" width="8.85546875" style="354"/>
    <col min="9699" max="9699" width="8.85546875" style="354"/>
    <col min="9700" max="9700" width="8.85546875" style="354"/>
    <col min="9701" max="9701" width="8.85546875" style="354"/>
    <col min="9702" max="9702" width="8.85546875" style="354"/>
    <col min="9703" max="9703" width="8.85546875" style="354"/>
    <col min="9704" max="9704" width="8.85546875" style="354"/>
    <col min="9705" max="9705" width="8.85546875" style="354"/>
    <col min="9706" max="9706" width="8.85546875" style="354"/>
    <col min="9707" max="9707" width="8.85546875" style="354"/>
    <col min="9708" max="9708" width="8.85546875" style="354"/>
    <col min="9709" max="9709" width="8.85546875" style="354"/>
    <col min="9710" max="9710" width="8.85546875" style="354"/>
    <col min="9711" max="9711" width="8.85546875" style="354"/>
    <col min="9712" max="9712" width="8.85546875" style="354"/>
    <col min="9713" max="9713" width="8.85546875" style="354"/>
    <col min="9714" max="9714" width="8.85546875" style="354"/>
    <col min="9715" max="9715" width="8.85546875" style="354"/>
    <col min="9716" max="9716" width="8.85546875" style="354"/>
    <col min="9717" max="9717" width="8.85546875" style="354"/>
    <col min="9718" max="9718" width="8.85546875" style="354"/>
    <col min="9719" max="9719" width="8.85546875" style="354"/>
    <col min="9720" max="9720" width="8.85546875" style="354"/>
    <col min="9721" max="9721" width="8.85546875" style="354"/>
    <col min="9722" max="9722" width="8.85546875" style="354"/>
    <col min="9723" max="9723" width="8.85546875" style="354"/>
    <col min="9724" max="9724" width="8.85546875" style="354"/>
    <col min="9725" max="9725" width="8.85546875" style="354"/>
    <col min="9726" max="9726" width="8.85546875" style="354"/>
    <col min="9727" max="9727" width="8.85546875" style="354"/>
    <col min="9728" max="9728" width="8.85546875" style="354"/>
    <col min="9729" max="9729" width="8.85546875" style="354"/>
    <col min="9730" max="9730" width="8.85546875" style="354"/>
    <col min="9731" max="9731" width="9.7109375" customWidth="true" style="354"/>
    <col min="9732" max="9732" width="21.85546875" customWidth="true" style="354"/>
    <col min="9733" max="9733" width="13" customWidth="true" style="354"/>
    <col min="9734" max="9734" width="14" customWidth="true" style="354"/>
    <col min="9735" max="9735" width="14" customWidth="true" style="354"/>
    <col min="9736" max="9736" width="14" customWidth="true" style="354"/>
    <col min="9737" max="9737" width="17.140625" customWidth="true" style="354"/>
    <col min="9738" max="9738" width="17.7109375" customWidth="true" style="354"/>
    <col min="9739" max="9739" width="16.28515625" customWidth="true" style="354"/>
    <col min="9740" max="9740" width="14" customWidth="true" style="354"/>
    <col min="9741" max="9741" width="17" customWidth="true" style="354"/>
    <col min="9742" max="9742" width="14.42578125" customWidth="true" style="354"/>
    <col min="9743" max="9743" width="8.85546875" style="354"/>
    <col min="9744" max="9744" width="8.85546875" style="354"/>
    <col min="9745" max="9745" width="8.85546875" style="354"/>
    <col min="9746" max="9746" width="8.85546875" style="354"/>
    <col min="9747" max="9747" width="8.85546875" style="354"/>
    <col min="9748" max="9748" width="8.85546875" style="354"/>
    <col min="9749" max="9749" width="8.85546875" style="354"/>
    <col min="9750" max="9750" width="8.85546875" style="354"/>
    <col min="9751" max="9751" width="8.85546875" style="354"/>
    <col min="9752" max="9752" width="8.85546875" style="354"/>
    <col min="9753" max="9753" width="8.85546875" style="354"/>
    <col min="9754" max="9754" width="8.85546875" style="354"/>
    <col min="9755" max="9755" width="8.85546875" style="354"/>
    <col min="9756" max="9756" width="8.85546875" style="354"/>
    <col min="9757" max="9757" width="8.85546875" style="354"/>
    <col min="9758" max="9758" width="8.85546875" style="354"/>
    <col min="9759" max="9759" width="8.85546875" style="354"/>
    <col min="9760" max="9760" width="8.85546875" style="354"/>
    <col min="9761" max="9761" width="8.85546875" style="354"/>
    <col min="9762" max="9762" width="8.85546875" style="354"/>
    <col min="9763" max="9763" width="8.85546875" style="354"/>
    <col min="9764" max="9764" width="8.85546875" style="354"/>
    <col min="9765" max="9765" width="8.85546875" style="354"/>
    <col min="9766" max="9766" width="8.85546875" style="354"/>
    <col min="9767" max="9767" width="8.85546875" style="354"/>
    <col min="9768" max="9768" width="8.85546875" style="354"/>
    <col min="9769" max="9769" width="8.85546875" style="354"/>
    <col min="9770" max="9770" width="8.85546875" style="354"/>
    <col min="9771" max="9771" width="8.85546875" style="354"/>
    <col min="9772" max="9772" width="8.85546875" style="354"/>
    <col min="9773" max="9773" width="8.85546875" style="354"/>
    <col min="9774" max="9774" width="8.85546875" style="354"/>
    <col min="9775" max="9775" width="8.85546875" style="354"/>
    <col min="9776" max="9776" width="8.85546875" style="354"/>
    <col min="9777" max="9777" width="8.85546875" style="354"/>
    <col min="9778" max="9778" width="8.85546875" style="354"/>
    <col min="9779" max="9779" width="8.85546875" style="354"/>
    <col min="9780" max="9780" width="8.85546875" style="354"/>
    <col min="9781" max="9781" width="8.85546875" style="354"/>
    <col min="9782" max="9782" width="8.85546875" style="354"/>
    <col min="9783" max="9783" width="8.85546875" style="354"/>
    <col min="9784" max="9784" width="8.85546875" style="354"/>
    <col min="9785" max="9785" width="8.85546875" style="354"/>
    <col min="9786" max="9786" width="8.85546875" style="354"/>
    <col min="9787" max="9787" width="8.85546875" style="354"/>
    <col min="9788" max="9788" width="8.85546875" style="354"/>
    <col min="9789" max="9789" width="8.85546875" style="354"/>
    <col min="9790" max="9790" width="8.85546875" style="354"/>
    <col min="9791" max="9791" width="8.85546875" style="354"/>
    <col min="9792" max="9792" width="8.85546875" style="354"/>
    <col min="9793" max="9793" width="8.85546875" style="354"/>
    <col min="9794" max="9794" width="8.85546875" style="354"/>
    <col min="9795" max="9795" width="8.85546875" style="354"/>
    <col min="9796" max="9796" width="8.85546875" style="354"/>
    <col min="9797" max="9797" width="8.85546875" style="354"/>
    <col min="9798" max="9798" width="8.85546875" style="354"/>
    <col min="9799" max="9799" width="8.85546875" style="354"/>
    <col min="9800" max="9800" width="8.85546875" style="354"/>
    <col min="9801" max="9801" width="8.85546875" style="354"/>
    <col min="9802" max="9802" width="8.85546875" style="354"/>
    <col min="9803" max="9803" width="8.85546875" style="354"/>
    <col min="9804" max="9804" width="8.85546875" style="354"/>
    <col min="9805" max="9805" width="8.85546875" style="354"/>
    <col min="9806" max="9806" width="8.85546875" style="354"/>
    <col min="9807" max="9807" width="8.85546875" style="354"/>
    <col min="9808" max="9808" width="8.85546875" style="354"/>
    <col min="9809" max="9809" width="8.85546875" style="354"/>
    <col min="9810" max="9810" width="8.85546875" style="354"/>
    <col min="9811" max="9811" width="8.85546875" style="354"/>
    <col min="9812" max="9812" width="8.85546875" style="354"/>
    <col min="9813" max="9813" width="8.85546875" style="354"/>
    <col min="9814" max="9814" width="8.85546875" style="354"/>
    <col min="9815" max="9815" width="8.85546875" style="354"/>
    <col min="9816" max="9816" width="8.85546875" style="354"/>
    <col min="9817" max="9817" width="8.85546875" style="354"/>
    <col min="9818" max="9818" width="8.85546875" style="354"/>
    <col min="9819" max="9819" width="8.85546875" style="354"/>
    <col min="9820" max="9820" width="8.85546875" style="354"/>
    <col min="9821" max="9821" width="8.85546875" style="354"/>
    <col min="9822" max="9822" width="8.85546875" style="354"/>
    <col min="9823" max="9823" width="8.85546875" style="354"/>
    <col min="9824" max="9824" width="8.85546875" style="354"/>
    <col min="9825" max="9825" width="8.85546875" style="354"/>
    <col min="9826" max="9826" width="8.85546875" style="354"/>
    <col min="9827" max="9827" width="8.85546875" style="354"/>
    <col min="9828" max="9828" width="8.85546875" style="354"/>
    <col min="9829" max="9829" width="8.85546875" style="354"/>
    <col min="9830" max="9830" width="8.85546875" style="354"/>
    <col min="9831" max="9831" width="8.85546875" style="354"/>
    <col min="9832" max="9832" width="8.85546875" style="354"/>
    <col min="9833" max="9833" width="8.85546875" style="354"/>
    <col min="9834" max="9834" width="8.85546875" style="354"/>
    <col min="9835" max="9835" width="8.85546875" style="354"/>
    <col min="9836" max="9836" width="8.85546875" style="354"/>
    <col min="9837" max="9837" width="8.85546875" style="354"/>
    <col min="9838" max="9838" width="8.85546875" style="354"/>
    <col min="9839" max="9839" width="8.85546875" style="354"/>
    <col min="9840" max="9840" width="8.85546875" style="354"/>
    <col min="9841" max="9841" width="8.85546875" style="354"/>
    <col min="9842" max="9842" width="8.85546875" style="354"/>
    <col min="9843" max="9843" width="8.85546875" style="354"/>
    <col min="9844" max="9844" width="8.85546875" style="354"/>
    <col min="9845" max="9845" width="8.85546875" style="354"/>
    <col min="9846" max="9846" width="8.85546875" style="354"/>
    <col min="9847" max="9847" width="8.85546875" style="354"/>
    <col min="9848" max="9848" width="8.85546875" style="354"/>
    <col min="9849" max="9849" width="8.85546875" style="354"/>
    <col min="9850" max="9850" width="8.85546875" style="354"/>
    <col min="9851" max="9851" width="8.85546875" style="354"/>
    <col min="9852" max="9852" width="8.85546875" style="354"/>
    <col min="9853" max="9853" width="8.85546875" style="354"/>
    <col min="9854" max="9854" width="8.85546875" style="354"/>
    <col min="9855" max="9855" width="8.85546875" style="354"/>
    <col min="9856" max="9856" width="8.85546875" style="354"/>
    <col min="9857" max="9857" width="8.85546875" style="354"/>
    <col min="9858" max="9858" width="8.85546875" style="354"/>
    <col min="9859" max="9859" width="8.85546875" style="354"/>
    <col min="9860" max="9860" width="8.85546875" style="354"/>
    <col min="9861" max="9861" width="8.85546875" style="354"/>
    <col min="9862" max="9862" width="8.85546875" style="354"/>
    <col min="9863" max="9863" width="8.85546875" style="354"/>
    <col min="9864" max="9864" width="8.85546875" style="354"/>
    <col min="9865" max="9865" width="8.85546875" style="354"/>
    <col min="9866" max="9866" width="8.85546875" style="354"/>
    <col min="9867" max="9867" width="8.85546875" style="354"/>
    <col min="9868" max="9868" width="8.85546875" style="354"/>
    <col min="9869" max="9869" width="8.85546875" style="354"/>
    <col min="9870" max="9870" width="8.85546875" style="354"/>
    <col min="9871" max="9871" width="8.85546875" style="354"/>
    <col min="9872" max="9872" width="8.85546875" style="354"/>
    <col min="9873" max="9873" width="8.85546875" style="354"/>
    <col min="9874" max="9874" width="8.85546875" style="354"/>
    <col min="9875" max="9875" width="8.85546875" style="354"/>
    <col min="9876" max="9876" width="8.85546875" style="354"/>
    <col min="9877" max="9877" width="8.85546875" style="354"/>
    <col min="9878" max="9878" width="8.85546875" style="354"/>
    <col min="9879" max="9879" width="8.85546875" style="354"/>
    <col min="9880" max="9880" width="8.85546875" style="354"/>
    <col min="9881" max="9881" width="8.85546875" style="354"/>
    <col min="9882" max="9882" width="8.85546875" style="354"/>
    <col min="9883" max="9883" width="8.85546875" style="354"/>
    <col min="9884" max="9884" width="8.85546875" style="354"/>
    <col min="9885" max="9885" width="8.85546875" style="354"/>
    <col min="9886" max="9886" width="8.85546875" style="354"/>
    <col min="9887" max="9887" width="8.85546875" style="354"/>
    <col min="9888" max="9888" width="8.85546875" style="354"/>
    <col min="9889" max="9889" width="8.85546875" style="354"/>
    <col min="9890" max="9890" width="8.85546875" style="354"/>
    <col min="9891" max="9891" width="8.85546875" style="354"/>
    <col min="9892" max="9892" width="8.85546875" style="354"/>
    <col min="9893" max="9893" width="8.85546875" style="354"/>
    <col min="9894" max="9894" width="8.85546875" style="354"/>
    <col min="9895" max="9895" width="8.85546875" style="354"/>
    <col min="9896" max="9896" width="8.85546875" style="354"/>
    <col min="9897" max="9897" width="8.85546875" style="354"/>
    <col min="9898" max="9898" width="8.85546875" style="354"/>
    <col min="9899" max="9899" width="8.85546875" style="354"/>
    <col min="9900" max="9900" width="8.85546875" style="354"/>
    <col min="9901" max="9901" width="8.85546875" style="354"/>
    <col min="9902" max="9902" width="8.85546875" style="354"/>
    <col min="9903" max="9903" width="8.85546875" style="354"/>
    <col min="9904" max="9904" width="8.85546875" style="354"/>
    <col min="9905" max="9905" width="8.85546875" style="354"/>
    <col min="9906" max="9906" width="8.85546875" style="354"/>
    <col min="9907" max="9907" width="8.85546875" style="354"/>
    <col min="9908" max="9908" width="8.85546875" style="354"/>
    <col min="9909" max="9909" width="8.85546875" style="354"/>
    <col min="9910" max="9910" width="8.85546875" style="354"/>
    <col min="9911" max="9911" width="8.85546875" style="354"/>
    <col min="9912" max="9912" width="8.85546875" style="354"/>
    <col min="9913" max="9913" width="8.85546875" style="354"/>
    <col min="9914" max="9914" width="8.85546875" style="354"/>
    <col min="9915" max="9915" width="8.85546875" style="354"/>
    <col min="9916" max="9916" width="8.85546875" style="354"/>
    <col min="9917" max="9917" width="8.85546875" style="354"/>
    <col min="9918" max="9918" width="8.85546875" style="354"/>
    <col min="9919" max="9919" width="8.85546875" style="354"/>
    <col min="9920" max="9920" width="8.85546875" style="354"/>
    <col min="9921" max="9921" width="8.85546875" style="354"/>
    <col min="9922" max="9922" width="8.85546875" style="354"/>
    <col min="9923" max="9923" width="8.85546875" style="354"/>
    <col min="9924" max="9924" width="8.85546875" style="354"/>
    <col min="9925" max="9925" width="8.85546875" style="354"/>
    <col min="9926" max="9926" width="8.85546875" style="354"/>
    <col min="9927" max="9927" width="8.85546875" style="354"/>
    <col min="9928" max="9928" width="8.85546875" style="354"/>
    <col min="9929" max="9929" width="8.85546875" style="354"/>
    <col min="9930" max="9930" width="8.85546875" style="354"/>
    <col min="9931" max="9931" width="8.85546875" style="354"/>
    <col min="9932" max="9932" width="8.85546875" style="354"/>
    <col min="9933" max="9933" width="8.85546875" style="354"/>
    <col min="9934" max="9934" width="8.85546875" style="354"/>
    <col min="9935" max="9935" width="8.85546875" style="354"/>
    <col min="9936" max="9936" width="8.85546875" style="354"/>
    <col min="9937" max="9937" width="8.85546875" style="354"/>
    <col min="9938" max="9938" width="8.85546875" style="354"/>
    <col min="9939" max="9939" width="8.85546875" style="354"/>
    <col min="9940" max="9940" width="8.85546875" style="354"/>
    <col min="9941" max="9941" width="8.85546875" style="354"/>
    <col min="9942" max="9942" width="8.85546875" style="354"/>
    <col min="9943" max="9943" width="8.85546875" style="354"/>
    <col min="9944" max="9944" width="8.85546875" style="354"/>
    <col min="9945" max="9945" width="8.85546875" style="354"/>
    <col min="9946" max="9946" width="8.85546875" style="354"/>
    <col min="9947" max="9947" width="8.85546875" style="354"/>
    <col min="9948" max="9948" width="8.85546875" style="354"/>
    <col min="9949" max="9949" width="8.85546875" style="354"/>
    <col min="9950" max="9950" width="8.85546875" style="354"/>
    <col min="9951" max="9951" width="8.85546875" style="354"/>
    <col min="9952" max="9952" width="8.85546875" style="354"/>
    <col min="9953" max="9953" width="8.85546875" style="354"/>
    <col min="9954" max="9954" width="8.85546875" style="354"/>
    <col min="9955" max="9955" width="8.85546875" style="354"/>
    <col min="9956" max="9956" width="8.85546875" style="354"/>
    <col min="9957" max="9957" width="8.85546875" style="354"/>
    <col min="9958" max="9958" width="8.85546875" style="354"/>
    <col min="9959" max="9959" width="8.85546875" style="354"/>
    <col min="9960" max="9960" width="8.85546875" style="354"/>
    <col min="9961" max="9961" width="8.85546875" style="354"/>
    <col min="9962" max="9962" width="8.85546875" style="354"/>
    <col min="9963" max="9963" width="8.85546875" style="354"/>
    <col min="9964" max="9964" width="8.85546875" style="354"/>
    <col min="9965" max="9965" width="8.85546875" style="354"/>
    <col min="9966" max="9966" width="8.85546875" style="354"/>
    <col min="9967" max="9967" width="8.85546875" style="354"/>
    <col min="9968" max="9968" width="8.85546875" style="354"/>
    <col min="9969" max="9969" width="8.85546875" style="354"/>
    <col min="9970" max="9970" width="8.85546875" style="354"/>
    <col min="9971" max="9971" width="8.85546875" style="354"/>
    <col min="9972" max="9972" width="8.85546875" style="354"/>
    <col min="9973" max="9973" width="8.85546875" style="354"/>
    <col min="9974" max="9974" width="8.85546875" style="354"/>
    <col min="9975" max="9975" width="8.85546875" style="354"/>
    <col min="9976" max="9976" width="8.85546875" style="354"/>
    <col min="9977" max="9977" width="8.85546875" style="354"/>
    <col min="9978" max="9978" width="8.85546875" style="354"/>
    <col min="9979" max="9979" width="8.85546875" style="354"/>
    <col min="9980" max="9980" width="8.85546875" style="354"/>
    <col min="9981" max="9981" width="8.85546875" style="354"/>
    <col min="9982" max="9982" width="8.85546875" style="354"/>
    <col min="9983" max="9983" width="8.85546875" style="354"/>
    <col min="9984" max="9984" width="8.85546875" style="354"/>
    <col min="9985" max="9985" width="8.85546875" style="354"/>
    <col min="9986" max="9986" width="8.85546875" style="354"/>
    <col min="9987" max="9987" width="9.7109375" customWidth="true" style="354"/>
    <col min="9988" max="9988" width="21.85546875" customWidth="true" style="354"/>
    <col min="9989" max="9989" width="13" customWidth="true" style="354"/>
    <col min="9990" max="9990" width="14" customWidth="true" style="354"/>
    <col min="9991" max="9991" width="14" customWidth="true" style="354"/>
    <col min="9992" max="9992" width="14" customWidth="true" style="354"/>
    <col min="9993" max="9993" width="17.140625" customWidth="true" style="354"/>
    <col min="9994" max="9994" width="17.7109375" customWidth="true" style="354"/>
    <col min="9995" max="9995" width="16.28515625" customWidth="true" style="354"/>
    <col min="9996" max="9996" width="14" customWidth="true" style="354"/>
    <col min="9997" max="9997" width="17" customWidth="true" style="354"/>
    <col min="9998" max="9998" width="14.42578125" customWidth="true" style="354"/>
    <col min="9999" max="9999" width="8.85546875" style="354"/>
    <col min="10000" max="10000" width="8.85546875" style="354"/>
    <col min="10001" max="10001" width="8.85546875" style="354"/>
    <col min="10002" max="10002" width="8.85546875" style="354"/>
    <col min="10003" max="10003" width="8.85546875" style="354"/>
    <col min="10004" max="10004" width="8.85546875" style="354"/>
    <col min="10005" max="10005" width="8.85546875" style="354"/>
    <col min="10006" max="10006" width="8.85546875" style="354"/>
    <col min="10007" max="10007" width="8.85546875" style="354"/>
    <col min="10008" max="10008" width="8.85546875" style="354"/>
    <col min="10009" max="10009" width="8.85546875" style="354"/>
    <col min="10010" max="10010" width="8.85546875" style="354"/>
    <col min="10011" max="10011" width="8.85546875" style="354"/>
    <col min="10012" max="10012" width="8.85546875" style="354"/>
    <col min="10013" max="10013" width="8.85546875" style="354"/>
    <col min="10014" max="10014" width="8.85546875" style="354"/>
    <col min="10015" max="10015" width="8.85546875" style="354"/>
    <col min="10016" max="10016" width="8.85546875" style="354"/>
    <col min="10017" max="10017" width="8.85546875" style="354"/>
    <col min="10018" max="10018" width="8.85546875" style="354"/>
    <col min="10019" max="10019" width="8.85546875" style="354"/>
    <col min="10020" max="10020" width="8.85546875" style="354"/>
    <col min="10021" max="10021" width="8.85546875" style="354"/>
    <col min="10022" max="10022" width="8.85546875" style="354"/>
    <col min="10023" max="10023" width="8.85546875" style="354"/>
    <col min="10024" max="10024" width="8.85546875" style="354"/>
    <col min="10025" max="10025" width="8.85546875" style="354"/>
    <col min="10026" max="10026" width="8.85546875" style="354"/>
    <col min="10027" max="10027" width="8.85546875" style="354"/>
    <col min="10028" max="10028" width="8.85546875" style="354"/>
    <col min="10029" max="10029" width="8.85546875" style="354"/>
    <col min="10030" max="10030" width="8.85546875" style="354"/>
    <col min="10031" max="10031" width="8.85546875" style="354"/>
    <col min="10032" max="10032" width="8.85546875" style="354"/>
    <col min="10033" max="10033" width="8.85546875" style="354"/>
    <col min="10034" max="10034" width="8.85546875" style="354"/>
    <col min="10035" max="10035" width="8.85546875" style="354"/>
    <col min="10036" max="10036" width="8.85546875" style="354"/>
    <col min="10037" max="10037" width="8.85546875" style="354"/>
    <col min="10038" max="10038" width="8.85546875" style="354"/>
    <col min="10039" max="10039" width="8.85546875" style="354"/>
    <col min="10040" max="10040" width="8.85546875" style="354"/>
    <col min="10041" max="10041" width="8.85546875" style="354"/>
    <col min="10042" max="10042" width="8.85546875" style="354"/>
    <col min="10043" max="10043" width="8.85546875" style="354"/>
    <col min="10044" max="10044" width="8.85546875" style="354"/>
    <col min="10045" max="10045" width="8.85546875" style="354"/>
    <col min="10046" max="10046" width="8.85546875" style="354"/>
    <col min="10047" max="10047" width="8.85546875" style="354"/>
    <col min="10048" max="10048" width="8.85546875" style="354"/>
    <col min="10049" max="10049" width="8.85546875" style="354"/>
    <col min="10050" max="10050" width="8.85546875" style="354"/>
    <col min="10051" max="10051" width="8.85546875" style="354"/>
    <col min="10052" max="10052" width="8.85546875" style="354"/>
    <col min="10053" max="10053" width="8.85546875" style="354"/>
    <col min="10054" max="10054" width="8.85546875" style="354"/>
    <col min="10055" max="10055" width="8.85546875" style="354"/>
    <col min="10056" max="10056" width="8.85546875" style="354"/>
    <col min="10057" max="10057" width="8.85546875" style="354"/>
    <col min="10058" max="10058" width="8.85546875" style="354"/>
    <col min="10059" max="10059" width="8.85546875" style="354"/>
    <col min="10060" max="10060" width="8.85546875" style="354"/>
    <col min="10061" max="10061" width="8.85546875" style="354"/>
    <col min="10062" max="10062" width="8.85546875" style="354"/>
    <col min="10063" max="10063" width="8.85546875" style="354"/>
    <col min="10064" max="10064" width="8.85546875" style="354"/>
    <col min="10065" max="10065" width="8.85546875" style="354"/>
    <col min="10066" max="10066" width="8.85546875" style="354"/>
    <col min="10067" max="10067" width="8.85546875" style="354"/>
    <col min="10068" max="10068" width="8.85546875" style="354"/>
    <col min="10069" max="10069" width="8.85546875" style="354"/>
    <col min="10070" max="10070" width="8.85546875" style="354"/>
    <col min="10071" max="10071" width="8.85546875" style="354"/>
    <col min="10072" max="10072" width="8.85546875" style="354"/>
    <col min="10073" max="10073" width="8.85546875" style="354"/>
    <col min="10074" max="10074" width="8.85546875" style="354"/>
    <col min="10075" max="10075" width="8.85546875" style="354"/>
    <col min="10076" max="10076" width="8.85546875" style="354"/>
    <col min="10077" max="10077" width="8.85546875" style="354"/>
    <col min="10078" max="10078" width="8.85546875" style="354"/>
    <col min="10079" max="10079" width="8.85546875" style="354"/>
    <col min="10080" max="10080" width="8.85546875" style="354"/>
    <col min="10081" max="10081" width="8.85546875" style="354"/>
    <col min="10082" max="10082" width="8.85546875" style="354"/>
    <col min="10083" max="10083" width="8.85546875" style="354"/>
    <col min="10084" max="10084" width="8.85546875" style="354"/>
    <col min="10085" max="10085" width="8.85546875" style="354"/>
    <col min="10086" max="10086" width="8.85546875" style="354"/>
    <col min="10087" max="10087" width="8.85546875" style="354"/>
    <col min="10088" max="10088" width="8.85546875" style="354"/>
    <col min="10089" max="10089" width="8.85546875" style="354"/>
    <col min="10090" max="10090" width="8.85546875" style="354"/>
    <col min="10091" max="10091" width="8.85546875" style="354"/>
    <col min="10092" max="10092" width="8.85546875" style="354"/>
    <col min="10093" max="10093" width="8.85546875" style="354"/>
    <col min="10094" max="10094" width="8.85546875" style="354"/>
    <col min="10095" max="10095" width="8.85546875" style="354"/>
    <col min="10096" max="10096" width="8.85546875" style="354"/>
    <col min="10097" max="10097" width="8.85546875" style="354"/>
    <col min="10098" max="10098" width="8.85546875" style="354"/>
    <col min="10099" max="10099" width="8.85546875" style="354"/>
    <col min="10100" max="10100" width="8.85546875" style="354"/>
    <col min="10101" max="10101" width="8.85546875" style="354"/>
    <col min="10102" max="10102" width="8.85546875" style="354"/>
    <col min="10103" max="10103" width="8.85546875" style="354"/>
    <col min="10104" max="10104" width="8.85546875" style="354"/>
    <col min="10105" max="10105" width="8.85546875" style="354"/>
    <col min="10106" max="10106" width="8.85546875" style="354"/>
    <col min="10107" max="10107" width="8.85546875" style="354"/>
    <col min="10108" max="10108" width="8.85546875" style="354"/>
    <col min="10109" max="10109" width="8.85546875" style="354"/>
    <col min="10110" max="10110" width="8.85546875" style="354"/>
    <col min="10111" max="10111" width="8.85546875" style="354"/>
    <col min="10112" max="10112" width="8.85546875" style="354"/>
    <col min="10113" max="10113" width="8.85546875" style="354"/>
    <col min="10114" max="10114" width="8.85546875" style="354"/>
    <col min="10115" max="10115" width="8.85546875" style="354"/>
    <col min="10116" max="10116" width="8.85546875" style="354"/>
    <col min="10117" max="10117" width="8.85546875" style="354"/>
    <col min="10118" max="10118" width="8.85546875" style="354"/>
    <col min="10119" max="10119" width="8.85546875" style="354"/>
    <col min="10120" max="10120" width="8.85546875" style="354"/>
    <col min="10121" max="10121" width="8.85546875" style="354"/>
    <col min="10122" max="10122" width="8.85546875" style="354"/>
    <col min="10123" max="10123" width="8.85546875" style="354"/>
    <col min="10124" max="10124" width="8.85546875" style="354"/>
    <col min="10125" max="10125" width="8.85546875" style="354"/>
    <col min="10126" max="10126" width="8.85546875" style="354"/>
    <col min="10127" max="10127" width="8.85546875" style="354"/>
    <col min="10128" max="10128" width="8.85546875" style="354"/>
    <col min="10129" max="10129" width="8.85546875" style="354"/>
    <col min="10130" max="10130" width="8.85546875" style="354"/>
    <col min="10131" max="10131" width="8.85546875" style="354"/>
    <col min="10132" max="10132" width="8.85546875" style="354"/>
    <col min="10133" max="10133" width="8.85546875" style="354"/>
    <col min="10134" max="10134" width="8.85546875" style="354"/>
    <col min="10135" max="10135" width="8.85546875" style="354"/>
    <col min="10136" max="10136" width="8.85546875" style="354"/>
    <col min="10137" max="10137" width="8.85546875" style="354"/>
    <col min="10138" max="10138" width="8.85546875" style="354"/>
    <col min="10139" max="10139" width="8.85546875" style="354"/>
    <col min="10140" max="10140" width="8.85546875" style="354"/>
    <col min="10141" max="10141" width="8.85546875" style="354"/>
    <col min="10142" max="10142" width="8.85546875" style="354"/>
    <col min="10143" max="10143" width="8.85546875" style="354"/>
    <col min="10144" max="10144" width="8.85546875" style="354"/>
    <col min="10145" max="10145" width="8.85546875" style="354"/>
    <col min="10146" max="10146" width="8.85546875" style="354"/>
    <col min="10147" max="10147" width="8.85546875" style="354"/>
    <col min="10148" max="10148" width="8.85546875" style="354"/>
    <col min="10149" max="10149" width="8.85546875" style="354"/>
    <col min="10150" max="10150" width="8.85546875" style="354"/>
    <col min="10151" max="10151" width="8.85546875" style="354"/>
    <col min="10152" max="10152" width="8.85546875" style="354"/>
    <col min="10153" max="10153" width="8.85546875" style="354"/>
    <col min="10154" max="10154" width="8.85546875" style="354"/>
    <col min="10155" max="10155" width="8.85546875" style="354"/>
    <col min="10156" max="10156" width="8.85546875" style="354"/>
    <col min="10157" max="10157" width="8.85546875" style="354"/>
    <col min="10158" max="10158" width="8.85546875" style="354"/>
    <col min="10159" max="10159" width="8.85546875" style="354"/>
    <col min="10160" max="10160" width="8.85546875" style="354"/>
    <col min="10161" max="10161" width="8.85546875" style="354"/>
    <col min="10162" max="10162" width="8.85546875" style="354"/>
    <col min="10163" max="10163" width="8.85546875" style="354"/>
    <col min="10164" max="10164" width="8.85546875" style="354"/>
    <col min="10165" max="10165" width="8.85546875" style="354"/>
    <col min="10166" max="10166" width="8.85546875" style="354"/>
    <col min="10167" max="10167" width="8.85546875" style="354"/>
    <col min="10168" max="10168" width="8.85546875" style="354"/>
    <col min="10169" max="10169" width="8.85546875" style="354"/>
    <col min="10170" max="10170" width="8.85546875" style="354"/>
    <col min="10171" max="10171" width="8.85546875" style="354"/>
    <col min="10172" max="10172" width="8.85546875" style="354"/>
    <col min="10173" max="10173" width="8.85546875" style="354"/>
    <col min="10174" max="10174" width="8.85546875" style="354"/>
    <col min="10175" max="10175" width="8.85546875" style="354"/>
    <col min="10176" max="10176" width="8.85546875" style="354"/>
    <col min="10177" max="10177" width="8.85546875" style="354"/>
    <col min="10178" max="10178" width="8.85546875" style="354"/>
    <col min="10179" max="10179" width="8.85546875" style="354"/>
    <col min="10180" max="10180" width="8.85546875" style="354"/>
    <col min="10181" max="10181" width="8.85546875" style="354"/>
    <col min="10182" max="10182" width="8.85546875" style="354"/>
    <col min="10183" max="10183" width="8.85546875" style="354"/>
    <col min="10184" max="10184" width="8.85546875" style="354"/>
    <col min="10185" max="10185" width="8.85546875" style="354"/>
    <col min="10186" max="10186" width="8.85546875" style="354"/>
    <col min="10187" max="10187" width="8.85546875" style="354"/>
    <col min="10188" max="10188" width="8.85546875" style="354"/>
    <col min="10189" max="10189" width="8.85546875" style="354"/>
    <col min="10190" max="10190" width="8.85546875" style="354"/>
    <col min="10191" max="10191" width="8.85546875" style="354"/>
    <col min="10192" max="10192" width="8.85546875" style="354"/>
    <col min="10193" max="10193" width="8.85546875" style="354"/>
    <col min="10194" max="10194" width="8.85546875" style="354"/>
    <col min="10195" max="10195" width="8.85546875" style="354"/>
    <col min="10196" max="10196" width="8.85546875" style="354"/>
    <col min="10197" max="10197" width="8.85546875" style="354"/>
    <col min="10198" max="10198" width="8.85546875" style="354"/>
    <col min="10199" max="10199" width="8.85546875" style="354"/>
    <col min="10200" max="10200" width="8.85546875" style="354"/>
    <col min="10201" max="10201" width="8.85546875" style="354"/>
    <col min="10202" max="10202" width="8.85546875" style="354"/>
    <col min="10203" max="10203" width="8.85546875" style="354"/>
    <col min="10204" max="10204" width="8.85546875" style="354"/>
    <col min="10205" max="10205" width="8.85546875" style="354"/>
    <col min="10206" max="10206" width="8.85546875" style="354"/>
    <col min="10207" max="10207" width="8.85546875" style="354"/>
    <col min="10208" max="10208" width="8.85546875" style="354"/>
    <col min="10209" max="10209" width="8.85546875" style="354"/>
    <col min="10210" max="10210" width="8.85546875" style="354"/>
    <col min="10211" max="10211" width="8.85546875" style="354"/>
    <col min="10212" max="10212" width="8.85546875" style="354"/>
    <col min="10213" max="10213" width="8.85546875" style="354"/>
    <col min="10214" max="10214" width="8.85546875" style="354"/>
    <col min="10215" max="10215" width="8.85546875" style="354"/>
    <col min="10216" max="10216" width="8.85546875" style="354"/>
    <col min="10217" max="10217" width="8.85546875" style="354"/>
    <col min="10218" max="10218" width="8.85546875" style="354"/>
    <col min="10219" max="10219" width="8.85546875" style="354"/>
    <col min="10220" max="10220" width="8.85546875" style="354"/>
    <col min="10221" max="10221" width="8.85546875" style="354"/>
    <col min="10222" max="10222" width="8.85546875" style="354"/>
    <col min="10223" max="10223" width="8.85546875" style="354"/>
    <col min="10224" max="10224" width="8.85546875" style="354"/>
    <col min="10225" max="10225" width="8.85546875" style="354"/>
    <col min="10226" max="10226" width="8.85546875" style="354"/>
    <col min="10227" max="10227" width="8.85546875" style="354"/>
    <col min="10228" max="10228" width="8.85546875" style="354"/>
    <col min="10229" max="10229" width="8.85546875" style="354"/>
    <col min="10230" max="10230" width="8.85546875" style="354"/>
    <col min="10231" max="10231" width="8.85546875" style="354"/>
    <col min="10232" max="10232" width="8.85546875" style="354"/>
    <col min="10233" max="10233" width="8.85546875" style="354"/>
    <col min="10234" max="10234" width="8.85546875" style="354"/>
    <col min="10235" max="10235" width="8.85546875" style="354"/>
    <col min="10236" max="10236" width="8.85546875" style="354"/>
    <col min="10237" max="10237" width="8.85546875" style="354"/>
    <col min="10238" max="10238" width="8.85546875" style="354"/>
    <col min="10239" max="10239" width="8.85546875" style="354"/>
    <col min="10240" max="10240" width="8.85546875" style="354"/>
    <col min="10241" max="10241" width="8.85546875" style="354"/>
    <col min="10242" max="10242" width="8.85546875" style="354"/>
    <col min="10243" max="10243" width="9.7109375" customWidth="true" style="354"/>
    <col min="10244" max="10244" width="21.85546875" customWidth="true" style="354"/>
    <col min="10245" max="10245" width="13" customWidth="true" style="354"/>
    <col min="10246" max="10246" width="14" customWidth="true" style="354"/>
    <col min="10247" max="10247" width="14" customWidth="true" style="354"/>
    <col min="10248" max="10248" width="14" customWidth="true" style="354"/>
    <col min="10249" max="10249" width="17.140625" customWidth="true" style="354"/>
    <col min="10250" max="10250" width="17.7109375" customWidth="true" style="354"/>
    <col min="10251" max="10251" width="16.28515625" customWidth="true" style="354"/>
    <col min="10252" max="10252" width="14" customWidth="true" style="354"/>
    <col min="10253" max="10253" width="17" customWidth="true" style="354"/>
    <col min="10254" max="10254" width="14.42578125" customWidth="true" style="354"/>
    <col min="10255" max="10255" width="8.85546875" style="354"/>
    <col min="10256" max="10256" width="8.85546875" style="354"/>
    <col min="10257" max="10257" width="8.85546875" style="354"/>
    <col min="10258" max="10258" width="8.85546875" style="354"/>
    <col min="10259" max="10259" width="8.85546875" style="354"/>
    <col min="10260" max="10260" width="8.85546875" style="354"/>
    <col min="10261" max="10261" width="8.85546875" style="354"/>
    <col min="10262" max="10262" width="8.85546875" style="354"/>
    <col min="10263" max="10263" width="8.85546875" style="354"/>
    <col min="10264" max="10264" width="8.85546875" style="354"/>
    <col min="10265" max="10265" width="8.85546875" style="354"/>
    <col min="10266" max="10266" width="8.85546875" style="354"/>
    <col min="10267" max="10267" width="8.85546875" style="354"/>
    <col min="10268" max="10268" width="8.85546875" style="354"/>
    <col min="10269" max="10269" width="8.85546875" style="354"/>
    <col min="10270" max="10270" width="8.85546875" style="354"/>
    <col min="10271" max="10271" width="8.85546875" style="354"/>
    <col min="10272" max="10272" width="8.85546875" style="354"/>
    <col min="10273" max="10273" width="8.85546875" style="354"/>
    <col min="10274" max="10274" width="8.85546875" style="354"/>
    <col min="10275" max="10275" width="8.85546875" style="354"/>
    <col min="10276" max="10276" width="8.85546875" style="354"/>
    <col min="10277" max="10277" width="8.85546875" style="354"/>
    <col min="10278" max="10278" width="8.85546875" style="354"/>
    <col min="10279" max="10279" width="8.85546875" style="354"/>
    <col min="10280" max="10280" width="8.85546875" style="354"/>
    <col min="10281" max="10281" width="8.85546875" style="354"/>
    <col min="10282" max="10282" width="8.85546875" style="354"/>
    <col min="10283" max="10283" width="8.85546875" style="354"/>
    <col min="10284" max="10284" width="8.85546875" style="354"/>
    <col min="10285" max="10285" width="8.85546875" style="354"/>
    <col min="10286" max="10286" width="8.85546875" style="354"/>
    <col min="10287" max="10287" width="8.85546875" style="354"/>
    <col min="10288" max="10288" width="8.85546875" style="354"/>
    <col min="10289" max="10289" width="8.85546875" style="354"/>
    <col min="10290" max="10290" width="8.85546875" style="354"/>
    <col min="10291" max="10291" width="8.85546875" style="354"/>
    <col min="10292" max="10292" width="8.85546875" style="354"/>
    <col min="10293" max="10293" width="8.85546875" style="354"/>
    <col min="10294" max="10294" width="8.85546875" style="354"/>
    <col min="10295" max="10295" width="8.85546875" style="354"/>
    <col min="10296" max="10296" width="8.85546875" style="354"/>
    <col min="10297" max="10297" width="8.85546875" style="354"/>
    <col min="10298" max="10298" width="8.85546875" style="354"/>
    <col min="10299" max="10299" width="8.85546875" style="354"/>
    <col min="10300" max="10300" width="8.85546875" style="354"/>
    <col min="10301" max="10301" width="8.85546875" style="354"/>
    <col min="10302" max="10302" width="8.85546875" style="354"/>
    <col min="10303" max="10303" width="8.85546875" style="354"/>
    <col min="10304" max="10304" width="8.85546875" style="354"/>
    <col min="10305" max="10305" width="8.85546875" style="354"/>
    <col min="10306" max="10306" width="8.85546875" style="354"/>
    <col min="10307" max="10307" width="8.85546875" style="354"/>
    <col min="10308" max="10308" width="8.85546875" style="354"/>
    <col min="10309" max="10309" width="8.85546875" style="354"/>
    <col min="10310" max="10310" width="8.85546875" style="354"/>
    <col min="10311" max="10311" width="8.85546875" style="354"/>
    <col min="10312" max="10312" width="8.85546875" style="354"/>
    <col min="10313" max="10313" width="8.85546875" style="354"/>
    <col min="10314" max="10314" width="8.85546875" style="354"/>
    <col min="10315" max="10315" width="8.85546875" style="354"/>
    <col min="10316" max="10316" width="8.85546875" style="354"/>
    <col min="10317" max="10317" width="8.85546875" style="354"/>
    <col min="10318" max="10318" width="8.85546875" style="354"/>
    <col min="10319" max="10319" width="8.85546875" style="354"/>
    <col min="10320" max="10320" width="8.85546875" style="354"/>
    <col min="10321" max="10321" width="8.85546875" style="354"/>
    <col min="10322" max="10322" width="8.85546875" style="354"/>
    <col min="10323" max="10323" width="8.85546875" style="354"/>
    <col min="10324" max="10324" width="8.85546875" style="354"/>
    <col min="10325" max="10325" width="8.85546875" style="354"/>
    <col min="10326" max="10326" width="8.85546875" style="354"/>
    <col min="10327" max="10327" width="8.85546875" style="354"/>
    <col min="10328" max="10328" width="8.85546875" style="354"/>
    <col min="10329" max="10329" width="8.85546875" style="354"/>
    <col min="10330" max="10330" width="8.85546875" style="354"/>
    <col min="10331" max="10331" width="8.85546875" style="354"/>
    <col min="10332" max="10332" width="8.85546875" style="354"/>
    <col min="10333" max="10333" width="8.85546875" style="354"/>
    <col min="10334" max="10334" width="8.85546875" style="354"/>
    <col min="10335" max="10335" width="8.85546875" style="354"/>
    <col min="10336" max="10336" width="8.85546875" style="354"/>
    <col min="10337" max="10337" width="8.85546875" style="354"/>
    <col min="10338" max="10338" width="8.85546875" style="354"/>
    <col min="10339" max="10339" width="8.85546875" style="354"/>
    <col min="10340" max="10340" width="8.85546875" style="354"/>
    <col min="10341" max="10341" width="8.85546875" style="354"/>
    <col min="10342" max="10342" width="8.85546875" style="354"/>
    <col min="10343" max="10343" width="8.85546875" style="354"/>
    <col min="10344" max="10344" width="8.85546875" style="354"/>
    <col min="10345" max="10345" width="8.85546875" style="354"/>
    <col min="10346" max="10346" width="8.85546875" style="354"/>
    <col min="10347" max="10347" width="8.85546875" style="354"/>
    <col min="10348" max="10348" width="8.85546875" style="354"/>
    <col min="10349" max="10349" width="8.85546875" style="354"/>
    <col min="10350" max="10350" width="8.85546875" style="354"/>
    <col min="10351" max="10351" width="8.85546875" style="354"/>
    <col min="10352" max="10352" width="8.85546875" style="354"/>
    <col min="10353" max="10353" width="8.85546875" style="354"/>
    <col min="10354" max="10354" width="8.85546875" style="354"/>
    <col min="10355" max="10355" width="8.85546875" style="354"/>
    <col min="10356" max="10356" width="8.85546875" style="354"/>
    <col min="10357" max="10357" width="8.85546875" style="354"/>
    <col min="10358" max="10358" width="8.85546875" style="354"/>
    <col min="10359" max="10359" width="8.85546875" style="354"/>
    <col min="10360" max="10360" width="8.85546875" style="354"/>
    <col min="10361" max="10361" width="8.85546875" style="354"/>
    <col min="10362" max="10362" width="8.85546875" style="354"/>
    <col min="10363" max="10363" width="8.85546875" style="354"/>
    <col min="10364" max="10364" width="8.85546875" style="354"/>
    <col min="10365" max="10365" width="8.85546875" style="354"/>
    <col min="10366" max="10366" width="8.85546875" style="354"/>
    <col min="10367" max="10367" width="8.85546875" style="354"/>
    <col min="10368" max="10368" width="8.85546875" style="354"/>
    <col min="10369" max="10369" width="8.85546875" style="354"/>
    <col min="10370" max="10370" width="8.85546875" style="354"/>
    <col min="10371" max="10371" width="8.85546875" style="354"/>
    <col min="10372" max="10372" width="8.85546875" style="354"/>
    <col min="10373" max="10373" width="8.85546875" style="354"/>
    <col min="10374" max="10374" width="8.85546875" style="354"/>
    <col min="10375" max="10375" width="8.85546875" style="354"/>
    <col min="10376" max="10376" width="8.85546875" style="354"/>
    <col min="10377" max="10377" width="8.85546875" style="354"/>
    <col min="10378" max="10378" width="8.85546875" style="354"/>
    <col min="10379" max="10379" width="8.85546875" style="354"/>
    <col min="10380" max="10380" width="8.85546875" style="354"/>
    <col min="10381" max="10381" width="8.85546875" style="354"/>
    <col min="10382" max="10382" width="8.85546875" style="354"/>
    <col min="10383" max="10383" width="8.85546875" style="354"/>
    <col min="10384" max="10384" width="8.85546875" style="354"/>
    <col min="10385" max="10385" width="8.85546875" style="354"/>
    <col min="10386" max="10386" width="8.85546875" style="354"/>
    <col min="10387" max="10387" width="8.85546875" style="354"/>
    <col min="10388" max="10388" width="8.85546875" style="354"/>
    <col min="10389" max="10389" width="8.85546875" style="354"/>
    <col min="10390" max="10390" width="8.85546875" style="354"/>
    <col min="10391" max="10391" width="8.85546875" style="354"/>
    <col min="10392" max="10392" width="8.85546875" style="354"/>
    <col min="10393" max="10393" width="8.85546875" style="354"/>
    <col min="10394" max="10394" width="8.85546875" style="354"/>
    <col min="10395" max="10395" width="8.85546875" style="354"/>
    <col min="10396" max="10396" width="8.85546875" style="354"/>
    <col min="10397" max="10397" width="8.85546875" style="354"/>
    <col min="10398" max="10398" width="8.85546875" style="354"/>
    <col min="10399" max="10399" width="8.85546875" style="354"/>
    <col min="10400" max="10400" width="8.85546875" style="354"/>
    <col min="10401" max="10401" width="8.85546875" style="354"/>
    <col min="10402" max="10402" width="8.85546875" style="354"/>
    <col min="10403" max="10403" width="8.85546875" style="354"/>
    <col min="10404" max="10404" width="8.85546875" style="354"/>
    <col min="10405" max="10405" width="8.85546875" style="354"/>
    <col min="10406" max="10406" width="8.85546875" style="354"/>
    <col min="10407" max="10407" width="8.85546875" style="354"/>
    <col min="10408" max="10408" width="8.85546875" style="354"/>
    <col min="10409" max="10409" width="8.85546875" style="354"/>
    <col min="10410" max="10410" width="8.85546875" style="354"/>
    <col min="10411" max="10411" width="8.85546875" style="354"/>
    <col min="10412" max="10412" width="8.85546875" style="354"/>
    <col min="10413" max="10413" width="8.85546875" style="354"/>
    <col min="10414" max="10414" width="8.85546875" style="354"/>
    <col min="10415" max="10415" width="8.85546875" style="354"/>
    <col min="10416" max="10416" width="8.85546875" style="354"/>
    <col min="10417" max="10417" width="8.85546875" style="354"/>
    <col min="10418" max="10418" width="8.85546875" style="354"/>
    <col min="10419" max="10419" width="8.85546875" style="354"/>
    <col min="10420" max="10420" width="8.85546875" style="354"/>
    <col min="10421" max="10421" width="8.85546875" style="354"/>
    <col min="10422" max="10422" width="8.85546875" style="354"/>
    <col min="10423" max="10423" width="8.85546875" style="354"/>
    <col min="10424" max="10424" width="8.85546875" style="354"/>
    <col min="10425" max="10425" width="8.85546875" style="354"/>
    <col min="10426" max="10426" width="8.85546875" style="354"/>
    <col min="10427" max="10427" width="8.85546875" style="354"/>
    <col min="10428" max="10428" width="8.85546875" style="354"/>
    <col min="10429" max="10429" width="8.85546875" style="354"/>
    <col min="10430" max="10430" width="8.85546875" style="354"/>
    <col min="10431" max="10431" width="8.85546875" style="354"/>
    <col min="10432" max="10432" width="8.85546875" style="354"/>
    <col min="10433" max="10433" width="8.85546875" style="354"/>
    <col min="10434" max="10434" width="8.85546875" style="354"/>
    <col min="10435" max="10435" width="8.85546875" style="354"/>
    <col min="10436" max="10436" width="8.85546875" style="354"/>
    <col min="10437" max="10437" width="8.85546875" style="354"/>
    <col min="10438" max="10438" width="8.85546875" style="354"/>
    <col min="10439" max="10439" width="8.85546875" style="354"/>
    <col min="10440" max="10440" width="8.85546875" style="354"/>
    <col min="10441" max="10441" width="8.85546875" style="354"/>
    <col min="10442" max="10442" width="8.85546875" style="354"/>
    <col min="10443" max="10443" width="8.85546875" style="354"/>
    <col min="10444" max="10444" width="8.85546875" style="354"/>
    <col min="10445" max="10445" width="8.85546875" style="354"/>
    <col min="10446" max="10446" width="8.85546875" style="354"/>
    <col min="10447" max="10447" width="8.85546875" style="354"/>
    <col min="10448" max="10448" width="8.85546875" style="354"/>
    <col min="10449" max="10449" width="8.85546875" style="354"/>
    <col min="10450" max="10450" width="8.85546875" style="354"/>
    <col min="10451" max="10451" width="8.85546875" style="354"/>
    <col min="10452" max="10452" width="8.85546875" style="354"/>
    <col min="10453" max="10453" width="8.85546875" style="354"/>
    <col min="10454" max="10454" width="8.85546875" style="354"/>
    <col min="10455" max="10455" width="8.85546875" style="354"/>
    <col min="10456" max="10456" width="8.85546875" style="354"/>
    <col min="10457" max="10457" width="8.85546875" style="354"/>
    <col min="10458" max="10458" width="8.85546875" style="354"/>
    <col min="10459" max="10459" width="8.85546875" style="354"/>
    <col min="10460" max="10460" width="8.85546875" style="354"/>
    <col min="10461" max="10461" width="8.85546875" style="354"/>
    <col min="10462" max="10462" width="8.85546875" style="354"/>
    <col min="10463" max="10463" width="8.85546875" style="354"/>
    <col min="10464" max="10464" width="8.85546875" style="354"/>
    <col min="10465" max="10465" width="8.85546875" style="354"/>
    <col min="10466" max="10466" width="8.85546875" style="354"/>
    <col min="10467" max="10467" width="8.85546875" style="354"/>
    <col min="10468" max="10468" width="8.85546875" style="354"/>
    <col min="10469" max="10469" width="8.85546875" style="354"/>
    <col min="10470" max="10470" width="8.85546875" style="354"/>
    <col min="10471" max="10471" width="8.85546875" style="354"/>
    <col min="10472" max="10472" width="8.85546875" style="354"/>
    <col min="10473" max="10473" width="8.85546875" style="354"/>
    <col min="10474" max="10474" width="8.85546875" style="354"/>
    <col min="10475" max="10475" width="8.85546875" style="354"/>
    <col min="10476" max="10476" width="8.85546875" style="354"/>
    <col min="10477" max="10477" width="8.85546875" style="354"/>
    <col min="10478" max="10478" width="8.85546875" style="354"/>
    <col min="10479" max="10479" width="8.85546875" style="354"/>
    <col min="10480" max="10480" width="8.85546875" style="354"/>
    <col min="10481" max="10481" width="8.85546875" style="354"/>
    <col min="10482" max="10482" width="8.85546875" style="354"/>
    <col min="10483" max="10483" width="8.85546875" style="354"/>
    <col min="10484" max="10484" width="8.85546875" style="354"/>
    <col min="10485" max="10485" width="8.85546875" style="354"/>
    <col min="10486" max="10486" width="8.85546875" style="354"/>
    <col min="10487" max="10487" width="8.85546875" style="354"/>
    <col min="10488" max="10488" width="8.85546875" style="354"/>
    <col min="10489" max="10489" width="8.85546875" style="354"/>
    <col min="10490" max="10490" width="8.85546875" style="354"/>
    <col min="10491" max="10491" width="8.85546875" style="354"/>
    <col min="10492" max="10492" width="8.85546875" style="354"/>
    <col min="10493" max="10493" width="8.85546875" style="354"/>
    <col min="10494" max="10494" width="8.85546875" style="354"/>
    <col min="10495" max="10495" width="8.85546875" style="354"/>
    <col min="10496" max="10496" width="8.85546875" style="354"/>
    <col min="10497" max="10497" width="8.85546875" style="354"/>
    <col min="10498" max="10498" width="8.85546875" style="354"/>
    <col min="10499" max="10499" width="9.7109375" customWidth="true" style="354"/>
    <col min="10500" max="10500" width="21.85546875" customWidth="true" style="354"/>
    <col min="10501" max="10501" width="13" customWidth="true" style="354"/>
    <col min="10502" max="10502" width="14" customWidth="true" style="354"/>
    <col min="10503" max="10503" width="14" customWidth="true" style="354"/>
    <col min="10504" max="10504" width="14" customWidth="true" style="354"/>
    <col min="10505" max="10505" width="17.140625" customWidth="true" style="354"/>
    <col min="10506" max="10506" width="17.7109375" customWidth="true" style="354"/>
    <col min="10507" max="10507" width="16.28515625" customWidth="true" style="354"/>
    <col min="10508" max="10508" width="14" customWidth="true" style="354"/>
    <col min="10509" max="10509" width="17" customWidth="true" style="354"/>
    <col min="10510" max="10510" width="14.42578125" customWidth="true" style="354"/>
    <col min="10511" max="10511" width="8.85546875" style="354"/>
    <col min="10512" max="10512" width="8.85546875" style="354"/>
    <col min="10513" max="10513" width="8.85546875" style="354"/>
    <col min="10514" max="10514" width="8.85546875" style="354"/>
    <col min="10515" max="10515" width="8.85546875" style="354"/>
    <col min="10516" max="10516" width="8.85546875" style="354"/>
    <col min="10517" max="10517" width="8.85546875" style="354"/>
    <col min="10518" max="10518" width="8.85546875" style="354"/>
    <col min="10519" max="10519" width="8.85546875" style="354"/>
    <col min="10520" max="10520" width="8.85546875" style="354"/>
    <col min="10521" max="10521" width="8.85546875" style="354"/>
    <col min="10522" max="10522" width="8.85546875" style="354"/>
    <col min="10523" max="10523" width="8.85546875" style="354"/>
    <col min="10524" max="10524" width="8.85546875" style="354"/>
    <col min="10525" max="10525" width="8.85546875" style="354"/>
    <col min="10526" max="10526" width="8.85546875" style="354"/>
    <col min="10527" max="10527" width="8.85546875" style="354"/>
    <col min="10528" max="10528" width="8.85546875" style="354"/>
    <col min="10529" max="10529" width="8.85546875" style="354"/>
    <col min="10530" max="10530" width="8.85546875" style="354"/>
    <col min="10531" max="10531" width="8.85546875" style="354"/>
    <col min="10532" max="10532" width="8.85546875" style="354"/>
    <col min="10533" max="10533" width="8.85546875" style="354"/>
    <col min="10534" max="10534" width="8.85546875" style="354"/>
    <col min="10535" max="10535" width="8.85546875" style="354"/>
    <col min="10536" max="10536" width="8.85546875" style="354"/>
    <col min="10537" max="10537" width="8.85546875" style="354"/>
    <col min="10538" max="10538" width="8.85546875" style="354"/>
    <col min="10539" max="10539" width="8.85546875" style="354"/>
    <col min="10540" max="10540" width="8.85546875" style="354"/>
    <col min="10541" max="10541" width="8.85546875" style="354"/>
    <col min="10542" max="10542" width="8.85546875" style="354"/>
    <col min="10543" max="10543" width="8.85546875" style="354"/>
    <col min="10544" max="10544" width="8.85546875" style="354"/>
    <col min="10545" max="10545" width="8.85546875" style="354"/>
    <col min="10546" max="10546" width="8.85546875" style="354"/>
    <col min="10547" max="10547" width="8.85546875" style="354"/>
    <col min="10548" max="10548" width="8.85546875" style="354"/>
    <col min="10549" max="10549" width="8.85546875" style="354"/>
    <col min="10550" max="10550" width="8.85546875" style="354"/>
    <col min="10551" max="10551" width="8.85546875" style="354"/>
    <col min="10552" max="10552" width="8.85546875" style="354"/>
    <col min="10553" max="10553" width="8.85546875" style="354"/>
    <col min="10554" max="10554" width="8.85546875" style="354"/>
    <col min="10555" max="10555" width="8.85546875" style="354"/>
    <col min="10556" max="10556" width="8.85546875" style="354"/>
    <col min="10557" max="10557" width="8.85546875" style="354"/>
    <col min="10558" max="10558" width="8.85546875" style="354"/>
    <col min="10559" max="10559" width="8.85546875" style="354"/>
    <col min="10560" max="10560" width="8.85546875" style="354"/>
    <col min="10561" max="10561" width="8.85546875" style="354"/>
    <col min="10562" max="10562" width="8.85546875" style="354"/>
    <col min="10563" max="10563" width="8.85546875" style="354"/>
    <col min="10564" max="10564" width="8.85546875" style="354"/>
    <col min="10565" max="10565" width="8.85546875" style="354"/>
    <col min="10566" max="10566" width="8.85546875" style="354"/>
    <col min="10567" max="10567" width="8.85546875" style="354"/>
    <col min="10568" max="10568" width="8.85546875" style="354"/>
    <col min="10569" max="10569" width="8.85546875" style="354"/>
    <col min="10570" max="10570" width="8.85546875" style="354"/>
    <col min="10571" max="10571" width="8.85546875" style="354"/>
    <col min="10572" max="10572" width="8.85546875" style="354"/>
    <col min="10573" max="10573" width="8.85546875" style="354"/>
    <col min="10574" max="10574" width="8.85546875" style="354"/>
    <col min="10575" max="10575" width="8.85546875" style="354"/>
    <col min="10576" max="10576" width="8.85546875" style="354"/>
    <col min="10577" max="10577" width="8.85546875" style="354"/>
    <col min="10578" max="10578" width="8.85546875" style="354"/>
    <col min="10579" max="10579" width="8.85546875" style="354"/>
    <col min="10580" max="10580" width="8.85546875" style="354"/>
    <col min="10581" max="10581" width="8.85546875" style="354"/>
    <col min="10582" max="10582" width="8.85546875" style="354"/>
    <col min="10583" max="10583" width="8.85546875" style="354"/>
    <col min="10584" max="10584" width="8.85546875" style="354"/>
    <col min="10585" max="10585" width="8.85546875" style="354"/>
    <col min="10586" max="10586" width="8.85546875" style="354"/>
    <col min="10587" max="10587" width="8.85546875" style="354"/>
    <col min="10588" max="10588" width="8.85546875" style="354"/>
    <col min="10589" max="10589" width="8.85546875" style="354"/>
    <col min="10590" max="10590" width="8.85546875" style="354"/>
    <col min="10591" max="10591" width="8.85546875" style="354"/>
    <col min="10592" max="10592" width="8.85546875" style="354"/>
    <col min="10593" max="10593" width="8.85546875" style="354"/>
    <col min="10594" max="10594" width="8.85546875" style="354"/>
    <col min="10595" max="10595" width="8.85546875" style="354"/>
    <col min="10596" max="10596" width="8.85546875" style="354"/>
    <col min="10597" max="10597" width="8.85546875" style="354"/>
    <col min="10598" max="10598" width="8.85546875" style="354"/>
    <col min="10599" max="10599" width="8.85546875" style="354"/>
    <col min="10600" max="10600" width="8.85546875" style="354"/>
    <col min="10601" max="10601" width="8.85546875" style="354"/>
    <col min="10602" max="10602" width="8.85546875" style="354"/>
    <col min="10603" max="10603" width="8.85546875" style="354"/>
    <col min="10604" max="10604" width="8.85546875" style="354"/>
    <col min="10605" max="10605" width="8.85546875" style="354"/>
    <col min="10606" max="10606" width="8.85546875" style="354"/>
    <col min="10607" max="10607" width="8.85546875" style="354"/>
    <col min="10608" max="10608" width="8.85546875" style="354"/>
    <col min="10609" max="10609" width="8.85546875" style="354"/>
    <col min="10610" max="10610" width="8.85546875" style="354"/>
    <col min="10611" max="10611" width="8.85546875" style="354"/>
    <col min="10612" max="10612" width="8.85546875" style="354"/>
    <col min="10613" max="10613" width="8.85546875" style="354"/>
    <col min="10614" max="10614" width="8.85546875" style="354"/>
    <col min="10615" max="10615" width="8.85546875" style="354"/>
    <col min="10616" max="10616" width="8.85546875" style="354"/>
    <col min="10617" max="10617" width="8.85546875" style="354"/>
    <col min="10618" max="10618" width="8.85546875" style="354"/>
    <col min="10619" max="10619" width="8.85546875" style="354"/>
    <col min="10620" max="10620" width="8.85546875" style="354"/>
    <col min="10621" max="10621" width="8.85546875" style="354"/>
    <col min="10622" max="10622" width="8.85546875" style="354"/>
    <col min="10623" max="10623" width="8.85546875" style="354"/>
    <col min="10624" max="10624" width="8.85546875" style="354"/>
    <col min="10625" max="10625" width="8.85546875" style="354"/>
    <col min="10626" max="10626" width="8.85546875" style="354"/>
    <col min="10627" max="10627" width="8.85546875" style="354"/>
    <col min="10628" max="10628" width="8.85546875" style="354"/>
    <col min="10629" max="10629" width="8.85546875" style="354"/>
    <col min="10630" max="10630" width="8.85546875" style="354"/>
    <col min="10631" max="10631" width="8.85546875" style="354"/>
    <col min="10632" max="10632" width="8.85546875" style="354"/>
    <col min="10633" max="10633" width="8.85546875" style="354"/>
    <col min="10634" max="10634" width="8.85546875" style="354"/>
    <col min="10635" max="10635" width="8.85546875" style="354"/>
    <col min="10636" max="10636" width="8.85546875" style="354"/>
    <col min="10637" max="10637" width="8.85546875" style="354"/>
    <col min="10638" max="10638" width="8.85546875" style="354"/>
    <col min="10639" max="10639" width="8.85546875" style="354"/>
    <col min="10640" max="10640" width="8.85546875" style="354"/>
    <col min="10641" max="10641" width="8.85546875" style="354"/>
    <col min="10642" max="10642" width="8.85546875" style="354"/>
    <col min="10643" max="10643" width="8.85546875" style="354"/>
    <col min="10644" max="10644" width="8.85546875" style="354"/>
    <col min="10645" max="10645" width="8.85546875" style="354"/>
    <col min="10646" max="10646" width="8.85546875" style="354"/>
    <col min="10647" max="10647" width="8.85546875" style="354"/>
    <col min="10648" max="10648" width="8.85546875" style="354"/>
    <col min="10649" max="10649" width="8.85546875" style="354"/>
    <col min="10650" max="10650" width="8.85546875" style="354"/>
    <col min="10651" max="10651" width="8.85546875" style="354"/>
    <col min="10652" max="10652" width="8.85546875" style="354"/>
    <col min="10653" max="10653" width="8.85546875" style="354"/>
    <col min="10654" max="10654" width="8.85546875" style="354"/>
    <col min="10655" max="10655" width="8.85546875" style="354"/>
    <col min="10656" max="10656" width="8.85546875" style="354"/>
    <col min="10657" max="10657" width="8.85546875" style="354"/>
    <col min="10658" max="10658" width="8.85546875" style="354"/>
    <col min="10659" max="10659" width="8.85546875" style="354"/>
    <col min="10660" max="10660" width="8.85546875" style="354"/>
    <col min="10661" max="10661" width="8.85546875" style="354"/>
    <col min="10662" max="10662" width="8.85546875" style="354"/>
    <col min="10663" max="10663" width="8.85546875" style="354"/>
    <col min="10664" max="10664" width="8.85546875" style="354"/>
    <col min="10665" max="10665" width="8.85546875" style="354"/>
    <col min="10666" max="10666" width="8.85546875" style="354"/>
    <col min="10667" max="10667" width="8.85546875" style="354"/>
    <col min="10668" max="10668" width="8.85546875" style="354"/>
    <col min="10669" max="10669" width="8.85546875" style="354"/>
    <col min="10670" max="10670" width="8.85546875" style="354"/>
    <col min="10671" max="10671" width="8.85546875" style="354"/>
    <col min="10672" max="10672" width="8.85546875" style="354"/>
    <col min="10673" max="10673" width="8.85546875" style="354"/>
    <col min="10674" max="10674" width="8.85546875" style="354"/>
    <col min="10675" max="10675" width="8.85546875" style="354"/>
    <col min="10676" max="10676" width="8.85546875" style="354"/>
    <col min="10677" max="10677" width="8.85546875" style="354"/>
    <col min="10678" max="10678" width="8.85546875" style="354"/>
    <col min="10679" max="10679" width="8.85546875" style="354"/>
    <col min="10680" max="10680" width="8.85546875" style="354"/>
    <col min="10681" max="10681" width="8.85546875" style="354"/>
    <col min="10682" max="10682" width="8.85546875" style="354"/>
    <col min="10683" max="10683" width="8.85546875" style="354"/>
    <col min="10684" max="10684" width="8.85546875" style="354"/>
    <col min="10685" max="10685" width="8.85546875" style="354"/>
    <col min="10686" max="10686" width="8.85546875" style="354"/>
    <col min="10687" max="10687" width="8.85546875" style="354"/>
    <col min="10688" max="10688" width="8.85546875" style="354"/>
    <col min="10689" max="10689" width="8.85546875" style="354"/>
    <col min="10690" max="10690" width="8.85546875" style="354"/>
    <col min="10691" max="10691" width="8.85546875" style="354"/>
    <col min="10692" max="10692" width="8.85546875" style="354"/>
    <col min="10693" max="10693" width="8.85546875" style="354"/>
    <col min="10694" max="10694" width="8.85546875" style="354"/>
    <col min="10695" max="10695" width="8.85546875" style="354"/>
    <col min="10696" max="10696" width="8.85546875" style="354"/>
    <col min="10697" max="10697" width="8.85546875" style="354"/>
    <col min="10698" max="10698" width="8.85546875" style="354"/>
    <col min="10699" max="10699" width="8.85546875" style="354"/>
    <col min="10700" max="10700" width="8.85546875" style="354"/>
    <col min="10701" max="10701" width="8.85546875" style="354"/>
    <col min="10702" max="10702" width="8.85546875" style="354"/>
    <col min="10703" max="10703" width="8.85546875" style="354"/>
    <col min="10704" max="10704" width="8.85546875" style="354"/>
    <col min="10705" max="10705" width="8.85546875" style="354"/>
    <col min="10706" max="10706" width="8.85546875" style="354"/>
    <col min="10707" max="10707" width="8.85546875" style="354"/>
    <col min="10708" max="10708" width="8.85546875" style="354"/>
    <col min="10709" max="10709" width="8.85546875" style="354"/>
    <col min="10710" max="10710" width="8.85546875" style="354"/>
    <col min="10711" max="10711" width="8.85546875" style="354"/>
    <col min="10712" max="10712" width="8.85546875" style="354"/>
    <col min="10713" max="10713" width="8.85546875" style="354"/>
    <col min="10714" max="10714" width="8.85546875" style="354"/>
    <col min="10715" max="10715" width="8.85546875" style="354"/>
    <col min="10716" max="10716" width="8.85546875" style="354"/>
    <col min="10717" max="10717" width="8.85546875" style="354"/>
    <col min="10718" max="10718" width="8.85546875" style="354"/>
    <col min="10719" max="10719" width="8.85546875" style="354"/>
    <col min="10720" max="10720" width="8.85546875" style="354"/>
    <col min="10721" max="10721" width="8.85546875" style="354"/>
    <col min="10722" max="10722" width="8.85546875" style="354"/>
    <col min="10723" max="10723" width="8.85546875" style="354"/>
    <col min="10724" max="10724" width="8.85546875" style="354"/>
    <col min="10725" max="10725" width="8.85546875" style="354"/>
    <col min="10726" max="10726" width="8.85546875" style="354"/>
    <col min="10727" max="10727" width="8.85546875" style="354"/>
    <col min="10728" max="10728" width="8.85546875" style="354"/>
    <col min="10729" max="10729" width="8.85546875" style="354"/>
    <col min="10730" max="10730" width="8.85546875" style="354"/>
    <col min="10731" max="10731" width="8.85546875" style="354"/>
    <col min="10732" max="10732" width="8.85546875" style="354"/>
    <col min="10733" max="10733" width="8.85546875" style="354"/>
    <col min="10734" max="10734" width="8.85546875" style="354"/>
    <col min="10735" max="10735" width="8.85546875" style="354"/>
    <col min="10736" max="10736" width="8.85546875" style="354"/>
    <col min="10737" max="10737" width="8.85546875" style="354"/>
    <col min="10738" max="10738" width="8.85546875" style="354"/>
    <col min="10739" max="10739" width="8.85546875" style="354"/>
    <col min="10740" max="10740" width="8.85546875" style="354"/>
    <col min="10741" max="10741" width="8.85546875" style="354"/>
    <col min="10742" max="10742" width="8.85546875" style="354"/>
    <col min="10743" max="10743" width="8.85546875" style="354"/>
    <col min="10744" max="10744" width="8.85546875" style="354"/>
    <col min="10745" max="10745" width="8.85546875" style="354"/>
    <col min="10746" max="10746" width="8.85546875" style="354"/>
    <col min="10747" max="10747" width="8.85546875" style="354"/>
    <col min="10748" max="10748" width="8.85546875" style="354"/>
    <col min="10749" max="10749" width="8.85546875" style="354"/>
    <col min="10750" max="10750" width="8.85546875" style="354"/>
    <col min="10751" max="10751" width="8.85546875" style="354"/>
    <col min="10752" max="10752" width="8.85546875" style="354"/>
    <col min="10753" max="10753" width="8.85546875" style="354"/>
    <col min="10754" max="10754" width="8.85546875" style="354"/>
    <col min="10755" max="10755" width="9.7109375" customWidth="true" style="354"/>
    <col min="10756" max="10756" width="21.85546875" customWidth="true" style="354"/>
    <col min="10757" max="10757" width="13" customWidth="true" style="354"/>
    <col min="10758" max="10758" width="14" customWidth="true" style="354"/>
    <col min="10759" max="10759" width="14" customWidth="true" style="354"/>
    <col min="10760" max="10760" width="14" customWidth="true" style="354"/>
    <col min="10761" max="10761" width="17.140625" customWidth="true" style="354"/>
    <col min="10762" max="10762" width="17.7109375" customWidth="true" style="354"/>
    <col min="10763" max="10763" width="16.28515625" customWidth="true" style="354"/>
    <col min="10764" max="10764" width="14" customWidth="true" style="354"/>
    <col min="10765" max="10765" width="17" customWidth="true" style="354"/>
    <col min="10766" max="10766" width="14.42578125" customWidth="true" style="354"/>
    <col min="10767" max="10767" width="8.85546875" style="354"/>
    <col min="10768" max="10768" width="8.85546875" style="354"/>
    <col min="10769" max="10769" width="8.85546875" style="354"/>
    <col min="10770" max="10770" width="8.85546875" style="354"/>
    <col min="10771" max="10771" width="8.85546875" style="354"/>
    <col min="10772" max="10772" width="8.85546875" style="354"/>
    <col min="10773" max="10773" width="8.85546875" style="354"/>
    <col min="10774" max="10774" width="8.85546875" style="354"/>
    <col min="10775" max="10775" width="8.85546875" style="354"/>
    <col min="10776" max="10776" width="8.85546875" style="354"/>
    <col min="10777" max="10777" width="8.85546875" style="354"/>
    <col min="10778" max="10778" width="8.85546875" style="354"/>
    <col min="10779" max="10779" width="8.85546875" style="354"/>
    <col min="10780" max="10780" width="8.85546875" style="354"/>
    <col min="10781" max="10781" width="8.85546875" style="354"/>
    <col min="10782" max="10782" width="8.85546875" style="354"/>
    <col min="10783" max="10783" width="8.85546875" style="354"/>
    <col min="10784" max="10784" width="8.85546875" style="354"/>
    <col min="10785" max="10785" width="8.85546875" style="354"/>
    <col min="10786" max="10786" width="8.85546875" style="354"/>
    <col min="10787" max="10787" width="8.85546875" style="354"/>
    <col min="10788" max="10788" width="8.85546875" style="354"/>
    <col min="10789" max="10789" width="8.85546875" style="354"/>
    <col min="10790" max="10790" width="8.85546875" style="354"/>
    <col min="10791" max="10791" width="8.85546875" style="354"/>
    <col min="10792" max="10792" width="8.85546875" style="354"/>
    <col min="10793" max="10793" width="8.85546875" style="354"/>
    <col min="10794" max="10794" width="8.85546875" style="354"/>
    <col min="10795" max="10795" width="8.85546875" style="354"/>
    <col min="10796" max="10796" width="8.85546875" style="354"/>
    <col min="10797" max="10797" width="8.85546875" style="354"/>
    <col min="10798" max="10798" width="8.85546875" style="354"/>
    <col min="10799" max="10799" width="8.85546875" style="354"/>
    <col min="10800" max="10800" width="8.85546875" style="354"/>
    <col min="10801" max="10801" width="8.85546875" style="354"/>
    <col min="10802" max="10802" width="8.85546875" style="354"/>
    <col min="10803" max="10803" width="8.85546875" style="354"/>
    <col min="10804" max="10804" width="8.85546875" style="354"/>
    <col min="10805" max="10805" width="8.85546875" style="354"/>
    <col min="10806" max="10806" width="8.85546875" style="354"/>
    <col min="10807" max="10807" width="8.85546875" style="354"/>
    <col min="10808" max="10808" width="8.85546875" style="354"/>
    <col min="10809" max="10809" width="8.85546875" style="354"/>
    <col min="10810" max="10810" width="8.85546875" style="354"/>
    <col min="10811" max="10811" width="8.85546875" style="354"/>
    <col min="10812" max="10812" width="8.85546875" style="354"/>
    <col min="10813" max="10813" width="8.85546875" style="354"/>
    <col min="10814" max="10814" width="8.85546875" style="354"/>
    <col min="10815" max="10815" width="8.85546875" style="354"/>
    <col min="10816" max="10816" width="8.85546875" style="354"/>
    <col min="10817" max="10817" width="8.85546875" style="354"/>
    <col min="10818" max="10818" width="8.85546875" style="354"/>
    <col min="10819" max="10819" width="8.85546875" style="354"/>
    <col min="10820" max="10820" width="8.85546875" style="354"/>
    <col min="10821" max="10821" width="8.85546875" style="354"/>
    <col min="10822" max="10822" width="8.85546875" style="354"/>
    <col min="10823" max="10823" width="8.85546875" style="354"/>
    <col min="10824" max="10824" width="8.85546875" style="354"/>
    <col min="10825" max="10825" width="8.85546875" style="354"/>
    <col min="10826" max="10826" width="8.85546875" style="354"/>
    <col min="10827" max="10827" width="8.85546875" style="354"/>
    <col min="10828" max="10828" width="8.85546875" style="354"/>
    <col min="10829" max="10829" width="8.85546875" style="354"/>
    <col min="10830" max="10830" width="8.85546875" style="354"/>
    <col min="10831" max="10831" width="8.85546875" style="354"/>
    <col min="10832" max="10832" width="8.85546875" style="354"/>
    <col min="10833" max="10833" width="8.85546875" style="354"/>
    <col min="10834" max="10834" width="8.85546875" style="354"/>
    <col min="10835" max="10835" width="8.85546875" style="354"/>
    <col min="10836" max="10836" width="8.85546875" style="354"/>
    <col min="10837" max="10837" width="8.85546875" style="354"/>
    <col min="10838" max="10838" width="8.85546875" style="354"/>
    <col min="10839" max="10839" width="8.85546875" style="354"/>
    <col min="10840" max="10840" width="8.85546875" style="354"/>
    <col min="10841" max="10841" width="8.85546875" style="354"/>
    <col min="10842" max="10842" width="8.85546875" style="354"/>
    <col min="10843" max="10843" width="8.85546875" style="354"/>
    <col min="10844" max="10844" width="8.85546875" style="354"/>
    <col min="10845" max="10845" width="8.85546875" style="354"/>
    <col min="10846" max="10846" width="8.85546875" style="354"/>
    <col min="10847" max="10847" width="8.85546875" style="354"/>
    <col min="10848" max="10848" width="8.85546875" style="354"/>
    <col min="10849" max="10849" width="8.85546875" style="354"/>
    <col min="10850" max="10850" width="8.85546875" style="354"/>
    <col min="10851" max="10851" width="8.85546875" style="354"/>
    <col min="10852" max="10852" width="8.85546875" style="354"/>
    <col min="10853" max="10853" width="8.85546875" style="354"/>
    <col min="10854" max="10854" width="8.85546875" style="354"/>
    <col min="10855" max="10855" width="8.85546875" style="354"/>
    <col min="10856" max="10856" width="8.85546875" style="354"/>
    <col min="10857" max="10857" width="8.85546875" style="354"/>
    <col min="10858" max="10858" width="8.85546875" style="354"/>
    <col min="10859" max="10859" width="8.85546875" style="354"/>
    <col min="10860" max="10860" width="8.85546875" style="354"/>
    <col min="10861" max="10861" width="8.85546875" style="354"/>
    <col min="10862" max="10862" width="8.85546875" style="354"/>
    <col min="10863" max="10863" width="8.85546875" style="354"/>
    <col min="10864" max="10864" width="8.85546875" style="354"/>
    <col min="10865" max="10865" width="8.85546875" style="354"/>
    <col min="10866" max="10866" width="8.85546875" style="354"/>
    <col min="10867" max="10867" width="8.85546875" style="354"/>
    <col min="10868" max="10868" width="8.85546875" style="354"/>
    <col min="10869" max="10869" width="8.85546875" style="354"/>
    <col min="10870" max="10870" width="8.85546875" style="354"/>
    <col min="10871" max="10871" width="8.85546875" style="354"/>
    <col min="10872" max="10872" width="8.85546875" style="354"/>
    <col min="10873" max="10873" width="8.85546875" style="354"/>
    <col min="10874" max="10874" width="8.85546875" style="354"/>
    <col min="10875" max="10875" width="8.85546875" style="354"/>
    <col min="10876" max="10876" width="8.85546875" style="354"/>
    <col min="10877" max="10877" width="8.85546875" style="354"/>
    <col min="10878" max="10878" width="8.85546875" style="354"/>
    <col min="10879" max="10879" width="8.85546875" style="354"/>
    <col min="10880" max="10880" width="8.85546875" style="354"/>
    <col min="10881" max="10881" width="8.85546875" style="354"/>
    <col min="10882" max="10882" width="8.85546875" style="354"/>
    <col min="10883" max="10883" width="8.85546875" style="354"/>
    <col min="10884" max="10884" width="8.85546875" style="354"/>
    <col min="10885" max="10885" width="8.85546875" style="354"/>
    <col min="10886" max="10886" width="8.85546875" style="354"/>
    <col min="10887" max="10887" width="8.85546875" style="354"/>
    <col min="10888" max="10888" width="8.85546875" style="354"/>
    <col min="10889" max="10889" width="8.85546875" style="354"/>
    <col min="10890" max="10890" width="8.85546875" style="354"/>
    <col min="10891" max="10891" width="8.85546875" style="354"/>
    <col min="10892" max="10892" width="8.85546875" style="354"/>
    <col min="10893" max="10893" width="8.85546875" style="354"/>
    <col min="10894" max="10894" width="8.85546875" style="354"/>
    <col min="10895" max="10895" width="8.85546875" style="354"/>
    <col min="10896" max="10896" width="8.85546875" style="354"/>
    <col min="10897" max="10897" width="8.85546875" style="354"/>
    <col min="10898" max="10898" width="8.85546875" style="354"/>
    <col min="10899" max="10899" width="8.85546875" style="354"/>
    <col min="10900" max="10900" width="8.85546875" style="354"/>
    <col min="10901" max="10901" width="8.85546875" style="354"/>
    <col min="10902" max="10902" width="8.85546875" style="354"/>
    <col min="10903" max="10903" width="8.85546875" style="354"/>
    <col min="10904" max="10904" width="8.85546875" style="354"/>
    <col min="10905" max="10905" width="8.85546875" style="354"/>
    <col min="10906" max="10906" width="8.85546875" style="354"/>
    <col min="10907" max="10907" width="8.85546875" style="354"/>
    <col min="10908" max="10908" width="8.85546875" style="354"/>
    <col min="10909" max="10909" width="8.85546875" style="354"/>
    <col min="10910" max="10910" width="8.85546875" style="354"/>
    <col min="10911" max="10911" width="8.85546875" style="354"/>
    <col min="10912" max="10912" width="8.85546875" style="354"/>
    <col min="10913" max="10913" width="8.85546875" style="354"/>
    <col min="10914" max="10914" width="8.85546875" style="354"/>
    <col min="10915" max="10915" width="8.85546875" style="354"/>
    <col min="10916" max="10916" width="8.85546875" style="354"/>
    <col min="10917" max="10917" width="8.85546875" style="354"/>
    <col min="10918" max="10918" width="8.85546875" style="354"/>
    <col min="10919" max="10919" width="8.85546875" style="354"/>
    <col min="10920" max="10920" width="8.85546875" style="354"/>
    <col min="10921" max="10921" width="8.85546875" style="354"/>
    <col min="10922" max="10922" width="8.85546875" style="354"/>
    <col min="10923" max="10923" width="8.85546875" style="354"/>
    <col min="10924" max="10924" width="8.85546875" style="354"/>
    <col min="10925" max="10925" width="8.85546875" style="354"/>
    <col min="10926" max="10926" width="8.85546875" style="354"/>
    <col min="10927" max="10927" width="8.85546875" style="354"/>
    <col min="10928" max="10928" width="8.85546875" style="354"/>
    <col min="10929" max="10929" width="8.85546875" style="354"/>
    <col min="10930" max="10930" width="8.85546875" style="354"/>
    <col min="10931" max="10931" width="8.85546875" style="354"/>
    <col min="10932" max="10932" width="8.85546875" style="354"/>
    <col min="10933" max="10933" width="8.85546875" style="354"/>
    <col min="10934" max="10934" width="8.85546875" style="354"/>
    <col min="10935" max="10935" width="8.85546875" style="354"/>
    <col min="10936" max="10936" width="8.85546875" style="354"/>
    <col min="10937" max="10937" width="8.85546875" style="354"/>
    <col min="10938" max="10938" width="8.85546875" style="354"/>
    <col min="10939" max="10939" width="8.85546875" style="354"/>
    <col min="10940" max="10940" width="8.85546875" style="354"/>
    <col min="10941" max="10941" width="8.85546875" style="354"/>
    <col min="10942" max="10942" width="8.85546875" style="354"/>
    <col min="10943" max="10943" width="8.85546875" style="354"/>
    <col min="10944" max="10944" width="8.85546875" style="354"/>
    <col min="10945" max="10945" width="8.85546875" style="354"/>
    <col min="10946" max="10946" width="8.85546875" style="354"/>
    <col min="10947" max="10947" width="8.85546875" style="354"/>
    <col min="10948" max="10948" width="8.85546875" style="354"/>
    <col min="10949" max="10949" width="8.85546875" style="354"/>
    <col min="10950" max="10950" width="8.85546875" style="354"/>
    <col min="10951" max="10951" width="8.85546875" style="354"/>
    <col min="10952" max="10952" width="8.85546875" style="354"/>
    <col min="10953" max="10953" width="8.85546875" style="354"/>
    <col min="10954" max="10954" width="8.85546875" style="354"/>
    <col min="10955" max="10955" width="8.85546875" style="354"/>
    <col min="10956" max="10956" width="8.85546875" style="354"/>
    <col min="10957" max="10957" width="8.85546875" style="354"/>
    <col min="10958" max="10958" width="8.85546875" style="354"/>
    <col min="10959" max="10959" width="8.85546875" style="354"/>
    <col min="10960" max="10960" width="8.85546875" style="354"/>
    <col min="10961" max="10961" width="8.85546875" style="354"/>
    <col min="10962" max="10962" width="8.85546875" style="354"/>
    <col min="10963" max="10963" width="8.85546875" style="354"/>
    <col min="10964" max="10964" width="8.85546875" style="354"/>
    <col min="10965" max="10965" width="8.85546875" style="354"/>
    <col min="10966" max="10966" width="8.85546875" style="354"/>
    <col min="10967" max="10967" width="8.85546875" style="354"/>
    <col min="10968" max="10968" width="8.85546875" style="354"/>
    <col min="10969" max="10969" width="8.85546875" style="354"/>
    <col min="10970" max="10970" width="8.85546875" style="354"/>
    <col min="10971" max="10971" width="8.85546875" style="354"/>
    <col min="10972" max="10972" width="8.85546875" style="354"/>
    <col min="10973" max="10973" width="8.85546875" style="354"/>
    <col min="10974" max="10974" width="8.85546875" style="354"/>
    <col min="10975" max="10975" width="8.85546875" style="354"/>
    <col min="10976" max="10976" width="8.85546875" style="354"/>
    <col min="10977" max="10977" width="8.85546875" style="354"/>
    <col min="10978" max="10978" width="8.85546875" style="354"/>
    <col min="10979" max="10979" width="8.85546875" style="354"/>
    <col min="10980" max="10980" width="8.85546875" style="354"/>
    <col min="10981" max="10981" width="8.85546875" style="354"/>
    <col min="10982" max="10982" width="8.85546875" style="354"/>
    <col min="10983" max="10983" width="8.85546875" style="354"/>
    <col min="10984" max="10984" width="8.85546875" style="354"/>
    <col min="10985" max="10985" width="8.85546875" style="354"/>
    <col min="10986" max="10986" width="8.85546875" style="354"/>
    <col min="10987" max="10987" width="8.85546875" style="354"/>
    <col min="10988" max="10988" width="8.85546875" style="354"/>
    <col min="10989" max="10989" width="8.85546875" style="354"/>
    <col min="10990" max="10990" width="8.85546875" style="354"/>
    <col min="10991" max="10991" width="8.85546875" style="354"/>
    <col min="10992" max="10992" width="8.85546875" style="354"/>
    <col min="10993" max="10993" width="8.85546875" style="354"/>
    <col min="10994" max="10994" width="8.85546875" style="354"/>
    <col min="10995" max="10995" width="8.85546875" style="354"/>
    <col min="10996" max="10996" width="8.85546875" style="354"/>
    <col min="10997" max="10997" width="8.85546875" style="354"/>
    <col min="10998" max="10998" width="8.85546875" style="354"/>
    <col min="10999" max="10999" width="8.85546875" style="354"/>
    <col min="11000" max="11000" width="8.85546875" style="354"/>
    <col min="11001" max="11001" width="8.85546875" style="354"/>
    <col min="11002" max="11002" width="8.85546875" style="354"/>
    <col min="11003" max="11003" width="8.85546875" style="354"/>
    <col min="11004" max="11004" width="8.85546875" style="354"/>
    <col min="11005" max="11005" width="8.85546875" style="354"/>
    <col min="11006" max="11006" width="8.85546875" style="354"/>
    <col min="11007" max="11007" width="8.85546875" style="354"/>
    <col min="11008" max="11008" width="8.85546875" style="354"/>
    <col min="11009" max="11009" width="8.85546875" style="354"/>
    <col min="11010" max="11010" width="8.85546875" style="354"/>
    <col min="11011" max="11011" width="9.7109375" customWidth="true" style="354"/>
    <col min="11012" max="11012" width="21.85546875" customWidth="true" style="354"/>
    <col min="11013" max="11013" width="13" customWidth="true" style="354"/>
    <col min="11014" max="11014" width="14" customWidth="true" style="354"/>
    <col min="11015" max="11015" width="14" customWidth="true" style="354"/>
    <col min="11016" max="11016" width="14" customWidth="true" style="354"/>
    <col min="11017" max="11017" width="17.140625" customWidth="true" style="354"/>
    <col min="11018" max="11018" width="17.7109375" customWidth="true" style="354"/>
    <col min="11019" max="11019" width="16.28515625" customWidth="true" style="354"/>
    <col min="11020" max="11020" width="14" customWidth="true" style="354"/>
    <col min="11021" max="11021" width="17" customWidth="true" style="354"/>
    <col min="11022" max="11022" width="14.42578125" customWidth="true" style="354"/>
    <col min="11023" max="11023" width="8.85546875" style="354"/>
    <col min="11024" max="11024" width="8.85546875" style="354"/>
    <col min="11025" max="11025" width="8.85546875" style="354"/>
    <col min="11026" max="11026" width="8.85546875" style="354"/>
    <col min="11027" max="11027" width="8.85546875" style="354"/>
    <col min="11028" max="11028" width="8.85546875" style="354"/>
    <col min="11029" max="11029" width="8.85546875" style="354"/>
    <col min="11030" max="11030" width="8.85546875" style="354"/>
    <col min="11031" max="11031" width="8.85546875" style="354"/>
    <col min="11032" max="11032" width="8.85546875" style="354"/>
    <col min="11033" max="11033" width="8.85546875" style="354"/>
    <col min="11034" max="11034" width="8.85546875" style="354"/>
    <col min="11035" max="11035" width="8.85546875" style="354"/>
    <col min="11036" max="11036" width="8.85546875" style="354"/>
    <col min="11037" max="11037" width="8.85546875" style="354"/>
    <col min="11038" max="11038" width="8.85546875" style="354"/>
    <col min="11039" max="11039" width="8.85546875" style="354"/>
    <col min="11040" max="11040" width="8.85546875" style="354"/>
    <col min="11041" max="11041" width="8.85546875" style="354"/>
    <col min="11042" max="11042" width="8.85546875" style="354"/>
    <col min="11043" max="11043" width="8.85546875" style="354"/>
    <col min="11044" max="11044" width="8.85546875" style="354"/>
    <col min="11045" max="11045" width="8.85546875" style="354"/>
    <col min="11046" max="11046" width="8.85546875" style="354"/>
    <col min="11047" max="11047" width="8.85546875" style="354"/>
    <col min="11048" max="11048" width="8.85546875" style="354"/>
    <col min="11049" max="11049" width="8.85546875" style="354"/>
    <col min="11050" max="11050" width="8.85546875" style="354"/>
    <col min="11051" max="11051" width="8.85546875" style="354"/>
    <col min="11052" max="11052" width="8.85546875" style="354"/>
    <col min="11053" max="11053" width="8.85546875" style="354"/>
    <col min="11054" max="11054" width="8.85546875" style="354"/>
    <col min="11055" max="11055" width="8.85546875" style="354"/>
    <col min="11056" max="11056" width="8.85546875" style="354"/>
    <col min="11057" max="11057" width="8.85546875" style="354"/>
    <col min="11058" max="11058" width="8.85546875" style="354"/>
    <col min="11059" max="11059" width="8.85546875" style="354"/>
    <col min="11060" max="11060" width="8.85546875" style="354"/>
    <col min="11061" max="11061" width="8.85546875" style="354"/>
    <col min="11062" max="11062" width="8.85546875" style="354"/>
    <col min="11063" max="11063" width="8.85546875" style="354"/>
    <col min="11064" max="11064" width="8.85546875" style="354"/>
    <col min="11065" max="11065" width="8.85546875" style="354"/>
    <col min="11066" max="11066" width="8.85546875" style="354"/>
    <col min="11067" max="11067" width="8.85546875" style="354"/>
    <col min="11068" max="11068" width="8.85546875" style="354"/>
    <col min="11069" max="11069" width="8.85546875" style="354"/>
    <col min="11070" max="11070" width="8.85546875" style="354"/>
    <col min="11071" max="11071" width="8.85546875" style="354"/>
    <col min="11072" max="11072" width="8.85546875" style="354"/>
    <col min="11073" max="11073" width="8.85546875" style="354"/>
    <col min="11074" max="11074" width="8.85546875" style="354"/>
    <col min="11075" max="11075" width="8.85546875" style="354"/>
    <col min="11076" max="11076" width="8.85546875" style="354"/>
    <col min="11077" max="11077" width="8.85546875" style="354"/>
    <col min="11078" max="11078" width="8.85546875" style="354"/>
    <col min="11079" max="11079" width="8.85546875" style="354"/>
    <col min="11080" max="11080" width="8.85546875" style="354"/>
    <col min="11081" max="11081" width="8.85546875" style="354"/>
    <col min="11082" max="11082" width="8.85546875" style="354"/>
    <col min="11083" max="11083" width="8.85546875" style="354"/>
    <col min="11084" max="11084" width="8.85546875" style="354"/>
    <col min="11085" max="11085" width="8.85546875" style="354"/>
    <col min="11086" max="11086" width="8.85546875" style="354"/>
    <col min="11087" max="11087" width="8.85546875" style="354"/>
    <col min="11088" max="11088" width="8.85546875" style="354"/>
    <col min="11089" max="11089" width="8.85546875" style="354"/>
    <col min="11090" max="11090" width="8.85546875" style="354"/>
    <col min="11091" max="11091" width="8.85546875" style="354"/>
    <col min="11092" max="11092" width="8.85546875" style="354"/>
    <col min="11093" max="11093" width="8.85546875" style="354"/>
    <col min="11094" max="11094" width="8.85546875" style="354"/>
    <col min="11095" max="11095" width="8.85546875" style="354"/>
    <col min="11096" max="11096" width="8.85546875" style="354"/>
    <col min="11097" max="11097" width="8.85546875" style="354"/>
    <col min="11098" max="11098" width="8.85546875" style="354"/>
    <col min="11099" max="11099" width="8.85546875" style="354"/>
    <col min="11100" max="11100" width="8.85546875" style="354"/>
    <col min="11101" max="11101" width="8.85546875" style="354"/>
    <col min="11102" max="11102" width="8.85546875" style="354"/>
    <col min="11103" max="11103" width="8.85546875" style="354"/>
    <col min="11104" max="11104" width="8.85546875" style="354"/>
    <col min="11105" max="11105" width="8.85546875" style="354"/>
    <col min="11106" max="11106" width="8.85546875" style="354"/>
    <col min="11107" max="11107" width="8.85546875" style="354"/>
    <col min="11108" max="11108" width="8.85546875" style="354"/>
    <col min="11109" max="11109" width="8.85546875" style="354"/>
    <col min="11110" max="11110" width="8.85546875" style="354"/>
    <col min="11111" max="11111" width="8.85546875" style="354"/>
    <col min="11112" max="11112" width="8.85546875" style="354"/>
    <col min="11113" max="11113" width="8.85546875" style="354"/>
    <col min="11114" max="11114" width="8.85546875" style="354"/>
    <col min="11115" max="11115" width="8.85546875" style="354"/>
    <col min="11116" max="11116" width="8.85546875" style="354"/>
    <col min="11117" max="11117" width="8.85546875" style="354"/>
    <col min="11118" max="11118" width="8.85546875" style="354"/>
    <col min="11119" max="11119" width="8.85546875" style="354"/>
    <col min="11120" max="11120" width="8.85546875" style="354"/>
    <col min="11121" max="11121" width="8.85546875" style="354"/>
    <col min="11122" max="11122" width="8.85546875" style="354"/>
    <col min="11123" max="11123" width="8.85546875" style="354"/>
    <col min="11124" max="11124" width="8.85546875" style="354"/>
    <col min="11125" max="11125" width="8.85546875" style="354"/>
    <col min="11126" max="11126" width="8.85546875" style="354"/>
    <col min="11127" max="11127" width="8.85546875" style="354"/>
    <col min="11128" max="11128" width="8.85546875" style="354"/>
    <col min="11129" max="11129" width="8.85546875" style="354"/>
    <col min="11130" max="11130" width="8.85546875" style="354"/>
    <col min="11131" max="11131" width="8.85546875" style="354"/>
    <col min="11132" max="11132" width="8.85546875" style="354"/>
    <col min="11133" max="11133" width="8.85546875" style="354"/>
    <col min="11134" max="11134" width="8.85546875" style="354"/>
    <col min="11135" max="11135" width="8.85546875" style="354"/>
    <col min="11136" max="11136" width="8.85546875" style="354"/>
    <col min="11137" max="11137" width="8.85546875" style="354"/>
    <col min="11138" max="11138" width="8.85546875" style="354"/>
    <col min="11139" max="11139" width="8.85546875" style="354"/>
    <col min="11140" max="11140" width="8.85546875" style="354"/>
    <col min="11141" max="11141" width="8.85546875" style="354"/>
    <col min="11142" max="11142" width="8.85546875" style="354"/>
    <col min="11143" max="11143" width="8.85546875" style="354"/>
    <col min="11144" max="11144" width="8.85546875" style="354"/>
    <col min="11145" max="11145" width="8.85546875" style="354"/>
    <col min="11146" max="11146" width="8.85546875" style="354"/>
    <col min="11147" max="11147" width="8.85546875" style="354"/>
    <col min="11148" max="11148" width="8.85546875" style="354"/>
    <col min="11149" max="11149" width="8.85546875" style="354"/>
    <col min="11150" max="11150" width="8.85546875" style="354"/>
    <col min="11151" max="11151" width="8.85546875" style="354"/>
    <col min="11152" max="11152" width="8.85546875" style="354"/>
    <col min="11153" max="11153" width="8.85546875" style="354"/>
    <col min="11154" max="11154" width="8.85546875" style="354"/>
    <col min="11155" max="11155" width="8.85546875" style="354"/>
    <col min="11156" max="11156" width="8.85546875" style="354"/>
    <col min="11157" max="11157" width="8.85546875" style="354"/>
    <col min="11158" max="11158" width="8.85546875" style="354"/>
    <col min="11159" max="11159" width="8.85546875" style="354"/>
    <col min="11160" max="11160" width="8.85546875" style="354"/>
    <col min="11161" max="11161" width="8.85546875" style="354"/>
    <col min="11162" max="11162" width="8.85546875" style="354"/>
    <col min="11163" max="11163" width="8.85546875" style="354"/>
    <col min="11164" max="11164" width="8.85546875" style="354"/>
    <col min="11165" max="11165" width="8.85546875" style="354"/>
    <col min="11166" max="11166" width="8.85546875" style="354"/>
    <col min="11167" max="11167" width="8.85546875" style="354"/>
    <col min="11168" max="11168" width="8.85546875" style="354"/>
    <col min="11169" max="11169" width="8.85546875" style="354"/>
    <col min="11170" max="11170" width="8.85546875" style="354"/>
    <col min="11171" max="11171" width="8.85546875" style="354"/>
    <col min="11172" max="11172" width="8.85546875" style="354"/>
    <col min="11173" max="11173" width="8.85546875" style="354"/>
    <col min="11174" max="11174" width="8.85546875" style="354"/>
    <col min="11175" max="11175" width="8.85546875" style="354"/>
    <col min="11176" max="11176" width="8.85546875" style="354"/>
    <col min="11177" max="11177" width="8.85546875" style="354"/>
    <col min="11178" max="11178" width="8.85546875" style="354"/>
    <col min="11179" max="11179" width="8.85546875" style="354"/>
    <col min="11180" max="11180" width="8.85546875" style="354"/>
    <col min="11181" max="11181" width="8.85546875" style="354"/>
    <col min="11182" max="11182" width="8.85546875" style="354"/>
    <col min="11183" max="11183" width="8.85546875" style="354"/>
    <col min="11184" max="11184" width="8.85546875" style="354"/>
    <col min="11185" max="11185" width="8.85546875" style="354"/>
    <col min="11186" max="11186" width="8.85546875" style="354"/>
    <col min="11187" max="11187" width="8.85546875" style="354"/>
    <col min="11188" max="11188" width="8.85546875" style="354"/>
    <col min="11189" max="11189" width="8.85546875" style="354"/>
    <col min="11190" max="11190" width="8.85546875" style="354"/>
    <col min="11191" max="11191" width="8.85546875" style="354"/>
    <col min="11192" max="11192" width="8.85546875" style="354"/>
    <col min="11193" max="11193" width="8.85546875" style="354"/>
    <col min="11194" max="11194" width="8.85546875" style="354"/>
    <col min="11195" max="11195" width="8.85546875" style="354"/>
    <col min="11196" max="11196" width="8.85546875" style="354"/>
    <col min="11197" max="11197" width="8.85546875" style="354"/>
    <col min="11198" max="11198" width="8.85546875" style="354"/>
    <col min="11199" max="11199" width="8.85546875" style="354"/>
    <col min="11200" max="11200" width="8.85546875" style="354"/>
    <col min="11201" max="11201" width="8.85546875" style="354"/>
    <col min="11202" max="11202" width="8.85546875" style="354"/>
    <col min="11203" max="11203" width="8.85546875" style="354"/>
    <col min="11204" max="11204" width="8.85546875" style="354"/>
    <col min="11205" max="11205" width="8.85546875" style="354"/>
    <col min="11206" max="11206" width="8.85546875" style="354"/>
    <col min="11207" max="11207" width="8.85546875" style="354"/>
    <col min="11208" max="11208" width="8.85546875" style="354"/>
    <col min="11209" max="11209" width="8.85546875" style="354"/>
    <col min="11210" max="11210" width="8.85546875" style="354"/>
    <col min="11211" max="11211" width="8.85546875" style="354"/>
    <col min="11212" max="11212" width="8.85546875" style="354"/>
    <col min="11213" max="11213" width="8.85546875" style="354"/>
    <col min="11214" max="11214" width="8.85546875" style="354"/>
    <col min="11215" max="11215" width="8.85546875" style="354"/>
    <col min="11216" max="11216" width="8.85546875" style="354"/>
    <col min="11217" max="11217" width="8.85546875" style="354"/>
    <col min="11218" max="11218" width="8.85546875" style="354"/>
    <col min="11219" max="11219" width="8.85546875" style="354"/>
    <col min="11220" max="11220" width="8.85546875" style="354"/>
    <col min="11221" max="11221" width="8.85546875" style="354"/>
    <col min="11222" max="11222" width="8.85546875" style="354"/>
    <col min="11223" max="11223" width="8.85546875" style="354"/>
    <col min="11224" max="11224" width="8.85546875" style="354"/>
    <col min="11225" max="11225" width="8.85546875" style="354"/>
    <col min="11226" max="11226" width="8.85546875" style="354"/>
    <col min="11227" max="11227" width="8.85546875" style="354"/>
    <col min="11228" max="11228" width="8.85546875" style="354"/>
    <col min="11229" max="11229" width="8.85546875" style="354"/>
    <col min="11230" max="11230" width="8.85546875" style="354"/>
    <col min="11231" max="11231" width="8.85546875" style="354"/>
    <col min="11232" max="11232" width="8.85546875" style="354"/>
    <col min="11233" max="11233" width="8.85546875" style="354"/>
    <col min="11234" max="11234" width="8.85546875" style="354"/>
    <col min="11235" max="11235" width="8.85546875" style="354"/>
    <col min="11236" max="11236" width="8.85546875" style="354"/>
    <col min="11237" max="11237" width="8.85546875" style="354"/>
    <col min="11238" max="11238" width="8.85546875" style="354"/>
    <col min="11239" max="11239" width="8.85546875" style="354"/>
    <col min="11240" max="11240" width="8.85546875" style="354"/>
    <col min="11241" max="11241" width="8.85546875" style="354"/>
    <col min="11242" max="11242" width="8.85546875" style="354"/>
    <col min="11243" max="11243" width="8.85546875" style="354"/>
    <col min="11244" max="11244" width="8.85546875" style="354"/>
    <col min="11245" max="11245" width="8.85546875" style="354"/>
    <col min="11246" max="11246" width="8.85546875" style="354"/>
    <col min="11247" max="11247" width="8.85546875" style="354"/>
    <col min="11248" max="11248" width="8.85546875" style="354"/>
    <col min="11249" max="11249" width="8.85546875" style="354"/>
    <col min="11250" max="11250" width="8.85546875" style="354"/>
    <col min="11251" max="11251" width="8.85546875" style="354"/>
    <col min="11252" max="11252" width="8.85546875" style="354"/>
    <col min="11253" max="11253" width="8.85546875" style="354"/>
    <col min="11254" max="11254" width="8.85546875" style="354"/>
    <col min="11255" max="11255" width="8.85546875" style="354"/>
    <col min="11256" max="11256" width="8.85546875" style="354"/>
    <col min="11257" max="11257" width="8.85546875" style="354"/>
    <col min="11258" max="11258" width="8.85546875" style="354"/>
    <col min="11259" max="11259" width="8.85546875" style="354"/>
    <col min="11260" max="11260" width="8.85546875" style="354"/>
    <col min="11261" max="11261" width="8.85546875" style="354"/>
    <col min="11262" max="11262" width="8.85546875" style="354"/>
    <col min="11263" max="11263" width="8.85546875" style="354"/>
    <col min="11264" max="11264" width="8.85546875" style="354"/>
    <col min="11265" max="11265" width="8.85546875" style="354"/>
    <col min="11266" max="11266" width="8.85546875" style="354"/>
    <col min="11267" max="11267" width="9.7109375" customWidth="true" style="354"/>
    <col min="11268" max="11268" width="21.85546875" customWidth="true" style="354"/>
    <col min="11269" max="11269" width="13" customWidth="true" style="354"/>
    <col min="11270" max="11270" width="14" customWidth="true" style="354"/>
    <col min="11271" max="11271" width="14" customWidth="true" style="354"/>
    <col min="11272" max="11272" width="14" customWidth="true" style="354"/>
    <col min="11273" max="11273" width="17.140625" customWidth="true" style="354"/>
    <col min="11274" max="11274" width="17.7109375" customWidth="true" style="354"/>
    <col min="11275" max="11275" width="16.28515625" customWidth="true" style="354"/>
    <col min="11276" max="11276" width="14" customWidth="true" style="354"/>
    <col min="11277" max="11277" width="17" customWidth="true" style="354"/>
    <col min="11278" max="11278" width="14.42578125" customWidth="true" style="354"/>
    <col min="11279" max="11279" width="8.85546875" style="354"/>
    <col min="11280" max="11280" width="8.85546875" style="354"/>
    <col min="11281" max="11281" width="8.85546875" style="354"/>
    <col min="11282" max="11282" width="8.85546875" style="354"/>
    <col min="11283" max="11283" width="8.85546875" style="354"/>
    <col min="11284" max="11284" width="8.85546875" style="354"/>
    <col min="11285" max="11285" width="8.85546875" style="354"/>
    <col min="11286" max="11286" width="8.85546875" style="354"/>
    <col min="11287" max="11287" width="8.85546875" style="354"/>
    <col min="11288" max="11288" width="8.85546875" style="354"/>
    <col min="11289" max="11289" width="8.85546875" style="354"/>
    <col min="11290" max="11290" width="8.85546875" style="354"/>
    <col min="11291" max="11291" width="8.85546875" style="354"/>
    <col min="11292" max="11292" width="8.85546875" style="354"/>
    <col min="11293" max="11293" width="8.85546875" style="354"/>
    <col min="11294" max="11294" width="8.85546875" style="354"/>
    <col min="11295" max="11295" width="8.85546875" style="354"/>
    <col min="11296" max="11296" width="8.85546875" style="354"/>
    <col min="11297" max="11297" width="8.85546875" style="354"/>
    <col min="11298" max="11298" width="8.85546875" style="354"/>
    <col min="11299" max="11299" width="8.85546875" style="354"/>
    <col min="11300" max="11300" width="8.85546875" style="354"/>
    <col min="11301" max="11301" width="8.85546875" style="354"/>
    <col min="11302" max="11302" width="8.85546875" style="354"/>
    <col min="11303" max="11303" width="8.85546875" style="354"/>
    <col min="11304" max="11304" width="8.85546875" style="354"/>
    <col min="11305" max="11305" width="8.85546875" style="354"/>
    <col min="11306" max="11306" width="8.85546875" style="354"/>
    <col min="11307" max="11307" width="8.85546875" style="354"/>
    <col min="11308" max="11308" width="8.85546875" style="354"/>
    <col min="11309" max="11309" width="8.85546875" style="354"/>
    <col min="11310" max="11310" width="8.85546875" style="354"/>
    <col min="11311" max="11311" width="8.85546875" style="354"/>
    <col min="11312" max="11312" width="8.85546875" style="354"/>
    <col min="11313" max="11313" width="8.85546875" style="354"/>
    <col min="11314" max="11314" width="8.85546875" style="354"/>
    <col min="11315" max="11315" width="8.85546875" style="354"/>
    <col min="11316" max="11316" width="8.85546875" style="354"/>
    <col min="11317" max="11317" width="8.85546875" style="354"/>
    <col min="11318" max="11318" width="8.85546875" style="354"/>
    <col min="11319" max="11319" width="8.85546875" style="354"/>
    <col min="11320" max="11320" width="8.85546875" style="354"/>
    <col min="11321" max="11321" width="8.85546875" style="354"/>
    <col min="11322" max="11322" width="8.85546875" style="354"/>
    <col min="11323" max="11323" width="8.85546875" style="354"/>
    <col min="11324" max="11324" width="8.85546875" style="354"/>
    <col min="11325" max="11325" width="8.85546875" style="354"/>
    <col min="11326" max="11326" width="8.85546875" style="354"/>
    <col min="11327" max="11327" width="8.85546875" style="354"/>
    <col min="11328" max="11328" width="8.85546875" style="354"/>
    <col min="11329" max="11329" width="8.85546875" style="354"/>
    <col min="11330" max="11330" width="8.85546875" style="354"/>
    <col min="11331" max="11331" width="8.85546875" style="354"/>
    <col min="11332" max="11332" width="8.85546875" style="354"/>
    <col min="11333" max="11333" width="8.85546875" style="354"/>
    <col min="11334" max="11334" width="8.85546875" style="354"/>
    <col min="11335" max="11335" width="8.85546875" style="354"/>
    <col min="11336" max="11336" width="8.85546875" style="354"/>
    <col min="11337" max="11337" width="8.85546875" style="354"/>
    <col min="11338" max="11338" width="8.85546875" style="354"/>
    <col min="11339" max="11339" width="8.85546875" style="354"/>
    <col min="11340" max="11340" width="8.85546875" style="354"/>
    <col min="11341" max="11341" width="8.85546875" style="354"/>
    <col min="11342" max="11342" width="8.85546875" style="354"/>
    <col min="11343" max="11343" width="8.85546875" style="354"/>
    <col min="11344" max="11344" width="8.85546875" style="354"/>
    <col min="11345" max="11345" width="8.85546875" style="354"/>
    <col min="11346" max="11346" width="8.85546875" style="354"/>
    <col min="11347" max="11347" width="8.85546875" style="354"/>
    <col min="11348" max="11348" width="8.85546875" style="354"/>
    <col min="11349" max="11349" width="8.85546875" style="354"/>
    <col min="11350" max="11350" width="8.85546875" style="354"/>
    <col min="11351" max="11351" width="8.85546875" style="354"/>
    <col min="11352" max="11352" width="8.85546875" style="354"/>
    <col min="11353" max="11353" width="8.85546875" style="354"/>
    <col min="11354" max="11354" width="8.85546875" style="354"/>
    <col min="11355" max="11355" width="8.85546875" style="354"/>
    <col min="11356" max="11356" width="8.85546875" style="354"/>
    <col min="11357" max="11357" width="8.85546875" style="354"/>
    <col min="11358" max="11358" width="8.85546875" style="354"/>
    <col min="11359" max="11359" width="8.85546875" style="354"/>
    <col min="11360" max="11360" width="8.85546875" style="354"/>
    <col min="11361" max="11361" width="8.85546875" style="354"/>
    <col min="11362" max="11362" width="8.85546875" style="354"/>
    <col min="11363" max="11363" width="8.85546875" style="354"/>
    <col min="11364" max="11364" width="8.85546875" style="354"/>
    <col min="11365" max="11365" width="8.85546875" style="354"/>
    <col min="11366" max="11366" width="8.85546875" style="354"/>
    <col min="11367" max="11367" width="8.85546875" style="354"/>
    <col min="11368" max="11368" width="8.85546875" style="354"/>
    <col min="11369" max="11369" width="8.85546875" style="354"/>
    <col min="11370" max="11370" width="8.85546875" style="354"/>
    <col min="11371" max="11371" width="8.85546875" style="354"/>
    <col min="11372" max="11372" width="8.85546875" style="354"/>
    <col min="11373" max="11373" width="8.85546875" style="354"/>
    <col min="11374" max="11374" width="8.85546875" style="354"/>
    <col min="11375" max="11375" width="8.85546875" style="354"/>
    <col min="11376" max="11376" width="8.85546875" style="354"/>
    <col min="11377" max="11377" width="8.85546875" style="354"/>
    <col min="11378" max="11378" width="8.85546875" style="354"/>
    <col min="11379" max="11379" width="8.85546875" style="354"/>
    <col min="11380" max="11380" width="8.85546875" style="354"/>
    <col min="11381" max="11381" width="8.85546875" style="354"/>
    <col min="11382" max="11382" width="8.85546875" style="354"/>
    <col min="11383" max="11383" width="8.85546875" style="354"/>
    <col min="11384" max="11384" width="8.85546875" style="354"/>
    <col min="11385" max="11385" width="8.85546875" style="354"/>
    <col min="11386" max="11386" width="8.85546875" style="354"/>
    <col min="11387" max="11387" width="8.85546875" style="354"/>
    <col min="11388" max="11388" width="8.85546875" style="354"/>
    <col min="11389" max="11389" width="8.85546875" style="354"/>
    <col min="11390" max="11390" width="8.85546875" style="354"/>
    <col min="11391" max="11391" width="8.85546875" style="354"/>
    <col min="11392" max="11392" width="8.85546875" style="354"/>
    <col min="11393" max="11393" width="8.85546875" style="354"/>
    <col min="11394" max="11394" width="8.85546875" style="354"/>
    <col min="11395" max="11395" width="8.85546875" style="354"/>
    <col min="11396" max="11396" width="8.85546875" style="354"/>
    <col min="11397" max="11397" width="8.85546875" style="354"/>
    <col min="11398" max="11398" width="8.85546875" style="354"/>
    <col min="11399" max="11399" width="8.85546875" style="354"/>
    <col min="11400" max="11400" width="8.85546875" style="354"/>
    <col min="11401" max="11401" width="8.85546875" style="354"/>
    <col min="11402" max="11402" width="8.85546875" style="354"/>
    <col min="11403" max="11403" width="8.85546875" style="354"/>
    <col min="11404" max="11404" width="8.85546875" style="354"/>
    <col min="11405" max="11405" width="8.85546875" style="354"/>
    <col min="11406" max="11406" width="8.85546875" style="354"/>
    <col min="11407" max="11407" width="8.85546875" style="354"/>
    <col min="11408" max="11408" width="8.85546875" style="354"/>
    <col min="11409" max="11409" width="8.85546875" style="354"/>
    <col min="11410" max="11410" width="8.85546875" style="354"/>
    <col min="11411" max="11411" width="8.85546875" style="354"/>
    <col min="11412" max="11412" width="8.85546875" style="354"/>
    <col min="11413" max="11413" width="8.85546875" style="354"/>
    <col min="11414" max="11414" width="8.85546875" style="354"/>
    <col min="11415" max="11415" width="8.85546875" style="354"/>
    <col min="11416" max="11416" width="8.85546875" style="354"/>
    <col min="11417" max="11417" width="8.85546875" style="354"/>
    <col min="11418" max="11418" width="8.85546875" style="354"/>
    <col min="11419" max="11419" width="8.85546875" style="354"/>
    <col min="11420" max="11420" width="8.85546875" style="354"/>
    <col min="11421" max="11421" width="8.85546875" style="354"/>
    <col min="11422" max="11422" width="8.85546875" style="354"/>
    <col min="11423" max="11423" width="8.85546875" style="354"/>
    <col min="11424" max="11424" width="8.85546875" style="354"/>
    <col min="11425" max="11425" width="8.85546875" style="354"/>
    <col min="11426" max="11426" width="8.85546875" style="354"/>
    <col min="11427" max="11427" width="8.85546875" style="354"/>
    <col min="11428" max="11428" width="8.85546875" style="354"/>
    <col min="11429" max="11429" width="8.85546875" style="354"/>
    <col min="11430" max="11430" width="8.85546875" style="354"/>
    <col min="11431" max="11431" width="8.85546875" style="354"/>
    <col min="11432" max="11432" width="8.85546875" style="354"/>
    <col min="11433" max="11433" width="8.85546875" style="354"/>
    <col min="11434" max="11434" width="8.85546875" style="354"/>
    <col min="11435" max="11435" width="8.85546875" style="354"/>
    <col min="11436" max="11436" width="8.85546875" style="354"/>
    <col min="11437" max="11437" width="8.85546875" style="354"/>
    <col min="11438" max="11438" width="8.85546875" style="354"/>
    <col min="11439" max="11439" width="8.85546875" style="354"/>
    <col min="11440" max="11440" width="8.85546875" style="354"/>
    <col min="11441" max="11441" width="8.85546875" style="354"/>
    <col min="11442" max="11442" width="8.85546875" style="354"/>
    <col min="11443" max="11443" width="8.85546875" style="354"/>
    <col min="11444" max="11444" width="8.85546875" style="354"/>
    <col min="11445" max="11445" width="8.85546875" style="354"/>
    <col min="11446" max="11446" width="8.85546875" style="354"/>
    <col min="11447" max="11447" width="8.85546875" style="354"/>
    <col min="11448" max="11448" width="8.85546875" style="354"/>
    <col min="11449" max="11449" width="8.85546875" style="354"/>
    <col min="11450" max="11450" width="8.85546875" style="354"/>
    <col min="11451" max="11451" width="8.85546875" style="354"/>
    <col min="11452" max="11452" width="8.85546875" style="354"/>
    <col min="11453" max="11453" width="8.85546875" style="354"/>
    <col min="11454" max="11454" width="8.85546875" style="354"/>
    <col min="11455" max="11455" width="8.85546875" style="354"/>
    <col min="11456" max="11456" width="8.85546875" style="354"/>
    <col min="11457" max="11457" width="8.85546875" style="354"/>
    <col min="11458" max="11458" width="8.85546875" style="354"/>
    <col min="11459" max="11459" width="8.85546875" style="354"/>
    <col min="11460" max="11460" width="8.85546875" style="354"/>
    <col min="11461" max="11461" width="8.85546875" style="354"/>
    <col min="11462" max="11462" width="8.85546875" style="354"/>
    <col min="11463" max="11463" width="8.85546875" style="354"/>
    <col min="11464" max="11464" width="8.85546875" style="354"/>
    <col min="11465" max="11465" width="8.85546875" style="354"/>
    <col min="11466" max="11466" width="8.85546875" style="354"/>
    <col min="11467" max="11467" width="8.85546875" style="354"/>
    <col min="11468" max="11468" width="8.85546875" style="354"/>
    <col min="11469" max="11469" width="8.85546875" style="354"/>
    <col min="11470" max="11470" width="8.85546875" style="354"/>
    <col min="11471" max="11471" width="8.85546875" style="354"/>
    <col min="11472" max="11472" width="8.85546875" style="354"/>
    <col min="11473" max="11473" width="8.85546875" style="354"/>
    <col min="11474" max="11474" width="8.85546875" style="354"/>
    <col min="11475" max="11475" width="8.85546875" style="354"/>
    <col min="11476" max="11476" width="8.85546875" style="354"/>
    <col min="11477" max="11477" width="8.85546875" style="354"/>
    <col min="11478" max="11478" width="8.85546875" style="354"/>
    <col min="11479" max="11479" width="8.85546875" style="354"/>
    <col min="11480" max="11480" width="8.85546875" style="354"/>
    <col min="11481" max="11481" width="8.85546875" style="354"/>
    <col min="11482" max="11482" width="8.85546875" style="354"/>
    <col min="11483" max="11483" width="8.85546875" style="354"/>
    <col min="11484" max="11484" width="8.85546875" style="354"/>
    <col min="11485" max="11485" width="8.85546875" style="354"/>
    <col min="11486" max="11486" width="8.85546875" style="354"/>
    <col min="11487" max="11487" width="8.85546875" style="354"/>
    <col min="11488" max="11488" width="8.85546875" style="354"/>
    <col min="11489" max="11489" width="8.85546875" style="354"/>
    <col min="11490" max="11490" width="8.85546875" style="354"/>
    <col min="11491" max="11491" width="8.85546875" style="354"/>
    <col min="11492" max="11492" width="8.85546875" style="354"/>
    <col min="11493" max="11493" width="8.85546875" style="354"/>
    <col min="11494" max="11494" width="8.85546875" style="354"/>
    <col min="11495" max="11495" width="8.85546875" style="354"/>
    <col min="11496" max="11496" width="8.85546875" style="354"/>
    <col min="11497" max="11497" width="8.85546875" style="354"/>
    <col min="11498" max="11498" width="8.85546875" style="354"/>
    <col min="11499" max="11499" width="8.85546875" style="354"/>
    <col min="11500" max="11500" width="8.85546875" style="354"/>
    <col min="11501" max="11501" width="8.85546875" style="354"/>
    <col min="11502" max="11502" width="8.85546875" style="354"/>
    <col min="11503" max="11503" width="8.85546875" style="354"/>
    <col min="11504" max="11504" width="8.85546875" style="354"/>
    <col min="11505" max="11505" width="8.85546875" style="354"/>
    <col min="11506" max="11506" width="8.85546875" style="354"/>
    <col min="11507" max="11507" width="8.85546875" style="354"/>
    <col min="11508" max="11508" width="8.85546875" style="354"/>
    <col min="11509" max="11509" width="8.85546875" style="354"/>
    <col min="11510" max="11510" width="8.85546875" style="354"/>
    <col min="11511" max="11511" width="8.85546875" style="354"/>
    <col min="11512" max="11512" width="8.85546875" style="354"/>
    <col min="11513" max="11513" width="8.85546875" style="354"/>
    <col min="11514" max="11514" width="8.85546875" style="354"/>
    <col min="11515" max="11515" width="8.85546875" style="354"/>
    <col min="11516" max="11516" width="8.85546875" style="354"/>
    <col min="11517" max="11517" width="8.85546875" style="354"/>
    <col min="11518" max="11518" width="8.85546875" style="354"/>
    <col min="11519" max="11519" width="8.85546875" style="354"/>
    <col min="11520" max="11520" width="8.85546875" style="354"/>
    <col min="11521" max="11521" width="8.85546875" style="354"/>
    <col min="11522" max="11522" width="8.85546875" style="354"/>
    <col min="11523" max="11523" width="9.7109375" customWidth="true" style="354"/>
    <col min="11524" max="11524" width="21.85546875" customWidth="true" style="354"/>
    <col min="11525" max="11525" width="13" customWidth="true" style="354"/>
    <col min="11526" max="11526" width="14" customWidth="true" style="354"/>
    <col min="11527" max="11527" width="14" customWidth="true" style="354"/>
    <col min="11528" max="11528" width="14" customWidth="true" style="354"/>
    <col min="11529" max="11529" width="17.140625" customWidth="true" style="354"/>
    <col min="11530" max="11530" width="17.7109375" customWidth="true" style="354"/>
    <col min="11531" max="11531" width="16.28515625" customWidth="true" style="354"/>
    <col min="11532" max="11532" width="14" customWidth="true" style="354"/>
    <col min="11533" max="11533" width="17" customWidth="true" style="354"/>
    <col min="11534" max="11534" width="14.42578125" customWidth="true" style="354"/>
    <col min="11535" max="11535" width="8.85546875" style="354"/>
    <col min="11536" max="11536" width="8.85546875" style="354"/>
    <col min="11537" max="11537" width="8.85546875" style="354"/>
    <col min="11538" max="11538" width="8.85546875" style="354"/>
    <col min="11539" max="11539" width="8.85546875" style="354"/>
    <col min="11540" max="11540" width="8.85546875" style="354"/>
    <col min="11541" max="11541" width="8.85546875" style="354"/>
    <col min="11542" max="11542" width="8.85546875" style="354"/>
    <col min="11543" max="11543" width="8.85546875" style="354"/>
    <col min="11544" max="11544" width="8.85546875" style="354"/>
    <col min="11545" max="11545" width="8.85546875" style="354"/>
    <col min="11546" max="11546" width="8.85546875" style="354"/>
    <col min="11547" max="11547" width="8.85546875" style="354"/>
    <col min="11548" max="11548" width="8.85546875" style="354"/>
    <col min="11549" max="11549" width="8.85546875" style="354"/>
    <col min="11550" max="11550" width="8.85546875" style="354"/>
    <col min="11551" max="11551" width="8.85546875" style="354"/>
    <col min="11552" max="11552" width="8.85546875" style="354"/>
    <col min="11553" max="11553" width="8.85546875" style="354"/>
    <col min="11554" max="11554" width="8.85546875" style="354"/>
    <col min="11555" max="11555" width="8.85546875" style="354"/>
    <col min="11556" max="11556" width="8.85546875" style="354"/>
    <col min="11557" max="11557" width="8.85546875" style="354"/>
    <col min="11558" max="11558" width="8.85546875" style="354"/>
    <col min="11559" max="11559" width="8.85546875" style="354"/>
    <col min="11560" max="11560" width="8.85546875" style="354"/>
    <col min="11561" max="11561" width="8.85546875" style="354"/>
    <col min="11562" max="11562" width="8.85546875" style="354"/>
    <col min="11563" max="11563" width="8.85546875" style="354"/>
    <col min="11564" max="11564" width="8.85546875" style="354"/>
    <col min="11565" max="11565" width="8.85546875" style="354"/>
    <col min="11566" max="11566" width="8.85546875" style="354"/>
    <col min="11567" max="11567" width="8.85546875" style="354"/>
    <col min="11568" max="11568" width="8.85546875" style="354"/>
    <col min="11569" max="11569" width="8.85546875" style="354"/>
    <col min="11570" max="11570" width="8.85546875" style="354"/>
    <col min="11571" max="11571" width="8.85546875" style="354"/>
    <col min="11572" max="11572" width="8.85546875" style="354"/>
    <col min="11573" max="11573" width="8.85546875" style="354"/>
    <col min="11574" max="11574" width="8.85546875" style="354"/>
    <col min="11575" max="11575" width="8.85546875" style="354"/>
    <col min="11576" max="11576" width="8.85546875" style="354"/>
    <col min="11577" max="11577" width="8.85546875" style="354"/>
    <col min="11578" max="11578" width="8.85546875" style="354"/>
    <col min="11579" max="11579" width="8.85546875" style="354"/>
    <col min="11580" max="11580" width="8.85546875" style="354"/>
    <col min="11581" max="11581" width="8.85546875" style="354"/>
    <col min="11582" max="11582" width="8.85546875" style="354"/>
    <col min="11583" max="11583" width="8.85546875" style="354"/>
    <col min="11584" max="11584" width="8.85546875" style="354"/>
    <col min="11585" max="11585" width="8.85546875" style="354"/>
    <col min="11586" max="11586" width="8.85546875" style="354"/>
    <col min="11587" max="11587" width="8.85546875" style="354"/>
    <col min="11588" max="11588" width="8.85546875" style="354"/>
    <col min="11589" max="11589" width="8.85546875" style="354"/>
    <col min="11590" max="11590" width="8.85546875" style="354"/>
    <col min="11591" max="11591" width="8.85546875" style="354"/>
    <col min="11592" max="11592" width="8.85546875" style="354"/>
    <col min="11593" max="11593" width="8.85546875" style="354"/>
    <col min="11594" max="11594" width="8.85546875" style="354"/>
    <col min="11595" max="11595" width="8.85546875" style="354"/>
    <col min="11596" max="11596" width="8.85546875" style="354"/>
    <col min="11597" max="11597" width="8.85546875" style="354"/>
    <col min="11598" max="11598" width="8.85546875" style="354"/>
    <col min="11599" max="11599" width="8.85546875" style="354"/>
    <col min="11600" max="11600" width="8.85546875" style="354"/>
    <col min="11601" max="11601" width="8.85546875" style="354"/>
    <col min="11602" max="11602" width="8.85546875" style="354"/>
    <col min="11603" max="11603" width="8.85546875" style="354"/>
    <col min="11604" max="11604" width="8.85546875" style="354"/>
    <col min="11605" max="11605" width="8.85546875" style="354"/>
    <col min="11606" max="11606" width="8.85546875" style="354"/>
    <col min="11607" max="11607" width="8.85546875" style="354"/>
    <col min="11608" max="11608" width="8.85546875" style="354"/>
    <col min="11609" max="11609" width="8.85546875" style="354"/>
    <col min="11610" max="11610" width="8.85546875" style="354"/>
    <col min="11611" max="11611" width="8.85546875" style="354"/>
    <col min="11612" max="11612" width="8.85546875" style="354"/>
    <col min="11613" max="11613" width="8.85546875" style="354"/>
    <col min="11614" max="11614" width="8.85546875" style="354"/>
    <col min="11615" max="11615" width="8.85546875" style="354"/>
    <col min="11616" max="11616" width="8.85546875" style="354"/>
    <col min="11617" max="11617" width="8.85546875" style="354"/>
    <col min="11618" max="11618" width="8.85546875" style="354"/>
    <col min="11619" max="11619" width="8.85546875" style="354"/>
    <col min="11620" max="11620" width="8.85546875" style="354"/>
    <col min="11621" max="11621" width="8.85546875" style="354"/>
    <col min="11622" max="11622" width="8.85546875" style="354"/>
    <col min="11623" max="11623" width="8.85546875" style="354"/>
    <col min="11624" max="11624" width="8.85546875" style="354"/>
    <col min="11625" max="11625" width="8.85546875" style="354"/>
    <col min="11626" max="11626" width="8.85546875" style="354"/>
    <col min="11627" max="11627" width="8.85546875" style="354"/>
    <col min="11628" max="11628" width="8.85546875" style="354"/>
    <col min="11629" max="11629" width="8.85546875" style="354"/>
    <col min="11630" max="11630" width="8.85546875" style="354"/>
    <col min="11631" max="11631" width="8.85546875" style="354"/>
    <col min="11632" max="11632" width="8.85546875" style="354"/>
    <col min="11633" max="11633" width="8.85546875" style="354"/>
    <col min="11634" max="11634" width="8.85546875" style="354"/>
    <col min="11635" max="11635" width="8.85546875" style="354"/>
    <col min="11636" max="11636" width="8.85546875" style="354"/>
    <col min="11637" max="11637" width="8.85546875" style="354"/>
    <col min="11638" max="11638" width="8.85546875" style="354"/>
    <col min="11639" max="11639" width="8.85546875" style="354"/>
    <col min="11640" max="11640" width="8.85546875" style="354"/>
    <col min="11641" max="11641" width="8.85546875" style="354"/>
    <col min="11642" max="11642" width="8.85546875" style="354"/>
    <col min="11643" max="11643" width="8.85546875" style="354"/>
    <col min="11644" max="11644" width="8.85546875" style="354"/>
    <col min="11645" max="11645" width="8.85546875" style="354"/>
    <col min="11646" max="11646" width="8.85546875" style="354"/>
    <col min="11647" max="11647" width="8.85546875" style="354"/>
    <col min="11648" max="11648" width="8.85546875" style="354"/>
    <col min="11649" max="11649" width="8.85546875" style="354"/>
    <col min="11650" max="11650" width="8.85546875" style="354"/>
    <col min="11651" max="11651" width="8.85546875" style="354"/>
    <col min="11652" max="11652" width="8.85546875" style="354"/>
    <col min="11653" max="11653" width="8.85546875" style="354"/>
    <col min="11654" max="11654" width="8.85546875" style="354"/>
    <col min="11655" max="11655" width="8.85546875" style="354"/>
    <col min="11656" max="11656" width="8.85546875" style="354"/>
    <col min="11657" max="11657" width="8.85546875" style="354"/>
    <col min="11658" max="11658" width="8.85546875" style="354"/>
    <col min="11659" max="11659" width="8.85546875" style="354"/>
    <col min="11660" max="11660" width="8.85546875" style="354"/>
    <col min="11661" max="11661" width="8.85546875" style="354"/>
    <col min="11662" max="11662" width="8.85546875" style="354"/>
    <col min="11663" max="11663" width="8.85546875" style="354"/>
    <col min="11664" max="11664" width="8.85546875" style="354"/>
    <col min="11665" max="11665" width="8.85546875" style="354"/>
    <col min="11666" max="11666" width="8.85546875" style="354"/>
    <col min="11667" max="11667" width="8.85546875" style="354"/>
    <col min="11668" max="11668" width="8.85546875" style="354"/>
    <col min="11669" max="11669" width="8.85546875" style="354"/>
    <col min="11670" max="11670" width="8.85546875" style="354"/>
    <col min="11671" max="11671" width="8.85546875" style="354"/>
    <col min="11672" max="11672" width="8.85546875" style="354"/>
    <col min="11673" max="11673" width="8.85546875" style="354"/>
    <col min="11674" max="11674" width="8.85546875" style="354"/>
    <col min="11675" max="11675" width="8.85546875" style="354"/>
    <col min="11676" max="11676" width="8.85546875" style="354"/>
    <col min="11677" max="11677" width="8.85546875" style="354"/>
    <col min="11678" max="11678" width="8.85546875" style="354"/>
    <col min="11679" max="11679" width="8.85546875" style="354"/>
    <col min="11680" max="11680" width="8.85546875" style="354"/>
    <col min="11681" max="11681" width="8.85546875" style="354"/>
    <col min="11682" max="11682" width="8.85546875" style="354"/>
    <col min="11683" max="11683" width="8.85546875" style="354"/>
    <col min="11684" max="11684" width="8.85546875" style="354"/>
    <col min="11685" max="11685" width="8.85546875" style="354"/>
    <col min="11686" max="11686" width="8.85546875" style="354"/>
    <col min="11687" max="11687" width="8.85546875" style="354"/>
    <col min="11688" max="11688" width="8.85546875" style="354"/>
    <col min="11689" max="11689" width="8.85546875" style="354"/>
    <col min="11690" max="11690" width="8.85546875" style="354"/>
    <col min="11691" max="11691" width="8.85546875" style="354"/>
    <col min="11692" max="11692" width="8.85546875" style="354"/>
    <col min="11693" max="11693" width="8.85546875" style="354"/>
    <col min="11694" max="11694" width="8.85546875" style="354"/>
    <col min="11695" max="11695" width="8.85546875" style="354"/>
    <col min="11696" max="11696" width="8.85546875" style="354"/>
    <col min="11697" max="11697" width="8.85546875" style="354"/>
    <col min="11698" max="11698" width="8.85546875" style="354"/>
    <col min="11699" max="11699" width="8.85546875" style="354"/>
    <col min="11700" max="11700" width="8.85546875" style="354"/>
    <col min="11701" max="11701" width="8.85546875" style="354"/>
    <col min="11702" max="11702" width="8.85546875" style="354"/>
    <col min="11703" max="11703" width="8.85546875" style="354"/>
    <col min="11704" max="11704" width="8.85546875" style="354"/>
    <col min="11705" max="11705" width="8.85546875" style="354"/>
    <col min="11706" max="11706" width="8.85546875" style="354"/>
    <col min="11707" max="11707" width="8.85546875" style="354"/>
    <col min="11708" max="11708" width="8.85546875" style="354"/>
    <col min="11709" max="11709" width="8.85546875" style="354"/>
    <col min="11710" max="11710" width="8.85546875" style="354"/>
    <col min="11711" max="11711" width="8.85546875" style="354"/>
    <col min="11712" max="11712" width="8.85546875" style="354"/>
    <col min="11713" max="11713" width="8.85546875" style="354"/>
    <col min="11714" max="11714" width="8.85546875" style="354"/>
    <col min="11715" max="11715" width="8.85546875" style="354"/>
    <col min="11716" max="11716" width="8.85546875" style="354"/>
    <col min="11717" max="11717" width="8.85546875" style="354"/>
    <col min="11718" max="11718" width="8.85546875" style="354"/>
    <col min="11719" max="11719" width="8.85546875" style="354"/>
    <col min="11720" max="11720" width="8.85546875" style="354"/>
    <col min="11721" max="11721" width="8.85546875" style="354"/>
    <col min="11722" max="11722" width="8.85546875" style="354"/>
    <col min="11723" max="11723" width="8.85546875" style="354"/>
    <col min="11724" max="11724" width="8.85546875" style="354"/>
    <col min="11725" max="11725" width="8.85546875" style="354"/>
    <col min="11726" max="11726" width="8.85546875" style="354"/>
    <col min="11727" max="11727" width="8.85546875" style="354"/>
    <col min="11728" max="11728" width="8.85546875" style="354"/>
    <col min="11729" max="11729" width="8.85546875" style="354"/>
    <col min="11730" max="11730" width="8.85546875" style="354"/>
    <col min="11731" max="11731" width="8.85546875" style="354"/>
    <col min="11732" max="11732" width="8.85546875" style="354"/>
    <col min="11733" max="11733" width="8.85546875" style="354"/>
    <col min="11734" max="11734" width="8.85546875" style="354"/>
    <col min="11735" max="11735" width="8.85546875" style="354"/>
    <col min="11736" max="11736" width="8.85546875" style="354"/>
    <col min="11737" max="11737" width="8.85546875" style="354"/>
    <col min="11738" max="11738" width="8.85546875" style="354"/>
    <col min="11739" max="11739" width="8.85546875" style="354"/>
    <col min="11740" max="11740" width="8.85546875" style="354"/>
    <col min="11741" max="11741" width="8.85546875" style="354"/>
    <col min="11742" max="11742" width="8.85546875" style="354"/>
    <col min="11743" max="11743" width="8.85546875" style="354"/>
    <col min="11744" max="11744" width="8.85546875" style="354"/>
    <col min="11745" max="11745" width="8.85546875" style="354"/>
    <col min="11746" max="11746" width="8.85546875" style="354"/>
    <col min="11747" max="11747" width="8.85546875" style="354"/>
    <col min="11748" max="11748" width="8.85546875" style="354"/>
    <col min="11749" max="11749" width="8.85546875" style="354"/>
    <col min="11750" max="11750" width="8.85546875" style="354"/>
    <col min="11751" max="11751" width="8.85546875" style="354"/>
    <col min="11752" max="11752" width="8.85546875" style="354"/>
    <col min="11753" max="11753" width="8.85546875" style="354"/>
    <col min="11754" max="11754" width="8.85546875" style="354"/>
    <col min="11755" max="11755" width="8.85546875" style="354"/>
    <col min="11756" max="11756" width="8.85546875" style="354"/>
    <col min="11757" max="11757" width="8.85546875" style="354"/>
    <col min="11758" max="11758" width="8.85546875" style="354"/>
    <col min="11759" max="11759" width="8.85546875" style="354"/>
    <col min="11760" max="11760" width="8.85546875" style="354"/>
    <col min="11761" max="11761" width="8.85546875" style="354"/>
    <col min="11762" max="11762" width="8.85546875" style="354"/>
    <col min="11763" max="11763" width="8.85546875" style="354"/>
    <col min="11764" max="11764" width="8.85546875" style="354"/>
    <col min="11765" max="11765" width="8.85546875" style="354"/>
    <col min="11766" max="11766" width="8.85546875" style="354"/>
    <col min="11767" max="11767" width="8.85546875" style="354"/>
    <col min="11768" max="11768" width="8.85546875" style="354"/>
    <col min="11769" max="11769" width="8.85546875" style="354"/>
    <col min="11770" max="11770" width="8.85546875" style="354"/>
    <col min="11771" max="11771" width="8.85546875" style="354"/>
    <col min="11772" max="11772" width="8.85546875" style="354"/>
    <col min="11773" max="11773" width="8.85546875" style="354"/>
    <col min="11774" max="11774" width="8.85546875" style="354"/>
    <col min="11775" max="11775" width="8.85546875" style="354"/>
    <col min="11776" max="11776" width="8.85546875" style="354"/>
    <col min="11777" max="11777" width="8.85546875" style="354"/>
    <col min="11778" max="11778" width="8.85546875" style="354"/>
    <col min="11779" max="11779" width="9.7109375" customWidth="true" style="354"/>
    <col min="11780" max="11780" width="21.85546875" customWidth="true" style="354"/>
    <col min="11781" max="11781" width="13" customWidth="true" style="354"/>
    <col min="11782" max="11782" width="14" customWidth="true" style="354"/>
    <col min="11783" max="11783" width="14" customWidth="true" style="354"/>
    <col min="11784" max="11784" width="14" customWidth="true" style="354"/>
    <col min="11785" max="11785" width="17.140625" customWidth="true" style="354"/>
    <col min="11786" max="11786" width="17.7109375" customWidth="true" style="354"/>
    <col min="11787" max="11787" width="16.28515625" customWidth="true" style="354"/>
    <col min="11788" max="11788" width="14" customWidth="true" style="354"/>
    <col min="11789" max="11789" width="17" customWidth="true" style="354"/>
    <col min="11790" max="11790" width="14.42578125" customWidth="true" style="354"/>
    <col min="11791" max="11791" width="8.85546875" style="354"/>
    <col min="11792" max="11792" width="8.85546875" style="354"/>
    <col min="11793" max="11793" width="8.85546875" style="354"/>
    <col min="11794" max="11794" width="8.85546875" style="354"/>
    <col min="11795" max="11795" width="8.85546875" style="354"/>
    <col min="11796" max="11796" width="8.85546875" style="354"/>
    <col min="11797" max="11797" width="8.85546875" style="354"/>
    <col min="11798" max="11798" width="8.85546875" style="354"/>
    <col min="11799" max="11799" width="8.85546875" style="354"/>
    <col min="11800" max="11800" width="8.85546875" style="354"/>
    <col min="11801" max="11801" width="8.85546875" style="354"/>
    <col min="11802" max="11802" width="8.85546875" style="354"/>
    <col min="11803" max="11803" width="8.85546875" style="354"/>
    <col min="11804" max="11804" width="8.85546875" style="354"/>
    <col min="11805" max="11805" width="8.85546875" style="354"/>
    <col min="11806" max="11806" width="8.85546875" style="354"/>
    <col min="11807" max="11807" width="8.85546875" style="354"/>
    <col min="11808" max="11808" width="8.85546875" style="354"/>
    <col min="11809" max="11809" width="8.85546875" style="354"/>
    <col min="11810" max="11810" width="8.85546875" style="354"/>
    <col min="11811" max="11811" width="8.85546875" style="354"/>
    <col min="11812" max="11812" width="8.85546875" style="354"/>
    <col min="11813" max="11813" width="8.85546875" style="354"/>
    <col min="11814" max="11814" width="8.85546875" style="354"/>
    <col min="11815" max="11815" width="8.85546875" style="354"/>
    <col min="11816" max="11816" width="8.85546875" style="354"/>
    <col min="11817" max="11817" width="8.85546875" style="354"/>
    <col min="11818" max="11818" width="8.85546875" style="354"/>
    <col min="11819" max="11819" width="8.85546875" style="354"/>
    <col min="11820" max="11820" width="8.85546875" style="354"/>
    <col min="11821" max="11821" width="8.85546875" style="354"/>
    <col min="11822" max="11822" width="8.85546875" style="354"/>
    <col min="11823" max="11823" width="8.85546875" style="354"/>
    <col min="11824" max="11824" width="8.85546875" style="354"/>
    <col min="11825" max="11825" width="8.85546875" style="354"/>
    <col min="11826" max="11826" width="8.85546875" style="354"/>
    <col min="11827" max="11827" width="8.85546875" style="354"/>
    <col min="11828" max="11828" width="8.85546875" style="354"/>
    <col min="11829" max="11829" width="8.85546875" style="354"/>
    <col min="11830" max="11830" width="8.85546875" style="354"/>
    <col min="11831" max="11831" width="8.85546875" style="354"/>
    <col min="11832" max="11832" width="8.85546875" style="354"/>
    <col min="11833" max="11833" width="8.85546875" style="354"/>
    <col min="11834" max="11834" width="8.85546875" style="354"/>
    <col min="11835" max="11835" width="8.85546875" style="354"/>
    <col min="11836" max="11836" width="8.85546875" style="354"/>
    <col min="11837" max="11837" width="8.85546875" style="354"/>
    <col min="11838" max="11838" width="8.85546875" style="354"/>
    <col min="11839" max="11839" width="8.85546875" style="354"/>
    <col min="11840" max="11840" width="8.85546875" style="354"/>
    <col min="11841" max="11841" width="8.85546875" style="354"/>
    <col min="11842" max="11842" width="8.85546875" style="354"/>
    <col min="11843" max="11843" width="8.85546875" style="354"/>
    <col min="11844" max="11844" width="8.85546875" style="354"/>
    <col min="11845" max="11845" width="8.85546875" style="354"/>
    <col min="11846" max="11846" width="8.85546875" style="354"/>
    <col min="11847" max="11847" width="8.85546875" style="354"/>
    <col min="11848" max="11848" width="8.85546875" style="354"/>
    <col min="11849" max="11849" width="8.85546875" style="354"/>
    <col min="11850" max="11850" width="8.85546875" style="354"/>
    <col min="11851" max="11851" width="8.85546875" style="354"/>
    <col min="11852" max="11852" width="8.85546875" style="354"/>
    <col min="11853" max="11853" width="8.85546875" style="354"/>
    <col min="11854" max="11854" width="8.85546875" style="354"/>
    <col min="11855" max="11855" width="8.85546875" style="354"/>
    <col min="11856" max="11856" width="8.85546875" style="354"/>
    <col min="11857" max="11857" width="8.85546875" style="354"/>
    <col min="11858" max="11858" width="8.85546875" style="354"/>
    <col min="11859" max="11859" width="8.85546875" style="354"/>
    <col min="11860" max="11860" width="8.85546875" style="354"/>
    <col min="11861" max="11861" width="8.85546875" style="354"/>
    <col min="11862" max="11862" width="8.85546875" style="354"/>
    <col min="11863" max="11863" width="8.85546875" style="354"/>
    <col min="11864" max="11864" width="8.85546875" style="354"/>
    <col min="11865" max="11865" width="8.85546875" style="354"/>
    <col min="11866" max="11866" width="8.85546875" style="354"/>
    <col min="11867" max="11867" width="8.85546875" style="354"/>
    <col min="11868" max="11868" width="8.85546875" style="354"/>
    <col min="11869" max="11869" width="8.85546875" style="354"/>
    <col min="11870" max="11870" width="8.85546875" style="354"/>
    <col min="11871" max="11871" width="8.85546875" style="354"/>
    <col min="11872" max="11872" width="8.85546875" style="354"/>
    <col min="11873" max="11873" width="8.85546875" style="354"/>
    <col min="11874" max="11874" width="8.85546875" style="354"/>
    <col min="11875" max="11875" width="8.85546875" style="354"/>
    <col min="11876" max="11876" width="8.85546875" style="354"/>
    <col min="11877" max="11877" width="8.85546875" style="354"/>
    <col min="11878" max="11878" width="8.85546875" style="354"/>
    <col min="11879" max="11879" width="8.85546875" style="354"/>
    <col min="11880" max="11880" width="8.85546875" style="354"/>
    <col min="11881" max="11881" width="8.85546875" style="354"/>
    <col min="11882" max="11882" width="8.85546875" style="354"/>
    <col min="11883" max="11883" width="8.85546875" style="354"/>
    <col min="11884" max="11884" width="8.85546875" style="354"/>
    <col min="11885" max="11885" width="8.85546875" style="354"/>
    <col min="11886" max="11886" width="8.85546875" style="354"/>
    <col min="11887" max="11887" width="8.85546875" style="354"/>
    <col min="11888" max="11888" width="8.85546875" style="354"/>
    <col min="11889" max="11889" width="8.85546875" style="354"/>
    <col min="11890" max="11890" width="8.85546875" style="354"/>
    <col min="11891" max="11891" width="8.85546875" style="354"/>
    <col min="11892" max="11892" width="8.85546875" style="354"/>
    <col min="11893" max="11893" width="8.85546875" style="354"/>
    <col min="11894" max="11894" width="8.85546875" style="354"/>
    <col min="11895" max="11895" width="8.85546875" style="354"/>
    <col min="11896" max="11896" width="8.85546875" style="354"/>
    <col min="11897" max="11897" width="8.85546875" style="354"/>
    <col min="11898" max="11898" width="8.85546875" style="354"/>
    <col min="11899" max="11899" width="8.85546875" style="354"/>
    <col min="11900" max="11900" width="8.85546875" style="354"/>
    <col min="11901" max="11901" width="8.85546875" style="354"/>
    <col min="11902" max="11902" width="8.85546875" style="354"/>
    <col min="11903" max="11903" width="8.85546875" style="354"/>
    <col min="11904" max="11904" width="8.85546875" style="354"/>
    <col min="11905" max="11905" width="8.85546875" style="354"/>
    <col min="11906" max="11906" width="8.85546875" style="354"/>
    <col min="11907" max="11907" width="8.85546875" style="354"/>
    <col min="11908" max="11908" width="8.85546875" style="354"/>
    <col min="11909" max="11909" width="8.85546875" style="354"/>
    <col min="11910" max="11910" width="8.85546875" style="354"/>
    <col min="11911" max="11911" width="8.85546875" style="354"/>
    <col min="11912" max="11912" width="8.85546875" style="354"/>
    <col min="11913" max="11913" width="8.85546875" style="354"/>
    <col min="11914" max="11914" width="8.85546875" style="354"/>
    <col min="11915" max="11915" width="8.85546875" style="354"/>
    <col min="11916" max="11916" width="8.85546875" style="354"/>
    <col min="11917" max="11917" width="8.85546875" style="354"/>
    <col min="11918" max="11918" width="8.85546875" style="354"/>
    <col min="11919" max="11919" width="8.85546875" style="354"/>
    <col min="11920" max="11920" width="8.85546875" style="354"/>
    <col min="11921" max="11921" width="8.85546875" style="354"/>
    <col min="11922" max="11922" width="8.85546875" style="354"/>
    <col min="11923" max="11923" width="8.85546875" style="354"/>
    <col min="11924" max="11924" width="8.85546875" style="354"/>
    <col min="11925" max="11925" width="8.85546875" style="354"/>
    <col min="11926" max="11926" width="8.85546875" style="354"/>
    <col min="11927" max="11927" width="8.85546875" style="354"/>
    <col min="11928" max="11928" width="8.85546875" style="354"/>
    <col min="11929" max="11929" width="8.85546875" style="354"/>
    <col min="11930" max="11930" width="8.85546875" style="354"/>
    <col min="11931" max="11931" width="8.85546875" style="354"/>
    <col min="11932" max="11932" width="8.85546875" style="354"/>
    <col min="11933" max="11933" width="8.85546875" style="354"/>
    <col min="11934" max="11934" width="8.85546875" style="354"/>
    <col min="11935" max="11935" width="8.85546875" style="354"/>
    <col min="11936" max="11936" width="8.85546875" style="354"/>
    <col min="11937" max="11937" width="8.85546875" style="354"/>
    <col min="11938" max="11938" width="8.85546875" style="354"/>
    <col min="11939" max="11939" width="8.85546875" style="354"/>
    <col min="11940" max="11940" width="8.85546875" style="354"/>
    <col min="11941" max="11941" width="8.85546875" style="354"/>
    <col min="11942" max="11942" width="8.85546875" style="354"/>
    <col min="11943" max="11943" width="8.85546875" style="354"/>
    <col min="11944" max="11944" width="8.85546875" style="354"/>
    <col min="11945" max="11945" width="8.85546875" style="354"/>
    <col min="11946" max="11946" width="8.85546875" style="354"/>
    <col min="11947" max="11947" width="8.85546875" style="354"/>
    <col min="11948" max="11948" width="8.85546875" style="354"/>
    <col min="11949" max="11949" width="8.85546875" style="354"/>
    <col min="11950" max="11950" width="8.85546875" style="354"/>
    <col min="11951" max="11951" width="8.85546875" style="354"/>
    <col min="11952" max="11952" width="8.85546875" style="354"/>
    <col min="11953" max="11953" width="8.85546875" style="354"/>
    <col min="11954" max="11954" width="8.85546875" style="354"/>
    <col min="11955" max="11955" width="8.85546875" style="354"/>
    <col min="11956" max="11956" width="8.85546875" style="354"/>
    <col min="11957" max="11957" width="8.85546875" style="354"/>
    <col min="11958" max="11958" width="8.85546875" style="354"/>
    <col min="11959" max="11959" width="8.85546875" style="354"/>
    <col min="11960" max="11960" width="8.85546875" style="354"/>
    <col min="11961" max="11961" width="8.85546875" style="354"/>
    <col min="11962" max="11962" width="8.85546875" style="354"/>
    <col min="11963" max="11963" width="8.85546875" style="354"/>
    <col min="11964" max="11964" width="8.85546875" style="354"/>
    <col min="11965" max="11965" width="8.85546875" style="354"/>
    <col min="11966" max="11966" width="8.85546875" style="354"/>
    <col min="11967" max="11967" width="8.85546875" style="354"/>
    <col min="11968" max="11968" width="8.85546875" style="354"/>
    <col min="11969" max="11969" width="8.85546875" style="354"/>
    <col min="11970" max="11970" width="8.85546875" style="354"/>
    <col min="11971" max="11971" width="8.85546875" style="354"/>
    <col min="11972" max="11972" width="8.85546875" style="354"/>
    <col min="11973" max="11973" width="8.85546875" style="354"/>
    <col min="11974" max="11974" width="8.85546875" style="354"/>
    <col min="11975" max="11975" width="8.85546875" style="354"/>
    <col min="11976" max="11976" width="8.85546875" style="354"/>
    <col min="11977" max="11977" width="8.85546875" style="354"/>
    <col min="11978" max="11978" width="8.85546875" style="354"/>
    <col min="11979" max="11979" width="8.85546875" style="354"/>
    <col min="11980" max="11980" width="8.85546875" style="354"/>
    <col min="11981" max="11981" width="8.85546875" style="354"/>
    <col min="11982" max="11982" width="8.85546875" style="354"/>
    <col min="11983" max="11983" width="8.85546875" style="354"/>
    <col min="11984" max="11984" width="8.85546875" style="354"/>
    <col min="11985" max="11985" width="8.85546875" style="354"/>
    <col min="11986" max="11986" width="8.85546875" style="354"/>
    <col min="11987" max="11987" width="8.85546875" style="354"/>
    <col min="11988" max="11988" width="8.85546875" style="354"/>
    <col min="11989" max="11989" width="8.85546875" style="354"/>
    <col min="11990" max="11990" width="8.85546875" style="354"/>
    <col min="11991" max="11991" width="8.85546875" style="354"/>
    <col min="11992" max="11992" width="8.85546875" style="354"/>
    <col min="11993" max="11993" width="8.85546875" style="354"/>
    <col min="11994" max="11994" width="8.85546875" style="354"/>
    <col min="11995" max="11995" width="8.85546875" style="354"/>
    <col min="11996" max="11996" width="8.85546875" style="354"/>
    <col min="11997" max="11997" width="8.85546875" style="354"/>
    <col min="11998" max="11998" width="8.85546875" style="354"/>
    <col min="11999" max="11999" width="8.85546875" style="354"/>
    <col min="12000" max="12000" width="8.85546875" style="354"/>
    <col min="12001" max="12001" width="8.85546875" style="354"/>
    <col min="12002" max="12002" width="8.85546875" style="354"/>
    <col min="12003" max="12003" width="8.85546875" style="354"/>
    <col min="12004" max="12004" width="8.85546875" style="354"/>
    <col min="12005" max="12005" width="8.85546875" style="354"/>
    <col min="12006" max="12006" width="8.85546875" style="354"/>
    <col min="12007" max="12007" width="8.85546875" style="354"/>
    <col min="12008" max="12008" width="8.85546875" style="354"/>
    <col min="12009" max="12009" width="8.85546875" style="354"/>
    <col min="12010" max="12010" width="8.85546875" style="354"/>
    <col min="12011" max="12011" width="8.85546875" style="354"/>
    <col min="12012" max="12012" width="8.85546875" style="354"/>
    <col min="12013" max="12013" width="8.85546875" style="354"/>
    <col min="12014" max="12014" width="8.85546875" style="354"/>
    <col min="12015" max="12015" width="8.85546875" style="354"/>
    <col min="12016" max="12016" width="8.85546875" style="354"/>
    <col min="12017" max="12017" width="8.85546875" style="354"/>
    <col min="12018" max="12018" width="8.85546875" style="354"/>
    <col min="12019" max="12019" width="8.85546875" style="354"/>
    <col min="12020" max="12020" width="8.85546875" style="354"/>
    <col min="12021" max="12021" width="8.85546875" style="354"/>
    <col min="12022" max="12022" width="8.85546875" style="354"/>
    <col min="12023" max="12023" width="8.85546875" style="354"/>
    <col min="12024" max="12024" width="8.85546875" style="354"/>
    <col min="12025" max="12025" width="8.85546875" style="354"/>
    <col min="12026" max="12026" width="8.85546875" style="354"/>
    <col min="12027" max="12027" width="8.85546875" style="354"/>
    <col min="12028" max="12028" width="8.85546875" style="354"/>
    <col min="12029" max="12029" width="8.85546875" style="354"/>
    <col min="12030" max="12030" width="8.85546875" style="354"/>
    <col min="12031" max="12031" width="8.85546875" style="354"/>
    <col min="12032" max="12032" width="8.85546875" style="354"/>
    <col min="12033" max="12033" width="8.85546875" style="354"/>
    <col min="12034" max="12034" width="8.85546875" style="354"/>
    <col min="12035" max="12035" width="9.7109375" customWidth="true" style="354"/>
    <col min="12036" max="12036" width="21.85546875" customWidth="true" style="354"/>
    <col min="12037" max="12037" width="13" customWidth="true" style="354"/>
    <col min="12038" max="12038" width="14" customWidth="true" style="354"/>
    <col min="12039" max="12039" width="14" customWidth="true" style="354"/>
    <col min="12040" max="12040" width="14" customWidth="true" style="354"/>
    <col min="12041" max="12041" width="17.140625" customWidth="true" style="354"/>
    <col min="12042" max="12042" width="17.7109375" customWidth="true" style="354"/>
    <col min="12043" max="12043" width="16.28515625" customWidth="true" style="354"/>
    <col min="12044" max="12044" width="14" customWidth="true" style="354"/>
    <col min="12045" max="12045" width="17" customWidth="true" style="354"/>
    <col min="12046" max="12046" width="14.42578125" customWidth="true" style="354"/>
    <col min="12047" max="12047" width="8.85546875" style="354"/>
    <col min="12048" max="12048" width="8.85546875" style="354"/>
    <col min="12049" max="12049" width="8.85546875" style="354"/>
    <col min="12050" max="12050" width="8.85546875" style="354"/>
    <col min="12051" max="12051" width="8.85546875" style="354"/>
    <col min="12052" max="12052" width="8.85546875" style="354"/>
    <col min="12053" max="12053" width="8.85546875" style="354"/>
    <col min="12054" max="12054" width="8.85546875" style="354"/>
    <col min="12055" max="12055" width="8.85546875" style="354"/>
    <col min="12056" max="12056" width="8.85546875" style="354"/>
    <col min="12057" max="12057" width="8.85546875" style="354"/>
    <col min="12058" max="12058" width="8.85546875" style="354"/>
    <col min="12059" max="12059" width="8.85546875" style="354"/>
    <col min="12060" max="12060" width="8.85546875" style="354"/>
    <col min="12061" max="12061" width="8.85546875" style="354"/>
    <col min="12062" max="12062" width="8.85546875" style="354"/>
    <col min="12063" max="12063" width="8.85546875" style="354"/>
    <col min="12064" max="12064" width="8.85546875" style="354"/>
    <col min="12065" max="12065" width="8.85546875" style="354"/>
    <col min="12066" max="12066" width="8.85546875" style="354"/>
    <col min="12067" max="12067" width="8.85546875" style="354"/>
    <col min="12068" max="12068" width="8.85546875" style="354"/>
    <col min="12069" max="12069" width="8.85546875" style="354"/>
    <col min="12070" max="12070" width="8.85546875" style="354"/>
    <col min="12071" max="12071" width="8.85546875" style="354"/>
    <col min="12072" max="12072" width="8.85546875" style="354"/>
    <col min="12073" max="12073" width="8.85546875" style="354"/>
    <col min="12074" max="12074" width="8.85546875" style="354"/>
    <col min="12075" max="12075" width="8.85546875" style="354"/>
    <col min="12076" max="12076" width="8.85546875" style="354"/>
    <col min="12077" max="12077" width="8.85546875" style="354"/>
    <col min="12078" max="12078" width="8.85546875" style="354"/>
    <col min="12079" max="12079" width="8.85546875" style="354"/>
    <col min="12080" max="12080" width="8.85546875" style="354"/>
    <col min="12081" max="12081" width="8.85546875" style="354"/>
    <col min="12082" max="12082" width="8.85546875" style="354"/>
    <col min="12083" max="12083" width="8.85546875" style="354"/>
    <col min="12084" max="12084" width="8.85546875" style="354"/>
    <col min="12085" max="12085" width="8.85546875" style="354"/>
    <col min="12086" max="12086" width="8.85546875" style="354"/>
    <col min="12087" max="12087" width="8.85546875" style="354"/>
    <col min="12088" max="12088" width="8.85546875" style="354"/>
    <col min="12089" max="12089" width="8.85546875" style="354"/>
    <col min="12090" max="12090" width="8.85546875" style="354"/>
    <col min="12091" max="12091" width="8.85546875" style="354"/>
    <col min="12092" max="12092" width="8.85546875" style="354"/>
    <col min="12093" max="12093" width="8.85546875" style="354"/>
    <col min="12094" max="12094" width="8.85546875" style="354"/>
    <col min="12095" max="12095" width="8.85546875" style="354"/>
    <col min="12096" max="12096" width="8.85546875" style="354"/>
    <col min="12097" max="12097" width="8.85546875" style="354"/>
    <col min="12098" max="12098" width="8.85546875" style="354"/>
    <col min="12099" max="12099" width="8.85546875" style="354"/>
    <col min="12100" max="12100" width="8.85546875" style="354"/>
    <col min="12101" max="12101" width="8.85546875" style="354"/>
    <col min="12102" max="12102" width="8.85546875" style="354"/>
    <col min="12103" max="12103" width="8.85546875" style="354"/>
    <col min="12104" max="12104" width="8.85546875" style="354"/>
    <col min="12105" max="12105" width="8.85546875" style="354"/>
    <col min="12106" max="12106" width="8.85546875" style="354"/>
    <col min="12107" max="12107" width="8.85546875" style="354"/>
    <col min="12108" max="12108" width="8.85546875" style="354"/>
    <col min="12109" max="12109" width="8.85546875" style="354"/>
    <col min="12110" max="12110" width="8.85546875" style="354"/>
    <col min="12111" max="12111" width="8.85546875" style="354"/>
    <col min="12112" max="12112" width="8.85546875" style="354"/>
    <col min="12113" max="12113" width="8.85546875" style="354"/>
    <col min="12114" max="12114" width="8.85546875" style="354"/>
    <col min="12115" max="12115" width="8.85546875" style="354"/>
    <col min="12116" max="12116" width="8.85546875" style="354"/>
    <col min="12117" max="12117" width="8.85546875" style="354"/>
    <col min="12118" max="12118" width="8.85546875" style="354"/>
    <col min="12119" max="12119" width="8.85546875" style="354"/>
    <col min="12120" max="12120" width="8.85546875" style="354"/>
    <col min="12121" max="12121" width="8.85546875" style="354"/>
    <col min="12122" max="12122" width="8.85546875" style="354"/>
    <col min="12123" max="12123" width="8.85546875" style="354"/>
    <col min="12124" max="12124" width="8.85546875" style="354"/>
    <col min="12125" max="12125" width="8.85546875" style="354"/>
    <col min="12126" max="12126" width="8.85546875" style="354"/>
    <col min="12127" max="12127" width="8.85546875" style="354"/>
    <col min="12128" max="12128" width="8.85546875" style="354"/>
    <col min="12129" max="12129" width="8.85546875" style="354"/>
    <col min="12130" max="12130" width="8.85546875" style="354"/>
    <col min="12131" max="12131" width="8.85546875" style="354"/>
    <col min="12132" max="12132" width="8.85546875" style="354"/>
    <col min="12133" max="12133" width="8.85546875" style="354"/>
    <col min="12134" max="12134" width="8.85546875" style="354"/>
    <col min="12135" max="12135" width="8.85546875" style="354"/>
    <col min="12136" max="12136" width="8.85546875" style="354"/>
    <col min="12137" max="12137" width="8.85546875" style="354"/>
    <col min="12138" max="12138" width="8.85546875" style="354"/>
    <col min="12139" max="12139" width="8.85546875" style="354"/>
    <col min="12140" max="12140" width="8.85546875" style="354"/>
    <col min="12141" max="12141" width="8.85546875" style="354"/>
    <col min="12142" max="12142" width="8.85546875" style="354"/>
    <col min="12143" max="12143" width="8.85546875" style="354"/>
    <col min="12144" max="12144" width="8.85546875" style="354"/>
    <col min="12145" max="12145" width="8.85546875" style="354"/>
    <col min="12146" max="12146" width="8.85546875" style="354"/>
    <col min="12147" max="12147" width="8.85546875" style="354"/>
    <col min="12148" max="12148" width="8.85546875" style="354"/>
    <col min="12149" max="12149" width="8.85546875" style="354"/>
    <col min="12150" max="12150" width="8.85546875" style="354"/>
    <col min="12151" max="12151" width="8.85546875" style="354"/>
    <col min="12152" max="12152" width="8.85546875" style="354"/>
    <col min="12153" max="12153" width="8.85546875" style="354"/>
    <col min="12154" max="12154" width="8.85546875" style="354"/>
    <col min="12155" max="12155" width="8.85546875" style="354"/>
    <col min="12156" max="12156" width="8.85546875" style="354"/>
    <col min="12157" max="12157" width="8.85546875" style="354"/>
    <col min="12158" max="12158" width="8.85546875" style="354"/>
    <col min="12159" max="12159" width="8.85546875" style="354"/>
    <col min="12160" max="12160" width="8.85546875" style="354"/>
    <col min="12161" max="12161" width="8.85546875" style="354"/>
    <col min="12162" max="12162" width="8.85546875" style="354"/>
    <col min="12163" max="12163" width="8.85546875" style="354"/>
    <col min="12164" max="12164" width="8.85546875" style="354"/>
    <col min="12165" max="12165" width="8.85546875" style="354"/>
    <col min="12166" max="12166" width="8.85546875" style="354"/>
    <col min="12167" max="12167" width="8.85546875" style="354"/>
    <col min="12168" max="12168" width="8.85546875" style="354"/>
    <col min="12169" max="12169" width="8.85546875" style="354"/>
    <col min="12170" max="12170" width="8.85546875" style="354"/>
    <col min="12171" max="12171" width="8.85546875" style="354"/>
    <col min="12172" max="12172" width="8.85546875" style="354"/>
    <col min="12173" max="12173" width="8.85546875" style="354"/>
    <col min="12174" max="12174" width="8.85546875" style="354"/>
    <col min="12175" max="12175" width="8.85546875" style="354"/>
    <col min="12176" max="12176" width="8.85546875" style="354"/>
    <col min="12177" max="12177" width="8.85546875" style="354"/>
    <col min="12178" max="12178" width="8.85546875" style="354"/>
    <col min="12179" max="12179" width="8.85546875" style="354"/>
    <col min="12180" max="12180" width="8.85546875" style="354"/>
    <col min="12181" max="12181" width="8.85546875" style="354"/>
    <col min="12182" max="12182" width="8.85546875" style="354"/>
    <col min="12183" max="12183" width="8.85546875" style="354"/>
    <col min="12184" max="12184" width="8.85546875" style="354"/>
    <col min="12185" max="12185" width="8.85546875" style="354"/>
    <col min="12186" max="12186" width="8.85546875" style="354"/>
    <col min="12187" max="12187" width="8.85546875" style="354"/>
    <col min="12188" max="12188" width="8.85546875" style="354"/>
    <col min="12189" max="12189" width="8.85546875" style="354"/>
    <col min="12190" max="12190" width="8.85546875" style="354"/>
    <col min="12191" max="12191" width="8.85546875" style="354"/>
    <col min="12192" max="12192" width="8.85546875" style="354"/>
    <col min="12193" max="12193" width="8.85546875" style="354"/>
    <col min="12194" max="12194" width="8.85546875" style="354"/>
    <col min="12195" max="12195" width="8.85546875" style="354"/>
    <col min="12196" max="12196" width="8.85546875" style="354"/>
    <col min="12197" max="12197" width="8.85546875" style="354"/>
    <col min="12198" max="12198" width="8.85546875" style="354"/>
    <col min="12199" max="12199" width="8.85546875" style="354"/>
    <col min="12200" max="12200" width="8.85546875" style="354"/>
    <col min="12201" max="12201" width="8.85546875" style="354"/>
    <col min="12202" max="12202" width="8.85546875" style="354"/>
    <col min="12203" max="12203" width="8.85546875" style="354"/>
    <col min="12204" max="12204" width="8.85546875" style="354"/>
    <col min="12205" max="12205" width="8.85546875" style="354"/>
    <col min="12206" max="12206" width="8.85546875" style="354"/>
    <col min="12207" max="12207" width="8.85546875" style="354"/>
    <col min="12208" max="12208" width="8.85546875" style="354"/>
    <col min="12209" max="12209" width="8.85546875" style="354"/>
    <col min="12210" max="12210" width="8.85546875" style="354"/>
    <col min="12211" max="12211" width="8.85546875" style="354"/>
    <col min="12212" max="12212" width="8.85546875" style="354"/>
    <col min="12213" max="12213" width="8.85546875" style="354"/>
    <col min="12214" max="12214" width="8.85546875" style="354"/>
    <col min="12215" max="12215" width="8.85546875" style="354"/>
    <col min="12216" max="12216" width="8.85546875" style="354"/>
    <col min="12217" max="12217" width="8.85546875" style="354"/>
    <col min="12218" max="12218" width="8.85546875" style="354"/>
    <col min="12219" max="12219" width="8.85546875" style="354"/>
    <col min="12220" max="12220" width="8.85546875" style="354"/>
    <col min="12221" max="12221" width="8.85546875" style="354"/>
    <col min="12222" max="12222" width="8.85546875" style="354"/>
    <col min="12223" max="12223" width="8.85546875" style="354"/>
    <col min="12224" max="12224" width="8.85546875" style="354"/>
    <col min="12225" max="12225" width="8.85546875" style="354"/>
    <col min="12226" max="12226" width="8.85546875" style="354"/>
    <col min="12227" max="12227" width="8.85546875" style="354"/>
    <col min="12228" max="12228" width="8.85546875" style="354"/>
    <col min="12229" max="12229" width="8.85546875" style="354"/>
    <col min="12230" max="12230" width="8.85546875" style="354"/>
    <col min="12231" max="12231" width="8.85546875" style="354"/>
    <col min="12232" max="12232" width="8.85546875" style="354"/>
    <col min="12233" max="12233" width="8.85546875" style="354"/>
    <col min="12234" max="12234" width="8.85546875" style="354"/>
    <col min="12235" max="12235" width="8.85546875" style="354"/>
    <col min="12236" max="12236" width="8.85546875" style="354"/>
    <col min="12237" max="12237" width="8.85546875" style="354"/>
    <col min="12238" max="12238" width="8.85546875" style="354"/>
    <col min="12239" max="12239" width="8.85546875" style="354"/>
    <col min="12240" max="12240" width="8.85546875" style="354"/>
    <col min="12241" max="12241" width="8.85546875" style="354"/>
    <col min="12242" max="12242" width="8.85546875" style="354"/>
    <col min="12243" max="12243" width="8.85546875" style="354"/>
    <col min="12244" max="12244" width="8.85546875" style="354"/>
    <col min="12245" max="12245" width="8.85546875" style="354"/>
    <col min="12246" max="12246" width="8.85546875" style="354"/>
    <col min="12247" max="12247" width="8.85546875" style="354"/>
    <col min="12248" max="12248" width="8.85546875" style="354"/>
    <col min="12249" max="12249" width="8.85546875" style="354"/>
    <col min="12250" max="12250" width="8.85546875" style="354"/>
    <col min="12251" max="12251" width="8.85546875" style="354"/>
    <col min="12252" max="12252" width="8.85546875" style="354"/>
    <col min="12253" max="12253" width="8.85546875" style="354"/>
    <col min="12254" max="12254" width="8.85546875" style="354"/>
    <col min="12255" max="12255" width="8.85546875" style="354"/>
    <col min="12256" max="12256" width="8.85546875" style="354"/>
    <col min="12257" max="12257" width="8.85546875" style="354"/>
    <col min="12258" max="12258" width="8.85546875" style="354"/>
    <col min="12259" max="12259" width="8.85546875" style="354"/>
    <col min="12260" max="12260" width="8.85546875" style="354"/>
    <col min="12261" max="12261" width="8.85546875" style="354"/>
    <col min="12262" max="12262" width="8.85546875" style="354"/>
    <col min="12263" max="12263" width="8.85546875" style="354"/>
    <col min="12264" max="12264" width="8.85546875" style="354"/>
    <col min="12265" max="12265" width="8.85546875" style="354"/>
    <col min="12266" max="12266" width="8.85546875" style="354"/>
    <col min="12267" max="12267" width="8.85546875" style="354"/>
    <col min="12268" max="12268" width="8.85546875" style="354"/>
    <col min="12269" max="12269" width="8.85546875" style="354"/>
    <col min="12270" max="12270" width="8.85546875" style="354"/>
    <col min="12271" max="12271" width="8.85546875" style="354"/>
    <col min="12272" max="12272" width="8.85546875" style="354"/>
    <col min="12273" max="12273" width="8.85546875" style="354"/>
    <col min="12274" max="12274" width="8.85546875" style="354"/>
    <col min="12275" max="12275" width="8.85546875" style="354"/>
    <col min="12276" max="12276" width="8.85546875" style="354"/>
    <col min="12277" max="12277" width="8.85546875" style="354"/>
    <col min="12278" max="12278" width="8.85546875" style="354"/>
    <col min="12279" max="12279" width="8.85546875" style="354"/>
    <col min="12280" max="12280" width="8.85546875" style="354"/>
    <col min="12281" max="12281" width="8.85546875" style="354"/>
    <col min="12282" max="12282" width="8.85546875" style="354"/>
    <col min="12283" max="12283" width="8.85546875" style="354"/>
    <col min="12284" max="12284" width="8.85546875" style="354"/>
    <col min="12285" max="12285" width="8.85546875" style="354"/>
    <col min="12286" max="12286" width="8.85546875" style="354"/>
    <col min="12287" max="12287" width="8.85546875" style="354"/>
    <col min="12288" max="12288" width="8.85546875" style="354"/>
    <col min="12289" max="12289" width="8.85546875" style="354"/>
    <col min="12290" max="12290" width="8.85546875" style="354"/>
    <col min="12291" max="12291" width="9.7109375" customWidth="true" style="354"/>
    <col min="12292" max="12292" width="21.85546875" customWidth="true" style="354"/>
    <col min="12293" max="12293" width="13" customWidth="true" style="354"/>
    <col min="12294" max="12294" width="14" customWidth="true" style="354"/>
    <col min="12295" max="12295" width="14" customWidth="true" style="354"/>
    <col min="12296" max="12296" width="14" customWidth="true" style="354"/>
    <col min="12297" max="12297" width="17.140625" customWidth="true" style="354"/>
    <col min="12298" max="12298" width="17.7109375" customWidth="true" style="354"/>
    <col min="12299" max="12299" width="16.28515625" customWidth="true" style="354"/>
    <col min="12300" max="12300" width="14" customWidth="true" style="354"/>
    <col min="12301" max="12301" width="17" customWidth="true" style="354"/>
    <col min="12302" max="12302" width="14.42578125" customWidth="true" style="354"/>
    <col min="12303" max="12303" width="8.85546875" style="354"/>
    <col min="12304" max="12304" width="8.85546875" style="354"/>
    <col min="12305" max="12305" width="8.85546875" style="354"/>
    <col min="12306" max="12306" width="8.85546875" style="354"/>
    <col min="12307" max="12307" width="8.85546875" style="354"/>
    <col min="12308" max="12308" width="8.85546875" style="354"/>
    <col min="12309" max="12309" width="8.85546875" style="354"/>
    <col min="12310" max="12310" width="8.85546875" style="354"/>
    <col min="12311" max="12311" width="8.85546875" style="354"/>
    <col min="12312" max="12312" width="8.85546875" style="354"/>
    <col min="12313" max="12313" width="8.85546875" style="354"/>
    <col min="12314" max="12314" width="8.85546875" style="354"/>
    <col min="12315" max="12315" width="8.85546875" style="354"/>
    <col min="12316" max="12316" width="8.85546875" style="354"/>
    <col min="12317" max="12317" width="8.85546875" style="354"/>
    <col min="12318" max="12318" width="8.85546875" style="354"/>
    <col min="12319" max="12319" width="8.85546875" style="354"/>
    <col min="12320" max="12320" width="8.85546875" style="354"/>
    <col min="12321" max="12321" width="8.85546875" style="354"/>
    <col min="12322" max="12322" width="8.85546875" style="354"/>
    <col min="12323" max="12323" width="8.85546875" style="354"/>
    <col min="12324" max="12324" width="8.85546875" style="354"/>
    <col min="12325" max="12325" width="8.85546875" style="354"/>
    <col min="12326" max="12326" width="8.85546875" style="354"/>
    <col min="12327" max="12327" width="8.85546875" style="354"/>
    <col min="12328" max="12328" width="8.85546875" style="354"/>
    <col min="12329" max="12329" width="8.85546875" style="354"/>
    <col min="12330" max="12330" width="8.85546875" style="354"/>
    <col min="12331" max="12331" width="8.85546875" style="354"/>
    <col min="12332" max="12332" width="8.85546875" style="354"/>
    <col min="12333" max="12333" width="8.85546875" style="354"/>
    <col min="12334" max="12334" width="8.85546875" style="354"/>
    <col min="12335" max="12335" width="8.85546875" style="354"/>
    <col min="12336" max="12336" width="8.85546875" style="354"/>
    <col min="12337" max="12337" width="8.85546875" style="354"/>
    <col min="12338" max="12338" width="8.85546875" style="354"/>
    <col min="12339" max="12339" width="8.85546875" style="354"/>
    <col min="12340" max="12340" width="8.85546875" style="354"/>
    <col min="12341" max="12341" width="8.85546875" style="354"/>
    <col min="12342" max="12342" width="8.85546875" style="354"/>
    <col min="12343" max="12343" width="8.85546875" style="354"/>
    <col min="12344" max="12344" width="8.85546875" style="354"/>
    <col min="12345" max="12345" width="8.85546875" style="354"/>
    <col min="12346" max="12346" width="8.85546875" style="354"/>
    <col min="12347" max="12347" width="8.85546875" style="354"/>
    <col min="12348" max="12348" width="8.85546875" style="354"/>
    <col min="12349" max="12349" width="8.85546875" style="354"/>
    <col min="12350" max="12350" width="8.85546875" style="354"/>
    <col min="12351" max="12351" width="8.85546875" style="354"/>
    <col min="12352" max="12352" width="8.85546875" style="354"/>
    <col min="12353" max="12353" width="8.85546875" style="354"/>
    <col min="12354" max="12354" width="8.85546875" style="354"/>
    <col min="12355" max="12355" width="8.85546875" style="354"/>
    <col min="12356" max="12356" width="8.85546875" style="354"/>
    <col min="12357" max="12357" width="8.85546875" style="354"/>
    <col min="12358" max="12358" width="8.85546875" style="354"/>
    <col min="12359" max="12359" width="8.85546875" style="354"/>
    <col min="12360" max="12360" width="8.85546875" style="354"/>
    <col min="12361" max="12361" width="8.85546875" style="354"/>
    <col min="12362" max="12362" width="8.85546875" style="354"/>
    <col min="12363" max="12363" width="8.85546875" style="354"/>
    <col min="12364" max="12364" width="8.85546875" style="354"/>
    <col min="12365" max="12365" width="8.85546875" style="354"/>
    <col min="12366" max="12366" width="8.85546875" style="354"/>
    <col min="12367" max="12367" width="8.85546875" style="354"/>
    <col min="12368" max="12368" width="8.85546875" style="354"/>
    <col min="12369" max="12369" width="8.85546875" style="354"/>
    <col min="12370" max="12370" width="8.85546875" style="354"/>
    <col min="12371" max="12371" width="8.85546875" style="354"/>
    <col min="12372" max="12372" width="8.85546875" style="354"/>
    <col min="12373" max="12373" width="8.85546875" style="354"/>
    <col min="12374" max="12374" width="8.85546875" style="354"/>
    <col min="12375" max="12375" width="8.85546875" style="354"/>
    <col min="12376" max="12376" width="8.85546875" style="354"/>
    <col min="12377" max="12377" width="8.85546875" style="354"/>
    <col min="12378" max="12378" width="8.85546875" style="354"/>
    <col min="12379" max="12379" width="8.85546875" style="354"/>
    <col min="12380" max="12380" width="8.85546875" style="354"/>
    <col min="12381" max="12381" width="8.85546875" style="354"/>
    <col min="12382" max="12382" width="8.85546875" style="354"/>
    <col min="12383" max="12383" width="8.85546875" style="354"/>
    <col min="12384" max="12384" width="8.85546875" style="354"/>
    <col min="12385" max="12385" width="8.85546875" style="354"/>
    <col min="12386" max="12386" width="8.85546875" style="354"/>
    <col min="12387" max="12387" width="8.85546875" style="354"/>
    <col min="12388" max="12388" width="8.85546875" style="354"/>
    <col min="12389" max="12389" width="8.85546875" style="354"/>
    <col min="12390" max="12390" width="8.85546875" style="354"/>
    <col min="12391" max="12391" width="8.85546875" style="354"/>
    <col min="12392" max="12392" width="8.85546875" style="354"/>
    <col min="12393" max="12393" width="8.85546875" style="354"/>
    <col min="12394" max="12394" width="8.85546875" style="354"/>
    <col min="12395" max="12395" width="8.85546875" style="354"/>
    <col min="12396" max="12396" width="8.85546875" style="354"/>
    <col min="12397" max="12397" width="8.85546875" style="354"/>
    <col min="12398" max="12398" width="8.85546875" style="354"/>
    <col min="12399" max="12399" width="8.85546875" style="354"/>
    <col min="12400" max="12400" width="8.85546875" style="354"/>
    <col min="12401" max="12401" width="8.85546875" style="354"/>
    <col min="12402" max="12402" width="8.85546875" style="354"/>
    <col min="12403" max="12403" width="8.85546875" style="354"/>
    <col min="12404" max="12404" width="8.85546875" style="354"/>
    <col min="12405" max="12405" width="8.85546875" style="354"/>
    <col min="12406" max="12406" width="8.85546875" style="354"/>
    <col min="12407" max="12407" width="8.85546875" style="354"/>
    <col min="12408" max="12408" width="8.85546875" style="354"/>
    <col min="12409" max="12409" width="8.85546875" style="354"/>
    <col min="12410" max="12410" width="8.85546875" style="354"/>
    <col min="12411" max="12411" width="8.85546875" style="354"/>
    <col min="12412" max="12412" width="8.85546875" style="354"/>
    <col min="12413" max="12413" width="8.85546875" style="354"/>
    <col min="12414" max="12414" width="8.85546875" style="354"/>
    <col min="12415" max="12415" width="8.85546875" style="354"/>
    <col min="12416" max="12416" width="8.85546875" style="354"/>
    <col min="12417" max="12417" width="8.85546875" style="354"/>
    <col min="12418" max="12418" width="8.85546875" style="354"/>
    <col min="12419" max="12419" width="8.85546875" style="354"/>
    <col min="12420" max="12420" width="8.85546875" style="354"/>
    <col min="12421" max="12421" width="8.85546875" style="354"/>
    <col min="12422" max="12422" width="8.85546875" style="354"/>
    <col min="12423" max="12423" width="8.85546875" style="354"/>
    <col min="12424" max="12424" width="8.85546875" style="354"/>
    <col min="12425" max="12425" width="8.85546875" style="354"/>
    <col min="12426" max="12426" width="8.85546875" style="354"/>
    <col min="12427" max="12427" width="8.85546875" style="354"/>
    <col min="12428" max="12428" width="8.85546875" style="354"/>
    <col min="12429" max="12429" width="8.85546875" style="354"/>
    <col min="12430" max="12430" width="8.85546875" style="354"/>
    <col min="12431" max="12431" width="8.85546875" style="354"/>
    <col min="12432" max="12432" width="8.85546875" style="354"/>
    <col min="12433" max="12433" width="8.85546875" style="354"/>
    <col min="12434" max="12434" width="8.85546875" style="354"/>
    <col min="12435" max="12435" width="8.85546875" style="354"/>
    <col min="12436" max="12436" width="8.85546875" style="354"/>
    <col min="12437" max="12437" width="8.85546875" style="354"/>
    <col min="12438" max="12438" width="8.85546875" style="354"/>
    <col min="12439" max="12439" width="8.85546875" style="354"/>
    <col min="12440" max="12440" width="8.85546875" style="354"/>
    <col min="12441" max="12441" width="8.85546875" style="354"/>
    <col min="12442" max="12442" width="8.85546875" style="354"/>
    <col min="12443" max="12443" width="8.85546875" style="354"/>
    <col min="12444" max="12444" width="8.85546875" style="354"/>
    <col min="12445" max="12445" width="8.85546875" style="354"/>
    <col min="12446" max="12446" width="8.85546875" style="354"/>
    <col min="12447" max="12447" width="8.85546875" style="354"/>
    <col min="12448" max="12448" width="8.85546875" style="354"/>
    <col min="12449" max="12449" width="8.85546875" style="354"/>
    <col min="12450" max="12450" width="8.85546875" style="354"/>
    <col min="12451" max="12451" width="8.85546875" style="354"/>
    <col min="12452" max="12452" width="8.85546875" style="354"/>
    <col min="12453" max="12453" width="8.85546875" style="354"/>
    <col min="12454" max="12454" width="8.85546875" style="354"/>
    <col min="12455" max="12455" width="8.85546875" style="354"/>
    <col min="12456" max="12456" width="8.85546875" style="354"/>
    <col min="12457" max="12457" width="8.85546875" style="354"/>
    <col min="12458" max="12458" width="8.85546875" style="354"/>
    <col min="12459" max="12459" width="8.85546875" style="354"/>
    <col min="12460" max="12460" width="8.85546875" style="354"/>
    <col min="12461" max="12461" width="8.85546875" style="354"/>
    <col min="12462" max="12462" width="8.85546875" style="354"/>
    <col min="12463" max="12463" width="8.85546875" style="354"/>
    <col min="12464" max="12464" width="8.85546875" style="354"/>
    <col min="12465" max="12465" width="8.85546875" style="354"/>
    <col min="12466" max="12466" width="8.85546875" style="354"/>
    <col min="12467" max="12467" width="8.85546875" style="354"/>
    <col min="12468" max="12468" width="8.85546875" style="354"/>
    <col min="12469" max="12469" width="8.85546875" style="354"/>
    <col min="12470" max="12470" width="8.85546875" style="354"/>
    <col min="12471" max="12471" width="8.85546875" style="354"/>
    <col min="12472" max="12472" width="8.85546875" style="354"/>
    <col min="12473" max="12473" width="8.85546875" style="354"/>
    <col min="12474" max="12474" width="8.85546875" style="354"/>
    <col min="12475" max="12475" width="8.85546875" style="354"/>
    <col min="12476" max="12476" width="8.85546875" style="354"/>
    <col min="12477" max="12477" width="8.85546875" style="354"/>
    <col min="12478" max="12478" width="8.85546875" style="354"/>
    <col min="12479" max="12479" width="8.85546875" style="354"/>
    <col min="12480" max="12480" width="8.85546875" style="354"/>
    <col min="12481" max="12481" width="8.85546875" style="354"/>
    <col min="12482" max="12482" width="8.85546875" style="354"/>
    <col min="12483" max="12483" width="8.85546875" style="354"/>
    <col min="12484" max="12484" width="8.85546875" style="354"/>
    <col min="12485" max="12485" width="8.85546875" style="354"/>
    <col min="12486" max="12486" width="8.85546875" style="354"/>
    <col min="12487" max="12487" width="8.85546875" style="354"/>
    <col min="12488" max="12488" width="8.85546875" style="354"/>
    <col min="12489" max="12489" width="8.85546875" style="354"/>
    <col min="12490" max="12490" width="8.85546875" style="354"/>
    <col min="12491" max="12491" width="8.85546875" style="354"/>
    <col min="12492" max="12492" width="8.85546875" style="354"/>
    <col min="12493" max="12493" width="8.85546875" style="354"/>
    <col min="12494" max="12494" width="8.85546875" style="354"/>
    <col min="12495" max="12495" width="8.85546875" style="354"/>
    <col min="12496" max="12496" width="8.85546875" style="354"/>
    <col min="12497" max="12497" width="8.85546875" style="354"/>
    <col min="12498" max="12498" width="8.85546875" style="354"/>
    <col min="12499" max="12499" width="8.85546875" style="354"/>
    <col min="12500" max="12500" width="8.85546875" style="354"/>
    <col min="12501" max="12501" width="8.85546875" style="354"/>
    <col min="12502" max="12502" width="8.85546875" style="354"/>
    <col min="12503" max="12503" width="8.85546875" style="354"/>
    <col min="12504" max="12504" width="8.85546875" style="354"/>
    <col min="12505" max="12505" width="8.85546875" style="354"/>
    <col min="12506" max="12506" width="8.85546875" style="354"/>
    <col min="12507" max="12507" width="8.85546875" style="354"/>
    <col min="12508" max="12508" width="8.85546875" style="354"/>
    <col min="12509" max="12509" width="8.85546875" style="354"/>
    <col min="12510" max="12510" width="8.85546875" style="354"/>
    <col min="12511" max="12511" width="8.85546875" style="354"/>
    <col min="12512" max="12512" width="8.85546875" style="354"/>
    <col min="12513" max="12513" width="8.85546875" style="354"/>
    <col min="12514" max="12514" width="8.85546875" style="354"/>
    <col min="12515" max="12515" width="8.85546875" style="354"/>
    <col min="12516" max="12516" width="8.85546875" style="354"/>
    <col min="12517" max="12517" width="8.85546875" style="354"/>
    <col min="12518" max="12518" width="8.85546875" style="354"/>
    <col min="12519" max="12519" width="8.85546875" style="354"/>
    <col min="12520" max="12520" width="8.85546875" style="354"/>
    <col min="12521" max="12521" width="8.85546875" style="354"/>
    <col min="12522" max="12522" width="8.85546875" style="354"/>
    <col min="12523" max="12523" width="8.85546875" style="354"/>
    <col min="12524" max="12524" width="8.85546875" style="354"/>
    <col min="12525" max="12525" width="8.85546875" style="354"/>
    <col min="12526" max="12526" width="8.85546875" style="354"/>
    <col min="12527" max="12527" width="8.85546875" style="354"/>
    <col min="12528" max="12528" width="8.85546875" style="354"/>
    <col min="12529" max="12529" width="8.85546875" style="354"/>
    <col min="12530" max="12530" width="8.85546875" style="354"/>
    <col min="12531" max="12531" width="8.85546875" style="354"/>
    <col min="12532" max="12532" width="8.85546875" style="354"/>
    <col min="12533" max="12533" width="8.85546875" style="354"/>
    <col min="12534" max="12534" width="8.85546875" style="354"/>
    <col min="12535" max="12535" width="8.85546875" style="354"/>
    <col min="12536" max="12536" width="8.85546875" style="354"/>
    <col min="12537" max="12537" width="8.85546875" style="354"/>
    <col min="12538" max="12538" width="8.85546875" style="354"/>
    <col min="12539" max="12539" width="8.85546875" style="354"/>
    <col min="12540" max="12540" width="8.85546875" style="354"/>
    <col min="12541" max="12541" width="8.85546875" style="354"/>
    <col min="12542" max="12542" width="8.85546875" style="354"/>
    <col min="12543" max="12543" width="8.85546875" style="354"/>
    <col min="12544" max="12544" width="8.85546875" style="354"/>
    <col min="12545" max="12545" width="8.85546875" style="354"/>
    <col min="12546" max="12546" width="8.85546875" style="354"/>
    <col min="12547" max="12547" width="9.7109375" customWidth="true" style="354"/>
    <col min="12548" max="12548" width="21.85546875" customWidth="true" style="354"/>
    <col min="12549" max="12549" width="13" customWidth="true" style="354"/>
    <col min="12550" max="12550" width="14" customWidth="true" style="354"/>
    <col min="12551" max="12551" width="14" customWidth="true" style="354"/>
    <col min="12552" max="12552" width="14" customWidth="true" style="354"/>
    <col min="12553" max="12553" width="17.140625" customWidth="true" style="354"/>
    <col min="12554" max="12554" width="17.7109375" customWidth="true" style="354"/>
    <col min="12555" max="12555" width="16.28515625" customWidth="true" style="354"/>
    <col min="12556" max="12556" width="14" customWidth="true" style="354"/>
    <col min="12557" max="12557" width="17" customWidth="true" style="354"/>
    <col min="12558" max="12558" width="14.42578125" customWidth="true" style="354"/>
    <col min="12559" max="12559" width="8.85546875" style="354"/>
    <col min="12560" max="12560" width="8.85546875" style="354"/>
    <col min="12561" max="12561" width="8.85546875" style="354"/>
    <col min="12562" max="12562" width="8.85546875" style="354"/>
    <col min="12563" max="12563" width="8.85546875" style="354"/>
    <col min="12564" max="12564" width="8.85546875" style="354"/>
    <col min="12565" max="12565" width="8.85546875" style="354"/>
    <col min="12566" max="12566" width="8.85546875" style="354"/>
    <col min="12567" max="12567" width="8.85546875" style="354"/>
    <col min="12568" max="12568" width="8.85546875" style="354"/>
    <col min="12569" max="12569" width="8.85546875" style="354"/>
    <col min="12570" max="12570" width="8.85546875" style="354"/>
    <col min="12571" max="12571" width="8.85546875" style="354"/>
    <col min="12572" max="12572" width="8.85546875" style="354"/>
    <col min="12573" max="12573" width="8.85546875" style="354"/>
    <col min="12574" max="12574" width="8.85546875" style="354"/>
    <col min="12575" max="12575" width="8.85546875" style="354"/>
    <col min="12576" max="12576" width="8.85546875" style="354"/>
    <col min="12577" max="12577" width="8.85546875" style="354"/>
    <col min="12578" max="12578" width="8.85546875" style="354"/>
    <col min="12579" max="12579" width="8.85546875" style="354"/>
    <col min="12580" max="12580" width="8.85546875" style="354"/>
    <col min="12581" max="12581" width="8.85546875" style="354"/>
    <col min="12582" max="12582" width="8.85546875" style="354"/>
    <col min="12583" max="12583" width="8.85546875" style="354"/>
    <col min="12584" max="12584" width="8.85546875" style="354"/>
    <col min="12585" max="12585" width="8.85546875" style="354"/>
    <col min="12586" max="12586" width="8.85546875" style="354"/>
    <col min="12587" max="12587" width="8.85546875" style="354"/>
    <col min="12588" max="12588" width="8.85546875" style="354"/>
    <col min="12589" max="12589" width="8.85546875" style="354"/>
    <col min="12590" max="12590" width="8.85546875" style="354"/>
    <col min="12591" max="12591" width="8.85546875" style="354"/>
    <col min="12592" max="12592" width="8.85546875" style="354"/>
    <col min="12593" max="12593" width="8.85546875" style="354"/>
    <col min="12594" max="12594" width="8.85546875" style="354"/>
    <col min="12595" max="12595" width="8.85546875" style="354"/>
    <col min="12596" max="12596" width="8.85546875" style="354"/>
    <col min="12597" max="12597" width="8.85546875" style="354"/>
    <col min="12598" max="12598" width="8.85546875" style="354"/>
    <col min="12599" max="12599" width="8.85546875" style="354"/>
    <col min="12600" max="12600" width="8.85546875" style="354"/>
    <col min="12601" max="12601" width="8.85546875" style="354"/>
    <col min="12602" max="12602" width="8.85546875" style="354"/>
    <col min="12603" max="12603" width="8.85546875" style="354"/>
    <col min="12604" max="12604" width="8.85546875" style="354"/>
    <col min="12605" max="12605" width="8.85546875" style="354"/>
    <col min="12606" max="12606" width="8.85546875" style="354"/>
    <col min="12607" max="12607" width="8.85546875" style="354"/>
    <col min="12608" max="12608" width="8.85546875" style="354"/>
    <col min="12609" max="12609" width="8.85546875" style="354"/>
    <col min="12610" max="12610" width="8.85546875" style="354"/>
    <col min="12611" max="12611" width="8.85546875" style="354"/>
    <col min="12612" max="12612" width="8.85546875" style="354"/>
    <col min="12613" max="12613" width="8.85546875" style="354"/>
    <col min="12614" max="12614" width="8.85546875" style="354"/>
    <col min="12615" max="12615" width="8.85546875" style="354"/>
    <col min="12616" max="12616" width="8.85546875" style="354"/>
    <col min="12617" max="12617" width="8.85546875" style="354"/>
    <col min="12618" max="12618" width="8.85546875" style="354"/>
    <col min="12619" max="12619" width="8.85546875" style="354"/>
    <col min="12620" max="12620" width="8.85546875" style="354"/>
    <col min="12621" max="12621" width="8.85546875" style="354"/>
    <col min="12622" max="12622" width="8.85546875" style="354"/>
    <col min="12623" max="12623" width="8.85546875" style="354"/>
    <col min="12624" max="12624" width="8.85546875" style="354"/>
    <col min="12625" max="12625" width="8.85546875" style="354"/>
    <col min="12626" max="12626" width="8.85546875" style="354"/>
    <col min="12627" max="12627" width="8.85546875" style="354"/>
    <col min="12628" max="12628" width="8.85546875" style="354"/>
    <col min="12629" max="12629" width="8.85546875" style="354"/>
    <col min="12630" max="12630" width="8.85546875" style="354"/>
    <col min="12631" max="12631" width="8.85546875" style="354"/>
    <col min="12632" max="12632" width="8.85546875" style="354"/>
    <col min="12633" max="12633" width="8.85546875" style="354"/>
    <col min="12634" max="12634" width="8.85546875" style="354"/>
    <col min="12635" max="12635" width="8.85546875" style="354"/>
    <col min="12636" max="12636" width="8.85546875" style="354"/>
    <col min="12637" max="12637" width="8.85546875" style="354"/>
    <col min="12638" max="12638" width="8.85546875" style="354"/>
    <col min="12639" max="12639" width="8.85546875" style="354"/>
    <col min="12640" max="12640" width="8.85546875" style="354"/>
    <col min="12641" max="12641" width="8.85546875" style="354"/>
    <col min="12642" max="12642" width="8.85546875" style="354"/>
    <col min="12643" max="12643" width="8.85546875" style="354"/>
    <col min="12644" max="12644" width="8.85546875" style="354"/>
    <col min="12645" max="12645" width="8.85546875" style="354"/>
    <col min="12646" max="12646" width="8.85546875" style="354"/>
    <col min="12647" max="12647" width="8.85546875" style="354"/>
    <col min="12648" max="12648" width="8.85546875" style="354"/>
    <col min="12649" max="12649" width="8.85546875" style="354"/>
    <col min="12650" max="12650" width="8.85546875" style="354"/>
    <col min="12651" max="12651" width="8.85546875" style="354"/>
    <col min="12652" max="12652" width="8.85546875" style="354"/>
    <col min="12653" max="12653" width="8.85546875" style="354"/>
    <col min="12654" max="12654" width="8.85546875" style="354"/>
    <col min="12655" max="12655" width="8.85546875" style="354"/>
    <col min="12656" max="12656" width="8.85546875" style="354"/>
    <col min="12657" max="12657" width="8.85546875" style="354"/>
    <col min="12658" max="12658" width="8.85546875" style="354"/>
    <col min="12659" max="12659" width="8.85546875" style="354"/>
    <col min="12660" max="12660" width="8.85546875" style="354"/>
    <col min="12661" max="12661" width="8.85546875" style="354"/>
    <col min="12662" max="12662" width="8.85546875" style="354"/>
    <col min="12663" max="12663" width="8.85546875" style="354"/>
    <col min="12664" max="12664" width="8.85546875" style="354"/>
    <col min="12665" max="12665" width="8.85546875" style="354"/>
    <col min="12666" max="12666" width="8.85546875" style="354"/>
    <col min="12667" max="12667" width="8.85546875" style="354"/>
    <col min="12668" max="12668" width="8.85546875" style="354"/>
    <col min="12669" max="12669" width="8.85546875" style="354"/>
    <col min="12670" max="12670" width="8.85546875" style="354"/>
    <col min="12671" max="12671" width="8.85546875" style="354"/>
    <col min="12672" max="12672" width="8.85546875" style="354"/>
    <col min="12673" max="12673" width="8.85546875" style="354"/>
    <col min="12674" max="12674" width="8.85546875" style="354"/>
    <col min="12675" max="12675" width="8.85546875" style="354"/>
    <col min="12676" max="12676" width="8.85546875" style="354"/>
    <col min="12677" max="12677" width="8.85546875" style="354"/>
    <col min="12678" max="12678" width="8.85546875" style="354"/>
    <col min="12679" max="12679" width="8.85546875" style="354"/>
    <col min="12680" max="12680" width="8.85546875" style="354"/>
    <col min="12681" max="12681" width="8.85546875" style="354"/>
    <col min="12682" max="12682" width="8.85546875" style="354"/>
    <col min="12683" max="12683" width="8.85546875" style="354"/>
    <col min="12684" max="12684" width="8.85546875" style="354"/>
    <col min="12685" max="12685" width="8.85546875" style="354"/>
    <col min="12686" max="12686" width="8.85546875" style="354"/>
    <col min="12687" max="12687" width="8.85546875" style="354"/>
    <col min="12688" max="12688" width="8.85546875" style="354"/>
    <col min="12689" max="12689" width="8.85546875" style="354"/>
    <col min="12690" max="12690" width="8.85546875" style="354"/>
    <col min="12691" max="12691" width="8.85546875" style="354"/>
    <col min="12692" max="12692" width="8.85546875" style="354"/>
    <col min="12693" max="12693" width="8.85546875" style="354"/>
    <col min="12694" max="12694" width="8.85546875" style="354"/>
    <col min="12695" max="12695" width="8.85546875" style="354"/>
    <col min="12696" max="12696" width="8.85546875" style="354"/>
    <col min="12697" max="12697" width="8.85546875" style="354"/>
    <col min="12698" max="12698" width="8.85546875" style="354"/>
    <col min="12699" max="12699" width="8.85546875" style="354"/>
    <col min="12700" max="12700" width="8.85546875" style="354"/>
    <col min="12701" max="12701" width="8.85546875" style="354"/>
    <col min="12702" max="12702" width="8.85546875" style="354"/>
    <col min="12703" max="12703" width="8.85546875" style="354"/>
    <col min="12704" max="12704" width="8.85546875" style="354"/>
    <col min="12705" max="12705" width="8.85546875" style="354"/>
    <col min="12706" max="12706" width="8.85546875" style="354"/>
    <col min="12707" max="12707" width="8.85546875" style="354"/>
    <col min="12708" max="12708" width="8.85546875" style="354"/>
    <col min="12709" max="12709" width="8.85546875" style="354"/>
    <col min="12710" max="12710" width="8.85546875" style="354"/>
    <col min="12711" max="12711" width="8.85546875" style="354"/>
    <col min="12712" max="12712" width="8.85546875" style="354"/>
    <col min="12713" max="12713" width="8.85546875" style="354"/>
    <col min="12714" max="12714" width="8.85546875" style="354"/>
    <col min="12715" max="12715" width="8.85546875" style="354"/>
    <col min="12716" max="12716" width="8.85546875" style="354"/>
    <col min="12717" max="12717" width="8.85546875" style="354"/>
    <col min="12718" max="12718" width="8.85546875" style="354"/>
    <col min="12719" max="12719" width="8.85546875" style="354"/>
    <col min="12720" max="12720" width="8.85546875" style="354"/>
    <col min="12721" max="12721" width="8.85546875" style="354"/>
    <col min="12722" max="12722" width="8.85546875" style="354"/>
    <col min="12723" max="12723" width="8.85546875" style="354"/>
    <col min="12724" max="12724" width="8.85546875" style="354"/>
    <col min="12725" max="12725" width="8.85546875" style="354"/>
    <col min="12726" max="12726" width="8.85546875" style="354"/>
    <col min="12727" max="12727" width="8.85546875" style="354"/>
    <col min="12728" max="12728" width="8.85546875" style="354"/>
    <col min="12729" max="12729" width="8.85546875" style="354"/>
    <col min="12730" max="12730" width="8.85546875" style="354"/>
    <col min="12731" max="12731" width="8.85546875" style="354"/>
    <col min="12732" max="12732" width="8.85546875" style="354"/>
    <col min="12733" max="12733" width="8.85546875" style="354"/>
    <col min="12734" max="12734" width="8.85546875" style="354"/>
    <col min="12735" max="12735" width="8.85546875" style="354"/>
    <col min="12736" max="12736" width="8.85546875" style="354"/>
    <col min="12737" max="12737" width="8.85546875" style="354"/>
    <col min="12738" max="12738" width="8.85546875" style="354"/>
    <col min="12739" max="12739" width="8.85546875" style="354"/>
    <col min="12740" max="12740" width="8.85546875" style="354"/>
    <col min="12741" max="12741" width="8.85546875" style="354"/>
    <col min="12742" max="12742" width="8.85546875" style="354"/>
    <col min="12743" max="12743" width="8.85546875" style="354"/>
    <col min="12744" max="12744" width="8.85546875" style="354"/>
    <col min="12745" max="12745" width="8.85546875" style="354"/>
    <col min="12746" max="12746" width="8.85546875" style="354"/>
    <col min="12747" max="12747" width="8.85546875" style="354"/>
    <col min="12748" max="12748" width="8.85546875" style="354"/>
    <col min="12749" max="12749" width="8.85546875" style="354"/>
    <col min="12750" max="12750" width="8.85546875" style="354"/>
    <col min="12751" max="12751" width="8.85546875" style="354"/>
    <col min="12752" max="12752" width="8.85546875" style="354"/>
    <col min="12753" max="12753" width="8.85546875" style="354"/>
    <col min="12754" max="12754" width="8.85546875" style="354"/>
    <col min="12755" max="12755" width="8.85546875" style="354"/>
    <col min="12756" max="12756" width="8.85546875" style="354"/>
    <col min="12757" max="12757" width="8.85546875" style="354"/>
    <col min="12758" max="12758" width="8.85546875" style="354"/>
    <col min="12759" max="12759" width="8.85546875" style="354"/>
    <col min="12760" max="12760" width="8.85546875" style="354"/>
    <col min="12761" max="12761" width="8.85546875" style="354"/>
    <col min="12762" max="12762" width="8.85546875" style="354"/>
    <col min="12763" max="12763" width="8.85546875" style="354"/>
    <col min="12764" max="12764" width="8.85546875" style="354"/>
    <col min="12765" max="12765" width="8.85546875" style="354"/>
    <col min="12766" max="12766" width="8.85546875" style="354"/>
    <col min="12767" max="12767" width="8.85546875" style="354"/>
    <col min="12768" max="12768" width="8.85546875" style="354"/>
    <col min="12769" max="12769" width="8.85546875" style="354"/>
    <col min="12770" max="12770" width="8.85546875" style="354"/>
    <col min="12771" max="12771" width="8.85546875" style="354"/>
    <col min="12772" max="12772" width="8.85546875" style="354"/>
    <col min="12773" max="12773" width="8.85546875" style="354"/>
    <col min="12774" max="12774" width="8.85546875" style="354"/>
    <col min="12775" max="12775" width="8.85546875" style="354"/>
    <col min="12776" max="12776" width="8.85546875" style="354"/>
    <col min="12777" max="12777" width="8.85546875" style="354"/>
    <col min="12778" max="12778" width="8.85546875" style="354"/>
    <col min="12779" max="12779" width="8.85546875" style="354"/>
    <col min="12780" max="12780" width="8.85546875" style="354"/>
    <col min="12781" max="12781" width="8.85546875" style="354"/>
    <col min="12782" max="12782" width="8.85546875" style="354"/>
    <col min="12783" max="12783" width="8.85546875" style="354"/>
    <col min="12784" max="12784" width="8.85546875" style="354"/>
    <col min="12785" max="12785" width="8.85546875" style="354"/>
    <col min="12786" max="12786" width="8.85546875" style="354"/>
    <col min="12787" max="12787" width="8.85546875" style="354"/>
    <col min="12788" max="12788" width="8.85546875" style="354"/>
    <col min="12789" max="12789" width="8.85546875" style="354"/>
    <col min="12790" max="12790" width="8.85546875" style="354"/>
    <col min="12791" max="12791" width="8.85546875" style="354"/>
    <col min="12792" max="12792" width="8.85546875" style="354"/>
    <col min="12793" max="12793" width="8.85546875" style="354"/>
    <col min="12794" max="12794" width="8.85546875" style="354"/>
    <col min="12795" max="12795" width="8.85546875" style="354"/>
    <col min="12796" max="12796" width="8.85546875" style="354"/>
    <col min="12797" max="12797" width="8.85546875" style="354"/>
    <col min="12798" max="12798" width="8.85546875" style="354"/>
    <col min="12799" max="12799" width="8.85546875" style="354"/>
    <col min="12800" max="12800" width="8.85546875" style="354"/>
    <col min="12801" max="12801" width="8.85546875" style="354"/>
    <col min="12802" max="12802" width="8.85546875" style="354"/>
    <col min="12803" max="12803" width="9.7109375" customWidth="true" style="354"/>
    <col min="12804" max="12804" width="21.85546875" customWidth="true" style="354"/>
    <col min="12805" max="12805" width="13" customWidth="true" style="354"/>
    <col min="12806" max="12806" width="14" customWidth="true" style="354"/>
    <col min="12807" max="12807" width="14" customWidth="true" style="354"/>
    <col min="12808" max="12808" width="14" customWidth="true" style="354"/>
    <col min="12809" max="12809" width="17.140625" customWidth="true" style="354"/>
    <col min="12810" max="12810" width="17.7109375" customWidth="true" style="354"/>
    <col min="12811" max="12811" width="16.28515625" customWidth="true" style="354"/>
    <col min="12812" max="12812" width="14" customWidth="true" style="354"/>
    <col min="12813" max="12813" width="17" customWidth="true" style="354"/>
    <col min="12814" max="12814" width="14.42578125" customWidth="true" style="354"/>
    <col min="12815" max="12815" width="8.85546875" style="354"/>
    <col min="12816" max="12816" width="8.85546875" style="354"/>
    <col min="12817" max="12817" width="8.85546875" style="354"/>
    <col min="12818" max="12818" width="8.85546875" style="354"/>
    <col min="12819" max="12819" width="8.85546875" style="354"/>
    <col min="12820" max="12820" width="8.85546875" style="354"/>
    <col min="12821" max="12821" width="8.85546875" style="354"/>
    <col min="12822" max="12822" width="8.85546875" style="354"/>
    <col min="12823" max="12823" width="8.85546875" style="354"/>
    <col min="12824" max="12824" width="8.85546875" style="354"/>
    <col min="12825" max="12825" width="8.85546875" style="354"/>
    <col min="12826" max="12826" width="8.85546875" style="354"/>
    <col min="12827" max="12827" width="8.85546875" style="354"/>
    <col min="12828" max="12828" width="8.85546875" style="354"/>
    <col min="12829" max="12829" width="8.85546875" style="354"/>
    <col min="12830" max="12830" width="8.85546875" style="354"/>
    <col min="12831" max="12831" width="8.85546875" style="354"/>
    <col min="12832" max="12832" width="8.85546875" style="354"/>
    <col min="12833" max="12833" width="8.85546875" style="354"/>
    <col min="12834" max="12834" width="8.85546875" style="354"/>
    <col min="12835" max="12835" width="8.85546875" style="354"/>
    <col min="12836" max="12836" width="8.85546875" style="354"/>
    <col min="12837" max="12837" width="8.85546875" style="354"/>
    <col min="12838" max="12838" width="8.85546875" style="354"/>
    <col min="12839" max="12839" width="8.85546875" style="354"/>
    <col min="12840" max="12840" width="8.85546875" style="354"/>
    <col min="12841" max="12841" width="8.85546875" style="354"/>
    <col min="12842" max="12842" width="8.85546875" style="354"/>
    <col min="12843" max="12843" width="8.85546875" style="354"/>
    <col min="12844" max="12844" width="8.85546875" style="354"/>
    <col min="12845" max="12845" width="8.85546875" style="354"/>
    <col min="12846" max="12846" width="8.85546875" style="354"/>
    <col min="12847" max="12847" width="8.85546875" style="354"/>
    <col min="12848" max="12848" width="8.85546875" style="354"/>
    <col min="12849" max="12849" width="8.85546875" style="354"/>
    <col min="12850" max="12850" width="8.85546875" style="354"/>
    <col min="12851" max="12851" width="8.85546875" style="354"/>
    <col min="12852" max="12852" width="8.85546875" style="354"/>
    <col min="12853" max="12853" width="8.85546875" style="354"/>
    <col min="12854" max="12854" width="8.85546875" style="354"/>
    <col min="12855" max="12855" width="8.85546875" style="354"/>
    <col min="12856" max="12856" width="8.85546875" style="354"/>
    <col min="12857" max="12857" width="8.85546875" style="354"/>
    <col min="12858" max="12858" width="8.85546875" style="354"/>
    <col min="12859" max="12859" width="8.85546875" style="354"/>
    <col min="12860" max="12860" width="8.85546875" style="354"/>
    <col min="12861" max="12861" width="8.85546875" style="354"/>
    <col min="12862" max="12862" width="8.85546875" style="354"/>
    <col min="12863" max="12863" width="8.85546875" style="354"/>
    <col min="12864" max="12864" width="8.85546875" style="354"/>
    <col min="12865" max="12865" width="8.85546875" style="354"/>
    <col min="12866" max="12866" width="8.85546875" style="354"/>
    <col min="12867" max="12867" width="8.85546875" style="354"/>
    <col min="12868" max="12868" width="8.85546875" style="354"/>
    <col min="12869" max="12869" width="8.85546875" style="354"/>
    <col min="12870" max="12870" width="8.85546875" style="354"/>
    <col min="12871" max="12871" width="8.85546875" style="354"/>
    <col min="12872" max="12872" width="8.85546875" style="354"/>
    <col min="12873" max="12873" width="8.85546875" style="354"/>
    <col min="12874" max="12874" width="8.85546875" style="354"/>
    <col min="12875" max="12875" width="8.85546875" style="354"/>
    <col min="12876" max="12876" width="8.85546875" style="354"/>
    <col min="12877" max="12877" width="8.85546875" style="354"/>
    <col min="12878" max="12878" width="8.85546875" style="354"/>
    <col min="12879" max="12879" width="8.85546875" style="354"/>
    <col min="12880" max="12880" width="8.85546875" style="354"/>
    <col min="12881" max="12881" width="8.85546875" style="354"/>
    <col min="12882" max="12882" width="8.85546875" style="354"/>
    <col min="12883" max="12883" width="8.85546875" style="354"/>
    <col min="12884" max="12884" width="8.85546875" style="354"/>
    <col min="12885" max="12885" width="8.85546875" style="354"/>
    <col min="12886" max="12886" width="8.85546875" style="354"/>
    <col min="12887" max="12887" width="8.85546875" style="354"/>
    <col min="12888" max="12888" width="8.85546875" style="354"/>
    <col min="12889" max="12889" width="8.85546875" style="354"/>
    <col min="12890" max="12890" width="8.85546875" style="354"/>
    <col min="12891" max="12891" width="8.85546875" style="354"/>
    <col min="12892" max="12892" width="8.85546875" style="354"/>
    <col min="12893" max="12893" width="8.85546875" style="354"/>
    <col min="12894" max="12894" width="8.85546875" style="354"/>
    <col min="12895" max="12895" width="8.85546875" style="354"/>
    <col min="12896" max="12896" width="8.85546875" style="354"/>
    <col min="12897" max="12897" width="8.85546875" style="354"/>
    <col min="12898" max="12898" width="8.85546875" style="354"/>
    <col min="12899" max="12899" width="8.85546875" style="354"/>
    <col min="12900" max="12900" width="8.85546875" style="354"/>
    <col min="12901" max="12901" width="8.85546875" style="354"/>
    <col min="12902" max="12902" width="8.85546875" style="354"/>
    <col min="12903" max="12903" width="8.85546875" style="354"/>
    <col min="12904" max="12904" width="8.85546875" style="354"/>
    <col min="12905" max="12905" width="8.85546875" style="354"/>
    <col min="12906" max="12906" width="8.85546875" style="354"/>
    <col min="12907" max="12907" width="8.85546875" style="354"/>
    <col min="12908" max="12908" width="8.85546875" style="354"/>
    <col min="12909" max="12909" width="8.85546875" style="354"/>
    <col min="12910" max="12910" width="8.85546875" style="354"/>
    <col min="12911" max="12911" width="8.85546875" style="354"/>
    <col min="12912" max="12912" width="8.85546875" style="354"/>
    <col min="12913" max="12913" width="8.85546875" style="354"/>
    <col min="12914" max="12914" width="8.85546875" style="354"/>
    <col min="12915" max="12915" width="8.85546875" style="354"/>
    <col min="12916" max="12916" width="8.85546875" style="354"/>
    <col min="12917" max="12917" width="8.85546875" style="354"/>
    <col min="12918" max="12918" width="8.85546875" style="354"/>
    <col min="12919" max="12919" width="8.85546875" style="354"/>
    <col min="12920" max="12920" width="8.85546875" style="354"/>
    <col min="12921" max="12921" width="8.85546875" style="354"/>
    <col min="12922" max="12922" width="8.85546875" style="354"/>
    <col min="12923" max="12923" width="8.85546875" style="354"/>
    <col min="12924" max="12924" width="8.85546875" style="354"/>
    <col min="12925" max="12925" width="8.85546875" style="354"/>
    <col min="12926" max="12926" width="8.85546875" style="354"/>
    <col min="12927" max="12927" width="8.85546875" style="354"/>
    <col min="12928" max="12928" width="8.85546875" style="354"/>
    <col min="12929" max="12929" width="8.85546875" style="354"/>
    <col min="12930" max="12930" width="8.85546875" style="354"/>
    <col min="12931" max="12931" width="8.85546875" style="354"/>
    <col min="12932" max="12932" width="8.85546875" style="354"/>
    <col min="12933" max="12933" width="8.85546875" style="354"/>
    <col min="12934" max="12934" width="8.85546875" style="354"/>
    <col min="12935" max="12935" width="8.85546875" style="354"/>
    <col min="12936" max="12936" width="8.85546875" style="354"/>
    <col min="12937" max="12937" width="8.85546875" style="354"/>
    <col min="12938" max="12938" width="8.85546875" style="354"/>
    <col min="12939" max="12939" width="8.85546875" style="354"/>
    <col min="12940" max="12940" width="8.85546875" style="354"/>
    <col min="12941" max="12941" width="8.85546875" style="354"/>
    <col min="12942" max="12942" width="8.85546875" style="354"/>
    <col min="12943" max="12943" width="8.85546875" style="354"/>
    <col min="12944" max="12944" width="8.85546875" style="354"/>
    <col min="12945" max="12945" width="8.85546875" style="354"/>
    <col min="12946" max="12946" width="8.85546875" style="354"/>
    <col min="12947" max="12947" width="8.85546875" style="354"/>
    <col min="12948" max="12948" width="8.85546875" style="354"/>
    <col min="12949" max="12949" width="8.85546875" style="354"/>
    <col min="12950" max="12950" width="8.85546875" style="354"/>
    <col min="12951" max="12951" width="8.85546875" style="354"/>
    <col min="12952" max="12952" width="8.85546875" style="354"/>
    <col min="12953" max="12953" width="8.85546875" style="354"/>
    <col min="12954" max="12954" width="8.85546875" style="354"/>
    <col min="12955" max="12955" width="8.85546875" style="354"/>
    <col min="12956" max="12956" width="8.85546875" style="354"/>
    <col min="12957" max="12957" width="8.85546875" style="354"/>
    <col min="12958" max="12958" width="8.85546875" style="354"/>
    <col min="12959" max="12959" width="8.85546875" style="354"/>
    <col min="12960" max="12960" width="8.85546875" style="354"/>
    <col min="12961" max="12961" width="8.85546875" style="354"/>
    <col min="12962" max="12962" width="8.85546875" style="354"/>
    <col min="12963" max="12963" width="8.85546875" style="354"/>
    <col min="12964" max="12964" width="8.85546875" style="354"/>
    <col min="12965" max="12965" width="8.85546875" style="354"/>
    <col min="12966" max="12966" width="8.85546875" style="354"/>
    <col min="12967" max="12967" width="8.85546875" style="354"/>
    <col min="12968" max="12968" width="8.85546875" style="354"/>
    <col min="12969" max="12969" width="8.85546875" style="354"/>
    <col min="12970" max="12970" width="8.85546875" style="354"/>
    <col min="12971" max="12971" width="8.85546875" style="354"/>
    <col min="12972" max="12972" width="8.85546875" style="354"/>
    <col min="12973" max="12973" width="8.85546875" style="354"/>
    <col min="12974" max="12974" width="8.85546875" style="354"/>
    <col min="12975" max="12975" width="8.85546875" style="354"/>
    <col min="12976" max="12976" width="8.85546875" style="354"/>
    <col min="12977" max="12977" width="8.85546875" style="354"/>
    <col min="12978" max="12978" width="8.85546875" style="354"/>
    <col min="12979" max="12979" width="8.85546875" style="354"/>
    <col min="12980" max="12980" width="8.85546875" style="354"/>
    <col min="12981" max="12981" width="8.85546875" style="354"/>
    <col min="12982" max="12982" width="8.85546875" style="354"/>
    <col min="12983" max="12983" width="8.85546875" style="354"/>
    <col min="12984" max="12984" width="8.85546875" style="354"/>
    <col min="12985" max="12985" width="8.85546875" style="354"/>
    <col min="12986" max="12986" width="8.85546875" style="354"/>
    <col min="12987" max="12987" width="8.85546875" style="354"/>
    <col min="12988" max="12988" width="8.85546875" style="354"/>
    <col min="12989" max="12989" width="8.85546875" style="354"/>
    <col min="12990" max="12990" width="8.85546875" style="354"/>
    <col min="12991" max="12991" width="8.85546875" style="354"/>
    <col min="12992" max="12992" width="8.85546875" style="354"/>
    <col min="12993" max="12993" width="8.85546875" style="354"/>
    <col min="12994" max="12994" width="8.85546875" style="354"/>
    <col min="12995" max="12995" width="8.85546875" style="354"/>
    <col min="12996" max="12996" width="8.85546875" style="354"/>
    <col min="12997" max="12997" width="8.85546875" style="354"/>
    <col min="12998" max="12998" width="8.85546875" style="354"/>
    <col min="12999" max="12999" width="8.85546875" style="354"/>
    <col min="13000" max="13000" width="8.85546875" style="354"/>
    <col min="13001" max="13001" width="8.85546875" style="354"/>
    <col min="13002" max="13002" width="8.85546875" style="354"/>
    <col min="13003" max="13003" width="8.85546875" style="354"/>
    <col min="13004" max="13004" width="8.85546875" style="354"/>
    <col min="13005" max="13005" width="8.85546875" style="354"/>
    <col min="13006" max="13006" width="8.85546875" style="354"/>
    <col min="13007" max="13007" width="8.85546875" style="354"/>
    <col min="13008" max="13008" width="8.85546875" style="354"/>
    <col min="13009" max="13009" width="8.85546875" style="354"/>
    <col min="13010" max="13010" width="8.85546875" style="354"/>
    <col min="13011" max="13011" width="8.85546875" style="354"/>
    <col min="13012" max="13012" width="8.85546875" style="354"/>
    <col min="13013" max="13013" width="8.85546875" style="354"/>
    <col min="13014" max="13014" width="8.85546875" style="354"/>
    <col min="13015" max="13015" width="8.85546875" style="354"/>
    <col min="13016" max="13016" width="8.85546875" style="354"/>
    <col min="13017" max="13017" width="8.85546875" style="354"/>
    <col min="13018" max="13018" width="8.85546875" style="354"/>
    <col min="13019" max="13019" width="8.85546875" style="354"/>
    <col min="13020" max="13020" width="8.85546875" style="354"/>
    <col min="13021" max="13021" width="8.85546875" style="354"/>
    <col min="13022" max="13022" width="8.85546875" style="354"/>
    <col min="13023" max="13023" width="8.85546875" style="354"/>
    <col min="13024" max="13024" width="8.85546875" style="354"/>
    <col min="13025" max="13025" width="8.85546875" style="354"/>
    <col min="13026" max="13026" width="8.85546875" style="354"/>
    <col min="13027" max="13027" width="8.85546875" style="354"/>
    <col min="13028" max="13028" width="8.85546875" style="354"/>
    <col min="13029" max="13029" width="8.85546875" style="354"/>
    <col min="13030" max="13030" width="8.85546875" style="354"/>
    <col min="13031" max="13031" width="8.85546875" style="354"/>
    <col min="13032" max="13032" width="8.85546875" style="354"/>
    <col min="13033" max="13033" width="8.85546875" style="354"/>
    <col min="13034" max="13034" width="8.85546875" style="354"/>
    <col min="13035" max="13035" width="8.85546875" style="354"/>
    <col min="13036" max="13036" width="8.85546875" style="354"/>
    <col min="13037" max="13037" width="8.85546875" style="354"/>
    <col min="13038" max="13038" width="8.85546875" style="354"/>
    <col min="13039" max="13039" width="8.85546875" style="354"/>
    <col min="13040" max="13040" width="8.85546875" style="354"/>
    <col min="13041" max="13041" width="8.85546875" style="354"/>
    <col min="13042" max="13042" width="8.85546875" style="354"/>
    <col min="13043" max="13043" width="8.85546875" style="354"/>
    <col min="13044" max="13044" width="8.85546875" style="354"/>
    <col min="13045" max="13045" width="8.85546875" style="354"/>
    <col min="13046" max="13046" width="8.85546875" style="354"/>
    <col min="13047" max="13047" width="8.85546875" style="354"/>
    <col min="13048" max="13048" width="8.85546875" style="354"/>
    <col min="13049" max="13049" width="8.85546875" style="354"/>
    <col min="13050" max="13050" width="8.85546875" style="354"/>
    <col min="13051" max="13051" width="8.85546875" style="354"/>
    <col min="13052" max="13052" width="8.85546875" style="354"/>
    <col min="13053" max="13053" width="8.85546875" style="354"/>
    <col min="13054" max="13054" width="8.85546875" style="354"/>
    <col min="13055" max="13055" width="8.85546875" style="354"/>
    <col min="13056" max="13056" width="8.85546875" style="354"/>
    <col min="13057" max="13057" width="8.85546875" style="354"/>
    <col min="13058" max="13058" width="8.85546875" style="354"/>
    <col min="13059" max="13059" width="9.7109375" customWidth="true" style="354"/>
    <col min="13060" max="13060" width="21.85546875" customWidth="true" style="354"/>
    <col min="13061" max="13061" width="13" customWidth="true" style="354"/>
    <col min="13062" max="13062" width="14" customWidth="true" style="354"/>
    <col min="13063" max="13063" width="14" customWidth="true" style="354"/>
    <col min="13064" max="13064" width="14" customWidth="true" style="354"/>
    <col min="13065" max="13065" width="17.140625" customWidth="true" style="354"/>
    <col min="13066" max="13066" width="17.7109375" customWidth="true" style="354"/>
    <col min="13067" max="13067" width="16.28515625" customWidth="true" style="354"/>
    <col min="13068" max="13068" width="14" customWidth="true" style="354"/>
    <col min="13069" max="13069" width="17" customWidth="true" style="354"/>
    <col min="13070" max="13070" width="14.42578125" customWidth="true" style="354"/>
    <col min="13071" max="13071" width="8.85546875" style="354"/>
    <col min="13072" max="13072" width="8.85546875" style="354"/>
    <col min="13073" max="13073" width="8.85546875" style="354"/>
    <col min="13074" max="13074" width="8.85546875" style="354"/>
    <col min="13075" max="13075" width="8.85546875" style="354"/>
    <col min="13076" max="13076" width="8.85546875" style="354"/>
    <col min="13077" max="13077" width="8.85546875" style="354"/>
    <col min="13078" max="13078" width="8.85546875" style="354"/>
    <col min="13079" max="13079" width="8.85546875" style="354"/>
    <col min="13080" max="13080" width="8.85546875" style="354"/>
    <col min="13081" max="13081" width="8.85546875" style="354"/>
    <col min="13082" max="13082" width="8.85546875" style="354"/>
    <col min="13083" max="13083" width="8.85546875" style="354"/>
    <col min="13084" max="13084" width="8.85546875" style="354"/>
    <col min="13085" max="13085" width="8.85546875" style="354"/>
    <col min="13086" max="13086" width="8.85546875" style="354"/>
    <col min="13087" max="13087" width="8.85546875" style="354"/>
    <col min="13088" max="13088" width="8.85546875" style="354"/>
    <col min="13089" max="13089" width="8.85546875" style="354"/>
    <col min="13090" max="13090" width="8.85546875" style="354"/>
    <col min="13091" max="13091" width="8.85546875" style="354"/>
    <col min="13092" max="13092" width="8.85546875" style="354"/>
    <col min="13093" max="13093" width="8.85546875" style="354"/>
    <col min="13094" max="13094" width="8.85546875" style="354"/>
    <col min="13095" max="13095" width="8.85546875" style="354"/>
    <col min="13096" max="13096" width="8.85546875" style="354"/>
    <col min="13097" max="13097" width="8.85546875" style="354"/>
    <col min="13098" max="13098" width="8.85546875" style="354"/>
    <col min="13099" max="13099" width="8.85546875" style="354"/>
    <col min="13100" max="13100" width="8.85546875" style="354"/>
    <col min="13101" max="13101" width="8.85546875" style="354"/>
    <col min="13102" max="13102" width="8.85546875" style="354"/>
    <col min="13103" max="13103" width="8.85546875" style="354"/>
    <col min="13104" max="13104" width="8.85546875" style="354"/>
    <col min="13105" max="13105" width="8.85546875" style="354"/>
    <col min="13106" max="13106" width="8.85546875" style="354"/>
    <col min="13107" max="13107" width="8.85546875" style="354"/>
    <col min="13108" max="13108" width="8.85546875" style="354"/>
    <col min="13109" max="13109" width="8.85546875" style="354"/>
    <col min="13110" max="13110" width="8.85546875" style="354"/>
    <col min="13111" max="13111" width="8.85546875" style="354"/>
    <col min="13112" max="13112" width="8.85546875" style="354"/>
    <col min="13113" max="13113" width="8.85546875" style="354"/>
    <col min="13114" max="13114" width="8.85546875" style="354"/>
    <col min="13115" max="13115" width="8.85546875" style="354"/>
    <col min="13116" max="13116" width="8.85546875" style="354"/>
    <col min="13117" max="13117" width="8.85546875" style="354"/>
    <col min="13118" max="13118" width="8.85546875" style="354"/>
    <col min="13119" max="13119" width="8.85546875" style="354"/>
    <col min="13120" max="13120" width="8.85546875" style="354"/>
    <col min="13121" max="13121" width="8.85546875" style="354"/>
    <col min="13122" max="13122" width="8.85546875" style="354"/>
    <col min="13123" max="13123" width="8.85546875" style="354"/>
    <col min="13124" max="13124" width="8.85546875" style="354"/>
    <col min="13125" max="13125" width="8.85546875" style="354"/>
    <col min="13126" max="13126" width="8.85546875" style="354"/>
    <col min="13127" max="13127" width="8.85546875" style="354"/>
    <col min="13128" max="13128" width="8.85546875" style="354"/>
    <col min="13129" max="13129" width="8.85546875" style="354"/>
    <col min="13130" max="13130" width="8.85546875" style="354"/>
    <col min="13131" max="13131" width="8.85546875" style="354"/>
    <col min="13132" max="13132" width="8.85546875" style="354"/>
    <col min="13133" max="13133" width="8.85546875" style="354"/>
    <col min="13134" max="13134" width="8.85546875" style="354"/>
    <col min="13135" max="13135" width="8.85546875" style="354"/>
    <col min="13136" max="13136" width="8.85546875" style="354"/>
    <col min="13137" max="13137" width="8.85546875" style="354"/>
    <col min="13138" max="13138" width="8.85546875" style="354"/>
    <col min="13139" max="13139" width="8.85546875" style="354"/>
    <col min="13140" max="13140" width="8.85546875" style="354"/>
    <col min="13141" max="13141" width="8.85546875" style="354"/>
    <col min="13142" max="13142" width="8.85546875" style="354"/>
    <col min="13143" max="13143" width="8.85546875" style="354"/>
    <col min="13144" max="13144" width="8.85546875" style="354"/>
    <col min="13145" max="13145" width="8.85546875" style="354"/>
    <col min="13146" max="13146" width="8.85546875" style="354"/>
    <col min="13147" max="13147" width="8.85546875" style="354"/>
    <col min="13148" max="13148" width="8.85546875" style="354"/>
    <col min="13149" max="13149" width="8.85546875" style="354"/>
    <col min="13150" max="13150" width="8.85546875" style="354"/>
    <col min="13151" max="13151" width="8.85546875" style="354"/>
    <col min="13152" max="13152" width="8.85546875" style="354"/>
    <col min="13153" max="13153" width="8.85546875" style="354"/>
    <col min="13154" max="13154" width="8.85546875" style="354"/>
    <col min="13155" max="13155" width="8.85546875" style="354"/>
    <col min="13156" max="13156" width="8.85546875" style="354"/>
    <col min="13157" max="13157" width="8.85546875" style="354"/>
    <col min="13158" max="13158" width="8.85546875" style="354"/>
    <col min="13159" max="13159" width="8.85546875" style="354"/>
    <col min="13160" max="13160" width="8.85546875" style="354"/>
    <col min="13161" max="13161" width="8.85546875" style="354"/>
    <col min="13162" max="13162" width="8.85546875" style="354"/>
    <col min="13163" max="13163" width="8.85546875" style="354"/>
    <col min="13164" max="13164" width="8.85546875" style="354"/>
    <col min="13165" max="13165" width="8.85546875" style="354"/>
    <col min="13166" max="13166" width="8.85546875" style="354"/>
    <col min="13167" max="13167" width="8.85546875" style="354"/>
    <col min="13168" max="13168" width="8.85546875" style="354"/>
    <col min="13169" max="13169" width="8.85546875" style="354"/>
    <col min="13170" max="13170" width="8.85546875" style="354"/>
    <col min="13171" max="13171" width="8.85546875" style="354"/>
    <col min="13172" max="13172" width="8.85546875" style="354"/>
    <col min="13173" max="13173" width="8.85546875" style="354"/>
    <col min="13174" max="13174" width="8.85546875" style="354"/>
    <col min="13175" max="13175" width="8.85546875" style="354"/>
    <col min="13176" max="13176" width="8.85546875" style="354"/>
    <col min="13177" max="13177" width="8.85546875" style="354"/>
    <col min="13178" max="13178" width="8.85546875" style="354"/>
    <col min="13179" max="13179" width="8.85546875" style="354"/>
    <col min="13180" max="13180" width="8.85546875" style="354"/>
    <col min="13181" max="13181" width="8.85546875" style="354"/>
    <col min="13182" max="13182" width="8.85546875" style="354"/>
    <col min="13183" max="13183" width="8.85546875" style="354"/>
    <col min="13184" max="13184" width="8.85546875" style="354"/>
    <col min="13185" max="13185" width="8.85546875" style="354"/>
    <col min="13186" max="13186" width="8.85546875" style="354"/>
    <col min="13187" max="13187" width="8.85546875" style="354"/>
    <col min="13188" max="13188" width="8.85546875" style="354"/>
    <col min="13189" max="13189" width="8.85546875" style="354"/>
    <col min="13190" max="13190" width="8.85546875" style="354"/>
    <col min="13191" max="13191" width="8.85546875" style="354"/>
    <col min="13192" max="13192" width="8.85546875" style="354"/>
    <col min="13193" max="13193" width="8.85546875" style="354"/>
    <col min="13194" max="13194" width="8.85546875" style="354"/>
    <col min="13195" max="13195" width="8.85546875" style="354"/>
    <col min="13196" max="13196" width="8.85546875" style="354"/>
    <col min="13197" max="13197" width="8.85546875" style="354"/>
    <col min="13198" max="13198" width="8.85546875" style="354"/>
    <col min="13199" max="13199" width="8.85546875" style="354"/>
    <col min="13200" max="13200" width="8.85546875" style="354"/>
    <col min="13201" max="13201" width="8.85546875" style="354"/>
    <col min="13202" max="13202" width="8.85546875" style="354"/>
    <col min="13203" max="13203" width="8.85546875" style="354"/>
    <col min="13204" max="13204" width="8.85546875" style="354"/>
    <col min="13205" max="13205" width="8.85546875" style="354"/>
    <col min="13206" max="13206" width="8.85546875" style="354"/>
    <col min="13207" max="13207" width="8.85546875" style="354"/>
    <col min="13208" max="13208" width="8.85546875" style="354"/>
    <col min="13209" max="13209" width="8.85546875" style="354"/>
    <col min="13210" max="13210" width="8.85546875" style="354"/>
    <col min="13211" max="13211" width="8.85546875" style="354"/>
    <col min="13212" max="13212" width="8.85546875" style="354"/>
    <col min="13213" max="13213" width="8.85546875" style="354"/>
    <col min="13214" max="13214" width="8.85546875" style="354"/>
    <col min="13215" max="13215" width="8.85546875" style="354"/>
    <col min="13216" max="13216" width="8.85546875" style="354"/>
    <col min="13217" max="13217" width="8.85546875" style="354"/>
    <col min="13218" max="13218" width="8.85546875" style="354"/>
    <col min="13219" max="13219" width="8.85546875" style="354"/>
    <col min="13220" max="13220" width="8.85546875" style="354"/>
    <col min="13221" max="13221" width="8.85546875" style="354"/>
    <col min="13222" max="13222" width="8.85546875" style="354"/>
    <col min="13223" max="13223" width="8.85546875" style="354"/>
    <col min="13224" max="13224" width="8.85546875" style="354"/>
    <col min="13225" max="13225" width="8.85546875" style="354"/>
    <col min="13226" max="13226" width="8.85546875" style="354"/>
    <col min="13227" max="13227" width="8.85546875" style="354"/>
    <col min="13228" max="13228" width="8.85546875" style="354"/>
    <col min="13229" max="13229" width="8.85546875" style="354"/>
    <col min="13230" max="13230" width="8.85546875" style="354"/>
    <col min="13231" max="13231" width="8.85546875" style="354"/>
    <col min="13232" max="13232" width="8.85546875" style="354"/>
    <col min="13233" max="13233" width="8.85546875" style="354"/>
    <col min="13234" max="13234" width="8.85546875" style="354"/>
    <col min="13235" max="13235" width="8.85546875" style="354"/>
    <col min="13236" max="13236" width="8.85546875" style="354"/>
    <col min="13237" max="13237" width="8.85546875" style="354"/>
    <col min="13238" max="13238" width="8.85546875" style="354"/>
    <col min="13239" max="13239" width="8.85546875" style="354"/>
    <col min="13240" max="13240" width="8.85546875" style="354"/>
    <col min="13241" max="13241" width="8.85546875" style="354"/>
    <col min="13242" max="13242" width="8.85546875" style="354"/>
    <col min="13243" max="13243" width="8.85546875" style="354"/>
    <col min="13244" max="13244" width="8.85546875" style="354"/>
    <col min="13245" max="13245" width="8.85546875" style="354"/>
    <col min="13246" max="13246" width="8.85546875" style="354"/>
    <col min="13247" max="13247" width="8.85546875" style="354"/>
    <col min="13248" max="13248" width="8.85546875" style="354"/>
    <col min="13249" max="13249" width="8.85546875" style="354"/>
    <col min="13250" max="13250" width="8.85546875" style="354"/>
    <col min="13251" max="13251" width="8.85546875" style="354"/>
    <col min="13252" max="13252" width="8.85546875" style="354"/>
    <col min="13253" max="13253" width="8.85546875" style="354"/>
    <col min="13254" max="13254" width="8.85546875" style="354"/>
    <col min="13255" max="13255" width="8.85546875" style="354"/>
    <col min="13256" max="13256" width="8.85546875" style="354"/>
    <col min="13257" max="13257" width="8.85546875" style="354"/>
    <col min="13258" max="13258" width="8.85546875" style="354"/>
    <col min="13259" max="13259" width="8.85546875" style="354"/>
    <col min="13260" max="13260" width="8.85546875" style="354"/>
    <col min="13261" max="13261" width="8.85546875" style="354"/>
    <col min="13262" max="13262" width="8.85546875" style="354"/>
    <col min="13263" max="13263" width="8.85546875" style="354"/>
    <col min="13264" max="13264" width="8.85546875" style="354"/>
    <col min="13265" max="13265" width="8.85546875" style="354"/>
    <col min="13266" max="13266" width="8.85546875" style="354"/>
    <col min="13267" max="13267" width="8.85546875" style="354"/>
    <col min="13268" max="13268" width="8.85546875" style="354"/>
    <col min="13269" max="13269" width="8.85546875" style="354"/>
    <col min="13270" max="13270" width="8.85546875" style="354"/>
    <col min="13271" max="13271" width="8.85546875" style="354"/>
    <col min="13272" max="13272" width="8.85546875" style="354"/>
    <col min="13273" max="13273" width="8.85546875" style="354"/>
    <col min="13274" max="13274" width="8.85546875" style="354"/>
    <col min="13275" max="13275" width="8.85546875" style="354"/>
    <col min="13276" max="13276" width="8.85546875" style="354"/>
    <col min="13277" max="13277" width="8.85546875" style="354"/>
    <col min="13278" max="13278" width="8.85546875" style="354"/>
    <col min="13279" max="13279" width="8.85546875" style="354"/>
    <col min="13280" max="13280" width="8.85546875" style="354"/>
    <col min="13281" max="13281" width="8.85546875" style="354"/>
    <col min="13282" max="13282" width="8.85546875" style="354"/>
    <col min="13283" max="13283" width="8.85546875" style="354"/>
    <col min="13284" max="13284" width="8.85546875" style="354"/>
    <col min="13285" max="13285" width="8.85546875" style="354"/>
    <col min="13286" max="13286" width="8.85546875" style="354"/>
    <col min="13287" max="13287" width="8.85546875" style="354"/>
    <col min="13288" max="13288" width="8.85546875" style="354"/>
    <col min="13289" max="13289" width="8.85546875" style="354"/>
    <col min="13290" max="13290" width="8.85546875" style="354"/>
    <col min="13291" max="13291" width="8.85546875" style="354"/>
    <col min="13292" max="13292" width="8.85546875" style="354"/>
    <col min="13293" max="13293" width="8.85546875" style="354"/>
    <col min="13294" max="13294" width="8.85546875" style="354"/>
    <col min="13295" max="13295" width="8.85546875" style="354"/>
    <col min="13296" max="13296" width="8.85546875" style="354"/>
    <col min="13297" max="13297" width="8.85546875" style="354"/>
    <col min="13298" max="13298" width="8.85546875" style="354"/>
    <col min="13299" max="13299" width="8.85546875" style="354"/>
    <col min="13300" max="13300" width="8.85546875" style="354"/>
    <col min="13301" max="13301" width="8.85546875" style="354"/>
    <col min="13302" max="13302" width="8.85546875" style="354"/>
    <col min="13303" max="13303" width="8.85546875" style="354"/>
    <col min="13304" max="13304" width="8.85546875" style="354"/>
    <col min="13305" max="13305" width="8.85546875" style="354"/>
    <col min="13306" max="13306" width="8.85546875" style="354"/>
    <col min="13307" max="13307" width="8.85546875" style="354"/>
    <col min="13308" max="13308" width="8.85546875" style="354"/>
    <col min="13309" max="13309" width="8.85546875" style="354"/>
    <col min="13310" max="13310" width="8.85546875" style="354"/>
    <col min="13311" max="13311" width="8.85546875" style="354"/>
    <col min="13312" max="13312" width="8.85546875" style="354"/>
    <col min="13313" max="13313" width="8.85546875" style="354"/>
    <col min="13314" max="13314" width="8.85546875" style="354"/>
    <col min="13315" max="13315" width="9.7109375" customWidth="true" style="354"/>
    <col min="13316" max="13316" width="21.85546875" customWidth="true" style="354"/>
    <col min="13317" max="13317" width="13" customWidth="true" style="354"/>
    <col min="13318" max="13318" width="14" customWidth="true" style="354"/>
    <col min="13319" max="13319" width="14" customWidth="true" style="354"/>
    <col min="13320" max="13320" width="14" customWidth="true" style="354"/>
    <col min="13321" max="13321" width="17.140625" customWidth="true" style="354"/>
    <col min="13322" max="13322" width="17.7109375" customWidth="true" style="354"/>
    <col min="13323" max="13323" width="16.28515625" customWidth="true" style="354"/>
    <col min="13324" max="13324" width="14" customWidth="true" style="354"/>
    <col min="13325" max="13325" width="17" customWidth="true" style="354"/>
    <col min="13326" max="13326" width="14.42578125" customWidth="true" style="354"/>
    <col min="13327" max="13327" width="8.85546875" style="354"/>
    <col min="13328" max="13328" width="8.85546875" style="354"/>
    <col min="13329" max="13329" width="8.85546875" style="354"/>
    <col min="13330" max="13330" width="8.85546875" style="354"/>
    <col min="13331" max="13331" width="8.85546875" style="354"/>
    <col min="13332" max="13332" width="8.85546875" style="354"/>
    <col min="13333" max="13333" width="8.85546875" style="354"/>
    <col min="13334" max="13334" width="8.85546875" style="354"/>
    <col min="13335" max="13335" width="8.85546875" style="354"/>
    <col min="13336" max="13336" width="8.85546875" style="354"/>
    <col min="13337" max="13337" width="8.85546875" style="354"/>
    <col min="13338" max="13338" width="8.85546875" style="354"/>
    <col min="13339" max="13339" width="8.85546875" style="354"/>
    <col min="13340" max="13340" width="8.85546875" style="354"/>
    <col min="13341" max="13341" width="8.85546875" style="354"/>
    <col min="13342" max="13342" width="8.85546875" style="354"/>
    <col min="13343" max="13343" width="8.85546875" style="354"/>
    <col min="13344" max="13344" width="8.85546875" style="354"/>
    <col min="13345" max="13345" width="8.85546875" style="354"/>
    <col min="13346" max="13346" width="8.85546875" style="354"/>
    <col min="13347" max="13347" width="8.85546875" style="354"/>
    <col min="13348" max="13348" width="8.85546875" style="354"/>
    <col min="13349" max="13349" width="8.85546875" style="354"/>
    <col min="13350" max="13350" width="8.85546875" style="354"/>
    <col min="13351" max="13351" width="8.85546875" style="354"/>
    <col min="13352" max="13352" width="8.85546875" style="354"/>
    <col min="13353" max="13353" width="8.85546875" style="354"/>
    <col min="13354" max="13354" width="8.85546875" style="354"/>
    <col min="13355" max="13355" width="8.85546875" style="354"/>
    <col min="13356" max="13356" width="8.85546875" style="354"/>
    <col min="13357" max="13357" width="8.85546875" style="354"/>
    <col min="13358" max="13358" width="8.85546875" style="354"/>
    <col min="13359" max="13359" width="8.85546875" style="354"/>
    <col min="13360" max="13360" width="8.85546875" style="354"/>
    <col min="13361" max="13361" width="8.85546875" style="354"/>
    <col min="13362" max="13362" width="8.85546875" style="354"/>
    <col min="13363" max="13363" width="8.85546875" style="354"/>
    <col min="13364" max="13364" width="8.85546875" style="354"/>
    <col min="13365" max="13365" width="8.85546875" style="354"/>
    <col min="13366" max="13366" width="8.85546875" style="354"/>
    <col min="13367" max="13367" width="8.85546875" style="354"/>
    <col min="13368" max="13368" width="8.85546875" style="354"/>
    <col min="13369" max="13369" width="8.85546875" style="354"/>
    <col min="13370" max="13370" width="8.85546875" style="354"/>
    <col min="13371" max="13371" width="8.85546875" style="354"/>
    <col min="13372" max="13372" width="8.85546875" style="354"/>
    <col min="13373" max="13373" width="8.85546875" style="354"/>
    <col min="13374" max="13374" width="8.85546875" style="354"/>
    <col min="13375" max="13375" width="8.85546875" style="354"/>
    <col min="13376" max="13376" width="8.85546875" style="354"/>
    <col min="13377" max="13377" width="8.85546875" style="354"/>
    <col min="13378" max="13378" width="8.85546875" style="354"/>
    <col min="13379" max="13379" width="8.85546875" style="354"/>
    <col min="13380" max="13380" width="8.85546875" style="354"/>
    <col min="13381" max="13381" width="8.85546875" style="354"/>
    <col min="13382" max="13382" width="8.85546875" style="354"/>
    <col min="13383" max="13383" width="8.85546875" style="354"/>
    <col min="13384" max="13384" width="8.85546875" style="354"/>
    <col min="13385" max="13385" width="8.85546875" style="354"/>
    <col min="13386" max="13386" width="8.85546875" style="354"/>
    <col min="13387" max="13387" width="8.85546875" style="354"/>
    <col min="13388" max="13388" width="8.85546875" style="354"/>
    <col min="13389" max="13389" width="8.85546875" style="354"/>
    <col min="13390" max="13390" width="8.85546875" style="354"/>
    <col min="13391" max="13391" width="8.85546875" style="354"/>
    <col min="13392" max="13392" width="8.85546875" style="354"/>
    <col min="13393" max="13393" width="8.85546875" style="354"/>
    <col min="13394" max="13394" width="8.85546875" style="354"/>
    <col min="13395" max="13395" width="8.85546875" style="354"/>
    <col min="13396" max="13396" width="8.85546875" style="354"/>
    <col min="13397" max="13397" width="8.85546875" style="354"/>
    <col min="13398" max="13398" width="8.85546875" style="354"/>
    <col min="13399" max="13399" width="8.85546875" style="354"/>
    <col min="13400" max="13400" width="8.85546875" style="354"/>
    <col min="13401" max="13401" width="8.85546875" style="354"/>
    <col min="13402" max="13402" width="8.85546875" style="354"/>
    <col min="13403" max="13403" width="8.85546875" style="354"/>
    <col min="13404" max="13404" width="8.85546875" style="354"/>
    <col min="13405" max="13405" width="8.85546875" style="354"/>
    <col min="13406" max="13406" width="8.85546875" style="354"/>
    <col min="13407" max="13407" width="8.85546875" style="354"/>
    <col min="13408" max="13408" width="8.85546875" style="354"/>
    <col min="13409" max="13409" width="8.85546875" style="354"/>
    <col min="13410" max="13410" width="8.85546875" style="354"/>
    <col min="13411" max="13411" width="8.85546875" style="354"/>
    <col min="13412" max="13412" width="8.85546875" style="354"/>
    <col min="13413" max="13413" width="8.85546875" style="354"/>
    <col min="13414" max="13414" width="8.85546875" style="354"/>
    <col min="13415" max="13415" width="8.85546875" style="354"/>
    <col min="13416" max="13416" width="8.85546875" style="354"/>
    <col min="13417" max="13417" width="8.85546875" style="354"/>
    <col min="13418" max="13418" width="8.85546875" style="354"/>
    <col min="13419" max="13419" width="8.85546875" style="354"/>
    <col min="13420" max="13420" width="8.85546875" style="354"/>
    <col min="13421" max="13421" width="8.85546875" style="354"/>
    <col min="13422" max="13422" width="8.85546875" style="354"/>
    <col min="13423" max="13423" width="8.85546875" style="354"/>
    <col min="13424" max="13424" width="8.85546875" style="354"/>
    <col min="13425" max="13425" width="8.85546875" style="354"/>
    <col min="13426" max="13426" width="8.85546875" style="354"/>
    <col min="13427" max="13427" width="8.85546875" style="354"/>
    <col min="13428" max="13428" width="8.85546875" style="354"/>
    <col min="13429" max="13429" width="8.85546875" style="354"/>
    <col min="13430" max="13430" width="8.85546875" style="354"/>
    <col min="13431" max="13431" width="8.85546875" style="354"/>
    <col min="13432" max="13432" width="8.85546875" style="354"/>
    <col min="13433" max="13433" width="8.85546875" style="354"/>
    <col min="13434" max="13434" width="8.85546875" style="354"/>
    <col min="13435" max="13435" width="8.85546875" style="354"/>
    <col min="13436" max="13436" width="8.85546875" style="354"/>
    <col min="13437" max="13437" width="8.85546875" style="354"/>
    <col min="13438" max="13438" width="8.85546875" style="354"/>
    <col min="13439" max="13439" width="8.85546875" style="354"/>
    <col min="13440" max="13440" width="8.85546875" style="354"/>
    <col min="13441" max="13441" width="8.85546875" style="354"/>
    <col min="13442" max="13442" width="8.85546875" style="354"/>
    <col min="13443" max="13443" width="8.85546875" style="354"/>
    <col min="13444" max="13444" width="8.85546875" style="354"/>
    <col min="13445" max="13445" width="8.85546875" style="354"/>
    <col min="13446" max="13446" width="8.85546875" style="354"/>
    <col min="13447" max="13447" width="8.85546875" style="354"/>
    <col min="13448" max="13448" width="8.85546875" style="354"/>
    <col min="13449" max="13449" width="8.85546875" style="354"/>
    <col min="13450" max="13450" width="8.85546875" style="354"/>
    <col min="13451" max="13451" width="8.85546875" style="354"/>
    <col min="13452" max="13452" width="8.85546875" style="354"/>
    <col min="13453" max="13453" width="8.85546875" style="354"/>
    <col min="13454" max="13454" width="8.85546875" style="354"/>
    <col min="13455" max="13455" width="8.85546875" style="354"/>
    <col min="13456" max="13456" width="8.85546875" style="354"/>
    <col min="13457" max="13457" width="8.85546875" style="354"/>
    <col min="13458" max="13458" width="8.85546875" style="354"/>
    <col min="13459" max="13459" width="8.85546875" style="354"/>
    <col min="13460" max="13460" width="8.85546875" style="354"/>
    <col min="13461" max="13461" width="8.85546875" style="354"/>
    <col min="13462" max="13462" width="8.85546875" style="354"/>
    <col min="13463" max="13463" width="8.85546875" style="354"/>
    <col min="13464" max="13464" width="8.85546875" style="354"/>
    <col min="13465" max="13465" width="8.85546875" style="354"/>
    <col min="13466" max="13466" width="8.85546875" style="354"/>
    <col min="13467" max="13467" width="8.85546875" style="354"/>
    <col min="13468" max="13468" width="8.85546875" style="354"/>
    <col min="13469" max="13469" width="8.85546875" style="354"/>
    <col min="13470" max="13470" width="8.85546875" style="354"/>
    <col min="13471" max="13471" width="8.85546875" style="354"/>
    <col min="13472" max="13472" width="8.85546875" style="354"/>
    <col min="13473" max="13473" width="8.85546875" style="354"/>
    <col min="13474" max="13474" width="8.85546875" style="354"/>
    <col min="13475" max="13475" width="8.85546875" style="354"/>
    <col min="13476" max="13476" width="8.85546875" style="354"/>
    <col min="13477" max="13477" width="8.85546875" style="354"/>
    <col min="13478" max="13478" width="8.85546875" style="354"/>
    <col min="13479" max="13479" width="8.85546875" style="354"/>
    <col min="13480" max="13480" width="8.85546875" style="354"/>
    <col min="13481" max="13481" width="8.85546875" style="354"/>
    <col min="13482" max="13482" width="8.85546875" style="354"/>
    <col min="13483" max="13483" width="8.85546875" style="354"/>
    <col min="13484" max="13484" width="8.85546875" style="354"/>
    <col min="13485" max="13485" width="8.85546875" style="354"/>
    <col min="13486" max="13486" width="8.85546875" style="354"/>
    <col min="13487" max="13487" width="8.85546875" style="354"/>
    <col min="13488" max="13488" width="8.85546875" style="354"/>
    <col min="13489" max="13489" width="8.85546875" style="354"/>
    <col min="13490" max="13490" width="8.85546875" style="354"/>
    <col min="13491" max="13491" width="8.85546875" style="354"/>
    <col min="13492" max="13492" width="8.85546875" style="354"/>
    <col min="13493" max="13493" width="8.85546875" style="354"/>
    <col min="13494" max="13494" width="8.85546875" style="354"/>
    <col min="13495" max="13495" width="8.85546875" style="354"/>
    <col min="13496" max="13496" width="8.85546875" style="354"/>
    <col min="13497" max="13497" width="8.85546875" style="354"/>
    <col min="13498" max="13498" width="8.85546875" style="354"/>
    <col min="13499" max="13499" width="8.85546875" style="354"/>
    <col min="13500" max="13500" width="8.85546875" style="354"/>
    <col min="13501" max="13501" width="8.85546875" style="354"/>
    <col min="13502" max="13502" width="8.85546875" style="354"/>
    <col min="13503" max="13503" width="8.85546875" style="354"/>
    <col min="13504" max="13504" width="8.85546875" style="354"/>
    <col min="13505" max="13505" width="8.85546875" style="354"/>
    <col min="13506" max="13506" width="8.85546875" style="354"/>
    <col min="13507" max="13507" width="8.85546875" style="354"/>
    <col min="13508" max="13508" width="8.85546875" style="354"/>
    <col min="13509" max="13509" width="8.85546875" style="354"/>
    <col min="13510" max="13510" width="8.85546875" style="354"/>
    <col min="13511" max="13511" width="8.85546875" style="354"/>
    <col min="13512" max="13512" width="8.85546875" style="354"/>
    <col min="13513" max="13513" width="8.85546875" style="354"/>
    <col min="13514" max="13514" width="8.85546875" style="354"/>
    <col min="13515" max="13515" width="8.85546875" style="354"/>
    <col min="13516" max="13516" width="8.85546875" style="354"/>
    <col min="13517" max="13517" width="8.85546875" style="354"/>
    <col min="13518" max="13518" width="8.85546875" style="354"/>
    <col min="13519" max="13519" width="8.85546875" style="354"/>
    <col min="13520" max="13520" width="8.85546875" style="354"/>
    <col min="13521" max="13521" width="8.85546875" style="354"/>
    <col min="13522" max="13522" width="8.85546875" style="354"/>
    <col min="13523" max="13523" width="8.85546875" style="354"/>
    <col min="13524" max="13524" width="8.85546875" style="354"/>
    <col min="13525" max="13525" width="8.85546875" style="354"/>
    <col min="13526" max="13526" width="8.85546875" style="354"/>
    <col min="13527" max="13527" width="8.85546875" style="354"/>
    <col min="13528" max="13528" width="8.85546875" style="354"/>
    <col min="13529" max="13529" width="8.85546875" style="354"/>
    <col min="13530" max="13530" width="8.85546875" style="354"/>
    <col min="13531" max="13531" width="8.85546875" style="354"/>
    <col min="13532" max="13532" width="8.85546875" style="354"/>
    <col min="13533" max="13533" width="8.85546875" style="354"/>
    <col min="13534" max="13534" width="8.85546875" style="354"/>
    <col min="13535" max="13535" width="8.85546875" style="354"/>
    <col min="13536" max="13536" width="8.85546875" style="354"/>
    <col min="13537" max="13537" width="8.85546875" style="354"/>
    <col min="13538" max="13538" width="8.85546875" style="354"/>
    <col min="13539" max="13539" width="8.85546875" style="354"/>
    <col min="13540" max="13540" width="8.85546875" style="354"/>
    <col min="13541" max="13541" width="8.85546875" style="354"/>
    <col min="13542" max="13542" width="8.85546875" style="354"/>
    <col min="13543" max="13543" width="8.85546875" style="354"/>
    <col min="13544" max="13544" width="8.85546875" style="354"/>
    <col min="13545" max="13545" width="8.85546875" style="354"/>
    <col min="13546" max="13546" width="8.85546875" style="354"/>
    <col min="13547" max="13547" width="8.85546875" style="354"/>
    <col min="13548" max="13548" width="8.85546875" style="354"/>
    <col min="13549" max="13549" width="8.85546875" style="354"/>
    <col min="13550" max="13550" width="8.85546875" style="354"/>
    <col min="13551" max="13551" width="8.85546875" style="354"/>
    <col min="13552" max="13552" width="8.85546875" style="354"/>
    <col min="13553" max="13553" width="8.85546875" style="354"/>
    <col min="13554" max="13554" width="8.85546875" style="354"/>
    <col min="13555" max="13555" width="8.85546875" style="354"/>
    <col min="13556" max="13556" width="8.85546875" style="354"/>
    <col min="13557" max="13557" width="8.85546875" style="354"/>
    <col min="13558" max="13558" width="8.85546875" style="354"/>
    <col min="13559" max="13559" width="8.85546875" style="354"/>
    <col min="13560" max="13560" width="8.85546875" style="354"/>
    <col min="13561" max="13561" width="8.85546875" style="354"/>
    <col min="13562" max="13562" width="8.85546875" style="354"/>
    <col min="13563" max="13563" width="8.85546875" style="354"/>
    <col min="13564" max="13564" width="8.85546875" style="354"/>
    <col min="13565" max="13565" width="8.85546875" style="354"/>
    <col min="13566" max="13566" width="8.85546875" style="354"/>
    <col min="13567" max="13567" width="8.85546875" style="354"/>
    <col min="13568" max="13568" width="8.85546875" style="354"/>
    <col min="13569" max="13569" width="8.85546875" style="354"/>
    <col min="13570" max="13570" width="8.85546875" style="354"/>
    <col min="13571" max="13571" width="9.7109375" customWidth="true" style="354"/>
    <col min="13572" max="13572" width="21.85546875" customWidth="true" style="354"/>
    <col min="13573" max="13573" width="13" customWidth="true" style="354"/>
    <col min="13574" max="13574" width="14" customWidth="true" style="354"/>
    <col min="13575" max="13575" width="14" customWidth="true" style="354"/>
    <col min="13576" max="13576" width="14" customWidth="true" style="354"/>
    <col min="13577" max="13577" width="17.140625" customWidth="true" style="354"/>
    <col min="13578" max="13578" width="17.7109375" customWidth="true" style="354"/>
    <col min="13579" max="13579" width="16.28515625" customWidth="true" style="354"/>
    <col min="13580" max="13580" width="14" customWidth="true" style="354"/>
    <col min="13581" max="13581" width="17" customWidth="true" style="354"/>
    <col min="13582" max="13582" width="14.42578125" customWidth="true" style="354"/>
    <col min="13583" max="13583" width="8.85546875" style="354"/>
    <col min="13584" max="13584" width="8.85546875" style="354"/>
    <col min="13585" max="13585" width="8.85546875" style="354"/>
    <col min="13586" max="13586" width="8.85546875" style="354"/>
    <col min="13587" max="13587" width="8.85546875" style="354"/>
    <col min="13588" max="13588" width="8.85546875" style="354"/>
    <col min="13589" max="13589" width="8.85546875" style="354"/>
    <col min="13590" max="13590" width="8.85546875" style="354"/>
    <col min="13591" max="13591" width="8.85546875" style="354"/>
    <col min="13592" max="13592" width="8.85546875" style="354"/>
    <col min="13593" max="13593" width="8.85546875" style="354"/>
    <col min="13594" max="13594" width="8.85546875" style="354"/>
    <col min="13595" max="13595" width="8.85546875" style="354"/>
    <col min="13596" max="13596" width="8.85546875" style="354"/>
    <col min="13597" max="13597" width="8.85546875" style="354"/>
    <col min="13598" max="13598" width="8.85546875" style="354"/>
    <col min="13599" max="13599" width="8.85546875" style="354"/>
    <col min="13600" max="13600" width="8.85546875" style="354"/>
    <col min="13601" max="13601" width="8.85546875" style="354"/>
    <col min="13602" max="13602" width="8.85546875" style="354"/>
    <col min="13603" max="13603" width="8.85546875" style="354"/>
    <col min="13604" max="13604" width="8.85546875" style="354"/>
    <col min="13605" max="13605" width="8.85546875" style="354"/>
    <col min="13606" max="13606" width="8.85546875" style="354"/>
    <col min="13607" max="13607" width="8.85546875" style="354"/>
    <col min="13608" max="13608" width="8.85546875" style="354"/>
    <col min="13609" max="13609" width="8.85546875" style="354"/>
    <col min="13610" max="13610" width="8.85546875" style="354"/>
    <col min="13611" max="13611" width="8.85546875" style="354"/>
    <col min="13612" max="13612" width="8.85546875" style="354"/>
    <col min="13613" max="13613" width="8.85546875" style="354"/>
    <col min="13614" max="13614" width="8.85546875" style="354"/>
    <col min="13615" max="13615" width="8.85546875" style="354"/>
    <col min="13616" max="13616" width="8.85546875" style="354"/>
    <col min="13617" max="13617" width="8.85546875" style="354"/>
    <col min="13618" max="13618" width="8.85546875" style="354"/>
    <col min="13619" max="13619" width="8.85546875" style="354"/>
    <col min="13620" max="13620" width="8.85546875" style="354"/>
    <col min="13621" max="13621" width="8.85546875" style="354"/>
    <col min="13622" max="13622" width="8.85546875" style="354"/>
    <col min="13623" max="13623" width="8.85546875" style="354"/>
    <col min="13624" max="13624" width="8.85546875" style="354"/>
    <col min="13625" max="13625" width="8.85546875" style="354"/>
    <col min="13626" max="13626" width="8.85546875" style="354"/>
    <col min="13627" max="13627" width="8.85546875" style="354"/>
    <col min="13628" max="13628" width="8.85546875" style="354"/>
    <col min="13629" max="13629" width="8.85546875" style="354"/>
    <col min="13630" max="13630" width="8.85546875" style="354"/>
    <col min="13631" max="13631" width="8.85546875" style="354"/>
    <col min="13632" max="13632" width="8.85546875" style="354"/>
    <col min="13633" max="13633" width="8.85546875" style="354"/>
    <col min="13634" max="13634" width="8.85546875" style="354"/>
    <col min="13635" max="13635" width="8.85546875" style="354"/>
    <col min="13636" max="13636" width="8.85546875" style="354"/>
    <col min="13637" max="13637" width="8.85546875" style="354"/>
    <col min="13638" max="13638" width="8.85546875" style="354"/>
    <col min="13639" max="13639" width="8.85546875" style="354"/>
    <col min="13640" max="13640" width="8.85546875" style="354"/>
    <col min="13641" max="13641" width="8.85546875" style="354"/>
    <col min="13642" max="13642" width="8.85546875" style="354"/>
    <col min="13643" max="13643" width="8.85546875" style="354"/>
    <col min="13644" max="13644" width="8.85546875" style="354"/>
    <col min="13645" max="13645" width="8.85546875" style="354"/>
    <col min="13646" max="13646" width="8.85546875" style="354"/>
    <col min="13647" max="13647" width="8.85546875" style="354"/>
    <col min="13648" max="13648" width="8.85546875" style="354"/>
    <col min="13649" max="13649" width="8.85546875" style="354"/>
    <col min="13650" max="13650" width="8.85546875" style="354"/>
    <col min="13651" max="13651" width="8.85546875" style="354"/>
    <col min="13652" max="13652" width="8.85546875" style="354"/>
    <col min="13653" max="13653" width="8.85546875" style="354"/>
    <col min="13654" max="13654" width="8.85546875" style="354"/>
    <col min="13655" max="13655" width="8.85546875" style="354"/>
    <col min="13656" max="13656" width="8.85546875" style="354"/>
    <col min="13657" max="13657" width="8.85546875" style="354"/>
    <col min="13658" max="13658" width="8.85546875" style="354"/>
    <col min="13659" max="13659" width="8.85546875" style="354"/>
    <col min="13660" max="13660" width="8.85546875" style="354"/>
    <col min="13661" max="13661" width="8.85546875" style="354"/>
    <col min="13662" max="13662" width="8.85546875" style="354"/>
    <col min="13663" max="13663" width="8.85546875" style="354"/>
    <col min="13664" max="13664" width="8.85546875" style="354"/>
    <col min="13665" max="13665" width="8.85546875" style="354"/>
    <col min="13666" max="13666" width="8.85546875" style="354"/>
    <col min="13667" max="13667" width="8.85546875" style="354"/>
    <col min="13668" max="13668" width="8.85546875" style="354"/>
    <col min="13669" max="13669" width="8.85546875" style="354"/>
    <col min="13670" max="13670" width="8.85546875" style="354"/>
    <col min="13671" max="13671" width="8.85546875" style="354"/>
    <col min="13672" max="13672" width="8.85546875" style="354"/>
    <col min="13673" max="13673" width="8.85546875" style="354"/>
    <col min="13674" max="13674" width="8.85546875" style="354"/>
    <col min="13675" max="13675" width="8.85546875" style="354"/>
    <col min="13676" max="13676" width="8.85546875" style="354"/>
    <col min="13677" max="13677" width="8.85546875" style="354"/>
    <col min="13678" max="13678" width="8.85546875" style="354"/>
    <col min="13679" max="13679" width="8.85546875" style="354"/>
    <col min="13680" max="13680" width="8.85546875" style="354"/>
    <col min="13681" max="13681" width="8.85546875" style="354"/>
    <col min="13682" max="13682" width="8.85546875" style="354"/>
    <col min="13683" max="13683" width="8.85546875" style="354"/>
    <col min="13684" max="13684" width="8.85546875" style="354"/>
    <col min="13685" max="13685" width="8.85546875" style="354"/>
    <col min="13686" max="13686" width="8.85546875" style="354"/>
    <col min="13687" max="13687" width="8.85546875" style="354"/>
    <col min="13688" max="13688" width="8.85546875" style="354"/>
    <col min="13689" max="13689" width="8.85546875" style="354"/>
    <col min="13690" max="13690" width="8.85546875" style="354"/>
    <col min="13691" max="13691" width="8.85546875" style="354"/>
    <col min="13692" max="13692" width="8.85546875" style="354"/>
    <col min="13693" max="13693" width="8.85546875" style="354"/>
    <col min="13694" max="13694" width="8.85546875" style="354"/>
    <col min="13695" max="13695" width="8.85546875" style="354"/>
    <col min="13696" max="13696" width="8.85546875" style="354"/>
    <col min="13697" max="13697" width="8.85546875" style="354"/>
    <col min="13698" max="13698" width="8.85546875" style="354"/>
    <col min="13699" max="13699" width="8.85546875" style="354"/>
    <col min="13700" max="13700" width="8.85546875" style="354"/>
    <col min="13701" max="13701" width="8.85546875" style="354"/>
    <col min="13702" max="13702" width="8.85546875" style="354"/>
    <col min="13703" max="13703" width="8.85546875" style="354"/>
    <col min="13704" max="13704" width="8.85546875" style="354"/>
    <col min="13705" max="13705" width="8.85546875" style="354"/>
    <col min="13706" max="13706" width="8.85546875" style="354"/>
    <col min="13707" max="13707" width="8.85546875" style="354"/>
    <col min="13708" max="13708" width="8.85546875" style="354"/>
    <col min="13709" max="13709" width="8.85546875" style="354"/>
    <col min="13710" max="13710" width="8.85546875" style="354"/>
    <col min="13711" max="13711" width="8.85546875" style="354"/>
    <col min="13712" max="13712" width="8.85546875" style="354"/>
    <col min="13713" max="13713" width="8.85546875" style="354"/>
    <col min="13714" max="13714" width="8.85546875" style="354"/>
    <col min="13715" max="13715" width="8.85546875" style="354"/>
    <col min="13716" max="13716" width="8.85546875" style="354"/>
    <col min="13717" max="13717" width="8.85546875" style="354"/>
    <col min="13718" max="13718" width="8.85546875" style="354"/>
    <col min="13719" max="13719" width="8.85546875" style="354"/>
    <col min="13720" max="13720" width="8.85546875" style="354"/>
    <col min="13721" max="13721" width="8.85546875" style="354"/>
    <col min="13722" max="13722" width="8.85546875" style="354"/>
    <col min="13723" max="13723" width="8.85546875" style="354"/>
    <col min="13724" max="13724" width="8.85546875" style="354"/>
    <col min="13725" max="13725" width="8.85546875" style="354"/>
    <col min="13726" max="13726" width="8.85546875" style="354"/>
    <col min="13727" max="13727" width="8.85546875" style="354"/>
    <col min="13728" max="13728" width="8.85546875" style="354"/>
    <col min="13729" max="13729" width="8.85546875" style="354"/>
    <col min="13730" max="13730" width="8.85546875" style="354"/>
    <col min="13731" max="13731" width="8.85546875" style="354"/>
    <col min="13732" max="13732" width="8.85546875" style="354"/>
    <col min="13733" max="13733" width="8.85546875" style="354"/>
    <col min="13734" max="13734" width="8.85546875" style="354"/>
    <col min="13735" max="13735" width="8.85546875" style="354"/>
    <col min="13736" max="13736" width="8.85546875" style="354"/>
    <col min="13737" max="13737" width="8.85546875" style="354"/>
    <col min="13738" max="13738" width="8.85546875" style="354"/>
    <col min="13739" max="13739" width="8.85546875" style="354"/>
    <col min="13740" max="13740" width="8.85546875" style="354"/>
    <col min="13741" max="13741" width="8.85546875" style="354"/>
    <col min="13742" max="13742" width="8.85546875" style="354"/>
    <col min="13743" max="13743" width="8.85546875" style="354"/>
    <col min="13744" max="13744" width="8.85546875" style="354"/>
    <col min="13745" max="13745" width="8.85546875" style="354"/>
    <col min="13746" max="13746" width="8.85546875" style="354"/>
    <col min="13747" max="13747" width="8.85546875" style="354"/>
    <col min="13748" max="13748" width="8.85546875" style="354"/>
    <col min="13749" max="13749" width="8.85546875" style="354"/>
    <col min="13750" max="13750" width="8.85546875" style="354"/>
    <col min="13751" max="13751" width="8.85546875" style="354"/>
    <col min="13752" max="13752" width="8.85546875" style="354"/>
    <col min="13753" max="13753" width="8.85546875" style="354"/>
    <col min="13754" max="13754" width="8.85546875" style="354"/>
    <col min="13755" max="13755" width="8.85546875" style="354"/>
    <col min="13756" max="13756" width="8.85546875" style="354"/>
    <col min="13757" max="13757" width="8.85546875" style="354"/>
    <col min="13758" max="13758" width="8.85546875" style="354"/>
    <col min="13759" max="13759" width="8.85546875" style="354"/>
    <col min="13760" max="13760" width="8.85546875" style="354"/>
    <col min="13761" max="13761" width="8.85546875" style="354"/>
    <col min="13762" max="13762" width="8.85546875" style="354"/>
    <col min="13763" max="13763" width="8.85546875" style="354"/>
    <col min="13764" max="13764" width="8.85546875" style="354"/>
    <col min="13765" max="13765" width="8.85546875" style="354"/>
    <col min="13766" max="13766" width="8.85546875" style="354"/>
    <col min="13767" max="13767" width="8.85546875" style="354"/>
    <col min="13768" max="13768" width="8.85546875" style="354"/>
    <col min="13769" max="13769" width="8.85546875" style="354"/>
    <col min="13770" max="13770" width="8.85546875" style="354"/>
    <col min="13771" max="13771" width="8.85546875" style="354"/>
    <col min="13772" max="13772" width="8.85546875" style="354"/>
    <col min="13773" max="13773" width="8.85546875" style="354"/>
    <col min="13774" max="13774" width="8.85546875" style="354"/>
    <col min="13775" max="13775" width="8.85546875" style="354"/>
    <col min="13776" max="13776" width="8.85546875" style="354"/>
    <col min="13777" max="13777" width="8.85546875" style="354"/>
    <col min="13778" max="13778" width="8.85546875" style="354"/>
    <col min="13779" max="13779" width="8.85546875" style="354"/>
    <col min="13780" max="13780" width="8.85546875" style="354"/>
    <col min="13781" max="13781" width="8.85546875" style="354"/>
    <col min="13782" max="13782" width="8.85546875" style="354"/>
    <col min="13783" max="13783" width="8.85546875" style="354"/>
    <col min="13784" max="13784" width="8.85546875" style="354"/>
    <col min="13785" max="13785" width="8.85546875" style="354"/>
    <col min="13786" max="13786" width="8.85546875" style="354"/>
    <col min="13787" max="13787" width="8.85546875" style="354"/>
    <col min="13788" max="13788" width="8.85546875" style="354"/>
    <col min="13789" max="13789" width="8.85546875" style="354"/>
    <col min="13790" max="13790" width="8.85546875" style="354"/>
    <col min="13791" max="13791" width="8.85546875" style="354"/>
    <col min="13792" max="13792" width="8.85546875" style="354"/>
    <col min="13793" max="13793" width="8.85546875" style="354"/>
    <col min="13794" max="13794" width="8.85546875" style="354"/>
    <col min="13795" max="13795" width="8.85546875" style="354"/>
    <col min="13796" max="13796" width="8.85546875" style="354"/>
    <col min="13797" max="13797" width="8.85546875" style="354"/>
    <col min="13798" max="13798" width="8.85546875" style="354"/>
    <col min="13799" max="13799" width="8.85546875" style="354"/>
    <col min="13800" max="13800" width="8.85546875" style="354"/>
    <col min="13801" max="13801" width="8.85546875" style="354"/>
    <col min="13802" max="13802" width="8.85546875" style="354"/>
    <col min="13803" max="13803" width="8.85546875" style="354"/>
    <col min="13804" max="13804" width="8.85546875" style="354"/>
    <col min="13805" max="13805" width="8.85546875" style="354"/>
    <col min="13806" max="13806" width="8.85546875" style="354"/>
    <col min="13807" max="13807" width="8.85546875" style="354"/>
    <col min="13808" max="13808" width="8.85546875" style="354"/>
    <col min="13809" max="13809" width="8.85546875" style="354"/>
    <col min="13810" max="13810" width="8.85546875" style="354"/>
    <col min="13811" max="13811" width="8.85546875" style="354"/>
    <col min="13812" max="13812" width="8.85546875" style="354"/>
    <col min="13813" max="13813" width="8.85546875" style="354"/>
    <col min="13814" max="13814" width="8.85546875" style="354"/>
    <col min="13815" max="13815" width="8.85546875" style="354"/>
    <col min="13816" max="13816" width="8.85546875" style="354"/>
    <col min="13817" max="13817" width="8.85546875" style="354"/>
    <col min="13818" max="13818" width="8.85546875" style="354"/>
    <col min="13819" max="13819" width="8.85546875" style="354"/>
    <col min="13820" max="13820" width="8.85546875" style="354"/>
    <col min="13821" max="13821" width="8.85546875" style="354"/>
    <col min="13822" max="13822" width="8.85546875" style="354"/>
    <col min="13823" max="13823" width="8.85546875" style="354"/>
    <col min="13824" max="13824" width="8.85546875" style="354"/>
    <col min="13825" max="13825" width="8.85546875" style="354"/>
    <col min="13826" max="13826" width="8.85546875" style="354"/>
    <col min="13827" max="13827" width="9.7109375" customWidth="true" style="354"/>
    <col min="13828" max="13828" width="21.85546875" customWidth="true" style="354"/>
    <col min="13829" max="13829" width="13" customWidth="true" style="354"/>
    <col min="13830" max="13830" width="14" customWidth="true" style="354"/>
    <col min="13831" max="13831" width="14" customWidth="true" style="354"/>
    <col min="13832" max="13832" width="14" customWidth="true" style="354"/>
    <col min="13833" max="13833" width="17.140625" customWidth="true" style="354"/>
    <col min="13834" max="13834" width="17.7109375" customWidth="true" style="354"/>
    <col min="13835" max="13835" width="16.28515625" customWidth="true" style="354"/>
    <col min="13836" max="13836" width="14" customWidth="true" style="354"/>
    <col min="13837" max="13837" width="17" customWidth="true" style="354"/>
    <col min="13838" max="13838" width="14.42578125" customWidth="true" style="354"/>
    <col min="13839" max="13839" width="8.85546875" style="354"/>
    <col min="13840" max="13840" width="8.85546875" style="354"/>
    <col min="13841" max="13841" width="8.85546875" style="354"/>
    <col min="13842" max="13842" width="8.85546875" style="354"/>
    <col min="13843" max="13843" width="8.85546875" style="354"/>
    <col min="13844" max="13844" width="8.85546875" style="354"/>
    <col min="13845" max="13845" width="8.85546875" style="354"/>
    <col min="13846" max="13846" width="8.85546875" style="354"/>
    <col min="13847" max="13847" width="8.85546875" style="354"/>
    <col min="13848" max="13848" width="8.85546875" style="354"/>
    <col min="13849" max="13849" width="8.85546875" style="354"/>
    <col min="13850" max="13850" width="8.85546875" style="354"/>
    <col min="13851" max="13851" width="8.85546875" style="354"/>
    <col min="13852" max="13852" width="8.85546875" style="354"/>
    <col min="13853" max="13853" width="8.85546875" style="354"/>
    <col min="13854" max="13854" width="8.85546875" style="354"/>
    <col min="13855" max="13855" width="8.85546875" style="354"/>
    <col min="13856" max="13856" width="8.85546875" style="354"/>
    <col min="13857" max="13857" width="8.85546875" style="354"/>
    <col min="13858" max="13858" width="8.85546875" style="354"/>
    <col min="13859" max="13859" width="8.85546875" style="354"/>
    <col min="13860" max="13860" width="8.85546875" style="354"/>
    <col min="13861" max="13861" width="8.85546875" style="354"/>
    <col min="13862" max="13862" width="8.85546875" style="354"/>
    <col min="13863" max="13863" width="8.85546875" style="354"/>
    <col min="13864" max="13864" width="8.85546875" style="354"/>
    <col min="13865" max="13865" width="8.85546875" style="354"/>
    <col min="13866" max="13866" width="8.85546875" style="354"/>
    <col min="13867" max="13867" width="8.85546875" style="354"/>
    <col min="13868" max="13868" width="8.85546875" style="354"/>
    <col min="13869" max="13869" width="8.85546875" style="354"/>
    <col min="13870" max="13870" width="8.85546875" style="354"/>
    <col min="13871" max="13871" width="8.85546875" style="354"/>
    <col min="13872" max="13872" width="8.85546875" style="354"/>
    <col min="13873" max="13873" width="8.85546875" style="354"/>
    <col min="13874" max="13874" width="8.85546875" style="354"/>
    <col min="13875" max="13875" width="8.85546875" style="354"/>
    <col min="13876" max="13876" width="8.85546875" style="354"/>
    <col min="13877" max="13877" width="8.85546875" style="354"/>
    <col min="13878" max="13878" width="8.85546875" style="354"/>
    <col min="13879" max="13879" width="8.85546875" style="354"/>
    <col min="13880" max="13880" width="8.85546875" style="354"/>
    <col min="13881" max="13881" width="8.85546875" style="354"/>
    <col min="13882" max="13882" width="8.85546875" style="354"/>
    <col min="13883" max="13883" width="8.85546875" style="354"/>
    <col min="13884" max="13884" width="8.85546875" style="354"/>
    <col min="13885" max="13885" width="8.85546875" style="354"/>
    <col min="13886" max="13886" width="8.85546875" style="354"/>
    <col min="13887" max="13887" width="8.85546875" style="354"/>
    <col min="13888" max="13888" width="8.85546875" style="354"/>
    <col min="13889" max="13889" width="8.85546875" style="354"/>
    <col min="13890" max="13890" width="8.85546875" style="354"/>
    <col min="13891" max="13891" width="8.85546875" style="354"/>
    <col min="13892" max="13892" width="8.85546875" style="354"/>
    <col min="13893" max="13893" width="8.85546875" style="354"/>
    <col min="13894" max="13894" width="8.85546875" style="354"/>
    <col min="13895" max="13895" width="8.85546875" style="354"/>
    <col min="13896" max="13896" width="8.85546875" style="354"/>
    <col min="13897" max="13897" width="8.85546875" style="354"/>
    <col min="13898" max="13898" width="8.85546875" style="354"/>
    <col min="13899" max="13899" width="8.85546875" style="354"/>
    <col min="13900" max="13900" width="8.85546875" style="354"/>
    <col min="13901" max="13901" width="8.85546875" style="354"/>
    <col min="13902" max="13902" width="8.85546875" style="354"/>
    <col min="13903" max="13903" width="8.85546875" style="354"/>
    <col min="13904" max="13904" width="8.85546875" style="354"/>
    <col min="13905" max="13905" width="8.85546875" style="354"/>
    <col min="13906" max="13906" width="8.85546875" style="354"/>
    <col min="13907" max="13907" width="8.85546875" style="354"/>
    <col min="13908" max="13908" width="8.85546875" style="354"/>
    <col min="13909" max="13909" width="8.85546875" style="354"/>
    <col min="13910" max="13910" width="8.85546875" style="354"/>
    <col min="13911" max="13911" width="8.85546875" style="354"/>
    <col min="13912" max="13912" width="8.85546875" style="354"/>
    <col min="13913" max="13913" width="8.85546875" style="354"/>
    <col min="13914" max="13914" width="8.85546875" style="354"/>
    <col min="13915" max="13915" width="8.85546875" style="354"/>
    <col min="13916" max="13916" width="8.85546875" style="354"/>
    <col min="13917" max="13917" width="8.85546875" style="354"/>
    <col min="13918" max="13918" width="8.85546875" style="354"/>
    <col min="13919" max="13919" width="8.85546875" style="354"/>
    <col min="13920" max="13920" width="8.85546875" style="354"/>
    <col min="13921" max="13921" width="8.85546875" style="354"/>
    <col min="13922" max="13922" width="8.85546875" style="354"/>
    <col min="13923" max="13923" width="8.85546875" style="354"/>
    <col min="13924" max="13924" width="8.85546875" style="354"/>
    <col min="13925" max="13925" width="8.85546875" style="354"/>
    <col min="13926" max="13926" width="8.85546875" style="354"/>
    <col min="13927" max="13927" width="8.85546875" style="354"/>
    <col min="13928" max="13928" width="8.85546875" style="354"/>
    <col min="13929" max="13929" width="8.85546875" style="354"/>
    <col min="13930" max="13930" width="8.85546875" style="354"/>
    <col min="13931" max="13931" width="8.85546875" style="354"/>
    <col min="13932" max="13932" width="8.85546875" style="354"/>
    <col min="13933" max="13933" width="8.85546875" style="354"/>
    <col min="13934" max="13934" width="8.85546875" style="354"/>
    <col min="13935" max="13935" width="8.85546875" style="354"/>
    <col min="13936" max="13936" width="8.85546875" style="354"/>
    <col min="13937" max="13937" width="8.85546875" style="354"/>
    <col min="13938" max="13938" width="8.85546875" style="354"/>
    <col min="13939" max="13939" width="8.85546875" style="354"/>
    <col min="13940" max="13940" width="8.85546875" style="354"/>
    <col min="13941" max="13941" width="8.85546875" style="354"/>
    <col min="13942" max="13942" width="8.85546875" style="354"/>
    <col min="13943" max="13943" width="8.85546875" style="354"/>
    <col min="13944" max="13944" width="8.85546875" style="354"/>
    <col min="13945" max="13945" width="8.85546875" style="354"/>
    <col min="13946" max="13946" width="8.85546875" style="354"/>
    <col min="13947" max="13947" width="8.85546875" style="354"/>
    <col min="13948" max="13948" width="8.85546875" style="354"/>
    <col min="13949" max="13949" width="8.85546875" style="354"/>
    <col min="13950" max="13950" width="8.85546875" style="354"/>
    <col min="13951" max="13951" width="8.85546875" style="354"/>
    <col min="13952" max="13952" width="8.85546875" style="354"/>
    <col min="13953" max="13953" width="8.85546875" style="354"/>
    <col min="13954" max="13954" width="8.85546875" style="354"/>
    <col min="13955" max="13955" width="8.85546875" style="354"/>
    <col min="13956" max="13956" width="8.85546875" style="354"/>
    <col min="13957" max="13957" width="8.85546875" style="354"/>
    <col min="13958" max="13958" width="8.85546875" style="354"/>
    <col min="13959" max="13959" width="8.85546875" style="354"/>
    <col min="13960" max="13960" width="8.85546875" style="354"/>
    <col min="13961" max="13961" width="8.85546875" style="354"/>
    <col min="13962" max="13962" width="8.85546875" style="354"/>
    <col min="13963" max="13963" width="8.85546875" style="354"/>
    <col min="13964" max="13964" width="8.85546875" style="354"/>
    <col min="13965" max="13965" width="8.85546875" style="354"/>
    <col min="13966" max="13966" width="8.85546875" style="354"/>
    <col min="13967" max="13967" width="8.85546875" style="354"/>
    <col min="13968" max="13968" width="8.85546875" style="354"/>
    <col min="13969" max="13969" width="8.85546875" style="354"/>
    <col min="13970" max="13970" width="8.85546875" style="354"/>
    <col min="13971" max="13971" width="8.85546875" style="354"/>
    <col min="13972" max="13972" width="8.85546875" style="354"/>
    <col min="13973" max="13973" width="8.85546875" style="354"/>
    <col min="13974" max="13974" width="8.85546875" style="354"/>
    <col min="13975" max="13975" width="8.85546875" style="354"/>
    <col min="13976" max="13976" width="8.85546875" style="354"/>
    <col min="13977" max="13977" width="8.85546875" style="354"/>
    <col min="13978" max="13978" width="8.85546875" style="354"/>
    <col min="13979" max="13979" width="8.85546875" style="354"/>
    <col min="13980" max="13980" width="8.85546875" style="354"/>
    <col min="13981" max="13981" width="8.85546875" style="354"/>
    <col min="13982" max="13982" width="8.85546875" style="354"/>
    <col min="13983" max="13983" width="8.85546875" style="354"/>
    <col min="13984" max="13984" width="8.85546875" style="354"/>
    <col min="13985" max="13985" width="8.85546875" style="354"/>
    <col min="13986" max="13986" width="8.85546875" style="354"/>
    <col min="13987" max="13987" width="8.85546875" style="354"/>
    <col min="13988" max="13988" width="8.85546875" style="354"/>
    <col min="13989" max="13989" width="8.85546875" style="354"/>
    <col min="13990" max="13990" width="8.85546875" style="354"/>
    <col min="13991" max="13991" width="8.85546875" style="354"/>
    <col min="13992" max="13992" width="8.85546875" style="354"/>
    <col min="13993" max="13993" width="8.85546875" style="354"/>
    <col min="13994" max="13994" width="8.85546875" style="354"/>
    <col min="13995" max="13995" width="8.85546875" style="354"/>
    <col min="13996" max="13996" width="8.85546875" style="354"/>
    <col min="13997" max="13997" width="8.85546875" style="354"/>
    <col min="13998" max="13998" width="8.85546875" style="354"/>
    <col min="13999" max="13999" width="8.85546875" style="354"/>
    <col min="14000" max="14000" width="8.85546875" style="354"/>
    <col min="14001" max="14001" width="8.85546875" style="354"/>
    <col min="14002" max="14002" width="8.85546875" style="354"/>
    <col min="14003" max="14003" width="8.85546875" style="354"/>
    <col min="14004" max="14004" width="8.85546875" style="354"/>
    <col min="14005" max="14005" width="8.85546875" style="354"/>
    <col min="14006" max="14006" width="8.85546875" style="354"/>
    <col min="14007" max="14007" width="8.85546875" style="354"/>
    <col min="14008" max="14008" width="8.85546875" style="354"/>
    <col min="14009" max="14009" width="8.85546875" style="354"/>
    <col min="14010" max="14010" width="8.85546875" style="354"/>
    <col min="14011" max="14011" width="8.85546875" style="354"/>
    <col min="14012" max="14012" width="8.85546875" style="354"/>
    <col min="14013" max="14013" width="8.85546875" style="354"/>
    <col min="14014" max="14014" width="8.85546875" style="354"/>
    <col min="14015" max="14015" width="8.85546875" style="354"/>
    <col min="14016" max="14016" width="8.85546875" style="354"/>
    <col min="14017" max="14017" width="8.85546875" style="354"/>
    <col min="14018" max="14018" width="8.85546875" style="354"/>
    <col min="14019" max="14019" width="8.85546875" style="354"/>
    <col min="14020" max="14020" width="8.85546875" style="354"/>
    <col min="14021" max="14021" width="8.85546875" style="354"/>
    <col min="14022" max="14022" width="8.85546875" style="354"/>
    <col min="14023" max="14023" width="8.85546875" style="354"/>
    <col min="14024" max="14024" width="8.85546875" style="354"/>
    <col min="14025" max="14025" width="8.85546875" style="354"/>
    <col min="14026" max="14026" width="8.85546875" style="354"/>
    <col min="14027" max="14027" width="8.85546875" style="354"/>
    <col min="14028" max="14028" width="8.85546875" style="354"/>
    <col min="14029" max="14029" width="8.85546875" style="354"/>
    <col min="14030" max="14030" width="8.85546875" style="354"/>
    <col min="14031" max="14031" width="8.85546875" style="354"/>
    <col min="14032" max="14032" width="8.85546875" style="354"/>
    <col min="14033" max="14033" width="8.85546875" style="354"/>
    <col min="14034" max="14034" width="8.85546875" style="354"/>
    <col min="14035" max="14035" width="8.85546875" style="354"/>
    <col min="14036" max="14036" width="8.85546875" style="354"/>
    <col min="14037" max="14037" width="8.85546875" style="354"/>
    <col min="14038" max="14038" width="8.85546875" style="354"/>
    <col min="14039" max="14039" width="8.85546875" style="354"/>
    <col min="14040" max="14040" width="8.85546875" style="354"/>
    <col min="14041" max="14041" width="8.85546875" style="354"/>
    <col min="14042" max="14042" width="8.85546875" style="354"/>
    <col min="14043" max="14043" width="8.85546875" style="354"/>
    <col min="14044" max="14044" width="8.85546875" style="354"/>
    <col min="14045" max="14045" width="8.85546875" style="354"/>
    <col min="14046" max="14046" width="8.85546875" style="354"/>
    <col min="14047" max="14047" width="8.85546875" style="354"/>
    <col min="14048" max="14048" width="8.85546875" style="354"/>
    <col min="14049" max="14049" width="8.85546875" style="354"/>
    <col min="14050" max="14050" width="8.85546875" style="354"/>
    <col min="14051" max="14051" width="8.85546875" style="354"/>
    <col min="14052" max="14052" width="8.85546875" style="354"/>
    <col min="14053" max="14053" width="8.85546875" style="354"/>
    <col min="14054" max="14054" width="8.85546875" style="354"/>
    <col min="14055" max="14055" width="8.85546875" style="354"/>
    <col min="14056" max="14056" width="8.85546875" style="354"/>
    <col min="14057" max="14057" width="8.85546875" style="354"/>
    <col min="14058" max="14058" width="8.85546875" style="354"/>
    <col min="14059" max="14059" width="8.85546875" style="354"/>
    <col min="14060" max="14060" width="8.85546875" style="354"/>
    <col min="14061" max="14061" width="8.85546875" style="354"/>
    <col min="14062" max="14062" width="8.85546875" style="354"/>
    <col min="14063" max="14063" width="8.85546875" style="354"/>
    <col min="14064" max="14064" width="8.85546875" style="354"/>
    <col min="14065" max="14065" width="8.85546875" style="354"/>
    <col min="14066" max="14066" width="8.85546875" style="354"/>
    <col min="14067" max="14067" width="8.85546875" style="354"/>
    <col min="14068" max="14068" width="8.85546875" style="354"/>
    <col min="14069" max="14069" width="8.85546875" style="354"/>
    <col min="14070" max="14070" width="8.85546875" style="354"/>
    <col min="14071" max="14071" width="8.85546875" style="354"/>
    <col min="14072" max="14072" width="8.85546875" style="354"/>
    <col min="14073" max="14073" width="8.85546875" style="354"/>
    <col min="14074" max="14074" width="8.85546875" style="354"/>
    <col min="14075" max="14075" width="8.85546875" style="354"/>
    <col min="14076" max="14076" width="8.85546875" style="354"/>
    <col min="14077" max="14077" width="8.85546875" style="354"/>
    <col min="14078" max="14078" width="8.85546875" style="354"/>
    <col min="14079" max="14079" width="8.85546875" style="354"/>
    <col min="14080" max="14080" width="8.85546875" style="354"/>
    <col min="14081" max="14081" width="8.85546875" style="354"/>
    <col min="14082" max="14082" width="8.85546875" style="354"/>
    <col min="14083" max="14083" width="9.7109375" customWidth="true" style="354"/>
    <col min="14084" max="14084" width="21.85546875" customWidth="true" style="354"/>
    <col min="14085" max="14085" width="13" customWidth="true" style="354"/>
    <col min="14086" max="14086" width="14" customWidth="true" style="354"/>
    <col min="14087" max="14087" width="14" customWidth="true" style="354"/>
    <col min="14088" max="14088" width="14" customWidth="true" style="354"/>
    <col min="14089" max="14089" width="17.140625" customWidth="true" style="354"/>
    <col min="14090" max="14090" width="17.7109375" customWidth="true" style="354"/>
    <col min="14091" max="14091" width="16.28515625" customWidth="true" style="354"/>
    <col min="14092" max="14092" width="14" customWidth="true" style="354"/>
    <col min="14093" max="14093" width="17" customWidth="true" style="354"/>
    <col min="14094" max="14094" width="14.42578125" customWidth="true" style="354"/>
    <col min="14095" max="14095" width="8.85546875" style="354"/>
    <col min="14096" max="14096" width="8.85546875" style="354"/>
    <col min="14097" max="14097" width="8.85546875" style="354"/>
    <col min="14098" max="14098" width="8.85546875" style="354"/>
    <col min="14099" max="14099" width="8.85546875" style="354"/>
    <col min="14100" max="14100" width="8.85546875" style="354"/>
    <col min="14101" max="14101" width="8.85546875" style="354"/>
    <col min="14102" max="14102" width="8.85546875" style="354"/>
    <col min="14103" max="14103" width="8.85546875" style="354"/>
    <col min="14104" max="14104" width="8.85546875" style="354"/>
    <col min="14105" max="14105" width="8.85546875" style="354"/>
    <col min="14106" max="14106" width="8.85546875" style="354"/>
    <col min="14107" max="14107" width="8.85546875" style="354"/>
    <col min="14108" max="14108" width="8.85546875" style="354"/>
    <col min="14109" max="14109" width="8.85546875" style="354"/>
    <col min="14110" max="14110" width="8.85546875" style="354"/>
    <col min="14111" max="14111" width="8.85546875" style="354"/>
    <col min="14112" max="14112" width="8.85546875" style="354"/>
    <col min="14113" max="14113" width="8.85546875" style="354"/>
    <col min="14114" max="14114" width="8.85546875" style="354"/>
    <col min="14115" max="14115" width="8.85546875" style="354"/>
    <col min="14116" max="14116" width="8.85546875" style="354"/>
    <col min="14117" max="14117" width="8.85546875" style="354"/>
    <col min="14118" max="14118" width="8.85546875" style="354"/>
    <col min="14119" max="14119" width="8.85546875" style="354"/>
    <col min="14120" max="14120" width="8.85546875" style="354"/>
    <col min="14121" max="14121" width="8.85546875" style="354"/>
    <col min="14122" max="14122" width="8.85546875" style="354"/>
    <col min="14123" max="14123" width="8.85546875" style="354"/>
    <col min="14124" max="14124" width="8.85546875" style="354"/>
    <col min="14125" max="14125" width="8.85546875" style="354"/>
    <col min="14126" max="14126" width="8.85546875" style="354"/>
    <col min="14127" max="14127" width="8.85546875" style="354"/>
    <col min="14128" max="14128" width="8.85546875" style="354"/>
    <col min="14129" max="14129" width="8.85546875" style="354"/>
    <col min="14130" max="14130" width="8.85546875" style="354"/>
    <col min="14131" max="14131" width="8.85546875" style="354"/>
    <col min="14132" max="14132" width="8.85546875" style="354"/>
    <col min="14133" max="14133" width="8.85546875" style="354"/>
    <col min="14134" max="14134" width="8.85546875" style="354"/>
    <col min="14135" max="14135" width="8.85546875" style="354"/>
    <col min="14136" max="14136" width="8.85546875" style="354"/>
    <col min="14137" max="14137" width="8.85546875" style="354"/>
    <col min="14138" max="14138" width="8.85546875" style="354"/>
    <col min="14139" max="14139" width="8.85546875" style="354"/>
    <col min="14140" max="14140" width="8.85546875" style="354"/>
    <col min="14141" max="14141" width="8.85546875" style="354"/>
    <col min="14142" max="14142" width="8.85546875" style="354"/>
    <col min="14143" max="14143" width="8.85546875" style="354"/>
    <col min="14144" max="14144" width="8.85546875" style="354"/>
    <col min="14145" max="14145" width="8.85546875" style="354"/>
    <col min="14146" max="14146" width="8.85546875" style="354"/>
    <col min="14147" max="14147" width="8.85546875" style="354"/>
    <col min="14148" max="14148" width="8.85546875" style="354"/>
    <col min="14149" max="14149" width="8.85546875" style="354"/>
    <col min="14150" max="14150" width="8.85546875" style="354"/>
    <col min="14151" max="14151" width="8.85546875" style="354"/>
    <col min="14152" max="14152" width="8.85546875" style="354"/>
    <col min="14153" max="14153" width="8.85546875" style="354"/>
    <col min="14154" max="14154" width="8.85546875" style="354"/>
    <col min="14155" max="14155" width="8.85546875" style="354"/>
    <col min="14156" max="14156" width="8.85546875" style="354"/>
    <col min="14157" max="14157" width="8.85546875" style="354"/>
    <col min="14158" max="14158" width="8.85546875" style="354"/>
    <col min="14159" max="14159" width="8.85546875" style="354"/>
    <col min="14160" max="14160" width="8.85546875" style="354"/>
    <col min="14161" max="14161" width="8.85546875" style="354"/>
    <col min="14162" max="14162" width="8.85546875" style="354"/>
    <col min="14163" max="14163" width="8.85546875" style="354"/>
    <col min="14164" max="14164" width="8.85546875" style="354"/>
    <col min="14165" max="14165" width="8.85546875" style="354"/>
    <col min="14166" max="14166" width="8.85546875" style="354"/>
    <col min="14167" max="14167" width="8.85546875" style="354"/>
    <col min="14168" max="14168" width="8.85546875" style="354"/>
    <col min="14169" max="14169" width="8.85546875" style="354"/>
    <col min="14170" max="14170" width="8.85546875" style="354"/>
    <col min="14171" max="14171" width="8.85546875" style="354"/>
    <col min="14172" max="14172" width="8.85546875" style="354"/>
    <col min="14173" max="14173" width="8.85546875" style="354"/>
    <col min="14174" max="14174" width="8.85546875" style="354"/>
    <col min="14175" max="14175" width="8.85546875" style="354"/>
    <col min="14176" max="14176" width="8.85546875" style="354"/>
    <col min="14177" max="14177" width="8.85546875" style="354"/>
    <col min="14178" max="14178" width="8.85546875" style="354"/>
    <col min="14179" max="14179" width="8.85546875" style="354"/>
    <col min="14180" max="14180" width="8.85546875" style="354"/>
    <col min="14181" max="14181" width="8.85546875" style="354"/>
    <col min="14182" max="14182" width="8.85546875" style="354"/>
    <col min="14183" max="14183" width="8.85546875" style="354"/>
    <col min="14184" max="14184" width="8.85546875" style="354"/>
    <col min="14185" max="14185" width="8.85546875" style="354"/>
    <col min="14186" max="14186" width="8.85546875" style="354"/>
    <col min="14187" max="14187" width="8.85546875" style="354"/>
    <col min="14188" max="14188" width="8.85546875" style="354"/>
    <col min="14189" max="14189" width="8.85546875" style="354"/>
    <col min="14190" max="14190" width="8.85546875" style="354"/>
    <col min="14191" max="14191" width="8.85546875" style="354"/>
    <col min="14192" max="14192" width="8.85546875" style="354"/>
    <col min="14193" max="14193" width="8.85546875" style="354"/>
    <col min="14194" max="14194" width="8.85546875" style="354"/>
    <col min="14195" max="14195" width="8.85546875" style="354"/>
    <col min="14196" max="14196" width="8.85546875" style="354"/>
    <col min="14197" max="14197" width="8.85546875" style="354"/>
    <col min="14198" max="14198" width="8.85546875" style="354"/>
    <col min="14199" max="14199" width="8.85546875" style="354"/>
    <col min="14200" max="14200" width="8.85546875" style="354"/>
    <col min="14201" max="14201" width="8.85546875" style="354"/>
    <col min="14202" max="14202" width="8.85546875" style="354"/>
    <col min="14203" max="14203" width="8.85546875" style="354"/>
    <col min="14204" max="14204" width="8.85546875" style="354"/>
    <col min="14205" max="14205" width="8.85546875" style="354"/>
    <col min="14206" max="14206" width="8.85546875" style="354"/>
    <col min="14207" max="14207" width="8.85546875" style="354"/>
    <col min="14208" max="14208" width="8.85546875" style="354"/>
    <col min="14209" max="14209" width="8.85546875" style="354"/>
    <col min="14210" max="14210" width="8.85546875" style="354"/>
    <col min="14211" max="14211" width="8.85546875" style="354"/>
    <col min="14212" max="14212" width="8.85546875" style="354"/>
    <col min="14213" max="14213" width="8.85546875" style="354"/>
    <col min="14214" max="14214" width="8.85546875" style="354"/>
    <col min="14215" max="14215" width="8.85546875" style="354"/>
    <col min="14216" max="14216" width="8.85546875" style="354"/>
    <col min="14217" max="14217" width="8.85546875" style="354"/>
    <col min="14218" max="14218" width="8.85546875" style="354"/>
    <col min="14219" max="14219" width="8.85546875" style="354"/>
    <col min="14220" max="14220" width="8.85546875" style="354"/>
    <col min="14221" max="14221" width="8.85546875" style="354"/>
    <col min="14222" max="14222" width="8.85546875" style="354"/>
    <col min="14223" max="14223" width="8.85546875" style="354"/>
    <col min="14224" max="14224" width="8.85546875" style="354"/>
    <col min="14225" max="14225" width="8.85546875" style="354"/>
    <col min="14226" max="14226" width="8.85546875" style="354"/>
    <col min="14227" max="14227" width="8.85546875" style="354"/>
    <col min="14228" max="14228" width="8.85546875" style="354"/>
    <col min="14229" max="14229" width="8.85546875" style="354"/>
    <col min="14230" max="14230" width="8.85546875" style="354"/>
    <col min="14231" max="14231" width="8.85546875" style="354"/>
    <col min="14232" max="14232" width="8.85546875" style="354"/>
    <col min="14233" max="14233" width="8.85546875" style="354"/>
    <col min="14234" max="14234" width="8.85546875" style="354"/>
    <col min="14235" max="14235" width="8.85546875" style="354"/>
    <col min="14236" max="14236" width="8.85546875" style="354"/>
    <col min="14237" max="14237" width="8.85546875" style="354"/>
    <col min="14238" max="14238" width="8.85546875" style="354"/>
    <col min="14239" max="14239" width="8.85546875" style="354"/>
    <col min="14240" max="14240" width="8.85546875" style="354"/>
    <col min="14241" max="14241" width="8.85546875" style="354"/>
    <col min="14242" max="14242" width="8.85546875" style="354"/>
    <col min="14243" max="14243" width="8.85546875" style="354"/>
    <col min="14244" max="14244" width="8.85546875" style="354"/>
    <col min="14245" max="14245" width="8.85546875" style="354"/>
    <col min="14246" max="14246" width="8.85546875" style="354"/>
    <col min="14247" max="14247" width="8.85546875" style="354"/>
    <col min="14248" max="14248" width="8.85546875" style="354"/>
    <col min="14249" max="14249" width="8.85546875" style="354"/>
    <col min="14250" max="14250" width="8.85546875" style="354"/>
    <col min="14251" max="14251" width="8.85546875" style="354"/>
    <col min="14252" max="14252" width="8.85546875" style="354"/>
    <col min="14253" max="14253" width="8.85546875" style="354"/>
    <col min="14254" max="14254" width="8.85546875" style="354"/>
    <col min="14255" max="14255" width="8.85546875" style="354"/>
    <col min="14256" max="14256" width="8.85546875" style="354"/>
    <col min="14257" max="14257" width="8.85546875" style="354"/>
    <col min="14258" max="14258" width="8.85546875" style="354"/>
    <col min="14259" max="14259" width="8.85546875" style="354"/>
    <col min="14260" max="14260" width="8.85546875" style="354"/>
    <col min="14261" max="14261" width="8.85546875" style="354"/>
    <col min="14262" max="14262" width="8.85546875" style="354"/>
    <col min="14263" max="14263" width="8.85546875" style="354"/>
    <col min="14264" max="14264" width="8.85546875" style="354"/>
    <col min="14265" max="14265" width="8.85546875" style="354"/>
    <col min="14266" max="14266" width="8.85546875" style="354"/>
    <col min="14267" max="14267" width="8.85546875" style="354"/>
    <col min="14268" max="14268" width="8.85546875" style="354"/>
    <col min="14269" max="14269" width="8.85546875" style="354"/>
    <col min="14270" max="14270" width="8.85546875" style="354"/>
    <col min="14271" max="14271" width="8.85546875" style="354"/>
    <col min="14272" max="14272" width="8.85546875" style="354"/>
    <col min="14273" max="14273" width="8.85546875" style="354"/>
    <col min="14274" max="14274" width="8.85546875" style="354"/>
    <col min="14275" max="14275" width="8.85546875" style="354"/>
    <col min="14276" max="14276" width="8.85546875" style="354"/>
    <col min="14277" max="14277" width="8.85546875" style="354"/>
    <col min="14278" max="14278" width="8.85546875" style="354"/>
    <col min="14279" max="14279" width="8.85546875" style="354"/>
    <col min="14280" max="14280" width="8.85546875" style="354"/>
    <col min="14281" max="14281" width="8.85546875" style="354"/>
    <col min="14282" max="14282" width="8.85546875" style="354"/>
    <col min="14283" max="14283" width="8.85546875" style="354"/>
    <col min="14284" max="14284" width="8.85546875" style="354"/>
    <col min="14285" max="14285" width="8.85546875" style="354"/>
    <col min="14286" max="14286" width="8.85546875" style="354"/>
    <col min="14287" max="14287" width="8.85546875" style="354"/>
    <col min="14288" max="14288" width="8.85546875" style="354"/>
    <col min="14289" max="14289" width="8.85546875" style="354"/>
    <col min="14290" max="14290" width="8.85546875" style="354"/>
    <col min="14291" max="14291" width="8.85546875" style="354"/>
    <col min="14292" max="14292" width="8.85546875" style="354"/>
    <col min="14293" max="14293" width="8.85546875" style="354"/>
    <col min="14294" max="14294" width="8.85546875" style="354"/>
    <col min="14295" max="14295" width="8.85546875" style="354"/>
    <col min="14296" max="14296" width="8.85546875" style="354"/>
    <col min="14297" max="14297" width="8.85546875" style="354"/>
    <col min="14298" max="14298" width="8.85546875" style="354"/>
    <col min="14299" max="14299" width="8.85546875" style="354"/>
    <col min="14300" max="14300" width="8.85546875" style="354"/>
    <col min="14301" max="14301" width="8.85546875" style="354"/>
    <col min="14302" max="14302" width="8.85546875" style="354"/>
    <col min="14303" max="14303" width="8.85546875" style="354"/>
    <col min="14304" max="14304" width="8.85546875" style="354"/>
    <col min="14305" max="14305" width="8.85546875" style="354"/>
    <col min="14306" max="14306" width="8.85546875" style="354"/>
    <col min="14307" max="14307" width="8.85546875" style="354"/>
    <col min="14308" max="14308" width="8.85546875" style="354"/>
    <col min="14309" max="14309" width="8.85546875" style="354"/>
    <col min="14310" max="14310" width="8.85546875" style="354"/>
    <col min="14311" max="14311" width="8.85546875" style="354"/>
    <col min="14312" max="14312" width="8.85546875" style="354"/>
    <col min="14313" max="14313" width="8.85546875" style="354"/>
    <col min="14314" max="14314" width="8.85546875" style="354"/>
    <col min="14315" max="14315" width="8.85546875" style="354"/>
    <col min="14316" max="14316" width="8.85546875" style="354"/>
    <col min="14317" max="14317" width="8.85546875" style="354"/>
    <col min="14318" max="14318" width="8.85546875" style="354"/>
    <col min="14319" max="14319" width="8.85546875" style="354"/>
    <col min="14320" max="14320" width="8.85546875" style="354"/>
    <col min="14321" max="14321" width="8.85546875" style="354"/>
    <col min="14322" max="14322" width="8.85546875" style="354"/>
    <col min="14323" max="14323" width="8.85546875" style="354"/>
    <col min="14324" max="14324" width="8.85546875" style="354"/>
    <col min="14325" max="14325" width="8.85546875" style="354"/>
    <col min="14326" max="14326" width="8.85546875" style="354"/>
    <col min="14327" max="14327" width="8.85546875" style="354"/>
    <col min="14328" max="14328" width="8.85546875" style="354"/>
    <col min="14329" max="14329" width="8.85546875" style="354"/>
    <col min="14330" max="14330" width="8.85546875" style="354"/>
    <col min="14331" max="14331" width="8.85546875" style="354"/>
    <col min="14332" max="14332" width="8.85546875" style="354"/>
    <col min="14333" max="14333" width="8.85546875" style="354"/>
    <col min="14334" max="14334" width="8.85546875" style="354"/>
    <col min="14335" max="14335" width="8.85546875" style="354"/>
    <col min="14336" max="14336" width="8.85546875" style="354"/>
    <col min="14337" max="14337" width="8.85546875" style="354"/>
    <col min="14338" max="14338" width="8.85546875" style="354"/>
    <col min="14339" max="14339" width="9.7109375" customWidth="true" style="354"/>
    <col min="14340" max="14340" width="21.85546875" customWidth="true" style="354"/>
    <col min="14341" max="14341" width="13" customWidth="true" style="354"/>
    <col min="14342" max="14342" width="14" customWidth="true" style="354"/>
    <col min="14343" max="14343" width="14" customWidth="true" style="354"/>
    <col min="14344" max="14344" width="14" customWidth="true" style="354"/>
    <col min="14345" max="14345" width="17.140625" customWidth="true" style="354"/>
    <col min="14346" max="14346" width="17.7109375" customWidth="true" style="354"/>
    <col min="14347" max="14347" width="16.28515625" customWidth="true" style="354"/>
    <col min="14348" max="14348" width="14" customWidth="true" style="354"/>
    <col min="14349" max="14349" width="17" customWidth="true" style="354"/>
    <col min="14350" max="14350" width="14.42578125" customWidth="true" style="354"/>
    <col min="14351" max="14351" width="8.85546875" style="354"/>
    <col min="14352" max="14352" width="8.85546875" style="354"/>
    <col min="14353" max="14353" width="8.85546875" style="354"/>
    <col min="14354" max="14354" width="8.85546875" style="354"/>
    <col min="14355" max="14355" width="8.85546875" style="354"/>
    <col min="14356" max="14356" width="8.85546875" style="354"/>
    <col min="14357" max="14357" width="8.85546875" style="354"/>
    <col min="14358" max="14358" width="8.85546875" style="354"/>
    <col min="14359" max="14359" width="8.85546875" style="354"/>
    <col min="14360" max="14360" width="8.85546875" style="354"/>
    <col min="14361" max="14361" width="8.85546875" style="354"/>
    <col min="14362" max="14362" width="8.85546875" style="354"/>
    <col min="14363" max="14363" width="8.85546875" style="354"/>
    <col min="14364" max="14364" width="8.85546875" style="354"/>
    <col min="14365" max="14365" width="8.85546875" style="354"/>
    <col min="14366" max="14366" width="8.85546875" style="354"/>
    <col min="14367" max="14367" width="8.85546875" style="354"/>
    <col min="14368" max="14368" width="8.85546875" style="354"/>
    <col min="14369" max="14369" width="8.85546875" style="354"/>
    <col min="14370" max="14370" width="8.85546875" style="354"/>
    <col min="14371" max="14371" width="8.85546875" style="354"/>
    <col min="14372" max="14372" width="8.85546875" style="354"/>
    <col min="14373" max="14373" width="8.85546875" style="354"/>
    <col min="14374" max="14374" width="8.85546875" style="354"/>
    <col min="14375" max="14375" width="8.85546875" style="354"/>
    <col min="14376" max="14376" width="8.85546875" style="354"/>
    <col min="14377" max="14377" width="8.85546875" style="354"/>
    <col min="14378" max="14378" width="8.85546875" style="354"/>
    <col min="14379" max="14379" width="8.85546875" style="354"/>
    <col min="14380" max="14380" width="8.85546875" style="354"/>
    <col min="14381" max="14381" width="8.85546875" style="354"/>
    <col min="14382" max="14382" width="8.85546875" style="354"/>
    <col min="14383" max="14383" width="8.85546875" style="354"/>
    <col min="14384" max="14384" width="8.85546875" style="354"/>
    <col min="14385" max="14385" width="8.85546875" style="354"/>
    <col min="14386" max="14386" width="8.85546875" style="354"/>
    <col min="14387" max="14387" width="8.85546875" style="354"/>
    <col min="14388" max="14388" width="8.85546875" style="354"/>
    <col min="14389" max="14389" width="8.85546875" style="354"/>
    <col min="14390" max="14390" width="8.85546875" style="354"/>
    <col min="14391" max="14391" width="8.85546875" style="354"/>
    <col min="14392" max="14392" width="8.85546875" style="354"/>
    <col min="14393" max="14393" width="8.85546875" style="354"/>
    <col min="14394" max="14394" width="8.85546875" style="354"/>
    <col min="14395" max="14395" width="8.85546875" style="354"/>
    <col min="14396" max="14396" width="8.85546875" style="354"/>
    <col min="14397" max="14397" width="8.85546875" style="354"/>
    <col min="14398" max="14398" width="8.85546875" style="354"/>
    <col min="14399" max="14399" width="8.85546875" style="354"/>
    <col min="14400" max="14400" width="8.85546875" style="354"/>
    <col min="14401" max="14401" width="8.85546875" style="354"/>
    <col min="14402" max="14402" width="8.85546875" style="354"/>
    <col min="14403" max="14403" width="8.85546875" style="354"/>
    <col min="14404" max="14404" width="8.85546875" style="354"/>
    <col min="14405" max="14405" width="8.85546875" style="354"/>
    <col min="14406" max="14406" width="8.85546875" style="354"/>
    <col min="14407" max="14407" width="8.85546875" style="354"/>
    <col min="14408" max="14408" width="8.85546875" style="354"/>
    <col min="14409" max="14409" width="8.85546875" style="354"/>
    <col min="14410" max="14410" width="8.85546875" style="354"/>
    <col min="14411" max="14411" width="8.85546875" style="354"/>
    <col min="14412" max="14412" width="8.85546875" style="354"/>
    <col min="14413" max="14413" width="8.85546875" style="354"/>
    <col min="14414" max="14414" width="8.85546875" style="354"/>
    <col min="14415" max="14415" width="8.85546875" style="354"/>
    <col min="14416" max="14416" width="8.85546875" style="354"/>
    <col min="14417" max="14417" width="8.85546875" style="354"/>
    <col min="14418" max="14418" width="8.85546875" style="354"/>
    <col min="14419" max="14419" width="8.85546875" style="354"/>
    <col min="14420" max="14420" width="8.85546875" style="354"/>
    <col min="14421" max="14421" width="8.85546875" style="354"/>
    <col min="14422" max="14422" width="8.85546875" style="354"/>
    <col min="14423" max="14423" width="8.85546875" style="354"/>
    <col min="14424" max="14424" width="8.85546875" style="354"/>
    <col min="14425" max="14425" width="8.85546875" style="354"/>
    <col min="14426" max="14426" width="8.85546875" style="354"/>
    <col min="14427" max="14427" width="8.85546875" style="354"/>
    <col min="14428" max="14428" width="8.85546875" style="354"/>
    <col min="14429" max="14429" width="8.85546875" style="354"/>
    <col min="14430" max="14430" width="8.85546875" style="354"/>
    <col min="14431" max="14431" width="8.85546875" style="354"/>
    <col min="14432" max="14432" width="8.85546875" style="354"/>
    <col min="14433" max="14433" width="8.85546875" style="354"/>
    <col min="14434" max="14434" width="8.85546875" style="354"/>
    <col min="14435" max="14435" width="8.85546875" style="354"/>
    <col min="14436" max="14436" width="8.85546875" style="354"/>
    <col min="14437" max="14437" width="8.85546875" style="354"/>
    <col min="14438" max="14438" width="8.85546875" style="354"/>
    <col min="14439" max="14439" width="8.85546875" style="354"/>
    <col min="14440" max="14440" width="8.85546875" style="354"/>
    <col min="14441" max="14441" width="8.85546875" style="354"/>
    <col min="14442" max="14442" width="8.85546875" style="354"/>
    <col min="14443" max="14443" width="8.85546875" style="354"/>
    <col min="14444" max="14444" width="8.85546875" style="354"/>
    <col min="14445" max="14445" width="8.85546875" style="354"/>
    <col min="14446" max="14446" width="8.85546875" style="354"/>
    <col min="14447" max="14447" width="8.85546875" style="354"/>
    <col min="14448" max="14448" width="8.85546875" style="354"/>
    <col min="14449" max="14449" width="8.85546875" style="354"/>
    <col min="14450" max="14450" width="8.85546875" style="354"/>
    <col min="14451" max="14451" width="8.85546875" style="354"/>
    <col min="14452" max="14452" width="8.85546875" style="354"/>
    <col min="14453" max="14453" width="8.85546875" style="354"/>
    <col min="14454" max="14454" width="8.85546875" style="354"/>
    <col min="14455" max="14455" width="8.85546875" style="354"/>
    <col min="14456" max="14456" width="8.85546875" style="354"/>
    <col min="14457" max="14457" width="8.85546875" style="354"/>
    <col min="14458" max="14458" width="8.85546875" style="354"/>
    <col min="14459" max="14459" width="8.85546875" style="354"/>
    <col min="14460" max="14460" width="8.85546875" style="354"/>
    <col min="14461" max="14461" width="8.85546875" style="354"/>
    <col min="14462" max="14462" width="8.85546875" style="354"/>
    <col min="14463" max="14463" width="8.85546875" style="354"/>
    <col min="14464" max="14464" width="8.85546875" style="354"/>
    <col min="14465" max="14465" width="8.85546875" style="354"/>
    <col min="14466" max="14466" width="8.85546875" style="354"/>
    <col min="14467" max="14467" width="8.85546875" style="354"/>
    <col min="14468" max="14468" width="8.85546875" style="354"/>
    <col min="14469" max="14469" width="8.85546875" style="354"/>
    <col min="14470" max="14470" width="8.85546875" style="354"/>
    <col min="14471" max="14471" width="8.85546875" style="354"/>
    <col min="14472" max="14472" width="8.85546875" style="354"/>
    <col min="14473" max="14473" width="8.85546875" style="354"/>
    <col min="14474" max="14474" width="8.85546875" style="354"/>
    <col min="14475" max="14475" width="8.85546875" style="354"/>
    <col min="14476" max="14476" width="8.85546875" style="354"/>
    <col min="14477" max="14477" width="8.85546875" style="354"/>
    <col min="14478" max="14478" width="8.85546875" style="354"/>
    <col min="14479" max="14479" width="8.85546875" style="354"/>
    <col min="14480" max="14480" width="8.85546875" style="354"/>
    <col min="14481" max="14481" width="8.85546875" style="354"/>
    <col min="14482" max="14482" width="8.85546875" style="354"/>
    <col min="14483" max="14483" width="8.85546875" style="354"/>
    <col min="14484" max="14484" width="8.85546875" style="354"/>
    <col min="14485" max="14485" width="8.85546875" style="354"/>
    <col min="14486" max="14486" width="8.85546875" style="354"/>
    <col min="14487" max="14487" width="8.85546875" style="354"/>
    <col min="14488" max="14488" width="8.85546875" style="354"/>
    <col min="14489" max="14489" width="8.85546875" style="354"/>
    <col min="14490" max="14490" width="8.85546875" style="354"/>
    <col min="14491" max="14491" width="8.85546875" style="354"/>
    <col min="14492" max="14492" width="8.85546875" style="354"/>
    <col min="14493" max="14493" width="8.85546875" style="354"/>
    <col min="14494" max="14494" width="8.85546875" style="354"/>
    <col min="14495" max="14495" width="8.85546875" style="354"/>
    <col min="14496" max="14496" width="8.85546875" style="354"/>
    <col min="14497" max="14497" width="8.85546875" style="354"/>
    <col min="14498" max="14498" width="8.85546875" style="354"/>
    <col min="14499" max="14499" width="8.85546875" style="354"/>
    <col min="14500" max="14500" width="8.85546875" style="354"/>
    <col min="14501" max="14501" width="8.85546875" style="354"/>
    <col min="14502" max="14502" width="8.85546875" style="354"/>
    <col min="14503" max="14503" width="8.85546875" style="354"/>
    <col min="14504" max="14504" width="8.85546875" style="354"/>
    <col min="14505" max="14505" width="8.85546875" style="354"/>
    <col min="14506" max="14506" width="8.85546875" style="354"/>
    <col min="14507" max="14507" width="8.85546875" style="354"/>
    <col min="14508" max="14508" width="8.85546875" style="354"/>
    <col min="14509" max="14509" width="8.85546875" style="354"/>
    <col min="14510" max="14510" width="8.85546875" style="354"/>
    <col min="14511" max="14511" width="8.85546875" style="354"/>
    <col min="14512" max="14512" width="8.85546875" style="354"/>
    <col min="14513" max="14513" width="8.85546875" style="354"/>
    <col min="14514" max="14514" width="8.85546875" style="354"/>
    <col min="14515" max="14515" width="8.85546875" style="354"/>
    <col min="14516" max="14516" width="8.85546875" style="354"/>
    <col min="14517" max="14517" width="8.85546875" style="354"/>
    <col min="14518" max="14518" width="8.85546875" style="354"/>
    <col min="14519" max="14519" width="8.85546875" style="354"/>
    <col min="14520" max="14520" width="8.85546875" style="354"/>
    <col min="14521" max="14521" width="8.85546875" style="354"/>
    <col min="14522" max="14522" width="8.85546875" style="354"/>
    <col min="14523" max="14523" width="8.85546875" style="354"/>
    <col min="14524" max="14524" width="8.85546875" style="354"/>
    <col min="14525" max="14525" width="8.85546875" style="354"/>
    <col min="14526" max="14526" width="8.85546875" style="354"/>
    <col min="14527" max="14527" width="8.85546875" style="354"/>
    <col min="14528" max="14528" width="8.85546875" style="354"/>
    <col min="14529" max="14529" width="8.85546875" style="354"/>
    <col min="14530" max="14530" width="8.85546875" style="354"/>
    <col min="14531" max="14531" width="8.85546875" style="354"/>
    <col min="14532" max="14532" width="8.85546875" style="354"/>
    <col min="14533" max="14533" width="8.85546875" style="354"/>
    <col min="14534" max="14534" width="8.85546875" style="354"/>
    <col min="14535" max="14535" width="8.85546875" style="354"/>
    <col min="14536" max="14536" width="8.85546875" style="354"/>
    <col min="14537" max="14537" width="8.85546875" style="354"/>
    <col min="14538" max="14538" width="8.85546875" style="354"/>
    <col min="14539" max="14539" width="8.85546875" style="354"/>
    <col min="14540" max="14540" width="8.85546875" style="354"/>
    <col min="14541" max="14541" width="8.85546875" style="354"/>
    <col min="14542" max="14542" width="8.85546875" style="354"/>
    <col min="14543" max="14543" width="8.85546875" style="354"/>
    <col min="14544" max="14544" width="8.85546875" style="354"/>
    <col min="14545" max="14545" width="8.85546875" style="354"/>
    <col min="14546" max="14546" width="8.85546875" style="354"/>
    <col min="14547" max="14547" width="8.85546875" style="354"/>
    <col min="14548" max="14548" width="8.85546875" style="354"/>
    <col min="14549" max="14549" width="8.85546875" style="354"/>
    <col min="14550" max="14550" width="8.85546875" style="354"/>
    <col min="14551" max="14551" width="8.85546875" style="354"/>
    <col min="14552" max="14552" width="8.85546875" style="354"/>
    <col min="14553" max="14553" width="8.85546875" style="354"/>
    <col min="14554" max="14554" width="8.85546875" style="354"/>
    <col min="14555" max="14555" width="8.85546875" style="354"/>
    <col min="14556" max="14556" width="8.85546875" style="354"/>
    <col min="14557" max="14557" width="8.85546875" style="354"/>
    <col min="14558" max="14558" width="8.85546875" style="354"/>
    <col min="14559" max="14559" width="8.85546875" style="354"/>
    <col min="14560" max="14560" width="8.85546875" style="354"/>
    <col min="14561" max="14561" width="8.85546875" style="354"/>
    <col min="14562" max="14562" width="8.85546875" style="354"/>
    <col min="14563" max="14563" width="8.85546875" style="354"/>
    <col min="14564" max="14564" width="8.85546875" style="354"/>
    <col min="14565" max="14565" width="8.85546875" style="354"/>
    <col min="14566" max="14566" width="8.85546875" style="354"/>
    <col min="14567" max="14567" width="8.85546875" style="354"/>
    <col min="14568" max="14568" width="8.85546875" style="354"/>
    <col min="14569" max="14569" width="8.85546875" style="354"/>
    <col min="14570" max="14570" width="8.85546875" style="354"/>
    <col min="14571" max="14571" width="8.85546875" style="354"/>
    <col min="14572" max="14572" width="8.85546875" style="354"/>
    <col min="14573" max="14573" width="8.85546875" style="354"/>
    <col min="14574" max="14574" width="8.85546875" style="354"/>
    <col min="14575" max="14575" width="8.85546875" style="354"/>
    <col min="14576" max="14576" width="8.85546875" style="354"/>
    <col min="14577" max="14577" width="8.85546875" style="354"/>
    <col min="14578" max="14578" width="8.85546875" style="354"/>
    <col min="14579" max="14579" width="8.85546875" style="354"/>
    <col min="14580" max="14580" width="8.85546875" style="354"/>
    <col min="14581" max="14581" width="8.85546875" style="354"/>
    <col min="14582" max="14582" width="8.85546875" style="354"/>
    <col min="14583" max="14583" width="8.85546875" style="354"/>
    <col min="14584" max="14584" width="8.85546875" style="354"/>
    <col min="14585" max="14585" width="8.85546875" style="354"/>
    <col min="14586" max="14586" width="8.85546875" style="354"/>
    <col min="14587" max="14587" width="8.85546875" style="354"/>
    <col min="14588" max="14588" width="8.85546875" style="354"/>
    <col min="14589" max="14589" width="8.85546875" style="354"/>
    <col min="14590" max="14590" width="8.85546875" style="354"/>
    <col min="14591" max="14591" width="8.85546875" style="354"/>
    <col min="14592" max="14592" width="8.85546875" style="354"/>
    <col min="14593" max="14593" width="8.85546875" style="354"/>
    <col min="14594" max="14594" width="8.85546875" style="354"/>
    <col min="14595" max="14595" width="9.7109375" customWidth="true" style="354"/>
    <col min="14596" max="14596" width="21.85546875" customWidth="true" style="354"/>
    <col min="14597" max="14597" width="13" customWidth="true" style="354"/>
    <col min="14598" max="14598" width="14" customWidth="true" style="354"/>
    <col min="14599" max="14599" width="14" customWidth="true" style="354"/>
    <col min="14600" max="14600" width="14" customWidth="true" style="354"/>
    <col min="14601" max="14601" width="17.140625" customWidth="true" style="354"/>
    <col min="14602" max="14602" width="17.7109375" customWidth="true" style="354"/>
    <col min="14603" max="14603" width="16.28515625" customWidth="true" style="354"/>
    <col min="14604" max="14604" width="14" customWidth="true" style="354"/>
    <col min="14605" max="14605" width="17" customWidth="true" style="354"/>
    <col min="14606" max="14606" width="14.42578125" customWidth="true" style="354"/>
    <col min="14607" max="14607" width="8.85546875" style="354"/>
    <col min="14608" max="14608" width="8.85546875" style="354"/>
    <col min="14609" max="14609" width="8.85546875" style="354"/>
    <col min="14610" max="14610" width="8.85546875" style="354"/>
    <col min="14611" max="14611" width="8.85546875" style="354"/>
    <col min="14612" max="14612" width="8.85546875" style="354"/>
    <col min="14613" max="14613" width="8.85546875" style="354"/>
    <col min="14614" max="14614" width="8.85546875" style="354"/>
    <col min="14615" max="14615" width="8.85546875" style="354"/>
    <col min="14616" max="14616" width="8.85546875" style="354"/>
    <col min="14617" max="14617" width="8.85546875" style="354"/>
    <col min="14618" max="14618" width="8.85546875" style="354"/>
    <col min="14619" max="14619" width="8.85546875" style="354"/>
    <col min="14620" max="14620" width="8.85546875" style="354"/>
    <col min="14621" max="14621" width="8.85546875" style="354"/>
    <col min="14622" max="14622" width="8.85546875" style="354"/>
    <col min="14623" max="14623" width="8.85546875" style="354"/>
    <col min="14624" max="14624" width="8.85546875" style="354"/>
    <col min="14625" max="14625" width="8.85546875" style="354"/>
    <col min="14626" max="14626" width="8.85546875" style="354"/>
    <col min="14627" max="14627" width="8.85546875" style="354"/>
    <col min="14628" max="14628" width="8.85546875" style="354"/>
    <col min="14629" max="14629" width="8.85546875" style="354"/>
    <col min="14630" max="14630" width="8.85546875" style="354"/>
    <col min="14631" max="14631" width="8.85546875" style="354"/>
    <col min="14632" max="14632" width="8.85546875" style="354"/>
    <col min="14633" max="14633" width="8.85546875" style="354"/>
    <col min="14634" max="14634" width="8.85546875" style="354"/>
    <col min="14635" max="14635" width="8.85546875" style="354"/>
    <col min="14636" max="14636" width="8.85546875" style="354"/>
    <col min="14637" max="14637" width="8.85546875" style="354"/>
    <col min="14638" max="14638" width="8.85546875" style="354"/>
    <col min="14639" max="14639" width="8.85546875" style="354"/>
    <col min="14640" max="14640" width="8.85546875" style="354"/>
    <col min="14641" max="14641" width="8.85546875" style="354"/>
    <col min="14642" max="14642" width="8.85546875" style="354"/>
    <col min="14643" max="14643" width="8.85546875" style="354"/>
    <col min="14644" max="14644" width="8.85546875" style="354"/>
    <col min="14645" max="14645" width="8.85546875" style="354"/>
    <col min="14646" max="14646" width="8.85546875" style="354"/>
    <col min="14647" max="14647" width="8.85546875" style="354"/>
    <col min="14648" max="14648" width="8.85546875" style="354"/>
    <col min="14649" max="14649" width="8.85546875" style="354"/>
    <col min="14650" max="14650" width="8.85546875" style="354"/>
    <col min="14651" max="14651" width="8.85546875" style="354"/>
    <col min="14652" max="14652" width="8.85546875" style="354"/>
    <col min="14653" max="14653" width="8.85546875" style="354"/>
    <col min="14654" max="14654" width="8.85546875" style="354"/>
    <col min="14655" max="14655" width="8.85546875" style="354"/>
    <col min="14656" max="14656" width="8.85546875" style="354"/>
    <col min="14657" max="14657" width="8.85546875" style="354"/>
    <col min="14658" max="14658" width="8.85546875" style="354"/>
    <col min="14659" max="14659" width="8.85546875" style="354"/>
    <col min="14660" max="14660" width="8.85546875" style="354"/>
    <col min="14661" max="14661" width="8.85546875" style="354"/>
    <col min="14662" max="14662" width="8.85546875" style="354"/>
    <col min="14663" max="14663" width="8.85546875" style="354"/>
    <col min="14664" max="14664" width="8.85546875" style="354"/>
    <col min="14665" max="14665" width="8.85546875" style="354"/>
    <col min="14666" max="14666" width="8.85546875" style="354"/>
    <col min="14667" max="14667" width="8.85546875" style="354"/>
    <col min="14668" max="14668" width="8.85546875" style="354"/>
    <col min="14669" max="14669" width="8.85546875" style="354"/>
    <col min="14670" max="14670" width="8.85546875" style="354"/>
    <col min="14671" max="14671" width="8.85546875" style="354"/>
    <col min="14672" max="14672" width="8.85546875" style="354"/>
    <col min="14673" max="14673" width="8.85546875" style="354"/>
    <col min="14674" max="14674" width="8.85546875" style="354"/>
    <col min="14675" max="14675" width="8.85546875" style="354"/>
    <col min="14676" max="14676" width="8.85546875" style="354"/>
    <col min="14677" max="14677" width="8.85546875" style="354"/>
    <col min="14678" max="14678" width="8.85546875" style="354"/>
    <col min="14679" max="14679" width="8.85546875" style="354"/>
    <col min="14680" max="14680" width="8.85546875" style="354"/>
    <col min="14681" max="14681" width="8.85546875" style="354"/>
    <col min="14682" max="14682" width="8.85546875" style="354"/>
    <col min="14683" max="14683" width="8.85546875" style="354"/>
    <col min="14684" max="14684" width="8.85546875" style="354"/>
    <col min="14685" max="14685" width="8.85546875" style="354"/>
    <col min="14686" max="14686" width="8.85546875" style="354"/>
    <col min="14687" max="14687" width="8.85546875" style="354"/>
    <col min="14688" max="14688" width="8.85546875" style="354"/>
    <col min="14689" max="14689" width="8.85546875" style="354"/>
    <col min="14690" max="14690" width="8.85546875" style="354"/>
    <col min="14691" max="14691" width="8.85546875" style="354"/>
    <col min="14692" max="14692" width="8.85546875" style="354"/>
    <col min="14693" max="14693" width="8.85546875" style="354"/>
    <col min="14694" max="14694" width="8.85546875" style="354"/>
    <col min="14695" max="14695" width="8.85546875" style="354"/>
    <col min="14696" max="14696" width="8.85546875" style="354"/>
    <col min="14697" max="14697" width="8.85546875" style="354"/>
    <col min="14698" max="14698" width="8.85546875" style="354"/>
    <col min="14699" max="14699" width="8.85546875" style="354"/>
    <col min="14700" max="14700" width="8.85546875" style="354"/>
    <col min="14701" max="14701" width="8.85546875" style="354"/>
    <col min="14702" max="14702" width="8.85546875" style="354"/>
    <col min="14703" max="14703" width="8.85546875" style="354"/>
    <col min="14704" max="14704" width="8.85546875" style="354"/>
    <col min="14705" max="14705" width="8.85546875" style="354"/>
    <col min="14706" max="14706" width="8.85546875" style="354"/>
    <col min="14707" max="14707" width="8.85546875" style="354"/>
    <col min="14708" max="14708" width="8.85546875" style="354"/>
    <col min="14709" max="14709" width="8.85546875" style="354"/>
    <col min="14710" max="14710" width="8.85546875" style="354"/>
    <col min="14711" max="14711" width="8.85546875" style="354"/>
    <col min="14712" max="14712" width="8.85546875" style="354"/>
    <col min="14713" max="14713" width="8.85546875" style="354"/>
    <col min="14714" max="14714" width="8.85546875" style="354"/>
    <col min="14715" max="14715" width="8.85546875" style="354"/>
    <col min="14716" max="14716" width="8.85546875" style="354"/>
    <col min="14717" max="14717" width="8.85546875" style="354"/>
    <col min="14718" max="14718" width="8.85546875" style="354"/>
    <col min="14719" max="14719" width="8.85546875" style="354"/>
    <col min="14720" max="14720" width="8.85546875" style="354"/>
    <col min="14721" max="14721" width="8.85546875" style="354"/>
    <col min="14722" max="14722" width="8.85546875" style="354"/>
    <col min="14723" max="14723" width="8.85546875" style="354"/>
    <col min="14724" max="14724" width="8.85546875" style="354"/>
    <col min="14725" max="14725" width="8.85546875" style="354"/>
    <col min="14726" max="14726" width="8.85546875" style="354"/>
    <col min="14727" max="14727" width="8.85546875" style="354"/>
    <col min="14728" max="14728" width="8.85546875" style="354"/>
    <col min="14729" max="14729" width="8.85546875" style="354"/>
    <col min="14730" max="14730" width="8.85546875" style="354"/>
    <col min="14731" max="14731" width="8.85546875" style="354"/>
    <col min="14732" max="14732" width="8.85546875" style="354"/>
    <col min="14733" max="14733" width="8.85546875" style="354"/>
    <col min="14734" max="14734" width="8.85546875" style="354"/>
    <col min="14735" max="14735" width="8.85546875" style="354"/>
    <col min="14736" max="14736" width="8.85546875" style="354"/>
    <col min="14737" max="14737" width="8.85546875" style="354"/>
    <col min="14738" max="14738" width="8.85546875" style="354"/>
    <col min="14739" max="14739" width="8.85546875" style="354"/>
    <col min="14740" max="14740" width="8.85546875" style="354"/>
    <col min="14741" max="14741" width="8.85546875" style="354"/>
    <col min="14742" max="14742" width="8.85546875" style="354"/>
    <col min="14743" max="14743" width="8.85546875" style="354"/>
    <col min="14744" max="14744" width="8.85546875" style="354"/>
    <col min="14745" max="14745" width="8.85546875" style="354"/>
    <col min="14746" max="14746" width="8.85546875" style="354"/>
    <col min="14747" max="14747" width="8.85546875" style="354"/>
    <col min="14748" max="14748" width="8.85546875" style="354"/>
    <col min="14749" max="14749" width="8.85546875" style="354"/>
    <col min="14750" max="14750" width="8.85546875" style="354"/>
    <col min="14751" max="14751" width="8.85546875" style="354"/>
    <col min="14752" max="14752" width="8.85546875" style="354"/>
    <col min="14753" max="14753" width="8.85546875" style="354"/>
    <col min="14754" max="14754" width="8.85546875" style="354"/>
    <col min="14755" max="14755" width="8.85546875" style="354"/>
    <col min="14756" max="14756" width="8.85546875" style="354"/>
    <col min="14757" max="14757" width="8.85546875" style="354"/>
    <col min="14758" max="14758" width="8.85546875" style="354"/>
    <col min="14759" max="14759" width="8.85546875" style="354"/>
    <col min="14760" max="14760" width="8.85546875" style="354"/>
    <col min="14761" max="14761" width="8.85546875" style="354"/>
    <col min="14762" max="14762" width="8.85546875" style="354"/>
    <col min="14763" max="14763" width="8.85546875" style="354"/>
    <col min="14764" max="14764" width="8.85546875" style="354"/>
    <col min="14765" max="14765" width="8.85546875" style="354"/>
    <col min="14766" max="14766" width="8.85546875" style="354"/>
    <col min="14767" max="14767" width="8.85546875" style="354"/>
    <col min="14768" max="14768" width="8.85546875" style="354"/>
    <col min="14769" max="14769" width="8.85546875" style="354"/>
    <col min="14770" max="14770" width="8.85546875" style="354"/>
    <col min="14771" max="14771" width="8.85546875" style="354"/>
    <col min="14772" max="14772" width="8.85546875" style="354"/>
    <col min="14773" max="14773" width="8.85546875" style="354"/>
    <col min="14774" max="14774" width="8.85546875" style="354"/>
    <col min="14775" max="14775" width="8.85546875" style="354"/>
    <col min="14776" max="14776" width="8.85546875" style="354"/>
    <col min="14777" max="14777" width="8.85546875" style="354"/>
    <col min="14778" max="14778" width="8.85546875" style="354"/>
    <col min="14779" max="14779" width="8.85546875" style="354"/>
    <col min="14780" max="14780" width="8.85546875" style="354"/>
    <col min="14781" max="14781" width="8.85546875" style="354"/>
    <col min="14782" max="14782" width="8.85546875" style="354"/>
    <col min="14783" max="14783" width="8.85546875" style="354"/>
    <col min="14784" max="14784" width="8.85546875" style="354"/>
    <col min="14785" max="14785" width="8.85546875" style="354"/>
    <col min="14786" max="14786" width="8.85546875" style="354"/>
    <col min="14787" max="14787" width="8.85546875" style="354"/>
    <col min="14788" max="14788" width="8.85546875" style="354"/>
    <col min="14789" max="14789" width="8.85546875" style="354"/>
    <col min="14790" max="14790" width="8.85546875" style="354"/>
    <col min="14791" max="14791" width="8.85546875" style="354"/>
    <col min="14792" max="14792" width="8.85546875" style="354"/>
    <col min="14793" max="14793" width="8.85546875" style="354"/>
    <col min="14794" max="14794" width="8.85546875" style="354"/>
    <col min="14795" max="14795" width="8.85546875" style="354"/>
    <col min="14796" max="14796" width="8.85546875" style="354"/>
    <col min="14797" max="14797" width="8.85546875" style="354"/>
    <col min="14798" max="14798" width="8.85546875" style="354"/>
    <col min="14799" max="14799" width="8.85546875" style="354"/>
    <col min="14800" max="14800" width="8.85546875" style="354"/>
    <col min="14801" max="14801" width="8.85546875" style="354"/>
    <col min="14802" max="14802" width="8.85546875" style="354"/>
    <col min="14803" max="14803" width="8.85546875" style="354"/>
    <col min="14804" max="14804" width="8.85546875" style="354"/>
    <col min="14805" max="14805" width="8.85546875" style="354"/>
    <col min="14806" max="14806" width="8.85546875" style="354"/>
    <col min="14807" max="14807" width="8.85546875" style="354"/>
    <col min="14808" max="14808" width="8.85546875" style="354"/>
    <col min="14809" max="14809" width="8.85546875" style="354"/>
    <col min="14810" max="14810" width="8.85546875" style="354"/>
    <col min="14811" max="14811" width="8.85546875" style="354"/>
    <col min="14812" max="14812" width="8.85546875" style="354"/>
    <col min="14813" max="14813" width="8.85546875" style="354"/>
    <col min="14814" max="14814" width="8.85546875" style="354"/>
    <col min="14815" max="14815" width="8.85546875" style="354"/>
    <col min="14816" max="14816" width="8.85546875" style="354"/>
    <col min="14817" max="14817" width="8.85546875" style="354"/>
    <col min="14818" max="14818" width="8.85546875" style="354"/>
    <col min="14819" max="14819" width="8.85546875" style="354"/>
    <col min="14820" max="14820" width="8.85546875" style="354"/>
    <col min="14821" max="14821" width="8.85546875" style="354"/>
    <col min="14822" max="14822" width="8.85546875" style="354"/>
    <col min="14823" max="14823" width="8.85546875" style="354"/>
    <col min="14824" max="14824" width="8.85546875" style="354"/>
    <col min="14825" max="14825" width="8.85546875" style="354"/>
    <col min="14826" max="14826" width="8.85546875" style="354"/>
    <col min="14827" max="14827" width="8.85546875" style="354"/>
    <col min="14828" max="14828" width="8.85546875" style="354"/>
    <col min="14829" max="14829" width="8.85546875" style="354"/>
    <col min="14830" max="14830" width="8.85546875" style="354"/>
    <col min="14831" max="14831" width="8.85546875" style="354"/>
    <col min="14832" max="14832" width="8.85546875" style="354"/>
    <col min="14833" max="14833" width="8.85546875" style="354"/>
    <col min="14834" max="14834" width="8.85546875" style="354"/>
    <col min="14835" max="14835" width="8.85546875" style="354"/>
    <col min="14836" max="14836" width="8.85546875" style="354"/>
    <col min="14837" max="14837" width="8.85546875" style="354"/>
    <col min="14838" max="14838" width="8.85546875" style="354"/>
    <col min="14839" max="14839" width="8.85546875" style="354"/>
    <col min="14840" max="14840" width="8.85546875" style="354"/>
    <col min="14841" max="14841" width="8.85546875" style="354"/>
    <col min="14842" max="14842" width="8.85546875" style="354"/>
    <col min="14843" max="14843" width="8.85546875" style="354"/>
    <col min="14844" max="14844" width="8.85546875" style="354"/>
    <col min="14845" max="14845" width="8.85546875" style="354"/>
    <col min="14846" max="14846" width="8.85546875" style="354"/>
    <col min="14847" max="14847" width="8.85546875" style="354"/>
    <col min="14848" max="14848" width="8.85546875" style="354"/>
    <col min="14849" max="14849" width="8.85546875" style="354"/>
    <col min="14850" max="14850" width="8.85546875" style="354"/>
    <col min="14851" max="14851" width="9.7109375" customWidth="true" style="354"/>
    <col min="14852" max="14852" width="21.85546875" customWidth="true" style="354"/>
    <col min="14853" max="14853" width="13" customWidth="true" style="354"/>
    <col min="14854" max="14854" width="14" customWidth="true" style="354"/>
    <col min="14855" max="14855" width="14" customWidth="true" style="354"/>
    <col min="14856" max="14856" width="14" customWidth="true" style="354"/>
    <col min="14857" max="14857" width="17.140625" customWidth="true" style="354"/>
    <col min="14858" max="14858" width="17.7109375" customWidth="true" style="354"/>
    <col min="14859" max="14859" width="16.28515625" customWidth="true" style="354"/>
    <col min="14860" max="14860" width="14" customWidth="true" style="354"/>
    <col min="14861" max="14861" width="17" customWidth="true" style="354"/>
    <col min="14862" max="14862" width="14.42578125" customWidth="true" style="354"/>
    <col min="14863" max="14863" width="8.85546875" style="354"/>
    <col min="14864" max="14864" width="8.85546875" style="354"/>
    <col min="14865" max="14865" width="8.85546875" style="354"/>
    <col min="14866" max="14866" width="8.85546875" style="354"/>
    <col min="14867" max="14867" width="8.85546875" style="354"/>
    <col min="14868" max="14868" width="8.85546875" style="354"/>
    <col min="14869" max="14869" width="8.85546875" style="354"/>
    <col min="14870" max="14870" width="8.85546875" style="354"/>
    <col min="14871" max="14871" width="8.85546875" style="354"/>
    <col min="14872" max="14872" width="8.85546875" style="354"/>
    <col min="14873" max="14873" width="8.85546875" style="354"/>
    <col min="14874" max="14874" width="8.85546875" style="354"/>
    <col min="14875" max="14875" width="8.85546875" style="354"/>
    <col min="14876" max="14876" width="8.85546875" style="354"/>
    <col min="14877" max="14877" width="8.85546875" style="354"/>
    <col min="14878" max="14878" width="8.85546875" style="354"/>
    <col min="14879" max="14879" width="8.85546875" style="354"/>
    <col min="14880" max="14880" width="8.85546875" style="354"/>
    <col min="14881" max="14881" width="8.85546875" style="354"/>
    <col min="14882" max="14882" width="8.85546875" style="354"/>
    <col min="14883" max="14883" width="8.85546875" style="354"/>
    <col min="14884" max="14884" width="8.85546875" style="354"/>
    <col min="14885" max="14885" width="8.85546875" style="354"/>
    <col min="14886" max="14886" width="8.85546875" style="354"/>
    <col min="14887" max="14887" width="8.85546875" style="354"/>
    <col min="14888" max="14888" width="8.85546875" style="354"/>
    <col min="14889" max="14889" width="8.85546875" style="354"/>
    <col min="14890" max="14890" width="8.85546875" style="354"/>
    <col min="14891" max="14891" width="8.85546875" style="354"/>
    <col min="14892" max="14892" width="8.85546875" style="354"/>
    <col min="14893" max="14893" width="8.85546875" style="354"/>
    <col min="14894" max="14894" width="8.85546875" style="354"/>
    <col min="14895" max="14895" width="8.85546875" style="354"/>
    <col min="14896" max="14896" width="8.85546875" style="354"/>
    <col min="14897" max="14897" width="8.85546875" style="354"/>
    <col min="14898" max="14898" width="8.85546875" style="354"/>
    <col min="14899" max="14899" width="8.85546875" style="354"/>
    <col min="14900" max="14900" width="8.85546875" style="354"/>
    <col min="14901" max="14901" width="8.85546875" style="354"/>
    <col min="14902" max="14902" width="8.85546875" style="354"/>
    <col min="14903" max="14903" width="8.85546875" style="354"/>
    <col min="14904" max="14904" width="8.85546875" style="354"/>
    <col min="14905" max="14905" width="8.85546875" style="354"/>
    <col min="14906" max="14906" width="8.85546875" style="354"/>
    <col min="14907" max="14907" width="8.85546875" style="354"/>
    <col min="14908" max="14908" width="8.85546875" style="354"/>
    <col min="14909" max="14909" width="8.85546875" style="354"/>
    <col min="14910" max="14910" width="8.85546875" style="354"/>
    <col min="14911" max="14911" width="8.85546875" style="354"/>
    <col min="14912" max="14912" width="8.85546875" style="354"/>
    <col min="14913" max="14913" width="8.85546875" style="354"/>
    <col min="14914" max="14914" width="8.85546875" style="354"/>
    <col min="14915" max="14915" width="8.85546875" style="354"/>
    <col min="14916" max="14916" width="8.85546875" style="354"/>
    <col min="14917" max="14917" width="8.85546875" style="354"/>
    <col min="14918" max="14918" width="8.85546875" style="354"/>
    <col min="14919" max="14919" width="8.85546875" style="354"/>
    <col min="14920" max="14920" width="8.85546875" style="354"/>
    <col min="14921" max="14921" width="8.85546875" style="354"/>
    <col min="14922" max="14922" width="8.85546875" style="354"/>
    <col min="14923" max="14923" width="8.85546875" style="354"/>
    <col min="14924" max="14924" width="8.85546875" style="354"/>
    <col min="14925" max="14925" width="8.85546875" style="354"/>
    <col min="14926" max="14926" width="8.85546875" style="354"/>
    <col min="14927" max="14927" width="8.85546875" style="354"/>
    <col min="14928" max="14928" width="8.85546875" style="354"/>
    <col min="14929" max="14929" width="8.85546875" style="354"/>
    <col min="14930" max="14930" width="8.85546875" style="354"/>
    <col min="14931" max="14931" width="8.85546875" style="354"/>
    <col min="14932" max="14932" width="8.85546875" style="354"/>
    <col min="14933" max="14933" width="8.85546875" style="354"/>
    <col min="14934" max="14934" width="8.85546875" style="354"/>
    <col min="14935" max="14935" width="8.85546875" style="354"/>
    <col min="14936" max="14936" width="8.85546875" style="354"/>
    <col min="14937" max="14937" width="8.85546875" style="354"/>
    <col min="14938" max="14938" width="8.85546875" style="354"/>
    <col min="14939" max="14939" width="8.85546875" style="354"/>
    <col min="14940" max="14940" width="8.85546875" style="354"/>
    <col min="14941" max="14941" width="8.85546875" style="354"/>
    <col min="14942" max="14942" width="8.85546875" style="354"/>
    <col min="14943" max="14943" width="8.85546875" style="354"/>
    <col min="14944" max="14944" width="8.85546875" style="354"/>
    <col min="14945" max="14945" width="8.85546875" style="354"/>
    <col min="14946" max="14946" width="8.85546875" style="354"/>
    <col min="14947" max="14947" width="8.85546875" style="354"/>
    <col min="14948" max="14948" width="8.85546875" style="354"/>
    <col min="14949" max="14949" width="8.85546875" style="354"/>
    <col min="14950" max="14950" width="8.85546875" style="354"/>
    <col min="14951" max="14951" width="8.85546875" style="354"/>
    <col min="14952" max="14952" width="8.85546875" style="354"/>
    <col min="14953" max="14953" width="8.85546875" style="354"/>
    <col min="14954" max="14954" width="8.85546875" style="354"/>
    <col min="14955" max="14955" width="8.85546875" style="354"/>
    <col min="14956" max="14956" width="8.85546875" style="354"/>
    <col min="14957" max="14957" width="8.85546875" style="354"/>
    <col min="14958" max="14958" width="8.85546875" style="354"/>
    <col min="14959" max="14959" width="8.85546875" style="354"/>
    <col min="14960" max="14960" width="8.85546875" style="354"/>
    <col min="14961" max="14961" width="8.85546875" style="354"/>
    <col min="14962" max="14962" width="8.85546875" style="354"/>
    <col min="14963" max="14963" width="8.85546875" style="354"/>
    <col min="14964" max="14964" width="8.85546875" style="354"/>
    <col min="14965" max="14965" width="8.85546875" style="354"/>
    <col min="14966" max="14966" width="8.85546875" style="354"/>
    <col min="14967" max="14967" width="8.85546875" style="354"/>
    <col min="14968" max="14968" width="8.85546875" style="354"/>
    <col min="14969" max="14969" width="8.85546875" style="354"/>
    <col min="14970" max="14970" width="8.85546875" style="354"/>
    <col min="14971" max="14971" width="8.85546875" style="354"/>
    <col min="14972" max="14972" width="8.85546875" style="354"/>
    <col min="14973" max="14973" width="8.85546875" style="354"/>
    <col min="14974" max="14974" width="8.85546875" style="354"/>
    <col min="14975" max="14975" width="8.85546875" style="354"/>
    <col min="14976" max="14976" width="8.85546875" style="354"/>
    <col min="14977" max="14977" width="8.85546875" style="354"/>
    <col min="14978" max="14978" width="8.85546875" style="354"/>
    <col min="14979" max="14979" width="8.85546875" style="354"/>
    <col min="14980" max="14980" width="8.85546875" style="354"/>
    <col min="14981" max="14981" width="8.85546875" style="354"/>
    <col min="14982" max="14982" width="8.85546875" style="354"/>
    <col min="14983" max="14983" width="8.85546875" style="354"/>
    <col min="14984" max="14984" width="8.85546875" style="354"/>
    <col min="14985" max="14985" width="8.85546875" style="354"/>
    <col min="14986" max="14986" width="8.85546875" style="354"/>
    <col min="14987" max="14987" width="8.85546875" style="354"/>
    <col min="14988" max="14988" width="8.85546875" style="354"/>
    <col min="14989" max="14989" width="8.85546875" style="354"/>
    <col min="14990" max="14990" width="8.85546875" style="354"/>
    <col min="14991" max="14991" width="8.85546875" style="354"/>
    <col min="14992" max="14992" width="8.85546875" style="354"/>
    <col min="14993" max="14993" width="8.85546875" style="354"/>
    <col min="14994" max="14994" width="8.85546875" style="354"/>
    <col min="14995" max="14995" width="8.85546875" style="354"/>
    <col min="14996" max="14996" width="8.85546875" style="354"/>
    <col min="14997" max="14997" width="8.85546875" style="354"/>
    <col min="14998" max="14998" width="8.85546875" style="354"/>
    <col min="14999" max="14999" width="8.85546875" style="354"/>
    <col min="15000" max="15000" width="8.85546875" style="354"/>
    <col min="15001" max="15001" width="8.85546875" style="354"/>
    <col min="15002" max="15002" width="8.85546875" style="354"/>
    <col min="15003" max="15003" width="8.85546875" style="354"/>
    <col min="15004" max="15004" width="8.85546875" style="354"/>
    <col min="15005" max="15005" width="8.85546875" style="354"/>
    <col min="15006" max="15006" width="8.85546875" style="354"/>
    <col min="15007" max="15007" width="8.85546875" style="354"/>
    <col min="15008" max="15008" width="8.85546875" style="354"/>
    <col min="15009" max="15009" width="8.85546875" style="354"/>
    <col min="15010" max="15010" width="8.85546875" style="354"/>
    <col min="15011" max="15011" width="8.85546875" style="354"/>
    <col min="15012" max="15012" width="8.85546875" style="354"/>
    <col min="15013" max="15013" width="8.85546875" style="354"/>
    <col min="15014" max="15014" width="8.85546875" style="354"/>
    <col min="15015" max="15015" width="8.85546875" style="354"/>
    <col min="15016" max="15016" width="8.85546875" style="354"/>
    <col min="15017" max="15017" width="8.85546875" style="354"/>
    <col min="15018" max="15018" width="8.85546875" style="354"/>
    <col min="15019" max="15019" width="8.85546875" style="354"/>
    <col min="15020" max="15020" width="8.85546875" style="354"/>
    <col min="15021" max="15021" width="8.85546875" style="354"/>
    <col min="15022" max="15022" width="8.85546875" style="354"/>
    <col min="15023" max="15023" width="8.85546875" style="354"/>
    <col min="15024" max="15024" width="8.85546875" style="354"/>
    <col min="15025" max="15025" width="8.85546875" style="354"/>
    <col min="15026" max="15026" width="8.85546875" style="354"/>
    <col min="15027" max="15027" width="8.85546875" style="354"/>
    <col min="15028" max="15028" width="8.85546875" style="354"/>
    <col min="15029" max="15029" width="8.85546875" style="354"/>
    <col min="15030" max="15030" width="8.85546875" style="354"/>
    <col min="15031" max="15031" width="8.85546875" style="354"/>
    <col min="15032" max="15032" width="8.85546875" style="354"/>
    <col min="15033" max="15033" width="8.85546875" style="354"/>
    <col min="15034" max="15034" width="8.85546875" style="354"/>
    <col min="15035" max="15035" width="8.85546875" style="354"/>
    <col min="15036" max="15036" width="8.85546875" style="354"/>
    <col min="15037" max="15037" width="8.85546875" style="354"/>
    <col min="15038" max="15038" width="8.85546875" style="354"/>
    <col min="15039" max="15039" width="8.85546875" style="354"/>
    <col min="15040" max="15040" width="8.85546875" style="354"/>
    <col min="15041" max="15041" width="8.85546875" style="354"/>
    <col min="15042" max="15042" width="8.85546875" style="354"/>
    <col min="15043" max="15043" width="8.85546875" style="354"/>
    <col min="15044" max="15044" width="8.85546875" style="354"/>
    <col min="15045" max="15045" width="8.85546875" style="354"/>
    <col min="15046" max="15046" width="8.85546875" style="354"/>
    <col min="15047" max="15047" width="8.85546875" style="354"/>
    <col min="15048" max="15048" width="8.85546875" style="354"/>
    <col min="15049" max="15049" width="8.85546875" style="354"/>
    <col min="15050" max="15050" width="8.85546875" style="354"/>
    <col min="15051" max="15051" width="8.85546875" style="354"/>
    <col min="15052" max="15052" width="8.85546875" style="354"/>
    <col min="15053" max="15053" width="8.85546875" style="354"/>
    <col min="15054" max="15054" width="8.85546875" style="354"/>
    <col min="15055" max="15055" width="8.85546875" style="354"/>
    <col min="15056" max="15056" width="8.85546875" style="354"/>
    <col min="15057" max="15057" width="8.85546875" style="354"/>
    <col min="15058" max="15058" width="8.85546875" style="354"/>
    <col min="15059" max="15059" width="8.85546875" style="354"/>
    <col min="15060" max="15060" width="8.85546875" style="354"/>
    <col min="15061" max="15061" width="8.85546875" style="354"/>
    <col min="15062" max="15062" width="8.85546875" style="354"/>
    <col min="15063" max="15063" width="8.85546875" style="354"/>
    <col min="15064" max="15064" width="8.85546875" style="354"/>
    <col min="15065" max="15065" width="8.85546875" style="354"/>
    <col min="15066" max="15066" width="8.85546875" style="354"/>
    <col min="15067" max="15067" width="8.85546875" style="354"/>
    <col min="15068" max="15068" width="8.85546875" style="354"/>
    <col min="15069" max="15069" width="8.85546875" style="354"/>
    <col min="15070" max="15070" width="8.85546875" style="354"/>
    <col min="15071" max="15071" width="8.85546875" style="354"/>
    <col min="15072" max="15072" width="8.85546875" style="354"/>
    <col min="15073" max="15073" width="8.85546875" style="354"/>
    <col min="15074" max="15074" width="8.85546875" style="354"/>
    <col min="15075" max="15075" width="8.85546875" style="354"/>
    <col min="15076" max="15076" width="8.85546875" style="354"/>
    <col min="15077" max="15077" width="8.85546875" style="354"/>
    <col min="15078" max="15078" width="8.85546875" style="354"/>
    <col min="15079" max="15079" width="8.85546875" style="354"/>
    <col min="15080" max="15080" width="8.85546875" style="354"/>
    <col min="15081" max="15081" width="8.85546875" style="354"/>
    <col min="15082" max="15082" width="8.85546875" style="354"/>
    <col min="15083" max="15083" width="8.85546875" style="354"/>
    <col min="15084" max="15084" width="8.85546875" style="354"/>
    <col min="15085" max="15085" width="8.85546875" style="354"/>
    <col min="15086" max="15086" width="8.85546875" style="354"/>
    <col min="15087" max="15087" width="8.85546875" style="354"/>
    <col min="15088" max="15088" width="8.85546875" style="354"/>
    <col min="15089" max="15089" width="8.85546875" style="354"/>
    <col min="15090" max="15090" width="8.85546875" style="354"/>
    <col min="15091" max="15091" width="8.85546875" style="354"/>
    <col min="15092" max="15092" width="8.85546875" style="354"/>
    <col min="15093" max="15093" width="8.85546875" style="354"/>
    <col min="15094" max="15094" width="8.85546875" style="354"/>
    <col min="15095" max="15095" width="8.85546875" style="354"/>
    <col min="15096" max="15096" width="8.85546875" style="354"/>
    <col min="15097" max="15097" width="8.85546875" style="354"/>
    <col min="15098" max="15098" width="8.85546875" style="354"/>
    <col min="15099" max="15099" width="8.85546875" style="354"/>
    <col min="15100" max="15100" width="8.85546875" style="354"/>
    <col min="15101" max="15101" width="8.85546875" style="354"/>
    <col min="15102" max="15102" width="8.85546875" style="354"/>
    <col min="15103" max="15103" width="8.85546875" style="354"/>
    <col min="15104" max="15104" width="8.85546875" style="354"/>
    <col min="15105" max="15105" width="8.85546875" style="354"/>
    <col min="15106" max="15106" width="8.85546875" style="354"/>
    <col min="15107" max="15107" width="9.7109375" customWidth="true" style="354"/>
    <col min="15108" max="15108" width="21.85546875" customWidth="true" style="354"/>
    <col min="15109" max="15109" width="13" customWidth="true" style="354"/>
    <col min="15110" max="15110" width="14" customWidth="true" style="354"/>
    <col min="15111" max="15111" width="14" customWidth="true" style="354"/>
    <col min="15112" max="15112" width="14" customWidth="true" style="354"/>
    <col min="15113" max="15113" width="17.140625" customWidth="true" style="354"/>
    <col min="15114" max="15114" width="17.7109375" customWidth="true" style="354"/>
    <col min="15115" max="15115" width="16.28515625" customWidth="true" style="354"/>
    <col min="15116" max="15116" width="14" customWidth="true" style="354"/>
    <col min="15117" max="15117" width="17" customWidth="true" style="354"/>
    <col min="15118" max="15118" width="14.42578125" customWidth="true" style="354"/>
    <col min="15119" max="15119" width="8.85546875" style="354"/>
    <col min="15120" max="15120" width="8.85546875" style="354"/>
    <col min="15121" max="15121" width="8.85546875" style="354"/>
    <col min="15122" max="15122" width="8.85546875" style="354"/>
    <col min="15123" max="15123" width="8.85546875" style="354"/>
    <col min="15124" max="15124" width="8.85546875" style="354"/>
    <col min="15125" max="15125" width="8.85546875" style="354"/>
    <col min="15126" max="15126" width="8.85546875" style="354"/>
    <col min="15127" max="15127" width="8.85546875" style="354"/>
    <col min="15128" max="15128" width="8.85546875" style="354"/>
    <col min="15129" max="15129" width="8.85546875" style="354"/>
    <col min="15130" max="15130" width="8.85546875" style="354"/>
    <col min="15131" max="15131" width="8.85546875" style="354"/>
    <col min="15132" max="15132" width="8.85546875" style="354"/>
    <col min="15133" max="15133" width="8.85546875" style="354"/>
    <col min="15134" max="15134" width="8.85546875" style="354"/>
    <col min="15135" max="15135" width="8.85546875" style="354"/>
    <col min="15136" max="15136" width="8.85546875" style="354"/>
    <col min="15137" max="15137" width="8.85546875" style="354"/>
    <col min="15138" max="15138" width="8.85546875" style="354"/>
    <col min="15139" max="15139" width="8.85546875" style="354"/>
    <col min="15140" max="15140" width="8.85546875" style="354"/>
    <col min="15141" max="15141" width="8.85546875" style="354"/>
    <col min="15142" max="15142" width="8.85546875" style="354"/>
    <col min="15143" max="15143" width="8.85546875" style="354"/>
    <col min="15144" max="15144" width="8.85546875" style="354"/>
    <col min="15145" max="15145" width="8.85546875" style="354"/>
    <col min="15146" max="15146" width="8.85546875" style="354"/>
    <col min="15147" max="15147" width="8.85546875" style="354"/>
    <col min="15148" max="15148" width="8.85546875" style="354"/>
    <col min="15149" max="15149" width="8.85546875" style="354"/>
    <col min="15150" max="15150" width="8.85546875" style="354"/>
    <col min="15151" max="15151" width="8.85546875" style="354"/>
    <col min="15152" max="15152" width="8.85546875" style="354"/>
    <col min="15153" max="15153" width="8.85546875" style="354"/>
    <col min="15154" max="15154" width="8.85546875" style="354"/>
    <col min="15155" max="15155" width="8.85546875" style="354"/>
    <col min="15156" max="15156" width="8.85546875" style="354"/>
    <col min="15157" max="15157" width="8.85546875" style="354"/>
    <col min="15158" max="15158" width="8.85546875" style="354"/>
    <col min="15159" max="15159" width="8.85546875" style="354"/>
    <col min="15160" max="15160" width="8.85546875" style="354"/>
    <col min="15161" max="15161" width="8.85546875" style="354"/>
    <col min="15162" max="15162" width="8.85546875" style="354"/>
    <col min="15163" max="15163" width="8.85546875" style="354"/>
    <col min="15164" max="15164" width="8.85546875" style="354"/>
    <col min="15165" max="15165" width="8.85546875" style="354"/>
    <col min="15166" max="15166" width="8.85546875" style="354"/>
    <col min="15167" max="15167" width="8.85546875" style="354"/>
    <col min="15168" max="15168" width="8.85546875" style="354"/>
    <col min="15169" max="15169" width="8.85546875" style="354"/>
    <col min="15170" max="15170" width="8.85546875" style="354"/>
    <col min="15171" max="15171" width="8.85546875" style="354"/>
    <col min="15172" max="15172" width="8.85546875" style="354"/>
    <col min="15173" max="15173" width="8.85546875" style="354"/>
    <col min="15174" max="15174" width="8.85546875" style="354"/>
    <col min="15175" max="15175" width="8.85546875" style="354"/>
    <col min="15176" max="15176" width="8.85546875" style="354"/>
    <col min="15177" max="15177" width="8.85546875" style="354"/>
    <col min="15178" max="15178" width="8.85546875" style="354"/>
    <col min="15179" max="15179" width="8.85546875" style="354"/>
    <col min="15180" max="15180" width="8.85546875" style="354"/>
    <col min="15181" max="15181" width="8.85546875" style="354"/>
    <col min="15182" max="15182" width="8.85546875" style="354"/>
    <col min="15183" max="15183" width="8.85546875" style="354"/>
    <col min="15184" max="15184" width="8.85546875" style="354"/>
    <col min="15185" max="15185" width="8.85546875" style="354"/>
    <col min="15186" max="15186" width="8.85546875" style="354"/>
    <col min="15187" max="15187" width="8.85546875" style="354"/>
    <col min="15188" max="15188" width="8.85546875" style="354"/>
    <col min="15189" max="15189" width="8.85546875" style="354"/>
    <col min="15190" max="15190" width="8.85546875" style="354"/>
    <col min="15191" max="15191" width="8.85546875" style="354"/>
    <col min="15192" max="15192" width="8.85546875" style="354"/>
    <col min="15193" max="15193" width="8.85546875" style="354"/>
    <col min="15194" max="15194" width="8.85546875" style="354"/>
    <col min="15195" max="15195" width="8.85546875" style="354"/>
    <col min="15196" max="15196" width="8.85546875" style="354"/>
    <col min="15197" max="15197" width="8.85546875" style="354"/>
    <col min="15198" max="15198" width="8.85546875" style="354"/>
    <col min="15199" max="15199" width="8.85546875" style="354"/>
    <col min="15200" max="15200" width="8.85546875" style="354"/>
    <col min="15201" max="15201" width="8.85546875" style="354"/>
    <col min="15202" max="15202" width="8.85546875" style="354"/>
    <col min="15203" max="15203" width="8.85546875" style="354"/>
    <col min="15204" max="15204" width="8.85546875" style="354"/>
    <col min="15205" max="15205" width="8.85546875" style="354"/>
    <col min="15206" max="15206" width="8.85546875" style="354"/>
    <col min="15207" max="15207" width="8.85546875" style="354"/>
    <col min="15208" max="15208" width="8.85546875" style="354"/>
    <col min="15209" max="15209" width="8.85546875" style="354"/>
    <col min="15210" max="15210" width="8.85546875" style="354"/>
    <col min="15211" max="15211" width="8.85546875" style="354"/>
    <col min="15212" max="15212" width="8.85546875" style="354"/>
    <col min="15213" max="15213" width="8.85546875" style="354"/>
    <col min="15214" max="15214" width="8.85546875" style="354"/>
    <col min="15215" max="15215" width="8.85546875" style="354"/>
    <col min="15216" max="15216" width="8.85546875" style="354"/>
    <col min="15217" max="15217" width="8.85546875" style="354"/>
    <col min="15218" max="15218" width="8.85546875" style="354"/>
    <col min="15219" max="15219" width="8.85546875" style="354"/>
    <col min="15220" max="15220" width="8.85546875" style="354"/>
    <col min="15221" max="15221" width="8.85546875" style="354"/>
    <col min="15222" max="15222" width="8.85546875" style="354"/>
    <col min="15223" max="15223" width="8.85546875" style="354"/>
    <col min="15224" max="15224" width="8.85546875" style="354"/>
    <col min="15225" max="15225" width="8.85546875" style="354"/>
    <col min="15226" max="15226" width="8.85546875" style="354"/>
    <col min="15227" max="15227" width="8.85546875" style="354"/>
    <col min="15228" max="15228" width="8.85546875" style="354"/>
    <col min="15229" max="15229" width="8.85546875" style="354"/>
    <col min="15230" max="15230" width="8.85546875" style="354"/>
    <col min="15231" max="15231" width="8.85546875" style="354"/>
    <col min="15232" max="15232" width="8.85546875" style="354"/>
    <col min="15233" max="15233" width="8.85546875" style="354"/>
    <col min="15234" max="15234" width="8.85546875" style="354"/>
    <col min="15235" max="15235" width="8.85546875" style="354"/>
    <col min="15236" max="15236" width="8.85546875" style="354"/>
    <col min="15237" max="15237" width="8.85546875" style="354"/>
    <col min="15238" max="15238" width="8.85546875" style="354"/>
    <col min="15239" max="15239" width="8.85546875" style="354"/>
    <col min="15240" max="15240" width="8.85546875" style="354"/>
    <col min="15241" max="15241" width="8.85546875" style="354"/>
    <col min="15242" max="15242" width="8.85546875" style="354"/>
    <col min="15243" max="15243" width="8.85546875" style="354"/>
    <col min="15244" max="15244" width="8.85546875" style="354"/>
    <col min="15245" max="15245" width="8.85546875" style="354"/>
    <col min="15246" max="15246" width="8.85546875" style="354"/>
    <col min="15247" max="15247" width="8.85546875" style="354"/>
    <col min="15248" max="15248" width="8.85546875" style="354"/>
    <col min="15249" max="15249" width="8.85546875" style="354"/>
    <col min="15250" max="15250" width="8.85546875" style="354"/>
    <col min="15251" max="15251" width="8.85546875" style="354"/>
    <col min="15252" max="15252" width="8.85546875" style="354"/>
    <col min="15253" max="15253" width="8.85546875" style="354"/>
    <col min="15254" max="15254" width="8.85546875" style="354"/>
    <col min="15255" max="15255" width="8.85546875" style="354"/>
    <col min="15256" max="15256" width="8.85546875" style="354"/>
    <col min="15257" max="15257" width="8.85546875" style="354"/>
    <col min="15258" max="15258" width="8.85546875" style="354"/>
    <col min="15259" max="15259" width="8.85546875" style="354"/>
    <col min="15260" max="15260" width="8.85546875" style="354"/>
    <col min="15261" max="15261" width="8.85546875" style="354"/>
    <col min="15262" max="15262" width="8.85546875" style="354"/>
    <col min="15263" max="15263" width="8.85546875" style="354"/>
    <col min="15264" max="15264" width="8.85546875" style="354"/>
    <col min="15265" max="15265" width="8.85546875" style="354"/>
    <col min="15266" max="15266" width="8.85546875" style="354"/>
    <col min="15267" max="15267" width="8.85546875" style="354"/>
    <col min="15268" max="15268" width="8.85546875" style="354"/>
    <col min="15269" max="15269" width="8.85546875" style="354"/>
    <col min="15270" max="15270" width="8.85546875" style="354"/>
    <col min="15271" max="15271" width="8.85546875" style="354"/>
    <col min="15272" max="15272" width="8.85546875" style="354"/>
    <col min="15273" max="15273" width="8.85546875" style="354"/>
    <col min="15274" max="15274" width="8.85546875" style="354"/>
    <col min="15275" max="15275" width="8.85546875" style="354"/>
    <col min="15276" max="15276" width="8.85546875" style="354"/>
    <col min="15277" max="15277" width="8.85546875" style="354"/>
    <col min="15278" max="15278" width="8.85546875" style="354"/>
    <col min="15279" max="15279" width="8.85546875" style="354"/>
    <col min="15280" max="15280" width="8.85546875" style="354"/>
    <col min="15281" max="15281" width="8.85546875" style="354"/>
    <col min="15282" max="15282" width="8.85546875" style="354"/>
    <col min="15283" max="15283" width="8.85546875" style="354"/>
    <col min="15284" max="15284" width="8.85546875" style="354"/>
    <col min="15285" max="15285" width="8.85546875" style="354"/>
    <col min="15286" max="15286" width="8.85546875" style="354"/>
    <col min="15287" max="15287" width="8.85546875" style="354"/>
    <col min="15288" max="15288" width="8.85546875" style="354"/>
    <col min="15289" max="15289" width="8.85546875" style="354"/>
    <col min="15290" max="15290" width="8.85546875" style="354"/>
    <col min="15291" max="15291" width="8.85546875" style="354"/>
    <col min="15292" max="15292" width="8.85546875" style="354"/>
    <col min="15293" max="15293" width="8.85546875" style="354"/>
    <col min="15294" max="15294" width="8.85546875" style="354"/>
    <col min="15295" max="15295" width="8.85546875" style="354"/>
    <col min="15296" max="15296" width="8.85546875" style="354"/>
    <col min="15297" max="15297" width="8.85546875" style="354"/>
    <col min="15298" max="15298" width="8.85546875" style="354"/>
    <col min="15299" max="15299" width="8.85546875" style="354"/>
    <col min="15300" max="15300" width="8.85546875" style="354"/>
    <col min="15301" max="15301" width="8.85546875" style="354"/>
    <col min="15302" max="15302" width="8.85546875" style="354"/>
    <col min="15303" max="15303" width="8.85546875" style="354"/>
    <col min="15304" max="15304" width="8.85546875" style="354"/>
    <col min="15305" max="15305" width="8.85546875" style="354"/>
    <col min="15306" max="15306" width="8.85546875" style="354"/>
    <col min="15307" max="15307" width="8.85546875" style="354"/>
    <col min="15308" max="15308" width="8.85546875" style="354"/>
    <col min="15309" max="15309" width="8.85546875" style="354"/>
    <col min="15310" max="15310" width="8.85546875" style="354"/>
    <col min="15311" max="15311" width="8.85546875" style="354"/>
    <col min="15312" max="15312" width="8.85546875" style="354"/>
    <col min="15313" max="15313" width="8.85546875" style="354"/>
    <col min="15314" max="15314" width="8.85546875" style="354"/>
    <col min="15315" max="15315" width="8.85546875" style="354"/>
    <col min="15316" max="15316" width="8.85546875" style="354"/>
    <col min="15317" max="15317" width="8.85546875" style="354"/>
    <col min="15318" max="15318" width="8.85546875" style="354"/>
    <col min="15319" max="15319" width="8.85546875" style="354"/>
    <col min="15320" max="15320" width="8.85546875" style="354"/>
    <col min="15321" max="15321" width="8.85546875" style="354"/>
    <col min="15322" max="15322" width="8.85546875" style="354"/>
    <col min="15323" max="15323" width="8.85546875" style="354"/>
    <col min="15324" max="15324" width="8.85546875" style="354"/>
    <col min="15325" max="15325" width="8.85546875" style="354"/>
    <col min="15326" max="15326" width="8.85546875" style="354"/>
    <col min="15327" max="15327" width="8.85546875" style="354"/>
    <col min="15328" max="15328" width="8.85546875" style="354"/>
    <col min="15329" max="15329" width="8.85546875" style="354"/>
    <col min="15330" max="15330" width="8.85546875" style="354"/>
    <col min="15331" max="15331" width="8.85546875" style="354"/>
    <col min="15332" max="15332" width="8.85546875" style="354"/>
    <col min="15333" max="15333" width="8.85546875" style="354"/>
    <col min="15334" max="15334" width="8.85546875" style="354"/>
    <col min="15335" max="15335" width="8.85546875" style="354"/>
    <col min="15336" max="15336" width="8.85546875" style="354"/>
    <col min="15337" max="15337" width="8.85546875" style="354"/>
    <col min="15338" max="15338" width="8.85546875" style="354"/>
    <col min="15339" max="15339" width="8.85546875" style="354"/>
    <col min="15340" max="15340" width="8.85546875" style="354"/>
    <col min="15341" max="15341" width="8.85546875" style="354"/>
    <col min="15342" max="15342" width="8.85546875" style="354"/>
    <col min="15343" max="15343" width="8.85546875" style="354"/>
    <col min="15344" max="15344" width="8.85546875" style="354"/>
    <col min="15345" max="15345" width="8.85546875" style="354"/>
    <col min="15346" max="15346" width="8.85546875" style="354"/>
    <col min="15347" max="15347" width="8.85546875" style="354"/>
    <col min="15348" max="15348" width="8.85546875" style="354"/>
    <col min="15349" max="15349" width="8.85546875" style="354"/>
    <col min="15350" max="15350" width="8.85546875" style="354"/>
    <col min="15351" max="15351" width="8.85546875" style="354"/>
    <col min="15352" max="15352" width="8.85546875" style="354"/>
    <col min="15353" max="15353" width="8.85546875" style="354"/>
    <col min="15354" max="15354" width="8.85546875" style="354"/>
    <col min="15355" max="15355" width="8.85546875" style="354"/>
    <col min="15356" max="15356" width="8.85546875" style="354"/>
    <col min="15357" max="15357" width="8.85546875" style="354"/>
    <col min="15358" max="15358" width="8.85546875" style="354"/>
    <col min="15359" max="15359" width="8.85546875" style="354"/>
    <col min="15360" max="15360" width="8.85546875" style="354"/>
    <col min="15361" max="15361" width="8.85546875" style="354"/>
    <col min="15362" max="15362" width="8.85546875" style="354"/>
    <col min="15363" max="15363" width="9.7109375" customWidth="true" style="354"/>
    <col min="15364" max="15364" width="21.85546875" customWidth="true" style="354"/>
    <col min="15365" max="15365" width="13" customWidth="true" style="354"/>
    <col min="15366" max="15366" width="14" customWidth="true" style="354"/>
    <col min="15367" max="15367" width="14" customWidth="true" style="354"/>
    <col min="15368" max="15368" width="14" customWidth="true" style="354"/>
    <col min="15369" max="15369" width="17.140625" customWidth="true" style="354"/>
    <col min="15370" max="15370" width="17.7109375" customWidth="true" style="354"/>
    <col min="15371" max="15371" width="16.28515625" customWidth="true" style="354"/>
    <col min="15372" max="15372" width="14" customWidth="true" style="354"/>
    <col min="15373" max="15373" width="17" customWidth="true" style="354"/>
    <col min="15374" max="15374" width="14.42578125" customWidth="true" style="354"/>
    <col min="15375" max="15375" width="8.85546875" style="354"/>
    <col min="15376" max="15376" width="8.85546875" style="354"/>
    <col min="15377" max="15377" width="8.85546875" style="354"/>
    <col min="15378" max="15378" width="8.85546875" style="354"/>
    <col min="15379" max="15379" width="8.85546875" style="354"/>
    <col min="15380" max="15380" width="8.85546875" style="354"/>
    <col min="15381" max="15381" width="8.85546875" style="354"/>
    <col min="15382" max="15382" width="8.85546875" style="354"/>
    <col min="15383" max="15383" width="8.85546875" style="354"/>
    <col min="15384" max="15384" width="8.85546875" style="354"/>
    <col min="15385" max="15385" width="8.85546875" style="354"/>
    <col min="15386" max="15386" width="8.85546875" style="354"/>
    <col min="15387" max="15387" width="8.85546875" style="354"/>
    <col min="15388" max="15388" width="8.85546875" style="354"/>
    <col min="15389" max="15389" width="8.85546875" style="354"/>
    <col min="15390" max="15390" width="8.85546875" style="354"/>
    <col min="15391" max="15391" width="8.85546875" style="354"/>
    <col min="15392" max="15392" width="8.85546875" style="354"/>
    <col min="15393" max="15393" width="8.85546875" style="354"/>
    <col min="15394" max="15394" width="8.85546875" style="354"/>
    <col min="15395" max="15395" width="8.85546875" style="354"/>
    <col min="15396" max="15396" width="8.85546875" style="354"/>
    <col min="15397" max="15397" width="8.85546875" style="354"/>
    <col min="15398" max="15398" width="8.85546875" style="354"/>
    <col min="15399" max="15399" width="8.85546875" style="354"/>
    <col min="15400" max="15400" width="8.85546875" style="354"/>
    <col min="15401" max="15401" width="8.85546875" style="354"/>
    <col min="15402" max="15402" width="8.85546875" style="354"/>
    <col min="15403" max="15403" width="8.85546875" style="354"/>
    <col min="15404" max="15404" width="8.85546875" style="354"/>
    <col min="15405" max="15405" width="8.85546875" style="354"/>
    <col min="15406" max="15406" width="8.85546875" style="354"/>
    <col min="15407" max="15407" width="8.85546875" style="354"/>
    <col min="15408" max="15408" width="8.85546875" style="354"/>
    <col min="15409" max="15409" width="8.85546875" style="354"/>
    <col min="15410" max="15410" width="8.85546875" style="354"/>
    <col min="15411" max="15411" width="8.85546875" style="354"/>
    <col min="15412" max="15412" width="8.85546875" style="354"/>
    <col min="15413" max="15413" width="8.85546875" style="354"/>
    <col min="15414" max="15414" width="8.85546875" style="354"/>
    <col min="15415" max="15415" width="8.85546875" style="354"/>
    <col min="15416" max="15416" width="8.85546875" style="354"/>
    <col min="15417" max="15417" width="8.85546875" style="354"/>
    <col min="15418" max="15418" width="8.85546875" style="354"/>
    <col min="15419" max="15419" width="8.85546875" style="354"/>
    <col min="15420" max="15420" width="8.85546875" style="354"/>
    <col min="15421" max="15421" width="8.85546875" style="354"/>
    <col min="15422" max="15422" width="8.85546875" style="354"/>
    <col min="15423" max="15423" width="8.85546875" style="354"/>
    <col min="15424" max="15424" width="8.85546875" style="354"/>
    <col min="15425" max="15425" width="8.85546875" style="354"/>
    <col min="15426" max="15426" width="8.85546875" style="354"/>
    <col min="15427" max="15427" width="8.85546875" style="354"/>
    <col min="15428" max="15428" width="8.85546875" style="354"/>
    <col min="15429" max="15429" width="8.85546875" style="354"/>
    <col min="15430" max="15430" width="8.85546875" style="354"/>
    <col min="15431" max="15431" width="8.85546875" style="354"/>
    <col min="15432" max="15432" width="8.85546875" style="354"/>
    <col min="15433" max="15433" width="8.85546875" style="354"/>
    <col min="15434" max="15434" width="8.85546875" style="354"/>
    <col min="15435" max="15435" width="8.85546875" style="354"/>
    <col min="15436" max="15436" width="8.85546875" style="354"/>
    <col min="15437" max="15437" width="8.85546875" style="354"/>
    <col min="15438" max="15438" width="8.85546875" style="354"/>
    <col min="15439" max="15439" width="8.85546875" style="354"/>
    <col min="15440" max="15440" width="8.85546875" style="354"/>
    <col min="15441" max="15441" width="8.85546875" style="354"/>
    <col min="15442" max="15442" width="8.85546875" style="354"/>
    <col min="15443" max="15443" width="8.85546875" style="354"/>
    <col min="15444" max="15444" width="8.85546875" style="354"/>
    <col min="15445" max="15445" width="8.85546875" style="354"/>
    <col min="15446" max="15446" width="8.85546875" style="354"/>
    <col min="15447" max="15447" width="8.85546875" style="354"/>
    <col min="15448" max="15448" width="8.85546875" style="354"/>
    <col min="15449" max="15449" width="8.85546875" style="354"/>
    <col min="15450" max="15450" width="8.85546875" style="354"/>
    <col min="15451" max="15451" width="8.85546875" style="354"/>
    <col min="15452" max="15452" width="8.85546875" style="354"/>
    <col min="15453" max="15453" width="8.85546875" style="354"/>
    <col min="15454" max="15454" width="8.85546875" style="354"/>
    <col min="15455" max="15455" width="8.85546875" style="354"/>
    <col min="15456" max="15456" width="8.85546875" style="354"/>
    <col min="15457" max="15457" width="8.85546875" style="354"/>
    <col min="15458" max="15458" width="8.85546875" style="354"/>
    <col min="15459" max="15459" width="8.85546875" style="354"/>
    <col min="15460" max="15460" width="8.85546875" style="354"/>
    <col min="15461" max="15461" width="8.85546875" style="354"/>
    <col min="15462" max="15462" width="8.85546875" style="354"/>
    <col min="15463" max="15463" width="8.85546875" style="354"/>
    <col min="15464" max="15464" width="8.85546875" style="354"/>
    <col min="15465" max="15465" width="8.85546875" style="354"/>
    <col min="15466" max="15466" width="8.85546875" style="354"/>
    <col min="15467" max="15467" width="8.85546875" style="354"/>
    <col min="15468" max="15468" width="8.85546875" style="354"/>
    <col min="15469" max="15469" width="8.85546875" style="354"/>
    <col min="15470" max="15470" width="8.85546875" style="354"/>
    <col min="15471" max="15471" width="8.85546875" style="354"/>
    <col min="15472" max="15472" width="8.85546875" style="354"/>
    <col min="15473" max="15473" width="8.85546875" style="354"/>
    <col min="15474" max="15474" width="8.85546875" style="354"/>
    <col min="15475" max="15475" width="8.85546875" style="354"/>
    <col min="15476" max="15476" width="8.85546875" style="354"/>
    <col min="15477" max="15477" width="8.85546875" style="354"/>
    <col min="15478" max="15478" width="8.85546875" style="354"/>
    <col min="15479" max="15479" width="8.85546875" style="354"/>
    <col min="15480" max="15480" width="8.85546875" style="354"/>
    <col min="15481" max="15481" width="8.85546875" style="354"/>
    <col min="15482" max="15482" width="8.85546875" style="354"/>
    <col min="15483" max="15483" width="8.85546875" style="354"/>
    <col min="15484" max="15484" width="8.85546875" style="354"/>
    <col min="15485" max="15485" width="8.85546875" style="354"/>
    <col min="15486" max="15486" width="8.85546875" style="354"/>
    <col min="15487" max="15487" width="8.85546875" style="354"/>
    <col min="15488" max="15488" width="8.85546875" style="354"/>
    <col min="15489" max="15489" width="8.85546875" style="354"/>
    <col min="15490" max="15490" width="8.85546875" style="354"/>
    <col min="15491" max="15491" width="8.85546875" style="354"/>
    <col min="15492" max="15492" width="8.85546875" style="354"/>
    <col min="15493" max="15493" width="8.85546875" style="354"/>
    <col min="15494" max="15494" width="8.85546875" style="354"/>
    <col min="15495" max="15495" width="8.85546875" style="354"/>
    <col min="15496" max="15496" width="8.85546875" style="354"/>
    <col min="15497" max="15497" width="8.85546875" style="354"/>
    <col min="15498" max="15498" width="8.85546875" style="354"/>
    <col min="15499" max="15499" width="8.85546875" style="354"/>
    <col min="15500" max="15500" width="8.85546875" style="354"/>
    <col min="15501" max="15501" width="8.85546875" style="354"/>
    <col min="15502" max="15502" width="8.85546875" style="354"/>
    <col min="15503" max="15503" width="8.85546875" style="354"/>
    <col min="15504" max="15504" width="8.85546875" style="354"/>
    <col min="15505" max="15505" width="8.85546875" style="354"/>
    <col min="15506" max="15506" width="8.85546875" style="354"/>
    <col min="15507" max="15507" width="8.85546875" style="354"/>
    <col min="15508" max="15508" width="8.85546875" style="354"/>
    <col min="15509" max="15509" width="8.85546875" style="354"/>
    <col min="15510" max="15510" width="8.85546875" style="354"/>
    <col min="15511" max="15511" width="8.85546875" style="354"/>
    <col min="15512" max="15512" width="8.85546875" style="354"/>
    <col min="15513" max="15513" width="8.85546875" style="354"/>
    <col min="15514" max="15514" width="8.85546875" style="354"/>
    <col min="15515" max="15515" width="8.85546875" style="354"/>
    <col min="15516" max="15516" width="8.85546875" style="354"/>
    <col min="15517" max="15517" width="8.85546875" style="354"/>
    <col min="15518" max="15518" width="8.85546875" style="354"/>
    <col min="15519" max="15519" width="8.85546875" style="354"/>
    <col min="15520" max="15520" width="8.85546875" style="354"/>
    <col min="15521" max="15521" width="8.85546875" style="354"/>
    <col min="15522" max="15522" width="8.85546875" style="354"/>
    <col min="15523" max="15523" width="8.85546875" style="354"/>
    <col min="15524" max="15524" width="8.85546875" style="354"/>
    <col min="15525" max="15525" width="8.85546875" style="354"/>
    <col min="15526" max="15526" width="8.85546875" style="354"/>
    <col min="15527" max="15527" width="8.85546875" style="354"/>
    <col min="15528" max="15528" width="8.85546875" style="354"/>
    <col min="15529" max="15529" width="8.85546875" style="354"/>
    <col min="15530" max="15530" width="8.85546875" style="354"/>
    <col min="15531" max="15531" width="8.85546875" style="354"/>
    <col min="15532" max="15532" width="8.85546875" style="354"/>
    <col min="15533" max="15533" width="8.85546875" style="354"/>
    <col min="15534" max="15534" width="8.85546875" style="354"/>
    <col min="15535" max="15535" width="8.85546875" style="354"/>
    <col min="15536" max="15536" width="8.85546875" style="354"/>
    <col min="15537" max="15537" width="8.85546875" style="354"/>
    <col min="15538" max="15538" width="8.85546875" style="354"/>
    <col min="15539" max="15539" width="8.85546875" style="354"/>
    <col min="15540" max="15540" width="8.85546875" style="354"/>
    <col min="15541" max="15541" width="8.85546875" style="354"/>
    <col min="15542" max="15542" width="8.85546875" style="354"/>
    <col min="15543" max="15543" width="8.85546875" style="354"/>
    <col min="15544" max="15544" width="8.85546875" style="354"/>
    <col min="15545" max="15545" width="8.85546875" style="354"/>
    <col min="15546" max="15546" width="8.85546875" style="354"/>
    <col min="15547" max="15547" width="8.85546875" style="354"/>
    <col min="15548" max="15548" width="8.85546875" style="354"/>
    <col min="15549" max="15549" width="8.85546875" style="354"/>
    <col min="15550" max="15550" width="8.85546875" style="354"/>
    <col min="15551" max="15551" width="8.85546875" style="354"/>
    <col min="15552" max="15552" width="8.85546875" style="354"/>
    <col min="15553" max="15553" width="8.85546875" style="354"/>
    <col min="15554" max="15554" width="8.85546875" style="354"/>
    <col min="15555" max="15555" width="8.85546875" style="354"/>
    <col min="15556" max="15556" width="8.85546875" style="354"/>
    <col min="15557" max="15557" width="8.85546875" style="354"/>
    <col min="15558" max="15558" width="8.85546875" style="354"/>
    <col min="15559" max="15559" width="8.85546875" style="354"/>
    <col min="15560" max="15560" width="8.85546875" style="354"/>
    <col min="15561" max="15561" width="8.85546875" style="354"/>
    <col min="15562" max="15562" width="8.85546875" style="354"/>
    <col min="15563" max="15563" width="8.85546875" style="354"/>
    <col min="15564" max="15564" width="8.85546875" style="354"/>
    <col min="15565" max="15565" width="8.85546875" style="354"/>
    <col min="15566" max="15566" width="8.85546875" style="354"/>
    <col min="15567" max="15567" width="8.85546875" style="354"/>
    <col min="15568" max="15568" width="8.85546875" style="354"/>
    <col min="15569" max="15569" width="8.85546875" style="354"/>
    <col min="15570" max="15570" width="8.85546875" style="354"/>
    <col min="15571" max="15571" width="8.85546875" style="354"/>
    <col min="15572" max="15572" width="8.85546875" style="354"/>
    <col min="15573" max="15573" width="8.85546875" style="354"/>
    <col min="15574" max="15574" width="8.85546875" style="354"/>
    <col min="15575" max="15575" width="8.85546875" style="354"/>
    <col min="15576" max="15576" width="8.85546875" style="354"/>
    <col min="15577" max="15577" width="8.85546875" style="354"/>
    <col min="15578" max="15578" width="8.85546875" style="354"/>
    <col min="15579" max="15579" width="8.85546875" style="354"/>
    <col min="15580" max="15580" width="8.85546875" style="354"/>
    <col min="15581" max="15581" width="8.85546875" style="354"/>
    <col min="15582" max="15582" width="8.85546875" style="354"/>
    <col min="15583" max="15583" width="8.85546875" style="354"/>
    <col min="15584" max="15584" width="8.85546875" style="354"/>
    <col min="15585" max="15585" width="8.85546875" style="354"/>
    <col min="15586" max="15586" width="8.85546875" style="354"/>
    <col min="15587" max="15587" width="8.85546875" style="354"/>
    <col min="15588" max="15588" width="8.85546875" style="354"/>
    <col min="15589" max="15589" width="8.85546875" style="354"/>
    <col min="15590" max="15590" width="8.85546875" style="354"/>
    <col min="15591" max="15591" width="8.85546875" style="354"/>
    <col min="15592" max="15592" width="8.85546875" style="354"/>
    <col min="15593" max="15593" width="8.85546875" style="354"/>
    <col min="15594" max="15594" width="8.85546875" style="354"/>
    <col min="15595" max="15595" width="8.85546875" style="354"/>
    <col min="15596" max="15596" width="8.85546875" style="354"/>
    <col min="15597" max="15597" width="8.85546875" style="354"/>
    <col min="15598" max="15598" width="8.85546875" style="354"/>
    <col min="15599" max="15599" width="8.85546875" style="354"/>
    <col min="15600" max="15600" width="8.85546875" style="354"/>
    <col min="15601" max="15601" width="8.85546875" style="354"/>
    <col min="15602" max="15602" width="8.85546875" style="354"/>
    <col min="15603" max="15603" width="8.85546875" style="354"/>
    <col min="15604" max="15604" width="8.85546875" style="354"/>
    <col min="15605" max="15605" width="8.85546875" style="354"/>
    <col min="15606" max="15606" width="8.85546875" style="354"/>
    <col min="15607" max="15607" width="8.85546875" style="354"/>
    <col min="15608" max="15608" width="8.85546875" style="354"/>
    <col min="15609" max="15609" width="8.85546875" style="354"/>
    <col min="15610" max="15610" width="8.85546875" style="354"/>
    <col min="15611" max="15611" width="8.85546875" style="354"/>
    <col min="15612" max="15612" width="8.85546875" style="354"/>
    <col min="15613" max="15613" width="8.85546875" style="354"/>
    <col min="15614" max="15614" width="8.85546875" style="354"/>
    <col min="15615" max="15615" width="8.85546875" style="354"/>
    <col min="15616" max="15616" width="8.85546875" style="354"/>
    <col min="15617" max="15617" width="8.85546875" style="354"/>
    <col min="15618" max="15618" width="8.85546875" style="354"/>
    <col min="15619" max="15619" width="9.7109375" customWidth="true" style="354"/>
    <col min="15620" max="15620" width="21.85546875" customWidth="true" style="354"/>
    <col min="15621" max="15621" width="13" customWidth="true" style="354"/>
    <col min="15622" max="15622" width="14" customWidth="true" style="354"/>
    <col min="15623" max="15623" width="14" customWidth="true" style="354"/>
    <col min="15624" max="15624" width="14" customWidth="true" style="354"/>
    <col min="15625" max="15625" width="17.140625" customWidth="true" style="354"/>
    <col min="15626" max="15626" width="17.7109375" customWidth="true" style="354"/>
    <col min="15627" max="15627" width="16.28515625" customWidth="true" style="354"/>
    <col min="15628" max="15628" width="14" customWidth="true" style="354"/>
    <col min="15629" max="15629" width="17" customWidth="true" style="354"/>
    <col min="15630" max="15630" width="14.42578125" customWidth="true" style="354"/>
    <col min="15631" max="15631" width="8.85546875" style="354"/>
    <col min="15632" max="15632" width="8.85546875" style="354"/>
    <col min="15633" max="15633" width="8.85546875" style="354"/>
    <col min="15634" max="15634" width="8.85546875" style="354"/>
    <col min="15635" max="15635" width="8.85546875" style="354"/>
    <col min="15636" max="15636" width="8.85546875" style="354"/>
    <col min="15637" max="15637" width="8.85546875" style="354"/>
    <col min="15638" max="15638" width="8.85546875" style="354"/>
    <col min="15639" max="15639" width="8.85546875" style="354"/>
    <col min="15640" max="15640" width="8.85546875" style="354"/>
    <col min="15641" max="15641" width="8.85546875" style="354"/>
    <col min="15642" max="15642" width="8.85546875" style="354"/>
    <col min="15643" max="15643" width="8.85546875" style="354"/>
    <col min="15644" max="15644" width="8.85546875" style="354"/>
    <col min="15645" max="15645" width="8.85546875" style="354"/>
    <col min="15646" max="15646" width="8.85546875" style="354"/>
    <col min="15647" max="15647" width="8.85546875" style="354"/>
    <col min="15648" max="15648" width="8.85546875" style="354"/>
    <col min="15649" max="15649" width="8.85546875" style="354"/>
    <col min="15650" max="15650" width="8.85546875" style="354"/>
    <col min="15651" max="15651" width="8.85546875" style="354"/>
    <col min="15652" max="15652" width="8.85546875" style="354"/>
    <col min="15653" max="15653" width="8.85546875" style="354"/>
    <col min="15654" max="15654" width="8.85546875" style="354"/>
    <col min="15655" max="15655" width="8.85546875" style="354"/>
    <col min="15656" max="15656" width="8.85546875" style="354"/>
    <col min="15657" max="15657" width="8.85546875" style="354"/>
    <col min="15658" max="15658" width="8.85546875" style="354"/>
    <col min="15659" max="15659" width="8.85546875" style="354"/>
    <col min="15660" max="15660" width="8.85546875" style="354"/>
    <col min="15661" max="15661" width="8.85546875" style="354"/>
    <col min="15662" max="15662" width="8.85546875" style="354"/>
    <col min="15663" max="15663" width="8.85546875" style="354"/>
    <col min="15664" max="15664" width="8.85546875" style="354"/>
    <col min="15665" max="15665" width="8.85546875" style="354"/>
    <col min="15666" max="15666" width="8.85546875" style="354"/>
    <col min="15667" max="15667" width="8.85546875" style="354"/>
    <col min="15668" max="15668" width="8.85546875" style="354"/>
    <col min="15669" max="15669" width="8.85546875" style="354"/>
    <col min="15670" max="15670" width="8.85546875" style="354"/>
    <col min="15671" max="15671" width="8.85546875" style="354"/>
    <col min="15672" max="15672" width="8.85546875" style="354"/>
    <col min="15673" max="15673" width="8.85546875" style="354"/>
    <col min="15674" max="15674" width="8.85546875" style="354"/>
    <col min="15675" max="15675" width="8.85546875" style="354"/>
    <col min="15676" max="15676" width="8.85546875" style="354"/>
    <col min="15677" max="15677" width="8.85546875" style="354"/>
    <col min="15678" max="15678" width="8.85546875" style="354"/>
    <col min="15679" max="15679" width="8.85546875" style="354"/>
    <col min="15680" max="15680" width="8.85546875" style="354"/>
    <col min="15681" max="15681" width="8.85546875" style="354"/>
    <col min="15682" max="15682" width="8.85546875" style="354"/>
    <col min="15683" max="15683" width="8.85546875" style="354"/>
    <col min="15684" max="15684" width="8.85546875" style="354"/>
    <col min="15685" max="15685" width="8.85546875" style="354"/>
    <col min="15686" max="15686" width="8.85546875" style="354"/>
    <col min="15687" max="15687" width="8.85546875" style="354"/>
    <col min="15688" max="15688" width="8.85546875" style="354"/>
    <col min="15689" max="15689" width="8.85546875" style="354"/>
    <col min="15690" max="15690" width="8.85546875" style="354"/>
    <col min="15691" max="15691" width="8.85546875" style="354"/>
    <col min="15692" max="15692" width="8.85546875" style="354"/>
    <col min="15693" max="15693" width="8.85546875" style="354"/>
    <col min="15694" max="15694" width="8.85546875" style="354"/>
    <col min="15695" max="15695" width="8.85546875" style="354"/>
    <col min="15696" max="15696" width="8.85546875" style="354"/>
    <col min="15697" max="15697" width="8.85546875" style="354"/>
    <col min="15698" max="15698" width="8.85546875" style="354"/>
    <col min="15699" max="15699" width="8.85546875" style="354"/>
    <col min="15700" max="15700" width="8.85546875" style="354"/>
    <col min="15701" max="15701" width="8.85546875" style="354"/>
    <col min="15702" max="15702" width="8.85546875" style="354"/>
    <col min="15703" max="15703" width="8.85546875" style="354"/>
    <col min="15704" max="15704" width="8.85546875" style="354"/>
    <col min="15705" max="15705" width="8.85546875" style="354"/>
    <col min="15706" max="15706" width="8.85546875" style="354"/>
    <col min="15707" max="15707" width="8.85546875" style="354"/>
    <col min="15708" max="15708" width="8.85546875" style="354"/>
    <col min="15709" max="15709" width="8.85546875" style="354"/>
    <col min="15710" max="15710" width="8.85546875" style="354"/>
    <col min="15711" max="15711" width="8.85546875" style="354"/>
    <col min="15712" max="15712" width="8.85546875" style="354"/>
    <col min="15713" max="15713" width="8.85546875" style="354"/>
    <col min="15714" max="15714" width="8.85546875" style="354"/>
    <col min="15715" max="15715" width="8.85546875" style="354"/>
    <col min="15716" max="15716" width="8.85546875" style="354"/>
    <col min="15717" max="15717" width="8.85546875" style="354"/>
    <col min="15718" max="15718" width="8.85546875" style="354"/>
    <col min="15719" max="15719" width="8.85546875" style="354"/>
    <col min="15720" max="15720" width="8.85546875" style="354"/>
    <col min="15721" max="15721" width="8.85546875" style="354"/>
    <col min="15722" max="15722" width="8.85546875" style="354"/>
    <col min="15723" max="15723" width="8.85546875" style="354"/>
    <col min="15724" max="15724" width="8.85546875" style="354"/>
    <col min="15725" max="15725" width="8.85546875" style="354"/>
    <col min="15726" max="15726" width="8.85546875" style="354"/>
    <col min="15727" max="15727" width="8.85546875" style="354"/>
    <col min="15728" max="15728" width="8.85546875" style="354"/>
    <col min="15729" max="15729" width="8.85546875" style="354"/>
    <col min="15730" max="15730" width="8.85546875" style="354"/>
    <col min="15731" max="15731" width="8.85546875" style="354"/>
    <col min="15732" max="15732" width="8.85546875" style="354"/>
    <col min="15733" max="15733" width="8.85546875" style="354"/>
    <col min="15734" max="15734" width="8.85546875" style="354"/>
    <col min="15735" max="15735" width="8.85546875" style="354"/>
    <col min="15736" max="15736" width="8.85546875" style="354"/>
    <col min="15737" max="15737" width="8.85546875" style="354"/>
    <col min="15738" max="15738" width="8.85546875" style="354"/>
    <col min="15739" max="15739" width="8.85546875" style="354"/>
    <col min="15740" max="15740" width="8.85546875" style="354"/>
    <col min="15741" max="15741" width="8.85546875" style="354"/>
    <col min="15742" max="15742" width="8.85546875" style="354"/>
    <col min="15743" max="15743" width="8.85546875" style="354"/>
    <col min="15744" max="15744" width="8.85546875" style="354"/>
    <col min="15745" max="15745" width="8.85546875" style="354"/>
    <col min="15746" max="15746" width="8.85546875" style="354"/>
    <col min="15747" max="15747" width="8.85546875" style="354"/>
    <col min="15748" max="15748" width="8.85546875" style="354"/>
    <col min="15749" max="15749" width="8.85546875" style="354"/>
    <col min="15750" max="15750" width="8.85546875" style="354"/>
    <col min="15751" max="15751" width="8.85546875" style="354"/>
    <col min="15752" max="15752" width="8.85546875" style="354"/>
    <col min="15753" max="15753" width="8.85546875" style="354"/>
    <col min="15754" max="15754" width="8.85546875" style="354"/>
    <col min="15755" max="15755" width="8.85546875" style="354"/>
    <col min="15756" max="15756" width="8.85546875" style="354"/>
    <col min="15757" max="15757" width="8.85546875" style="354"/>
    <col min="15758" max="15758" width="8.85546875" style="354"/>
    <col min="15759" max="15759" width="8.85546875" style="354"/>
    <col min="15760" max="15760" width="8.85546875" style="354"/>
    <col min="15761" max="15761" width="8.85546875" style="354"/>
    <col min="15762" max="15762" width="8.85546875" style="354"/>
    <col min="15763" max="15763" width="8.85546875" style="354"/>
    <col min="15764" max="15764" width="8.85546875" style="354"/>
    <col min="15765" max="15765" width="8.85546875" style="354"/>
    <col min="15766" max="15766" width="8.85546875" style="354"/>
    <col min="15767" max="15767" width="8.85546875" style="354"/>
    <col min="15768" max="15768" width="8.85546875" style="354"/>
    <col min="15769" max="15769" width="8.85546875" style="354"/>
    <col min="15770" max="15770" width="8.85546875" style="354"/>
    <col min="15771" max="15771" width="8.85546875" style="354"/>
    <col min="15772" max="15772" width="8.85546875" style="354"/>
    <col min="15773" max="15773" width="8.85546875" style="354"/>
    <col min="15774" max="15774" width="8.85546875" style="354"/>
    <col min="15775" max="15775" width="8.85546875" style="354"/>
    <col min="15776" max="15776" width="8.85546875" style="354"/>
    <col min="15777" max="15777" width="8.85546875" style="354"/>
    <col min="15778" max="15778" width="8.85546875" style="354"/>
    <col min="15779" max="15779" width="8.85546875" style="354"/>
    <col min="15780" max="15780" width="8.85546875" style="354"/>
    <col min="15781" max="15781" width="8.85546875" style="354"/>
    <col min="15782" max="15782" width="8.85546875" style="354"/>
    <col min="15783" max="15783" width="8.85546875" style="354"/>
    <col min="15784" max="15784" width="8.85546875" style="354"/>
    <col min="15785" max="15785" width="8.85546875" style="354"/>
    <col min="15786" max="15786" width="8.85546875" style="354"/>
    <col min="15787" max="15787" width="8.85546875" style="354"/>
    <col min="15788" max="15788" width="8.85546875" style="354"/>
    <col min="15789" max="15789" width="8.85546875" style="354"/>
    <col min="15790" max="15790" width="8.85546875" style="354"/>
    <col min="15791" max="15791" width="8.85546875" style="354"/>
    <col min="15792" max="15792" width="8.85546875" style="354"/>
    <col min="15793" max="15793" width="8.85546875" style="354"/>
    <col min="15794" max="15794" width="8.85546875" style="354"/>
    <col min="15795" max="15795" width="8.85546875" style="354"/>
    <col min="15796" max="15796" width="8.85546875" style="354"/>
    <col min="15797" max="15797" width="8.85546875" style="354"/>
    <col min="15798" max="15798" width="8.85546875" style="354"/>
    <col min="15799" max="15799" width="8.85546875" style="354"/>
    <col min="15800" max="15800" width="8.85546875" style="354"/>
    <col min="15801" max="15801" width="8.85546875" style="354"/>
    <col min="15802" max="15802" width="8.85546875" style="354"/>
    <col min="15803" max="15803" width="8.85546875" style="354"/>
    <col min="15804" max="15804" width="8.85546875" style="354"/>
    <col min="15805" max="15805" width="8.85546875" style="354"/>
    <col min="15806" max="15806" width="8.85546875" style="354"/>
    <col min="15807" max="15807" width="8.85546875" style="354"/>
    <col min="15808" max="15808" width="8.85546875" style="354"/>
    <col min="15809" max="15809" width="8.85546875" style="354"/>
    <col min="15810" max="15810" width="8.85546875" style="354"/>
    <col min="15811" max="15811" width="8.85546875" style="354"/>
    <col min="15812" max="15812" width="8.85546875" style="354"/>
    <col min="15813" max="15813" width="8.85546875" style="354"/>
    <col min="15814" max="15814" width="8.85546875" style="354"/>
    <col min="15815" max="15815" width="8.85546875" style="354"/>
    <col min="15816" max="15816" width="8.85546875" style="354"/>
    <col min="15817" max="15817" width="8.85546875" style="354"/>
    <col min="15818" max="15818" width="8.85546875" style="354"/>
    <col min="15819" max="15819" width="8.85546875" style="354"/>
    <col min="15820" max="15820" width="8.85546875" style="354"/>
    <col min="15821" max="15821" width="8.85546875" style="354"/>
    <col min="15822" max="15822" width="8.85546875" style="354"/>
    <col min="15823" max="15823" width="8.85546875" style="354"/>
    <col min="15824" max="15824" width="8.85546875" style="354"/>
    <col min="15825" max="15825" width="8.85546875" style="354"/>
    <col min="15826" max="15826" width="8.85546875" style="354"/>
    <col min="15827" max="15827" width="8.85546875" style="354"/>
    <col min="15828" max="15828" width="8.85546875" style="354"/>
    <col min="15829" max="15829" width="8.85546875" style="354"/>
    <col min="15830" max="15830" width="8.85546875" style="354"/>
    <col min="15831" max="15831" width="8.85546875" style="354"/>
    <col min="15832" max="15832" width="8.85546875" style="354"/>
    <col min="15833" max="15833" width="8.85546875" style="354"/>
    <col min="15834" max="15834" width="8.85546875" style="354"/>
    <col min="15835" max="15835" width="8.85546875" style="354"/>
    <col min="15836" max="15836" width="8.85546875" style="354"/>
    <col min="15837" max="15837" width="8.85546875" style="354"/>
    <col min="15838" max="15838" width="8.85546875" style="354"/>
    <col min="15839" max="15839" width="8.85546875" style="354"/>
    <col min="15840" max="15840" width="8.85546875" style="354"/>
    <col min="15841" max="15841" width="8.85546875" style="354"/>
    <col min="15842" max="15842" width="8.85546875" style="354"/>
    <col min="15843" max="15843" width="8.85546875" style="354"/>
    <col min="15844" max="15844" width="8.85546875" style="354"/>
    <col min="15845" max="15845" width="8.85546875" style="354"/>
    <col min="15846" max="15846" width="8.85546875" style="354"/>
    <col min="15847" max="15847" width="8.85546875" style="354"/>
    <col min="15848" max="15848" width="8.85546875" style="354"/>
    <col min="15849" max="15849" width="8.85546875" style="354"/>
    <col min="15850" max="15850" width="8.85546875" style="354"/>
    <col min="15851" max="15851" width="8.85546875" style="354"/>
    <col min="15852" max="15852" width="8.85546875" style="354"/>
    <col min="15853" max="15853" width="8.85546875" style="354"/>
    <col min="15854" max="15854" width="8.85546875" style="354"/>
    <col min="15855" max="15855" width="8.85546875" style="354"/>
    <col min="15856" max="15856" width="8.85546875" style="354"/>
    <col min="15857" max="15857" width="8.85546875" style="354"/>
    <col min="15858" max="15858" width="8.85546875" style="354"/>
    <col min="15859" max="15859" width="8.85546875" style="354"/>
    <col min="15860" max="15860" width="8.85546875" style="354"/>
    <col min="15861" max="15861" width="8.85546875" style="354"/>
    <col min="15862" max="15862" width="8.85546875" style="354"/>
    <col min="15863" max="15863" width="8.85546875" style="354"/>
    <col min="15864" max="15864" width="8.85546875" style="354"/>
    <col min="15865" max="15865" width="8.85546875" style="354"/>
    <col min="15866" max="15866" width="8.85546875" style="354"/>
    <col min="15867" max="15867" width="8.85546875" style="354"/>
    <col min="15868" max="15868" width="8.85546875" style="354"/>
    <col min="15869" max="15869" width="8.85546875" style="354"/>
    <col min="15870" max="15870" width="8.85546875" style="354"/>
    <col min="15871" max="15871" width="8.85546875" style="354"/>
    <col min="15872" max="15872" width="8.85546875" style="354"/>
    <col min="15873" max="15873" width="8.85546875" style="354"/>
    <col min="15874" max="15874" width="8.85546875" style="354"/>
    <col min="15875" max="15875" width="9.7109375" customWidth="true" style="354"/>
    <col min="15876" max="15876" width="21.85546875" customWidth="true" style="354"/>
    <col min="15877" max="15877" width="13" customWidth="true" style="354"/>
    <col min="15878" max="15878" width="14" customWidth="true" style="354"/>
    <col min="15879" max="15879" width="14" customWidth="true" style="354"/>
    <col min="15880" max="15880" width="14" customWidth="true" style="354"/>
    <col min="15881" max="15881" width="17.140625" customWidth="true" style="354"/>
    <col min="15882" max="15882" width="17.7109375" customWidth="true" style="354"/>
    <col min="15883" max="15883" width="16.28515625" customWidth="true" style="354"/>
    <col min="15884" max="15884" width="14" customWidth="true" style="354"/>
    <col min="15885" max="15885" width="17" customWidth="true" style="354"/>
    <col min="15886" max="15886" width="14.42578125" customWidth="true" style="354"/>
    <col min="15887" max="15887" width="8.85546875" style="354"/>
    <col min="15888" max="15888" width="8.85546875" style="354"/>
    <col min="15889" max="15889" width="8.85546875" style="354"/>
    <col min="15890" max="15890" width="8.85546875" style="354"/>
    <col min="15891" max="15891" width="8.85546875" style="354"/>
    <col min="15892" max="15892" width="8.85546875" style="354"/>
    <col min="15893" max="15893" width="8.85546875" style="354"/>
    <col min="15894" max="15894" width="8.85546875" style="354"/>
    <col min="15895" max="15895" width="8.85546875" style="354"/>
    <col min="15896" max="15896" width="8.85546875" style="354"/>
    <col min="15897" max="15897" width="8.85546875" style="354"/>
    <col min="15898" max="15898" width="8.85546875" style="354"/>
    <col min="15899" max="15899" width="8.85546875" style="354"/>
    <col min="15900" max="15900" width="8.85546875" style="354"/>
    <col min="15901" max="15901" width="8.85546875" style="354"/>
    <col min="15902" max="15902" width="8.85546875" style="354"/>
    <col min="15903" max="15903" width="8.85546875" style="354"/>
    <col min="15904" max="15904" width="8.85546875" style="354"/>
    <col min="15905" max="15905" width="8.85546875" style="354"/>
    <col min="15906" max="15906" width="8.85546875" style="354"/>
    <col min="15907" max="15907" width="8.85546875" style="354"/>
    <col min="15908" max="15908" width="8.85546875" style="354"/>
    <col min="15909" max="15909" width="8.85546875" style="354"/>
    <col min="15910" max="15910" width="8.85546875" style="354"/>
    <col min="15911" max="15911" width="8.85546875" style="354"/>
    <col min="15912" max="15912" width="8.85546875" style="354"/>
    <col min="15913" max="15913" width="8.85546875" style="354"/>
    <col min="15914" max="15914" width="8.85546875" style="354"/>
    <col min="15915" max="15915" width="8.85546875" style="354"/>
    <col min="15916" max="15916" width="8.85546875" style="354"/>
    <col min="15917" max="15917" width="8.85546875" style="354"/>
    <col min="15918" max="15918" width="8.85546875" style="354"/>
    <col min="15919" max="15919" width="8.85546875" style="354"/>
    <col min="15920" max="15920" width="8.85546875" style="354"/>
    <col min="15921" max="15921" width="8.85546875" style="354"/>
    <col min="15922" max="15922" width="8.85546875" style="354"/>
    <col min="15923" max="15923" width="8.85546875" style="354"/>
    <col min="15924" max="15924" width="8.85546875" style="354"/>
    <col min="15925" max="15925" width="8.85546875" style="354"/>
    <col min="15926" max="15926" width="8.85546875" style="354"/>
    <col min="15927" max="15927" width="8.85546875" style="354"/>
    <col min="15928" max="15928" width="8.85546875" style="354"/>
    <col min="15929" max="15929" width="8.85546875" style="354"/>
    <col min="15930" max="15930" width="8.85546875" style="354"/>
    <col min="15931" max="15931" width="8.85546875" style="354"/>
    <col min="15932" max="15932" width="8.85546875" style="354"/>
    <col min="15933" max="15933" width="8.85546875" style="354"/>
    <col min="15934" max="15934" width="8.85546875" style="354"/>
    <col min="15935" max="15935" width="8.85546875" style="354"/>
    <col min="15936" max="15936" width="8.85546875" style="354"/>
    <col min="15937" max="15937" width="8.85546875" style="354"/>
    <col min="15938" max="15938" width="8.85546875" style="354"/>
    <col min="15939" max="15939" width="8.85546875" style="354"/>
    <col min="15940" max="15940" width="8.85546875" style="354"/>
    <col min="15941" max="15941" width="8.85546875" style="354"/>
    <col min="15942" max="15942" width="8.85546875" style="354"/>
    <col min="15943" max="15943" width="8.85546875" style="354"/>
    <col min="15944" max="15944" width="8.85546875" style="354"/>
    <col min="15945" max="15945" width="8.85546875" style="354"/>
    <col min="15946" max="15946" width="8.85546875" style="354"/>
    <col min="15947" max="15947" width="8.85546875" style="354"/>
    <col min="15948" max="15948" width="8.85546875" style="354"/>
    <col min="15949" max="15949" width="8.85546875" style="354"/>
    <col min="15950" max="15950" width="8.85546875" style="354"/>
    <col min="15951" max="15951" width="8.85546875" style="354"/>
    <col min="15952" max="15952" width="8.85546875" style="354"/>
    <col min="15953" max="15953" width="8.85546875" style="354"/>
    <col min="15954" max="15954" width="8.85546875" style="354"/>
    <col min="15955" max="15955" width="8.85546875" style="354"/>
    <col min="15956" max="15956" width="8.85546875" style="354"/>
    <col min="15957" max="15957" width="8.85546875" style="354"/>
    <col min="15958" max="15958" width="8.85546875" style="354"/>
    <col min="15959" max="15959" width="8.85546875" style="354"/>
    <col min="15960" max="15960" width="8.85546875" style="354"/>
    <col min="15961" max="15961" width="8.85546875" style="354"/>
    <col min="15962" max="15962" width="8.85546875" style="354"/>
    <col min="15963" max="15963" width="8.85546875" style="354"/>
    <col min="15964" max="15964" width="8.85546875" style="354"/>
    <col min="15965" max="15965" width="8.85546875" style="354"/>
    <col min="15966" max="15966" width="8.85546875" style="354"/>
    <col min="15967" max="15967" width="8.85546875" style="354"/>
    <col min="15968" max="15968" width="8.85546875" style="354"/>
    <col min="15969" max="15969" width="8.85546875" style="354"/>
    <col min="15970" max="15970" width="8.85546875" style="354"/>
    <col min="15971" max="15971" width="8.85546875" style="354"/>
    <col min="15972" max="15972" width="8.85546875" style="354"/>
    <col min="15973" max="15973" width="8.85546875" style="354"/>
    <col min="15974" max="15974" width="8.85546875" style="354"/>
    <col min="15975" max="15975" width="8.85546875" style="354"/>
    <col min="15976" max="15976" width="8.85546875" style="354"/>
    <col min="15977" max="15977" width="8.85546875" style="354"/>
    <col min="15978" max="15978" width="8.85546875" style="354"/>
    <col min="15979" max="15979" width="8.85546875" style="354"/>
    <col min="15980" max="15980" width="8.85546875" style="354"/>
    <col min="15981" max="15981" width="8.85546875" style="354"/>
    <col min="15982" max="15982" width="8.85546875" style="354"/>
    <col min="15983" max="15983" width="8.85546875" style="354"/>
    <col min="15984" max="15984" width="8.85546875" style="354"/>
    <col min="15985" max="15985" width="8.85546875" style="354"/>
    <col min="15986" max="15986" width="8.85546875" style="354"/>
    <col min="15987" max="15987" width="8.85546875" style="354"/>
    <col min="15988" max="15988" width="8.85546875" style="354"/>
    <col min="15989" max="15989" width="8.85546875" style="354"/>
    <col min="15990" max="15990" width="8.85546875" style="354"/>
    <col min="15991" max="15991" width="8.85546875" style="354"/>
    <col min="15992" max="15992" width="8.85546875" style="354"/>
    <col min="15993" max="15993" width="8.85546875" style="354"/>
    <col min="15994" max="15994" width="8.85546875" style="354"/>
    <col min="15995" max="15995" width="8.85546875" style="354"/>
    <col min="15996" max="15996" width="8.85546875" style="354"/>
    <col min="15997" max="15997" width="8.85546875" style="354"/>
    <col min="15998" max="15998" width="8.85546875" style="354"/>
    <col min="15999" max="15999" width="8.85546875" style="354"/>
    <col min="16000" max="16000" width="8.85546875" style="354"/>
    <col min="16001" max="16001" width="8.85546875" style="354"/>
    <col min="16002" max="16002" width="8.85546875" style="354"/>
    <col min="16003" max="16003" width="8.85546875" style="354"/>
    <col min="16004" max="16004" width="8.85546875" style="354"/>
    <col min="16005" max="16005" width="8.85546875" style="354"/>
    <col min="16006" max="16006" width="8.85546875" style="354"/>
    <col min="16007" max="16007" width="8.85546875" style="354"/>
    <col min="16008" max="16008" width="8.85546875" style="354"/>
    <col min="16009" max="16009" width="8.85546875" style="354"/>
    <col min="16010" max="16010" width="8.85546875" style="354"/>
    <col min="16011" max="16011" width="8.85546875" style="354"/>
    <col min="16012" max="16012" width="8.85546875" style="354"/>
    <col min="16013" max="16013" width="8.85546875" style="354"/>
    <col min="16014" max="16014" width="8.85546875" style="354"/>
    <col min="16015" max="16015" width="8.85546875" style="354"/>
    <col min="16016" max="16016" width="8.85546875" style="354"/>
    <col min="16017" max="16017" width="8.85546875" style="354"/>
    <col min="16018" max="16018" width="8.85546875" style="354"/>
    <col min="16019" max="16019" width="8.85546875" style="354"/>
    <col min="16020" max="16020" width="8.85546875" style="354"/>
    <col min="16021" max="16021" width="8.85546875" style="354"/>
    <col min="16022" max="16022" width="8.85546875" style="354"/>
    <col min="16023" max="16023" width="8.85546875" style="354"/>
    <col min="16024" max="16024" width="8.85546875" style="354"/>
    <col min="16025" max="16025" width="8.85546875" style="354"/>
    <col min="16026" max="16026" width="8.85546875" style="354"/>
    <col min="16027" max="16027" width="8.85546875" style="354"/>
    <col min="16028" max="16028" width="8.85546875" style="354"/>
    <col min="16029" max="16029" width="8.85546875" style="354"/>
    <col min="16030" max="16030" width="8.85546875" style="354"/>
    <col min="16031" max="16031" width="8.85546875" style="354"/>
    <col min="16032" max="16032" width="8.85546875" style="354"/>
    <col min="16033" max="16033" width="8.85546875" style="354"/>
    <col min="16034" max="16034" width="8.85546875" style="354"/>
    <col min="16035" max="16035" width="8.85546875" style="354"/>
    <col min="16036" max="16036" width="8.85546875" style="354"/>
    <col min="16037" max="16037" width="8.85546875" style="354"/>
    <col min="16038" max="16038" width="8.85546875" style="354"/>
    <col min="16039" max="16039" width="8.85546875" style="354"/>
    <col min="16040" max="16040" width="8.85546875" style="354"/>
    <col min="16041" max="16041" width="8.85546875" style="354"/>
    <col min="16042" max="16042" width="8.85546875" style="354"/>
    <col min="16043" max="16043" width="8.85546875" style="354"/>
    <col min="16044" max="16044" width="8.85546875" style="354"/>
    <col min="16045" max="16045" width="8.85546875" style="354"/>
    <col min="16046" max="16046" width="8.85546875" style="354"/>
    <col min="16047" max="16047" width="8.85546875" style="354"/>
    <col min="16048" max="16048" width="8.85546875" style="354"/>
    <col min="16049" max="16049" width="8.85546875" style="354"/>
    <col min="16050" max="16050" width="8.85546875" style="354"/>
    <col min="16051" max="16051" width="8.85546875" style="354"/>
    <col min="16052" max="16052" width="8.85546875" style="354"/>
    <col min="16053" max="16053" width="8.85546875" style="354"/>
    <col min="16054" max="16054" width="8.85546875" style="354"/>
    <col min="16055" max="16055" width="8.85546875" style="354"/>
    <col min="16056" max="16056" width="8.85546875" style="354"/>
    <col min="16057" max="16057" width="8.85546875" style="354"/>
    <col min="16058" max="16058" width="8.85546875" style="354"/>
    <col min="16059" max="16059" width="8.85546875" style="354"/>
    <col min="16060" max="16060" width="8.85546875" style="354"/>
    <col min="16061" max="16061" width="8.85546875" style="354"/>
    <col min="16062" max="16062" width="8.85546875" style="354"/>
    <col min="16063" max="16063" width="8.85546875" style="354"/>
    <col min="16064" max="16064" width="8.85546875" style="354"/>
    <col min="16065" max="16065" width="8.85546875" style="354"/>
    <col min="16066" max="16066" width="8.85546875" style="354"/>
    <col min="16067" max="16067" width="8.85546875" style="354"/>
    <col min="16068" max="16068" width="8.85546875" style="354"/>
    <col min="16069" max="16069" width="8.85546875" style="354"/>
    <col min="16070" max="16070" width="8.85546875" style="354"/>
    <col min="16071" max="16071" width="8.85546875" style="354"/>
    <col min="16072" max="16072" width="8.85546875" style="354"/>
    <col min="16073" max="16073" width="8.85546875" style="354"/>
    <col min="16074" max="16074" width="8.85546875" style="354"/>
    <col min="16075" max="16075" width="8.85546875" style="354"/>
    <col min="16076" max="16076" width="8.85546875" style="354"/>
    <col min="16077" max="16077" width="8.85546875" style="354"/>
    <col min="16078" max="16078" width="8.85546875" style="354"/>
    <col min="16079" max="16079" width="8.85546875" style="354"/>
    <col min="16080" max="16080" width="8.85546875" style="354"/>
    <col min="16081" max="16081" width="8.85546875" style="354"/>
    <col min="16082" max="16082" width="8.85546875" style="354"/>
    <col min="16083" max="16083" width="8.85546875" style="354"/>
    <col min="16084" max="16084" width="8.85546875" style="354"/>
    <col min="16085" max="16085" width="8.85546875" style="354"/>
    <col min="16086" max="16086" width="8.85546875" style="354"/>
    <col min="16087" max="16087" width="8.85546875" style="354"/>
    <col min="16088" max="16088" width="8.85546875" style="354"/>
    <col min="16089" max="16089" width="8.85546875" style="354"/>
    <col min="16090" max="16090" width="8.85546875" style="354"/>
    <col min="16091" max="16091" width="8.85546875" style="354"/>
    <col min="16092" max="16092" width="8.85546875" style="354"/>
    <col min="16093" max="16093" width="8.85546875" style="354"/>
    <col min="16094" max="16094" width="8.85546875" style="354"/>
    <col min="16095" max="16095" width="8.85546875" style="354"/>
    <col min="16096" max="16096" width="8.85546875" style="354"/>
    <col min="16097" max="16097" width="8.85546875" style="354"/>
    <col min="16098" max="16098" width="8.85546875" style="354"/>
    <col min="16099" max="16099" width="8.85546875" style="354"/>
    <col min="16100" max="16100" width="8.85546875" style="354"/>
    <col min="16101" max="16101" width="8.85546875" style="354"/>
    <col min="16102" max="16102" width="8.85546875" style="354"/>
    <col min="16103" max="16103" width="8.85546875" style="354"/>
    <col min="16104" max="16104" width="8.85546875" style="354"/>
    <col min="16105" max="16105" width="8.85546875" style="354"/>
    <col min="16106" max="16106" width="8.85546875" style="354"/>
    <col min="16107" max="16107" width="8.85546875" style="354"/>
    <col min="16108" max="16108" width="8.85546875" style="354"/>
    <col min="16109" max="16109" width="8.85546875" style="354"/>
    <col min="16110" max="16110" width="8.85546875" style="354"/>
    <col min="16111" max="16111" width="8.85546875" style="354"/>
    <col min="16112" max="16112" width="8.85546875" style="354"/>
    <col min="16113" max="16113" width="8.85546875" style="354"/>
    <col min="16114" max="16114" width="8.85546875" style="354"/>
    <col min="16115" max="16115" width="8.85546875" style="354"/>
    <col min="16116" max="16116" width="8.85546875" style="354"/>
    <col min="16117" max="16117" width="8.85546875" style="354"/>
    <col min="16118" max="16118" width="8.85546875" style="354"/>
    <col min="16119" max="16119" width="8.85546875" style="354"/>
    <col min="16120" max="16120" width="8.85546875" style="354"/>
    <col min="16121" max="16121" width="8.85546875" style="354"/>
    <col min="16122" max="16122" width="8.85546875" style="354"/>
    <col min="16123" max="16123" width="8.85546875" style="354"/>
    <col min="16124" max="16124" width="8.85546875" style="354"/>
    <col min="16125" max="16125" width="8.85546875" style="354"/>
    <col min="16126" max="16126" width="8.85546875" style="354"/>
    <col min="16127" max="16127" width="8.85546875" style="354"/>
    <col min="16128" max="16128" width="8.85546875" style="354"/>
    <col min="16129" max="16129" width="8.85546875" style="354"/>
    <col min="16130" max="16130" width="8.85546875" style="354"/>
    <col min="16131" max="16131" width="9.7109375" customWidth="true" style="354"/>
    <col min="16132" max="16132" width="21.85546875" customWidth="true" style="354"/>
    <col min="16133" max="16133" width="13" customWidth="true" style="354"/>
    <col min="16134" max="16134" width="14" customWidth="true" style="354"/>
    <col min="16135" max="16135" width="14" customWidth="true" style="354"/>
    <col min="16136" max="16136" width="14" customWidth="true" style="354"/>
    <col min="16137" max="16137" width="17.140625" customWidth="true" style="354"/>
    <col min="16138" max="16138" width="17.7109375" customWidth="true" style="354"/>
    <col min="16139" max="16139" width="16.28515625" customWidth="true" style="354"/>
    <col min="16140" max="16140" width="14" customWidth="true" style="354"/>
    <col min="16141" max="16141" width="17" customWidth="true" style="354"/>
    <col min="16142" max="16142" width="14.42578125" customWidth="true" style="354"/>
    <col min="16143" max="16143" width="8.85546875" style="354"/>
  </cols>
  <sheetData>
    <row r="1" spans="1:16143" customHeight="1" ht="12.75" s="5" customFormat="1">
      <c r="B1" s="60" t="s">
        <v>0</v>
      </c>
      <c r="C1" s="38" t="str">
        <f>OVERALLLIGHT</f>
        <v>AMBER</v>
      </c>
      <c r="D1" s="196"/>
    </row>
    <row r="2" spans="1:16143" customHeight="1" ht="12.75" s="5" customFormat="1">
      <c r="B2" s="61" t="s">
        <v>1</v>
      </c>
      <c r="C2" s="39" t="str">
        <f>MILESTONELIGHT</f>
        <v>RED</v>
      </c>
      <c r="D2" s="33"/>
    </row>
    <row r="3" spans="1:16143" customHeight="1" ht="12.75" s="5" customFormat="1">
      <c r="B3" s="61" t="s">
        <v>2</v>
      </c>
      <c r="C3" s="39" t="str">
        <f>ISSUELIGHT</f>
        <v>GREEN</v>
      </c>
      <c r="D3" s="33"/>
    </row>
    <row r="4" spans="1:16143" customHeight="1" ht="12.75" s="5" customFormat="1">
      <c r="B4" s="61" t="s">
        <v>3</v>
      </c>
      <c r="C4" s="39" t="str">
        <f>RISKLIGHT</f>
        <v>GREEN</v>
      </c>
      <c r="D4" s="33"/>
    </row>
    <row r="5" spans="1:16143" customHeight="1" ht="12.75" s="5" customFormat="1">
      <c r="B5" s="61" t="s">
        <v>4</v>
      </c>
      <c r="C5" s="39" t="str">
        <f>CHANGELIGHT</f>
        <v>GREEN</v>
      </c>
      <c r="D5" s="33"/>
    </row>
    <row r="6" spans="1:16143" customHeight="1" ht="12.75" s="5" customFormat="1">
      <c r="B6" s="61" t="s">
        <v>5</v>
      </c>
      <c r="C6" s="40" t="str">
        <f>DEPENDENCYLIGHT</f>
        <v/>
      </c>
      <c r="D6" s="33"/>
    </row>
    <row r="7" spans="1:16143" customHeight="1" ht="12.75" s="5" customFormat="1">
      <c r="B7" s="61" t="s">
        <v>6</v>
      </c>
      <c r="C7" s="40" t="str">
        <f>MEASURELIGHT</f>
        <v/>
      </c>
      <c r="D7" s="33"/>
    </row>
    <row r="8" spans="1:16143" s="5" customFormat="1">
      <c r="B8" s="61" t="s">
        <v>7</v>
      </c>
      <c r="C8" s="39" t="str">
        <f>COMMUNICATIONLIGHT</f>
        <v>RED</v>
      </c>
      <c r="D8" s="33"/>
      <c r="F8" s="16"/>
    </row>
    <row r="9" spans="1:16143" s="5" customFormat="1">
      <c r="B9" s="61" t="s">
        <v>8</v>
      </c>
      <c r="C9" s="41" t="str">
        <f>FINANCELIGHT</f>
        <v>GREEN</v>
      </c>
      <c r="D9" s="33"/>
      <c r="F9" s="16"/>
    </row>
    <row r="10" spans="1:16143" customHeight="1" ht="12.75" s="5" customFormat="1">
      <c r="B10" s="61"/>
      <c r="C10" s="132"/>
      <c r="D10" s="33"/>
      <c r="R10" s="10"/>
    </row>
    <row r="11" spans="1:16143" customHeight="1" ht="15.95" s="5" customFormat="1">
      <c r="B11" s="61"/>
      <c r="C11" s="130" t="str">
        <f>ProjNo</f>
        <v>RT029</v>
      </c>
      <c r="D11" s="131" t="str">
        <f>ProjName</f>
        <v>Cloud Based Bioinformatics Tools</v>
      </c>
      <c r="R11" s="10"/>
    </row>
    <row r="12" spans="1:16143" customHeight="1" ht="15.95" s="5" customFormat="1">
      <c r="B12" s="61"/>
      <c r="C12" s="128" t="s">
        <v>42</v>
      </c>
      <c r="D12" s="133">
        <f>ReportFrom</f>
        <v>41244</v>
      </c>
      <c r="F12" s="125"/>
      <c r="R12" s="10"/>
    </row>
    <row r="13" spans="1:16143" customHeight="1" ht="15.95" s="5" customFormat="1">
      <c r="B13" s="61"/>
      <c r="C13" s="129" t="s">
        <v>43</v>
      </c>
      <c r="D13" s="134">
        <f>LastDateReport</f>
        <v>41364</v>
      </c>
      <c r="F13" s="125"/>
      <c r="R13" s="10"/>
    </row>
    <row r="14" spans="1:16143" customHeight="1" ht="6" s="5" customFormat="1">
      <c r="B14" s="61"/>
      <c r="C14" s="126"/>
      <c r="D14" s="126"/>
      <c r="E14" s="127"/>
      <c r="F14" s="125"/>
      <c r="R14" s="10"/>
    </row>
    <row r="15" spans="1:16143" customHeight="1" ht="18.95" s="5" customFormat="1">
      <c r="C15" s="12" t="s">
        <v>230</v>
      </c>
      <c r="D15" s="12"/>
      <c r="E15" s="12"/>
      <c r="F15" s="12"/>
      <c r="I15" s="12" t="s">
        <v>45</v>
      </c>
      <c r="J15" s="12" t="str">
        <f>FINANCELIGHT</f>
        <v>GREEN</v>
      </c>
      <c r="K15" s="12"/>
      <c r="M15" s="12"/>
    </row>
    <row r="17" spans="1:16143" customHeight="1" ht="15"/>
    <row r="18" spans="1:16143" customHeight="1" ht="15">
      <c r="C18" s="370"/>
      <c r="D18" s="371"/>
      <c r="E18" s="506" t="s">
        <v>346</v>
      </c>
      <c r="F18" s="507"/>
      <c r="G18" s="507"/>
      <c r="H18" s="508"/>
      <c r="I18" s="444"/>
      <c r="J18" s="509" t="s">
        <v>347</v>
      </c>
      <c r="K18" s="510"/>
      <c r="L18" s="511"/>
    </row>
    <row r="19" spans="1:16143" customHeight="1" ht="57">
      <c r="C19" s="372" t="s">
        <v>348</v>
      </c>
      <c r="D19" s="373"/>
      <c r="E19" s="445" t="s">
        <v>349</v>
      </c>
      <c r="F19" s="446" t="s">
        <v>350</v>
      </c>
      <c r="G19" s="446" t="s">
        <v>351</v>
      </c>
      <c r="H19" s="447" t="s">
        <v>352</v>
      </c>
      <c r="I19" s="448" t="s">
        <v>353</v>
      </c>
      <c r="J19" s="449" t="s">
        <v>354</v>
      </c>
      <c r="K19" s="450" t="s">
        <v>355</v>
      </c>
      <c r="L19" s="451" t="s">
        <v>356</v>
      </c>
    </row>
    <row r="20" spans="1:16143" customHeight="1" ht="15">
      <c r="C20" s="374"/>
      <c r="D20" s="375"/>
      <c r="E20" s="452">
        <f>R46</f>
        <v>289000</v>
      </c>
      <c r="F20" s="453">
        <f>D38</f>
        <v>104000</v>
      </c>
      <c r="G20" s="453">
        <f>H38</f>
        <v>152482</v>
      </c>
      <c r="H20" s="454">
        <f>E20-F20</f>
        <v>185000</v>
      </c>
      <c r="I20" s="455">
        <f>E20-I38</f>
        <v>0</v>
      </c>
      <c r="J20" s="456">
        <f>R52</f>
        <v>323892</v>
      </c>
      <c r="K20" s="457">
        <f>L38</f>
        <v>84748</v>
      </c>
      <c r="L20" s="458">
        <f>J20-K20</f>
        <v>239144</v>
      </c>
    </row>
    <row r="22" spans="1:16143" customHeight="1" ht="15.75">
      <c r="N22" s="360" t="s">
        <v>357</v>
      </c>
      <c r="P22" s="360"/>
      <c r="S22" s="409" t="s">
        <v>358</v>
      </c>
      <c r="T22" s="409" t="s">
        <v>120</v>
      </c>
      <c r="U22" s="441"/>
    </row>
    <row r="23" spans="1:16143" customHeight="1" ht="20.25" s="356" customFormat="1">
      <c r="A23" s="512" t="s">
        <v>359</v>
      </c>
      <c r="B23" s="514" t="s">
        <v>360</v>
      </c>
      <c r="C23" s="515"/>
      <c r="D23" s="500" t="s">
        <v>361</v>
      </c>
      <c r="E23" s="502" t="s">
        <v>362</v>
      </c>
      <c r="F23" s="500"/>
      <c r="G23" s="500"/>
      <c r="H23" s="503"/>
      <c r="I23" s="504" t="s">
        <v>363</v>
      </c>
      <c r="J23" s="494" t="s">
        <v>364</v>
      </c>
      <c r="K23" s="495"/>
      <c r="L23" s="496"/>
      <c r="M23" s="497" t="s">
        <v>365</v>
      </c>
      <c r="N23" s="355"/>
      <c r="P23" s="499" t="s">
        <v>366</v>
      </c>
      <c r="Q23" s="499" t="s">
        <v>367</v>
      </c>
      <c r="S23" s="379" t="s">
        <v>368</v>
      </c>
      <c r="T23" s="381" t="str">
        <f>IF(I38&lt;&gt;I39,"RED","Correct "&amp;I38&amp;" = "&amp;I39)</f>
        <v>Correct 289000 = 289000</v>
      </c>
      <c r="U23" s="516" t="s">
        <v>369</v>
      </c>
    </row>
    <row r="24" spans="1:16143" customHeight="1" ht="38.25" s="356" customFormat="1">
      <c r="A24" s="513"/>
      <c r="B24" s="428" t="s">
        <v>300</v>
      </c>
      <c r="C24" s="394" t="s">
        <v>370</v>
      </c>
      <c r="D24" s="501"/>
      <c r="E24" s="392" t="s">
        <v>253</v>
      </c>
      <c r="F24" s="393" t="s">
        <v>252</v>
      </c>
      <c r="G24" s="393" t="s">
        <v>254</v>
      </c>
      <c r="H24" s="394" t="s">
        <v>35</v>
      </c>
      <c r="I24" s="505"/>
      <c r="J24" s="392" t="s">
        <v>371</v>
      </c>
      <c r="K24" s="393" t="s">
        <v>372</v>
      </c>
      <c r="L24" s="394" t="s">
        <v>35</v>
      </c>
      <c r="M24" s="498"/>
      <c r="N24" s="355"/>
      <c r="P24" s="499"/>
      <c r="Q24" s="499"/>
      <c r="S24" s="356" t="s">
        <v>373</v>
      </c>
      <c r="T24" s="382">
        <f>I39*0.3</f>
        <v>86700</v>
      </c>
      <c r="U24" s="517"/>
    </row>
    <row r="25" spans="1:16143" customHeight="1" ht="15.75">
      <c r="A25" s="432">
        <v>1</v>
      </c>
      <c r="B25" s="434">
        <v>41091</v>
      </c>
      <c r="C25" s="417">
        <v>41274</v>
      </c>
      <c r="D25" s="418">
        <v>104000</v>
      </c>
      <c r="E25" s="366">
        <v>122279</v>
      </c>
      <c r="F25" s="359">
        <v>0</v>
      </c>
      <c r="G25" s="359">
        <v>0</v>
      </c>
      <c r="H25" s="369">
        <f>SUM(E25:G25)</f>
        <v>122279</v>
      </c>
      <c r="I25" s="395">
        <f>H25</f>
        <v>122279</v>
      </c>
      <c r="J25" s="366">
        <v>2364</v>
      </c>
      <c r="K25" s="359">
        <v>72474</v>
      </c>
      <c r="L25" s="369">
        <f>SUM(J25:K25)</f>
        <v>74838</v>
      </c>
      <c r="M25" s="367">
        <f>L25</f>
        <v>74838</v>
      </c>
      <c r="N25" s="357" t="str">
        <f>IF(H25&gt;0,IF(I25&lt;&gt;H25,"WARNING!! UPDATE: I25 $"&amp;I25&amp;" WITH ACTUAL SPEND:$ "&amp;H25,""),"")</f>
        <v/>
      </c>
      <c r="P25" s="363">
        <f>IF(H25&gt;0,H25,I25)</f>
        <v>122279</v>
      </c>
      <c r="Q25" s="377">
        <f>IF(L25&gt;0,L25,M25)</f>
        <v>74838</v>
      </c>
      <c r="S25" s="378" t="str">
        <f>S24&amp;" or more in last quarter"</f>
        <v>30% of funds or more in last quarter</v>
      </c>
      <c r="T25" s="380" t="str">
        <f>IF(LASTQUARTER&gt;T24-1,"RED","Less than "&amp; S24&amp;" in last quarter: "&amp;LASTQUARTER)</f>
        <v>Less than 30% of funds in last quarter: 15552</v>
      </c>
      <c r="U25" s="442">
        <f>M25+I25</f>
        <v>197117</v>
      </c>
    </row>
    <row r="26" spans="1:16143" customHeight="1" ht="15.75">
      <c r="A26" s="432">
        <v>2</v>
      </c>
      <c r="B26" s="429">
        <f>C25+1</f>
        <v>41275</v>
      </c>
      <c r="C26" s="385">
        <v>41364</v>
      </c>
      <c r="D26" s="419"/>
      <c r="E26" s="366">
        <v>30203</v>
      </c>
      <c r="F26" s="359">
        <v>0</v>
      </c>
      <c r="G26" s="359">
        <v>0</v>
      </c>
      <c r="H26" s="369">
        <f>SUM(E26:G26)</f>
        <v>30203</v>
      </c>
      <c r="I26" s="395">
        <f>H26</f>
        <v>30203</v>
      </c>
      <c r="J26" s="366">
        <v>0</v>
      </c>
      <c r="K26" s="359">
        <v>9910</v>
      </c>
      <c r="L26" s="369">
        <f>SUM(J26:K26)</f>
        <v>9910</v>
      </c>
      <c r="M26" s="367">
        <f>L26</f>
        <v>9910</v>
      </c>
      <c r="N26" s="357" t="str">
        <f>IF(H26&gt;0,IF(I26&lt;&gt;H26,"WARNING!! UPDATE: I26 $"&amp;I26&amp;" WITH ACTUAL SPEND:$ "&amp;H26,""),"")</f>
        <v/>
      </c>
      <c r="P26" s="363">
        <f>IF(H26&gt;0,H26,I26)</f>
        <v>30203</v>
      </c>
      <c r="Q26" s="377">
        <f>IF(L26&gt;0,L26,M26)</f>
        <v>9910</v>
      </c>
      <c r="S26" s="380" t="s">
        <v>374</v>
      </c>
      <c r="T26" s="380">
        <f>LASTQUARTER</f>
        <v>15552</v>
      </c>
      <c r="U26" s="396">
        <f>M26+I26</f>
        <v>40113</v>
      </c>
    </row>
    <row r="27" spans="1:16143" customHeight="1" ht="15">
      <c r="A27" s="432">
        <v>3</v>
      </c>
      <c r="B27" s="429">
        <f>C26+1</f>
        <v>41365</v>
      </c>
      <c r="C27" s="385">
        <v>41455</v>
      </c>
      <c r="D27" s="419"/>
      <c r="E27" s="366"/>
      <c r="F27" s="359"/>
      <c r="G27" s="359"/>
      <c r="H27" s="369">
        <f>SUM(E27:G27)</f>
        <v>0</v>
      </c>
      <c r="I27" s="395">
        <v>60141</v>
      </c>
      <c r="J27" s="366"/>
      <c r="K27" s="359"/>
      <c r="L27" s="369">
        <f>SUM(J27:K27)</f>
        <v>0</v>
      </c>
      <c r="M27" s="367">
        <v>10945</v>
      </c>
      <c r="N27" s="357" t="str">
        <f>IF(H27&gt;0,IF(I27&lt;&gt;H27,"WARNING!! UPDATE: I27 $"&amp;I27&amp;" WITH ACTUAL SPEND:$ "&amp;H27,""),"")</f>
        <v/>
      </c>
      <c r="P27" s="363">
        <f>IF(H27&gt;0,H27,I27)</f>
        <v>60141</v>
      </c>
      <c r="Q27" s="377">
        <f>IF(L27&gt;0,L27,M27)</f>
        <v>10945</v>
      </c>
      <c r="S27" s="380" t="s">
        <v>375</v>
      </c>
      <c r="T27" s="383">
        <f>I39*0.2</f>
        <v>57800</v>
      </c>
      <c r="U27" s="396">
        <f>M27+I27</f>
        <v>71086</v>
      </c>
    </row>
    <row r="28" spans="1:16143" customHeight="1" ht="15.75">
      <c r="A28" s="432">
        <v>4</v>
      </c>
      <c r="B28" s="429">
        <f>C27+1</f>
        <v>41456</v>
      </c>
      <c r="C28" s="385">
        <v>41547</v>
      </c>
      <c r="D28" s="419"/>
      <c r="E28" s="366"/>
      <c r="F28" s="359"/>
      <c r="G28" s="359"/>
      <c r="H28" s="369">
        <f>SUM(E28:G28)</f>
        <v>0</v>
      </c>
      <c r="I28" s="395">
        <v>60825</v>
      </c>
      <c r="J28" s="366"/>
      <c r="K28" s="359"/>
      <c r="L28" s="369">
        <f>SUM(J28:K28)</f>
        <v>0</v>
      </c>
      <c r="M28" s="367">
        <v>6000</v>
      </c>
      <c r="N28" s="357" t="str">
        <f>IF(H28&gt;0,IF(I28&lt;&gt;H28,"WARNING!! UPDATE: I28 $"&amp;I28&amp;" WITH ACTUAL SPEND:$ "&amp;H28,""),"")</f>
        <v/>
      </c>
      <c r="P28" s="363">
        <f>IF(H28&gt;0,H28,I28)</f>
        <v>60825</v>
      </c>
      <c r="Q28" s="377">
        <f>IF(L28&gt;0,L28,M28)</f>
        <v>6000</v>
      </c>
      <c r="S28" s="380" t="str">
        <f>S27&amp; " or more in last quarter"</f>
        <v>20% of funds or more in last quarter</v>
      </c>
      <c r="T28" s="380" t="str">
        <f>IF(LASTQUARTER&gt;T27-1,"AMBER","Less than "&amp;S27&amp;" in last quarter: "&amp;LASTQUARTER)</f>
        <v>Less than 20% of funds in last quarter: 15552</v>
      </c>
      <c r="U28" s="396">
        <f>M28+I28</f>
        <v>66825</v>
      </c>
    </row>
    <row r="29" spans="1:16143" customHeight="1" ht="15.75">
      <c r="A29" s="432">
        <v>5</v>
      </c>
      <c r="B29" s="429">
        <f>C28+1</f>
        <v>41548</v>
      </c>
      <c r="C29" s="385">
        <v>41639</v>
      </c>
      <c r="D29" s="419"/>
      <c r="E29" s="366"/>
      <c r="F29" s="359"/>
      <c r="G29" s="359"/>
      <c r="H29" s="369">
        <f>SUM(E29:G29)</f>
        <v>0</v>
      </c>
      <c r="I29" s="395">
        <v>15552</v>
      </c>
      <c r="J29" s="366"/>
      <c r="K29" s="359"/>
      <c r="L29" s="369">
        <f>SUM(J29:K29)</f>
        <v>0</v>
      </c>
      <c r="M29" s="367">
        <v>16637</v>
      </c>
      <c r="N29" s="357" t="str">
        <f>IF(H29&gt;0,IF(I29&lt;&gt;H29,"WARNING!! UPDATE: I29 $"&amp;I29&amp;" WITH ACTUAL SPEND:$ "&amp;H29,""),"")</f>
        <v/>
      </c>
      <c r="P29" s="363">
        <f>IF(H29&gt;0,H29,I29)</f>
        <v>15552</v>
      </c>
      <c r="Q29" s="377">
        <f>IF(L29&gt;0,L29,M29)</f>
        <v>16637</v>
      </c>
      <c r="S29" s="380" t="s">
        <v>376</v>
      </c>
      <c r="T29" s="380" t="str">
        <f>IF(T23="RED","RED",IF(T25="RED","RED",IF(T28="AMBER","AMBER","GREEN")))</f>
        <v>GREEN</v>
      </c>
      <c r="U29" s="396">
        <f>M29+I29</f>
        <v>32189</v>
      </c>
    </row>
    <row r="30" spans="1:16143" customHeight="1" ht="15">
      <c r="A30" s="432">
        <v>6</v>
      </c>
      <c r="B30" s="430">
        <f>C29+1</f>
        <v>41640</v>
      </c>
      <c r="C30" s="390">
        <v>41729</v>
      </c>
      <c r="D30" s="420"/>
      <c r="E30" s="388"/>
      <c r="F30" s="361"/>
      <c r="G30" s="361"/>
      <c r="H30" s="369">
        <f>SUM(E30:G30)</f>
        <v>0</v>
      </c>
      <c r="I30" s="396">
        <f>H30</f>
        <v>0</v>
      </c>
      <c r="J30" s="388"/>
      <c r="K30" s="361"/>
      <c r="L30" s="369">
        <f>SUM(J30:K30)</f>
        <v>0</v>
      </c>
      <c r="M30" s="443">
        <v>103317.5</v>
      </c>
      <c r="N30" s="357" t="str">
        <f>IF(H30&gt;0,IF(I30&lt;&gt;H30,"WARNING!! UPDATE: I30 $"&amp;I30&amp;" WITH ACTUAL SPEND:$ "&amp;H30,""),"")</f>
        <v/>
      </c>
      <c r="P30" s="363">
        <f>IF(H30&gt;0,H30,I30)</f>
        <v>0</v>
      </c>
      <c r="Q30" s="377">
        <f>IF(L30&gt;0,L30,M30)</f>
        <v>103317.5</v>
      </c>
      <c r="U30" s="396">
        <f>M30+I30</f>
        <v>103317.5</v>
      </c>
    </row>
    <row r="31" spans="1:16143" customHeight="1" ht="15.75">
      <c r="A31" s="432">
        <v>7</v>
      </c>
      <c r="B31" s="430">
        <f>C30+1</f>
        <v>41730</v>
      </c>
      <c r="C31" s="390">
        <v>41820</v>
      </c>
      <c r="D31" s="420"/>
      <c r="E31" s="404"/>
      <c r="F31" s="361"/>
      <c r="G31" s="361"/>
      <c r="H31" s="369">
        <f>SUM(E31:G31)</f>
        <v>0</v>
      </c>
      <c r="I31" s="396">
        <f>H31</f>
        <v>0</v>
      </c>
      <c r="J31" s="388"/>
      <c r="K31" s="361"/>
      <c r="L31" s="369">
        <f>SUM(J31:K31)</f>
        <v>0</v>
      </c>
      <c r="M31" s="443">
        <v>103317.5</v>
      </c>
      <c r="N31" s="357" t="str">
        <f>IF(H31&gt;0,IF(I31&lt;&gt;H31,"WARNING!! UPDATE: I31 $"&amp;I31&amp;" WITH ACTUAL SPEND:$ "&amp;H31,""),"")</f>
        <v/>
      </c>
      <c r="P31" s="363">
        <f>IF(H31&gt;0,H31,I31)</f>
        <v>0</v>
      </c>
      <c r="Q31" s="377">
        <f>IF(L31&gt;0,L31,M31)</f>
        <v>103317.5</v>
      </c>
      <c r="U31" s="396">
        <f>M31+I31</f>
        <v>103317.5</v>
      </c>
    </row>
    <row r="32" spans="1:16143" customHeight="1" ht="15.75" hidden="true">
      <c r="A32" s="432">
        <v>8</v>
      </c>
      <c r="B32" s="430">
        <f>C31+1</f>
        <v>41821</v>
      </c>
      <c r="C32" s="390">
        <v>41912</v>
      </c>
      <c r="D32" s="420"/>
      <c r="E32" s="388"/>
      <c r="F32" s="387"/>
      <c r="G32" s="361"/>
      <c r="H32" s="369">
        <f>SUM(E32:G32)</f>
        <v>0</v>
      </c>
      <c r="I32" s="396">
        <f>H32</f>
        <v>0</v>
      </c>
      <c r="J32" s="388"/>
      <c r="K32" s="361"/>
      <c r="L32" s="369">
        <f>SUM(J32:K32)</f>
        <v>0</v>
      </c>
      <c r="M32" s="443">
        <f>L32</f>
        <v>0</v>
      </c>
      <c r="N32" s="357" t="str">
        <f>IF(H32&gt;0,IF(I32&lt;&gt;H32,"WARNING!! UPDATE: I32 $"&amp;I32&amp;" WITH ACTUAL SPEND:$ "&amp;H32,""),"")</f>
        <v/>
      </c>
      <c r="P32" s="363">
        <f>IF(H32&gt;0,H32,I32)</f>
        <v>0</v>
      </c>
      <c r="Q32" s="377">
        <f>IF(L32&gt;0,L32,M32)</f>
        <v>0</v>
      </c>
      <c r="U32" s="396">
        <f>M32+I32</f>
        <v>0</v>
      </c>
    </row>
    <row r="33" spans="1:16143" customHeight="1" ht="15.75" hidden="true">
      <c r="A33" s="432">
        <v>9</v>
      </c>
      <c r="B33" s="430">
        <f>C32+1</f>
        <v>41913</v>
      </c>
      <c r="C33" s="390">
        <v>42004</v>
      </c>
      <c r="D33" s="420"/>
      <c r="E33" s="388"/>
      <c r="F33" s="361"/>
      <c r="G33" s="361"/>
      <c r="H33" s="369">
        <f>SUM(E33:G33)</f>
        <v>0</v>
      </c>
      <c r="I33" s="396">
        <f>H33</f>
        <v>0</v>
      </c>
      <c r="J33" s="388"/>
      <c r="K33" s="361"/>
      <c r="L33" s="369">
        <f>SUM(J33:K33)</f>
        <v>0</v>
      </c>
      <c r="M33" s="443">
        <f>L33</f>
        <v>0</v>
      </c>
      <c r="N33" s="357" t="str">
        <f>IF(H33&gt;0,IF(I33&lt;&gt;H33,"WARNING!! UPDATE: I33 $"&amp;I33&amp;" WITH ACTUAL SPEND:$ "&amp;H33,""),"")</f>
        <v/>
      </c>
      <c r="P33" s="363">
        <f>IF(H33&gt;0,H33,I33)</f>
        <v>0</v>
      </c>
      <c r="Q33" s="377">
        <f>IF(L33&gt;0,L33,M33)</f>
        <v>0</v>
      </c>
      <c r="U33" s="396">
        <f>M33+I33</f>
        <v>0</v>
      </c>
    </row>
    <row r="34" spans="1:16143" customHeight="1" ht="15.75" hidden="true">
      <c r="A34" s="432">
        <v>10</v>
      </c>
      <c r="B34" s="430">
        <f>C33+1</f>
        <v>42005</v>
      </c>
      <c r="C34" s="390">
        <v>42094</v>
      </c>
      <c r="D34" s="421"/>
      <c r="E34" s="388"/>
      <c r="F34" s="361"/>
      <c r="G34" s="361"/>
      <c r="H34" s="369">
        <f>SUM(E34:G34)</f>
        <v>0</v>
      </c>
      <c r="I34" s="396">
        <f>H34</f>
        <v>0</v>
      </c>
      <c r="J34" s="388"/>
      <c r="K34" s="361"/>
      <c r="L34" s="369">
        <f>SUM(J34:K34)</f>
        <v>0</v>
      </c>
      <c r="M34" s="443">
        <f>L34</f>
        <v>0</v>
      </c>
      <c r="N34" s="357" t="str">
        <f>IF(H34&gt;0,IF(I34&lt;&gt;H34,"WARNING!! UPDATE: I34 $"&amp;I34&amp;" WITH ACTUAL SPEND:$ "&amp;H34,""),"")</f>
        <v/>
      </c>
      <c r="P34" s="363">
        <f>IF(H34&gt;0,H34,I34)</f>
        <v>0</v>
      </c>
      <c r="Q34" s="377">
        <f>IF(L34&gt;0,L34,M34)</f>
        <v>0</v>
      </c>
      <c r="U34" s="396">
        <f>M34+I34</f>
        <v>0</v>
      </c>
    </row>
    <row r="35" spans="1:16143" customHeight="1" ht="15.75" hidden="true">
      <c r="A35" s="432">
        <v>11</v>
      </c>
      <c r="B35" s="430">
        <f>C34+1</f>
        <v>42095</v>
      </c>
      <c r="C35" s="390">
        <v>42185</v>
      </c>
      <c r="D35" s="421"/>
      <c r="E35" s="388"/>
      <c r="F35" s="361"/>
      <c r="G35" s="361"/>
      <c r="H35" s="369">
        <f>SUM(E35:G35)</f>
        <v>0</v>
      </c>
      <c r="I35" s="396">
        <f>H35</f>
        <v>0</v>
      </c>
      <c r="J35" s="388"/>
      <c r="K35" s="361"/>
      <c r="L35" s="369">
        <f>SUM(J35:K35)</f>
        <v>0</v>
      </c>
      <c r="M35" s="443">
        <f>L35</f>
        <v>0</v>
      </c>
      <c r="N35" s="357" t="str">
        <f>IF(H35&gt;0,IF(I35&lt;&gt;H35,"WARNING!! UPDATE: I35 $"&amp;I35&amp;" WITH ACTUAL SPEND:$ "&amp;H35,""),"")</f>
        <v/>
      </c>
      <c r="P35" s="363">
        <f>IF(H35&gt;0,H35,I35)</f>
        <v>0</v>
      </c>
      <c r="Q35" s="377">
        <f>IF(L35&gt;0,L35,M35)</f>
        <v>0</v>
      </c>
      <c r="U35" s="396">
        <f>M35+I35</f>
        <v>0</v>
      </c>
    </row>
    <row r="36" spans="1:16143" customHeight="1" ht="15.75" hidden="true">
      <c r="A36" s="432">
        <v>12</v>
      </c>
      <c r="B36" s="430">
        <f>C35+1</f>
        <v>42186</v>
      </c>
      <c r="C36" s="390">
        <v>42277</v>
      </c>
      <c r="D36" s="422"/>
      <c r="E36" s="388"/>
      <c r="F36" s="361"/>
      <c r="G36" s="361"/>
      <c r="H36" s="369">
        <f>SUM(E36:G36)</f>
        <v>0</v>
      </c>
      <c r="I36" s="396">
        <f>H36</f>
        <v>0</v>
      </c>
      <c r="J36" s="388"/>
      <c r="K36" s="361"/>
      <c r="L36" s="369">
        <f>SUM(J36:K36)</f>
        <v>0</v>
      </c>
      <c r="M36" s="377">
        <f>L36</f>
        <v>0</v>
      </c>
      <c r="N36" s="389" t="str">
        <f>IF(H36&gt;0,IF(I36&lt;&gt;H36,"WARNING!! UPDATE: I36 $"&amp;I36&amp;" WITH ACTUAL SPEND:$ "&amp;H36,""),"")</f>
        <v/>
      </c>
      <c r="O36" s="389"/>
      <c r="P36" s="363">
        <f>IF(H36&gt;0,H36,I36)</f>
        <v>0</v>
      </c>
      <c r="Q36" s="377">
        <f>IF(L36&gt;0,L36,M36)</f>
        <v>0</v>
      </c>
      <c r="U36" s="398">
        <f>M36+I36</f>
        <v>0</v>
      </c>
    </row>
    <row r="37" spans="1:16143" customHeight="1" ht="15.75" hidden="true">
      <c r="A37" s="433">
        <v>13</v>
      </c>
      <c r="B37" s="431">
        <f>C36+1</f>
        <v>42278</v>
      </c>
      <c r="C37" s="425">
        <v>42369</v>
      </c>
      <c r="D37" s="423"/>
      <c r="E37" s="405"/>
      <c r="F37" s="397"/>
      <c r="G37" s="397"/>
      <c r="H37" s="399">
        <f>SUM(E37:G37)</f>
        <v>0</v>
      </c>
      <c r="I37" s="398">
        <f>H37</f>
        <v>0</v>
      </c>
      <c r="J37" s="405"/>
      <c r="K37" s="397"/>
      <c r="L37" s="399">
        <f>SUM(J37:K37)</f>
        <v>0</v>
      </c>
      <c r="M37" s="400">
        <f>L37</f>
        <v>0</v>
      </c>
      <c r="N37" s="389" t="str">
        <f>IF(H37&gt;0,IF(I37&lt;&gt;H37,"WARNING!! UPDATE: I37 $"&amp;I37&amp;" WITH ACTUAL SPEND:$ "&amp;H37,""),"")</f>
        <v/>
      </c>
      <c r="O37" s="389"/>
      <c r="P37" s="363">
        <f>IF(H37&gt;0,H37,I37)</f>
        <v>0</v>
      </c>
      <c r="Q37" s="377">
        <f>IF(L37&gt;0,L37,M37)</f>
        <v>0</v>
      </c>
      <c r="U37" s="436">
        <f>M37+I37</f>
        <v>0</v>
      </c>
    </row>
    <row r="38" spans="1:16143" customHeight="1" ht="15.75">
      <c r="B38" s="384"/>
      <c r="C38" s="424" t="s">
        <v>377</v>
      </c>
      <c r="D38" s="402">
        <f>SUM(D25:D37)</f>
        <v>104000</v>
      </c>
      <c r="E38" s="406">
        <f>SUM(E25:E37)</f>
        <v>152482</v>
      </c>
      <c r="F38" s="401">
        <f>SUM(F25:F37)</f>
        <v>0</v>
      </c>
      <c r="G38" s="401">
        <f>SUM(G25:G37)</f>
        <v>0</v>
      </c>
      <c r="H38" s="407">
        <f>SUM(H25:H37)</f>
        <v>152482</v>
      </c>
      <c r="I38" s="403">
        <f>SUM(I25:I37)</f>
        <v>289000</v>
      </c>
      <c r="J38" s="406">
        <f>SUM(J25:J37)</f>
        <v>2364</v>
      </c>
      <c r="K38" s="401">
        <f>SUM(K25:K37)</f>
        <v>82384</v>
      </c>
      <c r="L38" s="407">
        <f>SUM(L25:L37)</f>
        <v>84748</v>
      </c>
      <c r="M38" s="408">
        <f>SUM(M25:M37)</f>
        <v>324965</v>
      </c>
      <c r="N38" s="358"/>
      <c r="P38" s="364">
        <f>SUM(P25:P37)</f>
        <v>289000</v>
      </c>
      <c r="Q38" s="362">
        <f>SUM(Q25:Q37)</f>
        <v>324965</v>
      </c>
    </row>
    <row r="39" spans="1:16143">
      <c r="H39" s="426" t="s">
        <v>378</v>
      </c>
      <c r="I39" s="391">
        <f>E20</f>
        <v>289000</v>
      </c>
    </row>
    <row r="40" spans="1:16143">
      <c r="H40" s="368"/>
      <c r="I40" s="365"/>
    </row>
    <row r="41" spans="1:16143" customHeight="1" ht="36.75">
      <c r="F41" s="491" t="str">
        <f>IF(N25&gt;"",N25,IF(N26&gt;"",N26,IF(N27&gt;"",N27,IF(N28&gt;"",N28,IF(N29&gt;"",N29,IF(N30&gt;"",N30,IF(N31&gt;"",N31,IF(N32&gt;"",N32,IF(N33&gt;"",N33,IF(N34&gt;"",N34,IF(N35&gt;"",N35,IF(N36&gt;"",N36,IF(N37&gt;"",N37,IF(I38&lt;&gt;I39,"Your total estimate in cell I38 does not yet equal the Nectar Funds Allocated",""))))))))))))))</f>
        <v/>
      </c>
      <c r="G41" s="492"/>
      <c r="H41" s="492"/>
      <c r="I41" s="492"/>
      <c r="J41" s="492"/>
      <c r="K41" s="492"/>
      <c r="L41" s="493"/>
    </row>
    <row r="42" spans="1:16143" customHeight="1" ht="14.25">
      <c r="C42" s="414" t="s">
        <v>33</v>
      </c>
      <c r="D42" s="415"/>
      <c r="E42" s="413"/>
      <c r="F42" s="412"/>
      <c r="G42" s="412"/>
      <c r="H42" s="412"/>
      <c r="I42" s="412"/>
      <c r="J42" s="412"/>
      <c r="K42" s="412"/>
      <c r="L42" s="412"/>
    </row>
    <row r="43" spans="1:16143" customHeight="1" ht="54">
      <c r="C43" s="483"/>
      <c r="D43" s="484"/>
      <c r="E43" s="484"/>
      <c r="F43" s="484"/>
      <c r="G43" s="484"/>
      <c r="H43" s="484"/>
      <c r="I43" s="484"/>
      <c r="J43" s="484"/>
      <c r="K43" s="484"/>
      <c r="L43" s="484"/>
      <c r="M43" s="485"/>
    </row>
    <row r="45" spans="1:16143" customHeight="1" ht="15" hidden="true">
      <c r="E45" s="437">
        <f>C25</f>
        <v>41274</v>
      </c>
      <c r="F45" s="437">
        <f>C26</f>
        <v>41364</v>
      </c>
      <c r="G45" s="437">
        <f>C27</f>
        <v>41455</v>
      </c>
      <c r="H45" s="437">
        <f>C28</f>
        <v>41547</v>
      </c>
      <c r="I45" s="437">
        <f>C29</f>
        <v>41639</v>
      </c>
      <c r="J45" s="437">
        <f>C30</f>
        <v>41729</v>
      </c>
      <c r="K45" s="437">
        <f>C31</f>
        <v>41820</v>
      </c>
      <c r="L45" s="437">
        <f>C32</f>
        <v>41912</v>
      </c>
      <c r="M45" s="437">
        <f>C33</f>
        <v>42004</v>
      </c>
      <c r="N45" s="437">
        <f>C34</f>
        <v>42094</v>
      </c>
      <c r="O45" s="437">
        <f>C35</f>
        <v>42185</v>
      </c>
      <c r="P45" s="437">
        <f>C36</f>
        <v>42277</v>
      </c>
      <c r="Q45" s="437">
        <f>C37</f>
        <v>42369</v>
      </c>
      <c r="R45" s="435" t="s">
        <v>35</v>
      </c>
    </row>
    <row r="46" spans="1:16143" customHeight="1" ht="26.25" hidden="true">
      <c r="C46" s="427" t="s">
        <v>379</v>
      </c>
      <c r="D46" s="386"/>
      <c r="E46" s="438">
        <v>208000</v>
      </c>
      <c r="F46" s="438">
        <v>260000</v>
      </c>
      <c r="G46" s="438">
        <v>260000</v>
      </c>
      <c r="H46" s="438">
        <v>289000</v>
      </c>
      <c r="I46" s="438">
        <v>289000</v>
      </c>
      <c r="J46" s="438">
        <v>289000</v>
      </c>
      <c r="K46" s="438">
        <v>289000</v>
      </c>
      <c r="L46" s="438">
        <v>289000</v>
      </c>
      <c r="M46" s="438">
        <v>289000</v>
      </c>
      <c r="N46" s="438">
        <v>289000</v>
      </c>
      <c r="O46" s="438">
        <v>289000</v>
      </c>
      <c r="P46" s="438">
        <v>289000</v>
      </c>
      <c r="Q46" s="438">
        <v>289000</v>
      </c>
      <c r="R46" s="439">
        <f>Q46</f>
        <v>289000</v>
      </c>
    </row>
    <row r="47" spans="1:16143" hidden="true">
      <c r="C47" s="426" t="s">
        <v>380</v>
      </c>
      <c r="D47" s="389"/>
      <c r="E47" s="440">
        <f>I25</f>
        <v>122279</v>
      </c>
      <c r="F47" s="440">
        <f>I26</f>
        <v>30203</v>
      </c>
      <c r="G47" s="440">
        <f>I27</f>
        <v>60141</v>
      </c>
      <c r="H47" s="440">
        <f>I28</f>
        <v>60825</v>
      </c>
      <c r="I47" s="440">
        <f>I29</f>
        <v>15552</v>
      </c>
      <c r="J47" s="440">
        <f>I30</f>
        <v>0</v>
      </c>
      <c r="K47" s="440">
        <f>I31</f>
        <v>0</v>
      </c>
      <c r="L47" s="440">
        <f>I32</f>
        <v>0</v>
      </c>
      <c r="M47" s="440">
        <f>I33</f>
        <v>0</v>
      </c>
      <c r="N47" s="440">
        <f>I34</f>
        <v>0</v>
      </c>
      <c r="O47" s="440">
        <f>I35</f>
        <v>0</v>
      </c>
      <c r="P47" s="440">
        <f>I36</f>
        <v>0</v>
      </c>
      <c r="Q47" s="440">
        <f>I37</f>
        <v>0</v>
      </c>
      <c r="R47" s="440">
        <f>SUM(E47:Q47)</f>
        <v>289000</v>
      </c>
    </row>
    <row r="48" spans="1:16143" hidden="true">
      <c r="C48" s="426" t="s">
        <v>381</v>
      </c>
      <c r="D48" s="389"/>
      <c r="E48" s="440">
        <f>E47</f>
        <v>122279</v>
      </c>
      <c r="F48" s="440">
        <f>E48+F47</f>
        <v>152482</v>
      </c>
      <c r="G48" s="440">
        <f>F48+G47</f>
        <v>212623</v>
      </c>
      <c r="H48" s="440">
        <f>G48+H47</f>
        <v>273448</v>
      </c>
      <c r="I48" s="440">
        <f>H48+I47</f>
        <v>289000</v>
      </c>
      <c r="J48" s="440">
        <f>I48+J47</f>
        <v>289000</v>
      </c>
      <c r="K48" s="440">
        <f>J48+K47</f>
        <v>289000</v>
      </c>
      <c r="L48" s="440">
        <f>K48+L47</f>
        <v>289000</v>
      </c>
      <c r="M48" s="440">
        <f>L48+M47</f>
        <v>289000</v>
      </c>
      <c r="N48" s="440">
        <f>M48+N47</f>
        <v>289000</v>
      </c>
      <c r="O48" s="440">
        <f>N48+O47</f>
        <v>289000</v>
      </c>
      <c r="P48" s="440">
        <f>O48+P47</f>
        <v>289000</v>
      </c>
      <c r="Q48" s="440">
        <f>P48+Q47</f>
        <v>289000</v>
      </c>
      <c r="R48" s="440">
        <f>Q48</f>
        <v>289000</v>
      </c>
    </row>
    <row r="49" spans="1:16143" hidden="true">
      <c r="C49" s="426" t="s">
        <v>382</v>
      </c>
      <c r="D49" s="389"/>
      <c r="E49" s="440">
        <f>H25</f>
        <v>122279</v>
      </c>
      <c r="F49" s="440">
        <f>H26</f>
        <v>30203</v>
      </c>
      <c r="G49" s="440">
        <f>H27</f>
        <v>0</v>
      </c>
      <c r="H49" s="440">
        <f>H28</f>
        <v>0</v>
      </c>
      <c r="I49" s="440">
        <f>H29</f>
        <v>0</v>
      </c>
      <c r="J49" s="440">
        <f>H30</f>
        <v>0</v>
      </c>
      <c r="K49" s="440">
        <f>H31</f>
        <v>0</v>
      </c>
      <c r="L49" s="440">
        <f>H32</f>
        <v>0</v>
      </c>
      <c r="M49" s="440">
        <f>H33</f>
        <v>0</v>
      </c>
      <c r="N49" s="440">
        <f>H34</f>
        <v>0</v>
      </c>
      <c r="O49" s="440">
        <f>H35</f>
        <v>0</v>
      </c>
      <c r="P49" s="440">
        <f>H36</f>
        <v>0</v>
      </c>
      <c r="Q49" s="440">
        <f>H37</f>
        <v>0</v>
      </c>
      <c r="R49" s="440">
        <f>SUM(E49:Q49)</f>
        <v>152482</v>
      </c>
    </row>
    <row r="50" spans="1:16143" hidden="true">
      <c r="C50" s="426" t="s">
        <v>383</v>
      </c>
      <c r="D50" s="389"/>
      <c r="E50" s="440">
        <f>IF(E45&gt;LastDateReport,NA(),E49)</f>
        <v>122279</v>
      </c>
      <c r="F50" s="440">
        <f>IF(F45&gt;LastDateReport,NA(),E50+F49)</f>
        <v>152482</v>
      </c>
      <c r="G50" s="440" t="str">
        <f>IF(G45&gt;LastDateReport,NA(),F50+G49)</f>
        <v>0</v>
      </c>
      <c r="H50" s="440" t="str">
        <f>IF(H45&gt;LastDateReport,NA(),G50+H49)</f>
        <v>0</v>
      </c>
      <c r="I50" s="440" t="str">
        <f>IF(I45&gt;LastDateReport,NA(),H50+I49)</f>
        <v>0</v>
      </c>
      <c r="J50" s="440" t="str">
        <f>IF(J45&gt;LastDateReport,NA(),I50+J49)</f>
        <v>0</v>
      </c>
      <c r="K50" s="440" t="str">
        <f>IF(K45&gt;LastDateReport,NA(),J50+K49)</f>
        <v>0</v>
      </c>
      <c r="L50" s="440" t="str">
        <f>IF(L45&gt;LastDateReport,NA(),K50+L49)</f>
        <v>0</v>
      </c>
      <c r="M50" s="440" t="str">
        <f>IF(M45&gt;LastDateReport,NA(),L50+M49)</f>
        <v>0</v>
      </c>
      <c r="N50" s="440" t="str">
        <f>IF(N45&gt;LastDateReport,NA(),M50+N49)</f>
        <v>0</v>
      </c>
      <c r="O50" s="440" t="str">
        <f>IF(O45&gt;LastDateReport,NA(),N50+O49)</f>
        <v>0</v>
      </c>
      <c r="P50" s="440" t="str">
        <f>IF(P45&gt;LastDateReport,NA(),O50+P49)</f>
        <v>0</v>
      </c>
      <c r="Q50" s="440" t="str">
        <f>IF(Q45&gt;LastDateReport,NA(),P50+Q49)</f>
        <v>0</v>
      </c>
      <c r="R50" s="440">
        <f>H38</f>
        <v>152482</v>
      </c>
    </row>
    <row r="51" spans="1:16143" customHeight="1" ht="15" hidden="true">
      <c r="C51" s="426" t="s">
        <v>384</v>
      </c>
      <c r="D51" s="389"/>
      <c r="E51" s="440">
        <f>IF(E45&gt;LastDateReport,NA(),D25)</f>
        <v>104000</v>
      </c>
      <c r="F51" s="440" t="str">
        <f>IF(F45&gt;LastDateReport,NA(),$D26+E51)</f>
        <v>0</v>
      </c>
      <c r="G51" s="440" t="str">
        <f>IF(G45&gt;LastDateReport,NA(),D27+F51)</f>
        <v>0</v>
      </c>
      <c r="H51" s="440" t="str">
        <f>IF(H45&gt;LastDateReport,NA(),D28+G51)</f>
        <v>0</v>
      </c>
      <c r="I51" s="440" t="str">
        <f>IF(I45&gt;LastDateReport,NA(),D29+H51)</f>
        <v>0</v>
      </c>
      <c r="J51" s="440" t="str">
        <f>IF(J45&gt;LastDateReport,NA(),D30+I51)</f>
        <v>0</v>
      </c>
      <c r="K51" s="440" t="str">
        <f>IF(K45&gt;LastDateReport,NA(),D31+J51)</f>
        <v>0</v>
      </c>
      <c r="L51" s="440" t="str">
        <f>IF(L45&gt;LastDateReport,NA(),D32+K51)</f>
        <v>0</v>
      </c>
      <c r="M51" s="440" t="str">
        <f>IF(M45&gt;LastDateReport,NA(),D33+L51)</f>
        <v>0</v>
      </c>
      <c r="N51" s="440" t="str">
        <f>IF(N45&gt;LastDateReport,NA(),D34+M51)</f>
        <v>0</v>
      </c>
      <c r="O51" s="440" t="str">
        <f>IF(O45&gt;LastDateReport,NA(),D35+N51)</f>
        <v>0</v>
      </c>
      <c r="P51" s="440" t="str">
        <f>IF(P45&gt;LastDateReport,NA(),D36+O51)</f>
        <v>0</v>
      </c>
      <c r="Q51" s="440" t="str">
        <f>IF(Q45&gt;LastDateReport,NA(),D37+P51)</f>
        <v>0</v>
      </c>
      <c r="R51" s="440">
        <f>D38</f>
        <v>104000</v>
      </c>
    </row>
    <row r="52" spans="1:16143" customHeight="1" ht="26.25" hidden="true">
      <c r="C52" s="427" t="s">
        <v>385</v>
      </c>
      <c r="D52" s="386"/>
      <c r="E52" s="438">
        <v>66426</v>
      </c>
      <c r="F52" s="438">
        <v>114892</v>
      </c>
      <c r="G52" s="438">
        <v>323892</v>
      </c>
      <c r="H52" s="438">
        <v>323892</v>
      </c>
      <c r="I52" s="438">
        <v>323892</v>
      </c>
      <c r="J52" s="438">
        <v>323892</v>
      </c>
      <c r="K52" s="438">
        <v>323892</v>
      </c>
      <c r="L52" s="438">
        <v>323892</v>
      </c>
      <c r="M52" s="438">
        <v>323892</v>
      </c>
      <c r="N52" s="438">
        <v>323892</v>
      </c>
      <c r="O52" s="438">
        <v>323892</v>
      </c>
      <c r="P52" s="438">
        <v>323892</v>
      </c>
      <c r="Q52" s="438">
        <v>323892</v>
      </c>
      <c r="R52" s="439">
        <f>Q52</f>
        <v>323892</v>
      </c>
    </row>
    <row r="53" spans="1:16143" hidden="true">
      <c r="C53" s="426" t="s">
        <v>386</v>
      </c>
      <c r="D53" s="389"/>
      <c r="E53" s="440">
        <f>$M25</f>
        <v>74838</v>
      </c>
      <c r="F53" s="440">
        <f>$M26</f>
        <v>9910</v>
      </c>
      <c r="G53" s="440">
        <f>M$27</f>
        <v>10945</v>
      </c>
      <c r="H53" s="440">
        <f>$M28</f>
        <v>6000</v>
      </c>
      <c r="I53" s="440">
        <f>M29</f>
        <v>16637</v>
      </c>
      <c r="J53" s="440">
        <f>M30</f>
        <v>103317.5</v>
      </c>
      <c r="K53" s="440">
        <f>M31</f>
        <v>103317.5</v>
      </c>
      <c r="L53" s="440">
        <f>M32</f>
        <v>0</v>
      </c>
      <c r="M53" s="440">
        <f>M33</f>
        <v>0</v>
      </c>
      <c r="N53" s="440">
        <f>M34</f>
        <v>0</v>
      </c>
      <c r="O53" s="440">
        <f>M35</f>
        <v>0</v>
      </c>
      <c r="P53" s="440">
        <f>M36</f>
        <v>0</v>
      </c>
      <c r="Q53" s="440">
        <f>M37</f>
        <v>0</v>
      </c>
      <c r="R53" s="440">
        <f>SUM(E53:Q53)</f>
        <v>324965</v>
      </c>
    </row>
    <row r="54" spans="1:16143" hidden="true">
      <c r="C54" s="426" t="s">
        <v>387</v>
      </c>
      <c r="D54" s="389"/>
      <c r="E54" s="440">
        <f>IF(E45&gt;LastDateReport,NA(),E53)</f>
        <v>74838</v>
      </c>
      <c r="F54" s="440">
        <f>E54+F53</f>
        <v>84748</v>
      </c>
      <c r="G54" s="440">
        <f>F54+G53</f>
        <v>95693</v>
      </c>
      <c r="H54" s="440">
        <f>G54+H53</f>
        <v>101693</v>
      </c>
      <c r="I54" s="440">
        <f>H54+I53</f>
        <v>118330</v>
      </c>
      <c r="J54" s="440">
        <f>I54+J53</f>
        <v>221647.5</v>
      </c>
      <c r="K54" s="440">
        <f>J54+K53</f>
        <v>324965</v>
      </c>
      <c r="L54" s="440">
        <f>K54+L53</f>
        <v>324965</v>
      </c>
      <c r="M54" s="440">
        <f>L54+M53</f>
        <v>324965</v>
      </c>
      <c r="N54" s="440">
        <f>M54+N53</f>
        <v>324965</v>
      </c>
      <c r="O54" s="440">
        <f>N54+O53</f>
        <v>324965</v>
      </c>
      <c r="P54" s="440">
        <f>O54+P53</f>
        <v>324965</v>
      </c>
      <c r="Q54" s="440">
        <f>P54+Q53</f>
        <v>324965</v>
      </c>
      <c r="R54" s="440">
        <f>L38</f>
        <v>84748</v>
      </c>
    </row>
    <row r="55" spans="1:16143" hidden="true">
      <c r="C55" s="389" t="s">
        <v>388</v>
      </c>
      <c r="D55" s="389"/>
      <c r="E55" s="440">
        <f>L25</f>
        <v>74838</v>
      </c>
      <c r="F55" s="440">
        <f>L26</f>
        <v>9910</v>
      </c>
      <c r="G55" s="440">
        <f>L27</f>
        <v>0</v>
      </c>
      <c r="H55" s="440">
        <f>L28</f>
        <v>0</v>
      </c>
      <c r="I55" s="440">
        <f>L29</f>
        <v>0</v>
      </c>
      <c r="J55" s="440">
        <f>L30</f>
        <v>0</v>
      </c>
      <c r="K55" s="440">
        <f>L31</f>
        <v>0</v>
      </c>
      <c r="L55" s="440">
        <f>L32</f>
        <v>0</v>
      </c>
      <c r="M55" s="440">
        <f>L33</f>
        <v>0</v>
      </c>
      <c r="N55" s="440">
        <f>L34</f>
        <v>0</v>
      </c>
      <c r="O55" s="440">
        <f>L35</f>
        <v>0</v>
      </c>
      <c r="P55" s="440">
        <f>L36</f>
        <v>0</v>
      </c>
      <c r="Q55" s="440">
        <f>L37</f>
        <v>0</v>
      </c>
      <c r="R55" s="440">
        <f>SUM(E55:Q55)</f>
        <v>84748</v>
      </c>
    </row>
    <row r="56" spans="1:16143" hidden="true">
      <c r="C56" s="389" t="s">
        <v>389</v>
      </c>
      <c r="D56" s="389"/>
      <c r="E56" s="440">
        <f>IF(E45&gt;LastDateReport,NA(),E55)</f>
        <v>74838</v>
      </c>
      <c r="F56" s="440">
        <f>IF(F45&gt;LastDateReport,NA(),E56+F55)</f>
        <v>84748</v>
      </c>
      <c r="G56" s="440" t="str">
        <f>IF(G45&gt;LastDateReport,NA(),F56+G55)</f>
        <v>0</v>
      </c>
      <c r="H56" s="440" t="str">
        <f>IF(H45&gt;LastDateReport,NA(),G56+H55)</f>
        <v>0</v>
      </c>
      <c r="I56" s="440" t="str">
        <f>IF(I45&gt;LastDateReport,NA(),H56+I55)</f>
        <v>0</v>
      </c>
      <c r="J56" s="440" t="str">
        <f>IF(J45&gt;LastDateReport,NA(),I56+J55)</f>
        <v>0</v>
      </c>
      <c r="K56" s="440" t="str">
        <f>IF(K45&gt;LastDateReport,NA(),J56+K55)</f>
        <v>0</v>
      </c>
      <c r="L56" s="440" t="str">
        <f>IF(L45&gt;LastDateReport,NA(),K56+L55)</f>
        <v>0</v>
      </c>
      <c r="M56" s="440" t="str">
        <f>IF(M45&gt;LastDateReport,NA(),L56+M55)</f>
        <v>0</v>
      </c>
      <c r="N56" s="440" t="str">
        <f>IF(N45&gt;LastDateReport,NA(),M56+N55)</f>
        <v>0</v>
      </c>
      <c r="O56" s="440" t="str">
        <f>IF(O45&gt;LastDateReport,NA(),N56+O55)</f>
        <v>0</v>
      </c>
      <c r="P56" s="440" t="str">
        <f>IF(P45&gt;LastDateReport,NA(),O56+P55)</f>
        <v>0</v>
      </c>
      <c r="Q56" s="440" t="str">
        <f>IF(Q45&gt;LastDateReport,NA(),P56+Q55)</f>
        <v>0</v>
      </c>
      <c r="R56" s="440">
        <f>L38</f>
        <v>84748</v>
      </c>
    </row>
    <row r="57" spans="1:16143" hidden="true"/>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E18:H18"/>
    <mergeCell ref="J18:L18"/>
    <mergeCell ref="A23:A24"/>
    <mergeCell ref="B23:C23"/>
    <mergeCell ref="U23:U24"/>
    <mergeCell ref="C43:M43"/>
    <mergeCell ref="F41:L41"/>
    <mergeCell ref="J23:L23"/>
    <mergeCell ref="M23:M24"/>
    <mergeCell ref="Q23:Q24"/>
    <mergeCell ref="D23:D24"/>
    <mergeCell ref="P23:P24"/>
    <mergeCell ref="E23:H23"/>
    <mergeCell ref="I23:I24"/>
  </mergeCells>
  <conditionalFormatting sqref="C1">
    <cfRule type="cellIs" dxfId="0" priority="1" operator="equal">
      <formula>"AMBER"</formula>
    </cfRule>
  </conditionalFormatting>
  <conditionalFormatting sqref="C1">
    <cfRule type="cellIs" dxfId="1" priority="2" operator="equal">
      <formula>"RED"</formula>
    </cfRule>
  </conditionalFormatting>
  <conditionalFormatting sqref="C1">
    <cfRule type="cellIs" dxfId="2" priority="3" operator="equal">
      <formula>"GREEN"</formula>
    </cfRule>
  </conditionalFormatting>
  <conditionalFormatting sqref="C2">
    <cfRule type="cellIs" dxfId="0" priority="4" operator="equal">
      <formula>"AMBER"</formula>
    </cfRule>
  </conditionalFormatting>
  <conditionalFormatting sqref="C2">
    <cfRule type="cellIs" dxfId="1" priority="5" operator="equal">
      <formula>"RED"</formula>
    </cfRule>
  </conditionalFormatting>
  <conditionalFormatting sqref="C2">
    <cfRule type="cellIs" dxfId="2" priority="6" operator="equal">
      <formula>"GREEN"</formula>
    </cfRule>
  </conditionalFormatting>
  <conditionalFormatting sqref="C3">
    <cfRule type="cellIs" dxfId="0" priority="7" operator="equal">
      <formula>"AMBER"</formula>
    </cfRule>
  </conditionalFormatting>
  <conditionalFormatting sqref="C3">
    <cfRule type="cellIs" dxfId="1" priority="8" operator="equal">
      <formula>"RED"</formula>
    </cfRule>
  </conditionalFormatting>
  <conditionalFormatting sqref="C3">
    <cfRule type="cellIs" dxfId="2" priority="9" operator="equal">
      <formula>"GREEN"</formula>
    </cfRule>
  </conditionalFormatting>
  <conditionalFormatting sqref="C4">
    <cfRule type="cellIs" dxfId="0" priority="10" operator="equal">
      <formula>"AMBER"</formula>
    </cfRule>
  </conditionalFormatting>
  <conditionalFormatting sqref="C4">
    <cfRule type="cellIs" dxfId="1" priority="11" operator="equal">
      <formula>"RED"</formula>
    </cfRule>
  </conditionalFormatting>
  <conditionalFormatting sqref="C4">
    <cfRule type="cellIs" dxfId="2" priority="12" operator="equal">
      <formula>"GREEN"</formula>
    </cfRule>
  </conditionalFormatting>
  <conditionalFormatting sqref="C5">
    <cfRule type="cellIs" dxfId="0" priority="13" operator="equal">
      <formula>"AMBER"</formula>
    </cfRule>
  </conditionalFormatting>
  <conditionalFormatting sqref="C5">
    <cfRule type="cellIs" dxfId="1" priority="14" operator="equal">
      <formula>"RED"</formula>
    </cfRule>
  </conditionalFormatting>
  <conditionalFormatting sqref="C5">
    <cfRule type="cellIs" dxfId="2" priority="15" operator="equal">
      <formula>"GREEN"</formula>
    </cfRule>
  </conditionalFormatting>
  <conditionalFormatting sqref="C6">
    <cfRule type="cellIs" dxfId="0" priority="16" operator="equal">
      <formula>"AMBER"</formula>
    </cfRule>
  </conditionalFormatting>
  <conditionalFormatting sqref="C6">
    <cfRule type="cellIs" dxfId="1" priority="17" operator="equal">
      <formula>"RED"</formula>
    </cfRule>
  </conditionalFormatting>
  <conditionalFormatting sqref="C6">
    <cfRule type="cellIs" dxfId="2" priority="18" operator="equal">
      <formula>"GREEN"</formula>
    </cfRule>
  </conditionalFormatting>
  <conditionalFormatting sqref="C7">
    <cfRule type="cellIs" dxfId="0" priority="19" operator="equal">
      <formula>"AMBER"</formula>
    </cfRule>
  </conditionalFormatting>
  <conditionalFormatting sqref="C7">
    <cfRule type="cellIs" dxfId="1" priority="20" operator="equal">
      <formula>"RED"</formula>
    </cfRule>
  </conditionalFormatting>
  <conditionalFormatting sqref="C7">
    <cfRule type="cellIs" dxfId="2" priority="21" operator="equal">
      <formula>"GREEN"</formula>
    </cfRule>
  </conditionalFormatting>
  <conditionalFormatting sqref="C8">
    <cfRule type="cellIs" dxfId="0" priority="22" operator="equal">
      <formula>"AMBER"</formula>
    </cfRule>
  </conditionalFormatting>
  <conditionalFormatting sqref="C8">
    <cfRule type="cellIs" dxfId="1" priority="23" operator="equal">
      <formula>"RED"</formula>
    </cfRule>
  </conditionalFormatting>
  <conditionalFormatting sqref="C8">
    <cfRule type="cellIs" dxfId="2" priority="24" operator="equal">
      <formula>"GREEN"</formula>
    </cfRule>
  </conditionalFormatting>
  <conditionalFormatting sqref="C9">
    <cfRule type="cellIs" dxfId="0" priority="25" operator="equal">
      <formula>"AMBER"</formula>
    </cfRule>
  </conditionalFormatting>
  <conditionalFormatting sqref="C9">
    <cfRule type="cellIs" dxfId="1" priority="26" operator="equal">
      <formula>"RED"</formula>
    </cfRule>
  </conditionalFormatting>
  <conditionalFormatting sqref="C9">
    <cfRule type="cellIs" dxfId="2" priority="27" operator="equal">
      <formula>"GREEN"</formula>
    </cfRule>
  </conditionalFormatting>
  <conditionalFormatting sqref="D1">
    <cfRule type="cellIs" dxfId="0" priority="28" operator="equal">
      <formula>"AMBER"</formula>
    </cfRule>
  </conditionalFormatting>
  <conditionalFormatting sqref="D1">
    <cfRule type="cellIs" dxfId="1" priority="29" operator="equal">
      <formula>"RED"</formula>
    </cfRule>
  </conditionalFormatting>
  <conditionalFormatting sqref="D1">
    <cfRule type="cellIs" dxfId="2" priority="30" operator="equal">
      <formula>"GREEN"</formula>
    </cfRule>
  </conditionalFormatting>
  <conditionalFormatting sqref="D2">
    <cfRule type="cellIs" dxfId="0" priority="31" operator="equal">
      <formula>"AMBER"</formula>
    </cfRule>
  </conditionalFormatting>
  <conditionalFormatting sqref="D2">
    <cfRule type="cellIs" dxfId="1" priority="32" operator="equal">
      <formula>"RED"</formula>
    </cfRule>
  </conditionalFormatting>
  <conditionalFormatting sqref="D2">
    <cfRule type="cellIs" dxfId="2" priority="33" operator="equal">
      <formula>"GREEN"</formula>
    </cfRule>
  </conditionalFormatting>
  <conditionalFormatting sqref="D3">
    <cfRule type="cellIs" dxfId="0" priority="34" operator="equal">
      <formula>"AMBER"</formula>
    </cfRule>
  </conditionalFormatting>
  <conditionalFormatting sqref="D3">
    <cfRule type="cellIs" dxfId="1" priority="35" operator="equal">
      <formula>"RED"</formula>
    </cfRule>
  </conditionalFormatting>
  <conditionalFormatting sqref="D3">
    <cfRule type="cellIs" dxfId="2" priority="36" operator="equal">
      <formula>"GREEN"</formula>
    </cfRule>
  </conditionalFormatting>
  <conditionalFormatting sqref="D4">
    <cfRule type="cellIs" dxfId="0" priority="37" operator="equal">
      <formula>"AMBER"</formula>
    </cfRule>
  </conditionalFormatting>
  <conditionalFormatting sqref="D4">
    <cfRule type="cellIs" dxfId="1" priority="38" operator="equal">
      <formula>"RED"</formula>
    </cfRule>
  </conditionalFormatting>
  <conditionalFormatting sqref="D4">
    <cfRule type="cellIs" dxfId="2" priority="39" operator="equal">
      <formula>"GREEN"</formula>
    </cfRule>
  </conditionalFormatting>
  <conditionalFormatting sqref="D5">
    <cfRule type="cellIs" dxfId="0" priority="40" operator="equal">
      <formula>"AMBER"</formula>
    </cfRule>
  </conditionalFormatting>
  <conditionalFormatting sqref="D5">
    <cfRule type="cellIs" dxfId="1" priority="41" operator="equal">
      <formula>"RED"</formula>
    </cfRule>
  </conditionalFormatting>
  <conditionalFormatting sqref="D5">
    <cfRule type="cellIs" dxfId="2" priority="42" operator="equal">
      <formula>"GREEN"</formula>
    </cfRule>
  </conditionalFormatting>
  <conditionalFormatting sqref="D6">
    <cfRule type="cellIs" dxfId="0" priority="43" operator="equal">
      <formula>"AMBER"</formula>
    </cfRule>
  </conditionalFormatting>
  <conditionalFormatting sqref="D6">
    <cfRule type="cellIs" dxfId="1" priority="44" operator="equal">
      <formula>"RED"</formula>
    </cfRule>
  </conditionalFormatting>
  <conditionalFormatting sqref="D6">
    <cfRule type="cellIs" dxfId="2" priority="45" operator="equal">
      <formula>"GREEN"</formula>
    </cfRule>
  </conditionalFormatting>
  <conditionalFormatting sqref="D7">
    <cfRule type="cellIs" dxfId="0" priority="46" operator="equal">
      <formula>"AMBER"</formula>
    </cfRule>
  </conditionalFormatting>
  <conditionalFormatting sqref="D7">
    <cfRule type="cellIs" dxfId="1" priority="47" operator="equal">
      <formula>"RED"</formula>
    </cfRule>
  </conditionalFormatting>
  <conditionalFormatting sqref="D7">
    <cfRule type="cellIs" dxfId="2" priority="48" operator="equal">
      <formula>"GREEN"</formula>
    </cfRule>
  </conditionalFormatting>
  <conditionalFormatting sqref="D8">
    <cfRule type="cellIs" dxfId="0" priority="49" operator="equal">
      <formula>"AMBER"</formula>
    </cfRule>
  </conditionalFormatting>
  <conditionalFormatting sqref="D8">
    <cfRule type="cellIs" dxfId="1" priority="50" operator="equal">
      <formula>"RED"</formula>
    </cfRule>
  </conditionalFormatting>
  <conditionalFormatting sqref="D8">
    <cfRule type="cellIs" dxfId="2" priority="51" operator="equal">
      <formula>"GREEN"</formula>
    </cfRule>
  </conditionalFormatting>
  <conditionalFormatting sqref="D9">
    <cfRule type="cellIs" dxfId="0" priority="52" operator="equal">
      <formula>"AMBER"</formula>
    </cfRule>
  </conditionalFormatting>
  <conditionalFormatting sqref="D9">
    <cfRule type="cellIs" dxfId="1" priority="53" operator="equal">
      <formula>"RED"</formula>
    </cfRule>
  </conditionalFormatting>
  <conditionalFormatting sqref="D9">
    <cfRule type="cellIs" dxfId="2" priority="54" operator="equal">
      <formula>"GREEN"</formula>
    </cfRule>
  </conditionalFormatting>
  <conditionalFormatting sqref="J15">
    <cfRule type="cellIs" dxfId="0" priority="55" operator="equal">
      <formula>"AMBER"</formula>
    </cfRule>
  </conditionalFormatting>
  <conditionalFormatting sqref="J15">
    <cfRule type="cellIs" dxfId="1" priority="56" operator="equal">
      <formula>"RED"</formula>
    </cfRule>
  </conditionalFormatting>
  <conditionalFormatting sqref="J15">
    <cfRule type="cellIs" dxfId="2" priority="57" operator="equal">
      <formula>"GREEN"</formula>
    </cfRule>
  </conditionalFormatting>
  <conditionalFormatting sqref="M25">
    <cfRule type="expression" dxfId="53" priority="58">
      <formula>M25&lt;&gt;Q25</formula>
    </cfRule>
  </conditionalFormatting>
  <conditionalFormatting sqref="M26">
    <cfRule type="expression" dxfId="53" priority="59">
      <formula>M25&lt;&gt;Q25</formula>
    </cfRule>
  </conditionalFormatting>
  <conditionalFormatting sqref="M27">
    <cfRule type="expression" dxfId="53" priority="60">
      <formula>M25&lt;&gt;Q25</formula>
    </cfRule>
  </conditionalFormatting>
  <conditionalFormatting sqref="M28">
    <cfRule type="expression" dxfId="53" priority="61">
      <formula>M25&lt;&gt;Q25</formula>
    </cfRule>
  </conditionalFormatting>
  <conditionalFormatting sqref="M29">
    <cfRule type="expression" dxfId="53" priority="62">
      <formula>M25&lt;&gt;Q25</formula>
    </cfRule>
  </conditionalFormatting>
  <conditionalFormatting sqref="M30">
    <cfRule type="expression" dxfId="53" priority="63">
      <formula>M25&lt;&gt;Q25</formula>
    </cfRule>
  </conditionalFormatting>
  <conditionalFormatting sqref="M31">
    <cfRule type="expression" dxfId="53" priority="64">
      <formula>M25&lt;&gt;Q25</formula>
    </cfRule>
  </conditionalFormatting>
  <conditionalFormatting sqref="M32">
    <cfRule type="expression" dxfId="53" priority="65">
      <formula>M25&lt;&gt;Q25</formula>
    </cfRule>
  </conditionalFormatting>
  <conditionalFormatting sqref="M33">
    <cfRule type="expression" dxfId="53" priority="66">
      <formula>M25&lt;&gt;Q25</formula>
    </cfRule>
  </conditionalFormatting>
  <conditionalFormatting sqref="M34">
    <cfRule type="expression" dxfId="53" priority="67">
      <formula>M25&lt;&gt;Q25</formula>
    </cfRule>
  </conditionalFormatting>
  <conditionalFormatting sqref="M35">
    <cfRule type="expression" dxfId="53" priority="68">
      <formula>M25&lt;&gt;Q25</formula>
    </cfRule>
  </conditionalFormatting>
  <conditionalFormatting sqref="M36">
    <cfRule type="expression" dxfId="53" priority="69">
      <formula>M25&lt;&gt;Q25</formula>
    </cfRule>
  </conditionalFormatting>
  <conditionalFormatting sqref="M37">
    <cfRule type="expression" dxfId="53" priority="70">
      <formula>M25&lt;&gt;Q25</formula>
    </cfRule>
  </conditionalFormatting>
  <conditionalFormatting sqref="I25">
    <cfRule type="expression" dxfId="54" priority="71">
      <formula>I25&lt;&gt;P25</formula>
    </cfRule>
  </conditionalFormatting>
  <conditionalFormatting sqref="I26">
    <cfRule type="expression" dxfId="54" priority="72">
      <formula>I25&lt;&gt;P25</formula>
    </cfRule>
  </conditionalFormatting>
  <conditionalFormatting sqref="I27">
    <cfRule type="expression" dxfId="54" priority="73">
      <formula>I25&lt;&gt;P25</formula>
    </cfRule>
  </conditionalFormatting>
  <conditionalFormatting sqref="I28">
    <cfRule type="expression" dxfId="54" priority="74">
      <formula>I25&lt;&gt;P25</formula>
    </cfRule>
  </conditionalFormatting>
  <conditionalFormatting sqref="I29">
    <cfRule type="expression" dxfId="54" priority="75">
      <formula>I25&lt;&gt;P25</formula>
    </cfRule>
  </conditionalFormatting>
  <conditionalFormatting sqref="I30">
    <cfRule type="expression" dxfId="54" priority="76">
      <formula>I25&lt;&gt;P25</formula>
    </cfRule>
  </conditionalFormatting>
  <conditionalFormatting sqref="I31">
    <cfRule type="expression" dxfId="54" priority="77">
      <formula>I25&lt;&gt;P25</formula>
    </cfRule>
  </conditionalFormatting>
  <conditionalFormatting sqref="I32">
    <cfRule type="expression" dxfId="54" priority="78">
      <formula>I25&lt;&gt;P25</formula>
    </cfRule>
  </conditionalFormatting>
  <conditionalFormatting sqref="I33">
    <cfRule type="expression" dxfId="54" priority="79">
      <formula>I25&lt;&gt;P25</formula>
    </cfRule>
  </conditionalFormatting>
  <conditionalFormatting sqref="I34">
    <cfRule type="expression" dxfId="54" priority="80">
      <formula>I25&lt;&gt;P25</formula>
    </cfRule>
  </conditionalFormatting>
  <conditionalFormatting sqref="I35">
    <cfRule type="expression" dxfId="54" priority="81">
      <formula>I25&lt;&gt;P25</formula>
    </cfRule>
  </conditionalFormatting>
  <conditionalFormatting sqref="I36">
    <cfRule type="expression" dxfId="54" priority="82">
      <formula>I25&lt;&gt;P25</formula>
    </cfRule>
  </conditionalFormatting>
  <conditionalFormatting sqref="I37">
    <cfRule type="expression" dxfId="54" priority="83">
      <formula>I25&lt;&gt;P25</formula>
    </cfRule>
  </conditionalFormatting>
  <conditionalFormatting sqref="I38">
    <cfRule type="expression" dxfId="55" priority="84">
      <formula>$I$38=$I$39</formula>
    </cfRule>
  </conditionalFormatting>
  <conditionalFormatting sqref="I20">
    <cfRule type="cellIs" dxfId="56" priority="85" operator="lessThan">
      <formula>1</formula>
    </cfRule>
  </conditionalFormatting>
  <conditionalFormatting sqref="M38">
    <cfRule type="expression" dxfId="57" priority="86">
      <formula>$M$38&gt;($J$20-1)</formula>
    </cfRule>
  </conditionalFormatting>
  <conditionalFormatting sqref="D25">
    <cfRule type="expression" dxfId="58" priority="87">
      <formula>$C25&gt;LastDateReport</formula>
    </cfRule>
  </conditionalFormatting>
  <conditionalFormatting sqref="D26">
    <cfRule type="expression" dxfId="58" priority="88">
      <formula>$C25&gt;LastDateReport</formula>
    </cfRule>
  </conditionalFormatting>
  <conditionalFormatting sqref="D27">
    <cfRule type="expression" dxfId="58" priority="89">
      <formula>$C25&gt;LastDateReport</formula>
    </cfRule>
  </conditionalFormatting>
  <conditionalFormatting sqref="D28">
    <cfRule type="expression" dxfId="58" priority="90">
      <formula>$C25&gt;LastDateReport</formula>
    </cfRule>
  </conditionalFormatting>
  <conditionalFormatting sqref="D29">
    <cfRule type="expression" dxfId="58" priority="91">
      <formula>$C25&gt;LastDateReport</formula>
    </cfRule>
  </conditionalFormatting>
  <conditionalFormatting sqref="D30">
    <cfRule type="expression" dxfId="58" priority="92">
      <formula>$C25&gt;LastDateReport</formula>
    </cfRule>
  </conditionalFormatting>
  <conditionalFormatting sqref="D31">
    <cfRule type="expression" dxfId="58" priority="93">
      <formula>$C25&gt;LastDateReport</formula>
    </cfRule>
  </conditionalFormatting>
  <conditionalFormatting sqref="D32">
    <cfRule type="expression" dxfId="58" priority="94">
      <formula>$C25&gt;LastDateReport</formula>
    </cfRule>
  </conditionalFormatting>
  <conditionalFormatting sqref="D33">
    <cfRule type="expression" dxfId="58" priority="95">
      <formula>$C25&gt;LastDateReport</formula>
    </cfRule>
  </conditionalFormatting>
  <conditionalFormatting sqref="D34">
    <cfRule type="expression" dxfId="58" priority="96">
      <formula>$C25&gt;LastDateReport</formula>
    </cfRule>
  </conditionalFormatting>
  <conditionalFormatting sqref="D35">
    <cfRule type="expression" dxfId="58" priority="97">
      <formula>$C25&gt;LastDateReport</formula>
    </cfRule>
  </conditionalFormatting>
  <conditionalFormatting sqref="D36">
    <cfRule type="expression" dxfId="58" priority="98">
      <formula>$C25&gt;LastDateReport</formula>
    </cfRule>
  </conditionalFormatting>
  <conditionalFormatting sqref="D37">
    <cfRule type="expression" dxfId="58" priority="99">
      <formula>$C25&gt;LastDateReport</formula>
    </cfRule>
  </conditionalFormatting>
  <conditionalFormatting sqref="E25">
    <cfRule type="expression" dxfId="58" priority="100">
      <formula>$C25&gt;LastDateReport</formula>
    </cfRule>
  </conditionalFormatting>
  <conditionalFormatting sqref="E26">
    <cfRule type="expression" dxfId="58" priority="101">
      <formula>$C25&gt;LastDateReport</formula>
    </cfRule>
  </conditionalFormatting>
  <conditionalFormatting sqref="E27">
    <cfRule type="expression" dxfId="58" priority="102">
      <formula>$C25&gt;LastDateReport</formula>
    </cfRule>
  </conditionalFormatting>
  <conditionalFormatting sqref="E28">
    <cfRule type="expression" dxfId="58" priority="103">
      <formula>$C25&gt;LastDateReport</formula>
    </cfRule>
  </conditionalFormatting>
  <conditionalFormatting sqref="E29">
    <cfRule type="expression" dxfId="58" priority="104">
      <formula>$C25&gt;LastDateReport</formula>
    </cfRule>
  </conditionalFormatting>
  <conditionalFormatting sqref="E30">
    <cfRule type="expression" dxfId="58" priority="105">
      <formula>$C25&gt;LastDateReport</formula>
    </cfRule>
  </conditionalFormatting>
  <conditionalFormatting sqref="E31">
    <cfRule type="expression" dxfId="58" priority="106">
      <formula>$C25&gt;LastDateReport</formula>
    </cfRule>
  </conditionalFormatting>
  <conditionalFormatting sqref="E32">
    <cfRule type="expression" dxfId="58" priority="107">
      <formula>$C25&gt;LastDateReport</formula>
    </cfRule>
  </conditionalFormatting>
  <conditionalFormatting sqref="E33">
    <cfRule type="expression" dxfId="58" priority="108">
      <formula>$C25&gt;LastDateReport</formula>
    </cfRule>
  </conditionalFormatting>
  <conditionalFormatting sqref="E34">
    <cfRule type="expression" dxfId="58" priority="109">
      <formula>$C25&gt;LastDateReport</formula>
    </cfRule>
  </conditionalFormatting>
  <conditionalFormatting sqref="E35">
    <cfRule type="expression" dxfId="58" priority="110">
      <formula>$C25&gt;LastDateReport</formula>
    </cfRule>
  </conditionalFormatting>
  <conditionalFormatting sqref="E36">
    <cfRule type="expression" dxfId="58" priority="111">
      <formula>$C25&gt;LastDateReport</formula>
    </cfRule>
  </conditionalFormatting>
  <conditionalFormatting sqref="E37">
    <cfRule type="expression" dxfId="58" priority="112">
      <formula>$C25&gt;LastDateReport</formula>
    </cfRule>
  </conditionalFormatting>
  <conditionalFormatting sqref="F25">
    <cfRule type="expression" dxfId="58" priority="113">
      <formula>$C25&gt;LastDateReport</formula>
    </cfRule>
  </conditionalFormatting>
  <conditionalFormatting sqref="F26">
    <cfRule type="expression" dxfId="58" priority="114">
      <formula>$C25&gt;LastDateReport</formula>
    </cfRule>
  </conditionalFormatting>
  <conditionalFormatting sqref="F27">
    <cfRule type="expression" dxfId="58" priority="115">
      <formula>$C25&gt;LastDateReport</formula>
    </cfRule>
  </conditionalFormatting>
  <conditionalFormatting sqref="F28">
    <cfRule type="expression" dxfId="58" priority="116">
      <formula>$C25&gt;LastDateReport</formula>
    </cfRule>
  </conditionalFormatting>
  <conditionalFormatting sqref="F29">
    <cfRule type="expression" dxfId="58" priority="117">
      <formula>$C25&gt;LastDateReport</formula>
    </cfRule>
  </conditionalFormatting>
  <conditionalFormatting sqref="F30">
    <cfRule type="expression" dxfId="58" priority="118">
      <formula>$C25&gt;LastDateReport</formula>
    </cfRule>
  </conditionalFormatting>
  <conditionalFormatting sqref="F31">
    <cfRule type="expression" dxfId="58" priority="119">
      <formula>$C25&gt;LastDateReport</formula>
    </cfRule>
  </conditionalFormatting>
  <conditionalFormatting sqref="F32">
    <cfRule type="expression" dxfId="58" priority="120">
      <formula>$C25&gt;LastDateReport</formula>
    </cfRule>
  </conditionalFormatting>
  <conditionalFormatting sqref="F33">
    <cfRule type="expression" dxfId="58" priority="121">
      <formula>$C25&gt;LastDateReport</formula>
    </cfRule>
  </conditionalFormatting>
  <conditionalFormatting sqref="F34">
    <cfRule type="expression" dxfId="58" priority="122">
      <formula>$C25&gt;LastDateReport</formula>
    </cfRule>
  </conditionalFormatting>
  <conditionalFormatting sqref="F35">
    <cfRule type="expression" dxfId="58" priority="123">
      <formula>$C25&gt;LastDateReport</formula>
    </cfRule>
  </conditionalFormatting>
  <conditionalFormatting sqref="F36">
    <cfRule type="expression" dxfId="58" priority="124">
      <formula>$C25&gt;LastDateReport</formula>
    </cfRule>
  </conditionalFormatting>
  <conditionalFormatting sqref="F37">
    <cfRule type="expression" dxfId="58" priority="125">
      <formula>$C25&gt;LastDateReport</formula>
    </cfRule>
  </conditionalFormatting>
  <conditionalFormatting sqref="G25">
    <cfRule type="expression" dxfId="58" priority="126">
      <formula>$C25&gt;LastDateReport</formula>
    </cfRule>
  </conditionalFormatting>
  <conditionalFormatting sqref="G26">
    <cfRule type="expression" dxfId="58" priority="127">
      <formula>$C25&gt;LastDateReport</formula>
    </cfRule>
  </conditionalFormatting>
  <conditionalFormatting sqref="G27">
    <cfRule type="expression" dxfId="58" priority="128">
      <formula>$C25&gt;LastDateReport</formula>
    </cfRule>
  </conditionalFormatting>
  <conditionalFormatting sqref="G28">
    <cfRule type="expression" dxfId="58" priority="129">
      <formula>$C25&gt;LastDateReport</formula>
    </cfRule>
  </conditionalFormatting>
  <conditionalFormatting sqref="G29">
    <cfRule type="expression" dxfId="58" priority="130">
      <formula>$C25&gt;LastDateReport</formula>
    </cfRule>
  </conditionalFormatting>
  <conditionalFormatting sqref="G30">
    <cfRule type="expression" dxfId="58" priority="131">
      <formula>$C25&gt;LastDateReport</formula>
    </cfRule>
  </conditionalFormatting>
  <conditionalFormatting sqref="G31">
    <cfRule type="expression" dxfId="58" priority="132">
      <formula>$C25&gt;LastDateReport</formula>
    </cfRule>
  </conditionalFormatting>
  <conditionalFormatting sqref="G32">
    <cfRule type="expression" dxfId="58" priority="133">
      <formula>$C25&gt;LastDateReport</formula>
    </cfRule>
  </conditionalFormatting>
  <conditionalFormatting sqref="G33">
    <cfRule type="expression" dxfId="58" priority="134">
      <formula>$C25&gt;LastDateReport</formula>
    </cfRule>
  </conditionalFormatting>
  <conditionalFormatting sqref="G34">
    <cfRule type="expression" dxfId="58" priority="135">
      <formula>$C25&gt;LastDateReport</formula>
    </cfRule>
  </conditionalFormatting>
  <conditionalFormatting sqref="G35">
    <cfRule type="expression" dxfId="58" priority="136">
      <formula>$C25&gt;LastDateReport</formula>
    </cfRule>
  </conditionalFormatting>
  <conditionalFormatting sqref="G36">
    <cfRule type="expression" dxfId="58" priority="137">
      <formula>$C25&gt;LastDateReport</formula>
    </cfRule>
  </conditionalFormatting>
  <conditionalFormatting sqref="G37">
    <cfRule type="expression" dxfId="58" priority="138">
      <formula>$C25&gt;LastDateReport</formula>
    </cfRule>
  </conditionalFormatting>
  <conditionalFormatting sqref="J25">
    <cfRule type="expression" dxfId="58" priority="139">
      <formula>$C25&gt;LastDateReport</formula>
    </cfRule>
  </conditionalFormatting>
  <conditionalFormatting sqref="J26">
    <cfRule type="expression" dxfId="58" priority="140">
      <formula>$C25&gt;LastDateReport</formula>
    </cfRule>
  </conditionalFormatting>
  <conditionalFormatting sqref="J27">
    <cfRule type="expression" dxfId="58" priority="141">
      <formula>$C25&gt;LastDateReport</formula>
    </cfRule>
  </conditionalFormatting>
  <conditionalFormatting sqref="J28">
    <cfRule type="expression" dxfId="58" priority="142">
      <formula>$C25&gt;LastDateReport</formula>
    </cfRule>
  </conditionalFormatting>
  <conditionalFormatting sqref="J29">
    <cfRule type="expression" dxfId="58" priority="143">
      <formula>$C25&gt;LastDateReport</formula>
    </cfRule>
  </conditionalFormatting>
  <conditionalFormatting sqref="J30">
    <cfRule type="expression" dxfId="58" priority="144">
      <formula>$C25&gt;LastDateReport</formula>
    </cfRule>
  </conditionalFormatting>
  <conditionalFormatting sqref="J31">
    <cfRule type="expression" dxfId="58" priority="145">
      <formula>$C25&gt;LastDateReport</formula>
    </cfRule>
  </conditionalFormatting>
  <conditionalFormatting sqref="J32">
    <cfRule type="expression" dxfId="58" priority="146">
      <formula>$C25&gt;LastDateReport</formula>
    </cfRule>
  </conditionalFormatting>
  <conditionalFormatting sqref="J33">
    <cfRule type="expression" dxfId="58" priority="147">
      <formula>$C25&gt;LastDateReport</formula>
    </cfRule>
  </conditionalFormatting>
  <conditionalFormatting sqref="J34">
    <cfRule type="expression" dxfId="58" priority="148">
      <formula>$C25&gt;LastDateReport</formula>
    </cfRule>
  </conditionalFormatting>
  <conditionalFormatting sqref="J35">
    <cfRule type="expression" dxfId="58" priority="149">
      <formula>$C25&gt;LastDateReport</formula>
    </cfRule>
  </conditionalFormatting>
  <conditionalFormatting sqref="J36">
    <cfRule type="expression" dxfId="58" priority="150">
      <formula>$C25&gt;LastDateReport</formula>
    </cfRule>
  </conditionalFormatting>
  <conditionalFormatting sqref="J37">
    <cfRule type="expression" dxfId="58" priority="151">
      <formula>$C25&gt;LastDateReport</formula>
    </cfRule>
  </conditionalFormatting>
  <conditionalFormatting sqref="K25">
    <cfRule type="expression" dxfId="58" priority="152">
      <formula>$C25&gt;LastDateReport</formula>
    </cfRule>
  </conditionalFormatting>
  <conditionalFormatting sqref="K26">
    <cfRule type="expression" dxfId="58" priority="153">
      <formula>$C25&gt;LastDateReport</formula>
    </cfRule>
  </conditionalFormatting>
  <conditionalFormatting sqref="K27">
    <cfRule type="expression" dxfId="58" priority="154">
      <formula>$C25&gt;LastDateReport</formula>
    </cfRule>
  </conditionalFormatting>
  <conditionalFormatting sqref="K28">
    <cfRule type="expression" dxfId="58" priority="155">
      <formula>$C25&gt;LastDateReport</formula>
    </cfRule>
  </conditionalFormatting>
  <conditionalFormatting sqref="K29">
    <cfRule type="expression" dxfId="58" priority="156">
      <formula>$C25&gt;LastDateReport</formula>
    </cfRule>
  </conditionalFormatting>
  <conditionalFormatting sqref="K30">
    <cfRule type="expression" dxfId="58" priority="157">
      <formula>$C25&gt;LastDateReport</formula>
    </cfRule>
  </conditionalFormatting>
  <conditionalFormatting sqref="K31">
    <cfRule type="expression" dxfId="58" priority="158">
      <formula>$C25&gt;LastDateReport</formula>
    </cfRule>
  </conditionalFormatting>
  <conditionalFormatting sqref="K32">
    <cfRule type="expression" dxfId="58" priority="159">
      <formula>$C25&gt;LastDateReport</formula>
    </cfRule>
  </conditionalFormatting>
  <conditionalFormatting sqref="K33">
    <cfRule type="expression" dxfId="58" priority="160">
      <formula>$C25&gt;LastDateReport</formula>
    </cfRule>
  </conditionalFormatting>
  <conditionalFormatting sqref="K34">
    <cfRule type="expression" dxfId="58" priority="161">
      <formula>$C25&gt;LastDateReport</formula>
    </cfRule>
  </conditionalFormatting>
  <conditionalFormatting sqref="K35">
    <cfRule type="expression" dxfId="58" priority="162">
      <formula>$C25&gt;LastDateReport</formula>
    </cfRule>
  </conditionalFormatting>
  <conditionalFormatting sqref="K36">
    <cfRule type="expression" dxfId="58" priority="163">
      <formula>$C25&gt;LastDateReport</formula>
    </cfRule>
  </conditionalFormatting>
  <conditionalFormatting sqref="K37">
    <cfRule type="expression" dxfId="58" priority="164">
      <formula>$C25&gt;LastDateReport</formula>
    </cfRule>
  </conditionalFormatting>
  <dataValidations count="79">
    <dataValidation type="decimal" allowBlank="1" showDropDown="0" showInputMessage="0" showErrorMessage="1" errorTitle="AMOUNT ERROR" error="Amount entered must be positive (no negative numbers.) No single amount can be greater than the Total EIF allocated to the project." sqref="J25">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26">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27">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28">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29">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0">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1">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2">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3">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4">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5">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6">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7">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25">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26">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27">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28">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29">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0">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1">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2">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3">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4">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5">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6">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7">
      <formula1>0</formula1>
      <formula2>TOTALEIF</formula2>
    </dataValidation>
    <dataValidation allowBlank="1" showDropDown="0"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6">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7">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8">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9">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0">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1">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2">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3">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4">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5">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6">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2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2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2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28">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29">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0">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1">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2">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3">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4">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2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2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2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28">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29">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0">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1">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2">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3">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4">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2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2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2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28">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29">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0">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1">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2">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3">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4">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7">
      <formula1>0</formula1>
      <formula2>TOTALEIF</formula2>
    </dataValidation>
  </dataValidations>
  <hyperlinks>
    <hyperlink ref="B1" location="'1.Header'!A1"/>
    <hyperlink ref="B2" location="'2.Milestones'!MILESTONESTART"/>
    <hyperlink ref="B3" location="'2.Milestones'!ISSUESTART"/>
    <hyperlink ref="B4" location="'4.Risks'!RISKSTART"/>
    <hyperlink ref="B5" location="'5.Changes'!CHANGESTART"/>
    <hyperlink ref="B6" location="'6.Dependencies'!DEPENDENCYSTART"/>
    <hyperlink ref="B7" location="'7.Measures'!MEASURESTART"/>
    <hyperlink ref="B8" location="'8.Communications'!COMMUNICATIONSTART"/>
    <hyperlink ref="B9" location="'9.Finance'!FINANCESTART"/>
  </hyperlinks>
  <printOptions gridLines="false" gridLinesSet="true"/>
  <pageMargins left="0.2362204724409449" right="0.2362204724409449" top="0.7480314960629921" bottom="0.7480314960629921" header="0.3149606299212598" footer="0.3149606299212598"/>
  <pageSetup paperSize="9" orientation="landscape" scale="70" fitToHeight="1" fitToWidth="1"/>
  <headerFooter differentOddEven="false" differentFirst="false" scaleWithDoc="true" alignWithMargins="true">
    <oddHeader>&amp;F</oddHeader>
    <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space="preserve">
  <sheetPr>
    <tabColor rgb="FFCCFFCC"/>
    <outlinePr summaryBelow="1" summaryRight="1"/>
    <pageSetUpPr fitToPage="1"/>
  </sheetPr>
  <dimension ref="A1:R58"/>
  <sheetViews>
    <sheetView tabSelected="0" workbookViewId="0" showGridLines="false" showRowColHeaders="1">
      <selection activeCell="J15" sqref="J15"/>
    </sheetView>
  </sheetViews>
  <sheetFormatPr defaultRowHeight="14.4" defaultColWidth="11.42578125" outlineLevelRow="0" outlineLevelCol="0"/>
  <cols>
    <col min="1" max="1" width="14" customWidth="true" style="4"/>
    <col min="2" max="2" width="6.42578125" customWidth="true" style="0"/>
    <col min="3" max="3" width="6.42578125" customWidth="true" style="5"/>
    <col min="4" max="4" width="24" customWidth="true" style="0"/>
    <col min="5" max="5" width="33.85546875" customWidth="true" style="0"/>
    <col min="7" max="7" width="11.42578125" style="4"/>
    <col min="8" max="8" width="17.85546875" customWidth="true" style="0"/>
    <col min="9" max="9" width="11.42578125" style="4"/>
    <col min="10" max="10" width="9.85546875" customWidth="true" style="0"/>
    <col min="11" max="11" width="6.140625" customWidth="true" style="0"/>
    <col min="12" max="12" width="1.140625" customWidth="true" style="5"/>
    <col min="13" max="13" width="55.140625" customWidth="true" style="5"/>
    <col min="14" max="14" width="16.28515625" customWidth="true" style="5"/>
    <col min="15" max="15" width="13" customWidth="true" style="10"/>
    <col min="16" max="16" width="10.85546875" customWidth="true" style="0"/>
    <col min="17" max="17" width="25.140625" customWidth="true" style="0"/>
  </cols>
  <sheetData>
    <row r="1" spans="1:18" s="4" customFormat="1">
      <c r="A1" s="60" t="s">
        <v>0</v>
      </c>
      <c r="B1" s="38" t="str">
        <f>OVERALLLIGHT</f>
        <v>AMBER</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GREEN</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RED</v>
      </c>
      <c r="C8" s="33"/>
      <c r="L8" s="5"/>
      <c r="M8" s="5"/>
      <c r="N8" s="5"/>
      <c r="O8" s="10"/>
    </row>
    <row r="9" spans="1:18" s="4" customFormat="1">
      <c r="A9" s="61" t="s">
        <v>8</v>
      </c>
      <c r="B9" s="41" t="str">
        <f>FINANCELIGHT</f>
        <v>GREEN</v>
      </c>
      <c r="C9" s="33"/>
      <c r="L9" s="5"/>
      <c r="M9" s="5"/>
      <c r="N9" s="5"/>
      <c r="O9" s="10"/>
    </row>
    <row r="10" spans="1:18" s="5" customFormat="1">
      <c r="A10" s="72"/>
      <c r="B10" s="132"/>
      <c r="C10" s="33"/>
      <c r="O10" s="10"/>
    </row>
    <row r="11" spans="1:18" customHeight="1" ht="15.95" s="5" customFormat="1">
      <c r="A11" s="72"/>
      <c r="B11" s="130" t="str">
        <f>ProjNo</f>
        <v>RT029</v>
      </c>
      <c r="C11" s="131"/>
      <c r="D11" s="131" t="str">
        <f>ProjName</f>
        <v>Cloud Based Bioinformatics Tools</v>
      </c>
      <c r="O11" s="10"/>
    </row>
    <row r="12" spans="1:18" customHeight="1" ht="15.95" s="5" customFormat="1">
      <c r="A12" s="72"/>
      <c r="B12" s="128" t="s">
        <v>42</v>
      </c>
      <c r="C12" s="126"/>
      <c r="D12" s="133">
        <f>ReportFrom</f>
        <v>41244</v>
      </c>
      <c r="E12" s="125"/>
      <c r="O12" s="10"/>
    </row>
    <row r="13" spans="1:18" customHeight="1" ht="15.95" s="5" customFormat="1">
      <c r="A13" s="72"/>
      <c r="B13" s="129" t="s">
        <v>43</v>
      </c>
      <c r="C13" s="197"/>
      <c r="D13" s="134">
        <f>LastDateReport</f>
        <v>41364</v>
      </c>
      <c r="E13" s="125"/>
      <c r="O13" s="10"/>
    </row>
    <row r="14" spans="1:18" customHeight="1" ht="15.95" s="5" customFormat="1">
      <c r="A14" s="72"/>
      <c r="B14" s="126"/>
      <c r="C14" s="126"/>
      <c r="D14" s="127"/>
      <c r="E14" s="125"/>
      <c r="O14" s="10"/>
    </row>
    <row r="15" spans="1:18" customHeight="1" ht="18.95">
      <c r="A15" s="65"/>
      <c r="B15" s="12" t="s">
        <v>44</v>
      </c>
      <c r="C15" s="12"/>
      <c r="D15" s="12"/>
      <c r="E15" s="12"/>
      <c r="F15" s="12"/>
      <c r="G15" s="12"/>
      <c r="H15" s="12" t="s">
        <v>45</v>
      </c>
      <c r="I15" s="12"/>
      <c r="J15" s="12" t="str">
        <f>MILESTONELIGHT</f>
        <v>RED</v>
      </c>
      <c r="K15" s="12"/>
      <c r="L15" s="12"/>
      <c r="M15" s="12"/>
      <c r="N15" s="12"/>
      <c r="O15" s="12"/>
      <c r="P15" s="4"/>
      <c r="Q15" s="4"/>
      <c r="R15" s="4"/>
    </row>
    <row r="16" spans="1:18" customHeight="1" ht="15.95">
      <c r="A16" s="65"/>
      <c r="B16" s="22" t="s">
        <v>46</v>
      </c>
      <c r="C16" s="22"/>
      <c r="D16" s="22"/>
      <c r="E16" s="459"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customHeight="1" ht="56.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customHeight="1" ht="24.75">
      <c r="A19" s="65"/>
      <c r="B19" s="322">
        <v>1</v>
      </c>
      <c r="C19" s="322">
        <v>1</v>
      </c>
      <c r="D19" s="323" t="s">
        <v>60</v>
      </c>
      <c r="E19" s="323" t="s">
        <v>61</v>
      </c>
      <c r="F19" s="191">
        <v>41011</v>
      </c>
      <c r="G19" s="123">
        <v>100</v>
      </c>
      <c r="H19" s="353"/>
      <c r="I19" s="228" t="str">
        <f>IF(ISERROR(IF(H19&lt;1,"",H19-F19)),"",IF(H19&lt;1,"",H19-F19))</f>
        <v/>
      </c>
      <c r="J19" s="192"/>
      <c r="K19" s="193"/>
      <c r="L19" s="194"/>
      <c r="M19" s="315" t="s">
        <v>62</v>
      </c>
      <c r="N19" s="162" t="str">
        <f>IF(O19="NOT COMPLETE","COMMENT REQUIRED","")</f>
        <v>COMMENT REQUIRED</v>
      </c>
      <c r="O19" s="225" t="str">
        <f>IF(F19&lt;LastDateReport+1,IF(H19="","NOT COMPLETE","COMPLETE"),"Not Due")</f>
        <v>NOT COMPLETE</v>
      </c>
      <c r="P19" s="31" t="str">
        <f>IF(O19="NOT COMPLETE",IF(LastDateReport-F19&lt;28,IF(LastDateReport-F19&gt;7,"AMBER","GREEN"),"RED"),"")</f>
        <v>RED</v>
      </c>
      <c r="Q19" s="223"/>
      <c r="R19" s="5"/>
    </row>
    <row r="20" spans="1:18">
      <c r="A20" s="65"/>
      <c r="B20" s="322">
        <v>2</v>
      </c>
      <c r="C20" s="322">
        <v>2</v>
      </c>
      <c r="D20" s="323" t="s">
        <v>63</v>
      </c>
      <c r="E20" s="323" t="s">
        <v>64</v>
      </c>
      <c r="F20" s="191">
        <v>41011</v>
      </c>
      <c r="G20" s="123">
        <v>100</v>
      </c>
      <c r="H20" s="353"/>
      <c r="I20" s="228" t="str">
        <f>IF(ISERROR(IF(H20&lt;1,"",H20-F20)),"",IF(H20&lt;1,"",H20-F20))</f>
        <v/>
      </c>
      <c r="J20" s="193" t="s">
        <v>65</v>
      </c>
      <c r="K20" s="193"/>
      <c r="L20" s="194"/>
      <c r="M20" s="315" t="s">
        <v>62</v>
      </c>
      <c r="N20" s="162" t="str">
        <f>IF(O20="NOT COMPLETE","COMMENT REQUIRED","")</f>
        <v>COMMENT REQUIRED</v>
      </c>
      <c r="O20" s="225" t="str">
        <f>IF(F20&lt;LastDateReport+1,IF(H20="","NOT COMPLETE","COMPLETE"),"Not Due")</f>
        <v>NOT COMPLETE</v>
      </c>
      <c r="P20" s="31" t="str">
        <f>IF(O20="NOT COMPLETE",IF(LastDateReport-F20&lt;28,IF(LastDateReport-F20&gt;7,"AMBER","GREEN"),"RED"),"")</f>
        <v>RED</v>
      </c>
      <c r="Q20" s="4"/>
      <c r="R20" s="4"/>
    </row>
    <row r="21" spans="1:18" customHeight="1" ht="42">
      <c r="B21" s="322">
        <v>3</v>
      </c>
      <c r="C21" s="322">
        <v>3</v>
      </c>
      <c r="D21" s="323" t="s">
        <v>66</v>
      </c>
      <c r="E21" s="323" t="s">
        <v>67</v>
      </c>
      <c r="F21" s="191">
        <v>41044</v>
      </c>
      <c r="G21" s="123">
        <v>100</v>
      </c>
      <c r="H21" s="353"/>
      <c r="I21" s="228" t="str">
        <f>IF(ISERROR(IF(H21&lt;1,"",H21-F21)),"",IF(H21&lt;1,"",H21-F21))</f>
        <v/>
      </c>
      <c r="J21" s="193"/>
      <c r="K21" s="193"/>
      <c r="L21" s="194"/>
      <c r="M21" s="315" t="s">
        <v>62</v>
      </c>
      <c r="N21" s="162" t="str">
        <f>IF(O21="NOT COMPLETE","COMMENT REQUIRED","")</f>
        <v>COMMENT REQUIRED</v>
      </c>
      <c r="O21" s="225" t="str">
        <f>IF(F21&lt;LastDateReport+1,IF(H21="","NOT COMPLETE","COMPLETE"),"Not Due")</f>
        <v>NOT COMPLETE</v>
      </c>
      <c r="P21" s="31" t="str">
        <f>IF(O21="NOT COMPLETE",IF(LastDateReport-F21&lt;28,IF(LastDateReport-F21&gt;7,"AMBER","GREEN"),"RED"),"")</f>
        <v>RED</v>
      </c>
      <c r="Q21" s="4"/>
      <c r="R21" s="4"/>
    </row>
    <row r="22" spans="1:18" customHeight="1" ht="27.95">
      <c r="B22" s="322">
        <v>4</v>
      </c>
      <c r="C22" s="322">
        <v>4</v>
      </c>
      <c r="D22" s="323" t="s">
        <v>68</v>
      </c>
      <c r="E22" s="323" t="s">
        <v>69</v>
      </c>
      <c r="F22" s="191">
        <v>41091</v>
      </c>
      <c r="G22" s="123">
        <v>100</v>
      </c>
      <c r="H22" s="353"/>
      <c r="I22" s="228" t="str">
        <f>IF(ISERROR(IF(H22&lt;1,"",H22-F22)),"",IF(H22&lt;1,"",H22-F22))</f>
        <v/>
      </c>
      <c r="J22" s="193"/>
      <c r="K22" s="193"/>
      <c r="L22" s="194"/>
      <c r="M22" s="315" t="s">
        <v>62</v>
      </c>
      <c r="N22" s="162" t="str">
        <f>IF(O22="NOT COMPLETE","COMMENT REQUIRED","")</f>
        <v>COMMENT REQUIRED</v>
      </c>
      <c r="O22" s="225" t="str">
        <f>IF(F22&lt;LastDateReport+1,IF(H22="","NOT COMPLETE","COMPLETE"),"Not Due")</f>
        <v>NOT COMPLETE</v>
      </c>
      <c r="P22" s="31" t="str">
        <f>IF(O22="NOT COMPLETE",IF(LastDateReport-F22&lt;28,IF(LastDateReport-F22&gt;7,"AMBER","GREEN"),"RED"),"")</f>
        <v>RED</v>
      </c>
      <c r="Q22" s="4"/>
      <c r="R22" s="4"/>
    </row>
    <row r="23" spans="1:18" customHeight="1" ht="42">
      <c r="B23" s="322">
        <v>5</v>
      </c>
      <c r="C23" s="322">
        <v>5</v>
      </c>
      <c r="D23" s="323" t="s">
        <v>70</v>
      </c>
      <c r="E23" s="323" t="s">
        <v>71</v>
      </c>
      <c r="F23" s="191">
        <v>41074</v>
      </c>
      <c r="G23" s="123">
        <v>100</v>
      </c>
      <c r="H23" s="353"/>
      <c r="I23" s="228" t="str">
        <f>IF(ISERROR(IF(H23&lt;1,"",H23-F23)),"",IF(H23&lt;1,"",H23-F23))</f>
        <v/>
      </c>
      <c r="J23" s="195"/>
      <c r="K23" s="193" t="s">
        <v>65</v>
      </c>
      <c r="L23" s="194"/>
      <c r="M23" s="315" t="s">
        <v>72</v>
      </c>
      <c r="N23" s="162" t="str">
        <f>IF(O23="NOT COMPLETE","COMMENT REQUIRED","")</f>
        <v>COMMENT REQUIRED</v>
      </c>
      <c r="O23" s="225" t="str">
        <f>IF(F23&lt;LastDateReport+1,IF(H23="","NOT COMPLETE","COMPLETE"),"Not Due")</f>
        <v>NOT COMPLETE</v>
      </c>
      <c r="P23" s="31" t="str">
        <f>IF(O23="NOT COMPLETE",IF(LastDateReport-F23&lt;28,IF(LastDateReport-F23&gt;7,"AMBER","GREEN"),"RED"),"")</f>
        <v>RED</v>
      </c>
      <c r="Q23" s="4"/>
      <c r="R23" s="4"/>
    </row>
    <row r="24" spans="1:18">
      <c r="B24" s="322">
        <v>6</v>
      </c>
      <c r="C24" s="322">
        <v>6</v>
      </c>
      <c r="D24" s="323" t="s">
        <v>73</v>
      </c>
      <c r="E24" s="323" t="s">
        <v>74</v>
      </c>
      <c r="F24" s="191">
        <v>41089</v>
      </c>
      <c r="G24" s="123">
        <v>100</v>
      </c>
      <c r="H24" s="353"/>
      <c r="I24" s="228" t="str">
        <f>IF(ISERROR(IF(H24&lt;1,"",H24-F24)),"",IF(H24&lt;1,"",H24-F24))</f>
        <v/>
      </c>
      <c r="J24" s="195" t="s">
        <v>65</v>
      </c>
      <c r="K24" s="193"/>
      <c r="L24" s="194"/>
      <c r="M24" s="315" t="s">
        <v>75</v>
      </c>
      <c r="N24" s="162" t="str">
        <f>IF(O24="NOT COMPLETE","COMMENT REQUIRED","")</f>
        <v>COMMENT REQUIRED</v>
      </c>
      <c r="O24" s="225" t="str">
        <f>IF(F24&lt;LastDateReport+1,IF(H24="","NOT COMPLETE","COMPLETE"),"Not Due")</f>
        <v>NOT COMPLETE</v>
      </c>
      <c r="P24" s="31" t="str">
        <f>IF(O24="NOT COMPLETE",IF(LastDateReport-F24&lt;28,IF(LastDateReport-F24&gt;7,"AMBER","GREEN"),"RED"),"")</f>
        <v>RED</v>
      </c>
      <c r="Q24" s="4"/>
      <c r="R24" s="4"/>
    </row>
    <row r="25" spans="1:18" customHeight="1" ht="42" s="5" customFormat="1">
      <c r="B25" s="322">
        <v>7</v>
      </c>
      <c r="C25" s="322">
        <v>7</v>
      </c>
      <c r="D25" s="323" t="s">
        <v>76</v>
      </c>
      <c r="E25" s="323" t="s">
        <v>77</v>
      </c>
      <c r="F25" s="191">
        <v>41136</v>
      </c>
      <c r="G25" s="123">
        <v>100</v>
      </c>
      <c r="H25" s="353"/>
      <c r="I25" s="228" t="str">
        <f>IF(ISERROR(IF(H25&lt;1,"",H25-F25)),"",IF(H25&lt;1,"",H25-F25))</f>
        <v/>
      </c>
      <c r="J25" s="195"/>
      <c r="K25" s="193" t="s">
        <v>65</v>
      </c>
      <c r="L25" s="194"/>
      <c r="M25" s="315" t="s">
        <v>78</v>
      </c>
      <c r="N25" s="162" t="str">
        <f>IF(O25="NOT COMPLETE","COMMENT REQUIRED","")</f>
        <v>COMMENT REQUIRED</v>
      </c>
      <c r="O25" s="225" t="str">
        <f>IF(F25&lt;LastDateReport+1,IF(H25="","NOT COMPLETE","COMPLETE"),"Not Due")</f>
        <v>NOT COMPLETE</v>
      </c>
      <c r="P25" s="31" t="str">
        <f>IF(O25="NOT COMPLETE",IF(LastDateReport-F25&lt;28,IF(LastDateReport-F25&gt;7,"AMBER","GREEN"),"RED"),"")</f>
        <v>RED</v>
      </c>
    </row>
    <row r="26" spans="1:18" customHeight="1" ht="42" s="5" customFormat="1">
      <c r="B26" s="322">
        <v>8</v>
      </c>
      <c r="C26" s="322">
        <v>8</v>
      </c>
      <c r="D26" s="323" t="s">
        <v>79</v>
      </c>
      <c r="E26" s="323" t="s">
        <v>80</v>
      </c>
      <c r="F26" s="191">
        <v>41136</v>
      </c>
      <c r="G26" s="123">
        <v>100</v>
      </c>
      <c r="H26" s="353">
        <v>41347</v>
      </c>
      <c r="I26" s="228">
        <f>IF(ISERROR(IF(H26&lt;1,"",H26-F26)),"",IF(H26&lt;1,"",H26-F26))</f>
        <v>211</v>
      </c>
      <c r="J26" s="195"/>
      <c r="K26" s="193" t="s">
        <v>65</v>
      </c>
      <c r="L26" s="194"/>
      <c r="M26" s="315" t="s">
        <v>81</v>
      </c>
      <c r="N26" s="162" t="str">
        <f>IF(O26="NOT COMPLETE","COMMENT REQUIRED","")</f>
        <v/>
      </c>
      <c r="O26" s="225" t="str">
        <f>IF(F26&lt;LastDateReport+1,IF(H26="","NOT COMPLETE","COMPLETE"),"Not Due")</f>
        <v>COMPLETE</v>
      </c>
      <c r="P26" s="31" t="str">
        <f>IF(O26="NOT COMPLETE",IF(LastDateReport-F26&lt;28,IF(LastDateReport-F26&gt;7,"AMBER","GREEN"),"RED"),"")</f>
        <v/>
      </c>
    </row>
    <row r="27" spans="1:18" customHeight="1" ht="27.95" s="5" customFormat="1">
      <c r="B27" s="322">
        <v>9</v>
      </c>
      <c r="C27" s="322">
        <v>9</v>
      </c>
      <c r="D27" s="323" t="s">
        <v>82</v>
      </c>
      <c r="E27" s="323" t="s">
        <v>83</v>
      </c>
      <c r="F27" s="191">
        <v>41152</v>
      </c>
      <c r="G27" s="123">
        <v>100</v>
      </c>
      <c r="H27" s="353">
        <v>41347</v>
      </c>
      <c r="I27" s="228">
        <f>IF(ISERROR(IF(H27&lt;1,"",H27-F27)),"",IF(H27&lt;1,"",H27-F27))</f>
        <v>195</v>
      </c>
      <c r="J27" s="195" t="s">
        <v>65</v>
      </c>
      <c r="K27" s="193"/>
      <c r="L27" s="194"/>
      <c r="M27" s="315" t="s">
        <v>84</v>
      </c>
      <c r="N27" s="162" t="str">
        <f>IF(O27="NOT COMPLETE","COMMENT REQUIRED","")</f>
        <v/>
      </c>
      <c r="O27" s="225" t="str">
        <f>IF(F27&lt;LastDateReport+1,IF(H27="","NOT COMPLETE","COMPLETE"),"Not Due")</f>
        <v>COMPLETE</v>
      </c>
      <c r="P27" s="31" t="str">
        <f>IF(O27="NOT COMPLETE",IF(LastDateReport-F27&lt;28,IF(LastDateReport-F27&gt;7,"AMBER","GREEN"),"RED"),"")</f>
        <v/>
      </c>
    </row>
    <row r="28" spans="1:18" customHeight="1" ht="42" s="5" customFormat="1">
      <c r="B28" s="322">
        <v>10</v>
      </c>
      <c r="C28" s="322">
        <v>10</v>
      </c>
      <c r="D28" s="323" t="s">
        <v>85</v>
      </c>
      <c r="E28" s="323" t="s">
        <v>86</v>
      </c>
      <c r="F28" s="191">
        <v>41182</v>
      </c>
      <c r="G28" s="123">
        <v>75</v>
      </c>
      <c r="H28" s="353" t="str">
        <f>IF(G28=100,"Enter date of completion","")</f>
        <v/>
      </c>
      <c r="I28" s="228" t="str">
        <f>IF(ISERROR(IF(H28&lt;1,"",H28-F28)),"",IF(H28&lt;1,"",H28-F28))</f>
        <v/>
      </c>
      <c r="J28" s="195"/>
      <c r="K28" s="193" t="s">
        <v>65</v>
      </c>
      <c r="L28" s="194"/>
      <c r="M28" s="315" t="s">
        <v>87</v>
      </c>
      <c r="N28" s="162" t="str">
        <f>IF(O28="NOT COMPLETE","COMMENT REQUIRED","")</f>
        <v>COMMENT REQUIRED</v>
      </c>
      <c r="O28" s="225" t="str">
        <f>IF(F28&lt;LastDateReport+1,IF(H28="","NOT COMPLETE","COMPLETE"),"Not Due")</f>
        <v>NOT COMPLETE</v>
      </c>
      <c r="P28" s="31" t="str">
        <f>IF(O28="NOT COMPLETE",IF(LastDateReport-F28&lt;28,IF(LastDateReport-F28&gt;7,"AMBER","GREEN"),"RED"),"")</f>
        <v>RED</v>
      </c>
    </row>
    <row r="29" spans="1:18" customHeight="1" ht="42" s="5" customFormat="1">
      <c r="B29" s="322">
        <v>11</v>
      </c>
      <c r="C29" s="322">
        <v>11</v>
      </c>
      <c r="D29" s="323" t="s">
        <v>88</v>
      </c>
      <c r="E29" s="323" t="s">
        <v>89</v>
      </c>
      <c r="F29" s="191">
        <v>41197</v>
      </c>
      <c r="G29" s="123">
        <v>25</v>
      </c>
      <c r="H29" s="353" t="str">
        <f>IF(G29=100,"Enter date of completion","")</f>
        <v/>
      </c>
      <c r="I29" s="228" t="str">
        <f>IF(ISERROR(IF(H29&lt;1,"",H29-F29)),"",IF(H29&lt;1,"",H29-F29))</f>
        <v/>
      </c>
      <c r="J29" s="195"/>
      <c r="K29" s="193" t="s">
        <v>65</v>
      </c>
      <c r="L29" s="194"/>
      <c r="M29" s="315" t="s">
        <v>90</v>
      </c>
      <c r="N29" s="162" t="str">
        <f>IF(O29="NOT COMPLETE","COMMENT REQUIRED","")</f>
        <v>COMMENT REQUIRED</v>
      </c>
      <c r="O29" s="225" t="str">
        <f>IF(F29&lt;LastDateReport+1,IF(H29="","NOT COMPLETE","COMPLETE"),"Not Due")</f>
        <v>NOT COMPLETE</v>
      </c>
      <c r="P29" s="31" t="str">
        <f>IF(O29="NOT COMPLETE",IF(LastDateReport-F29&lt;28,IF(LastDateReport-F29&gt;7,"AMBER","GREEN"),"RED"),"")</f>
        <v>RED</v>
      </c>
    </row>
    <row r="30" spans="1:18" customHeight="1" ht="25.5" s="5" customFormat="1">
      <c r="B30" s="322">
        <v>12</v>
      </c>
      <c r="C30" s="322">
        <v>12</v>
      </c>
      <c r="D30" s="323" t="s">
        <v>91</v>
      </c>
      <c r="E30" s="323" t="s">
        <v>92</v>
      </c>
      <c r="F30" s="191">
        <v>41243</v>
      </c>
      <c r="G30" s="123">
        <v>50</v>
      </c>
      <c r="H30" s="353" t="str">
        <f>IF(G30=100,"Enter date of completion","")</f>
        <v/>
      </c>
      <c r="I30" s="228" t="str">
        <f>IF(ISERROR(IF(H30&lt;1,"",H30-F30)),"",IF(H30&lt;1,"",H30-F30))</f>
        <v/>
      </c>
      <c r="J30" s="195" t="s">
        <v>65</v>
      </c>
      <c r="K30" s="193"/>
      <c r="L30" s="194"/>
      <c r="M30" s="315" t="s">
        <v>93</v>
      </c>
      <c r="N30" s="162" t="str">
        <f>IF(O30="NOT COMPLETE","COMMENT REQUIRED","")</f>
        <v>COMMENT REQUIRED</v>
      </c>
      <c r="O30" s="225" t="str">
        <f>IF(F30&lt;LastDateReport+1,IF(H30="","NOT COMPLETE","COMPLETE"),"Not Due")</f>
        <v>NOT COMPLETE</v>
      </c>
      <c r="P30" s="31" t="str">
        <f>IF(O30="NOT COMPLETE",IF(LastDateReport-F30&lt;28,IF(LastDateReport-F30&gt;7,"AMBER","GREEN"),"RED"),"")</f>
        <v>RED</v>
      </c>
    </row>
    <row r="31" spans="1:18" customHeight="1" ht="42">
      <c r="B31" s="322">
        <v>13</v>
      </c>
      <c r="C31" s="322">
        <v>13</v>
      </c>
      <c r="D31" s="323" t="s">
        <v>94</v>
      </c>
      <c r="E31" s="323" t="s">
        <v>95</v>
      </c>
      <c r="F31" s="191">
        <v>41258</v>
      </c>
      <c r="G31" s="123">
        <v>50</v>
      </c>
      <c r="H31" s="353" t="str">
        <f>IF(G31=100,"Enter date of completion","")</f>
        <v/>
      </c>
      <c r="I31" s="228" t="str">
        <f>IF(ISERROR(IF(H31&lt;1,"",H31-F31)),"",IF(H31&lt;1,"",H31-F31))</f>
        <v/>
      </c>
      <c r="J31" s="195"/>
      <c r="K31" s="193" t="s">
        <v>65</v>
      </c>
      <c r="L31" s="194"/>
      <c r="M31" s="315" t="s">
        <v>96</v>
      </c>
      <c r="N31" s="162" t="str">
        <f>IF(O31="NOT COMPLETE","COMMENT REQUIRED","")</f>
        <v>COMMENT REQUIRED</v>
      </c>
      <c r="O31" s="225" t="str">
        <f>IF(F31&lt;LastDateReport+1,IF(H31="","NOT COMPLETE","COMPLETE"),"Not Due")</f>
        <v>NOT COMPLETE</v>
      </c>
      <c r="P31" s="31" t="str">
        <f>IF(O31="NOT COMPLETE",IF(LastDateReport-F31&lt;28,IF(LastDateReport-F31&gt;7,"AMBER","GREEN"),"RED"),"")</f>
        <v>RED</v>
      </c>
      <c r="Q31" s="4"/>
      <c r="R31" s="4"/>
    </row>
    <row r="32" spans="1:18" customHeight="1" ht="42">
      <c r="B32" s="322">
        <v>14</v>
      </c>
      <c r="C32" s="322">
        <v>14</v>
      </c>
      <c r="D32" s="323" t="s">
        <v>97</v>
      </c>
      <c r="E32" s="323" t="s">
        <v>98</v>
      </c>
      <c r="F32" s="191">
        <v>41258</v>
      </c>
      <c r="G32" s="123">
        <v>100</v>
      </c>
      <c r="H32" s="353">
        <v>41347</v>
      </c>
      <c r="I32" s="228">
        <f>IF(ISERROR(IF(H32&lt;1,"",H32-F32)),"",IF(H32&lt;1,"",H32-F32))</f>
        <v>89</v>
      </c>
      <c r="J32" s="195"/>
      <c r="K32" s="193" t="s">
        <v>65</v>
      </c>
      <c r="L32" s="194"/>
      <c r="M32" s="315" t="s">
        <v>99</v>
      </c>
      <c r="N32" s="162" t="str">
        <f>IF(O32="NOT COMPLETE","COMMENT REQUIRED","")</f>
        <v/>
      </c>
      <c r="O32" s="225" t="str">
        <f>IF(F32&lt;LastDateReport+1,IF(H32="","NOT COMPLETE","COMPLETE"),"Not Due")</f>
        <v>COMPLETE</v>
      </c>
      <c r="P32" s="31" t="str">
        <f>IF(O32="NOT COMPLETE",IF(LastDateReport-F32&lt;28,IF(LastDateReport-F32&gt;7,"AMBER","GREEN"),"RED"),"")</f>
        <v/>
      </c>
      <c r="Q32" s="4"/>
      <c r="R32" s="4"/>
    </row>
    <row r="33" spans="1:18" customHeight="1" ht="42">
      <c r="B33" s="322">
        <v>15</v>
      </c>
      <c r="C33" s="322">
        <v>15</v>
      </c>
      <c r="D33" s="323" t="s">
        <v>100</v>
      </c>
      <c r="E33" s="323" t="s">
        <v>101</v>
      </c>
      <c r="F33" s="191">
        <v>41333</v>
      </c>
      <c r="G33" s="123">
        <v>0</v>
      </c>
      <c r="H33" s="353" t="str">
        <f>IF(G33=100,"Enter date of completion","")</f>
        <v/>
      </c>
      <c r="I33" s="228" t="str">
        <f>IF(ISERROR(IF(H33&lt;1,"",H33-F33)),"",IF(H33&lt;1,"",H33-F33))</f>
        <v/>
      </c>
      <c r="J33" s="195"/>
      <c r="K33" s="193" t="s">
        <v>65</v>
      </c>
      <c r="L33" s="194"/>
      <c r="M33" s="315" t="s">
        <v>102</v>
      </c>
      <c r="N33" s="162" t="str">
        <f>IF(O33="NOT COMPLETE","COMMENT REQUIRED","")</f>
        <v>COMMENT REQUIRED</v>
      </c>
      <c r="O33" s="225" t="str">
        <f>IF(F33&lt;LastDateReport+1,IF(H33="","NOT COMPLETE","COMPLETE"),"Not Due")</f>
        <v>NOT COMPLETE</v>
      </c>
      <c r="P33" s="31" t="str">
        <f>IF(O33="NOT COMPLETE",IF(LastDateReport-F33&lt;28,IF(LastDateReport-F33&gt;7,"AMBER","GREEN"),"RED"),"")</f>
        <v>RED</v>
      </c>
      <c r="Q33" s="4"/>
      <c r="R33" s="4"/>
    </row>
    <row r="34" spans="1:18" customHeight="1" ht="42" s="5" customFormat="1">
      <c r="B34" s="322">
        <v>16</v>
      </c>
      <c r="C34" s="322">
        <v>16</v>
      </c>
      <c r="D34" s="323" t="s">
        <v>103</v>
      </c>
      <c r="E34" s="323" t="s">
        <v>104</v>
      </c>
      <c r="F34" s="191">
        <v>41334</v>
      </c>
      <c r="G34" s="123">
        <v>0</v>
      </c>
      <c r="H34" s="353" t="str">
        <f>IF(G34=100,"Enter date of completion","")</f>
        <v/>
      </c>
      <c r="I34" s="228" t="str">
        <f>IF(ISERROR(IF(H34&lt;1,"",H34-F34)),"",IF(H34&lt;1,"",H34-F34))</f>
        <v/>
      </c>
      <c r="J34" s="195" t="s">
        <v>65</v>
      </c>
      <c r="K34" s="193"/>
      <c r="L34" s="194"/>
      <c r="M34" s="315"/>
      <c r="N34" s="162" t="str">
        <f>IF(O34="NOT COMPLETE","COMMENT REQUIRED","")</f>
        <v>COMMENT REQUIRED</v>
      </c>
      <c r="O34" s="225" t="str">
        <f>IF(F34&lt;LastDateReport+1,IF(H34="","NOT COMPLETE","COMPLETE"),"Not Due")</f>
        <v>NOT COMPLETE</v>
      </c>
      <c r="P34" s="31" t="str">
        <f>IF(O34="NOT COMPLETE",IF(LastDateReport-F34&lt;28,IF(LastDateReport-F34&gt;7,"AMBER","GREEN"),"RED"),"")</f>
        <v>RED</v>
      </c>
    </row>
    <row r="35" spans="1:18" customHeight="1" ht="42" s="5" customFormat="1">
      <c r="B35" s="322">
        <v>17</v>
      </c>
      <c r="C35" s="322">
        <v>17</v>
      </c>
      <c r="D35" s="323" t="s">
        <v>105</v>
      </c>
      <c r="E35" s="323" t="s">
        <v>106</v>
      </c>
      <c r="F35" s="191">
        <v>41600</v>
      </c>
      <c r="G35" s="123">
        <v>0</v>
      </c>
      <c r="H35" s="353" t="str">
        <f>IF(G35=100,"Enter date of completion","")</f>
        <v/>
      </c>
      <c r="I35" s="228" t="str">
        <f>IF(ISERROR(IF(H35&lt;1,"",H35-F35)),"",IF(H35&lt;1,"",H35-F35))</f>
        <v/>
      </c>
      <c r="J35" s="195" t="s">
        <v>65</v>
      </c>
      <c r="K35" s="193"/>
      <c r="L35" s="194"/>
      <c r="M35" s="315"/>
      <c r="N35" s="162" t="str">
        <f>IF(O35="NOT COMPLETE","COMMENT REQUIRED","")</f>
        <v/>
      </c>
      <c r="O35" s="225" t="str">
        <f>IF(F35&lt;LastDateReport+1,IF(H35="","NOT COMPLETE","COMPLETE"),"Not Due")</f>
        <v>Not Due</v>
      </c>
      <c r="P35" s="31" t="str">
        <f>IF(O35="NOT COMPLETE",IF(LastDateReport-F35&lt;28,IF(LastDateReport-F35&gt;7,"AMBER","GREEN"),"RED"),"")</f>
        <v/>
      </c>
    </row>
    <row r="36" spans="1:18" customHeight="1" ht="27.95" s="5" customFormat="1">
      <c r="B36" s="322">
        <v>18</v>
      </c>
      <c r="C36" s="322">
        <v>18</v>
      </c>
      <c r="D36" s="323" t="s">
        <v>107</v>
      </c>
      <c r="E36" s="323" t="s">
        <v>108</v>
      </c>
      <c r="F36" s="191">
        <v>41820</v>
      </c>
      <c r="G36" s="123">
        <v>0</v>
      </c>
      <c r="H36" s="353" t="str">
        <f>IF(G36=100,"Enter date of completion","")</f>
        <v/>
      </c>
      <c r="I36" s="228" t="str">
        <f>IF(ISERROR(IF(H36&lt;1,"",H36-F36)),"",IF(H36&lt;1,"",H36-F36))</f>
        <v/>
      </c>
      <c r="J36" s="195"/>
      <c r="K36" s="193"/>
      <c r="L36" s="194"/>
      <c r="M36" s="315"/>
      <c r="N36" s="162" t="str">
        <f>IF(O36="NOT COMPLETE","COMMENT REQUIRED","")</f>
        <v/>
      </c>
      <c r="O36" s="225" t="str">
        <f>IF(F36&lt;LastDateReport+1,IF(H36="","NOT COMPLETE","COMPLETE"),"Not Due")</f>
        <v>Not Due</v>
      </c>
      <c r="P36" s="31" t="str">
        <f>IF(O36="NOT COMPLETE",IF(LastDateReport-F36&lt;28,IF(LastDateReport-F36&gt;7,"AMBER","GREEN"),"RED"),"")</f>
        <v/>
      </c>
    </row>
    <row r="37" spans="1:18">
      <c r="B37" s="66"/>
      <c r="C37" s="66"/>
      <c r="D37" s="66"/>
      <c r="E37" s="66"/>
      <c r="F37" s="66"/>
      <c r="G37" s="66"/>
      <c r="H37" s="66"/>
      <c r="I37" s="26" t="s">
        <v>109</v>
      </c>
      <c r="J37" s="66"/>
      <c r="K37" s="66"/>
      <c r="L37" s="66"/>
      <c r="M37" s="66"/>
      <c r="N37" s="66"/>
      <c r="O37" s="226" t="s">
        <v>110</v>
      </c>
      <c r="P37" s="226" t="str">
        <f>IF(COUNTIF(P19:P36,"RED")&gt;0,"RED",IF(COUNTIF(P19:P36,"AMBER")&gt;0,"AMBER","GREEN"))</f>
        <v>RED</v>
      </c>
      <c r="Q37" s="4"/>
      <c r="R37" s="4"/>
    </row>
    <row r="38" spans="1:18">
      <c r="B38" s="66"/>
      <c r="C38" s="66"/>
      <c r="D38" s="66"/>
      <c r="E38" s="66"/>
      <c r="F38" s="62"/>
      <c r="G38" s="66"/>
      <c r="H38" s="66"/>
      <c r="I38" s="27">
        <f>IFERROR(AVERAGE(I19:I36),"")</f>
        <v>165</v>
      </c>
      <c r="J38" s="67"/>
      <c r="K38" s="67"/>
      <c r="L38" s="67"/>
      <c r="M38" s="67"/>
      <c r="N38" s="67"/>
      <c r="O38" s="67"/>
      <c r="P38" s="65"/>
      <c r="Q38" s="4"/>
      <c r="R38" s="4"/>
    </row>
    <row r="39" spans="1:18" customHeight="1" ht="15">
      <c r="B39" s="68"/>
      <c r="C39" s="68"/>
      <c r="D39" s="68"/>
      <c r="E39" s="68"/>
      <c r="F39" s="68"/>
      <c r="G39" s="68"/>
      <c r="H39" s="68"/>
      <c r="I39" s="68"/>
      <c r="J39" s="68"/>
      <c r="K39" s="68"/>
      <c r="L39" s="68"/>
      <c r="M39" s="68"/>
      <c r="N39" s="68"/>
      <c r="O39" s="69"/>
      <c r="P39" s="65"/>
      <c r="Q39" s="4"/>
      <c r="R39" s="4"/>
    </row>
    <row r="40" spans="1:18" customHeight="1" ht="14.1">
      <c r="B40" s="475" t="s">
        <v>28</v>
      </c>
      <c r="C40" s="475"/>
      <c r="D40" s="475"/>
      <c r="E40" s="475"/>
      <c r="F40" s="66"/>
      <c r="G40" s="66"/>
      <c r="H40" s="66"/>
      <c r="I40" s="66"/>
      <c r="J40" s="66"/>
      <c r="K40" s="66"/>
      <c r="L40" s="66"/>
      <c r="M40" s="66"/>
      <c r="N40" s="66"/>
      <c r="O40" s="70"/>
      <c r="P40" s="65"/>
      <c r="Q40" s="4"/>
      <c r="R40" s="4"/>
    </row>
    <row r="41" spans="1:18">
      <c r="B41" s="66"/>
      <c r="C41" s="66"/>
      <c r="D41" s="66"/>
      <c r="E41" s="66"/>
      <c r="F41" s="66"/>
      <c r="G41" s="66"/>
      <c r="H41" s="66"/>
      <c r="I41" s="66"/>
      <c r="J41" s="66"/>
      <c r="K41" s="66"/>
      <c r="L41" s="66"/>
      <c r="M41" s="66"/>
      <c r="N41" s="66"/>
      <c r="O41" s="70"/>
      <c r="P41" s="65"/>
      <c r="Q41" s="4"/>
      <c r="R41" s="4"/>
    </row>
    <row r="42" spans="1:18">
      <c r="B42" s="65"/>
      <c r="C42" s="65"/>
      <c r="D42" s="65"/>
      <c r="E42" s="65"/>
      <c r="F42" s="65"/>
      <c r="G42" s="65"/>
      <c r="H42" s="65"/>
      <c r="I42" s="65"/>
      <c r="J42" s="65"/>
      <c r="K42" s="65"/>
      <c r="L42" s="65"/>
      <c r="M42" s="65"/>
      <c r="N42" s="65"/>
      <c r="O42" s="71"/>
      <c r="P42" s="65"/>
    </row>
    <row r="43" spans="1:18">
      <c r="B43" s="65"/>
      <c r="C43" s="65"/>
      <c r="D43" s="65"/>
      <c r="E43" s="65"/>
      <c r="F43" s="65"/>
      <c r="G43" s="65"/>
      <c r="H43" s="65"/>
      <c r="I43" s="65"/>
      <c r="J43" s="65"/>
      <c r="K43" s="65"/>
      <c r="L43" s="65"/>
      <c r="M43" s="65"/>
      <c r="N43" s="65"/>
      <c r="O43" s="71"/>
      <c r="P43" s="65"/>
    </row>
    <row r="44" spans="1:18">
      <c r="B44" s="65"/>
      <c r="C44" s="65"/>
      <c r="D44" s="65"/>
      <c r="E44" s="65"/>
      <c r="F44" s="65"/>
      <c r="G44" s="65"/>
      <c r="H44" s="65"/>
      <c r="I44" s="65"/>
      <c r="J44" s="65"/>
      <c r="K44" s="65"/>
      <c r="L44" s="65"/>
      <c r="M44" s="65"/>
      <c r="N44" s="65"/>
      <c r="O44" s="71"/>
      <c r="P44" s="65"/>
    </row>
    <row r="45" spans="1:18">
      <c r="B45" s="72"/>
      <c r="C45" s="72"/>
      <c r="D45" s="65"/>
      <c r="E45" s="65"/>
      <c r="F45" s="65"/>
      <c r="G45" s="65"/>
      <c r="H45" s="65"/>
      <c r="I45" s="65"/>
      <c r="J45" s="65"/>
      <c r="K45" s="65"/>
      <c r="L45" s="65"/>
      <c r="M45" s="65"/>
      <c r="N45" s="65"/>
      <c r="O45" s="71"/>
      <c r="P45" s="65"/>
    </row>
    <row r="46" spans="1:18">
      <c r="B46" s="73"/>
      <c r="C46" s="73"/>
      <c r="D46" s="65"/>
      <c r="E46" s="65"/>
      <c r="F46" s="65"/>
      <c r="G46" s="65"/>
      <c r="H46" s="65"/>
      <c r="I46" s="65"/>
      <c r="J46" s="65"/>
      <c r="K46" s="65"/>
      <c r="L46" s="65"/>
      <c r="M46" s="65"/>
      <c r="N46" s="65"/>
      <c r="O46" s="71"/>
      <c r="P46" s="65"/>
    </row>
    <row r="47" spans="1:18">
      <c r="B47" s="72"/>
      <c r="C47" s="72"/>
      <c r="D47" s="65"/>
      <c r="E47" s="65"/>
      <c r="F47" s="65"/>
      <c r="G47" s="65"/>
      <c r="H47" s="65"/>
      <c r="I47" s="65"/>
      <c r="J47" s="65"/>
      <c r="K47" s="65"/>
      <c r="L47" s="65"/>
      <c r="M47" s="65"/>
      <c r="N47" s="65"/>
      <c r="O47" s="71"/>
      <c r="P47" s="65"/>
    </row>
    <row r="48" spans="1:18">
      <c r="B48" s="17"/>
      <c r="C48" s="17"/>
    </row>
    <row r="49" spans="1:18">
      <c r="B49" s="17"/>
      <c r="C49" s="17"/>
    </row>
    <row r="50" spans="1:18">
      <c r="B50" s="17"/>
      <c r="C50" s="17"/>
    </row>
    <row r="51" spans="1:18">
      <c r="B51" s="17"/>
      <c r="C51" s="17"/>
    </row>
    <row r="52" spans="1:18" customHeight="1" ht="15">
      <c r="B52" s="17"/>
      <c r="C52" s="17"/>
      <c r="E52" s="16"/>
    </row>
    <row r="53" spans="1:18" customHeight="1" ht="15">
      <c r="B53" s="17"/>
      <c r="C53" s="17"/>
      <c r="E53" s="16"/>
    </row>
    <row r="54" spans="1:18" customHeight="1" ht="15">
      <c r="E54" s="16"/>
    </row>
    <row r="55" spans="1:18" customHeight="1" ht="15">
      <c r="E55" s="16"/>
    </row>
    <row r="56" spans="1:18" customHeight="1" ht="15">
      <c r="E56" s="16"/>
    </row>
    <row r="57" spans="1:18" customHeight="1" ht="15">
      <c r="E57" s="16"/>
    </row>
    <row r="58" spans="1:18" customHeight="1" ht="15">
      <c r="E58" s="16"/>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40:E40"/>
  </mergeCells>
  <conditionalFormatting sqref="N19">
    <cfRule type="expression" dxfId="10" priority="1">
      <formula>$O19="NOT COMPLETE"</formula>
    </cfRule>
  </conditionalFormatting>
  <conditionalFormatting sqref="N20">
    <cfRule type="expression" dxfId="10" priority="2">
      <formula>$O19="NOT COMPLETE"</formula>
    </cfRule>
  </conditionalFormatting>
  <conditionalFormatting sqref="N21">
    <cfRule type="expression" dxfId="10" priority="3">
      <formula>$O19="NOT COMPLETE"</formula>
    </cfRule>
  </conditionalFormatting>
  <conditionalFormatting sqref="N22">
    <cfRule type="expression" dxfId="10" priority="4">
      <formula>$O19="NOT COMPLETE"</formula>
    </cfRule>
  </conditionalFormatting>
  <conditionalFormatting sqref="N23">
    <cfRule type="expression" dxfId="10" priority="5">
      <formula>$O19="NOT COMPLETE"</formula>
    </cfRule>
  </conditionalFormatting>
  <conditionalFormatting sqref="N24">
    <cfRule type="expression" dxfId="10" priority="6">
      <formula>$O19="NOT COMPLETE"</formula>
    </cfRule>
  </conditionalFormatting>
  <conditionalFormatting sqref="N25">
    <cfRule type="expression" dxfId="10" priority="7">
      <formula>$O19="NOT COMPLETE"</formula>
    </cfRule>
  </conditionalFormatting>
  <conditionalFormatting sqref="N26">
    <cfRule type="expression" dxfId="10" priority="8">
      <formula>$O19="NOT COMPLETE"</formula>
    </cfRule>
  </conditionalFormatting>
  <conditionalFormatting sqref="N27">
    <cfRule type="expression" dxfId="10" priority="9">
      <formula>$O19="NOT COMPLETE"</formula>
    </cfRule>
  </conditionalFormatting>
  <conditionalFormatting sqref="N28">
    <cfRule type="expression" dxfId="10" priority="10">
      <formula>$O19="NOT COMPLETE"</formula>
    </cfRule>
  </conditionalFormatting>
  <conditionalFormatting sqref="N29">
    <cfRule type="expression" dxfId="10" priority="11">
      <formula>$O19="NOT COMPLETE"</formula>
    </cfRule>
  </conditionalFormatting>
  <conditionalFormatting sqref="N30">
    <cfRule type="expression" dxfId="10" priority="12">
      <formula>$O19="NOT COMPLETE"</formula>
    </cfRule>
  </conditionalFormatting>
  <conditionalFormatting sqref="N31">
    <cfRule type="expression" dxfId="10" priority="13">
      <formula>$O19="NOT COMPLETE"</formula>
    </cfRule>
  </conditionalFormatting>
  <conditionalFormatting sqref="N32">
    <cfRule type="expression" dxfId="10" priority="14">
      <formula>$O19="NOT COMPLETE"</formula>
    </cfRule>
  </conditionalFormatting>
  <conditionalFormatting sqref="N33">
    <cfRule type="expression" dxfId="10" priority="15">
      <formula>$O19="NOT COMPLETE"</formula>
    </cfRule>
  </conditionalFormatting>
  <conditionalFormatting sqref="N34">
    <cfRule type="expression" dxfId="10" priority="16">
      <formula>$O19="NOT COMPLETE"</formula>
    </cfRule>
  </conditionalFormatting>
  <conditionalFormatting sqref="N35">
    <cfRule type="expression" dxfId="10" priority="17">
      <formula>$O19="NOT COMPLETE"</formula>
    </cfRule>
  </conditionalFormatting>
  <conditionalFormatting sqref="N36">
    <cfRule type="expression" dxfId="10" priority="18">
      <formula>$O19="NOT COMPLETE"</formula>
    </cfRule>
  </conditionalFormatting>
  <conditionalFormatting sqref="B1">
    <cfRule type="cellIs" dxfId="0" priority="19" operator="equal">
      <formula>"AMBER"</formula>
    </cfRule>
  </conditionalFormatting>
  <conditionalFormatting sqref="B1">
    <cfRule type="cellIs" dxfId="1" priority="20" operator="equal">
      <formula>"RED"</formula>
    </cfRule>
  </conditionalFormatting>
  <conditionalFormatting sqref="B1">
    <cfRule type="cellIs" dxfId="2" priority="21" operator="equal">
      <formula>"GREEN"</formula>
    </cfRule>
  </conditionalFormatting>
  <conditionalFormatting sqref="B2">
    <cfRule type="cellIs" dxfId="0" priority="22" operator="equal">
      <formula>"AMBER"</formula>
    </cfRule>
  </conditionalFormatting>
  <conditionalFormatting sqref="B2">
    <cfRule type="cellIs" dxfId="1" priority="23" operator="equal">
      <formula>"RED"</formula>
    </cfRule>
  </conditionalFormatting>
  <conditionalFormatting sqref="B2">
    <cfRule type="cellIs" dxfId="2" priority="24" operator="equal">
      <formula>"GREEN"</formula>
    </cfRule>
  </conditionalFormatting>
  <conditionalFormatting sqref="B3">
    <cfRule type="cellIs" dxfId="0" priority="25" operator="equal">
      <formula>"AMBER"</formula>
    </cfRule>
  </conditionalFormatting>
  <conditionalFormatting sqref="B3">
    <cfRule type="cellIs" dxfId="1" priority="26" operator="equal">
      <formula>"RED"</formula>
    </cfRule>
  </conditionalFormatting>
  <conditionalFormatting sqref="B3">
    <cfRule type="cellIs" dxfId="2" priority="27" operator="equal">
      <formula>"GREEN"</formula>
    </cfRule>
  </conditionalFormatting>
  <conditionalFormatting sqref="B4">
    <cfRule type="cellIs" dxfId="0" priority="28" operator="equal">
      <formula>"AMBER"</formula>
    </cfRule>
  </conditionalFormatting>
  <conditionalFormatting sqref="B4">
    <cfRule type="cellIs" dxfId="1" priority="29" operator="equal">
      <formula>"RED"</formula>
    </cfRule>
  </conditionalFormatting>
  <conditionalFormatting sqref="B4">
    <cfRule type="cellIs" dxfId="2" priority="30" operator="equal">
      <formula>"GREEN"</formula>
    </cfRule>
  </conditionalFormatting>
  <conditionalFormatting sqref="B5">
    <cfRule type="cellIs" dxfId="0" priority="31" operator="equal">
      <formula>"AMBER"</formula>
    </cfRule>
  </conditionalFormatting>
  <conditionalFormatting sqref="B5">
    <cfRule type="cellIs" dxfId="1" priority="32" operator="equal">
      <formula>"RED"</formula>
    </cfRule>
  </conditionalFormatting>
  <conditionalFormatting sqref="B5">
    <cfRule type="cellIs" dxfId="2" priority="33" operator="equal">
      <formula>"GREEN"</formula>
    </cfRule>
  </conditionalFormatting>
  <conditionalFormatting sqref="B6">
    <cfRule type="cellIs" dxfId="0" priority="34" operator="equal">
      <formula>"AMBER"</formula>
    </cfRule>
  </conditionalFormatting>
  <conditionalFormatting sqref="B6">
    <cfRule type="cellIs" dxfId="1" priority="35" operator="equal">
      <formula>"RED"</formula>
    </cfRule>
  </conditionalFormatting>
  <conditionalFormatting sqref="B6">
    <cfRule type="cellIs" dxfId="2" priority="36" operator="equal">
      <formula>"GREEN"</formula>
    </cfRule>
  </conditionalFormatting>
  <conditionalFormatting sqref="B7">
    <cfRule type="cellIs" dxfId="0" priority="37" operator="equal">
      <formula>"AMBER"</formula>
    </cfRule>
  </conditionalFormatting>
  <conditionalFormatting sqref="B7">
    <cfRule type="cellIs" dxfId="1" priority="38" operator="equal">
      <formula>"RED"</formula>
    </cfRule>
  </conditionalFormatting>
  <conditionalFormatting sqref="B7">
    <cfRule type="cellIs" dxfId="2" priority="39" operator="equal">
      <formula>"GREEN"</formula>
    </cfRule>
  </conditionalFormatting>
  <conditionalFormatting sqref="B8">
    <cfRule type="cellIs" dxfId="0" priority="40" operator="equal">
      <formula>"AMBER"</formula>
    </cfRule>
  </conditionalFormatting>
  <conditionalFormatting sqref="B8">
    <cfRule type="cellIs" dxfId="1" priority="41" operator="equal">
      <formula>"RED"</formula>
    </cfRule>
  </conditionalFormatting>
  <conditionalFormatting sqref="B8">
    <cfRule type="cellIs" dxfId="2" priority="42" operator="equal">
      <formula>"GREEN"</formula>
    </cfRule>
  </conditionalFormatting>
  <conditionalFormatting sqref="B9">
    <cfRule type="cellIs" dxfId="0" priority="43" operator="equal">
      <formula>"AMBER"</formula>
    </cfRule>
  </conditionalFormatting>
  <conditionalFormatting sqref="B9">
    <cfRule type="cellIs" dxfId="1" priority="44" operator="equal">
      <formula>"RED"</formula>
    </cfRule>
  </conditionalFormatting>
  <conditionalFormatting sqref="B9">
    <cfRule type="cellIs" dxfId="2" priority="45" operator="equal">
      <formula>"GREEN"</formula>
    </cfRule>
  </conditionalFormatting>
  <conditionalFormatting sqref="B10">
    <cfRule type="cellIs" dxfId="0" priority="46" operator="equal">
      <formula>"AMBER"</formula>
    </cfRule>
  </conditionalFormatting>
  <conditionalFormatting sqref="B10">
    <cfRule type="cellIs" dxfId="1" priority="47" operator="equal">
      <formula>"RED"</formula>
    </cfRule>
  </conditionalFormatting>
  <conditionalFormatting sqref="B10">
    <cfRule type="cellIs" dxfId="2" priority="48" operator="equal">
      <formula>"GREEN"</formula>
    </cfRule>
  </conditionalFormatting>
  <conditionalFormatting sqref="B11">
    <cfRule type="cellIs" dxfId="0" priority="49" operator="equal">
      <formula>"AMBER"</formula>
    </cfRule>
  </conditionalFormatting>
  <conditionalFormatting sqref="B11">
    <cfRule type="cellIs" dxfId="1" priority="50" operator="equal">
      <formula>"RED"</formula>
    </cfRule>
  </conditionalFormatting>
  <conditionalFormatting sqref="B11">
    <cfRule type="cellIs" dxfId="2" priority="51" operator="equal">
      <formula>"GREEN"</formula>
    </cfRule>
  </conditionalFormatting>
  <conditionalFormatting sqref="C1">
    <cfRule type="cellIs" dxfId="0" priority="52" operator="equal">
      <formula>"AMBER"</formula>
    </cfRule>
  </conditionalFormatting>
  <conditionalFormatting sqref="C1">
    <cfRule type="cellIs" dxfId="1" priority="53" operator="equal">
      <formula>"RED"</formula>
    </cfRule>
  </conditionalFormatting>
  <conditionalFormatting sqref="C1">
    <cfRule type="cellIs" dxfId="2" priority="54" operator="equal">
      <formula>"GREEN"</formula>
    </cfRule>
  </conditionalFormatting>
  <conditionalFormatting sqref="C2">
    <cfRule type="cellIs" dxfId="0" priority="55" operator="equal">
      <formula>"AMBER"</formula>
    </cfRule>
  </conditionalFormatting>
  <conditionalFormatting sqref="C2">
    <cfRule type="cellIs" dxfId="1" priority="56" operator="equal">
      <formula>"RED"</formula>
    </cfRule>
  </conditionalFormatting>
  <conditionalFormatting sqref="C2">
    <cfRule type="cellIs" dxfId="2" priority="57" operator="equal">
      <formula>"GREEN"</formula>
    </cfRule>
  </conditionalFormatting>
  <conditionalFormatting sqref="C3">
    <cfRule type="cellIs" dxfId="0" priority="58" operator="equal">
      <formula>"AMBER"</formula>
    </cfRule>
  </conditionalFormatting>
  <conditionalFormatting sqref="C3">
    <cfRule type="cellIs" dxfId="1" priority="59" operator="equal">
      <formula>"RED"</formula>
    </cfRule>
  </conditionalFormatting>
  <conditionalFormatting sqref="C3">
    <cfRule type="cellIs" dxfId="2" priority="60" operator="equal">
      <formula>"GREEN"</formula>
    </cfRule>
  </conditionalFormatting>
  <conditionalFormatting sqref="C4">
    <cfRule type="cellIs" dxfId="0" priority="61" operator="equal">
      <formula>"AMBER"</formula>
    </cfRule>
  </conditionalFormatting>
  <conditionalFormatting sqref="C4">
    <cfRule type="cellIs" dxfId="1" priority="62" operator="equal">
      <formula>"RED"</formula>
    </cfRule>
  </conditionalFormatting>
  <conditionalFormatting sqref="C4">
    <cfRule type="cellIs" dxfId="2" priority="63" operator="equal">
      <formula>"GREEN"</formula>
    </cfRule>
  </conditionalFormatting>
  <conditionalFormatting sqref="C5">
    <cfRule type="cellIs" dxfId="0" priority="64" operator="equal">
      <formula>"AMBER"</formula>
    </cfRule>
  </conditionalFormatting>
  <conditionalFormatting sqref="C5">
    <cfRule type="cellIs" dxfId="1" priority="65" operator="equal">
      <formula>"RED"</formula>
    </cfRule>
  </conditionalFormatting>
  <conditionalFormatting sqref="C5">
    <cfRule type="cellIs" dxfId="2" priority="66" operator="equal">
      <formula>"GREEN"</formula>
    </cfRule>
  </conditionalFormatting>
  <conditionalFormatting sqref="C6">
    <cfRule type="cellIs" dxfId="0" priority="67" operator="equal">
      <formula>"AMBER"</formula>
    </cfRule>
  </conditionalFormatting>
  <conditionalFormatting sqref="C6">
    <cfRule type="cellIs" dxfId="1" priority="68" operator="equal">
      <formula>"RED"</formula>
    </cfRule>
  </conditionalFormatting>
  <conditionalFormatting sqref="C6">
    <cfRule type="cellIs" dxfId="2" priority="69" operator="equal">
      <formula>"GREEN"</formula>
    </cfRule>
  </conditionalFormatting>
  <conditionalFormatting sqref="C7">
    <cfRule type="cellIs" dxfId="0" priority="70" operator="equal">
      <formula>"AMBER"</formula>
    </cfRule>
  </conditionalFormatting>
  <conditionalFormatting sqref="C7">
    <cfRule type="cellIs" dxfId="1" priority="71" operator="equal">
      <formula>"RED"</formula>
    </cfRule>
  </conditionalFormatting>
  <conditionalFormatting sqref="C7">
    <cfRule type="cellIs" dxfId="2" priority="72" operator="equal">
      <formula>"GREEN"</formula>
    </cfRule>
  </conditionalFormatting>
  <conditionalFormatting sqref="C8">
    <cfRule type="cellIs" dxfId="0" priority="73" operator="equal">
      <formula>"AMBER"</formula>
    </cfRule>
  </conditionalFormatting>
  <conditionalFormatting sqref="C8">
    <cfRule type="cellIs" dxfId="1" priority="74" operator="equal">
      <formula>"RED"</formula>
    </cfRule>
  </conditionalFormatting>
  <conditionalFormatting sqref="C8">
    <cfRule type="cellIs" dxfId="2" priority="75" operator="equal">
      <formula>"GREEN"</formula>
    </cfRule>
  </conditionalFormatting>
  <conditionalFormatting sqref="C9">
    <cfRule type="cellIs" dxfId="0" priority="76" operator="equal">
      <formula>"AMBER"</formula>
    </cfRule>
  </conditionalFormatting>
  <conditionalFormatting sqref="C9">
    <cfRule type="cellIs" dxfId="1" priority="77" operator="equal">
      <formula>"RED"</formula>
    </cfRule>
  </conditionalFormatting>
  <conditionalFormatting sqref="C9">
    <cfRule type="cellIs" dxfId="2" priority="78" operator="equal">
      <formula>"GREEN"</formula>
    </cfRule>
  </conditionalFormatting>
  <conditionalFormatting sqref="C10">
    <cfRule type="cellIs" dxfId="0" priority="79" operator="equal">
      <formula>"AMBER"</formula>
    </cfRule>
  </conditionalFormatting>
  <conditionalFormatting sqref="C10">
    <cfRule type="cellIs" dxfId="1" priority="80" operator="equal">
      <formula>"RED"</formula>
    </cfRule>
  </conditionalFormatting>
  <conditionalFormatting sqref="C10">
    <cfRule type="cellIs" dxfId="2" priority="81" operator="equal">
      <formula>"GREEN"</formula>
    </cfRule>
  </conditionalFormatting>
  <conditionalFormatting sqref="C11">
    <cfRule type="cellIs" dxfId="0" priority="82" operator="equal">
      <formula>"AMBER"</formula>
    </cfRule>
  </conditionalFormatting>
  <conditionalFormatting sqref="C11">
    <cfRule type="cellIs" dxfId="1" priority="83" operator="equal">
      <formula>"RED"</formula>
    </cfRule>
  </conditionalFormatting>
  <conditionalFormatting sqref="C11">
    <cfRule type="cellIs" dxfId="2" priority="84" operator="equal">
      <formula>"GREEN"</formula>
    </cfRule>
  </conditionalFormatting>
  <conditionalFormatting sqref="J19">
    <cfRule type="containsText" dxfId="11" priority="85" operator="containsText" text="Y">
      <formula>NOT(ISERROR(SEARCH("Y",J19)))</formula>
    </cfRule>
  </conditionalFormatting>
  <conditionalFormatting sqref="J20">
    <cfRule type="containsText" dxfId="12" priority="86" operator="containsText" text="Y">
      <formula>NOT(ISERROR(SEARCH("Y",J20)))</formula>
    </cfRule>
  </conditionalFormatting>
  <conditionalFormatting sqref="J21">
    <cfRule type="containsText" dxfId="13" priority="87" operator="containsText" text="Y">
      <formula>NOT(ISERROR(SEARCH("Y",J21)))</formula>
    </cfRule>
  </conditionalFormatting>
  <conditionalFormatting sqref="J22">
    <cfRule type="containsText" dxfId="14" priority="88" operator="containsText" text="Y">
      <formula>NOT(ISERROR(SEARCH("Y",J22)))</formula>
    </cfRule>
  </conditionalFormatting>
  <conditionalFormatting sqref="J23">
    <cfRule type="containsText" dxfId="15" priority="89" operator="containsText" text="Y">
      <formula>NOT(ISERROR(SEARCH("Y",J23)))</formula>
    </cfRule>
  </conditionalFormatting>
  <conditionalFormatting sqref="J24">
    <cfRule type="containsText" dxfId="16" priority="90" operator="containsText" text="Y">
      <formula>NOT(ISERROR(SEARCH("Y",J24)))</formula>
    </cfRule>
  </conditionalFormatting>
  <conditionalFormatting sqref="J25">
    <cfRule type="containsText" dxfId="17" priority="91" operator="containsText" text="Y">
      <formula>NOT(ISERROR(SEARCH("Y",J25)))</formula>
    </cfRule>
  </conditionalFormatting>
  <conditionalFormatting sqref="J26">
    <cfRule type="containsText" dxfId="18" priority="92" operator="containsText" text="Y">
      <formula>NOT(ISERROR(SEARCH("Y",J26)))</formula>
    </cfRule>
  </conditionalFormatting>
  <conditionalFormatting sqref="J27">
    <cfRule type="containsText" dxfId="19" priority="93" operator="containsText" text="Y">
      <formula>NOT(ISERROR(SEARCH("Y",J27)))</formula>
    </cfRule>
  </conditionalFormatting>
  <conditionalFormatting sqref="J28">
    <cfRule type="containsText" dxfId="20" priority="94" operator="containsText" text="Y">
      <formula>NOT(ISERROR(SEARCH("Y",J28)))</formula>
    </cfRule>
  </conditionalFormatting>
  <conditionalFormatting sqref="J29">
    <cfRule type="containsText" dxfId="21" priority="95" operator="containsText" text="Y">
      <formula>NOT(ISERROR(SEARCH("Y",J29)))</formula>
    </cfRule>
  </conditionalFormatting>
  <conditionalFormatting sqref="J30">
    <cfRule type="containsText" dxfId="22" priority="96" operator="containsText" text="Y">
      <formula>NOT(ISERROR(SEARCH("Y",J30)))</formula>
    </cfRule>
  </conditionalFormatting>
  <conditionalFormatting sqref="J31">
    <cfRule type="containsText" dxfId="23" priority="97" operator="containsText" text="Y">
      <formula>NOT(ISERROR(SEARCH("Y",J31)))</formula>
    </cfRule>
  </conditionalFormatting>
  <conditionalFormatting sqref="J32">
    <cfRule type="containsText" dxfId="24" priority="98" operator="containsText" text="Y">
      <formula>NOT(ISERROR(SEARCH("Y",J32)))</formula>
    </cfRule>
  </conditionalFormatting>
  <conditionalFormatting sqref="J33">
    <cfRule type="containsText" dxfId="25" priority="99" operator="containsText" text="Y">
      <formula>NOT(ISERROR(SEARCH("Y",J33)))</formula>
    </cfRule>
  </conditionalFormatting>
  <conditionalFormatting sqref="J34">
    <cfRule type="containsText" dxfId="26" priority="100" operator="containsText" text="Y">
      <formula>NOT(ISERROR(SEARCH("Y",J34)))</formula>
    </cfRule>
  </conditionalFormatting>
  <conditionalFormatting sqref="J35">
    <cfRule type="containsText" dxfId="27" priority="101" operator="containsText" text="Y">
      <formula>NOT(ISERROR(SEARCH("Y",J35)))</formula>
    </cfRule>
  </conditionalFormatting>
  <conditionalFormatting sqref="J36">
    <cfRule type="containsText" dxfId="28" priority="102" operator="containsText" text="Y">
      <formula>NOT(ISERROR(SEARCH("Y",J36)))</formula>
    </cfRule>
  </conditionalFormatting>
  <conditionalFormatting sqref="K19">
    <cfRule type="containsText" dxfId="29" priority="103" operator="containsText" text="Y">
      <formula>NOT(ISERROR(SEARCH("Y",K19)))</formula>
    </cfRule>
  </conditionalFormatting>
  <conditionalFormatting sqref="K20">
    <cfRule type="containsText" dxfId="30" priority="104" operator="containsText" text="Y">
      <formula>NOT(ISERROR(SEARCH("Y",K20)))</formula>
    </cfRule>
  </conditionalFormatting>
  <conditionalFormatting sqref="K21">
    <cfRule type="containsText" dxfId="31" priority="105" operator="containsText" text="Y">
      <formula>NOT(ISERROR(SEARCH("Y",K21)))</formula>
    </cfRule>
  </conditionalFormatting>
  <conditionalFormatting sqref="K22">
    <cfRule type="containsText" dxfId="32" priority="106" operator="containsText" text="Y">
      <formula>NOT(ISERROR(SEARCH("Y",K22)))</formula>
    </cfRule>
  </conditionalFormatting>
  <conditionalFormatting sqref="K23">
    <cfRule type="containsText" dxfId="33" priority="107" operator="containsText" text="Y">
      <formula>NOT(ISERROR(SEARCH("Y",K23)))</formula>
    </cfRule>
  </conditionalFormatting>
  <conditionalFormatting sqref="K24">
    <cfRule type="containsText" dxfId="34" priority="108" operator="containsText" text="Y">
      <formula>NOT(ISERROR(SEARCH("Y",K24)))</formula>
    </cfRule>
  </conditionalFormatting>
  <conditionalFormatting sqref="K25">
    <cfRule type="containsText" dxfId="35" priority="109" operator="containsText" text="Y">
      <formula>NOT(ISERROR(SEARCH("Y",K25)))</formula>
    </cfRule>
  </conditionalFormatting>
  <conditionalFormatting sqref="K26">
    <cfRule type="containsText" dxfId="36" priority="110" operator="containsText" text="Y">
      <formula>NOT(ISERROR(SEARCH("Y",K26)))</formula>
    </cfRule>
  </conditionalFormatting>
  <conditionalFormatting sqref="K27">
    <cfRule type="containsText" dxfId="37" priority="111" operator="containsText" text="Y">
      <formula>NOT(ISERROR(SEARCH("Y",K27)))</formula>
    </cfRule>
  </conditionalFormatting>
  <conditionalFormatting sqref="K28">
    <cfRule type="containsText" dxfId="38" priority="112" operator="containsText" text="Y">
      <formula>NOT(ISERROR(SEARCH("Y",K28)))</formula>
    </cfRule>
  </conditionalFormatting>
  <conditionalFormatting sqref="K29">
    <cfRule type="containsText" dxfId="39" priority="113" operator="containsText" text="Y">
      <formula>NOT(ISERROR(SEARCH("Y",K29)))</formula>
    </cfRule>
  </conditionalFormatting>
  <conditionalFormatting sqref="K30">
    <cfRule type="containsText" dxfId="40" priority="114" operator="containsText" text="Y">
      <formula>NOT(ISERROR(SEARCH("Y",K30)))</formula>
    </cfRule>
  </conditionalFormatting>
  <conditionalFormatting sqref="K31">
    <cfRule type="containsText" dxfId="41" priority="115" operator="containsText" text="Y">
      <formula>NOT(ISERROR(SEARCH("Y",K31)))</formula>
    </cfRule>
  </conditionalFormatting>
  <conditionalFormatting sqref="K32">
    <cfRule type="containsText" dxfId="42" priority="116" operator="containsText" text="Y">
      <formula>NOT(ISERROR(SEARCH("Y",K32)))</formula>
    </cfRule>
  </conditionalFormatting>
  <conditionalFormatting sqref="K33">
    <cfRule type="containsText" dxfId="43" priority="117" operator="containsText" text="Y">
      <formula>NOT(ISERROR(SEARCH("Y",K33)))</formula>
    </cfRule>
  </conditionalFormatting>
  <conditionalFormatting sqref="K34">
    <cfRule type="containsText" dxfId="44" priority="118" operator="containsText" text="Y">
      <formula>NOT(ISERROR(SEARCH("Y",K34)))</formula>
    </cfRule>
  </conditionalFormatting>
  <conditionalFormatting sqref="K35">
    <cfRule type="containsText" dxfId="45" priority="119" operator="containsText" text="Y">
      <formula>NOT(ISERROR(SEARCH("Y",K35)))</formula>
    </cfRule>
  </conditionalFormatting>
  <conditionalFormatting sqref="K36">
    <cfRule type="containsText" dxfId="46" priority="120" operator="containsText" text="Y">
      <formula>NOT(ISERROR(SEARCH("Y",K36)))</formula>
    </cfRule>
  </conditionalFormatting>
  <conditionalFormatting sqref="G19">
    <cfRule type="cellIs" dxfId="47" priority="121" operator="equal">
      <formula>100</formula>
    </cfRule>
  </conditionalFormatting>
  <conditionalFormatting sqref="G20">
    <cfRule type="cellIs" dxfId="47" priority="122" operator="equal">
      <formula>100</formula>
    </cfRule>
  </conditionalFormatting>
  <conditionalFormatting sqref="G21">
    <cfRule type="cellIs" dxfId="47" priority="123" operator="equal">
      <formula>100</formula>
    </cfRule>
  </conditionalFormatting>
  <conditionalFormatting sqref="G22">
    <cfRule type="cellIs" dxfId="47" priority="124" operator="equal">
      <formula>100</formula>
    </cfRule>
  </conditionalFormatting>
  <conditionalFormatting sqref="G23">
    <cfRule type="cellIs" dxfId="47" priority="125" operator="equal">
      <formula>100</formula>
    </cfRule>
  </conditionalFormatting>
  <conditionalFormatting sqref="G24">
    <cfRule type="cellIs" dxfId="47" priority="126" operator="equal">
      <formula>100</formula>
    </cfRule>
  </conditionalFormatting>
  <conditionalFormatting sqref="G25">
    <cfRule type="cellIs" dxfId="47" priority="127" operator="equal">
      <formula>100</formula>
    </cfRule>
  </conditionalFormatting>
  <conditionalFormatting sqref="G26">
    <cfRule type="cellIs" dxfId="47" priority="128" operator="equal">
      <formula>100</formula>
    </cfRule>
  </conditionalFormatting>
  <conditionalFormatting sqref="G27">
    <cfRule type="cellIs" dxfId="47" priority="129" operator="equal">
      <formula>100</formula>
    </cfRule>
  </conditionalFormatting>
  <conditionalFormatting sqref="G28">
    <cfRule type="cellIs" dxfId="47" priority="130" operator="equal">
      <formula>100</formula>
    </cfRule>
  </conditionalFormatting>
  <conditionalFormatting sqref="G29">
    <cfRule type="cellIs" dxfId="47" priority="131" operator="equal">
      <formula>100</formula>
    </cfRule>
  </conditionalFormatting>
  <conditionalFormatting sqref="G30">
    <cfRule type="cellIs" dxfId="47" priority="132" operator="equal">
      <formula>100</formula>
    </cfRule>
  </conditionalFormatting>
  <conditionalFormatting sqref="G31">
    <cfRule type="cellIs" dxfId="47" priority="133" operator="equal">
      <formula>100</formula>
    </cfRule>
  </conditionalFormatting>
  <conditionalFormatting sqref="G32">
    <cfRule type="cellIs" dxfId="47" priority="134" operator="equal">
      <formula>100</formula>
    </cfRule>
  </conditionalFormatting>
  <conditionalFormatting sqref="G33">
    <cfRule type="cellIs" dxfId="47" priority="135" operator="equal">
      <formula>100</formula>
    </cfRule>
  </conditionalFormatting>
  <conditionalFormatting sqref="G34">
    <cfRule type="cellIs" dxfId="47" priority="136" operator="equal">
      <formula>100</formula>
    </cfRule>
  </conditionalFormatting>
  <conditionalFormatting sqref="G35">
    <cfRule type="cellIs" dxfId="47" priority="137" operator="equal">
      <formula>100</formula>
    </cfRule>
  </conditionalFormatting>
  <conditionalFormatting sqref="G36">
    <cfRule type="cellIs" dxfId="47" priority="138" operator="equal">
      <formula>100</formula>
    </cfRule>
  </conditionalFormatting>
  <conditionalFormatting sqref="J15">
    <cfRule type="cellIs" dxfId="0" priority="139" operator="equal">
      <formula>"AMBER"</formula>
    </cfRule>
  </conditionalFormatting>
  <conditionalFormatting sqref="J15">
    <cfRule type="cellIs" dxfId="1" priority="140" operator="equal">
      <formula>"RED"</formula>
    </cfRule>
  </conditionalFormatting>
  <conditionalFormatting sqref="J15">
    <cfRule type="cellIs" dxfId="2" priority="141" operator="equal">
      <formula>"GREEN"</formula>
    </cfRule>
  </conditionalFormatting>
  <dataValidations count="36">
    <dataValidation type="list" allowBlank="0" showDropDown="0" showInputMessage="1" showErrorMessage="1" sqref="G19">
      <formula1>PercentageListItems</formula1>
    </dataValidation>
    <dataValidation type="list" allowBlank="0" showDropDown="0" showInputMessage="1" showErrorMessage="1" sqref="G20">
      <formula1>PercentageListItems</formula1>
    </dataValidation>
    <dataValidation type="list" allowBlank="0" showDropDown="0" showInputMessage="1" showErrorMessage="1" sqref="G21">
      <formula1>PercentageListItems</formula1>
    </dataValidation>
    <dataValidation type="list" allowBlank="0" showDropDown="0" showInputMessage="1" showErrorMessage="1" sqref="G22">
      <formula1>PercentageListItems</formula1>
    </dataValidation>
    <dataValidation type="list" allowBlank="0" showDropDown="0" showInputMessage="1" showErrorMessage="1" sqref="G23">
      <formula1>PercentageListItems</formula1>
    </dataValidation>
    <dataValidation type="list" allowBlank="0" showDropDown="0" showInputMessage="1" showErrorMessage="1" sqref="G24">
      <formula1>PercentageListItems</formula1>
    </dataValidation>
    <dataValidation type="list" allowBlank="0" showDropDown="0" showInputMessage="1" showErrorMessage="1" sqref="G25">
      <formula1>PercentageListItems</formula1>
    </dataValidation>
    <dataValidation type="list" allowBlank="0" showDropDown="0" showInputMessage="1" showErrorMessage="1" sqref="G26">
      <formula1>PercentageListItems</formula1>
    </dataValidation>
    <dataValidation type="list" allowBlank="0" showDropDown="0" showInputMessage="1" showErrorMessage="1" sqref="G27">
      <formula1>PercentageListItems</formula1>
    </dataValidation>
    <dataValidation type="list" allowBlank="0" showDropDown="0" showInputMessage="1" showErrorMessage="1" sqref="G28">
      <formula1>PercentageListItems</formula1>
    </dataValidation>
    <dataValidation type="list" allowBlank="0" showDropDown="0" showInputMessage="1" showErrorMessage="1" sqref="G29">
      <formula1>PercentageListItems</formula1>
    </dataValidation>
    <dataValidation type="list" allowBlank="0" showDropDown="0" showInputMessage="1" showErrorMessage="1" sqref="G30">
      <formula1>PercentageListItems</formula1>
    </dataValidation>
    <dataValidation type="list" allowBlank="0" showDropDown="0" showInputMessage="1" showErrorMessage="1" sqref="G31">
      <formula1>PercentageListItems</formula1>
    </dataValidation>
    <dataValidation type="list" allowBlank="0" showDropDown="0" showInputMessage="1" showErrorMessage="1" sqref="G32">
      <formula1>PercentageListItems</formula1>
    </dataValidation>
    <dataValidation type="list" allowBlank="0" showDropDown="0" showInputMessage="1" showErrorMessage="1" sqref="G33">
      <formula1>PercentageListItems</formula1>
    </dataValidation>
    <dataValidation type="list" allowBlank="0" showDropDown="0" showInputMessage="1" showErrorMessage="1" sqref="G34">
      <formula1>PercentageListItems</formula1>
    </dataValidation>
    <dataValidation type="list" allowBlank="0" showDropDown="0" showInputMessage="1" showErrorMessage="1" sqref="G35">
      <formula1>PercentageListItems</formula1>
    </dataValidation>
    <dataValidation type="list" allowBlank="0" showDropDown="0" showInputMessage="1" showErrorMessage="1" sqref="G36">
      <formula1>PercentageListItems</formula1>
    </dataValidation>
    <dataValidation type="date" allowBlank="1" showDropDown="0" showInputMessage="1" showErrorMessage="1" errorTitle="Invalid Date" error="The date entered must be no later than the last date of the reporting period + 14 days." sqref="H19">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0">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1">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2">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3">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4">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5">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6">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7">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8">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9">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0">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1">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2">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3">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4">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5">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40" location="Legend!A1"/>
  </hyperlinks>
  <printOptions gridLines="false" gridLinesSet="true"/>
  <pageMargins left="0.75" right="0.75" top="1" bottom="1" header="0.5" footer="0.5"/>
  <pageSetup paperSize="9" orientation="landscape" scale="63"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tabColor rgb="FFCCFFCC"/>
    <outlinePr summaryBelow="1" summaryRight="1"/>
    <pageSetUpPr fitToPage="1"/>
  </sheetPr>
  <dimension ref="A1:R55"/>
  <sheetViews>
    <sheetView tabSelected="0" workbookViewId="0" showGridLines="false" showRowColHeaders="1">
      <selection activeCell="F15" sqref="F15"/>
    </sheetView>
  </sheetViews>
  <sheetFormatPr defaultRowHeight="14.4" defaultColWidth="11.42578125" outlineLevelRow="0" outlineLevelCol="0"/>
  <cols>
    <col min="1" max="1" width="14" customWidth="true" style="4"/>
    <col min="2" max="2" width="16.42578125" customWidth="true" style="0"/>
    <col min="3" max="3" width="69.7109375" customWidth="true" style="0"/>
    <col min="4" max="4" width="15.7109375" customWidth="true" style="0"/>
    <col min="5" max="5" width="17.28515625" customWidth="true" style="0"/>
    <col min="6" max="6" width="18.42578125" customWidth="true" style="0"/>
    <col min="7" max="7" width="4.140625" hidden="true" customWidth="true" style="5"/>
    <col min="8" max="8" width="10.140625" hidden="true" customWidth="true" style="4"/>
    <col min="9" max="9" width="0" hidden="true" customWidth="true" style="0"/>
    <col min="10" max="10" width="17.7109375" customWidth="true" style="0"/>
    <col min="11" max="11" width="11.42578125" hidden="true" style="0"/>
  </cols>
  <sheetData>
    <row r="1" spans="1:18" s="4" customFormat="1">
      <c r="A1" s="60" t="s">
        <v>0</v>
      </c>
      <c r="B1" s="38" t="str">
        <f>OVERALLLIGHT</f>
        <v>AMBER</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GREEN</v>
      </c>
      <c r="G5" s="5"/>
    </row>
    <row r="6" spans="1:18" s="4" customFormat="1">
      <c r="A6" s="61" t="s">
        <v>5</v>
      </c>
      <c r="B6" s="40" t="str">
        <f>DEPENDENCYLIGHT</f>
        <v/>
      </c>
      <c r="G6" s="5"/>
    </row>
    <row r="7" spans="1:18" s="4" customFormat="1">
      <c r="A7" s="61" t="s">
        <v>6</v>
      </c>
      <c r="B7" s="40" t="str">
        <f>MEASURELIGHT</f>
        <v/>
      </c>
      <c r="G7" s="5"/>
    </row>
    <row r="8" spans="1:18" customHeight="1" ht="15" s="4" customFormat="1">
      <c r="A8" s="61" t="s">
        <v>7</v>
      </c>
      <c r="B8" s="39" t="str">
        <f>COMMUNICATIONLIGHT</f>
        <v>RED</v>
      </c>
      <c r="D8" s="16"/>
      <c r="G8" s="5"/>
    </row>
    <row r="9" spans="1:18" customHeight="1" ht="15" s="4" customFormat="1">
      <c r="A9" s="61" t="s">
        <v>8</v>
      </c>
      <c r="B9" s="41" t="str">
        <f>FINANCELIGHT</f>
        <v>GREEN</v>
      </c>
      <c r="D9" s="16"/>
      <c r="G9" s="5"/>
    </row>
    <row r="10" spans="1:18" s="5" customFormat="1">
      <c r="A10" s="72"/>
      <c r="B10" s="132"/>
      <c r="N10" s="10"/>
    </row>
    <row r="11" spans="1:18" customHeight="1" ht="15.95" s="5" customFormat="1">
      <c r="A11" s="72"/>
      <c r="B11" s="130" t="str">
        <f>ProjNo</f>
        <v>RT029</v>
      </c>
      <c r="C11" s="131" t="str">
        <f>ProjName</f>
        <v>Cloud Based Bioinformatics Tools</v>
      </c>
      <c r="N11" s="10"/>
    </row>
    <row r="12" spans="1:18" customHeight="1" ht="15.95" s="5" customFormat="1">
      <c r="A12" s="72"/>
      <c r="B12" s="128" t="s">
        <v>42</v>
      </c>
      <c r="C12" s="133">
        <f>ReportFrom</f>
        <v>41244</v>
      </c>
      <c r="D12" s="125"/>
      <c r="N12" s="10"/>
    </row>
    <row r="13" spans="1:18" customHeight="1" ht="15.95" s="5" customFormat="1">
      <c r="A13" s="72"/>
      <c r="B13" s="129" t="s">
        <v>43</v>
      </c>
      <c r="C13" s="134">
        <f>LastDateReport</f>
        <v>41364</v>
      </c>
      <c r="D13" s="125"/>
      <c r="N13" s="10"/>
    </row>
    <row r="14" spans="1:18" customHeight="1" ht="6" s="5" customFormat="1">
      <c r="A14" s="72"/>
      <c r="B14" s="126"/>
      <c r="C14" s="127"/>
      <c r="D14" s="125"/>
      <c r="N14" s="10"/>
    </row>
    <row r="15" spans="1:18" customHeight="1" ht="20.1">
      <c r="A15" s="65"/>
      <c r="B15" s="47" t="s">
        <v>111</v>
      </c>
      <c r="C15" s="30"/>
      <c r="D15" s="30"/>
      <c r="E15" s="30" t="s">
        <v>45</v>
      </c>
      <c r="F15" s="30" t="str">
        <f>ISSUELIGHT</f>
        <v>GREEN</v>
      </c>
      <c r="G15" s="30"/>
      <c r="H15" s="30"/>
      <c r="I15" s="4"/>
      <c r="J15" s="4"/>
      <c r="K15" s="4"/>
      <c r="L15" s="4"/>
      <c r="M15" s="4"/>
      <c r="N15" s="4"/>
      <c r="O15" s="4"/>
      <c r="P15" s="4"/>
      <c r="Q15" s="4"/>
      <c r="R15" s="4"/>
    </row>
    <row r="16" spans="1:18" customHeight="1" ht="17.1">
      <c r="A16" s="65"/>
      <c r="B16" s="477" t="s">
        <v>112</v>
      </c>
      <c r="C16" s="477"/>
      <c r="D16" s="477"/>
      <c r="E16" s="477"/>
      <c r="F16" s="477"/>
      <c r="G16" s="42"/>
      <c r="H16" s="28"/>
      <c r="I16" s="4"/>
      <c r="J16" s="4"/>
      <c r="K16" s="4"/>
      <c r="L16" s="4"/>
      <c r="M16" s="4"/>
      <c r="N16" s="4"/>
      <c r="O16" s="4"/>
      <c r="P16" s="4"/>
      <c r="Q16" s="4"/>
      <c r="R16" s="4"/>
    </row>
    <row r="17" spans="1:18" customHeight="1" ht="17.1">
      <c r="A17" s="65"/>
      <c r="B17" s="478"/>
      <c r="C17" s="478"/>
      <c r="D17" s="478"/>
      <c r="E17" s="478"/>
      <c r="F17" s="478"/>
      <c r="G17" s="11"/>
      <c r="I17" s="4"/>
      <c r="J17" s="4"/>
      <c r="K17" s="4"/>
      <c r="L17" s="4"/>
      <c r="M17" s="4"/>
      <c r="P17" s="4"/>
      <c r="Q17" s="4"/>
      <c r="R17" s="4"/>
    </row>
    <row r="18" spans="1:18" customHeight="1" ht="47.25">
      <c r="B18" s="74" t="s">
        <v>113</v>
      </c>
      <c r="C18" s="75" t="s">
        <v>114</v>
      </c>
      <c r="D18" s="75" t="s">
        <v>115</v>
      </c>
      <c r="E18" s="75" t="s">
        <v>116</v>
      </c>
      <c r="F18" s="76" t="s">
        <v>117</v>
      </c>
      <c r="G18" s="180"/>
      <c r="H18" s="181" t="s">
        <v>118</v>
      </c>
      <c r="I18" s="181" t="s">
        <v>119</v>
      </c>
      <c r="J18" s="76" t="s">
        <v>120</v>
      </c>
      <c r="K18" s="65"/>
      <c r="L18" s="65"/>
      <c r="M18" s="4"/>
      <c r="P18" s="4"/>
      <c r="Q18" s="4"/>
      <c r="R18" s="4"/>
    </row>
    <row r="19" spans="1:18" customHeight="1" ht="44.1">
      <c r="A19" s="21" t="s">
        <v>48</v>
      </c>
      <c r="B19" s="308"/>
      <c r="C19" s="309"/>
      <c r="D19" s="310"/>
      <c r="E19" s="310"/>
      <c r="F19" s="311"/>
      <c r="G19" s="78"/>
      <c r="H19" s="79" t="str">
        <f>IF(F19&gt;0,F19-D19,"")</f>
        <v/>
      </c>
      <c r="I19" s="79" t="str">
        <f>IF(F19&gt;0,F19-E19,"")</f>
        <v/>
      </c>
      <c r="J19" s="184" t="str">
        <f>IF(D19&gt;0,IF(F19&lt;1,IF(E19&lt;LastDateReport+1,"NOT CLOSED","NOT DUE"),"CLOSED"),"")</f>
        <v/>
      </c>
      <c r="K19" s="65" t="str">
        <f>IF(J19="NOT CLOSED",IF(LastDateReport-E19&lt;28,IF(LastDateReport-E19&gt;7,"AMBER","GREEN"),"RED"),"GREEN")</f>
        <v>GREEN</v>
      </c>
      <c r="L19" s="65"/>
      <c r="M19" s="4"/>
      <c r="P19" s="4"/>
      <c r="Q19" s="4"/>
      <c r="R19" s="4"/>
    </row>
    <row r="20" spans="1:18" customHeight="1" ht="44.1" s="5" customFormat="1">
      <c r="A20" s="21"/>
      <c r="B20" s="308"/>
      <c r="C20" s="309"/>
      <c r="D20" s="310"/>
      <c r="E20" s="310"/>
      <c r="F20" s="311"/>
      <c r="G20" s="78"/>
      <c r="H20" s="79" t="str">
        <f>IF(F20&gt;0,F20-D20,"")</f>
        <v/>
      </c>
      <c r="I20" s="79" t="str">
        <f>IF(F20&gt;0,F20-E20,"")</f>
        <v/>
      </c>
      <c r="J20" s="184" t="str">
        <f>IF(D20&gt;0,IF(F20&lt;1,IF(E20&lt;LastDateReport+1,"NOT CLOSED","NOT DUE"),"CLOSED"),"")</f>
        <v/>
      </c>
      <c r="K20" s="65" t="str">
        <f>IF(J20="NOT CLOSED",IF(LastDateReport-E20&lt;28,IF(LastDateReport-E20&gt;7,"AMBER","GREEN"),"RED"),"GREEN")</f>
        <v>GREEN</v>
      </c>
      <c r="L20" s="65"/>
    </row>
    <row r="21" spans="1:18" customHeight="1" ht="44.1" s="5" customFormat="1">
      <c r="A21" s="21"/>
      <c r="B21" s="308"/>
      <c r="C21" s="309"/>
      <c r="D21" s="310"/>
      <c r="E21" s="310"/>
      <c r="F21" s="311"/>
      <c r="G21" s="78"/>
      <c r="H21" s="79" t="str">
        <f>IF(F21&gt;0,F21-D21,"")</f>
        <v/>
      </c>
      <c r="I21" s="79" t="str">
        <f>IF(F21&gt;0,F21-E21,"")</f>
        <v/>
      </c>
      <c r="J21" s="184" t="str">
        <f>IF(D21&gt;0,IF(F21&lt;1,IF(E21&lt;LastDateReport+1,"NOT CLOSED","NOT DUE"),"CLOSED"),"")</f>
        <v/>
      </c>
      <c r="K21" s="65" t="str">
        <f>IF(J21="NOT CLOSED",IF(LastDateReport-E21&lt;28,IF(LastDateReport-E21&gt;7,"AMBER","GREEN"),"RED"),"GREEN")</f>
        <v>GREEN</v>
      </c>
      <c r="L21" s="65"/>
    </row>
    <row r="22" spans="1:18" customHeight="1" ht="44.1" s="5" customFormat="1">
      <c r="A22" s="21"/>
      <c r="B22" s="308"/>
      <c r="C22" s="309"/>
      <c r="D22" s="310"/>
      <c r="E22" s="310"/>
      <c r="F22" s="311"/>
      <c r="G22" s="78"/>
      <c r="H22" s="79" t="str">
        <f>IF(F22&gt;0,F22-D22,"")</f>
        <v/>
      </c>
      <c r="I22" s="79" t="str">
        <f>IF(F22&gt;0,F22-E22,"")</f>
        <v/>
      </c>
      <c r="J22" s="184" t="str">
        <f>IF(D22&gt;0,IF(F22&lt;1,IF(E22&lt;LastDateReport+1,"NOT CLOSED","NOT DUE"),"CLOSED"),"")</f>
        <v/>
      </c>
      <c r="K22" s="65" t="str">
        <f>IF(J22="NOT CLOSED",IF(LastDateReport-E22&lt;28,IF(LastDateReport-E22&gt;7,"AMBER","GREEN"),"RED"),"GREEN")</f>
        <v>GREEN</v>
      </c>
      <c r="L22" s="65"/>
    </row>
    <row r="23" spans="1:18" customHeight="1" ht="44.1">
      <c r="B23" s="308"/>
      <c r="C23" s="309"/>
      <c r="D23" s="310"/>
      <c r="E23" s="310"/>
      <c r="F23" s="311"/>
      <c r="G23" s="78"/>
      <c r="H23" s="79" t="str">
        <f>IF(F23&gt;0,F23-D23,"")</f>
        <v/>
      </c>
      <c r="I23" s="79" t="str">
        <f>IF(F23&gt;0,F23-E23,"")</f>
        <v/>
      </c>
      <c r="J23" s="184" t="str">
        <f>IF(D23&gt;0,IF(F23&lt;1,IF(E23&lt;LastDateReport+1,"NOT CLOSED","NOT DUE"),"CLOSED"),"")</f>
        <v/>
      </c>
      <c r="K23" s="65" t="str">
        <f>IF(J23="NOT CLOSED",IF(LastDateReport-E23&lt;28,IF(LastDateReport-E23&gt;7,"AMBER","GREEN"),"RED"),"GREEN")</f>
        <v>GREEN</v>
      </c>
      <c r="L23" s="65"/>
      <c r="M23" s="4"/>
      <c r="P23" s="4"/>
      <c r="Q23" s="4"/>
      <c r="R23" s="4"/>
    </row>
    <row r="24" spans="1:18" customHeight="1" ht="44.1">
      <c r="B24" s="308"/>
      <c r="C24" s="309"/>
      <c r="D24" s="310"/>
      <c r="E24" s="310"/>
      <c r="F24" s="311"/>
      <c r="G24" s="78"/>
      <c r="H24" s="79" t="str">
        <f>IF(F24&gt;0,F24-D24,"")</f>
        <v/>
      </c>
      <c r="I24" s="79" t="str">
        <f>IF(F24&gt;0,F24-E24,"")</f>
        <v/>
      </c>
      <c r="J24" s="184" t="str">
        <f>IF(D24&gt;0,IF(F24&lt;1,IF(E24&lt;LastDateReport+1,"NOT CLOSED","NOT DUE"),"CLOSED"),"")</f>
        <v/>
      </c>
      <c r="K24" s="65" t="str">
        <f>IF(J24="NOT CLOSED",IF(LastDateReport-E24&lt;28,IF(LastDateReport-E24&gt;7,"AMBER","GREEN"),"RED"),"GREEN")</f>
        <v>GREEN</v>
      </c>
      <c r="L24" s="65"/>
      <c r="M24" s="4"/>
      <c r="P24" s="4"/>
      <c r="Q24" s="4"/>
      <c r="R24" s="4"/>
    </row>
    <row r="25" spans="1:18" customHeight="1" ht="44.1">
      <c r="B25" s="308"/>
      <c r="C25" s="309"/>
      <c r="D25" s="310"/>
      <c r="E25" s="310"/>
      <c r="F25" s="311"/>
      <c r="G25" s="78"/>
      <c r="H25" s="79" t="str">
        <f>IF(F25&gt;0,F25-D25,"")</f>
        <v/>
      </c>
      <c r="I25" s="79" t="str">
        <f>IF(F25&gt;0,F25-E25,"")</f>
        <v/>
      </c>
      <c r="J25" s="184" t="str">
        <f>IF(D25&gt;0,IF(F25&lt;1,IF(E25&lt;LastDateReport+1,"NOT CLOSED","NOT DUE"),"CLOSED"),"")</f>
        <v/>
      </c>
      <c r="K25" s="65" t="str">
        <f>IF(J25="NOT CLOSED",IF(LastDateReport-E25&lt;28,IF(LastDateReport-E25&gt;7,"AMBER","GREEN"),"RED"),"GREEN")</f>
        <v>GREEN</v>
      </c>
      <c r="L25" s="65"/>
      <c r="M25" s="4"/>
      <c r="P25" s="4"/>
      <c r="Q25" s="4"/>
      <c r="R25" s="4"/>
    </row>
    <row r="26" spans="1:18" customHeight="1" ht="44.1">
      <c r="B26" s="308"/>
      <c r="C26" s="312"/>
      <c r="D26" s="313"/>
      <c r="E26" s="313"/>
      <c r="F26" s="314"/>
      <c r="G26" s="182"/>
      <c r="H26" s="183" t="str">
        <f>IF(F26&gt;0,F26-D26,"")</f>
        <v/>
      </c>
      <c r="I26" s="183" t="str">
        <f>IF(F26&gt;0,F26-E26,"")</f>
        <v/>
      </c>
      <c r="J26" s="185" t="str">
        <f>IF(D26&gt;0,IF(F26&lt;1,IF(E26&lt;LastDateReport+1,"NOT CLOSED","NOT DUE"),"CLOSED"),"")</f>
        <v/>
      </c>
      <c r="K26" s="65" t="str">
        <f>IF(J26="NOT CLOSED",IF(LastDateReport-E26&lt;28,IF(LastDateReport-E26&gt;7,"AMBER","GREEN"),"RED"),"GREEN")</f>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customHeight="1" ht="15">
      <c r="B28" s="84" t="s">
        <v>121</v>
      </c>
      <c r="C28" s="85" t="s">
        <v>122</v>
      </c>
      <c r="D28" s="84" t="s">
        <v>123</v>
      </c>
      <c r="E28" s="476"/>
      <c r="F28" s="84" t="s">
        <v>124</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476"/>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customHeight="1" ht="14.1">
      <c r="B32" s="475" t="s">
        <v>28</v>
      </c>
      <c r="C32" s="475"/>
      <c r="D32" s="475"/>
      <c r="E32" s="475"/>
      <c r="F32" s="65"/>
      <c r="G32" s="89"/>
      <c r="H32" s="65"/>
      <c r="I32" s="65"/>
      <c r="J32" s="65"/>
      <c r="K32" s="65"/>
      <c r="L32" s="65"/>
    </row>
    <row r="33" spans="1:18">
      <c r="B33" s="65"/>
      <c r="C33" s="65"/>
      <c r="D33" s="65"/>
      <c r="E33" s="65"/>
      <c r="F33" s="65"/>
      <c r="G33" s="89"/>
      <c r="H33" s="65"/>
      <c r="I33" s="65"/>
      <c r="J33" s="65"/>
      <c r="K33" s="65"/>
      <c r="L33" s="65"/>
    </row>
    <row r="34" spans="1:18">
      <c r="B34" s="65"/>
      <c r="C34" s="65"/>
      <c r="D34" s="65"/>
      <c r="E34" s="65"/>
      <c r="F34" s="65"/>
      <c r="G34" s="89"/>
      <c r="H34" s="65"/>
      <c r="I34" s="65"/>
      <c r="J34" s="65"/>
      <c r="K34" s="65"/>
      <c r="L34" s="65"/>
    </row>
    <row r="35" spans="1:18">
      <c r="B35" s="65"/>
      <c r="C35" s="65"/>
      <c r="D35" s="65"/>
      <c r="E35" s="65"/>
      <c r="F35" s="65"/>
      <c r="G35" s="89"/>
      <c r="H35" s="65"/>
      <c r="I35" s="65"/>
      <c r="J35" s="65"/>
      <c r="K35" s="65"/>
      <c r="L35" s="65"/>
    </row>
    <row r="36" spans="1:18">
      <c r="B36" s="65"/>
      <c r="C36" s="65"/>
      <c r="D36" s="65"/>
      <c r="E36" s="65"/>
      <c r="F36" s="65"/>
      <c r="G36" s="89"/>
      <c r="H36" s="65"/>
      <c r="I36" s="65"/>
      <c r="J36" s="65"/>
      <c r="K36" s="65"/>
      <c r="L36" s="65"/>
    </row>
    <row r="37" spans="1:18">
      <c r="B37" s="65"/>
      <c r="C37" s="65"/>
      <c r="D37" s="65"/>
      <c r="E37" s="65"/>
      <c r="F37" s="65"/>
      <c r="G37" s="89"/>
      <c r="H37" s="65"/>
      <c r="I37" s="65"/>
      <c r="J37" s="65"/>
      <c r="K37" s="65"/>
      <c r="L37" s="65"/>
    </row>
    <row r="38" spans="1:18">
      <c r="B38" s="65"/>
      <c r="C38" s="65"/>
      <c r="D38" s="65"/>
      <c r="E38" s="65"/>
      <c r="F38" s="65"/>
      <c r="G38" s="89"/>
      <c r="H38" s="65"/>
      <c r="I38" s="65"/>
      <c r="J38" s="65"/>
      <c r="K38" s="65"/>
      <c r="L38" s="65"/>
    </row>
    <row r="39" spans="1:18">
      <c r="G39" s="14"/>
    </row>
    <row r="47" spans="1:18">
      <c r="B47" s="17"/>
    </row>
    <row r="48" spans="1:18">
      <c r="B48" s="17"/>
    </row>
    <row r="49" spans="1:18">
      <c r="B49" s="20"/>
    </row>
    <row r="50" spans="1:18">
      <c r="B50" s="17"/>
    </row>
    <row r="51" spans="1:18">
      <c r="B51" s="17"/>
    </row>
    <row r="52" spans="1:18">
      <c r="B52" s="17"/>
    </row>
    <row r="53" spans="1:18">
      <c r="B53" s="17"/>
    </row>
    <row r="54" spans="1:18">
      <c r="B54" s="17"/>
    </row>
    <row r="55" spans="1:18">
      <c r="B55" s="17"/>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E28:E29"/>
    <mergeCell ref="B16:F16"/>
    <mergeCell ref="B17:F17"/>
    <mergeCell ref="B32:E32"/>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F15">
    <cfRule type="cellIs" dxfId="0" priority="28" operator="equal">
      <formula>"AMBER"</formula>
    </cfRule>
  </conditionalFormatting>
  <conditionalFormatting sqref="F15">
    <cfRule type="cellIs" dxfId="1" priority="29" operator="equal">
      <formula>"RED"</formula>
    </cfRule>
  </conditionalFormatting>
  <conditionalFormatting sqref="F15">
    <cfRule type="cellIs" dxfId="2" priority="30" operator="equal">
      <formula>"GREEN"</formula>
    </cfRule>
  </conditionalFormatting>
  <dataValidations count="24">
    <dataValidation type="date" allowBlank="1" showDropDown="0" showInputMessage="1" showErrorMessage="1" sqref="D19">
      <formula1>EarliestDate</formula1>
      <formula2>LatestDate</formula2>
    </dataValidation>
    <dataValidation type="date" allowBlank="1" showDropDown="0" showInputMessage="1" showErrorMessage="1" sqref="D20">
      <formula1>EarliestDate</formula1>
      <formula2>LatestDate</formula2>
    </dataValidation>
    <dataValidation type="date" allowBlank="1" showDropDown="0" showInputMessage="1" showErrorMessage="1" sqref="D21">
      <formula1>EarliestDate</formula1>
      <formula2>LatestDate</formula2>
    </dataValidation>
    <dataValidation type="date" allowBlank="1" showDropDown="0" showInputMessage="1" showErrorMessage="1" sqref="D22">
      <formula1>EarliestDate</formula1>
      <formula2>LatestDate</formula2>
    </dataValidation>
    <dataValidation type="date" allowBlank="1" showDropDown="0" showInputMessage="1" showErrorMessage="1" sqref="D23">
      <formula1>EarliestDate</formula1>
      <formula2>LatestDate</formula2>
    </dataValidation>
    <dataValidation type="date" allowBlank="1" showDropDown="0" showInputMessage="1" showErrorMessage="1" sqref="D24">
      <formula1>EarliestDate</formula1>
      <formula2>LatestDate</formula2>
    </dataValidation>
    <dataValidation type="date" allowBlank="1" showDropDown="0" showInputMessage="1" showErrorMessage="1" sqref="D25">
      <formula1>EarliestDate</formula1>
      <formula2>LatestDate</formula2>
    </dataValidation>
    <dataValidation type="date" allowBlank="1" showDropDown="0" showInputMessage="1" showErrorMessage="1" sqref="D26">
      <formula1>EarliestDate</formula1>
      <formula2>LatestDate</formula2>
    </dataValidation>
    <dataValidation type="date" allowBlank="1" showDropDown="0" showInputMessage="1" showErrorMessage="1" sqref="E19">
      <formula1>EarliestDate</formula1>
      <formula2>LatestDate</formula2>
    </dataValidation>
    <dataValidation type="date" allowBlank="1" showDropDown="0" showInputMessage="1" showErrorMessage="1" sqref="E20">
      <formula1>EarliestDate</formula1>
      <formula2>LatestDate</formula2>
    </dataValidation>
    <dataValidation type="date" allowBlank="1" showDropDown="0" showInputMessage="1" showErrorMessage="1" sqref="E21">
      <formula1>EarliestDate</formula1>
      <formula2>LatestDate</formula2>
    </dataValidation>
    <dataValidation type="date" allowBlank="1" showDropDown="0" showInputMessage="1" showErrorMessage="1" sqref="E22">
      <formula1>EarliestDate</formula1>
      <formula2>LatestDate</formula2>
    </dataValidation>
    <dataValidation type="date" allowBlank="1" showDropDown="0" showInputMessage="1" showErrorMessage="1" sqref="E23">
      <formula1>EarliestDate</formula1>
      <formula2>LatestDate</formula2>
    </dataValidation>
    <dataValidation type="date" allowBlank="1" showDropDown="0" showInputMessage="1" showErrorMessage="1" sqref="E24">
      <formula1>EarliestDate</formula1>
      <formula2>LatestDate</formula2>
    </dataValidation>
    <dataValidation type="date" allowBlank="1" showDropDown="0" showInputMessage="1" showErrorMessage="1" sqref="E25">
      <formula1>EarliestDate</formula1>
      <formula2>LatestDate</formula2>
    </dataValidation>
    <dataValidation type="date" allowBlank="1" showDropDown="0" showInputMessage="1" showErrorMessage="1" sqref="E26">
      <formula1>EarliestDate</formula1>
      <formula2>LatestDate</formula2>
    </dataValidation>
    <dataValidation type="date" allowBlank="1" showDropDown="0" showInputMessage="1" showErrorMessage="1" sqref="F19">
      <formula1>EarliestDate</formula1>
      <formula2>LatestDate</formula2>
    </dataValidation>
    <dataValidation type="date" allowBlank="1" showDropDown="0" showInputMessage="1" showErrorMessage="1" sqref="F20">
      <formula1>EarliestDate</formula1>
      <formula2>LatestDate</formula2>
    </dataValidation>
    <dataValidation type="date" allowBlank="1" showDropDown="0" showInputMessage="1" showErrorMessage="1" sqref="F21">
      <formula1>EarliestDate</formula1>
      <formula2>LatestDate</formula2>
    </dataValidation>
    <dataValidation type="date" allowBlank="1" showDropDown="0" showInputMessage="1" showErrorMessage="1" sqref="F22">
      <formula1>EarliestDate</formula1>
      <formula2>LatestDate</formula2>
    </dataValidation>
    <dataValidation type="date" allowBlank="1" showDropDown="0" showInputMessage="1" showErrorMessage="1" sqref="F23">
      <formula1>EarliestDate</formula1>
      <formula2>LatestDate</formula2>
    </dataValidation>
    <dataValidation type="date" allowBlank="1" showDropDown="0" showInputMessage="1" showErrorMessage="1" sqref="F24">
      <formula1>EarliestDate</formula1>
      <formula2>LatestDate</formula2>
    </dataValidation>
    <dataValidation type="date" allowBlank="1" showDropDown="0" showInputMessage="1" showErrorMessage="1" sqref="F25">
      <formula1>EarliestDate</formula1>
      <formula2>LatestDate</formula2>
    </dataValidation>
    <dataValidation type="date" allowBlank="1" showDropDown="0" showInputMessage="1" showErrorMessage="1" sqref="F26">
      <formula1>EarliestDate</formula1>
      <formula2>LatestDate</formula2>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32" location="Legend!A1"/>
  </hyperlinks>
  <printOptions gridLines="false" gridLinesSet="true"/>
  <pageMargins left="0.75" right="0.75" top="1" bottom="1" header="0.5" footer="0.5"/>
  <pageSetup paperSize="9" orientation="landscape"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tabColor rgb="FFCCFFCC"/>
    <outlinePr summaryBelow="1" summaryRight="1"/>
    <pageSetUpPr fitToPage="1"/>
  </sheetPr>
  <dimension ref="A1:O51"/>
  <sheetViews>
    <sheetView tabSelected="0" workbookViewId="0" showGridLines="false" showRowColHeaders="1">
      <selection activeCell="E23" sqref="E23"/>
    </sheetView>
  </sheetViews>
  <sheetFormatPr defaultRowHeight="14.4" defaultColWidth="11.42578125" outlineLevelRow="0" outlineLevelCol="0"/>
  <cols>
    <col min="1" max="1" width="14" customWidth="true" style="4"/>
    <col min="2" max="2" width="18.140625" customWidth="true" style="0"/>
    <col min="3" max="3" width="52.7109375" customWidth="true" style="0"/>
    <col min="4" max="4" width="63" customWidth="true" style="0"/>
    <col min="5" max="5" width="21.28515625" customWidth="true" style="0"/>
    <col min="6" max="6" width="3.42578125" customWidth="true" style="5"/>
    <col min="7" max="7" width="11.42578125" hidden="true" style="0"/>
  </cols>
  <sheetData>
    <row r="1" spans="1:15" s="4" customFormat="1">
      <c r="A1" s="60" t="s">
        <v>0</v>
      </c>
      <c r="B1" s="38" t="str">
        <f>OVERALLLIGHT</f>
        <v>AMBER</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GREEN</v>
      </c>
      <c r="F5" s="65"/>
    </row>
    <row r="6" spans="1:15" s="4" customFormat="1">
      <c r="A6" s="61" t="s">
        <v>5</v>
      </c>
      <c r="B6" s="40" t="str">
        <f>DEPENDENCYLIGHT</f>
        <v/>
      </c>
      <c r="F6" s="65"/>
    </row>
    <row r="7" spans="1:15" s="4" customFormat="1">
      <c r="A7" s="61" t="s">
        <v>6</v>
      </c>
      <c r="B7" s="40" t="str">
        <f>MEASURELIGHT</f>
        <v/>
      </c>
      <c r="F7" s="65"/>
    </row>
    <row r="8" spans="1:15" customHeight="1" ht="15" s="4" customFormat="1">
      <c r="A8" s="61" t="s">
        <v>7</v>
      </c>
      <c r="B8" s="39" t="str">
        <f>COMMUNICATIONLIGHT</f>
        <v>RED</v>
      </c>
      <c r="D8" s="16"/>
      <c r="F8" s="65"/>
    </row>
    <row r="9" spans="1:15" customHeight="1" ht="15" s="4" customFormat="1">
      <c r="A9" s="61" t="s">
        <v>8</v>
      </c>
      <c r="B9" s="41" t="str">
        <f>FINANCELIGHT</f>
        <v>GREEN</v>
      </c>
      <c r="D9" s="16"/>
      <c r="F9" s="65"/>
    </row>
    <row r="10" spans="1:15" s="5" customFormat="1">
      <c r="A10" s="72"/>
      <c r="B10" s="132"/>
      <c r="N10" s="10"/>
    </row>
    <row r="11" spans="1:15" customHeight="1" ht="15.95" s="5" customFormat="1">
      <c r="A11" s="72"/>
      <c r="B11" s="130" t="str">
        <f>ProjNo</f>
        <v>RT029</v>
      </c>
      <c r="C11" s="131" t="str">
        <f>ProjName</f>
        <v>Cloud Based Bioinformatics Tools</v>
      </c>
      <c r="N11" s="10"/>
    </row>
    <row r="12" spans="1:15" customHeight="1" ht="15.95" s="5" customFormat="1">
      <c r="A12" s="72"/>
      <c r="B12" s="128" t="s">
        <v>42</v>
      </c>
      <c r="C12" s="133">
        <f>ReportFrom</f>
        <v>41244</v>
      </c>
      <c r="D12" s="125"/>
      <c r="N12" s="10"/>
    </row>
    <row r="13" spans="1:15" customHeight="1" ht="15.95" s="5" customFormat="1">
      <c r="A13" s="72"/>
      <c r="B13" s="129" t="s">
        <v>43</v>
      </c>
      <c r="C13" s="134">
        <f>LastDateReport</f>
        <v>41364</v>
      </c>
      <c r="D13" s="125"/>
      <c r="N13" s="10"/>
    </row>
    <row r="14" spans="1:15" customHeight="1" ht="6" s="5" customFormat="1">
      <c r="A14" s="72"/>
      <c r="B14" s="126"/>
      <c r="C14" s="127"/>
      <c r="D14" s="125"/>
      <c r="N14" s="10"/>
    </row>
    <row r="15" spans="1:15" customHeight="1" ht="18.95">
      <c r="A15" s="65"/>
      <c r="B15" s="12" t="s">
        <v>125</v>
      </c>
      <c r="C15" s="30"/>
      <c r="D15" s="30" t="s">
        <v>45</v>
      </c>
      <c r="E15" s="30" t="str">
        <f>RISKLIGHT</f>
        <v>GREEN</v>
      </c>
      <c r="F15" s="90"/>
      <c r="G15" s="4"/>
      <c r="H15" s="4"/>
      <c r="I15" s="4"/>
      <c r="J15" s="4"/>
      <c r="K15" s="4"/>
      <c r="L15" s="4"/>
      <c r="M15" s="4"/>
      <c r="N15" s="4"/>
      <c r="O15" s="4"/>
    </row>
    <row r="16" spans="1:15" customHeight="1" ht="15.95">
      <c r="A16" s="5"/>
      <c r="B16" s="477" t="s">
        <v>126</v>
      </c>
      <c r="C16" s="477"/>
      <c r="D16" s="477"/>
      <c r="E16" s="477"/>
      <c r="F16" s="91"/>
      <c r="G16" s="4"/>
      <c r="H16" s="4"/>
      <c r="I16" s="4"/>
      <c r="J16" s="4"/>
      <c r="K16" s="4"/>
      <c r="L16" s="4"/>
      <c r="M16" s="4"/>
      <c r="N16" s="4"/>
      <c r="O16" s="4"/>
    </row>
    <row r="17" spans="1:15" customHeight="1" ht="17.1">
      <c r="B17" s="478"/>
      <c r="C17" s="478"/>
      <c r="D17" s="478"/>
      <c r="E17" s="478"/>
      <c r="F17" s="92"/>
      <c r="G17" s="4"/>
      <c r="H17" s="4"/>
      <c r="I17" s="4"/>
      <c r="J17" s="4"/>
      <c r="K17" s="4"/>
      <c r="L17" s="4"/>
      <c r="M17" s="4"/>
      <c r="N17" s="4"/>
      <c r="O17" s="4"/>
    </row>
    <row r="18" spans="1:15" customHeight="1" ht="27">
      <c r="B18" s="43" t="s">
        <v>127</v>
      </c>
      <c r="C18" s="44" t="s">
        <v>128</v>
      </c>
      <c r="D18" s="44" t="s">
        <v>129</v>
      </c>
      <c r="E18" s="45" t="s">
        <v>130</v>
      </c>
      <c r="F18" s="77"/>
      <c r="G18" s="4"/>
      <c r="H18" s="4"/>
      <c r="I18" s="4"/>
      <c r="J18" s="4"/>
      <c r="K18" s="4"/>
      <c r="L18" s="4"/>
      <c r="M18" s="4"/>
      <c r="N18" s="4"/>
      <c r="O18" s="4"/>
    </row>
    <row r="19" spans="1:15" customHeight="1" ht="81.75">
      <c r="A19" s="21" t="s">
        <v>48</v>
      </c>
      <c r="B19" s="302" t="s">
        <v>131</v>
      </c>
      <c r="C19" s="416" t="s">
        <v>132</v>
      </c>
      <c r="D19" s="304" t="s">
        <v>133</v>
      </c>
      <c r="E19" s="410" t="s">
        <v>134</v>
      </c>
      <c r="F19" s="93"/>
      <c r="G19" s="48" t="str">
        <f>IF(C19&gt;0,"","ENTER RISK 1")</f>
        <v>ENTER RISK 1</v>
      </c>
      <c r="H19" s="4"/>
      <c r="I19" s="4"/>
      <c r="J19" s="4"/>
      <c r="K19" s="4"/>
      <c r="L19" s="4"/>
      <c r="M19" s="4"/>
      <c r="N19" s="4"/>
      <c r="O19" s="4"/>
    </row>
    <row r="20" spans="1:15" customHeight="1" ht="81.75">
      <c r="B20" s="302">
        <v>1</v>
      </c>
      <c r="C20" s="303" t="s">
        <v>135</v>
      </c>
      <c r="D20" s="304" t="s">
        <v>136</v>
      </c>
      <c r="E20" s="410" t="s">
        <v>134</v>
      </c>
      <c r="F20" s="93"/>
      <c r="G20" s="48" t="str">
        <f>IF(C20&gt;0,"","ENTER RISK 2")</f>
        <v>ENTER RISK 2</v>
      </c>
      <c r="H20" s="4"/>
      <c r="I20" s="4"/>
      <c r="J20" s="4"/>
      <c r="K20" s="4"/>
      <c r="L20" s="4"/>
      <c r="M20" s="4"/>
      <c r="N20" s="4"/>
      <c r="O20" s="4"/>
    </row>
    <row r="21" spans="1:15" customHeight="1" ht="81.75">
      <c r="B21" s="302">
        <v>2</v>
      </c>
      <c r="C21" s="303" t="s">
        <v>137</v>
      </c>
      <c r="D21" s="304" t="s">
        <v>138</v>
      </c>
      <c r="E21" s="410" t="s">
        <v>139</v>
      </c>
      <c r="F21" s="93"/>
      <c r="G21" s="48" t="str">
        <f>IF(C21&gt;0,"","ENTER RISK 3")</f>
        <v>ENTER RISK 3</v>
      </c>
      <c r="H21" s="4"/>
      <c r="I21" s="4"/>
      <c r="J21" s="4"/>
      <c r="K21" s="4"/>
      <c r="L21" s="4"/>
      <c r="M21" s="4"/>
      <c r="N21" s="4"/>
      <c r="O21" s="4"/>
    </row>
    <row r="22" spans="1:15" customHeight="1" ht="81.75">
      <c r="B22" s="302">
        <v>3</v>
      </c>
      <c r="C22" s="303" t="s">
        <v>140</v>
      </c>
      <c r="D22" s="304" t="s">
        <v>141</v>
      </c>
      <c r="E22" s="410" t="s">
        <v>139</v>
      </c>
      <c r="F22" s="93"/>
      <c r="G22" s="48" t="str">
        <f>IF(C22&gt;0,"","ENTER RISK 4")</f>
        <v>ENTER RISK 4</v>
      </c>
      <c r="H22" s="4"/>
      <c r="I22" s="4"/>
      <c r="J22" s="4"/>
      <c r="K22" s="4"/>
      <c r="L22" s="4"/>
      <c r="M22" s="4"/>
      <c r="N22" s="4"/>
      <c r="O22" s="4"/>
    </row>
    <row r="23" spans="1:15" customHeight="1" ht="81.75">
      <c r="B23" s="305">
        <v>4</v>
      </c>
      <c r="C23" s="306" t="s">
        <v>142</v>
      </c>
      <c r="D23" s="307" t="s">
        <v>143</v>
      </c>
      <c r="E23" s="411" t="s">
        <v>134</v>
      </c>
      <c r="F23" s="93"/>
      <c r="G23" s="48" t="str">
        <f>IF(C23&gt;0,"","ENTER RISK 5")</f>
        <v>ENTER RISK 5</v>
      </c>
      <c r="H23" s="4"/>
      <c r="I23" s="4"/>
      <c r="J23" s="4"/>
      <c r="K23" s="4"/>
      <c r="L23" s="4"/>
      <c r="M23" s="4"/>
      <c r="N23" s="4"/>
      <c r="O23" s="4"/>
    </row>
    <row r="24" spans="1:15">
      <c r="B24" s="9"/>
      <c r="C24" s="9"/>
      <c r="D24" s="9"/>
      <c r="E24" s="9"/>
      <c r="F24" s="70"/>
      <c r="G24" s="4"/>
      <c r="H24" s="4"/>
      <c r="I24" s="4"/>
      <c r="J24" s="4"/>
      <c r="K24" s="4"/>
      <c r="L24" s="4"/>
      <c r="M24" s="4"/>
      <c r="N24" s="4"/>
      <c r="O24" s="4"/>
    </row>
    <row r="25" spans="1:15" customHeight="1" ht="14.1">
      <c r="B25" s="475" t="s">
        <v>28</v>
      </c>
      <c r="C25" s="475"/>
      <c r="D25" s="475"/>
      <c r="E25" s="475"/>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1:15">
      <c r="F33" s="65"/>
    </row>
    <row r="34" spans="1:15">
      <c r="C34" s="17"/>
      <c r="F34" s="65"/>
    </row>
    <row r="35" spans="1:15">
      <c r="C35" s="18"/>
      <c r="F35" s="65"/>
    </row>
    <row r="36" spans="1:15">
      <c r="C36" s="17"/>
      <c r="F36" s="65"/>
    </row>
    <row r="37" spans="1:15">
      <c r="C37" s="17"/>
      <c r="F37" s="65"/>
    </row>
    <row r="38" spans="1:15">
      <c r="C38" s="17"/>
      <c r="F38" s="65"/>
    </row>
    <row r="39" spans="1:15">
      <c r="C39" s="17"/>
      <c r="F39" s="65"/>
    </row>
    <row r="40" spans="1:15">
      <c r="C40" s="17"/>
    </row>
    <row r="41" spans="1:15">
      <c r="C41" s="17"/>
    </row>
    <row r="42" spans="1:15">
      <c r="C42" s="17"/>
    </row>
    <row r="43" spans="1:15">
      <c r="B43" s="17"/>
    </row>
    <row r="44" spans="1:15">
      <c r="B44" s="17"/>
    </row>
    <row r="45" spans="1:15">
      <c r="B45" s="17"/>
    </row>
    <row r="46" spans="1:15">
      <c r="B46" s="17"/>
    </row>
    <row r="47" spans="1:15">
      <c r="B47" s="17"/>
    </row>
    <row r="48" spans="1:15">
      <c r="B48" s="17"/>
    </row>
    <row r="49" spans="1:15">
      <c r="B49" s="17"/>
    </row>
    <row r="50" spans="1:15">
      <c r="B50" s="17"/>
    </row>
    <row r="51" spans="1:15">
      <c r="B51" s="17"/>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16:E16"/>
    <mergeCell ref="B17:E17"/>
    <mergeCell ref="B25:E25"/>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E15">
    <cfRule type="cellIs" dxfId="0" priority="28" operator="equal">
      <formula>"AMBER"</formula>
    </cfRule>
  </conditionalFormatting>
  <conditionalFormatting sqref="E15">
    <cfRule type="cellIs" dxfId="1" priority="29" operator="equal">
      <formula>"RED"</formula>
    </cfRule>
  </conditionalFormatting>
  <conditionalFormatting sqref="E15">
    <cfRule type="cellIs" dxfId="2" priority="30" operator="equal">
      <formula>"GREEN"</formula>
    </cfRule>
  </conditionalFormatting>
  <conditionalFormatting sqref="B19">
    <cfRule type="cellIs" dxfId="48" priority="31" operator="lessThan">
      <formula>1</formula>
    </cfRule>
  </conditionalFormatting>
  <conditionalFormatting sqref="B20">
    <cfRule type="cellIs" dxfId="48" priority="32" operator="lessThan">
      <formula>1</formula>
    </cfRule>
  </conditionalFormatting>
  <conditionalFormatting sqref="B21">
    <cfRule type="cellIs" dxfId="48" priority="33" operator="lessThan">
      <formula>1</formula>
    </cfRule>
  </conditionalFormatting>
  <conditionalFormatting sqref="B22">
    <cfRule type="cellIs" dxfId="48" priority="34" operator="lessThan">
      <formula>1</formula>
    </cfRule>
  </conditionalFormatting>
  <conditionalFormatting sqref="B23">
    <cfRule type="cellIs" dxfId="48" priority="35" operator="lessThan">
      <formula>1</formula>
    </cfRule>
  </conditionalFormatting>
  <conditionalFormatting sqref="E19">
    <cfRule type="cellIs" dxfId="49" priority="36" operator="equal">
      <formula>"Amber"</formula>
    </cfRule>
  </conditionalFormatting>
  <conditionalFormatting sqref="E19">
    <cfRule type="cellIs" dxfId="50" priority="37" operator="equal">
      <formula>"Red"</formula>
    </cfRule>
  </conditionalFormatting>
  <conditionalFormatting sqref="E19">
    <cfRule type="cellIs" dxfId="51" priority="38" operator="equal">
      <formula>"Green"</formula>
    </cfRule>
  </conditionalFormatting>
  <conditionalFormatting sqref="E20">
    <cfRule type="cellIs" dxfId="49" priority="39" operator="equal">
      <formula>"Amber"</formula>
    </cfRule>
  </conditionalFormatting>
  <conditionalFormatting sqref="E20">
    <cfRule type="cellIs" dxfId="50" priority="40" operator="equal">
      <formula>"Red"</formula>
    </cfRule>
  </conditionalFormatting>
  <conditionalFormatting sqref="E20">
    <cfRule type="cellIs" dxfId="51" priority="41" operator="equal">
      <formula>"Green"</formula>
    </cfRule>
  </conditionalFormatting>
  <conditionalFormatting sqref="E21">
    <cfRule type="cellIs" dxfId="49" priority="42" operator="equal">
      <formula>"Amber"</formula>
    </cfRule>
  </conditionalFormatting>
  <conditionalFormatting sqref="E21">
    <cfRule type="cellIs" dxfId="50" priority="43" operator="equal">
      <formula>"Red"</formula>
    </cfRule>
  </conditionalFormatting>
  <conditionalFormatting sqref="E21">
    <cfRule type="cellIs" dxfId="51" priority="44" operator="equal">
      <formula>"Green"</formula>
    </cfRule>
  </conditionalFormatting>
  <conditionalFormatting sqref="E22">
    <cfRule type="cellIs" dxfId="49" priority="45" operator="equal">
      <formula>"Amber"</formula>
    </cfRule>
  </conditionalFormatting>
  <conditionalFormatting sqref="E22">
    <cfRule type="cellIs" dxfId="50" priority="46" operator="equal">
      <formula>"Red"</formula>
    </cfRule>
  </conditionalFormatting>
  <conditionalFormatting sqref="E22">
    <cfRule type="cellIs" dxfId="51" priority="47" operator="equal">
      <formula>"Green"</formula>
    </cfRule>
  </conditionalFormatting>
  <conditionalFormatting sqref="E23">
    <cfRule type="cellIs" dxfId="49" priority="48" operator="equal">
      <formula>"Amber"</formula>
    </cfRule>
  </conditionalFormatting>
  <conditionalFormatting sqref="E23">
    <cfRule type="cellIs" dxfId="50" priority="49" operator="equal">
      <formula>"Red"</formula>
    </cfRule>
  </conditionalFormatting>
  <conditionalFormatting sqref="E23">
    <cfRule type="cellIs" dxfId="51" priority="50" operator="equal">
      <formula>"Green"</formula>
    </cfRule>
  </conditionalFormatting>
  <dataValidations count="5">
    <dataValidation type="list" allowBlank="1" showDropDown="0" showInputMessage="1" showErrorMessage="1" sqref="E19">
      <formula1>RiskRating</formula1>
    </dataValidation>
    <dataValidation type="list" allowBlank="1" showDropDown="0" showInputMessage="1" showErrorMessage="1" sqref="E20">
      <formula1>RiskRating</formula1>
    </dataValidation>
    <dataValidation type="list" allowBlank="1" showDropDown="0" showInputMessage="1" showErrorMessage="1" sqref="E21">
      <formula1>RiskRating</formula1>
    </dataValidation>
    <dataValidation type="list" allowBlank="1" showDropDown="0" showInputMessage="1" showErrorMessage="1" sqref="E22">
      <formula1>RiskRating</formula1>
    </dataValidation>
    <dataValidation type="list" allowBlank="1" showDropDown="0" showInputMessage="1" showErrorMessage="1" sqref="E23">
      <formula1>RiskRating</formula1>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25" location="Legend!A1"/>
  </hyperlinks>
  <printOptions gridLines="false" gridLinesSet="true"/>
  <pageMargins left="0.75" right="0.75" top="1" bottom="1" header="0.5" footer="0.5"/>
  <pageSetup paperSize="9" orientation="landscape"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pageSetUpPr fitToPage="1"/>
  </sheetPr>
  <dimension ref="A1:AB51"/>
  <sheetViews>
    <sheetView tabSelected="0" workbookViewId="0" showGridLines="false" showRowColHeaders="1">
      <selection activeCell="N34" sqref="N34"/>
    </sheetView>
  </sheetViews>
  <sheetFormatPr defaultRowHeight="14.4" defaultColWidth="11.42578125" outlineLevelRow="0" outlineLevelCol="0"/>
  <cols>
    <col min="1" max="1" width="14" customWidth="true" style="4"/>
    <col min="2" max="2" width="15.85546875" customWidth="true" style="5"/>
    <col min="3" max="3" width="35.28515625" customWidth="true" style="5"/>
    <col min="4" max="4" width="14.85546875" customWidth="true" style="5"/>
    <col min="5" max="5" width="15.85546875" customWidth="true" style="5"/>
    <col min="6" max="6" width="19.140625" customWidth="true" style="5"/>
    <col min="7" max="7" width="13.140625" customWidth="true" style="5"/>
    <col min="8" max="8" width="13.140625" customWidth="true" style="5"/>
    <col min="9" max="9" width="15.7109375" customWidth="true" style="5"/>
    <col min="10" max="10" width="2.7109375" customWidth="true" style="65"/>
    <col min="11" max="11" width="11.42578125" style="65"/>
    <col min="12" max="12" width="11.42578125" hidden="true" style="0"/>
    <col min="13" max="13" width="11.42578125" hidden="true" style="0"/>
    <col min="14" max="14" width="11.42578125" hidden="true" style="0"/>
  </cols>
  <sheetData>
    <row r="1" spans="1:28" s="4" customFormat="1">
      <c r="A1" s="60" t="s">
        <v>0</v>
      </c>
      <c r="B1" s="38" t="str">
        <f>OVERALLLIGHT</f>
        <v>AMBER</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GREEN</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customHeight="1" ht="15" s="4" customFormat="1">
      <c r="A8" s="61" t="s">
        <v>7</v>
      </c>
      <c r="B8" s="39" t="str">
        <f>COMMUNICATIONLIGHT</f>
        <v>RED</v>
      </c>
      <c r="C8" s="33"/>
      <c r="D8" s="5"/>
      <c r="E8" s="16"/>
      <c r="F8" s="5"/>
      <c r="G8" s="5"/>
      <c r="H8" s="5"/>
      <c r="I8" s="5"/>
      <c r="J8" s="65"/>
      <c r="K8" s="65"/>
    </row>
    <row r="9" spans="1:28" customHeight="1" ht="15" s="4" customFormat="1">
      <c r="A9" s="61" t="s">
        <v>8</v>
      </c>
      <c r="B9" s="41" t="str">
        <f>FINANCELIGHT</f>
        <v>GREEN</v>
      </c>
      <c r="C9" s="33"/>
      <c r="D9" s="5"/>
      <c r="E9" s="16"/>
      <c r="F9" s="5"/>
      <c r="G9" s="5"/>
      <c r="H9" s="5"/>
      <c r="I9" s="5"/>
      <c r="J9" s="65"/>
      <c r="K9" s="65"/>
    </row>
    <row r="10" spans="1:28" s="5" customFormat="1">
      <c r="A10" s="72"/>
      <c r="B10" s="132"/>
      <c r="C10" s="33"/>
      <c r="O10" s="10"/>
    </row>
    <row r="11" spans="1:28" customHeight="1" ht="15.95" s="5" customFormat="1">
      <c r="A11" s="72"/>
      <c r="B11" s="130" t="str">
        <f>ProjNo</f>
        <v>RT029</v>
      </c>
      <c r="C11" s="131"/>
      <c r="D11" s="131" t="str">
        <f>ProjName</f>
        <v>Cloud Based Bioinformatics Tools</v>
      </c>
      <c r="O11" s="10"/>
    </row>
    <row r="12" spans="1:28" customHeight="1" ht="15.95" s="5" customFormat="1">
      <c r="A12" s="72"/>
      <c r="B12" s="128" t="s">
        <v>42</v>
      </c>
      <c r="C12" s="126"/>
      <c r="D12" s="133">
        <f>ReportFrom</f>
        <v>41244</v>
      </c>
      <c r="E12" s="125"/>
      <c r="O12" s="10"/>
    </row>
    <row r="13" spans="1:28" customHeight="1" ht="15.95" s="5" customFormat="1">
      <c r="A13" s="72"/>
      <c r="B13" s="129" t="s">
        <v>43</v>
      </c>
      <c r="C13" s="197"/>
      <c r="D13" s="134">
        <f>LastDateReport</f>
        <v>41364</v>
      </c>
      <c r="E13" s="125"/>
      <c r="O13" s="10"/>
    </row>
    <row r="14" spans="1:28" customHeight="1" ht="6" s="5" customFormat="1">
      <c r="A14" s="72"/>
      <c r="B14" s="126"/>
      <c r="C14" s="126"/>
      <c r="D14" s="127"/>
      <c r="E14" s="125"/>
      <c r="O14" s="10"/>
    </row>
    <row r="15" spans="1:28" customHeight="1" ht="18.95" s="4" customFormat="1">
      <c r="A15" s="65"/>
      <c r="B15" s="12" t="s">
        <v>144</v>
      </c>
      <c r="C15" s="12"/>
      <c r="D15" s="12"/>
      <c r="E15" s="12"/>
      <c r="F15" s="12"/>
      <c r="G15" s="12"/>
      <c r="H15" s="12" t="s">
        <v>45</v>
      </c>
      <c r="I15" s="12" t="str">
        <f>CHANGELIGHT</f>
        <v>GREEN</v>
      </c>
      <c r="J15" s="94"/>
      <c r="K15" s="94"/>
      <c r="L15" s="1" t="s">
        <v>145</v>
      </c>
      <c r="M15" s="1"/>
      <c r="N15" s="1">
        <f>B29</f>
        <v>0</v>
      </c>
      <c r="AB15" s="2"/>
    </row>
    <row r="16" spans="1:28" customHeight="1" ht="15.95" s="4" customFormat="1">
      <c r="A16" s="65"/>
      <c r="B16" s="46" t="s">
        <v>146</v>
      </c>
      <c r="C16" s="186"/>
      <c r="D16" s="46"/>
      <c r="E16" s="46"/>
      <c r="F16" s="46"/>
      <c r="G16" s="46"/>
      <c r="H16" s="46"/>
      <c r="I16" s="46"/>
      <c r="J16" s="91"/>
      <c r="K16" s="91"/>
      <c r="L16" s="1" t="s">
        <v>147</v>
      </c>
      <c r="M16" s="1"/>
      <c r="N16" s="1">
        <f>K29</f>
        <v>99</v>
      </c>
      <c r="AB16" s="2"/>
    </row>
    <row r="17" spans="1:28" customHeight="1" ht="15" s="4" customFormat="1">
      <c r="B17" s="33"/>
      <c r="C17" s="33"/>
      <c r="D17" s="33"/>
      <c r="E17" s="33"/>
      <c r="F17" s="33"/>
      <c r="G17" s="33"/>
      <c r="H17" s="33"/>
      <c r="I17" s="33"/>
      <c r="J17" s="63"/>
      <c r="K17" s="63"/>
      <c r="L17" s="1" t="s">
        <v>148</v>
      </c>
      <c r="M17" s="1"/>
      <c r="N17" s="1">
        <f>G29</f>
        <v>0</v>
      </c>
      <c r="AB17" s="2"/>
    </row>
    <row r="18" spans="1:28" customHeight="1" ht="57.75" s="4" customFormat="1">
      <c r="B18" s="49" t="s">
        <v>149</v>
      </c>
      <c r="C18" s="198" t="s">
        <v>150</v>
      </c>
      <c r="D18" s="50" t="s">
        <v>151</v>
      </c>
      <c r="E18" s="50" t="s">
        <v>152</v>
      </c>
      <c r="F18" s="50" t="s">
        <v>153</v>
      </c>
      <c r="G18" s="50" t="s">
        <v>120</v>
      </c>
      <c r="H18" s="50" t="s">
        <v>154</v>
      </c>
      <c r="I18" s="51" t="s">
        <v>155</v>
      </c>
      <c r="J18" s="95"/>
      <c r="K18" s="96" t="s">
        <v>156</v>
      </c>
      <c r="AB18" s="2"/>
    </row>
    <row r="19" spans="1:28" customHeight="1" ht="42" s="4" customFormat="1">
      <c r="A19" s="21" t="s">
        <v>48</v>
      </c>
      <c r="B19" s="324" t="s">
        <v>157</v>
      </c>
      <c r="C19" s="325" t="s">
        <v>158</v>
      </c>
      <c r="D19" s="326">
        <v>0</v>
      </c>
      <c r="E19" s="327">
        <v>0</v>
      </c>
      <c r="F19" s="328">
        <v>41323</v>
      </c>
      <c r="G19" s="177" t="str">
        <f>IF(ISBLANK(I19),IF(ISBLANK(B19),"","open"),"closed")</f>
        <v>closed</v>
      </c>
      <c r="H19" s="37">
        <f>IF(F19&gt;0,F19+28,"")</f>
        <v>41081</v>
      </c>
      <c r="I19" s="337"/>
      <c r="J19" s="97"/>
      <c r="K19" s="98">
        <f>IF(ISBLANK(I19),"",I19-F19)</f>
        <v>99</v>
      </c>
      <c r="L19" s="4" t="str">
        <f>IF(G19="OPEN",IF(H19&lt;LastDateReport+1,"DUE","NOT DUE"),"")</f>
        <v/>
      </c>
      <c r="M19" s="4" t="str">
        <f>IF(L19="DUE",IF(LastDateReport-H19&gt;28,"RED",IF(LastDateReport-H19&lt;8,"GREEN","AMBER")),"")</f>
        <v/>
      </c>
      <c r="AB19" s="2"/>
    </row>
    <row r="20" spans="1:28" customHeight="1" ht="42" s="4" customFormat="1">
      <c r="B20" s="329"/>
      <c r="C20" s="330"/>
      <c r="D20" s="326"/>
      <c r="E20" s="331"/>
      <c r="F20" s="328"/>
      <c r="G20" s="177" t="str">
        <f>IF(ISBLANK(I20),IF(ISBLANK(B20),"","open"),"closed")</f>
        <v>closed</v>
      </c>
      <c r="H20" s="37">
        <f>IF(F20&gt;0,F20+28,"")</f>
        <v>41351</v>
      </c>
      <c r="I20" s="337"/>
      <c r="J20" s="97"/>
      <c r="K20" s="98" t="str">
        <f>IF(ISBLANK(I20),"",I20-F20)</f>
        <v>0</v>
      </c>
      <c r="L20" s="5" t="str">
        <f>IF(G20="OPEN",IF(H20&lt;LastDateReport+1,"DUE","NOT DUE"),"")</f>
        <v/>
      </c>
      <c r="M20" s="5" t="str">
        <f>IF(L20="DUE",IF(LastDateReport-H20&gt;28,"RED",IF(LastDateReport-H20&lt;8,"GREEN","AMBER")),"")</f>
        <v/>
      </c>
      <c r="AB20" s="2"/>
    </row>
    <row r="21" spans="1:28" customHeight="1" ht="42" s="4" customFormat="1">
      <c r="B21" s="329"/>
      <c r="C21" s="330"/>
      <c r="D21" s="326"/>
      <c r="E21" s="331"/>
      <c r="F21" s="328"/>
      <c r="G21" s="177" t="str">
        <f>IF(ISBLANK(I21),IF(ISBLANK(B21),"","open"),"closed")</f>
        <v>closed</v>
      </c>
      <c r="H21" s="37" t="str">
        <f>IF(F21&gt;0,F21+28,"")</f>
        <v/>
      </c>
      <c r="I21" s="337"/>
      <c r="J21" s="97"/>
      <c r="K21" s="98" t="str">
        <f>IF(ISBLANK(I21),"",I21-F21)</f>
        <v>0</v>
      </c>
      <c r="L21" s="5" t="str">
        <f>IF(G21="OPEN",IF(H21&lt;LastDateReport+1,"DUE","NOT DUE"),"")</f>
        <v/>
      </c>
      <c r="M21" s="5" t="str">
        <f>IF(L21="DUE",IF(LastDateReport-H21&gt;28,"RED",IF(LastDateReport-H21&lt;8,"GREEN","AMBER")),"")</f>
        <v/>
      </c>
      <c r="AB21" s="2"/>
    </row>
    <row r="22" spans="1:28" customHeight="1" ht="42" s="4" customFormat="1">
      <c r="B22" s="329"/>
      <c r="C22" s="330"/>
      <c r="D22" s="326"/>
      <c r="E22" s="331"/>
      <c r="F22" s="328"/>
      <c r="G22" s="177" t="str">
        <f>IF(ISBLANK(I22),IF(ISBLANK(B22),"","open"),"closed")</f>
        <v>closed</v>
      </c>
      <c r="H22" s="37" t="str">
        <f>IF(F22&gt;0,F22+28,"")</f>
        <v/>
      </c>
      <c r="I22" s="337"/>
      <c r="J22" s="97"/>
      <c r="K22" s="98" t="str">
        <f>IF(ISBLANK(I22),"",I22-F22)</f>
        <v>0</v>
      </c>
      <c r="L22" s="5" t="str">
        <f>IF(G22="OPEN",IF(H22&lt;LastDateReport+1,"DUE","NOT DUE"),"")</f>
        <v/>
      </c>
      <c r="M22" s="5" t="str">
        <f>IF(L22="DUE",IF(LastDateReport-H22&gt;28,"RED",IF(LastDateReport-H22&lt;8,"GREEN","AMBER")),"")</f>
        <v/>
      </c>
      <c r="AB22" s="2"/>
    </row>
    <row r="23" spans="1:28" customHeight="1" ht="42" s="4" customFormat="1">
      <c r="B23" s="329"/>
      <c r="C23" s="330"/>
      <c r="D23" s="326"/>
      <c r="E23" s="331"/>
      <c r="F23" s="328"/>
      <c r="G23" s="177" t="str">
        <f>IF(ISBLANK(I23),IF(ISBLANK(B23),"","open"),"closed")</f>
        <v>closed</v>
      </c>
      <c r="H23" s="37" t="str">
        <f>IF(F23&gt;0,F23+28,"")</f>
        <v/>
      </c>
      <c r="I23" s="337"/>
      <c r="J23" s="97"/>
      <c r="K23" s="98" t="str">
        <f>IF(ISBLANK(I23),"",I23-F23)</f>
        <v>0</v>
      </c>
      <c r="L23" s="5" t="str">
        <f>IF(G23="OPEN",IF(H23&lt;LastDateReport+1,"DUE","NOT DUE"),"")</f>
        <v/>
      </c>
      <c r="M23" s="5" t="str">
        <f>IF(L23="DUE",IF(LastDateReport-H23&gt;28,"RED",IF(LastDateReport-H23&lt;8,"GREEN","AMBER")),"")</f>
        <v/>
      </c>
      <c r="AB23" s="2"/>
    </row>
    <row r="24" spans="1:28" customHeight="1" ht="42" s="4" customFormat="1">
      <c r="B24" s="329"/>
      <c r="C24" s="330"/>
      <c r="D24" s="326"/>
      <c r="E24" s="331"/>
      <c r="F24" s="328"/>
      <c r="G24" s="177" t="str">
        <f>IF(ISBLANK(I24),IF(ISBLANK(B24),"","open"),"closed")</f>
        <v>closed</v>
      </c>
      <c r="H24" s="37" t="str">
        <f>IF(F24&gt;0,F24+28,"")</f>
        <v/>
      </c>
      <c r="I24" s="337"/>
      <c r="J24" s="97"/>
      <c r="K24" s="98" t="str">
        <f>IF(ISBLANK(I24),"",I24-F24)</f>
        <v>0</v>
      </c>
      <c r="L24" s="5" t="str">
        <f>IF(G24="OPEN",IF(H24&lt;LastDateReport+1,"DUE","NOT DUE"),"")</f>
        <v/>
      </c>
      <c r="M24" s="5" t="str">
        <f>IF(L24="DUE",IF(LastDateReport-H24&gt;28,"RED",IF(LastDateReport-H24&lt;8,"GREEN","AMBER")),"")</f>
        <v/>
      </c>
      <c r="AB24" s="2"/>
    </row>
    <row r="25" spans="1:28" customHeight="1" ht="42" s="4" customFormat="1">
      <c r="B25" s="329"/>
      <c r="C25" s="330"/>
      <c r="D25" s="326"/>
      <c r="E25" s="331"/>
      <c r="F25" s="328"/>
      <c r="G25" s="177" t="str">
        <f>IF(ISBLANK(I25),IF(ISBLANK(B25),"","open"),"closed")</f>
        <v>closed</v>
      </c>
      <c r="H25" s="37" t="str">
        <f>IF(F25&gt;0,F25+28,"")</f>
        <v/>
      </c>
      <c r="I25" s="337"/>
      <c r="J25" s="97"/>
      <c r="K25" s="98" t="str">
        <f>IF(ISBLANK(I25),"",I25-F25)</f>
        <v>0</v>
      </c>
      <c r="L25" s="5" t="str">
        <f>IF(G25="OPEN",IF(H25&lt;LastDateReport+1,"DUE","NOT DUE"),"")</f>
        <v/>
      </c>
      <c r="M25" s="5" t="str">
        <f>IF(L25="DUE",IF(LastDateReport-H25&gt;28,"RED",IF(LastDateReport-H25&lt;8,"GREEN","AMBER")),"")</f>
        <v/>
      </c>
      <c r="AB25" s="2"/>
    </row>
    <row r="26" spans="1:28" customHeight="1" ht="42" s="4" customFormat="1">
      <c r="B26" s="329"/>
      <c r="C26" s="330"/>
      <c r="D26" s="326"/>
      <c r="E26" s="331"/>
      <c r="F26" s="328"/>
      <c r="G26" s="177" t="str">
        <f>IF(ISBLANK(I26),IF(ISBLANK(B26),"","open"),"closed")</f>
        <v>closed</v>
      </c>
      <c r="H26" s="37" t="str">
        <f>IF(F26&gt;0,F26+28,"")</f>
        <v/>
      </c>
      <c r="I26" s="337"/>
      <c r="J26" s="97"/>
      <c r="K26" s="98" t="str">
        <f>IF(ISBLANK(I26),"",I26-F26)</f>
        <v>0</v>
      </c>
      <c r="L26" s="5" t="str">
        <f>IF(G26="OPEN",IF(H26&lt;LastDateReport+1,"DUE","NOT DUE"),"")</f>
        <v/>
      </c>
      <c r="M26" s="5" t="str">
        <f>IF(L26="DUE",IF(LastDateReport-H26&gt;28,"RED",IF(LastDateReport-H26&lt;8,"GREEN","AMBER")),"")</f>
        <v/>
      </c>
      <c r="AB26" s="2"/>
    </row>
    <row r="27" spans="1:28" customHeight="1" ht="42" s="4" customFormat="1">
      <c r="B27" s="332"/>
      <c r="C27" s="333"/>
      <c r="D27" s="334"/>
      <c r="E27" s="335"/>
      <c r="F27" s="336"/>
      <c r="G27" s="177" t="str">
        <f>IF(ISBLANK(I27),IF(ISBLANK(B27),"","open"),"closed")</f>
        <v>closed</v>
      </c>
      <c r="H27" s="52" t="str">
        <f>IF(F27&gt;0,F27+28,"")</f>
        <v/>
      </c>
      <c r="I27" s="338"/>
      <c r="J27" s="97"/>
      <c r="K27" s="98" t="str">
        <f>IF(ISBLANK(I27),"",I27-F27)</f>
        <v>0</v>
      </c>
      <c r="L27" s="5" t="str">
        <f>IF(G27="OPEN",IF(H27&lt;LastDateReport+1,"DUE","NOT DUE"),"")</f>
        <v/>
      </c>
      <c r="M27" s="5" t="str">
        <f>IF(L27="DUE",IF(LastDateReport-H27&gt;28,"RED",IF(LastDateReport-H27&lt;8,"GREEN","AMBER")),"")</f>
        <v/>
      </c>
      <c r="AB27" s="2"/>
    </row>
    <row r="28" spans="1:28" customHeight="1" ht="15" s="4" customFormat="1">
      <c r="B28" s="36" t="s">
        <v>35</v>
      </c>
      <c r="C28" s="36"/>
      <c r="D28" s="33"/>
      <c r="E28" s="33"/>
      <c r="F28" s="33"/>
      <c r="G28" s="36" t="s">
        <v>123</v>
      </c>
      <c r="H28" s="29"/>
      <c r="I28" s="33"/>
      <c r="J28" s="63"/>
      <c r="K28" s="99" t="s">
        <v>159</v>
      </c>
      <c r="M28" s="32" t="str">
        <f>IF(COUNTIF(M19:M27,"RED")&gt;0,"RED",IF(COUNTIF(M19:M27,"AMBER")&gt;0,"AMBER","GREEN"))</f>
        <v>GREEN</v>
      </c>
      <c r="AB28" s="2"/>
    </row>
    <row r="29" spans="1:28" s="4" customFormat="1">
      <c r="B29" s="34">
        <f>COUNT(B19:B27)</f>
        <v>0</v>
      </c>
      <c r="C29" s="34"/>
      <c r="D29" s="33"/>
      <c r="E29" s="33"/>
      <c r="F29" s="33"/>
      <c r="G29" s="34">
        <f>COUNTIF(G19:G27,"open")</f>
        <v>0</v>
      </c>
      <c r="H29" s="59"/>
      <c r="I29" s="33"/>
      <c r="J29" s="63"/>
      <c r="K29" s="98">
        <f>IFERROR(AVERAGE(K19:K27),"")</f>
        <v>99</v>
      </c>
      <c r="AB29" s="2"/>
    </row>
    <row r="32" spans="1:28" customHeight="1" ht="14.1">
      <c r="B32" s="475" t="s">
        <v>28</v>
      </c>
      <c r="C32" s="475"/>
      <c r="D32" s="475"/>
      <c r="E32" s="475"/>
    </row>
    <row r="34" spans="1:28">
      <c r="D34" s="17"/>
    </row>
    <row r="35" spans="1:28">
      <c r="D35" s="18"/>
    </row>
    <row r="36" spans="1:28">
      <c r="D36" s="17"/>
    </row>
    <row r="37" spans="1:28">
      <c r="D37" s="17"/>
    </row>
    <row r="38" spans="1:28">
      <c r="D38" s="17"/>
    </row>
    <row r="39" spans="1:28">
      <c r="D39" s="17"/>
    </row>
    <row r="40" spans="1:28">
      <c r="D40" s="17"/>
    </row>
    <row r="41" spans="1:28">
      <c r="D41" s="17"/>
    </row>
    <row r="42" spans="1:28">
      <c r="D42" s="17"/>
    </row>
    <row r="43" spans="1:28">
      <c r="B43" s="17"/>
      <c r="C43" s="17"/>
    </row>
    <row r="44" spans="1:28">
      <c r="B44" s="17"/>
      <c r="C44" s="17"/>
    </row>
    <row r="45" spans="1:28">
      <c r="B45" s="17"/>
      <c r="C45" s="17"/>
    </row>
    <row r="46" spans="1:28">
      <c r="B46" s="17"/>
      <c r="C46" s="17"/>
    </row>
    <row r="47" spans="1:28">
      <c r="B47" s="17"/>
      <c r="C47" s="17"/>
    </row>
    <row r="48" spans="1:28">
      <c r="B48" s="17"/>
      <c r="C48" s="17"/>
    </row>
    <row r="49" spans="1:28">
      <c r="B49" s="17"/>
      <c r="C49" s="17"/>
    </row>
    <row r="50" spans="1:28">
      <c r="B50" s="17"/>
      <c r="C50" s="17"/>
    </row>
    <row r="51" spans="1:28">
      <c r="B51" s="17"/>
      <c r="C51" s="17"/>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32:E32"/>
  </mergeCells>
  <conditionalFormatting sqref="G19">
    <cfRule type="cellIs" dxfId="0" priority="1" operator="equal">
      <formula>"AMBER"</formula>
    </cfRule>
  </conditionalFormatting>
  <conditionalFormatting sqref="G19">
    <cfRule type="cellIs" dxfId="1" priority="2" operator="equal">
      <formula>"RED"</formula>
    </cfRule>
  </conditionalFormatting>
  <conditionalFormatting sqref="G19">
    <cfRule type="cellIs" dxfId="2" priority="3" operator="equal">
      <formula>"GREEN"</formula>
    </cfRule>
  </conditionalFormatting>
  <conditionalFormatting sqref="G20">
    <cfRule type="cellIs" dxfId="0" priority="4" operator="equal">
      <formula>"AMBER"</formula>
    </cfRule>
  </conditionalFormatting>
  <conditionalFormatting sqref="G20">
    <cfRule type="cellIs" dxfId="1" priority="5" operator="equal">
      <formula>"RED"</formula>
    </cfRule>
  </conditionalFormatting>
  <conditionalFormatting sqref="G20">
    <cfRule type="cellIs" dxfId="2" priority="6" operator="equal">
      <formula>"GREEN"</formula>
    </cfRule>
  </conditionalFormatting>
  <conditionalFormatting sqref="G21">
    <cfRule type="cellIs" dxfId="0" priority="7" operator="equal">
      <formula>"AMBER"</formula>
    </cfRule>
  </conditionalFormatting>
  <conditionalFormatting sqref="G21">
    <cfRule type="cellIs" dxfId="1" priority="8" operator="equal">
      <formula>"RED"</formula>
    </cfRule>
  </conditionalFormatting>
  <conditionalFormatting sqref="G21">
    <cfRule type="cellIs" dxfId="2" priority="9" operator="equal">
      <formula>"GREEN"</formula>
    </cfRule>
  </conditionalFormatting>
  <conditionalFormatting sqref="G22">
    <cfRule type="cellIs" dxfId="0" priority="10" operator="equal">
      <formula>"AMBER"</formula>
    </cfRule>
  </conditionalFormatting>
  <conditionalFormatting sqref="G22">
    <cfRule type="cellIs" dxfId="1" priority="11" operator="equal">
      <formula>"RED"</formula>
    </cfRule>
  </conditionalFormatting>
  <conditionalFormatting sqref="G22">
    <cfRule type="cellIs" dxfId="2" priority="12" operator="equal">
      <formula>"GREEN"</formula>
    </cfRule>
  </conditionalFormatting>
  <conditionalFormatting sqref="G23">
    <cfRule type="cellIs" dxfId="0" priority="13" operator="equal">
      <formula>"AMBER"</formula>
    </cfRule>
  </conditionalFormatting>
  <conditionalFormatting sqref="G23">
    <cfRule type="cellIs" dxfId="1" priority="14" operator="equal">
      <formula>"RED"</formula>
    </cfRule>
  </conditionalFormatting>
  <conditionalFormatting sqref="G23">
    <cfRule type="cellIs" dxfId="2" priority="15" operator="equal">
      <formula>"GREEN"</formula>
    </cfRule>
  </conditionalFormatting>
  <conditionalFormatting sqref="G24">
    <cfRule type="cellIs" dxfId="0" priority="16" operator="equal">
      <formula>"AMBER"</formula>
    </cfRule>
  </conditionalFormatting>
  <conditionalFormatting sqref="G24">
    <cfRule type="cellIs" dxfId="1" priority="17" operator="equal">
      <formula>"RED"</formula>
    </cfRule>
  </conditionalFormatting>
  <conditionalFormatting sqref="G24">
    <cfRule type="cellIs" dxfId="2" priority="18" operator="equal">
      <formula>"GREEN"</formula>
    </cfRule>
  </conditionalFormatting>
  <conditionalFormatting sqref="G25">
    <cfRule type="cellIs" dxfId="0" priority="19" operator="equal">
      <formula>"AMBER"</formula>
    </cfRule>
  </conditionalFormatting>
  <conditionalFormatting sqref="G25">
    <cfRule type="cellIs" dxfId="1" priority="20" operator="equal">
      <formula>"RED"</formula>
    </cfRule>
  </conditionalFormatting>
  <conditionalFormatting sqref="G25">
    <cfRule type="cellIs" dxfId="2" priority="21" operator="equal">
      <formula>"GREEN"</formula>
    </cfRule>
  </conditionalFormatting>
  <conditionalFormatting sqref="G26">
    <cfRule type="cellIs" dxfId="0" priority="22" operator="equal">
      <formula>"AMBER"</formula>
    </cfRule>
  </conditionalFormatting>
  <conditionalFormatting sqref="G26">
    <cfRule type="cellIs" dxfId="1" priority="23" operator="equal">
      <formula>"RED"</formula>
    </cfRule>
  </conditionalFormatting>
  <conditionalFormatting sqref="G26">
    <cfRule type="cellIs" dxfId="2" priority="24" operator="equal">
      <formula>"GREEN"</formula>
    </cfRule>
  </conditionalFormatting>
  <conditionalFormatting sqref="G27">
    <cfRule type="cellIs" dxfId="0" priority="25" operator="equal">
      <formula>"AMBER"</formula>
    </cfRule>
  </conditionalFormatting>
  <conditionalFormatting sqref="G27">
    <cfRule type="cellIs" dxfId="1" priority="26" operator="equal">
      <formula>"RED"</formula>
    </cfRule>
  </conditionalFormatting>
  <conditionalFormatting sqref="G27">
    <cfRule type="cellIs" dxfId="2" priority="27" operator="equal">
      <formula>"GREEN"</formula>
    </cfRule>
  </conditionalFormatting>
  <conditionalFormatting sqref="H19">
    <cfRule type="cellIs" dxfId="0" priority="28" operator="equal">
      <formula>"AMBER"</formula>
    </cfRule>
  </conditionalFormatting>
  <conditionalFormatting sqref="H19">
    <cfRule type="cellIs" dxfId="1" priority="29" operator="equal">
      <formula>"RED"</formula>
    </cfRule>
  </conditionalFormatting>
  <conditionalFormatting sqref="H19">
    <cfRule type="cellIs" dxfId="2" priority="30" operator="equal">
      <formula>"GREEN"</formula>
    </cfRule>
  </conditionalFormatting>
  <conditionalFormatting sqref="H20">
    <cfRule type="cellIs" dxfId="0" priority="31" operator="equal">
      <formula>"AMBER"</formula>
    </cfRule>
  </conditionalFormatting>
  <conditionalFormatting sqref="H20">
    <cfRule type="cellIs" dxfId="1" priority="32" operator="equal">
      <formula>"RED"</formula>
    </cfRule>
  </conditionalFormatting>
  <conditionalFormatting sqref="H20">
    <cfRule type="cellIs" dxfId="2" priority="33" operator="equal">
      <formula>"GREEN"</formula>
    </cfRule>
  </conditionalFormatting>
  <conditionalFormatting sqref="H21">
    <cfRule type="cellIs" dxfId="0" priority="34" operator="equal">
      <formula>"AMBER"</formula>
    </cfRule>
  </conditionalFormatting>
  <conditionalFormatting sqref="H21">
    <cfRule type="cellIs" dxfId="1" priority="35" operator="equal">
      <formula>"RED"</formula>
    </cfRule>
  </conditionalFormatting>
  <conditionalFormatting sqref="H21">
    <cfRule type="cellIs" dxfId="2" priority="36" operator="equal">
      <formula>"GREEN"</formula>
    </cfRule>
  </conditionalFormatting>
  <conditionalFormatting sqref="H22">
    <cfRule type="cellIs" dxfId="0" priority="37" operator="equal">
      <formula>"AMBER"</formula>
    </cfRule>
  </conditionalFormatting>
  <conditionalFormatting sqref="H22">
    <cfRule type="cellIs" dxfId="1" priority="38" operator="equal">
      <formula>"RED"</formula>
    </cfRule>
  </conditionalFormatting>
  <conditionalFormatting sqref="H22">
    <cfRule type="cellIs" dxfId="2" priority="39" operator="equal">
      <formula>"GREEN"</formula>
    </cfRule>
  </conditionalFormatting>
  <conditionalFormatting sqref="H23">
    <cfRule type="cellIs" dxfId="0" priority="40" operator="equal">
      <formula>"AMBER"</formula>
    </cfRule>
  </conditionalFormatting>
  <conditionalFormatting sqref="H23">
    <cfRule type="cellIs" dxfId="1" priority="41" operator="equal">
      <formula>"RED"</formula>
    </cfRule>
  </conditionalFormatting>
  <conditionalFormatting sqref="H23">
    <cfRule type="cellIs" dxfId="2" priority="42" operator="equal">
      <formula>"GREEN"</formula>
    </cfRule>
  </conditionalFormatting>
  <conditionalFormatting sqref="H24">
    <cfRule type="cellIs" dxfId="0" priority="43" operator="equal">
      <formula>"AMBER"</formula>
    </cfRule>
  </conditionalFormatting>
  <conditionalFormatting sqref="H24">
    <cfRule type="cellIs" dxfId="1" priority="44" operator="equal">
      <formula>"RED"</formula>
    </cfRule>
  </conditionalFormatting>
  <conditionalFormatting sqref="H24">
    <cfRule type="cellIs" dxfId="2" priority="45" operator="equal">
      <formula>"GREEN"</formula>
    </cfRule>
  </conditionalFormatting>
  <conditionalFormatting sqref="H25">
    <cfRule type="cellIs" dxfId="0" priority="46" operator="equal">
      <formula>"AMBER"</formula>
    </cfRule>
  </conditionalFormatting>
  <conditionalFormatting sqref="H25">
    <cfRule type="cellIs" dxfId="1" priority="47" operator="equal">
      <formula>"RED"</formula>
    </cfRule>
  </conditionalFormatting>
  <conditionalFormatting sqref="H25">
    <cfRule type="cellIs" dxfId="2" priority="48" operator="equal">
      <formula>"GREEN"</formula>
    </cfRule>
  </conditionalFormatting>
  <conditionalFormatting sqref="H26">
    <cfRule type="cellIs" dxfId="0" priority="49" operator="equal">
      <formula>"AMBER"</formula>
    </cfRule>
  </conditionalFormatting>
  <conditionalFormatting sqref="H26">
    <cfRule type="cellIs" dxfId="1" priority="50" operator="equal">
      <formula>"RED"</formula>
    </cfRule>
  </conditionalFormatting>
  <conditionalFormatting sqref="H26">
    <cfRule type="cellIs" dxfId="2" priority="51" operator="equal">
      <formula>"GREEN"</formula>
    </cfRule>
  </conditionalFormatting>
  <conditionalFormatting sqref="H27">
    <cfRule type="cellIs" dxfId="0" priority="52" operator="equal">
      <formula>"AMBER"</formula>
    </cfRule>
  </conditionalFormatting>
  <conditionalFormatting sqref="H27">
    <cfRule type="cellIs" dxfId="1" priority="53" operator="equal">
      <formula>"RED"</formula>
    </cfRule>
  </conditionalFormatting>
  <conditionalFormatting sqref="H27">
    <cfRule type="cellIs" dxfId="2" priority="54" operator="equal">
      <formula>"GREEN"</formula>
    </cfRule>
  </conditionalFormatting>
  <conditionalFormatting sqref="B1">
    <cfRule type="cellIs" dxfId="0" priority="55" operator="equal">
      <formula>"AMBER"</formula>
    </cfRule>
  </conditionalFormatting>
  <conditionalFormatting sqref="B1">
    <cfRule type="cellIs" dxfId="1" priority="56" operator="equal">
      <formula>"RED"</formula>
    </cfRule>
  </conditionalFormatting>
  <conditionalFormatting sqref="B1">
    <cfRule type="cellIs" dxfId="2" priority="57" operator="equal">
      <formula>"GREEN"</formula>
    </cfRule>
  </conditionalFormatting>
  <conditionalFormatting sqref="B2">
    <cfRule type="cellIs" dxfId="0" priority="58" operator="equal">
      <formula>"AMBER"</formula>
    </cfRule>
  </conditionalFormatting>
  <conditionalFormatting sqref="B2">
    <cfRule type="cellIs" dxfId="1" priority="59" operator="equal">
      <formula>"RED"</formula>
    </cfRule>
  </conditionalFormatting>
  <conditionalFormatting sqref="B2">
    <cfRule type="cellIs" dxfId="2" priority="60" operator="equal">
      <formula>"GREEN"</formula>
    </cfRule>
  </conditionalFormatting>
  <conditionalFormatting sqref="B3">
    <cfRule type="cellIs" dxfId="0" priority="61" operator="equal">
      <formula>"AMBER"</formula>
    </cfRule>
  </conditionalFormatting>
  <conditionalFormatting sqref="B3">
    <cfRule type="cellIs" dxfId="1" priority="62" operator="equal">
      <formula>"RED"</formula>
    </cfRule>
  </conditionalFormatting>
  <conditionalFormatting sqref="B3">
    <cfRule type="cellIs" dxfId="2" priority="63" operator="equal">
      <formula>"GREEN"</formula>
    </cfRule>
  </conditionalFormatting>
  <conditionalFormatting sqref="B4">
    <cfRule type="cellIs" dxfId="0" priority="64" operator="equal">
      <formula>"AMBER"</formula>
    </cfRule>
  </conditionalFormatting>
  <conditionalFormatting sqref="B4">
    <cfRule type="cellIs" dxfId="1" priority="65" operator="equal">
      <formula>"RED"</formula>
    </cfRule>
  </conditionalFormatting>
  <conditionalFormatting sqref="B4">
    <cfRule type="cellIs" dxfId="2" priority="66" operator="equal">
      <formula>"GREEN"</formula>
    </cfRule>
  </conditionalFormatting>
  <conditionalFormatting sqref="B5">
    <cfRule type="cellIs" dxfId="0" priority="67" operator="equal">
      <formula>"AMBER"</formula>
    </cfRule>
  </conditionalFormatting>
  <conditionalFormatting sqref="B5">
    <cfRule type="cellIs" dxfId="1" priority="68" operator="equal">
      <formula>"RED"</formula>
    </cfRule>
  </conditionalFormatting>
  <conditionalFormatting sqref="B5">
    <cfRule type="cellIs" dxfId="2" priority="69" operator="equal">
      <formula>"GREEN"</formula>
    </cfRule>
  </conditionalFormatting>
  <conditionalFormatting sqref="B6">
    <cfRule type="cellIs" dxfId="0" priority="70" operator="equal">
      <formula>"AMBER"</formula>
    </cfRule>
  </conditionalFormatting>
  <conditionalFormatting sqref="B6">
    <cfRule type="cellIs" dxfId="1" priority="71" operator="equal">
      <formula>"RED"</formula>
    </cfRule>
  </conditionalFormatting>
  <conditionalFormatting sqref="B6">
    <cfRule type="cellIs" dxfId="2" priority="72" operator="equal">
      <formula>"GREEN"</formula>
    </cfRule>
  </conditionalFormatting>
  <conditionalFormatting sqref="B7">
    <cfRule type="cellIs" dxfId="0" priority="73" operator="equal">
      <formula>"AMBER"</formula>
    </cfRule>
  </conditionalFormatting>
  <conditionalFormatting sqref="B7">
    <cfRule type="cellIs" dxfId="1" priority="74" operator="equal">
      <formula>"RED"</formula>
    </cfRule>
  </conditionalFormatting>
  <conditionalFormatting sqref="B7">
    <cfRule type="cellIs" dxfId="2" priority="75" operator="equal">
      <formula>"GREEN"</formula>
    </cfRule>
  </conditionalFormatting>
  <conditionalFormatting sqref="B8">
    <cfRule type="cellIs" dxfId="0" priority="76" operator="equal">
      <formula>"AMBER"</formula>
    </cfRule>
  </conditionalFormatting>
  <conditionalFormatting sqref="B8">
    <cfRule type="cellIs" dxfId="1" priority="77" operator="equal">
      <formula>"RED"</formula>
    </cfRule>
  </conditionalFormatting>
  <conditionalFormatting sqref="B8">
    <cfRule type="cellIs" dxfId="2" priority="78" operator="equal">
      <formula>"GREEN"</formula>
    </cfRule>
  </conditionalFormatting>
  <conditionalFormatting sqref="B9">
    <cfRule type="cellIs" dxfId="0" priority="79" operator="equal">
      <formula>"AMBER"</formula>
    </cfRule>
  </conditionalFormatting>
  <conditionalFormatting sqref="B9">
    <cfRule type="cellIs" dxfId="1" priority="80" operator="equal">
      <formula>"RED"</formula>
    </cfRule>
  </conditionalFormatting>
  <conditionalFormatting sqref="B9">
    <cfRule type="cellIs" dxfId="2" priority="81" operator="equal">
      <formula>"GREEN"</formula>
    </cfRule>
  </conditionalFormatting>
  <conditionalFormatting sqref="C1">
    <cfRule type="cellIs" dxfId="0" priority="82" operator="equal">
      <formula>"AMBER"</formula>
    </cfRule>
  </conditionalFormatting>
  <conditionalFormatting sqref="C1">
    <cfRule type="cellIs" dxfId="1" priority="83" operator="equal">
      <formula>"RED"</formula>
    </cfRule>
  </conditionalFormatting>
  <conditionalFormatting sqref="C1">
    <cfRule type="cellIs" dxfId="2" priority="84" operator="equal">
      <formula>"GREEN"</formula>
    </cfRule>
  </conditionalFormatting>
  <conditionalFormatting sqref="C2">
    <cfRule type="cellIs" dxfId="0" priority="85" operator="equal">
      <formula>"AMBER"</formula>
    </cfRule>
  </conditionalFormatting>
  <conditionalFormatting sqref="C2">
    <cfRule type="cellIs" dxfId="1" priority="86" operator="equal">
      <formula>"RED"</formula>
    </cfRule>
  </conditionalFormatting>
  <conditionalFormatting sqref="C2">
    <cfRule type="cellIs" dxfId="2" priority="87" operator="equal">
      <formula>"GREEN"</formula>
    </cfRule>
  </conditionalFormatting>
  <conditionalFormatting sqref="C3">
    <cfRule type="cellIs" dxfId="0" priority="88" operator="equal">
      <formula>"AMBER"</formula>
    </cfRule>
  </conditionalFormatting>
  <conditionalFormatting sqref="C3">
    <cfRule type="cellIs" dxfId="1" priority="89" operator="equal">
      <formula>"RED"</formula>
    </cfRule>
  </conditionalFormatting>
  <conditionalFormatting sqref="C3">
    <cfRule type="cellIs" dxfId="2" priority="90" operator="equal">
      <formula>"GREEN"</formula>
    </cfRule>
  </conditionalFormatting>
  <conditionalFormatting sqref="C4">
    <cfRule type="cellIs" dxfId="0" priority="91" operator="equal">
      <formula>"AMBER"</formula>
    </cfRule>
  </conditionalFormatting>
  <conditionalFormatting sqref="C4">
    <cfRule type="cellIs" dxfId="1" priority="92" operator="equal">
      <formula>"RED"</formula>
    </cfRule>
  </conditionalFormatting>
  <conditionalFormatting sqref="C4">
    <cfRule type="cellIs" dxfId="2" priority="93" operator="equal">
      <formula>"GREEN"</formula>
    </cfRule>
  </conditionalFormatting>
  <conditionalFormatting sqref="C5">
    <cfRule type="cellIs" dxfId="0" priority="94" operator="equal">
      <formula>"AMBER"</formula>
    </cfRule>
  </conditionalFormatting>
  <conditionalFormatting sqref="C5">
    <cfRule type="cellIs" dxfId="1" priority="95" operator="equal">
      <formula>"RED"</formula>
    </cfRule>
  </conditionalFormatting>
  <conditionalFormatting sqref="C5">
    <cfRule type="cellIs" dxfId="2" priority="96" operator="equal">
      <formula>"GREEN"</formula>
    </cfRule>
  </conditionalFormatting>
  <conditionalFormatting sqref="C6">
    <cfRule type="cellIs" dxfId="0" priority="97" operator="equal">
      <formula>"AMBER"</formula>
    </cfRule>
  </conditionalFormatting>
  <conditionalFormatting sqref="C6">
    <cfRule type="cellIs" dxfId="1" priority="98" operator="equal">
      <formula>"RED"</formula>
    </cfRule>
  </conditionalFormatting>
  <conditionalFormatting sqref="C6">
    <cfRule type="cellIs" dxfId="2" priority="99" operator="equal">
      <formula>"GREEN"</formula>
    </cfRule>
  </conditionalFormatting>
  <conditionalFormatting sqref="C7">
    <cfRule type="cellIs" dxfId="0" priority="100" operator="equal">
      <formula>"AMBER"</formula>
    </cfRule>
  </conditionalFormatting>
  <conditionalFormatting sqref="C7">
    <cfRule type="cellIs" dxfId="1" priority="101" operator="equal">
      <formula>"RED"</formula>
    </cfRule>
  </conditionalFormatting>
  <conditionalFormatting sqref="C7">
    <cfRule type="cellIs" dxfId="2" priority="102" operator="equal">
      <formula>"GREEN"</formula>
    </cfRule>
  </conditionalFormatting>
  <conditionalFormatting sqref="C8">
    <cfRule type="cellIs" dxfId="0" priority="103" operator="equal">
      <formula>"AMBER"</formula>
    </cfRule>
  </conditionalFormatting>
  <conditionalFormatting sqref="C8">
    <cfRule type="cellIs" dxfId="1" priority="104" operator="equal">
      <formula>"RED"</formula>
    </cfRule>
  </conditionalFormatting>
  <conditionalFormatting sqref="C8">
    <cfRule type="cellIs" dxfId="2" priority="105" operator="equal">
      <formula>"GREEN"</formula>
    </cfRule>
  </conditionalFormatting>
  <conditionalFormatting sqref="C9">
    <cfRule type="cellIs" dxfId="0" priority="106" operator="equal">
      <formula>"AMBER"</formula>
    </cfRule>
  </conditionalFormatting>
  <conditionalFormatting sqref="C9">
    <cfRule type="cellIs" dxfId="1" priority="107" operator="equal">
      <formula>"RED"</formula>
    </cfRule>
  </conditionalFormatting>
  <conditionalFormatting sqref="C9">
    <cfRule type="cellIs" dxfId="2" priority="108" operator="equal">
      <formula>"GREEN"</formula>
    </cfRule>
  </conditionalFormatting>
  <conditionalFormatting sqref="B15">
    <cfRule type="cellIs" dxfId="0" priority="109" operator="equal">
      <formula>"AMBER"</formula>
    </cfRule>
  </conditionalFormatting>
  <conditionalFormatting sqref="B15">
    <cfRule type="cellIs" dxfId="1" priority="110" operator="equal">
      <formula>"RED"</formula>
    </cfRule>
  </conditionalFormatting>
  <conditionalFormatting sqref="B15">
    <cfRule type="cellIs" dxfId="2" priority="111" operator="equal">
      <formula>"GREEN"</formula>
    </cfRule>
  </conditionalFormatting>
  <conditionalFormatting sqref="B16">
    <cfRule type="cellIs" dxfId="0" priority="112" operator="equal">
      <formula>"AMBER"</formula>
    </cfRule>
  </conditionalFormatting>
  <conditionalFormatting sqref="B16">
    <cfRule type="cellIs" dxfId="1" priority="113" operator="equal">
      <formula>"RED"</formula>
    </cfRule>
  </conditionalFormatting>
  <conditionalFormatting sqref="B16">
    <cfRule type="cellIs" dxfId="2" priority="114" operator="equal">
      <formula>"GREEN"</formula>
    </cfRule>
  </conditionalFormatting>
  <conditionalFormatting sqref="B17">
    <cfRule type="cellIs" dxfId="0" priority="115" operator="equal">
      <formula>"AMBER"</formula>
    </cfRule>
  </conditionalFormatting>
  <conditionalFormatting sqref="B17">
    <cfRule type="cellIs" dxfId="1" priority="116" operator="equal">
      <formula>"RED"</formula>
    </cfRule>
  </conditionalFormatting>
  <conditionalFormatting sqref="B17">
    <cfRule type="cellIs" dxfId="2" priority="117" operator="equal">
      <formula>"GREEN"</formula>
    </cfRule>
  </conditionalFormatting>
  <conditionalFormatting sqref="B18">
    <cfRule type="cellIs" dxfId="0" priority="118" operator="equal">
      <formula>"AMBER"</formula>
    </cfRule>
  </conditionalFormatting>
  <conditionalFormatting sqref="B18">
    <cfRule type="cellIs" dxfId="1" priority="119" operator="equal">
      <formula>"RED"</formula>
    </cfRule>
  </conditionalFormatting>
  <conditionalFormatting sqref="B18">
    <cfRule type="cellIs" dxfId="2" priority="120" operator="equal">
      <formula>"GREEN"</formula>
    </cfRule>
  </conditionalFormatting>
  <conditionalFormatting sqref="B19">
    <cfRule type="cellIs" dxfId="0" priority="121" operator="equal">
      <formula>"AMBER"</formula>
    </cfRule>
  </conditionalFormatting>
  <conditionalFormatting sqref="B19">
    <cfRule type="cellIs" dxfId="1" priority="122" operator="equal">
      <formula>"RED"</formula>
    </cfRule>
  </conditionalFormatting>
  <conditionalFormatting sqref="B19">
    <cfRule type="cellIs" dxfId="2" priority="123" operator="equal">
      <formula>"GREEN"</formula>
    </cfRule>
  </conditionalFormatting>
  <conditionalFormatting sqref="B20">
    <cfRule type="cellIs" dxfId="0" priority="124" operator="equal">
      <formula>"AMBER"</formula>
    </cfRule>
  </conditionalFormatting>
  <conditionalFormatting sqref="B20">
    <cfRule type="cellIs" dxfId="1" priority="125" operator="equal">
      <formula>"RED"</formula>
    </cfRule>
  </conditionalFormatting>
  <conditionalFormatting sqref="B20">
    <cfRule type="cellIs" dxfId="2" priority="126" operator="equal">
      <formula>"GREEN"</formula>
    </cfRule>
  </conditionalFormatting>
  <conditionalFormatting sqref="B21">
    <cfRule type="cellIs" dxfId="0" priority="127" operator="equal">
      <formula>"AMBER"</formula>
    </cfRule>
  </conditionalFormatting>
  <conditionalFormatting sqref="B21">
    <cfRule type="cellIs" dxfId="1" priority="128" operator="equal">
      <formula>"RED"</formula>
    </cfRule>
  </conditionalFormatting>
  <conditionalFormatting sqref="B21">
    <cfRule type="cellIs" dxfId="2" priority="129" operator="equal">
      <formula>"GREEN"</formula>
    </cfRule>
  </conditionalFormatting>
  <conditionalFormatting sqref="B22">
    <cfRule type="cellIs" dxfId="0" priority="130" operator="equal">
      <formula>"AMBER"</formula>
    </cfRule>
  </conditionalFormatting>
  <conditionalFormatting sqref="B22">
    <cfRule type="cellIs" dxfId="1" priority="131" operator="equal">
      <formula>"RED"</formula>
    </cfRule>
  </conditionalFormatting>
  <conditionalFormatting sqref="B22">
    <cfRule type="cellIs" dxfId="2" priority="132" operator="equal">
      <formula>"GREEN"</formula>
    </cfRule>
  </conditionalFormatting>
  <conditionalFormatting sqref="B23">
    <cfRule type="cellIs" dxfId="0" priority="133" operator="equal">
      <formula>"AMBER"</formula>
    </cfRule>
  </conditionalFormatting>
  <conditionalFormatting sqref="B23">
    <cfRule type="cellIs" dxfId="1" priority="134" operator="equal">
      <formula>"RED"</formula>
    </cfRule>
  </conditionalFormatting>
  <conditionalFormatting sqref="B23">
    <cfRule type="cellIs" dxfId="2" priority="135" operator="equal">
      <formula>"GREEN"</formula>
    </cfRule>
  </conditionalFormatting>
  <conditionalFormatting sqref="B24">
    <cfRule type="cellIs" dxfId="0" priority="136" operator="equal">
      <formula>"AMBER"</formula>
    </cfRule>
  </conditionalFormatting>
  <conditionalFormatting sqref="B24">
    <cfRule type="cellIs" dxfId="1" priority="137" operator="equal">
      <formula>"RED"</formula>
    </cfRule>
  </conditionalFormatting>
  <conditionalFormatting sqref="B24">
    <cfRule type="cellIs" dxfId="2" priority="138" operator="equal">
      <formula>"GREEN"</formula>
    </cfRule>
  </conditionalFormatting>
  <conditionalFormatting sqref="B25">
    <cfRule type="cellIs" dxfId="0" priority="139" operator="equal">
      <formula>"AMBER"</formula>
    </cfRule>
  </conditionalFormatting>
  <conditionalFormatting sqref="B25">
    <cfRule type="cellIs" dxfId="1" priority="140" operator="equal">
      <formula>"RED"</formula>
    </cfRule>
  </conditionalFormatting>
  <conditionalFormatting sqref="B25">
    <cfRule type="cellIs" dxfId="2" priority="141" operator="equal">
      <formula>"GREEN"</formula>
    </cfRule>
  </conditionalFormatting>
  <conditionalFormatting sqref="B26">
    <cfRule type="cellIs" dxfId="0" priority="142" operator="equal">
      <formula>"AMBER"</formula>
    </cfRule>
  </conditionalFormatting>
  <conditionalFormatting sqref="B26">
    <cfRule type="cellIs" dxfId="1" priority="143" operator="equal">
      <formula>"RED"</formula>
    </cfRule>
  </conditionalFormatting>
  <conditionalFormatting sqref="B26">
    <cfRule type="cellIs" dxfId="2" priority="144" operator="equal">
      <formula>"GREEN"</formula>
    </cfRule>
  </conditionalFormatting>
  <conditionalFormatting sqref="B27">
    <cfRule type="cellIs" dxfId="0" priority="145" operator="equal">
      <formula>"AMBER"</formula>
    </cfRule>
  </conditionalFormatting>
  <conditionalFormatting sqref="B27">
    <cfRule type="cellIs" dxfId="1" priority="146" operator="equal">
      <formula>"RED"</formula>
    </cfRule>
  </conditionalFormatting>
  <conditionalFormatting sqref="B27">
    <cfRule type="cellIs" dxfId="2" priority="147" operator="equal">
      <formula>"GREEN"</formula>
    </cfRule>
  </conditionalFormatting>
  <conditionalFormatting sqref="B28">
    <cfRule type="cellIs" dxfId="0" priority="148" operator="equal">
      <formula>"AMBER"</formula>
    </cfRule>
  </conditionalFormatting>
  <conditionalFormatting sqref="B28">
    <cfRule type="cellIs" dxfId="1" priority="149" operator="equal">
      <formula>"RED"</formula>
    </cfRule>
  </conditionalFormatting>
  <conditionalFormatting sqref="B28">
    <cfRule type="cellIs" dxfId="2" priority="150" operator="equal">
      <formula>"GREEN"</formula>
    </cfRule>
  </conditionalFormatting>
  <conditionalFormatting sqref="B29">
    <cfRule type="cellIs" dxfId="0" priority="151" operator="equal">
      <formula>"AMBER"</formula>
    </cfRule>
  </conditionalFormatting>
  <conditionalFormatting sqref="B29">
    <cfRule type="cellIs" dxfId="1" priority="152" operator="equal">
      <formula>"RED"</formula>
    </cfRule>
  </conditionalFormatting>
  <conditionalFormatting sqref="B29">
    <cfRule type="cellIs" dxfId="2" priority="153" operator="equal">
      <formula>"GREEN"</formula>
    </cfRule>
  </conditionalFormatting>
  <conditionalFormatting sqref="B30">
    <cfRule type="cellIs" dxfId="0" priority="154" operator="equal">
      <formula>"AMBER"</formula>
    </cfRule>
  </conditionalFormatting>
  <conditionalFormatting sqref="B30">
    <cfRule type="cellIs" dxfId="1" priority="155" operator="equal">
      <formula>"RED"</formula>
    </cfRule>
  </conditionalFormatting>
  <conditionalFormatting sqref="B30">
    <cfRule type="cellIs" dxfId="2" priority="156" operator="equal">
      <formula>"GREEN"</formula>
    </cfRule>
  </conditionalFormatting>
  <conditionalFormatting sqref="B31">
    <cfRule type="cellIs" dxfId="0" priority="157" operator="equal">
      <formula>"AMBER"</formula>
    </cfRule>
  </conditionalFormatting>
  <conditionalFormatting sqref="B31">
    <cfRule type="cellIs" dxfId="1" priority="158" operator="equal">
      <formula>"RED"</formula>
    </cfRule>
  </conditionalFormatting>
  <conditionalFormatting sqref="B31">
    <cfRule type="cellIs" dxfId="2" priority="159" operator="equal">
      <formula>"GREEN"</formula>
    </cfRule>
  </conditionalFormatting>
  <conditionalFormatting sqref="B33">
    <cfRule type="cellIs" dxfId="0" priority="160" operator="equal">
      <formula>"AMBER"</formula>
    </cfRule>
  </conditionalFormatting>
  <conditionalFormatting sqref="B33">
    <cfRule type="cellIs" dxfId="1" priority="161" operator="equal">
      <formula>"RED"</formula>
    </cfRule>
  </conditionalFormatting>
  <conditionalFormatting sqref="B33">
    <cfRule type="cellIs" dxfId="2" priority="162" operator="equal">
      <formula>"GREEN"</formula>
    </cfRule>
  </conditionalFormatting>
  <conditionalFormatting sqref="B34">
    <cfRule type="cellIs" dxfId="0" priority="163" operator="equal">
      <formula>"AMBER"</formula>
    </cfRule>
  </conditionalFormatting>
  <conditionalFormatting sqref="B34">
    <cfRule type="cellIs" dxfId="1" priority="164" operator="equal">
      <formula>"RED"</formula>
    </cfRule>
  </conditionalFormatting>
  <conditionalFormatting sqref="B34">
    <cfRule type="cellIs" dxfId="2" priority="165" operator="equal">
      <formula>"GREEN"</formula>
    </cfRule>
  </conditionalFormatting>
  <conditionalFormatting sqref="C15">
    <cfRule type="cellIs" dxfId="0" priority="166" operator="equal">
      <formula>"AMBER"</formula>
    </cfRule>
  </conditionalFormatting>
  <conditionalFormatting sqref="C15">
    <cfRule type="cellIs" dxfId="1" priority="167" operator="equal">
      <formula>"RED"</formula>
    </cfRule>
  </conditionalFormatting>
  <conditionalFormatting sqref="C15">
    <cfRule type="cellIs" dxfId="2" priority="168" operator="equal">
      <formula>"GREEN"</formula>
    </cfRule>
  </conditionalFormatting>
  <conditionalFormatting sqref="C16">
    <cfRule type="cellIs" dxfId="0" priority="169" operator="equal">
      <formula>"AMBER"</formula>
    </cfRule>
  </conditionalFormatting>
  <conditionalFormatting sqref="C16">
    <cfRule type="cellIs" dxfId="1" priority="170" operator="equal">
      <formula>"RED"</formula>
    </cfRule>
  </conditionalFormatting>
  <conditionalFormatting sqref="C16">
    <cfRule type="cellIs" dxfId="2" priority="171" operator="equal">
      <formula>"GREEN"</formula>
    </cfRule>
  </conditionalFormatting>
  <conditionalFormatting sqref="C17">
    <cfRule type="cellIs" dxfId="0" priority="172" operator="equal">
      <formula>"AMBER"</formula>
    </cfRule>
  </conditionalFormatting>
  <conditionalFormatting sqref="C17">
    <cfRule type="cellIs" dxfId="1" priority="173" operator="equal">
      <formula>"RED"</formula>
    </cfRule>
  </conditionalFormatting>
  <conditionalFormatting sqref="C17">
    <cfRule type="cellIs" dxfId="2" priority="174" operator="equal">
      <formula>"GREEN"</formula>
    </cfRule>
  </conditionalFormatting>
  <conditionalFormatting sqref="C18">
    <cfRule type="cellIs" dxfId="0" priority="175" operator="equal">
      <formula>"AMBER"</formula>
    </cfRule>
  </conditionalFormatting>
  <conditionalFormatting sqref="C18">
    <cfRule type="cellIs" dxfId="1" priority="176" operator="equal">
      <formula>"RED"</formula>
    </cfRule>
  </conditionalFormatting>
  <conditionalFormatting sqref="C18">
    <cfRule type="cellIs" dxfId="2" priority="177" operator="equal">
      <formula>"GREEN"</formula>
    </cfRule>
  </conditionalFormatting>
  <conditionalFormatting sqref="C19">
    <cfRule type="cellIs" dxfId="0" priority="178" operator="equal">
      <formula>"AMBER"</formula>
    </cfRule>
  </conditionalFormatting>
  <conditionalFormatting sqref="C19">
    <cfRule type="cellIs" dxfId="1" priority="179" operator="equal">
      <formula>"RED"</formula>
    </cfRule>
  </conditionalFormatting>
  <conditionalFormatting sqref="C19">
    <cfRule type="cellIs" dxfId="2" priority="180" operator="equal">
      <formula>"GREEN"</formula>
    </cfRule>
  </conditionalFormatting>
  <conditionalFormatting sqref="C20">
    <cfRule type="cellIs" dxfId="0" priority="181" operator="equal">
      <formula>"AMBER"</formula>
    </cfRule>
  </conditionalFormatting>
  <conditionalFormatting sqref="C20">
    <cfRule type="cellIs" dxfId="1" priority="182" operator="equal">
      <formula>"RED"</formula>
    </cfRule>
  </conditionalFormatting>
  <conditionalFormatting sqref="C20">
    <cfRule type="cellIs" dxfId="2" priority="183" operator="equal">
      <formula>"GREEN"</formula>
    </cfRule>
  </conditionalFormatting>
  <conditionalFormatting sqref="C21">
    <cfRule type="cellIs" dxfId="0" priority="184" operator="equal">
      <formula>"AMBER"</formula>
    </cfRule>
  </conditionalFormatting>
  <conditionalFormatting sqref="C21">
    <cfRule type="cellIs" dxfId="1" priority="185" operator="equal">
      <formula>"RED"</formula>
    </cfRule>
  </conditionalFormatting>
  <conditionalFormatting sqref="C21">
    <cfRule type="cellIs" dxfId="2" priority="186" operator="equal">
      <formula>"GREEN"</formula>
    </cfRule>
  </conditionalFormatting>
  <conditionalFormatting sqref="C22">
    <cfRule type="cellIs" dxfId="0" priority="187" operator="equal">
      <formula>"AMBER"</formula>
    </cfRule>
  </conditionalFormatting>
  <conditionalFormatting sqref="C22">
    <cfRule type="cellIs" dxfId="1" priority="188" operator="equal">
      <formula>"RED"</formula>
    </cfRule>
  </conditionalFormatting>
  <conditionalFormatting sqref="C22">
    <cfRule type="cellIs" dxfId="2" priority="189" operator="equal">
      <formula>"GREEN"</formula>
    </cfRule>
  </conditionalFormatting>
  <conditionalFormatting sqref="C23">
    <cfRule type="cellIs" dxfId="0" priority="190" operator="equal">
      <formula>"AMBER"</formula>
    </cfRule>
  </conditionalFormatting>
  <conditionalFormatting sqref="C23">
    <cfRule type="cellIs" dxfId="1" priority="191" operator="equal">
      <formula>"RED"</formula>
    </cfRule>
  </conditionalFormatting>
  <conditionalFormatting sqref="C23">
    <cfRule type="cellIs" dxfId="2" priority="192" operator="equal">
      <formula>"GREEN"</formula>
    </cfRule>
  </conditionalFormatting>
  <conditionalFormatting sqref="C24">
    <cfRule type="cellIs" dxfId="0" priority="193" operator="equal">
      <formula>"AMBER"</formula>
    </cfRule>
  </conditionalFormatting>
  <conditionalFormatting sqref="C24">
    <cfRule type="cellIs" dxfId="1" priority="194" operator="equal">
      <formula>"RED"</formula>
    </cfRule>
  </conditionalFormatting>
  <conditionalFormatting sqref="C24">
    <cfRule type="cellIs" dxfId="2" priority="195" operator="equal">
      <formula>"GREEN"</formula>
    </cfRule>
  </conditionalFormatting>
  <conditionalFormatting sqref="C25">
    <cfRule type="cellIs" dxfId="0" priority="196" operator="equal">
      <formula>"AMBER"</formula>
    </cfRule>
  </conditionalFormatting>
  <conditionalFormatting sqref="C25">
    <cfRule type="cellIs" dxfId="1" priority="197" operator="equal">
      <formula>"RED"</formula>
    </cfRule>
  </conditionalFormatting>
  <conditionalFormatting sqref="C25">
    <cfRule type="cellIs" dxfId="2" priority="198" operator="equal">
      <formula>"GREEN"</formula>
    </cfRule>
  </conditionalFormatting>
  <conditionalFormatting sqref="C26">
    <cfRule type="cellIs" dxfId="0" priority="199" operator="equal">
      <formula>"AMBER"</formula>
    </cfRule>
  </conditionalFormatting>
  <conditionalFormatting sqref="C26">
    <cfRule type="cellIs" dxfId="1" priority="200" operator="equal">
      <formula>"RED"</formula>
    </cfRule>
  </conditionalFormatting>
  <conditionalFormatting sqref="C26">
    <cfRule type="cellIs" dxfId="2" priority="201" operator="equal">
      <formula>"GREEN"</formula>
    </cfRule>
  </conditionalFormatting>
  <conditionalFormatting sqref="C27">
    <cfRule type="cellIs" dxfId="0" priority="202" operator="equal">
      <formula>"AMBER"</formula>
    </cfRule>
  </conditionalFormatting>
  <conditionalFormatting sqref="C27">
    <cfRule type="cellIs" dxfId="1" priority="203" operator="equal">
      <formula>"RED"</formula>
    </cfRule>
  </conditionalFormatting>
  <conditionalFormatting sqref="C27">
    <cfRule type="cellIs" dxfId="2" priority="204" operator="equal">
      <formula>"GREEN"</formula>
    </cfRule>
  </conditionalFormatting>
  <conditionalFormatting sqref="C28">
    <cfRule type="cellIs" dxfId="0" priority="205" operator="equal">
      <formula>"AMBER"</formula>
    </cfRule>
  </conditionalFormatting>
  <conditionalFormatting sqref="C28">
    <cfRule type="cellIs" dxfId="1" priority="206" operator="equal">
      <formula>"RED"</formula>
    </cfRule>
  </conditionalFormatting>
  <conditionalFormatting sqref="C28">
    <cfRule type="cellIs" dxfId="2" priority="207" operator="equal">
      <formula>"GREEN"</formula>
    </cfRule>
  </conditionalFormatting>
  <conditionalFormatting sqref="C29">
    <cfRule type="cellIs" dxfId="0" priority="208" operator="equal">
      <formula>"AMBER"</formula>
    </cfRule>
  </conditionalFormatting>
  <conditionalFormatting sqref="C29">
    <cfRule type="cellIs" dxfId="1" priority="209" operator="equal">
      <formula>"RED"</formula>
    </cfRule>
  </conditionalFormatting>
  <conditionalFormatting sqref="C29">
    <cfRule type="cellIs" dxfId="2" priority="210" operator="equal">
      <formula>"GREEN"</formula>
    </cfRule>
  </conditionalFormatting>
  <conditionalFormatting sqref="C30">
    <cfRule type="cellIs" dxfId="0" priority="211" operator="equal">
      <formula>"AMBER"</formula>
    </cfRule>
  </conditionalFormatting>
  <conditionalFormatting sqref="C30">
    <cfRule type="cellIs" dxfId="1" priority="212" operator="equal">
      <formula>"RED"</formula>
    </cfRule>
  </conditionalFormatting>
  <conditionalFormatting sqref="C30">
    <cfRule type="cellIs" dxfId="2" priority="213" operator="equal">
      <formula>"GREEN"</formula>
    </cfRule>
  </conditionalFormatting>
  <conditionalFormatting sqref="C31">
    <cfRule type="cellIs" dxfId="0" priority="214" operator="equal">
      <formula>"AMBER"</formula>
    </cfRule>
  </conditionalFormatting>
  <conditionalFormatting sqref="C31">
    <cfRule type="cellIs" dxfId="1" priority="215" operator="equal">
      <formula>"RED"</formula>
    </cfRule>
  </conditionalFormatting>
  <conditionalFormatting sqref="C31">
    <cfRule type="cellIs" dxfId="2" priority="216" operator="equal">
      <formula>"GREEN"</formula>
    </cfRule>
  </conditionalFormatting>
  <conditionalFormatting sqref="C33">
    <cfRule type="cellIs" dxfId="0" priority="217" operator="equal">
      <formula>"AMBER"</formula>
    </cfRule>
  </conditionalFormatting>
  <conditionalFormatting sqref="C33">
    <cfRule type="cellIs" dxfId="1" priority="218" operator="equal">
      <formula>"RED"</formula>
    </cfRule>
  </conditionalFormatting>
  <conditionalFormatting sqref="C33">
    <cfRule type="cellIs" dxfId="2" priority="219" operator="equal">
      <formula>"GREEN"</formula>
    </cfRule>
  </conditionalFormatting>
  <conditionalFormatting sqref="C34">
    <cfRule type="cellIs" dxfId="0" priority="220" operator="equal">
      <formula>"AMBER"</formula>
    </cfRule>
  </conditionalFormatting>
  <conditionalFormatting sqref="C34">
    <cfRule type="cellIs" dxfId="1" priority="221" operator="equal">
      <formula>"RED"</formula>
    </cfRule>
  </conditionalFormatting>
  <conditionalFormatting sqref="C34">
    <cfRule type="cellIs" dxfId="2" priority="222" operator="equal">
      <formula>"GREEN"</formula>
    </cfRule>
  </conditionalFormatting>
  <conditionalFormatting sqref="D15">
    <cfRule type="cellIs" dxfId="0" priority="223" operator="equal">
      <formula>"AMBER"</formula>
    </cfRule>
  </conditionalFormatting>
  <conditionalFormatting sqref="D15">
    <cfRule type="cellIs" dxfId="1" priority="224" operator="equal">
      <formula>"RED"</formula>
    </cfRule>
  </conditionalFormatting>
  <conditionalFormatting sqref="D15">
    <cfRule type="cellIs" dxfId="2" priority="225" operator="equal">
      <formula>"GREEN"</formula>
    </cfRule>
  </conditionalFormatting>
  <conditionalFormatting sqref="D16">
    <cfRule type="cellIs" dxfId="0" priority="226" operator="equal">
      <formula>"AMBER"</formula>
    </cfRule>
  </conditionalFormatting>
  <conditionalFormatting sqref="D16">
    <cfRule type="cellIs" dxfId="1" priority="227" operator="equal">
      <formula>"RED"</formula>
    </cfRule>
  </conditionalFormatting>
  <conditionalFormatting sqref="D16">
    <cfRule type="cellIs" dxfId="2" priority="228" operator="equal">
      <formula>"GREEN"</formula>
    </cfRule>
  </conditionalFormatting>
  <conditionalFormatting sqref="D17">
    <cfRule type="cellIs" dxfId="0" priority="229" operator="equal">
      <formula>"AMBER"</formula>
    </cfRule>
  </conditionalFormatting>
  <conditionalFormatting sqref="D17">
    <cfRule type="cellIs" dxfId="1" priority="230" operator="equal">
      <formula>"RED"</formula>
    </cfRule>
  </conditionalFormatting>
  <conditionalFormatting sqref="D17">
    <cfRule type="cellIs" dxfId="2" priority="231" operator="equal">
      <formula>"GREEN"</formula>
    </cfRule>
  </conditionalFormatting>
  <conditionalFormatting sqref="D18">
    <cfRule type="cellIs" dxfId="0" priority="232" operator="equal">
      <formula>"AMBER"</formula>
    </cfRule>
  </conditionalFormatting>
  <conditionalFormatting sqref="D18">
    <cfRule type="cellIs" dxfId="1" priority="233" operator="equal">
      <formula>"RED"</formula>
    </cfRule>
  </conditionalFormatting>
  <conditionalFormatting sqref="D18">
    <cfRule type="cellIs" dxfId="2" priority="234" operator="equal">
      <formula>"GREEN"</formula>
    </cfRule>
  </conditionalFormatting>
  <conditionalFormatting sqref="D19">
    <cfRule type="cellIs" dxfId="0" priority="235" operator="equal">
      <formula>"AMBER"</formula>
    </cfRule>
  </conditionalFormatting>
  <conditionalFormatting sqref="D19">
    <cfRule type="cellIs" dxfId="1" priority="236" operator="equal">
      <formula>"RED"</formula>
    </cfRule>
  </conditionalFormatting>
  <conditionalFormatting sqref="D19">
    <cfRule type="cellIs" dxfId="2" priority="237" operator="equal">
      <formula>"GREEN"</formula>
    </cfRule>
  </conditionalFormatting>
  <conditionalFormatting sqref="D20">
    <cfRule type="cellIs" dxfId="0" priority="238" operator="equal">
      <formula>"AMBER"</formula>
    </cfRule>
  </conditionalFormatting>
  <conditionalFormatting sqref="D20">
    <cfRule type="cellIs" dxfId="1" priority="239" operator="equal">
      <formula>"RED"</formula>
    </cfRule>
  </conditionalFormatting>
  <conditionalFormatting sqref="D20">
    <cfRule type="cellIs" dxfId="2" priority="240" operator="equal">
      <formula>"GREEN"</formula>
    </cfRule>
  </conditionalFormatting>
  <conditionalFormatting sqref="D21">
    <cfRule type="cellIs" dxfId="0" priority="241" operator="equal">
      <formula>"AMBER"</formula>
    </cfRule>
  </conditionalFormatting>
  <conditionalFormatting sqref="D21">
    <cfRule type="cellIs" dxfId="1" priority="242" operator="equal">
      <formula>"RED"</formula>
    </cfRule>
  </conditionalFormatting>
  <conditionalFormatting sqref="D21">
    <cfRule type="cellIs" dxfId="2" priority="243" operator="equal">
      <formula>"GREEN"</formula>
    </cfRule>
  </conditionalFormatting>
  <conditionalFormatting sqref="D22">
    <cfRule type="cellIs" dxfId="0" priority="244" operator="equal">
      <formula>"AMBER"</formula>
    </cfRule>
  </conditionalFormatting>
  <conditionalFormatting sqref="D22">
    <cfRule type="cellIs" dxfId="1" priority="245" operator="equal">
      <formula>"RED"</formula>
    </cfRule>
  </conditionalFormatting>
  <conditionalFormatting sqref="D22">
    <cfRule type="cellIs" dxfId="2" priority="246" operator="equal">
      <formula>"GREEN"</formula>
    </cfRule>
  </conditionalFormatting>
  <conditionalFormatting sqref="D23">
    <cfRule type="cellIs" dxfId="0" priority="247" operator="equal">
      <formula>"AMBER"</formula>
    </cfRule>
  </conditionalFormatting>
  <conditionalFormatting sqref="D23">
    <cfRule type="cellIs" dxfId="1" priority="248" operator="equal">
      <formula>"RED"</formula>
    </cfRule>
  </conditionalFormatting>
  <conditionalFormatting sqref="D23">
    <cfRule type="cellIs" dxfId="2" priority="249" operator="equal">
      <formula>"GREEN"</formula>
    </cfRule>
  </conditionalFormatting>
  <conditionalFormatting sqref="D24">
    <cfRule type="cellIs" dxfId="0" priority="250" operator="equal">
      <formula>"AMBER"</formula>
    </cfRule>
  </conditionalFormatting>
  <conditionalFormatting sqref="D24">
    <cfRule type="cellIs" dxfId="1" priority="251" operator="equal">
      <formula>"RED"</formula>
    </cfRule>
  </conditionalFormatting>
  <conditionalFormatting sqref="D24">
    <cfRule type="cellIs" dxfId="2" priority="252" operator="equal">
      <formula>"GREEN"</formula>
    </cfRule>
  </conditionalFormatting>
  <conditionalFormatting sqref="D25">
    <cfRule type="cellIs" dxfId="0" priority="253" operator="equal">
      <formula>"AMBER"</formula>
    </cfRule>
  </conditionalFormatting>
  <conditionalFormatting sqref="D25">
    <cfRule type="cellIs" dxfId="1" priority="254" operator="equal">
      <formula>"RED"</formula>
    </cfRule>
  </conditionalFormatting>
  <conditionalFormatting sqref="D25">
    <cfRule type="cellIs" dxfId="2" priority="255" operator="equal">
      <formula>"GREEN"</formula>
    </cfRule>
  </conditionalFormatting>
  <conditionalFormatting sqref="D26">
    <cfRule type="cellIs" dxfId="0" priority="256" operator="equal">
      <formula>"AMBER"</formula>
    </cfRule>
  </conditionalFormatting>
  <conditionalFormatting sqref="D26">
    <cfRule type="cellIs" dxfId="1" priority="257" operator="equal">
      <formula>"RED"</formula>
    </cfRule>
  </conditionalFormatting>
  <conditionalFormatting sqref="D26">
    <cfRule type="cellIs" dxfId="2" priority="258" operator="equal">
      <formula>"GREEN"</formula>
    </cfRule>
  </conditionalFormatting>
  <conditionalFormatting sqref="D27">
    <cfRule type="cellIs" dxfId="0" priority="259" operator="equal">
      <formula>"AMBER"</formula>
    </cfRule>
  </conditionalFormatting>
  <conditionalFormatting sqref="D27">
    <cfRule type="cellIs" dxfId="1" priority="260" operator="equal">
      <formula>"RED"</formula>
    </cfRule>
  </conditionalFormatting>
  <conditionalFormatting sqref="D27">
    <cfRule type="cellIs" dxfId="2" priority="261" operator="equal">
      <formula>"GREEN"</formula>
    </cfRule>
  </conditionalFormatting>
  <conditionalFormatting sqref="D28">
    <cfRule type="cellIs" dxfId="0" priority="262" operator="equal">
      <formula>"AMBER"</formula>
    </cfRule>
  </conditionalFormatting>
  <conditionalFormatting sqref="D28">
    <cfRule type="cellIs" dxfId="1" priority="263" operator="equal">
      <formula>"RED"</formula>
    </cfRule>
  </conditionalFormatting>
  <conditionalFormatting sqref="D28">
    <cfRule type="cellIs" dxfId="2" priority="264" operator="equal">
      <formula>"GREEN"</formula>
    </cfRule>
  </conditionalFormatting>
  <conditionalFormatting sqref="D29">
    <cfRule type="cellIs" dxfId="0" priority="265" operator="equal">
      <formula>"AMBER"</formula>
    </cfRule>
  </conditionalFormatting>
  <conditionalFormatting sqref="D29">
    <cfRule type="cellIs" dxfId="1" priority="266" operator="equal">
      <formula>"RED"</formula>
    </cfRule>
  </conditionalFormatting>
  <conditionalFormatting sqref="D29">
    <cfRule type="cellIs" dxfId="2" priority="267" operator="equal">
      <formula>"GREEN"</formula>
    </cfRule>
  </conditionalFormatting>
  <conditionalFormatting sqref="D30">
    <cfRule type="cellIs" dxfId="0" priority="268" operator="equal">
      <formula>"AMBER"</formula>
    </cfRule>
  </conditionalFormatting>
  <conditionalFormatting sqref="D30">
    <cfRule type="cellIs" dxfId="1" priority="269" operator="equal">
      <formula>"RED"</formula>
    </cfRule>
  </conditionalFormatting>
  <conditionalFormatting sqref="D30">
    <cfRule type="cellIs" dxfId="2" priority="270" operator="equal">
      <formula>"GREEN"</formula>
    </cfRule>
  </conditionalFormatting>
  <conditionalFormatting sqref="D31">
    <cfRule type="cellIs" dxfId="0" priority="271" operator="equal">
      <formula>"AMBER"</formula>
    </cfRule>
  </conditionalFormatting>
  <conditionalFormatting sqref="D31">
    <cfRule type="cellIs" dxfId="1" priority="272" operator="equal">
      <formula>"RED"</formula>
    </cfRule>
  </conditionalFormatting>
  <conditionalFormatting sqref="D31">
    <cfRule type="cellIs" dxfId="2" priority="273" operator="equal">
      <formula>"GREEN"</formula>
    </cfRule>
  </conditionalFormatting>
  <conditionalFormatting sqref="D33">
    <cfRule type="cellIs" dxfId="0" priority="274" operator="equal">
      <formula>"AMBER"</formula>
    </cfRule>
  </conditionalFormatting>
  <conditionalFormatting sqref="D33">
    <cfRule type="cellIs" dxfId="1" priority="275" operator="equal">
      <formula>"RED"</formula>
    </cfRule>
  </conditionalFormatting>
  <conditionalFormatting sqref="D33">
    <cfRule type="cellIs" dxfId="2" priority="276" operator="equal">
      <formula>"GREEN"</formula>
    </cfRule>
  </conditionalFormatting>
  <conditionalFormatting sqref="D34">
    <cfRule type="cellIs" dxfId="0" priority="277" operator="equal">
      <formula>"AMBER"</formula>
    </cfRule>
  </conditionalFormatting>
  <conditionalFormatting sqref="D34">
    <cfRule type="cellIs" dxfId="1" priority="278" operator="equal">
      <formula>"RED"</formula>
    </cfRule>
  </conditionalFormatting>
  <conditionalFormatting sqref="D34">
    <cfRule type="cellIs" dxfId="2" priority="279" operator="equal">
      <formula>"GREEN"</formula>
    </cfRule>
  </conditionalFormatting>
  <conditionalFormatting sqref="E15">
    <cfRule type="cellIs" dxfId="0" priority="280" operator="equal">
      <formula>"AMBER"</formula>
    </cfRule>
  </conditionalFormatting>
  <conditionalFormatting sqref="E15">
    <cfRule type="cellIs" dxfId="1" priority="281" operator="equal">
      <formula>"RED"</formula>
    </cfRule>
  </conditionalFormatting>
  <conditionalFormatting sqref="E15">
    <cfRule type="cellIs" dxfId="2" priority="282" operator="equal">
      <formula>"GREEN"</formula>
    </cfRule>
  </conditionalFormatting>
  <conditionalFormatting sqref="E16">
    <cfRule type="cellIs" dxfId="0" priority="283" operator="equal">
      <formula>"AMBER"</formula>
    </cfRule>
  </conditionalFormatting>
  <conditionalFormatting sqref="E16">
    <cfRule type="cellIs" dxfId="1" priority="284" operator="equal">
      <formula>"RED"</formula>
    </cfRule>
  </conditionalFormatting>
  <conditionalFormatting sqref="E16">
    <cfRule type="cellIs" dxfId="2" priority="285" operator="equal">
      <formula>"GREEN"</formula>
    </cfRule>
  </conditionalFormatting>
  <conditionalFormatting sqref="E17">
    <cfRule type="cellIs" dxfId="0" priority="286" operator="equal">
      <formula>"AMBER"</formula>
    </cfRule>
  </conditionalFormatting>
  <conditionalFormatting sqref="E17">
    <cfRule type="cellIs" dxfId="1" priority="287" operator="equal">
      <formula>"RED"</formula>
    </cfRule>
  </conditionalFormatting>
  <conditionalFormatting sqref="E17">
    <cfRule type="cellIs" dxfId="2" priority="288" operator="equal">
      <formula>"GREEN"</formula>
    </cfRule>
  </conditionalFormatting>
  <conditionalFormatting sqref="E18">
    <cfRule type="cellIs" dxfId="0" priority="289" operator="equal">
      <formula>"AMBER"</formula>
    </cfRule>
  </conditionalFormatting>
  <conditionalFormatting sqref="E18">
    <cfRule type="cellIs" dxfId="1" priority="290" operator="equal">
      <formula>"RED"</formula>
    </cfRule>
  </conditionalFormatting>
  <conditionalFormatting sqref="E18">
    <cfRule type="cellIs" dxfId="2" priority="291" operator="equal">
      <formula>"GREEN"</formula>
    </cfRule>
  </conditionalFormatting>
  <conditionalFormatting sqref="E19">
    <cfRule type="cellIs" dxfId="0" priority="292" operator="equal">
      <formula>"AMBER"</formula>
    </cfRule>
  </conditionalFormatting>
  <conditionalFormatting sqref="E19">
    <cfRule type="cellIs" dxfId="1" priority="293" operator="equal">
      <formula>"RED"</formula>
    </cfRule>
  </conditionalFormatting>
  <conditionalFormatting sqref="E19">
    <cfRule type="cellIs" dxfId="2" priority="294" operator="equal">
      <formula>"GREEN"</formula>
    </cfRule>
  </conditionalFormatting>
  <conditionalFormatting sqref="E20">
    <cfRule type="cellIs" dxfId="0" priority="295" operator="equal">
      <formula>"AMBER"</formula>
    </cfRule>
  </conditionalFormatting>
  <conditionalFormatting sqref="E20">
    <cfRule type="cellIs" dxfId="1" priority="296" operator="equal">
      <formula>"RED"</formula>
    </cfRule>
  </conditionalFormatting>
  <conditionalFormatting sqref="E20">
    <cfRule type="cellIs" dxfId="2" priority="297" operator="equal">
      <formula>"GREEN"</formula>
    </cfRule>
  </conditionalFormatting>
  <conditionalFormatting sqref="E21">
    <cfRule type="cellIs" dxfId="0" priority="298" operator="equal">
      <formula>"AMBER"</formula>
    </cfRule>
  </conditionalFormatting>
  <conditionalFormatting sqref="E21">
    <cfRule type="cellIs" dxfId="1" priority="299" operator="equal">
      <formula>"RED"</formula>
    </cfRule>
  </conditionalFormatting>
  <conditionalFormatting sqref="E21">
    <cfRule type="cellIs" dxfId="2" priority="300" operator="equal">
      <formula>"GREEN"</formula>
    </cfRule>
  </conditionalFormatting>
  <conditionalFormatting sqref="E22">
    <cfRule type="cellIs" dxfId="0" priority="301" operator="equal">
      <formula>"AMBER"</formula>
    </cfRule>
  </conditionalFormatting>
  <conditionalFormatting sqref="E22">
    <cfRule type="cellIs" dxfId="1" priority="302" operator="equal">
      <formula>"RED"</formula>
    </cfRule>
  </conditionalFormatting>
  <conditionalFormatting sqref="E22">
    <cfRule type="cellIs" dxfId="2" priority="303" operator="equal">
      <formula>"GREEN"</formula>
    </cfRule>
  </conditionalFormatting>
  <conditionalFormatting sqref="E23">
    <cfRule type="cellIs" dxfId="0" priority="304" operator="equal">
      <formula>"AMBER"</formula>
    </cfRule>
  </conditionalFormatting>
  <conditionalFormatting sqref="E23">
    <cfRule type="cellIs" dxfId="1" priority="305" operator="equal">
      <formula>"RED"</formula>
    </cfRule>
  </conditionalFormatting>
  <conditionalFormatting sqref="E23">
    <cfRule type="cellIs" dxfId="2" priority="306" operator="equal">
      <formula>"GREEN"</formula>
    </cfRule>
  </conditionalFormatting>
  <conditionalFormatting sqref="E24">
    <cfRule type="cellIs" dxfId="0" priority="307" operator="equal">
      <formula>"AMBER"</formula>
    </cfRule>
  </conditionalFormatting>
  <conditionalFormatting sqref="E24">
    <cfRule type="cellIs" dxfId="1" priority="308" operator="equal">
      <formula>"RED"</formula>
    </cfRule>
  </conditionalFormatting>
  <conditionalFormatting sqref="E24">
    <cfRule type="cellIs" dxfId="2" priority="309" operator="equal">
      <formula>"GREEN"</formula>
    </cfRule>
  </conditionalFormatting>
  <conditionalFormatting sqref="E25">
    <cfRule type="cellIs" dxfId="0" priority="310" operator="equal">
      <formula>"AMBER"</formula>
    </cfRule>
  </conditionalFormatting>
  <conditionalFormatting sqref="E25">
    <cfRule type="cellIs" dxfId="1" priority="311" operator="equal">
      <formula>"RED"</formula>
    </cfRule>
  </conditionalFormatting>
  <conditionalFormatting sqref="E25">
    <cfRule type="cellIs" dxfId="2" priority="312" operator="equal">
      <formula>"GREEN"</formula>
    </cfRule>
  </conditionalFormatting>
  <conditionalFormatting sqref="E26">
    <cfRule type="cellIs" dxfId="0" priority="313" operator="equal">
      <formula>"AMBER"</formula>
    </cfRule>
  </conditionalFormatting>
  <conditionalFormatting sqref="E26">
    <cfRule type="cellIs" dxfId="1" priority="314" operator="equal">
      <formula>"RED"</formula>
    </cfRule>
  </conditionalFormatting>
  <conditionalFormatting sqref="E26">
    <cfRule type="cellIs" dxfId="2" priority="315" operator="equal">
      <formula>"GREEN"</formula>
    </cfRule>
  </conditionalFormatting>
  <conditionalFormatting sqref="E27">
    <cfRule type="cellIs" dxfId="0" priority="316" operator="equal">
      <formula>"AMBER"</formula>
    </cfRule>
  </conditionalFormatting>
  <conditionalFormatting sqref="E27">
    <cfRule type="cellIs" dxfId="1" priority="317" operator="equal">
      <formula>"RED"</formula>
    </cfRule>
  </conditionalFormatting>
  <conditionalFormatting sqref="E27">
    <cfRule type="cellIs" dxfId="2" priority="318" operator="equal">
      <formula>"GREEN"</formula>
    </cfRule>
  </conditionalFormatting>
  <conditionalFormatting sqref="E28">
    <cfRule type="cellIs" dxfId="0" priority="319" operator="equal">
      <formula>"AMBER"</formula>
    </cfRule>
  </conditionalFormatting>
  <conditionalFormatting sqref="E28">
    <cfRule type="cellIs" dxfId="1" priority="320" operator="equal">
      <formula>"RED"</formula>
    </cfRule>
  </conditionalFormatting>
  <conditionalFormatting sqref="E28">
    <cfRule type="cellIs" dxfId="2" priority="321" operator="equal">
      <formula>"GREEN"</formula>
    </cfRule>
  </conditionalFormatting>
  <conditionalFormatting sqref="E29">
    <cfRule type="cellIs" dxfId="0" priority="322" operator="equal">
      <formula>"AMBER"</formula>
    </cfRule>
  </conditionalFormatting>
  <conditionalFormatting sqref="E29">
    <cfRule type="cellIs" dxfId="1" priority="323" operator="equal">
      <formula>"RED"</formula>
    </cfRule>
  </conditionalFormatting>
  <conditionalFormatting sqref="E29">
    <cfRule type="cellIs" dxfId="2" priority="324" operator="equal">
      <formula>"GREEN"</formula>
    </cfRule>
  </conditionalFormatting>
  <conditionalFormatting sqref="E30">
    <cfRule type="cellIs" dxfId="0" priority="325" operator="equal">
      <formula>"AMBER"</formula>
    </cfRule>
  </conditionalFormatting>
  <conditionalFormatting sqref="E30">
    <cfRule type="cellIs" dxfId="1" priority="326" operator="equal">
      <formula>"RED"</formula>
    </cfRule>
  </conditionalFormatting>
  <conditionalFormatting sqref="E30">
    <cfRule type="cellIs" dxfId="2" priority="327" operator="equal">
      <formula>"GREEN"</formula>
    </cfRule>
  </conditionalFormatting>
  <conditionalFormatting sqref="E31">
    <cfRule type="cellIs" dxfId="0" priority="328" operator="equal">
      <formula>"AMBER"</formula>
    </cfRule>
  </conditionalFormatting>
  <conditionalFormatting sqref="E31">
    <cfRule type="cellIs" dxfId="1" priority="329" operator="equal">
      <formula>"RED"</formula>
    </cfRule>
  </conditionalFormatting>
  <conditionalFormatting sqref="E31">
    <cfRule type="cellIs" dxfId="2" priority="330" operator="equal">
      <formula>"GREEN"</formula>
    </cfRule>
  </conditionalFormatting>
  <conditionalFormatting sqref="E33">
    <cfRule type="cellIs" dxfId="0" priority="331" operator="equal">
      <formula>"AMBER"</formula>
    </cfRule>
  </conditionalFormatting>
  <conditionalFormatting sqref="E33">
    <cfRule type="cellIs" dxfId="1" priority="332" operator="equal">
      <formula>"RED"</formula>
    </cfRule>
  </conditionalFormatting>
  <conditionalFormatting sqref="E33">
    <cfRule type="cellIs" dxfId="2" priority="333" operator="equal">
      <formula>"GREEN"</formula>
    </cfRule>
  </conditionalFormatting>
  <conditionalFormatting sqref="E34">
    <cfRule type="cellIs" dxfId="0" priority="334" operator="equal">
      <formula>"AMBER"</formula>
    </cfRule>
  </conditionalFormatting>
  <conditionalFormatting sqref="E34">
    <cfRule type="cellIs" dxfId="1" priority="335" operator="equal">
      <formula>"RED"</formula>
    </cfRule>
  </conditionalFormatting>
  <conditionalFormatting sqref="E34">
    <cfRule type="cellIs" dxfId="2" priority="336" operator="equal">
      <formula>"GREEN"</formula>
    </cfRule>
  </conditionalFormatting>
  <conditionalFormatting sqref="F15">
    <cfRule type="cellIs" dxfId="0" priority="337" operator="equal">
      <formula>"AMBER"</formula>
    </cfRule>
  </conditionalFormatting>
  <conditionalFormatting sqref="F15">
    <cfRule type="cellIs" dxfId="1" priority="338" operator="equal">
      <formula>"RED"</formula>
    </cfRule>
  </conditionalFormatting>
  <conditionalFormatting sqref="F15">
    <cfRule type="cellIs" dxfId="2" priority="339" operator="equal">
      <formula>"GREEN"</formula>
    </cfRule>
  </conditionalFormatting>
  <conditionalFormatting sqref="F16">
    <cfRule type="cellIs" dxfId="0" priority="340" operator="equal">
      <formula>"AMBER"</formula>
    </cfRule>
  </conditionalFormatting>
  <conditionalFormatting sqref="F16">
    <cfRule type="cellIs" dxfId="1" priority="341" operator="equal">
      <formula>"RED"</formula>
    </cfRule>
  </conditionalFormatting>
  <conditionalFormatting sqref="F16">
    <cfRule type="cellIs" dxfId="2" priority="342" operator="equal">
      <formula>"GREEN"</formula>
    </cfRule>
  </conditionalFormatting>
  <conditionalFormatting sqref="F17">
    <cfRule type="cellIs" dxfId="0" priority="343" operator="equal">
      <formula>"AMBER"</formula>
    </cfRule>
  </conditionalFormatting>
  <conditionalFormatting sqref="F17">
    <cfRule type="cellIs" dxfId="1" priority="344" operator="equal">
      <formula>"RED"</formula>
    </cfRule>
  </conditionalFormatting>
  <conditionalFormatting sqref="F17">
    <cfRule type="cellIs" dxfId="2" priority="345" operator="equal">
      <formula>"GREEN"</formula>
    </cfRule>
  </conditionalFormatting>
  <conditionalFormatting sqref="F18">
    <cfRule type="cellIs" dxfId="0" priority="346" operator="equal">
      <formula>"AMBER"</formula>
    </cfRule>
  </conditionalFormatting>
  <conditionalFormatting sqref="F18">
    <cfRule type="cellIs" dxfId="1" priority="347" operator="equal">
      <formula>"RED"</formula>
    </cfRule>
  </conditionalFormatting>
  <conditionalFormatting sqref="F18">
    <cfRule type="cellIs" dxfId="2" priority="348" operator="equal">
      <formula>"GREEN"</formula>
    </cfRule>
  </conditionalFormatting>
  <conditionalFormatting sqref="F19">
    <cfRule type="cellIs" dxfId="0" priority="349" operator="equal">
      <formula>"AMBER"</formula>
    </cfRule>
  </conditionalFormatting>
  <conditionalFormatting sqref="F19">
    <cfRule type="cellIs" dxfId="1" priority="350" operator="equal">
      <formula>"RED"</formula>
    </cfRule>
  </conditionalFormatting>
  <conditionalFormatting sqref="F19">
    <cfRule type="cellIs" dxfId="2" priority="351" operator="equal">
      <formula>"GREEN"</formula>
    </cfRule>
  </conditionalFormatting>
  <conditionalFormatting sqref="F20">
    <cfRule type="cellIs" dxfId="0" priority="352" operator="equal">
      <formula>"AMBER"</formula>
    </cfRule>
  </conditionalFormatting>
  <conditionalFormatting sqref="F20">
    <cfRule type="cellIs" dxfId="1" priority="353" operator="equal">
      <formula>"RED"</formula>
    </cfRule>
  </conditionalFormatting>
  <conditionalFormatting sqref="F20">
    <cfRule type="cellIs" dxfId="2" priority="354" operator="equal">
      <formula>"GREEN"</formula>
    </cfRule>
  </conditionalFormatting>
  <conditionalFormatting sqref="F21">
    <cfRule type="cellIs" dxfId="0" priority="355" operator="equal">
      <formula>"AMBER"</formula>
    </cfRule>
  </conditionalFormatting>
  <conditionalFormatting sqref="F21">
    <cfRule type="cellIs" dxfId="1" priority="356" operator="equal">
      <formula>"RED"</formula>
    </cfRule>
  </conditionalFormatting>
  <conditionalFormatting sqref="F21">
    <cfRule type="cellIs" dxfId="2" priority="357" operator="equal">
      <formula>"GREEN"</formula>
    </cfRule>
  </conditionalFormatting>
  <conditionalFormatting sqref="F22">
    <cfRule type="cellIs" dxfId="0" priority="358" operator="equal">
      <formula>"AMBER"</formula>
    </cfRule>
  </conditionalFormatting>
  <conditionalFormatting sqref="F22">
    <cfRule type="cellIs" dxfId="1" priority="359" operator="equal">
      <formula>"RED"</formula>
    </cfRule>
  </conditionalFormatting>
  <conditionalFormatting sqref="F22">
    <cfRule type="cellIs" dxfId="2" priority="360" operator="equal">
      <formula>"GREEN"</formula>
    </cfRule>
  </conditionalFormatting>
  <conditionalFormatting sqref="F23">
    <cfRule type="cellIs" dxfId="0" priority="361" operator="equal">
      <formula>"AMBER"</formula>
    </cfRule>
  </conditionalFormatting>
  <conditionalFormatting sqref="F23">
    <cfRule type="cellIs" dxfId="1" priority="362" operator="equal">
      <formula>"RED"</formula>
    </cfRule>
  </conditionalFormatting>
  <conditionalFormatting sqref="F23">
    <cfRule type="cellIs" dxfId="2" priority="363" operator="equal">
      <formula>"GREEN"</formula>
    </cfRule>
  </conditionalFormatting>
  <conditionalFormatting sqref="F24">
    <cfRule type="cellIs" dxfId="0" priority="364" operator="equal">
      <formula>"AMBER"</formula>
    </cfRule>
  </conditionalFormatting>
  <conditionalFormatting sqref="F24">
    <cfRule type="cellIs" dxfId="1" priority="365" operator="equal">
      <formula>"RED"</formula>
    </cfRule>
  </conditionalFormatting>
  <conditionalFormatting sqref="F24">
    <cfRule type="cellIs" dxfId="2" priority="366" operator="equal">
      <formula>"GREEN"</formula>
    </cfRule>
  </conditionalFormatting>
  <conditionalFormatting sqref="F25">
    <cfRule type="cellIs" dxfId="0" priority="367" operator="equal">
      <formula>"AMBER"</formula>
    </cfRule>
  </conditionalFormatting>
  <conditionalFormatting sqref="F25">
    <cfRule type="cellIs" dxfId="1" priority="368" operator="equal">
      <formula>"RED"</formula>
    </cfRule>
  </conditionalFormatting>
  <conditionalFormatting sqref="F25">
    <cfRule type="cellIs" dxfId="2" priority="369" operator="equal">
      <formula>"GREEN"</formula>
    </cfRule>
  </conditionalFormatting>
  <conditionalFormatting sqref="F26">
    <cfRule type="cellIs" dxfId="0" priority="370" operator="equal">
      <formula>"AMBER"</formula>
    </cfRule>
  </conditionalFormatting>
  <conditionalFormatting sqref="F26">
    <cfRule type="cellIs" dxfId="1" priority="371" operator="equal">
      <formula>"RED"</formula>
    </cfRule>
  </conditionalFormatting>
  <conditionalFormatting sqref="F26">
    <cfRule type="cellIs" dxfId="2" priority="372" operator="equal">
      <formula>"GREEN"</formula>
    </cfRule>
  </conditionalFormatting>
  <conditionalFormatting sqref="F27">
    <cfRule type="cellIs" dxfId="0" priority="373" operator="equal">
      <formula>"AMBER"</formula>
    </cfRule>
  </conditionalFormatting>
  <conditionalFormatting sqref="F27">
    <cfRule type="cellIs" dxfId="1" priority="374" operator="equal">
      <formula>"RED"</formula>
    </cfRule>
  </conditionalFormatting>
  <conditionalFormatting sqref="F27">
    <cfRule type="cellIs" dxfId="2" priority="375" operator="equal">
      <formula>"GREEN"</formula>
    </cfRule>
  </conditionalFormatting>
  <conditionalFormatting sqref="F28">
    <cfRule type="cellIs" dxfId="0" priority="376" operator="equal">
      <formula>"AMBER"</formula>
    </cfRule>
  </conditionalFormatting>
  <conditionalFormatting sqref="F28">
    <cfRule type="cellIs" dxfId="1" priority="377" operator="equal">
      <formula>"RED"</formula>
    </cfRule>
  </conditionalFormatting>
  <conditionalFormatting sqref="F28">
    <cfRule type="cellIs" dxfId="2" priority="378" operator="equal">
      <formula>"GREEN"</formula>
    </cfRule>
  </conditionalFormatting>
  <conditionalFormatting sqref="F29">
    <cfRule type="cellIs" dxfId="0" priority="379" operator="equal">
      <formula>"AMBER"</formula>
    </cfRule>
  </conditionalFormatting>
  <conditionalFormatting sqref="F29">
    <cfRule type="cellIs" dxfId="1" priority="380" operator="equal">
      <formula>"RED"</formula>
    </cfRule>
  </conditionalFormatting>
  <conditionalFormatting sqref="F29">
    <cfRule type="cellIs" dxfId="2" priority="381" operator="equal">
      <formula>"GREEN"</formula>
    </cfRule>
  </conditionalFormatting>
  <conditionalFormatting sqref="F30">
    <cfRule type="cellIs" dxfId="0" priority="382" operator="equal">
      <formula>"AMBER"</formula>
    </cfRule>
  </conditionalFormatting>
  <conditionalFormatting sqref="F30">
    <cfRule type="cellIs" dxfId="1" priority="383" operator="equal">
      <formula>"RED"</formula>
    </cfRule>
  </conditionalFormatting>
  <conditionalFormatting sqref="F30">
    <cfRule type="cellIs" dxfId="2" priority="384" operator="equal">
      <formula>"GREEN"</formula>
    </cfRule>
  </conditionalFormatting>
  <conditionalFormatting sqref="F31">
    <cfRule type="cellIs" dxfId="0" priority="385" operator="equal">
      <formula>"AMBER"</formula>
    </cfRule>
  </conditionalFormatting>
  <conditionalFormatting sqref="F31">
    <cfRule type="cellIs" dxfId="1" priority="386" operator="equal">
      <formula>"RED"</formula>
    </cfRule>
  </conditionalFormatting>
  <conditionalFormatting sqref="F31">
    <cfRule type="cellIs" dxfId="2" priority="387" operator="equal">
      <formula>"GREEN"</formula>
    </cfRule>
  </conditionalFormatting>
  <conditionalFormatting sqref="F32">
    <cfRule type="cellIs" dxfId="0" priority="388" operator="equal">
      <formula>"AMBER"</formula>
    </cfRule>
  </conditionalFormatting>
  <conditionalFormatting sqref="F32">
    <cfRule type="cellIs" dxfId="1" priority="389" operator="equal">
      <formula>"RED"</formula>
    </cfRule>
  </conditionalFormatting>
  <conditionalFormatting sqref="F32">
    <cfRule type="cellIs" dxfId="2" priority="390" operator="equal">
      <formula>"GREEN"</formula>
    </cfRule>
  </conditionalFormatting>
  <conditionalFormatting sqref="F33">
    <cfRule type="cellIs" dxfId="0" priority="391" operator="equal">
      <formula>"AMBER"</formula>
    </cfRule>
  </conditionalFormatting>
  <conditionalFormatting sqref="F33">
    <cfRule type="cellIs" dxfId="1" priority="392" operator="equal">
      <formula>"RED"</formula>
    </cfRule>
  </conditionalFormatting>
  <conditionalFormatting sqref="F33">
    <cfRule type="cellIs" dxfId="2" priority="393" operator="equal">
      <formula>"GREEN"</formula>
    </cfRule>
  </conditionalFormatting>
  <conditionalFormatting sqref="F34">
    <cfRule type="cellIs" dxfId="0" priority="394" operator="equal">
      <formula>"AMBER"</formula>
    </cfRule>
  </conditionalFormatting>
  <conditionalFormatting sqref="F34">
    <cfRule type="cellIs" dxfId="1" priority="395" operator="equal">
      <formula>"RED"</formula>
    </cfRule>
  </conditionalFormatting>
  <conditionalFormatting sqref="F34">
    <cfRule type="cellIs" dxfId="2" priority="396" operator="equal">
      <formula>"GREEN"</formula>
    </cfRule>
  </conditionalFormatting>
  <conditionalFormatting sqref="G15">
    <cfRule type="cellIs" dxfId="0" priority="397" operator="equal">
      <formula>"AMBER"</formula>
    </cfRule>
  </conditionalFormatting>
  <conditionalFormatting sqref="G15">
    <cfRule type="cellIs" dxfId="1" priority="398" operator="equal">
      <formula>"RED"</formula>
    </cfRule>
  </conditionalFormatting>
  <conditionalFormatting sqref="G15">
    <cfRule type="cellIs" dxfId="2" priority="399" operator="equal">
      <formula>"GREEN"</formula>
    </cfRule>
  </conditionalFormatting>
  <conditionalFormatting sqref="G16">
    <cfRule type="cellIs" dxfId="0" priority="400" operator="equal">
      <formula>"AMBER"</formula>
    </cfRule>
  </conditionalFormatting>
  <conditionalFormatting sqref="G16">
    <cfRule type="cellIs" dxfId="1" priority="401" operator="equal">
      <formula>"RED"</formula>
    </cfRule>
  </conditionalFormatting>
  <conditionalFormatting sqref="G16">
    <cfRule type="cellIs" dxfId="2" priority="402" operator="equal">
      <formula>"GREEN"</formula>
    </cfRule>
  </conditionalFormatting>
  <conditionalFormatting sqref="G17">
    <cfRule type="cellIs" dxfId="0" priority="403" operator="equal">
      <formula>"AMBER"</formula>
    </cfRule>
  </conditionalFormatting>
  <conditionalFormatting sqref="G17">
    <cfRule type="cellIs" dxfId="1" priority="404" operator="equal">
      <formula>"RED"</formula>
    </cfRule>
  </conditionalFormatting>
  <conditionalFormatting sqref="G17">
    <cfRule type="cellIs" dxfId="2" priority="405" operator="equal">
      <formula>"GREEN"</formula>
    </cfRule>
  </conditionalFormatting>
  <conditionalFormatting sqref="G18">
    <cfRule type="cellIs" dxfId="0" priority="406" operator="equal">
      <formula>"AMBER"</formula>
    </cfRule>
  </conditionalFormatting>
  <conditionalFormatting sqref="G18">
    <cfRule type="cellIs" dxfId="1" priority="407" operator="equal">
      <formula>"RED"</formula>
    </cfRule>
  </conditionalFormatting>
  <conditionalFormatting sqref="G18">
    <cfRule type="cellIs" dxfId="2" priority="408" operator="equal">
      <formula>"GREEN"</formula>
    </cfRule>
  </conditionalFormatting>
  <conditionalFormatting sqref="G28">
    <cfRule type="cellIs" dxfId="0" priority="409" operator="equal">
      <formula>"AMBER"</formula>
    </cfRule>
  </conditionalFormatting>
  <conditionalFormatting sqref="G28">
    <cfRule type="cellIs" dxfId="1" priority="410" operator="equal">
      <formula>"RED"</formula>
    </cfRule>
  </conditionalFormatting>
  <conditionalFormatting sqref="G28">
    <cfRule type="cellIs" dxfId="2" priority="411" operator="equal">
      <formula>"GREEN"</formula>
    </cfRule>
  </conditionalFormatting>
  <conditionalFormatting sqref="G29">
    <cfRule type="cellIs" dxfId="0" priority="412" operator="equal">
      <formula>"AMBER"</formula>
    </cfRule>
  </conditionalFormatting>
  <conditionalFormatting sqref="G29">
    <cfRule type="cellIs" dxfId="1" priority="413" operator="equal">
      <formula>"RED"</formula>
    </cfRule>
  </conditionalFormatting>
  <conditionalFormatting sqref="G29">
    <cfRule type="cellIs" dxfId="2" priority="414" operator="equal">
      <formula>"GREEN"</formula>
    </cfRule>
  </conditionalFormatting>
  <conditionalFormatting sqref="G30">
    <cfRule type="cellIs" dxfId="0" priority="415" operator="equal">
      <formula>"AMBER"</formula>
    </cfRule>
  </conditionalFormatting>
  <conditionalFormatting sqref="G30">
    <cfRule type="cellIs" dxfId="1" priority="416" operator="equal">
      <formula>"RED"</formula>
    </cfRule>
  </conditionalFormatting>
  <conditionalFormatting sqref="G30">
    <cfRule type="cellIs" dxfId="2" priority="417" operator="equal">
      <formula>"GREEN"</formula>
    </cfRule>
  </conditionalFormatting>
  <conditionalFormatting sqref="G31">
    <cfRule type="cellIs" dxfId="0" priority="418" operator="equal">
      <formula>"AMBER"</formula>
    </cfRule>
  </conditionalFormatting>
  <conditionalFormatting sqref="G31">
    <cfRule type="cellIs" dxfId="1" priority="419" operator="equal">
      <formula>"RED"</formula>
    </cfRule>
  </conditionalFormatting>
  <conditionalFormatting sqref="G31">
    <cfRule type="cellIs" dxfId="2" priority="420" operator="equal">
      <formula>"GREEN"</formula>
    </cfRule>
  </conditionalFormatting>
  <conditionalFormatting sqref="G32">
    <cfRule type="cellIs" dxfId="0" priority="421" operator="equal">
      <formula>"AMBER"</formula>
    </cfRule>
  </conditionalFormatting>
  <conditionalFormatting sqref="G32">
    <cfRule type="cellIs" dxfId="1" priority="422" operator="equal">
      <formula>"RED"</formula>
    </cfRule>
  </conditionalFormatting>
  <conditionalFormatting sqref="G32">
    <cfRule type="cellIs" dxfId="2" priority="423" operator="equal">
      <formula>"GREEN"</formula>
    </cfRule>
  </conditionalFormatting>
  <conditionalFormatting sqref="G33">
    <cfRule type="cellIs" dxfId="0" priority="424" operator="equal">
      <formula>"AMBER"</formula>
    </cfRule>
  </conditionalFormatting>
  <conditionalFormatting sqref="G33">
    <cfRule type="cellIs" dxfId="1" priority="425" operator="equal">
      <formula>"RED"</formula>
    </cfRule>
  </conditionalFormatting>
  <conditionalFormatting sqref="G33">
    <cfRule type="cellIs" dxfId="2" priority="426" operator="equal">
      <formula>"GREEN"</formula>
    </cfRule>
  </conditionalFormatting>
  <conditionalFormatting sqref="G34">
    <cfRule type="cellIs" dxfId="0" priority="427" operator="equal">
      <formula>"AMBER"</formula>
    </cfRule>
  </conditionalFormatting>
  <conditionalFormatting sqref="G34">
    <cfRule type="cellIs" dxfId="1" priority="428" operator="equal">
      <formula>"RED"</formula>
    </cfRule>
  </conditionalFormatting>
  <conditionalFormatting sqref="G34">
    <cfRule type="cellIs" dxfId="2" priority="429" operator="equal">
      <formula>"GREEN"</formula>
    </cfRule>
  </conditionalFormatting>
  <conditionalFormatting sqref="H15">
    <cfRule type="cellIs" dxfId="0" priority="430" operator="equal">
      <formula>"AMBER"</formula>
    </cfRule>
  </conditionalFormatting>
  <conditionalFormatting sqref="H15">
    <cfRule type="cellIs" dxfId="1" priority="431" operator="equal">
      <formula>"RED"</formula>
    </cfRule>
  </conditionalFormatting>
  <conditionalFormatting sqref="H15">
    <cfRule type="cellIs" dxfId="2" priority="432" operator="equal">
      <formula>"GREEN"</formula>
    </cfRule>
  </conditionalFormatting>
  <conditionalFormatting sqref="H16">
    <cfRule type="cellIs" dxfId="0" priority="433" operator="equal">
      <formula>"AMBER"</formula>
    </cfRule>
  </conditionalFormatting>
  <conditionalFormatting sqref="H16">
    <cfRule type="cellIs" dxfId="1" priority="434" operator="equal">
      <formula>"RED"</formula>
    </cfRule>
  </conditionalFormatting>
  <conditionalFormatting sqref="H16">
    <cfRule type="cellIs" dxfId="2" priority="435" operator="equal">
      <formula>"GREEN"</formula>
    </cfRule>
  </conditionalFormatting>
  <conditionalFormatting sqref="H17">
    <cfRule type="cellIs" dxfId="0" priority="436" operator="equal">
      <formula>"AMBER"</formula>
    </cfRule>
  </conditionalFormatting>
  <conditionalFormatting sqref="H17">
    <cfRule type="cellIs" dxfId="1" priority="437" operator="equal">
      <formula>"RED"</formula>
    </cfRule>
  </conditionalFormatting>
  <conditionalFormatting sqref="H17">
    <cfRule type="cellIs" dxfId="2" priority="438" operator="equal">
      <formula>"GREEN"</formula>
    </cfRule>
  </conditionalFormatting>
  <conditionalFormatting sqref="H18">
    <cfRule type="cellIs" dxfId="0" priority="439" operator="equal">
      <formula>"AMBER"</formula>
    </cfRule>
  </conditionalFormatting>
  <conditionalFormatting sqref="H18">
    <cfRule type="cellIs" dxfId="1" priority="440" operator="equal">
      <formula>"RED"</formula>
    </cfRule>
  </conditionalFormatting>
  <conditionalFormatting sqref="H18">
    <cfRule type="cellIs" dxfId="2" priority="441" operator="equal">
      <formula>"GREEN"</formula>
    </cfRule>
  </conditionalFormatting>
  <conditionalFormatting sqref="H28">
    <cfRule type="cellIs" dxfId="0" priority="442" operator="equal">
      <formula>"AMBER"</formula>
    </cfRule>
  </conditionalFormatting>
  <conditionalFormatting sqref="H28">
    <cfRule type="cellIs" dxfId="1" priority="443" operator="equal">
      <formula>"RED"</formula>
    </cfRule>
  </conditionalFormatting>
  <conditionalFormatting sqref="H28">
    <cfRule type="cellIs" dxfId="2" priority="444" operator="equal">
      <formula>"GREEN"</formula>
    </cfRule>
  </conditionalFormatting>
  <conditionalFormatting sqref="H29">
    <cfRule type="cellIs" dxfId="0" priority="445" operator="equal">
      <formula>"AMBER"</formula>
    </cfRule>
  </conditionalFormatting>
  <conditionalFormatting sqref="H29">
    <cfRule type="cellIs" dxfId="1" priority="446" operator="equal">
      <formula>"RED"</formula>
    </cfRule>
  </conditionalFormatting>
  <conditionalFormatting sqref="H29">
    <cfRule type="cellIs" dxfId="2" priority="447" operator="equal">
      <formula>"GREEN"</formula>
    </cfRule>
  </conditionalFormatting>
  <conditionalFormatting sqref="H30">
    <cfRule type="cellIs" dxfId="0" priority="448" operator="equal">
      <formula>"AMBER"</formula>
    </cfRule>
  </conditionalFormatting>
  <conditionalFormatting sqref="H30">
    <cfRule type="cellIs" dxfId="1" priority="449" operator="equal">
      <formula>"RED"</formula>
    </cfRule>
  </conditionalFormatting>
  <conditionalFormatting sqref="H30">
    <cfRule type="cellIs" dxfId="2" priority="450" operator="equal">
      <formula>"GREEN"</formula>
    </cfRule>
  </conditionalFormatting>
  <conditionalFormatting sqref="H31">
    <cfRule type="cellIs" dxfId="0" priority="451" operator="equal">
      <formula>"AMBER"</formula>
    </cfRule>
  </conditionalFormatting>
  <conditionalFormatting sqref="H31">
    <cfRule type="cellIs" dxfId="1" priority="452" operator="equal">
      <formula>"RED"</formula>
    </cfRule>
  </conditionalFormatting>
  <conditionalFormatting sqref="H31">
    <cfRule type="cellIs" dxfId="2" priority="453" operator="equal">
      <formula>"GREEN"</formula>
    </cfRule>
  </conditionalFormatting>
  <conditionalFormatting sqref="H32">
    <cfRule type="cellIs" dxfId="0" priority="454" operator="equal">
      <formula>"AMBER"</formula>
    </cfRule>
  </conditionalFormatting>
  <conditionalFormatting sqref="H32">
    <cfRule type="cellIs" dxfId="1" priority="455" operator="equal">
      <formula>"RED"</formula>
    </cfRule>
  </conditionalFormatting>
  <conditionalFormatting sqref="H32">
    <cfRule type="cellIs" dxfId="2" priority="456" operator="equal">
      <formula>"GREEN"</formula>
    </cfRule>
  </conditionalFormatting>
  <conditionalFormatting sqref="H33">
    <cfRule type="cellIs" dxfId="0" priority="457" operator="equal">
      <formula>"AMBER"</formula>
    </cfRule>
  </conditionalFormatting>
  <conditionalFormatting sqref="H33">
    <cfRule type="cellIs" dxfId="1" priority="458" operator="equal">
      <formula>"RED"</formula>
    </cfRule>
  </conditionalFormatting>
  <conditionalFormatting sqref="H33">
    <cfRule type="cellIs" dxfId="2" priority="459" operator="equal">
      <formula>"GREEN"</formula>
    </cfRule>
  </conditionalFormatting>
  <conditionalFormatting sqref="H34">
    <cfRule type="cellIs" dxfId="0" priority="460" operator="equal">
      <formula>"AMBER"</formula>
    </cfRule>
  </conditionalFormatting>
  <conditionalFormatting sqref="H34">
    <cfRule type="cellIs" dxfId="1" priority="461" operator="equal">
      <formula>"RED"</formula>
    </cfRule>
  </conditionalFormatting>
  <conditionalFormatting sqref="H34">
    <cfRule type="cellIs" dxfId="2" priority="462" operator="equal">
      <formula>"GREEN"</formula>
    </cfRule>
  </conditionalFormatting>
  <conditionalFormatting sqref="I15">
    <cfRule type="cellIs" dxfId="0" priority="463" operator="equal">
      <formula>"AMBER"</formula>
    </cfRule>
  </conditionalFormatting>
  <conditionalFormatting sqref="I15">
    <cfRule type="cellIs" dxfId="1" priority="464" operator="equal">
      <formula>"RED"</formula>
    </cfRule>
  </conditionalFormatting>
  <conditionalFormatting sqref="I15">
    <cfRule type="cellIs" dxfId="2" priority="465" operator="equal">
      <formula>"GREEN"</formula>
    </cfRule>
  </conditionalFormatting>
  <conditionalFormatting sqref="I16">
    <cfRule type="cellIs" dxfId="0" priority="466" operator="equal">
      <formula>"AMBER"</formula>
    </cfRule>
  </conditionalFormatting>
  <conditionalFormatting sqref="I16">
    <cfRule type="cellIs" dxfId="1" priority="467" operator="equal">
      <formula>"RED"</formula>
    </cfRule>
  </conditionalFormatting>
  <conditionalFormatting sqref="I16">
    <cfRule type="cellIs" dxfId="2" priority="468" operator="equal">
      <formula>"GREEN"</formula>
    </cfRule>
  </conditionalFormatting>
  <conditionalFormatting sqref="I17">
    <cfRule type="cellIs" dxfId="0" priority="469" operator="equal">
      <formula>"AMBER"</formula>
    </cfRule>
  </conditionalFormatting>
  <conditionalFormatting sqref="I17">
    <cfRule type="cellIs" dxfId="1" priority="470" operator="equal">
      <formula>"RED"</formula>
    </cfRule>
  </conditionalFormatting>
  <conditionalFormatting sqref="I17">
    <cfRule type="cellIs" dxfId="2" priority="471" operator="equal">
      <formula>"GREEN"</formula>
    </cfRule>
  </conditionalFormatting>
  <conditionalFormatting sqref="I18">
    <cfRule type="cellIs" dxfId="0" priority="472" operator="equal">
      <formula>"AMBER"</formula>
    </cfRule>
  </conditionalFormatting>
  <conditionalFormatting sqref="I18">
    <cfRule type="cellIs" dxfId="1" priority="473" operator="equal">
      <formula>"RED"</formula>
    </cfRule>
  </conditionalFormatting>
  <conditionalFormatting sqref="I18">
    <cfRule type="cellIs" dxfId="2" priority="474" operator="equal">
      <formula>"GREEN"</formula>
    </cfRule>
  </conditionalFormatting>
  <conditionalFormatting sqref="I19">
    <cfRule type="cellIs" dxfId="0" priority="475" operator="equal">
      <formula>"AMBER"</formula>
    </cfRule>
  </conditionalFormatting>
  <conditionalFormatting sqref="I19">
    <cfRule type="cellIs" dxfId="1" priority="476" operator="equal">
      <formula>"RED"</formula>
    </cfRule>
  </conditionalFormatting>
  <conditionalFormatting sqref="I19">
    <cfRule type="cellIs" dxfId="2" priority="477" operator="equal">
      <formula>"GREEN"</formula>
    </cfRule>
  </conditionalFormatting>
  <conditionalFormatting sqref="I20">
    <cfRule type="cellIs" dxfId="0" priority="478" operator="equal">
      <formula>"AMBER"</formula>
    </cfRule>
  </conditionalFormatting>
  <conditionalFormatting sqref="I20">
    <cfRule type="cellIs" dxfId="1" priority="479" operator="equal">
      <formula>"RED"</formula>
    </cfRule>
  </conditionalFormatting>
  <conditionalFormatting sqref="I20">
    <cfRule type="cellIs" dxfId="2" priority="480" operator="equal">
      <formula>"GREEN"</formula>
    </cfRule>
  </conditionalFormatting>
  <conditionalFormatting sqref="I21">
    <cfRule type="cellIs" dxfId="0" priority="481" operator="equal">
      <formula>"AMBER"</formula>
    </cfRule>
  </conditionalFormatting>
  <conditionalFormatting sqref="I21">
    <cfRule type="cellIs" dxfId="1" priority="482" operator="equal">
      <formula>"RED"</formula>
    </cfRule>
  </conditionalFormatting>
  <conditionalFormatting sqref="I21">
    <cfRule type="cellIs" dxfId="2" priority="483" operator="equal">
      <formula>"GREEN"</formula>
    </cfRule>
  </conditionalFormatting>
  <conditionalFormatting sqref="I22">
    <cfRule type="cellIs" dxfId="0" priority="484" operator="equal">
      <formula>"AMBER"</formula>
    </cfRule>
  </conditionalFormatting>
  <conditionalFormatting sqref="I22">
    <cfRule type="cellIs" dxfId="1" priority="485" operator="equal">
      <formula>"RED"</formula>
    </cfRule>
  </conditionalFormatting>
  <conditionalFormatting sqref="I22">
    <cfRule type="cellIs" dxfId="2" priority="486" operator="equal">
      <formula>"GREEN"</formula>
    </cfRule>
  </conditionalFormatting>
  <conditionalFormatting sqref="I23">
    <cfRule type="cellIs" dxfId="0" priority="487" operator="equal">
      <formula>"AMBER"</formula>
    </cfRule>
  </conditionalFormatting>
  <conditionalFormatting sqref="I23">
    <cfRule type="cellIs" dxfId="1" priority="488" operator="equal">
      <formula>"RED"</formula>
    </cfRule>
  </conditionalFormatting>
  <conditionalFormatting sqref="I23">
    <cfRule type="cellIs" dxfId="2" priority="489" operator="equal">
      <formula>"GREEN"</formula>
    </cfRule>
  </conditionalFormatting>
  <conditionalFormatting sqref="I24">
    <cfRule type="cellIs" dxfId="0" priority="490" operator="equal">
      <formula>"AMBER"</formula>
    </cfRule>
  </conditionalFormatting>
  <conditionalFormatting sqref="I24">
    <cfRule type="cellIs" dxfId="1" priority="491" operator="equal">
      <formula>"RED"</formula>
    </cfRule>
  </conditionalFormatting>
  <conditionalFormatting sqref="I24">
    <cfRule type="cellIs" dxfId="2" priority="492" operator="equal">
      <formula>"GREEN"</formula>
    </cfRule>
  </conditionalFormatting>
  <conditionalFormatting sqref="I25">
    <cfRule type="cellIs" dxfId="0" priority="493" operator="equal">
      <formula>"AMBER"</formula>
    </cfRule>
  </conditionalFormatting>
  <conditionalFormatting sqref="I25">
    <cfRule type="cellIs" dxfId="1" priority="494" operator="equal">
      <formula>"RED"</formula>
    </cfRule>
  </conditionalFormatting>
  <conditionalFormatting sqref="I25">
    <cfRule type="cellIs" dxfId="2" priority="495" operator="equal">
      <formula>"GREEN"</formula>
    </cfRule>
  </conditionalFormatting>
  <conditionalFormatting sqref="I26">
    <cfRule type="cellIs" dxfId="0" priority="496" operator="equal">
      <formula>"AMBER"</formula>
    </cfRule>
  </conditionalFormatting>
  <conditionalFormatting sqref="I26">
    <cfRule type="cellIs" dxfId="1" priority="497" operator="equal">
      <formula>"RED"</formula>
    </cfRule>
  </conditionalFormatting>
  <conditionalFormatting sqref="I26">
    <cfRule type="cellIs" dxfId="2" priority="498" operator="equal">
      <formula>"GREEN"</formula>
    </cfRule>
  </conditionalFormatting>
  <conditionalFormatting sqref="I27">
    <cfRule type="cellIs" dxfId="0" priority="499" operator="equal">
      <formula>"AMBER"</formula>
    </cfRule>
  </conditionalFormatting>
  <conditionalFormatting sqref="I27">
    <cfRule type="cellIs" dxfId="1" priority="500" operator="equal">
      <formula>"RED"</formula>
    </cfRule>
  </conditionalFormatting>
  <conditionalFormatting sqref="I27">
    <cfRule type="cellIs" dxfId="2" priority="501" operator="equal">
      <formula>"GREEN"</formula>
    </cfRule>
  </conditionalFormatting>
  <conditionalFormatting sqref="I28">
    <cfRule type="cellIs" dxfId="0" priority="502" operator="equal">
      <formula>"AMBER"</formula>
    </cfRule>
  </conditionalFormatting>
  <conditionalFormatting sqref="I28">
    <cfRule type="cellIs" dxfId="1" priority="503" operator="equal">
      <formula>"RED"</formula>
    </cfRule>
  </conditionalFormatting>
  <conditionalFormatting sqref="I28">
    <cfRule type="cellIs" dxfId="2" priority="504" operator="equal">
      <formula>"GREEN"</formula>
    </cfRule>
  </conditionalFormatting>
  <conditionalFormatting sqref="I29">
    <cfRule type="cellIs" dxfId="0" priority="505" operator="equal">
      <formula>"AMBER"</formula>
    </cfRule>
  </conditionalFormatting>
  <conditionalFormatting sqref="I29">
    <cfRule type="cellIs" dxfId="1" priority="506" operator="equal">
      <formula>"RED"</formula>
    </cfRule>
  </conditionalFormatting>
  <conditionalFormatting sqref="I29">
    <cfRule type="cellIs" dxfId="2" priority="507" operator="equal">
      <formula>"GREEN"</formula>
    </cfRule>
  </conditionalFormatting>
  <conditionalFormatting sqref="I30">
    <cfRule type="cellIs" dxfId="0" priority="508" operator="equal">
      <formula>"AMBER"</formula>
    </cfRule>
  </conditionalFormatting>
  <conditionalFormatting sqref="I30">
    <cfRule type="cellIs" dxfId="1" priority="509" operator="equal">
      <formula>"RED"</formula>
    </cfRule>
  </conditionalFormatting>
  <conditionalFormatting sqref="I30">
    <cfRule type="cellIs" dxfId="2" priority="510" operator="equal">
      <formula>"GREEN"</formula>
    </cfRule>
  </conditionalFormatting>
  <conditionalFormatting sqref="I31">
    <cfRule type="cellIs" dxfId="0" priority="511" operator="equal">
      <formula>"AMBER"</formula>
    </cfRule>
  </conditionalFormatting>
  <conditionalFormatting sqref="I31">
    <cfRule type="cellIs" dxfId="1" priority="512" operator="equal">
      <formula>"RED"</formula>
    </cfRule>
  </conditionalFormatting>
  <conditionalFormatting sqref="I31">
    <cfRule type="cellIs" dxfId="2" priority="513" operator="equal">
      <formula>"GREEN"</formula>
    </cfRule>
  </conditionalFormatting>
  <conditionalFormatting sqref="I32">
    <cfRule type="cellIs" dxfId="0" priority="514" operator="equal">
      <formula>"AMBER"</formula>
    </cfRule>
  </conditionalFormatting>
  <conditionalFormatting sqref="I32">
    <cfRule type="cellIs" dxfId="1" priority="515" operator="equal">
      <formula>"RED"</formula>
    </cfRule>
  </conditionalFormatting>
  <conditionalFormatting sqref="I32">
    <cfRule type="cellIs" dxfId="2" priority="516" operator="equal">
      <formula>"GREEN"</formula>
    </cfRule>
  </conditionalFormatting>
  <conditionalFormatting sqref="I33">
    <cfRule type="cellIs" dxfId="0" priority="517" operator="equal">
      <formula>"AMBER"</formula>
    </cfRule>
  </conditionalFormatting>
  <conditionalFormatting sqref="I33">
    <cfRule type="cellIs" dxfId="1" priority="518" operator="equal">
      <formula>"RED"</formula>
    </cfRule>
  </conditionalFormatting>
  <conditionalFormatting sqref="I33">
    <cfRule type="cellIs" dxfId="2" priority="519" operator="equal">
      <formula>"GREEN"</formula>
    </cfRule>
  </conditionalFormatting>
  <conditionalFormatting sqref="I34">
    <cfRule type="cellIs" dxfId="0" priority="520" operator="equal">
      <formula>"AMBER"</formula>
    </cfRule>
  </conditionalFormatting>
  <conditionalFormatting sqref="I34">
    <cfRule type="cellIs" dxfId="1" priority="521" operator="equal">
      <formula>"RED"</formula>
    </cfRule>
  </conditionalFormatting>
  <conditionalFormatting sqref="I34">
    <cfRule type="cellIs" dxfId="2" priority="522" operator="equal">
      <formula>"GREEN"</formula>
    </cfRule>
  </conditionalFormatting>
  <conditionalFormatting sqref="J15">
    <cfRule type="cellIs" dxfId="0" priority="523" operator="equal">
      <formula>"AMBER"</formula>
    </cfRule>
  </conditionalFormatting>
  <conditionalFormatting sqref="J15">
    <cfRule type="cellIs" dxfId="1" priority="524" operator="equal">
      <formula>"RED"</formula>
    </cfRule>
  </conditionalFormatting>
  <conditionalFormatting sqref="J15">
    <cfRule type="cellIs" dxfId="2" priority="525" operator="equal">
      <formula>"GREEN"</formula>
    </cfRule>
  </conditionalFormatting>
  <conditionalFormatting sqref="J16">
    <cfRule type="cellIs" dxfId="0" priority="526" operator="equal">
      <formula>"AMBER"</formula>
    </cfRule>
  </conditionalFormatting>
  <conditionalFormatting sqref="J16">
    <cfRule type="cellIs" dxfId="1" priority="527" operator="equal">
      <formula>"RED"</formula>
    </cfRule>
  </conditionalFormatting>
  <conditionalFormatting sqref="J16">
    <cfRule type="cellIs" dxfId="2" priority="528" operator="equal">
      <formula>"GREEN"</formula>
    </cfRule>
  </conditionalFormatting>
  <conditionalFormatting sqref="J17">
    <cfRule type="cellIs" dxfId="0" priority="529" operator="equal">
      <formula>"AMBER"</formula>
    </cfRule>
  </conditionalFormatting>
  <conditionalFormatting sqref="J17">
    <cfRule type="cellIs" dxfId="1" priority="530" operator="equal">
      <formula>"RED"</formula>
    </cfRule>
  </conditionalFormatting>
  <conditionalFormatting sqref="J17">
    <cfRule type="cellIs" dxfId="2" priority="531" operator="equal">
      <formula>"GREEN"</formula>
    </cfRule>
  </conditionalFormatting>
  <conditionalFormatting sqref="J18">
    <cfRule type="cellIs" dxfId="0" priority="532" operator="equal">
      <formula>"AMBER"</formula>
    </cfRule>
  </conditionalFormatting>
  <conditionalFormatting sqref="J18">
    <cfRule type="cellIs" dxfId="1" priority="533" operator="equal">
      <formula>"RED"</formula>
    </cfRule>
  </conditionalFormatting>
  <conditionalFormatting sqref="J18">
    <cfRule type="cellIs" dxfId="2" priority="534" operator="equal">
      <formula>"GREEN"</formula>
    </cfRule>
  </conditionalFormatting>
  <conditionalFormatting sqref="J19">
    <cfRule type="cellIs" dxfId="0" priority="535" operator="equal">
      <formula>"AMBER"</formula>
    </cfRule>
  </conditionalFormatting>
  <conditionalFormatting sqref="J19">
    <cfRule type="cellIs" dxfId="1" priority="536" operator="equal">
      <formula>"RED"</formula>
    </cfRule>
  </conditionalFormatting>
  <conditionalFormatting sqref="J19">
    <cfRule type="cellIs" dxfId="2" priority="537" operator="equal">
      <formula>"GREEN"</formula>
    </cfRule>
  </conditionalFormatting>
  <conditionalFormatting sqref="J20">
    <cfRule type="cellIs" dxfId="0" priority="538" operator="equal">
      <formula>"AMBER"</formula>
    </cfRule>
  </conditionalFormatting>
  <conditionalFormatting sqref="J20">
    <cfRule type="cellIs" dxfId="1" priority="539" operator="equal">
      <formula>"RED"</formula>
    </cfRule>
  </conditionalFormatting>
  <conditionalFormatting sqref="J20">
    <cfRule type="cellIs" dxfId="2" priority="540" operator="equal">
      <formula>"GREEN"</formula>
    </cfRule>
  </conditionalFormatting>
  <conditionalFormatting sqref="J21">
    <cfRule type="cellIs" dxfId="0" priority="541" operator="equal">
      <formula>"AMBER"</formula>
    </cfRule>
  </conditionalFormatting>
  <conditionalFormatting sqref="J21">
    <cfRule type="cellIs" dxfId="1" priority="542" operator="equal">
      <formula>"RED"</formula>
    </cfRule>
  </conditionalFormatting>
  <conditionalFormatting sqref="J21">
    <cfRule type="cellIs" dxfId="2" priority="543" operator="equal">
      <formula>"GREEN"</formula>
    </cfRule>
  </conditionalFormatting>
  <conditionalFormatting sqref="J22">
    <cfRule type="cellIs" dxfId="0" priority="544" operator="equal">
      <formula>"AMBER"</formula>
    </cfRule>
  </conditionalFormatting>
  <conditionalFormatting sqref="J22">
    <cfRule type="cellIs" dxfId="1" priority="545" operator="equal">
      <formula>"RED"</formula>
    </cfRule>
  </conditionalFormatting>
  <conditionalFormatting sqref="J22">
    <cfRule type="cellIs" dxfId="2" priority="546" operator="equal">
      <formula>"GREEN"</formula>
    </cfRule>
  </conditionalFormatting>
  <conditionalFormatting sqref="J23">
    <cfRule type="cellIs" dxfId="0" priority="547" operator="equal">
      <formula>"AMBER"</formula>
    </cfRule>
  </conditionalFormatting>
  <conditionalFormatting sqref="J23">
    <cfRule type="cellIs" dxfId="1" priority="548" operator="equal">
      <formula>"RED"</formula>
    </cfRule>
  </conditionalFormatting>
  <conditionalFormatting sqref="J23">
    <cfRule type="cellIs" dxfId="2" priority="549" operator="equal">
      <formula>"GREEN"</formula>
    </cfRule>
  </conditionalFormatting>
  <conditionalFormatting sqref="J24">
    <cfRule type="cellIs" dxfId="0" priority="550" operator="equal">
      <formula>"AMBER"</formula>
    </cfRule>
  </conditionalFormatting>
  <conditionalFormatting sqref="J24">
    <cfRule type="cellIs" dxfId="1" priority="551" operator="equal">
      <formula>"RED"</formula>
    </cfRule>
  </conditionalFormatting>
  <conditionalFormatting sqref="J24">
    <cfRule type="cellIs" dxfId="2" priority="552" operator="equal">
      <formula>"GREEN"</formula>
    </cfRule>
  </conditionalFormatting>
  <conditionalFormatting sqref="J25">
    <cfRule type="cellIs" dxfId="0" priority="553" operator="equal">
      <formula>"AMBER"</formula>
    </cfRule>
  </conditionalFormatting>
  <conditionalFormatting sqref="J25">
    <cfRule type="cellIs" dxfId="1" priority="554" operator="equal">
      <formula>"RED"</formula>
    </cfRule>
  </conditionalFormatting>
  <conditionalFormatting sqref="J25">
    <cfRule type="cellIs" dxfId="2" priority="555" operator="equal">
      <formula>"GREEN"</formula>
    </cfRule>
  </conditionalFormatting>
  <conditionalFormatting sqref="J26">
    <cfRule type="cellIs" dxfId="0" priority="556" operator="equal">
      <formula>"AMBER"</formula>
    </cfRule>
  </conditionalFormatting>
  <conditionalFormatting sqref="J26">
    <cfRule type="cellIs" dxfId="1" priority="557" operator="equal">
      <formula>"RED"</formula>
    </cfRule>
  </conditionalFormatting>
  <conditionalFormatting sqref="J26">
    <cfRule type="cellIs" dxfId="2" priority="558" operator="equal">
      <formula>"GREEN"</formula>
    </cfRule>
  </conditionalFormatting>
  <conditionalFormatting sqref="J27">
    <cfRule type="cellIs" dxfId="0" priority="559" operator="equal">
      <formula>"AMBER"</formula>
    </cfRule>
  </conditionalFormatting>
  <conditionalFormatting sqref="J27">
    <cfRule type="cellIs" dxfId="1" priority="560" operator="equal">
      <formula>"RED"</formula>
    </cfRule>
  </conditionalFormatting>
  <conditionalFormatting sqref="J27">
    <cfRule type="cellIs" dxfId="2" priority="561" operator="equal">
      <formula>"GREEN"</formula>
    </cfRule>
  </conditionalFormatting>
  <conditionalFormatting sqref="J28">
    <cfRule type="cellIs" dxfId="0" priority="562" operator="equal">
      <formula>"AMBER"</formula>
    </cfRule>
  </conditionalFormatting>
  <conditionalFormatting sqref="J28">
    <cfRule type="cellIs" dxfId="1" priority="563" operator="equal">
      <formula>"RED"</formula>
    </cfRule>
  </conditionalFormatting>
  <conditionalFormatting sqref="J28">
    <cfRule type="cellIs" dxfId="2" priority="564" operator="equal">
      <formula>"GREEN"</formula>
    </cfRule>
  </conditionalFormatting>
  <conditionalFormatting sqref="J29">
    <cfRule type="cellIs" dxfId="0" priority="565" operator="equal">
      <formula>"AMBER"</formula>
    </cfRule>
  </conditionalFormatting>
  <conditionalFormatting sqref="J29">
    <cfRule type="cellIs" dxfId="1" priority="566" operator="equal">
      <formula>"RED"</formula>
    </cfRule>
  </conditionalFormatting>
  <conditionalFormatting sqref="J29">
    <cfRule type="cellIs" dxfId="2" priority="567" operator="equal">
      <formula>"GREEN"</formula>
    </cfRule>
  </conditionalFormatting>
  <conditionalFormatting sqref="J30">
    <cfRule type="cellIs" dxfId="0" priority="568" operator="equal">
      <formula>"AMBER"</formula>
    </cfRule>
  </conditionalFormatting>
  <conditionalFormatting sqref="J30">
    <cfRule type="cellIs" dxfId="1" priority="569" operator="equal">
      <formula>"RED"</formula>
    </cfRule>
  </conditionalFormatting>
  <conditionalFormatting sqref="J30">
    <cfRule type="cellIs" dxfId="2" priority="570" operator="equal">
      <formula>"GREEN"</formula>
    </cfRule>
  </conditionalFormatting>
  <conditionalFormatting sqref="J31">
    <cfRule type="cellIs" dxfId="0" priority="571" operator="equal">
      <formula>"AMBER"</formula>
    </cfRule>
  </conditionalFormatting>
  <conditionalFormatting sqref="J31">
    <cfRule type="cellIs" dxfId="1" priority="572" operator="equal">
      <formula>"RED"</formula>
    </cfRule>
  </conditionalFormatting>
  <conditionalFormatting sqref="J31">
    <cfRule type="cellIs" dxfId="2" priority="573" operator="equal">
      <formula>"GREEN"</formula>
    </cfRule>
  </conditionalFormatting>
  <conditionalFormatting sqref="J32">
    <cfRule type="cellIs" dxfId="0" priority="574" operator="equal">
      <formula>"AMBER"</formula>
    </cfRule>
  </conditionalFormatting>
  <conditionalFormatting sqref="J32">
    <cfRule type="cellIs" dxfId="1" priority="575" operator="equal">
      <formula>"RED"</formula>
    </cfRule>
  </conditionalFormatting>
  <conditionalFormatting sqref="J32">
    <cfRule type="cellIs" dxfId="2" priority="576" operator="equal">
      <formula>"GREEN"</formula>
    </cfRule>
  </conditionalFormatting>
  <conditionalFormatting sqref="J33">
    <cfRule type="cellIs" dxfId="0" priority="577" operator="equal">
      <formula>"AMBER"</formula>
    </cfRule>
  </conditionalFormatting>
  <conditionalFormatting sqref="J33">
    <cfRule type="cellIs" dxfId="1" priority="578" operator="equal">
      <formula>"RED"</formula>
    </cfRule>
  </conditionalFormatting>
  <conditionalFormatting sqref="J33">
    <cfRule type="cellIs" dxfId="2" priority="579" operator="equal">
      <formula>"GREEN"</formula>
    </cfRule>
  </conditionalFormatting>
  <conditionalFormatting sqref="J34">
    <cfRule type="cellIs" dxfId="0" priority="580" operator="equal">
      <formula>"AMBER"</formula>
    </cfRule>
  </conditionalFormatting>
  <conditionalFormatting sqref="J34">
    <cfRule type="cellIs" dxfId="1" priority="581" operator="equal">
      <formula>"RED"</formula>
    </cfRule>
  </conditionalFormatting>
  <conditionalFormatting sqref="J34">
    <cfRule type="cellIs" dxfId="2" priority="582" operator="equal">
      <formula>"GREEN"</formula>
    </cfRule>
  </conditionalFormatting>
  <conditionalFormatting sqref="K15">
    <cfRule type="cellIs" dxfId="0" priority="583" operator="equal">
      <formula>"AMBER"</formula>
    </cfRule>
  </conditionalFormatting>
  <conditionalFormatting sqref="K15">
    <cfRule type="cellIs" dxfId="1" priority="584" operator="equal">
      <formula>"RED"</formula>
    </cfRule>
  </conditionalFormatting>
  <conditionalFormatting sqref="K15">
    <cfRule type="cellIs" dxfId="2" priority="585" operator="equal">
      <formula>"GREEN"</formula>
    </cfRule>
  </conditionalFormatting>
  <conditionalFormatting sqref="K16">
    <cfRule type="cellIs" dxfId="0" priority="586" operator="equal">
      <formula>"AMBER"</formula>
    </cfRule>
  </conditionalFormatting>
  <conditionalFormatting sqref="K16">
    <cfRule type="cellIs" dxfId="1" priority="587" operator="equal">
      <formula>"RED"</formula>
    </cfRule>
  </conditionalFormatting>
  <conditionalFormatting sqref="K16">
    <cfRule type="cellIs" dxfId="2" priority="588" operator="equal">
      <formula>"GREEN"</formula>
    </cfRule>
  </conditionalFormatting>
  <conditionalFormatting sqref="K17">
    <cfRule type="cellIs" dxfId="0" priority="589" operator="equal">
      <formula>"AMBER"</formula>
    </cfRule>
  </conditionalFormatting>
  <conditionalFormatting sqref="K17">
    <cfRule type="cellIs" dxfId="1" priority="590" operator="equal">
      <formula>"RED"</formula>
    </cfRule>
  </conditionalFormatting>
  <conditionalFormatting sqref="K17">
    <cfRule type="cellIs" dxfId="2" priority="591" operator="equal">
      <formula>"GREEN"</formula>
    </cfRule>
  </conditionalFormatting>
  <conditionalFormatting sqref="K18">
    <cfRule type="cellIs" dxfId="0" priority="592" operator="equal">
      <formula>"AMBER"</formula>
    </cfRule>
  </conditionalFormatting>
  <conditionalFormatting sqref="K18">
    <cfRule type="cellIs" dxfId="1" priority="593" operator="equal">
      <formula>"RED"</formula>
    </cfRule>
  </conditionalFormatting>
  <conditionalFormatting sqref="K18">
    <cfRule type="cellIs" dxfId="2" priority="594" operator="equal">
      <formula>"GREEN"</formula>
    </cfRule>
  </conditionalFormatting>
  <conditionalFormatting sqref="K19">
    <cfRule type="cellIs" dxfId="0" priority="595" operator="equal">
      <formula>"AMBER"</formula>
    </cfRule>
  </conditionalFormatting>
  <conditionalFormatting sqref="K19">
    <cfRule type="cellIs" dxfId="1" priority="596" operator="equal">
      <formula>"RED"</formula>
    </cfRule>
  </conditionalFormatting>
  <conditionalFormatting sqref="K19">
    <cfRule type="cellIs" dxfId="2" priority="597" operator="equal">
      <formula>"GREEN"</formula>
    </cfRule>
  </conditionalFormatting>
  <conditionalFormatting sqref="K20">
    <cfRule type="cellIs" dxfId="0" priority="598" operator="equal">
      <formula>"AMBER"</formula>
    </cfRule>
  </conditionalFormatting>
  <conditionalFormatting sqref="K20">
    <cfRule type="cellIs" dxfId="1" priority="599" operator="equal">
      <formula>"RED"</formula>
    </cfRule>
  </conditionalFormatting>
  <conditionalFormatting sqref="K20">
    <cfRule type="cellIs" dxfId="2" priority="600" operator="equal">
      <formula>"GREEN"</formula>
    </cfRule>
  </conditionalFormatting>
  <conditionalFormatting sqref="K21">
    <cfRule type="cellIs" dxfId="0" priority="601" operator="equal">
      <formula>"AMBER"</formula>
    </cfRule>
  </conditionalFormatting>
  <conditionalFormatting sqref="K21">
    <cfRule type="cellIs" dxfId="1" priority="602" operator="equal">
      <formula>"RED"</formula>
    </cfRule>
  </conditionalFormatting>
  <conditionalFormatting sqref="K21">
    <cfRule type="cellIs" dxfId="2" priority="603" operator="equal">
      <formula>"GREEN"</formula>
    </cfRule>
  </conditionalFormatting>
  <conditionalFormatting sqref="K22">
    <cfRule type="cellIs" dxfId="0" priority="604" operator="equal">
      <formula>"AMBER"</formula>
    </cfRule>
  </conditionalFormatting>
  <conditionalFormatting sqref="K22">
    <cfRule type="cellIs" dxfId="1" priority="605" operator="equal">
      <formula>"RED"</formula>
    </cfRule>
  </conditionalFormatting>
  <conditionalFormatting sqref="K22">
    <cfRule type="cellIs" dxfId="2" priority="606" operator="equal">
      <formula>"GREEN"</formula>
    </cfRule>
  </conditionalFormatting>
  <conditionalFormatting sqref="K23">
    <cfRule type="cellIs" dxfId="0" priority="607" operator="equal">
      <formula>"AMBER"</formula>
    </cfRule>
  </conditionalFormatting>
  <conditionalFormatting sqref="K23">
    <cfRule type="cellIs" dxfId="1" priority="608" operator="equal">
      <formula>"RED"</formula>
    </cfRule>
  </conditionalFormatting>
  <conditionalFormatting sqref="K23">
    <cfRule type="cellIs" dxfId="2" priority="609" operator="equal">
      <formula>"GREEN"</formula>
    </cfRule>
  </conditionalFormatting>
  <conditionalFormatting sqref="K24">
    <cfRule type="cellIs" dxfId="0" priority="610" operator="equal">
      <formula>"AMBER"</formula>
    </cfRule>
  </conditionalFormatting>
  <conditionalFormatting sqref="K24">
    <cfRule type="cellIs" dxfId="1" priority="611" operator="equal">
      <formula>"RED"</formula>
    </cfRule>
  </conditionalFormatting>
  <conditionalFormatting sqref="K24">
    <cfRule type="cellIs" dxfId="2" priority="612" operator="equal">
      <formula>"GREEN"</formula>
    </cfRule>
  </conditionalFormatting>
  <conditionalFormatting sqref="K25">
    <cfRule type="cellIs" dxfId="0" priority="613" operator="equal">
      <formula>"AMBER"</formula>
    </cfRule>
  </conditionalFormatting>
  <conditionalFormatting sqref="K25">
    <cfRule type="cellIs" dxfId="1" priority="614" operator="equal">
      <formula>"RED"</formula>
    </cfRule>
  </conditionalFormatting>
  <conditionalFormatting sqref="K25">
    <cfRule type="cellIs" dxfId="2" priority="615" operator="equal">
      <formula>"GREEN"</formula>
    </cfRule>
  </conditionalFormatting>
  <conditionalFormatting sqref="K26">
    <cfRule type="cellIs" dxfId="0" priority="616" operator="equal">
      <formula>"AMBER"</formula>
    </cfRule>
  </conditionalFormatting>
  <conditionalFormatting sqref="K26">
    <cfRule type="cellIs" dxfId="1" priority="617" operator="equal">
      <formula>"RED"</formula>
    </cfRule>
  </conditionalFormatting>
  <conditionalFormatting sqref="K26">
    <cfRule type="cellIs" dxfId="2" priority="618" operator="equal">
      <formula>"GREEN"</formula>
    </cfRule>
  </conditionalFormatting>
  <conditionalFormatting sqref="K27">
    <cfRule type="cellIs" dxfId="0" priority="619" operator="equal">
      <formula>"AMBER"</formula>
    </cfRule>
  </conditionalFormatting>
  <conditionalFormatting sqref="K27">
    <cfRule type="cellIs" dxfId="1" priority="620" operator="equal">
      <formula>"RED"</formula>
    </cfRule>
  </conditionalFormatting>
  <conditionalFormatting sqref="K27">
    <cfRule type="cellIs" dxfId="2" priority="621" operator="equal">
      <formula>"GREEN"</formula>
    </cfRule>
  </conditionalFormatting>
  <conditionalFormatting sqref="K28">
    <cfRule type="cellIs" dxfId="0" priority="622" operator="equal">
      <formula>"AMBER"</formula>
    </cfRule>
  </conditionalFormatting>
  <conditionalFormatting sqref="K28">
    <cfRule type="cellIs" dxfId="1" priority="623" operator="equal">
      <formula>"RED"</formula>
    </cfRule>
  </conditionalFormatting>
  <conditionalFormatting sqref="K28">
    <cfRule type="cellIs" dxfId="2" priority="624" operator="equal">
      <formula>"GREEN"</formula>
    </cfRule>
  </conditionalFormatting>
  <conditionalFormatting sqref="K29">
    <cfRule type="cellIs" dxfId="0" priority="625" operator="equal">
      <formula>"AMBER"</formula>
    </cfRule>
  </conditionalFormatting>
  <conditionalFormatting sqref="K29">
    <cfRule type="cellIs" dxfId="1" priority="626" operator="equal">
      <formula>"RED"</formula>
    </cfRule>
  </conditionalFormatting>
  <conditionalFormatting sqref="K29">
    <cfRule type="cellIs" dxfId="2" priority="627" operator="equal">
      <formula>"GREEN"</formula>
    </cfRule>
  </conditionalFormatting>
  <conditionalFormatting sqref="K30">
    <cfRule type="cellIs" dxfId="0" priority="628" operator="equal">
      <formula>"AMBER"</formula>
    </cfRule>
  </conditionalFormatting>
  <conditionalFormatting sqref="K30">
    <cfRule type="cellIs" dxfId="1" priority="629" operator="equal">
      <formula>"RED"</formula>
    </cfRule>
  </conditionalFormatting>
  <conditionalFormatting sqref="K30">
    <cfRule type="cellIs" dxfId="2" priority="630" operator="equal">
      <formula>"GREEN"</formula>
    </cfRule>
  </conditionalFormatting>
  <conditionalFormatting sqref="K31">
    <cfRule type="cellIs" dxfId="0" priority="631" operator="equal">
      <formula>"AMBER"</formula>
    </cfRule>
  </conditionalFormatting>
  <conditionalFormatting sqref="K31">
    <cfRule type="cellIs" dxfId="1" priority="632" operator="equal">
      <formula>"RED"</formula>
    </cfRule>
  </conditionalFormatting>
  <conditionalFormatting sqref="K31">
    <cfRule type="cellIs" dxfId="2" priority="633" operator="equal">
      <formula>"GREEN"</formula>
    </cfRule>
  </conditionalFormatting>
  <conditionalFormatting sqref="K32">
    <cfRule type="cellIs" dxfId="0" priority="634" operator="equal">
      <formula>"AMBER"</formula>
    </cfRule>
  </conditionalFormatting>
  <conditionalFormatting sqref="K32">
    <cfRule type="cellIs" dxfId="1" priority="635" operator="equal">
      <formula>"RED"</formula>
    </cfRule>
  </conditionalFormatting>
  <conditionalFormatting sqref="K32">
    <cfRule type="cellIs" dxfId="2" priority="636" operator="equal">
      <formula>"GREEN"</formula>
    </cfRule>
  </conditionalFormatting>
  <conditionalFormatting sqref="K33">
    <cfRule type="cellIs" dxfId="0" priority="637" operator="equal">
      <formula>"AMBER"</formula>
    </cfRule>
  </conditionalFormatting>
  <conditionalFormatting sqref="K33">
    <cfRule type="cellIs" dxfId="1" priority="638" operator="equal">
      <formula>"RED"</formula>
    </cfRule>
  </conditionalFormatting>
  <conditionalFormatting sqref="K33">
    <cfRule type="cellIs" dxfId="2" priority="639" operator="equal">
      <formula>"GREEN"</formula>
    </cfRule>
  </conditionalFormatting>
  <conditionalFormatting sqref="K34">
    <cfRule type="cellIs" dxfId="0" priority="640" operator="equal">
      <formula>"AMBER"</formula>
    </cfRule>
  </conditionalFormatting>
  <conditionalFormatting sqref="K34">
    <cfRule type="cellIs" dxfId="1" priority="641" operator="equal">
      <formula>"RED"</formula>
    </cfRule>
  </conditionalFormatting>
  <conditionalFormatting sqref="K34">
    <cfRule type="cellIs" dxfId="2" priority="642" operator="equal">
      <formula>"GREEN"</formula>
    </cfRule>
  </conditionalFormatting>
  <conditionalFormatting sqref="L15">
    <cfRule type="cellIs" dxfId="0" priority="643" operator="equal">
      <formula>"AMBER"</formula>
    </cfRule>
  </conditionalFormatting>
  <conditionalFormatting sqref="L15">
    <cfRule type="cellIs" dxfId="1" priority="644" operator="equal">
      <formula>"RED"</formula>
    </cfRule>
  </conditionalFormatting>
  <conditionalFormatting sqref="L15">
    <cfRule type="cellIs" dxfId="2" priority="645" operator="equal">
      <formula>"GREEN"</formula>
    </cfRule>
  </conditionalFormatting>
  <conditionalFormatting sqref="L16">
    <cfRule type="cellIs" dxfId="0" priority="646" operator="equal">
      <formula>"AMBER"</formula>
    </cfRule>
  </conditionalFormatting>
  <conditionalFormatting sqref="L16">
    <cfRule type="cellIs" dxfId="1" priority="647" operator="equal">
      <formula>"RED"</formula>
    </cfRule>
  </conditionalFormatting>
  <conditionalFormatting sqref="L16">
    <cfRule type="cellIs" dxfId="2" priority="648" operator="equal">
      <formula>"GREEN"</formula>
    </cfRule>
  </conditionalFormatting>
  <conditionalFormatting sqref="L17">
    <cfRule type="cellIs" dxfId="0" priority="649" operator="equal">
      <formula>"AMBER"</formula>
    </cfRule>
  </conditionalFormatting>
  <conditionalFormatting sqref="L17">
    <cfRule type="cellIs" dxfId="1" priority="650" operator="equal">
      <formula>"RED"</formula>
    </cfRule>
  </conditionalFormatting>
  <conditionalFormatting sqref="L17">
    <cfRule type="cellIs" dxfId="2" priority="651" operator="equal">
      <formula>"GREEN"</formula>
    </cfRule>
  </conditionalFormatting>
  <conditionalFormatting sqref="L18">
    <cfRule type="cellIs" dxfId="0" priority="652" operator="equal">
      <formula>"AMBER"</formula>
    </cfRule>
  </conditionalFormatting>
  <conditionalFormatting sqref="L18">
    <cfRule type="cellIs" dxfId="1" priority="653" operator="equal">
      <formula>"RED"</formula>
    </cfRule>
  </conditionalFormatting>
  <conditionalFormatting sqref="L18">
    <cfRule type="cellIs" dxfId="2" priority="654" operator="equal">
      <formula>"GREEN"</formula>
    </cfRule>
  </conditionalFormatting>
  <conditionalFormatting sqref="L19">
    <cfRule type="cellIs" dxfId="0" priority="655" operator="equal">
      <formula>"AMBER"</formula>
    </cfRule>
  </conditionalFormatting>
  <conditionalFormatting sqref="L19">
    <cfRule type="cellIs" dxfId="1" priority="656" operator="equal">
      <formula>"RED"</formula>
    </cfRule>
  </conditionalFormatting>
  <conditionalFormatting sqref="L19">
    <cfRule type="cellIs" dxfId="2" priority="657" operator="equal">
      <formula>"GREEN"</formula>
    </cfRule>
  </conditionalFormatting>
  <conditionalFormatting sqref="L20">
    <cfRule type="cellIs" dxfId="0" priority="658" operator="equal">
      <formula>"AMBER"</formula>
    </cfRule>
  </conditionalFormatting>
  <conditionalFormatting sqref="L20">
    <cfRule type="cellIs" dxfId="1" priority="659" operator="equal">
      <formula>"RED"</formula>
    </cfRule>
  </conditionalFormatting>
  <conditionalFormatting sqref="L20">
    <cfRule type="cellIs" dxfId="2" priority="660" operator="equal">
      <formula>"GREEN"</formula>
    </cfRule>
  </conditionalFormatting>
  <conditionalFormatting sqref="L21">
    <cfRule type="cellIs" dxfId="0" priority="661" operator="equal">
      <formula>"AMBER"</formula>
    </cfRule>
  </conditionalFormatting>
  <conditionalFormatting sqref="L21">
    <cfRule type="cellIs" dxfId="1" priority="662" operator="equal">
      <formula>"RED"</formula>
    </cfRule>
  </conditionalFormatting>
  <conditionalFormatting sqref="L21">
    <cfRule type="cellIs" dxfId="2" priority="663" operator="equal">
      <formula>"GREEN"</formula>
    </cfRule>
  </conditionalFormatting>
  <conditionalFormatting sqref="L22">
    <cfRule type="cellIs" dxfId="0" priority="664" operator="equal">
      <formula>"AMBER"</formula>
    </cfRule>
  </conditionalFormatting>
  <conditionalFormatting sqref="L22">
    <cfRule type="cellIs" dxfId="1" priority="665" operator="equal">
      <formula>"RED"</formula>
    </cfRule>
  </conditionalFormatting>
  <conditionalFormatting sqref="L22">
    <cfRule type="cellIs" dxfId="2" priority="666" operator="equal">
      <formula>"GREEN"</formula>
    </cfRule>
  </conditionalFormatting>
  <conditionalFormatting sqref="L23">
    <cfRule type="cellIs" dxfId="0" priority="667" operator="equal">
      <formula>"AMBER"</formula>
    </cfRule>
  </conditionalFormatting>
  <conditionalFormatting sqref="L23">
    <cfRule type="cellIs" dxfId="1" priority="668" operator="equal">
      <formula>"RED"</formula>
    </cfRule>
  </conditionalFormatting>
  <conditionalFormatting sqref="L23">
    <cfRule type="cellIs" dxfId="2" priority="669" operator="equal">
      <formula>"GREEN"</formula>
    </cfRule>
  </conditionalFormatting>
  <conditionalFormatting sqref="L24">
    <cfRule type="cellIs" dxfId="0" priority="670" operator="equal">
      <formula>"AMBER"</formula>
    </cfRule>
  </conditionalFormatting>
  <conditionalFormatting sqref="L24">
    <cfRule type="cellIs" dxfId="1" priority="671" operator="equal">
      <formula>"RED"</formula>
    </cfRule>
  </conditionalFormatting>
  <conditionalFormatting sqref="L24">
    <cfRule type="cellIs" dxfId="2" priority="672" operator="equal">
      <formula>"GREEN"</formula>
    </cfRule>
  </conditionalFormatting>
  <conditionalFormatting sqref="L25">
    <cfRule type="cellIs" dxfId="0" priority="673" operator="equal">
      <formula>"AMBER"</formula>
    </cfRule>
  </conditionalFormatting>
  <conditionalFormatting sqref="L25">
    <cfRule type="cellIs" dxfId="1" priority="674" operator="equal">
      <formula>"RED"</formula>
    </cfRule>
  </conditionalFormatting>
  <conditionalFormatting sqref="L25">
    <cfRule type="cellIs" dxfId="2" priority="675" operator="equal">
      <formula>"GREEN"</formula>
    </cfRule>
  </conditionalFormatting>
  <conditionalFormatting sqref="L26">
    <cfRule type="cellIs" dxfId="0" priority="676" operator="equal">
      <formula>"AMBER"</formula>
    </cfRule>
  </conditionalFormatting>
  <conditionalFormatting sqref="L26">
    <cfRule type="cellIs" dxfId="1" priority="677" operator="equal">
      <formula>"RED"</formula>
    </cfRule>
  </conditionalFormatting>
  <conditionalFormatting sqref="L26">
    <cfRule type="cellIs" dxfId="2" priority="678" operator="equal">
      <formula>"GREEN"</formula>
    </cfRule>
  </conditionalFormatting>
  <conditionalFormatting sqref="L27">
    <cfRule type="cellIs" dxfId="0" priority="679" operator="equal">
      <formula>"AMBER"</formula>
    </cfRule>
  </conditionalFormatting>
  <conditionalFormatting sqref="L27">
    <cfRule type="cellIs" dxfId="1" priority="680" operator="equal">
      <formula>"RED"</formula>
    </cfRule>
  </conditionalFormatting>
  <conditionalFormatting sqref="L27">
    <cfRule type="cellIs" dxfId="2" priority="681" operator="equal">
      <formula>"GREEN"</formula>
    </cfRule>
  </conditionalFormatting>
  <conditionalFormatting sqref="L28">
    <cfRule type="cellIs" dxfId="0" priority="682" operator="equal">
      <formula>"AMBER"</formula>
    </cfRule>
  </conditionalFormatting>
  <conditionalFormatting sqref="L28">
    <cfRule type="cellIs" dxfId="1" priority="683" operator="equal">
      <formula>"RED"</formula>
    </cfRule>
  </conditionalFormatting>
  <conditionalFormatting sqref="L28">
    <cfRule type="cellIs" dxfId="2" priority="684" operator="equal">
      <formula>"GREEN"</formula>
    </cfRule>
  </conditionalFormatting>
  <conditionalFormatting sqref="L29">
    <cfRule type="cellIs" dxfId="0" priority="685" operator="equal">
      <formula>"AMBER"</formula>
    </cfRule>
  </conditionalFormatting>
  <conditionalFormatting sqref="L29">
    <cfRule type="cellIs" dxfId="1" priority="686" operator="equal">
      <formula>"RED"</formula>
    </cfRule>
  </conditionalFormatting>
  <conditionalFormatting sqref="L29">
    <cfRule type="cellIs" dxfId="2" priority="687" operator="equal">
      <formula>"GREEN"</formula>
    </cfRule>
  </conditionalFormatting>
  <conditionalFormatting sqref="L30">
    <cfRule type="cellIs" dxfId="0" priority="688" operator="equal">
      <formula>"AMBER"</formula>
    </cfRule>
  </conditionalFormatting>
  <conditionalFormatting sqref="L30">
    <cfRule type="cellIs" dxfId="1" priority="689" operator="equal">
      <formula>"RED"</formula>
    </cfRule>
  </conditionalFormatting>
  <conditionalFormatting sqref="L30">
    <cfRule type="cellIs" dxfId="2" priority="690" operator="equal">
      <formula>"GREEN"</formula>
    </cfRule>
  </conditionalFormatting>
  <conditionalFormatting sqref="L31">
    <cfRule type="cellIs" dxfId="0" priority="691" operator="equal">
      <formula>"AMBER"</formula>
    </cfRule>
  </conditionalFormatting>
  <conditionalFormatting sqref="L31">
    <cfRule type="cellIs" dxfId="1" priority="692" operator="equal">
      <formula>"RED"</formula>
    </cfRule>
  </conditionalFormatting>
  <conditionalFormatting sqref="L31">
    <cfRule type="cellIs" dxfId="2" priority="693" operator="equal">
      <formula>"GREEN"</formula>
    </cfRule>
  </conditionalFormatting>
  <conditionalFormatting sqref="L32">
    <cfRule type="cellIs" dxfId="0" priority="694" operator="equal">
      <formula>"AMBER"</formula>
    </cfRule>
  </conditionalFormatting>
  <conditionalFormatting sqref="L32">
    <cfRule type="cellIs" dxfId="1" priority="695" operator="equal">
      <formula>"RED"</formula>
    </cfRule>
  </conditionalFormatting>
  <conditionalFormatting sqref="L32">
    <cfRule type="cellIs" dxfId="2" priority="696" operator="equal">
      <formula>"GREEN"</formula>
    </cfRule>
  </conditionalFormatting>
  <conditionalFormatting sqref="L33">
    <cfRule type="cellIs" dxfId="0" priority="697" operator="equal">
      <formula>"AMBER"</formula>
    </cfRule>
  </conditionalFormatting>
  <conditionalFormatting sqref="L33">
    <cfRule type="cellIs" dxfId="1" priority="698" operator="equal">
      <formula>"RED"</formula>
    </cfRule>
  </conditionalFormatting>
  <conditionalFormatting sqref="L33">
    <cfRule type="cellIs" dxfId="2" priority="699" operator="equal">
      <formula>"GREEN"</formula>
    </cfRule>
  </conditionalFormatting>
  <conditionalFormatting sqref="L34">
    <cfRule type="cellIs" dxfId="0" priority="700" operator="equal">
      <formula>"AMBER"</formula>
    </cfRule>
  </conditionalFormatting>
  <conditionalFormatting sqref="L34">
    <cfRule type="cellIs" dxfId="1" priority="701" operator="equal">
      <formula>"RED"</formula>
    </cfRule>
  </conditionalFormatting>
  <conditionalFormatting sqref="L34">
    <cfRule type="cellIs" dxfId="2" priority="702" operator="equal">
      <formula>"GREEN"</formula>
    </cfRule>
  </conditionalFormatting>
  <conditionalFormatting sqref="M15">
    <cfRule type="cellIs" dxfId="0" priority="703" operator="equal">
      <formula>"AMBER"</formula>
    </cfRule>
  </conditionalFormatting>
  <conditionalFormatting sqref="M15">
    <cfRule type="cellIs" dxfId="1" priority="704" operator="equal">
      <formula>"RED"</formula>
    </cfRule>
  </conditionalFormatting>
  <conditionalFormatting sqref="M15">
    <cfRule type="cellIs" dxfId="2" priority="705" operator="equal">
      <formula>"GREEN"</formula>
    </cfRule>
  </conditionalFormatting>
  <conditionalFormatting sqref="M16">
    <cfRule type="cellIs" dxfId="0" priority="706" operator="equal">
      <formula>"AMBER"</formula>
    </cfRule>
  </conditionalFormatting>
  <conditionalFormatting sqref="M16">
    <cfRule type="cellIs" dxfId="1" priority="707" operator="equal">
      <formula>"RED"</formula>
    </cfRule>
  </conditionalFormatting>
  <conditionalFormatting sqref="M16">
    <cfRule type="cellIs" dxfId="2" priority="708" operator="equal">
      <formula>"GREEN"</formula>
    </cfRule>
  </conditionalFormatting>
  <conditionalFormatting sqref="M17">
    <cfRule type="cellIs" dxfId="0" priority="709" operator="equal">
      <formula>"AMBER"</formula>
    </cfRule>
  </conditionalFormatting>
  <conditionalFormatting sqref="M17">
    <cfRule type="cellIs" dxfId="1" priority="710" operator="equal">
      <formula>"RED"</formula>
    </cfRule>
  </conditionalFormatting>
  <conditionalFormatting sqref="M17">
    <cfRule type="cellIs" dxfId="2" priority="711" operator="equal">
      <formula>"GREEN"</formula>
    </cfRule>
  </conditionalFormatting>
  <conditionalFormatting sqref="M18">
    <cfRule type="cellIs" dxfId="0" priority="712" operator="equal">
      <formula>"AMBER"</formula>
    </cfRule>
  </conditionalFormatting>
  <conditionalFormatting sqref="M18">
    <cfRule type="cellIs" dxfId="1" priority="713" operator="equal">
      <formula>"RED"</formula>
    </cfRule>
  </conditionalFormatting>
  <conditionalFormatting sqref="M18">
    <cfRule type="cellIs" dxfId="2" priority="714" operator="equal">
      <formula>"GREEN"</formula>
    </cfRule>
  </conditionalFormatting>
  <conditionalFormatting sqref="M19">
    <cfRule type="cellIs" dxfId="0" priority="715" operator="equal">
      <formula>"AMBER"</formula>
    </cfRule>
  </conditionalFormatting>
  <conditionalFormatting sqref="M19">
    <cfRule type="cellIs" dxfId="1" priority="716" operator="equal">
      <formula>"RED"</formula>
    </cfRule>
  </conditionalFormatting>
  <conditionalFormatting sqref="M19">
    <cfRule type="cellIs" dxfId="2" priority="717" operator="equal">
      <formula>"GREEN"</formula>
    </cfRule>
  </conditionalFormatting>
  <conditionalFormatting sqref="M20">
    <cfRule type="cellIs" dxfId="0" priority="718" operator="equal">
      <formula>"AMBER"</formula>
    </cfRule>
  </conditionalFormatting>
  <conditionalFormatting sqref="M20">
    <cfRule type="cellIs" dxfId="1" priority="719" operator="equal">
      <formula>"RED"</formula>
    </cfRule>
  </conditionalFormatting>
  <conditionalFormatting sqref="M20">
    <cfRule type="cellIs" dxfId="2" priority="720" operator="equal">
      <formula>"GREEN"</formula>
    </cfRule>
  </conditionalFormatting>
  <conditionalFormatting sqref="M21">
    <cfRule type="cellIs" dxfId="0" priority="721" operator="equal">
      <formula>"AMBER"</formula>
    </cfRule>
  </conditionalFormatting>
  <conditionalFormatting sqref="M21">
    <cfRule type="cellIs" dxfId="1" priority="722" operator="equal">
      <formula>"RED"</formula>
    </cfRule>
  </conditionalFormatting>
  <conditionalFormatting sqref="M21">
    <cfRule type="cellIs" dxfId="2" priority="723" operator="equal">
      <formula>"GREEN"</formula>
    </cfRule>
  </conditionalFormatting>
  <conditionalFormatting sqref="M22">
    <cfRule type="cellIs" dxfId="0" priority="724" operator="equal">
      <formula>"AMBER"</formula>
    </cfRule>
  </conditionalFormatting>
  <conditionalFormatting sqref="M22">
    <cfRule type="cellIs" dxfId="1" priority="725" operator="equal">
      <formula>"RED"</formula>
    </cfRule>
  </conditionalFormatting>
  <conditionalFormatting sqref="M22">
    <cfRule type="cellIs" dxfId="2" priority="726" operator="equal">
      <formula>"GREEN"</formula>
    </cfRule>
  </conditionalFormatting>
  <conditionalFormatting sqref="M23">
    <cfRule type="cellIs" dxfId="0" priority="727" operator="equal">
      <formula>"AMBER"</formula>
    </cfRule>
  </conditionalFormatting>
  <conditionalFormatting sqref="M23">
    <cfRule type="cellIs" dxfId="1" priority="728" operator="equal">
      <formula>"RED"</formula>
    </cfRule>
  </conditionalFormatting>
  <conditionalFormatting sqref="M23">
    <cfRule type="cellIs" dxfId="2" priority="729" operator="equal">
      <formula>"GREEN"</formula>
    </cfRule>
  </conditionalFormatting>
  <conditionalFormatting sqref="M24">
    <cfRule type="cellIs" dxfId="0" priority="730" operator="equal">
      <formula>"AMBER"</formula>
    </cfRule>
  </conditionalFormatting>
  <conditionalFormatting sqref="M24">
    <cfRule type="cellIs" dxfId="1" priority="731" operator="equal">
      <formula>"RED"</formula>
    </cfRule>
  </conditionalFormatting>
  <conditionalFormatting sqref="M24">
    <cfRule type="cellIs" dxfId="2" priority="732" operator="equal">
      <formula>"GREEN"</formula>
    </cfRule>
  </conditionalFormatting>
  <conditionalFormatting sqref="M25">
    <cfRule type="cellIs" dxfId="0" priority="733" operator="equal">
      <formula>"AMBER"</formula>
    </cfRule>
  </conditionalFormatting>
  <conditionalFormatting sqref="M25">
    <cfRule type="cellIs" dxfId="1" priority="734" operator="equal">
      <formula>"RED"</formula>
    </cfRule>
  </conditionalFormatting>
  <conditionalFormatting sqref="M25">
    <cfRule type="cellIs" dxfId="2" priority="735" operator="equal">
      <formula>"GREEN"</formula>
    </cfRule>
  </conditionalFormatting>
  <conditionalFormatting sqref="M26">
    <cfRule type="cellIs" dxfId="0" priority="736" operator="equal">
      <formula>"AMBER"</formula>
    </cfRule>
  </conditionalFormatting>
  <conditionalFormatting sqref="M26">
    <cfRule type="cellIs" dxfId="1" priority="737" operator="equal">
      <formula>"RED"</formula>
    </cfRule>
  </conditionalFormatting>
  <conditionalFormatting sqref="M26">
    <cfRule type="cellIs" dxfId="2" priority="738" operator="equal">
      <formula>"GREEN"</formula>
    </cfRule>
  </conditionalFormatting>
  <conditionalFormatting sqref="M27">
    <cfRule type="cellIs" dxfId="0" priority="739" operator="equal">
      <formula>"AMBER"</formula>
    </cfRule>
  </conditionalFormatting>
  <conditionalFormatting sqref="M27">
    <cfRule type="cellIs" dxfId="1" priority="740" operator="equal">
      <formula>"RED"</formula>
    </cfRule>
  </conditionalFormatting>
  <conditionalFormatting sqref="M27">
    <cfRule type="cellIs" dxfId="2" priority="741" operator="equal">
      <formula>"GREEN"</formula>
    </cfRule>
  </conditionalFormatting>
  <conditionalFormatting sqref="M28">
    <cfRule type="cellIs" dxfId="0" priority="742" operator="equal">
      <formula>"AMBER"</formula>
    </cfRule>
  </conditionalFormatting>
  <conditionalFormatting sqref="M28">
    <cfRule type="cellIs" dxfId="1" priority="743" operator="equal">
      <formula>"RED"</formula>
    </cfRule>
  </conditionalFormatting>
  <conditionalFormatting sqref="M28">
    <cfRule type="cellIs" dxfId="2" priority="744" operator="equal">
      <formula>"GREEN"</formula>
    </cfRule>
  </conditionalFormatting>
  <conditionalFormatting sqref="M29">
    <cfRule type="cellIs" dxfId="0" priority="745" operator="equal">
      <formula>"AMBER"</formula>
    </cfRule>
  </conditionalFormatting>
  <conditionalFormatting sqref="M29">
    <cfRule type="cellIs" dxfId="1" priority="746" operator="equal">
      <formula>"RED"</formula>
    </cfRule>
  </conditionalFormatting>
  <conditionalFormatting sqref="M29">
    <cfRule type="cellIs" dxfId="2" priority="747" operator="equal">
      <formula>"GREEN"</formula>
    </cfRule>
  </conditionalFormatting>
  <conditionalFormatting sqref="M30">
    <cfRule type="cellIs" dxfId="0" priority="748" operator="equal">
      <formula>"AMBER"</formula>
    </cfRule>
  </conditionalFormatting>
  <conditionalFormatting sqref="M30">
    <cfRule type="cellIs" dxfId="1" priority="749" operator="equal">
      <formula>"RED"</formula>
    </cfRule>
  </conditionalFormatting>
  <conditionalFormatting sqref="M30">
    <cfRule type="cellIs" dxfId="2" priority="750" operator="equal">
      <formula>"GREEN"</formula>
    </cfRule>
  </conditionalFormatting>
  <conditionalFormatting sqref="M31">
    <cfRule type="cellIs" dxfId="0" priority="751" operator="equal">
      <formula>"AMBER"</formula>
    </cfRule>
  </conditionalFormatting>
  <conditionalFormatting sqref="M31">
    <cfRule type="cellIs" dxfId="1" priority="752" operator="equal">
      <formula>"RED"</formula>
    </cfRule>
  </conditionalFormatting>
  <conditionalFormatting sqref="M31">
    <cfRule type="cellIs" dxfId="2" priority="753" operator="equal">
      <formula>"GREEN"</formula>
    </cfRule>
  </conditionalFormatting>
  <conditionalFormatting sqref="M32">
    <cfRule type="cellIs" dxfId="0" priority="754" operator="equal">
      <formula>"AMBER"</formula>
    </cfRule>
  </conditionalFormatting>
  <conditionalFormatting sqref="M32">
    <cfRule type="cellIs" dxfId="1" priority="755" operator="equal">
      <formula>"RED"</formula>
    </cfRule>
  </conditionalFormatting>
  <conditionalFormatting sqref="M32">
    <cfRule type="cellIs" dxfId="2" priority="756" operator="equal">
      <formula>"GREEN"</formula>
    </cfRule>
  </conditionalFormatting>
  <conditionalFormatting sqref="M33">
    <cfRule type="cellIs" dxfId="0" priority="757" operator="equal">
      <formula>"AMBER"</formula>
    </cfRule>
  </conditionalFormatting>
  <conditionalFormatting sqref="M33">
    <cfRule type="cellIs" dxfId="1" priority="758" operator="equal">
      <formula>"RED"</formula>
    </cfRule>
  </conditionalFormatting>
  <conditionalFormatting sqref="M33">
    <cfRule type="cellIs" dxfId="2" priority="759" operator="equal">
      <formula>"GREEN"</formula>
    </cfRule>
  </conditionalFormatting>
  <conditionalFormatting sqref="M34">
    <cfRule type="cellIs" dxfId="0" priority="760" operator="equal">
      <formula>"AMBER"</formula>
    </cfRule>
  </conditionalFormatting>
  <conditionalFormatting sqref="M34">
    <cfRule type="cellIs" dxfId="1" priority="761" operator="equal">
      <formula>"RED"</formula>
    </cfRule>
  </conditionalFormatting>
  <conditionalFormatting sqref="M34">
    <cfRule type="cellIs" dxfId="2" priority="762" operator="equal">
      <formula>"GREEN"</formula>
    </cfRule>
  </conditionalFormatting>
  <conditionalFormatting sqref="N15">
    <cfRule type="cellIs" dxfId="0" priority="763" operator="equal">
      <formula>"AMBER"</formula>
    </cfRule>
  </conditionalFormatting>
  <conditionalFormatting sqref="N15">
    <cfRule type="cellIs" dxfId="1" priority="764" operator="equal">
      <formula>"RED"</formula>
    </cfRule>
  </conditionalFormatting>
  <conditionalFormatting sqref="N15">
    <cfRule type="cellIs" dxfId="2" priority="765" operator="equal">
      <formula>"GREEN"</formula>
    </cfRule>
  </conditionalFormatting>
  <conditionalFormatting sqref="N16">
    <cfRule type="cellIs" dxfId="0" priority="766" operator="equal">
      <formula>"AMBER"</formula>
    </cfRule>
  </conditionalFormatting>
  <conditionalFormatting sqref="N16">
    <cfRule type="cellIs" dxfId="1" priority="767" operator="equal">
      <formula>"RED"</formula>
    </cfRule>
  </conditionalFormatting>
  <conditionalFormatting sqref="N16">
    <cfRule type="cellIs" dxfId="2" priority="768" operator="equal">
      <formula>"GREEN"</formula>
    </cfRule>
  </conditionalFormatting>
  <conditionalFormatting sqref="N17">
    <cfRule type="cellIs" dxfId="0" priority="769" operator="equal">
      <formula>"AMBER"</formula>
    </cfRule>
  </conditionalFormatting>
  <conditionalFormatting sqref="N17">
    <cfRule type="cellIs" dxfId="1" priority="770" operator="equal">
      <formula>"RED"</formula>
    </cfRule>
  </conditionalFormatting>
  <conditionalFormatting sqref="N17">
    <cfRule type="cellIs" dxfId="2" priority="771" operator="equal">
      <formula>"GREEN"</formula>
    </cfRule>
  </conditionalFormatting>
  <conditionalFormatting sqref="N18">
    <cfRule type="cellIs" dxfId="0" priority="772" operator="equal">
      <formula>"AMBER"</formula>
    </cfRule>
  </conditionalFormatting>
  <conditionalFormatting sqref="N18">
    <cfRule type="cellIs" dxfId="1" priority="773" operator="equal">
      <formula>"RED"</formula>
    </cfRule>
  </conditionalFormatting>
  <conditionalFormatting sqref="N18">
    <cfRule type="cellIs" dxfId="2" priority="774" operator="equal">
      <formula>"GREEN"</formula>
    </cfRule>
  </conditionalFormatting>
  <conditionalFormatting sqref="N19">
    <cfRule type="cellIs" dxfId="0" priority="775" operator="equal">
      <formula>"AMBER"</formula>
    </cfRule>
  </conditionalFormatting>
  <conditionalFormatting sqref="N19">
    <cfRule type="cellIs" dxfId="1" priority="776" operator="equal">
      <formula>"RED"</formula>
    </cfRule>
  </conditionalFormatting>
  <conditionalFormatting sqref="N19">
    <cfRule type="cellIs" dxfId="2" priority="777" operator="equal">
      <formula>"GREEN"</formula>
    </cfRule>
  </conditionalFormatting>
  <conditionalFormatting sqref="N20">
    <cfRule type="cellIs" dxfId="0" priority="778" operator="equal">
      <formula>"AMBER"</formula>
    </cfRule>
  </conditionalFormatting>
  <conditionalFormatting sqref="N20">
    <cfRule type="cellIs" dxfId="1" priority="779" operator="equal">
      <formula>"RED"</formula>
    </cfRule>
  </conditionalFormatting>
  <conditionalFormatting sqref="N20">
    <cfRule type="cellIs" dxfId="2" priority="780" operator="equal">
      <formula>"GREEN"</formula>
    </cfRule>
  </conditionalFormatting>
  <conditionalFormatting sqref="N21">
    <cfRule type="cellIs" dxfId="0" priority="781" operator="equal">
      <formula>"AMBER"</formula>
    </cfRule>
  </conditionalFormatting>
  <conditionalFormatting sqref="N21">
    <cfRule type="cellIs" dxfId="1" priority="782" operator="equal">
      <formula>"RED"</formula>
    </cfRule>
  </conditionalFormatting>
  <conditionalFormatting sqref="N21">
    <cfRule type="cellIs" dxfId="2" priority="783" operator="equal">
      <formula>"GREEN"</formula>
    </cfRule>
  </conditionalFormatting>
  <conditionalFormatting sqref="N22">
    <cfRule type="cellIs" dxfId="0" priority="784" operator="equal">
      <formula>"AMBER"</formula>
    </cfRule>
  </conditionalFormatting>
  <conditionalFormatting sqref="N22">
    <cfRule type="cellIs" dxfId="1" priority="785" operator="equal">
      <formula>"RED"</formula>
    </cfRule>
  </conditionalFormatting>
  <conditionalFormatting sqref="N22">
    <cfRule type="cellIs" dxfId="2" priority="786" operator="equal">
      <formula>"GREEN"</formula>
    </cfRule>
  </conditionalFormatting>
  <conditionalFormatting sqref="N23">
    <cfRule type="cellIs" dxfId="0" priority="787" operator="equal">
      <formula>"AMBER"</formula>
    </cfRule>
  </conditionalFormatting>
  <conditionalFormatting sqref="N23">
    <cfRule type="cellIs" dxfId="1" priority="788" operator="equal">
      <formula>"RED"</formula>
    </cfRule>
  </conditionalFormatting>
  <conditionalFormatting sqref="N23">
    <cfRule type="cellIs" dxfId="2" priority="789" operator="equal">
      <formula>"GREEN"</formula>
    </cfRule>
  </conditionalFormatting>
  <conditionalFormatting sqref="N24">
    <cfRule type="cellIs" dxfId="0" priority="790" operator="equal">
      <formula>"AMBER"</formula>
    </cfRule>
  </conditionalFormatting>
  <conditionalFormatting sqref="N24">
    <cfRule type="cellIs" dxfId="1" priority="791" operator="equal">
      <formula>"RED"</formula>
    </cfRule>
  </conditionalFormatting>
  <conditionalFormatting sqref="N24">
    <cfRule type="cellIs" dxfId="2" priority="792" operator="equal">
      <formula>"GREEN"</formula>
    </cfRule>
  </conditionalFormatting>
  <conditionalFormatting sqref="N25">
    <cfRule type="cellIs" dxfId="0" priority="793" operator="equal">
      <formula>"AMBER"</formula>
    </cfRule>
  </conditionalFormatting>
  <conditionalFormatting sqref="N25">
    <cfRule type="cellIs" dxfId="1" priority="794" operator="equal">
      <formula>"RED"</formula>
    </cfRule>
  </conditionalFormatting>
  <conditionalFormatting sqref="N25">
    <cfRule type="cellIs" dxfId="2" priority="795" operator="equal">
      <formula>"GREEN"</formula>
    </cfRule>
  </conditionalFormatting>
  <conditionalFormatting sqref="N26">
    <cfRule type="cellIs" dxfId="0" priority="796" operator="equal">
      <formula>"AMBER"</formula>
    </cfRule>
  </conditionalFormatting>
  <conditionalFormatting sqref="N26">
    <cfRule type="cellIs" dxfId="1" priority="797" operator="equal">
      <formula>"RED"</formula>
    </cfRule>
  </conditionalFormatting>
  <conditionalFormatting sqref="N26">
    <cfRule type="cellIs" dxfId="2" priority="798" operator="equal">
      <formula>"GREEN"</formula>
    </cfRule>
  </conditionalFormatting>
  <conditionalFormatting sqref="N27">
    <cfRule type="cellIs" dxfId="0" priority="799" operator="equal">
      <formula>"AMBER"</formula>
    </cfRule>
  </conditionalFormatting>
  <conditionalFormatting sqref="N27">
    <cfRule type="cellIs" dxfId="1" priority="800" operator="equal">
      <formula>"RED"</formula>
    </cfRule>
  </conditionalFormatting>
  <conditionalFormatting sqref="N27">
    <cfRule type="cellIs" dxfId="2" priority="801" operator="equal">
      <formula>"GREEN"</formula>
    </cfRule>
  </conditionalFormatting>
  <conditionalFormatting sqref="N28">
    <cfRule type="cellIs" dxfId="0" priority="802" operator="equal">
      <formula>"AMBER"</formula>
    </cfRule>
  </conditionalFormatting>
  <conditionalFormatting sqref="N28">
    <cfRule type="cellIs" dxfId="1" priority="803" operator="equal">
      <formula>"RED"</formula>
    </cfRule>
  </conditionalFormatting>
  <conditionalFormatting sqref="N28">
    <cfRule type="cellIs" dxfId="2" priority="804" operator="equal">
      <formula>"GREEN"</formula>
    </cfRule>
  </conditionalFormatting>
  <conditionalFormatting sqref="N29">
    <cfRule type="cellIs" dxfId="0" priority="805" operator="equal">
      <formula>"AMBER"</formula>
    </cfRule>
  </conditionalFormatting>
  <conditionalFormatting sqref="N29">
    <cfRule type="cellIs" dxfId="1" priority="806" operator="equal">
      <formula>"RED"</formula>
    </cfRule>
  </conditionalFormatting>
  <conditionalFormatting sqref="N29">
    <cfRule type="cellIs" dxfId="2" priority="807" operator="equal">
      <formula>"GREEN"</formula>
    </cfRule>
  </conditionalFormatting>
  <conditionalFormatting sqref="N30">
    <cfRule type="cellIs" dxfId="0" priority="808" operator="equal">
      <formula>"AMBER"</formula>
    </cfRule>
  </conditionalFormatting>
  <conditionalFormatting sqref="N30">
    <cfRule type="cellIs" dxfId="1" priority="809" operator="equal">
      <formula>"RED"</formula>
    </cfRule>
  </conditionalFormatting>
  <conditionalFormatting sqref="N30">
    <cfRule type="cellIs" dxfId="2" priority="810" operator="equal">
      <formula>"GREEN"</formula>
    </cfRule>
  </conditionalFormatting>
  <conditionalFormatting sqref="N31">
    <cfRule type="cellIs" dxfId="0" priority="811" operator="equal">
      <formula>"AMBER"</formula>
    </cfRule>
  </conditionalFormatting>
  <conditionalFormatting sqref="N31">
    <cfRule type="cellIs" dxfId="1" priority="812" operator="equal">
      <formula>"RED"</formula>
    </cfRule>
  </conditionalFormatting>
  <conditionalFormatting sqref="N31">
    <cfRule type="cellIs" dxfId="2" priority="813" operator="equal">
      <formula>"GREEN"</formula>
    </cfRule>
  </conditionalFormatting>
  <conditionalFormatting sqref="N32">
    <cfRule type="cellIs" dxfId="0" priority="814" operator="equal">
      <formula>"AMBER"</formula>
    </cfRule>
  </conditionalFormatting>
  <conditionalFormatting sqref="N32">
    <cfRule type="cellIs" dxfId="1" priority="815" operator="equal">
      <formula>"RED"</formula>
    </cfRule>
  </conditionalFormatting>
  <conditionalFormatting sqref="N32">
    <cfRule type="cellIs" dxfId="2" priority="816" operator="equal">
      <formula>"GREEN"</formula>
    </cfRule>
  </conditionalFormatting>
  <conditionalFormatting sqref="N33">
    <cfRule type="cellIs" dxfId="0" priority="817" operator="equal">
      <formula>"AMBER"</formula>
    </cfRule>
  </conditionalFormatting>
  <conditionalFormatting sqref="N33">
    <cfRule type="cellIs" dxfId="1" priority="818" operator="equal">
      <formula>"RED"</formula>
    </cfRule>
  </conditionalFormatting>
  <conditionalFormatting sqref="N33">
    <cfRule type="cellIs" dxfId="2" priority="819" operator="equal">
      <formula>"GREEN"</formula>
    </cfRule>
  </conditionalFormatting>
  <conditionalFormatting sqref="N34">
    <cfRule type="cellIs" dxfId="0" priority="820" operator="equal">
      <formula>"AMBER"</formula>
    </cfRule>
  </conditionalFormatting>
  <conditionalFormatting sqref="N34">
    <cfRule type="cellIs" dxfId="1" priority="821" operator="equal">
      <formula>"RED"</formula>
    </cfRule>
  </conditionalFormatting>
  <conditionalFormatting sqref="N34">
    <cfRule type="cellIs" dxfId="2" priority="822" operator="equal">
      <formula>"GREEN"</formula>
    </cfRule>
  </conditionalFormatting>
  <dataValidations count="36">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DropDown="0" showInputMessage="1" showErrorMessage="1" promptTitle="Dollars impact" prompt="No. of whole dollars impact on the whole project. Use - (minus) if the project will cost less." sqref="E19">
      <formula1>-1000000</formula1>
      <formula2>1000000</formula2>
    </dataValidation>
    <dataValidation type="whole" allowBlank="1" showDropDown="0" showInputMessage="1" showErrorMessage="1" promptTitle="Dollars impact" prompt="No. of whole dollars impact on the whole project. Use - (minus) if the project will cost less." sqref="E20">
      <formula1>-1000000</formula1>
      <formula2>1000000</formula2>
    </dataValidation>
    <dataValidation type="whole" allowBlank="1" showDropDown="0" showInputMessage="1" showErrorMessage="1" promptTitle="Dollars impact" prompt="No. of whole dollars impact on the whole project. Use - (minus) if the project will cost less." sqref="E21">
      <formula1>-1000000</formula1>
      <formula2>1000000</formula2>
    </dataValidation>
    <dataValidation type="whole" allowBlank="1" showDropDown="0" showInputMessage="1" showErrorMessage="1" promptTitle="Dollars impact" prompt="No. of whole dollars impact on the whole project. Use - (minus) if the project will cost less." sqref="E22">
      <formula1>-1000000</formula1>
      <formula2>1000000</formula2>
    </dataValidation>
    <dataValidation type="whole" allowBlank="1" showDropDown="0" showInputMessage="1" showErrorMessage="1" promptTitle="Dollars impact" prompt="No. of whole dollars impact on the whole project. Use - (minus) if the project will cost less." sqref="E23">
      <formula1>-1000000</formula1>
      <formula2>1000000</formula2>
    </dataValidation>
    <dataValidation type="whole" allowBlank="1" showDropDown="0" showInputMessage="1" showErrorMessage="1" promptTitle="Dollars impact" prompt="No. of whole dollars impact on the whole project. Use - (minus) if the project will cost less." sqref="E24">
      <formula1>-1000000</formula1>
      <formula2>1000000</formula2>
    </dataValidation>
    <dataValidation type="whole" allowBlank="1" showDropDown="0" showInputMessage="1" showErrorMessage="1" promptTitle="Dollars impact" prompt="No. of whole dollars impact on the whole project. Use - (minus) if the project will cost less." sqref="E25">
      <formula1>-1000000</formula1>
      <formula2>1000000</formula2>
    </dataValidation>
    <dataValidation type="whole" allowBlank="1" showDropDown="0" showInputMessage="1" showErrorMessage="1" promptTitle="Dollars impact" prompt="No. of whole dollars impact on the whole project. Use - (minus) if the project will cost less." sqref="E26">
      <formula1>-1000000</formula1>
      <formula2>1000000</formula2>
    </dataValidation>
    <dataValidation type="whole" allowBlank="1" showDropDown="0" showInputMessage="1" showErrorMessage="1" promptTitle="Dollars impact" prompt="No. of whole dollars impact on the whole project. Use - (minus) if the project will cost less." sqref="E27">
      <formula1>-1000000</formula1>
      <formula2>1000000</formula2>
    </dataValidation>
    <dataValidation type="date" allowBlank="1" showDropDown="0" showInputMessage="1" showErrorMessage="1" sqref="F19">
      <formula1>EarliestDate</formula1>
      <formula2>LatestDate</formula2>
    </dataValidation>
    <dataValidation type="date" allowBlank="1" showDropDown="0" showInputMessage="1" showErrorMessage="1" sqref="F20">
      <formula1>EarliestDate</formula1>
      <formula2>LatestDate</formula2>
    </dataValidation>
    <dataValidation type="date" allowBlank="1" showDropDown="0" showInputMessage="1" showErrorMessage="1" sqref="F21">
      <formula1>EarliestDate</formula1>
      <formula2>LatestDate</formula2>
    </dataValidation>
    <dataValidation type="date" allowBlank="1" showDropDown="0" showInputMessage="1" showErrorMessage="1" sqref="F22">
      <formula1>EarliestDate</formula1>
      <formula2>LatestDate</formula2>
    </dataValidation>
    <dataValidation type="date" allowBlank="1" showDropDown="0" showInputMessage="1" showErrorMessage="1" sqref="F23">
      <formula1>EarliestDate</formula1>
      <formula2>LatestDate</formula2>
    </dataValidation>
    <dataValidation type="date" allowBlank="1" showDropDown="0" showInputMessage="1" showErrorMessage="1" sqref="F24">
      <formula1>EarliestDate</formula1>
      <formula2>LatestDate</formula2>
    </dataValidation>
    <dataValidation type="date" allowBlank="1" showDropDown="0" showInputMessage="1" showErrorMessage="1" sqref="F25">
      <formula1>EarliestDate</formula1>
      <formula2>LatestDate</formula2>
    </dataValidation>
    <dataValidation type="date" allowBlank="1" showDropDown="0" showInputMessage="1" showErrorMessage="1" sqref="F26">
      <formula1>EarliestDate</formula1>
      <formula2>LatestDate</formula2>
    </dataValidation>
    <dataValidation type="date" allowBlank="1" showDropDown="0" showInputMessage="1" showErrorMessage="1" sqref="F27">
      <formula1>EarliestDate</formula1>
      <formula2>LatestDate</formula2>
    </dataValidation>
    <dataValidation type="date" allowBlank="1" showDropDown="0" showInputMessage="1" showErrorMessage="1" sqref="I19">
      <formula1>EarliestDate</formula1>
      <formula2>LatestDate</formula2>
    </dataValidation>
    <dataValidation type="date" allowBlank="1" showDropDown="0" showInputMessage="1" showErrorMessage="1" sqref="I20">
      <formula1>EarliestDate</formula1>
      <formula2>LatestDate</formula2>
    </dataValidation>
    <dataValidation type="date" allowBlank="1" showDropDown="0" showInputMessage="1" showErrorMessage="1" sqref="I21">
      <formula1>EarliestDate</formula1>
      <formula2>LatestDate</formula2>
    </dataValidation>
    <dataValidation type="date" allowBlank="1" showDropDown="0" showInputMessage="1" showErrorMessage="1" sqref="I22">
      <formula1>EarliestDate</formula1>
      <formula2>LatestDate</formula2>
    </dataValidation>
    <dataValidation type="date" allowBlank="1" showDropDown="0" showInputMessage="1" showErrorMessage="1" sqref="I23">
      <formula1>EarliestDate</formula1>
      <formula2>LatestDate</formula2>
    </dataValidation>
    <dataValidation type="date" allowBlank="1" showDropDown="0" showInputMessage="1" showErrorMessage="1" sqref="I24">
      <formula1>EarliestDate</formula1>
      <formula2>LatestDate</formula2>
    </dataValidation>
    <dataValidation type="date" allowBlank="1" showDropDown="0" showInputMessage="1" showErrorMessage="1" sqref="I25">
      <formula1>EarliestDate</formula1>
      <formula2>LatestDate</formula2>
    </dataValidation>
    <dataValidation type="date" allowBlank="1" showDropDown="0" showInputMessage="1" showErrorMessage="1" sqref="I26">
      <formula1>EarliestDate</formula1>
      <formula2>LatestDate</formula2>
    </dataValidation>
    <dataValidation type="date" allowBlank="1" showDropDown="0" showInputMessage="1" showErrorMessage="1" sqref="I27">
      <formula1>EarliestDate</formula1>
      <formula2>LatestDate</formula2>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32" location="Legend!A1"/>
  </hyperlinks>
  <printOptions gridLines="false" gridLinesSet="true"/>
  <pageMargins left="0.75" right="0.75" top="1" bottom="1" header="0.5" footer="0.5"/>
  <pageSetup paperSize="9" orientation="landscape"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pageSetUpPr fitToPage="1"/>
  </sheetPr>
  <dimension ref="A1:O60"/>
  <sheetViews>
    <sheetView tabSelected="0" workbookViewId="0" showGridLines="false" showRowColHeaders="1">
      <selection activeCell="B9" sqref="B9"/>
    </sheetView>
  </sheetViews>
  <sheetFormatPr defaultRowHeight="14.4" defaultColWidth="10.85546875" outlineLevelRow="0" outlineLevelCol="0"/>
  <cols>
    <col min="1" max="1" width="14" customWidth="true" style="65"/>
    <col min="2" max="2" width="30.42578125" customWidth="true" style="65"/>
    <col min="3" max="3" width="32.85546875" customWidth="true" style="65"/>
    <col min="4" max="4" width="11.85546875" customWidth="true" style="65"/>
    <col min="5" max="5" width="15.28515625" customWidth="true" style="65"/>
    <col min="6" max="6" width="31.42578125" customWidth="true" style="65"/>
    <col min="7" max="7" width="15.28515625" hidden="true" customWidth="true" style="65"/>
    <col min="8" max="8" width="10.85546875" style="65"/>
  </cols>
  <sheetData>
    <row r="1" spans="1:15">
      <c r="A1" s="60" t="s">
        <v>0</v>
      </c>
      <c r="B1" s="199" t="str">
        <f>OVERALLLIGHT</f>
        <v>AMBER</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GREEN</v>
      </c>
    </row>
    <row r="6" spans="1:15">
      <c r="A6" s="61" t="s">
        <v>5</v>
      </c>
      <c r="B6" s="201" t="str">
        <f>DEPENDENCYLIGHT</f>
        <v/>
      </c>
    </row>
    <row r="7" spans="1:15">
      <c r="A7" s="61" t="s">
        <v>6</v>
      </c>
      <c r="B7" s="201" t="str">
        <f>MEASURELIGHT</f>
        <v/>
      </c>
    </row>
    <row r="8" spans="1:15" customHeight="1" ht="15">
      <c r="A8" s="61" t="s">
        <v>7</v>
      </c>
      <c r="B8" s="200" t="str">
        <f>COMMUNICATIONLIGHT</f>
        <v>RED</v>
      </c>
      <c r="D8" s="102"/>
    </row>
    <row r="9" spans="1:15" customHeight="1" ht="15">
      <c r="A9" s="61" t="s">
        <v>8</v>
      </c>
      <c r="B9" s="202" t="str">
        <f>FINANCELIGHT</f>
        <v>GREEN</v>
      </c>
      <c r="D9" s="102"/>
    </row>
    <row r="10" spans="1:15">
      <c r="A10" s="72"/>
      <c r="B10" s="203"/>
      <c r="O10" s="71"/>
    </row>
    <row r="11" spans="1:15" customHeight="1" ht="15.95">
      <c r="A11" s="72"/>
      <c r="B11" s="204" t="str">
        <f>ProjNo</f>
        <v>RT029</v>
      </c>
      <c r="C11" s="205" t="str">
        <f>ProjName</f>
        <v>Cloud Based Bioinformatics Tools</v>
      </c>
      <c r="O11" s="71"/>
    </row>
    <row r="12" spans="1:15" customHeight="1" ht="15.95">
      <c r="A12" s="72"/>
      <c r="B12" s="206" t="s">
        <v>42</v>
      </c>
      <c r="C12" s="207">
        <f>ReportFrom</f>
        <v>41244</v>
      </c>
      <c r="D12" s="208"/>
      <c r="O12" s="71"/>
    </row>
    <row r="13" spans="1:15" customHeight="1" ht="15.95">
      <c r="A13" s="72"/>
      <c r="B13" s="209" t="s">
        <v>43</v>
      </c>
      <c r="C13" s="210">
        <f>LastDateReport</f>
        <v>41364</v>
      </c>
      <c r="D13" s="208"/>
      <c r="O13" s="71"/>
    </row>
    <row r="14" spans="1:15" customHeight="1" ht="6">
      <c r="A14" s="72"/>
      <c r="B14" s="211"/>
      <c r="C14" s="212"/>
      <c r="D14" s="208"/>
      <c r="O14" s="71"/>
    </row>
    <row r="15" spans="1:15" customHeight="1" ht="18.95">
      <c r="B15" s="94" t="s">
        <v>160</v>
      </c>
      <c r="C15" s="94"/>
      <c r="D15" s="94"/>
      <c r="E15" s="94"/>
      <c r="F15" s="94"/>
    </row>
    <row r="16" spans="1:15" customHeight="1" ht="15.95">
      <c r="B16" s="477" t="s">
        <v>161</v>
      </c>
      <c r="C16" s="477"/>
      <c r="D16" s="477"/>
      <c r="E16" s="477"/>
      <c r="F16" s="91"/>
    </row>
    <row r="17" spans="1:15" customHeight="1" ht="15.95">
      <c r="B17" s="478"/>
      <c r="C17" s="478"/>
      <c r="D17" s="478"/>
      <c r="E17" s="478"/>
      <c r="F17" s="213"/>
    </row>
    <row r="18" spans="1:15" customHeight="1" ht="44.1">
      <c r="B18" s="227" t="s">
        <v>162</v>
      </c>
      <c r="C18" s="227" t="s">
        <v>163</v>
      </c>
      <c r="D18" s="227" t="s">
        <v>164</v>
      </c>
      <c r="E18" s="227" t="s">
        <v>165</v>
      </c>
      <c r="F18" s="227" t="s">
        <v>33</v>
      </c>
      <c r="G18" s="214" t="s">
        <v>166</v>
      </c>
    </row>
    <row r="19" spans="1:15" customHeight="1" ht="42">
      <c r="A19" s="109" t="s">
        <v>48</v>
      </c>
      <c r="B19" s="281" t="s">
        <v>167</v>
      </c>
      <c r="C19" s="281" t="s">
        <v>168</v>
      </c>
      <c r="D19" s="282">
        <v>41000</v>
      </c>
      <c r="E19" s="281" t="s">
        <v>169</v>
      </c>
      <c r="F19" s="461" t="s">
        <v>170</v>
      </c>
      <c r="G19" s="96"/>
    </row>
    <row r="20" spans="1:15" customHeight="1" ht="44.1">
      <c r="B20" s="281" t="s">
        <v>171</v>
      </c>
      <c r="C20" s="281" t="s">
        <v>172</v>
      </c>
      <c r="D20" s="282">
        <v>41122</v>
      </c>
      <c r="E20" s="281" t="s">
        <v>173</v>
      </c>
      <c r="F20" s="461"/>
      <c r="G20" s="96"/>
    </row>
    <row r="21" spans="1:15" customHeight="1" ht="44.1">
      <c r="B21" s="281" t="s">
        <v>174</v>
      </c>
      <c r="C21" s="281" t="s">
        <v>175</v>
      </c>
      <c r="D21" s="282"/>
      <c r="E21" s="281" t="s">
        <v>176</v>
      </c>
      <c r="F21" s="461" t="s">
        <v>177</v>
      </c>
      <c r="G21" s="96"/>
    </row>
    <row r="22" spans="1:15" customHeight="1" ht="44.1">
      <c r="B22" s="281" t="s">
        <v>178</v>
      </c>
      <c r="C22" s="281" t="s">
        <v>179</v>
      </c>
      <c r="D22" s="282">
        <v>41122</v>
      </c>
      <c r="E22" s="281" t="s">
        <v>173</v>
      </c>
      <c r="F22" s="461" t="s">
        <v>180</v>
      </c>
      <c r="G22" s="96"/>
    </row>
    <row r="23" spans="1:15" customHeight="1" ht="42">
      <c r="B23" s="281" t="s">
        <v>181</v>
      </c>
      <c r="C23" s="281" t="s">
        <v>182</v>
      </c>
      <c r="D23" s="282">
        <v>41091</v>
      </c>
      <c r="E23" s="281" t="s">
        <v>173</v>
      </c>
      <c r="F23" s="461" t="s">
        <v>183</v>
      </c>
      <c r="G23" s="96"/>
    </row>
    <row r="24" spans="1:15" customHeight="1" ht="44.1">
      <c r="B24" s="281"/>
      <c r="C24" s="281"/>
      <c r="D24" s="282"/>
      <c r="E24" s="281"/>
      <c r="F24" s="281"/>
      <c r="G24" s="96" t="str">
        <f>IF(B24&gt;0,"New Dependency","")</f>
        <v/>
      </c>
    </row>
    <row r="25" spans="1:15" customHeight="1" ht="44.1">
      <c r="B25" s="281"/>
      <c r="C25" s="281"/>
      <c r="D25" s="282"/>
      <c r="E25" s="281"/>
      <c r="F25" s="281"/>
      <c r="G25" s="96" t="str">
        <f>IF(B25&gt;0,"New Dependency","")</f>
        <v/>
      </c>
    </row>
    <row r="26" spans="1:15" customHeight="1" ht="44.1">
      <c r="B26" s="281"/>
      <c r="C26" s="281"/>
      <c r="D26" s="282"/>
      <c r="E26" s="281"/>
      <c r="F26" s="281"/>
      <c r="G26" s="96" t="str">
        <f>IF(B26&gt;0,"New Dependency","")</f>
        <v/>
      </c>
    </row>
    <row r="27" spans="1:15" customHeight="1" ht="44.1">
      <c r="B27" s="281"/>
      <c r="C27" s="281"/>
      <c r="D27" s="282"/>
      <c r="E27" s="281"/>
      <c r="F27" s="281"/>
      <c r="G27" s="96" t="str">
        <f>IF(B27&gt;0,"New Dependency","")</f>
        <v/>
      </c>
    </row>
    <row r="28" spans="1:15" customHeight="1" ht="44.1">
      <c r="B28" s="281"/>
      <c r="C28" s="281"/>
      <c r="D28" s="281"/>
      <c r="E28" s="281"/>
      <c r="F28" s="281"/>
      <c r="G28" s="96" t="str">
        <f>IF(B28&gt;0,"New Dependency","")</f>
        <v/>
      </c>
    </row>
    <row r="29" spans="1:15">
      <c r="B29" s="100"/>
      <c r="C29" s="100"/>
      <c r="D29" s="100"/>
      <c r="E29" s="100"/>
      <c r="F29" s="100"/>
    </row>
    <row r="30" spans="1:15" customHeight="1" ht="14.1">
      <c r="B30" s="475" t="s">
        <v>28</v>
      </c>
      <c r="C30" s="475"/>
      <c r="D30" s="475"/>
      <c r="E30" s="475"/>
    </row>
    <row r="42" spans="1:15">
      <c r="C42" s="72"/>
    </row>
    <row r="43" spans="1:15">
      <c r="C43" s="215"/>
    </row>
    <row r="44" spans="1:15">
      <c r="C44" s="72"/>
    </row>
    <row r="45" spans="1:15">
      <c r="C45" s="72"/>
    </row>
    <row r="46" spans="1:15">
      <c r="C46" s="72"/>
    </row>
    <row r="47" spans="1:15">
      <c r="C47" s="72"/>
    </row>
    <row r="48" spans="1:15">
      <c r="C48" s="72"/>
    </row>
    <row r="49" spans="1:15">
      <c r="C49" s="72"/>
    </row>
    <row r="50" spans="1:15">
      <c r="C50" s="72"/>
    </row>
    <row r="52" spans="1:15">
      <c r="B52" s="72"/>
    </row>
    <row r="53" spans="1:15">
      <c r="B53" s="72"/>
    </row>
    <row r="54" spans="1:15">
      <c r="B54" s="72"/>
    </row>
    <row r="55" spans="1:15">
      <c r="B55" s="72"/>
    </row>
    <row r="56" spans="1:15">
      <c r="B56" s="72"/>
    </row>
    <row r="57" spans="1:15">
      <c r="B57" s="72"/>
    </row>
    <row r="58" spans="1:15">
      <c r="B58" s="72"/>
    </row>
    <row r="59" spans="1:15">
      <c r="B59" s="72"/>
    </row>
    <row r="60" spans="1:15">
      <c r="B60" s="72"/>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16:E16"/>
    <mergeCell ref="B17:E17"/>
    <mergeCell ref="B30:E30"/>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dataValidations count="10">
    <dataValidation type="date" allowBlank="1" showDropDown="0" showInputMessage="1" showErrorMessage="1" sqref="D19">
      <formula1>EarliestDate</formula1>
      <formula2>LatestDate</formula2>
    </dataValidation>
    <dataValidation type="date" allowBlank="1" showDropDown="0" showInputMessage="1" showErrorMessage="1" sqref="D20">
      <formula1>EarliestDate</formula1>
      <formula2>LatestDate</formula2>
    </dataValidation>
    <dataValidation type="date" allowBlank="1" showDropDown="0" showInputMessage="1" showErrorMessage="1" sqref="D21">
      <formula1>EarliestDate</formula1>
      <formula2>LatestDate</formula2>
    </dataValidation>
    <dataValidation type="date" allowBlank="1" showDropDown="0" showInputMessage="1" showErrorMessage="1" sqref="D22">
      <formula1>EarliestDate</formula1>
      <formula2>LatestDate</formula2>
    </dataValidation>
    <dataValidation type="date" allowBlank="1" showDropDown="0" showInputMessage="1" showErrorMessage="1" sqref="D23">
      <formula1>EarliestDate</formula1>
      <formula2>LatestDate</formula2>
    </dataValidation>
    <dataValidation type="date" allowBlank="1" showDropDown="0" showInputMessage="1" showErrorMessage="1" sqref="D24">
      <formula1>EarliestDate</formula1>
      <formula2>LatestDate</formula2>
    </dataValidation>
    <dataValidation type="date" allowBlank="1" showDropDown="0" showInputMessage="1" showErrorMessage="1" sqref="D25">
      <formula1>EarliestDate</formula1>
      <formula2>LatestDate</formula2>
    </dataValidation>
    <dataValidation type="date" allowBlank="1" showDropDown="0" showInputMessage="1" showErrorMessage="1" sqref="D26">
      <formula1>EarliestDate</formula1>
      <formula2>LatestDate</formula2>
    </dataValidation>
    <dataValidation type="date" allowBlank="1" showDropDown="0" showInputMessage="1" showErrorMessage="1" sqref="D27">
      <formula1>EarliestDate</formula1>
      <formula2>LatestDate</formula2>
    </dataValidation>
    <dataValidation type="date" allowBlank="1" showDropDown="0" showInputMessage="1" showErrorMessage="1" sqref="D28">
      <formula1>EarliestDate</formula1>
      <formula2>LatestDate</formula2>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30" location="Legend!A1"/>
  </hyperlinks>
  <printOptions gridLines="false" gridLinesSet="true"/>
  <pageMargins left="0.75" right="0.75" top="1" bottom="1" header="0.5" footer="0.5"/>
  <pageSetup paperSize="9" orientation="landscape" scale="100" fitToHeight="1" fitToWidth="1"/>
  <headerFooter differentOddEven="false" differentFirst="false" scaleWithDoc="true" alignWithMargins="true">
    <oddHeader/>
    <oddFooter/>
    <evenHeader/>
    <evenFooter/>
    <firstHeader/>
    <firstFooter/>
  </headerFooter>
  <legacyDrawing r:id="rId_comments_vml1"/>
</worksheet>
</file>

<file path=xl/worksheets/sheet7.xml><?xml version="1.0" encoding="utf-8"?>
<worksheet xmlns="http://schemas.openxmlformats.org/spreadsheetml/2006/main" xmlns:r="http://schemas.openxmlformats.org/officeDocument/2006/relationships" xml:space="preserve">
  <sheetPr>
    <outlinePr summaryBelow="1" summaryRight="1"/>
    <pageSetUpPr fitToPage="1"/>
  </sheetPr>
  <dimension ref="A1:R50"/>
  <sheetViews>
    <sheetView tabSelected="0" workbookViewId="0" showGridLines="false" showRowColHeaders="1">
      <selection activeCell="B9" sqref="B9"/>
    </sheetView>
  </sheetViews>
  <sheetFormatPr defaultRowHeight="14.4" defaultColWidth="11.42578125" outlineLevelRow="0" outlineLevelCol="0"/>
  <cols>
    <col min="1" max="1" width="14" customWidth="true" style="4"/>
    <col min="2" max="2" width="11.7109375" customWidth="true" style="0"/>
    <col min="3" max="3" width="39.140625" customWidth="true" style="4"/>
    <col min="4" max="4" width="15.42578125" customWidth="true" style="5"/>
    <col min="5" max="5" width="16.28515625" customWidth="true" style="5"/>
    <col min="6" max="6" width="16.28515625" customWidth="true" style="5"/>
    <col min="7" max="7" width="10.28515625" customWidth="true" style="5"/>
    <col min="8" max="8" width="10.28515625" customWidth="true" style="0"/>
    <col min="9" max="9" width="10.28515625" customWidth="true" style="5"/>
    <col min="10" max="10" width="10.28515625" customWidth="true" style="0"/>
    <col min="11" max="11" width="10.28515625" customWidth="true" style="5"/>
    <col min="12" max="12" width="10.28515625" customWidth="true" style="0"/>
  </cols>
  <sheetData>
    <row r="1" spans="1:18" s="4" customFormat="1">
      <c r="A1" s="60" t="s">
        <v>0</v>
      </c>
      <c r="B1" s="38" t="str">
        <f>OVERALLLIGHT</f>
        <v>AMBER</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GREEN</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customHeight="1" ht="15" s="4" customFormat="1">
      <c r="A8" s="61" t="s">
        <v>7</v>
      </c>
      <c r="B8" s="39" t="str">
        <f>COMMUNICATIONLIGHT</f>
        <v>RED</v>
      </c>
      <c r="D8" s="5"/>
      <c r="E8" s="5"/>
      <c r="F8" s="5"/>
      <c r="G8" s="5"/>
      <c r="H8" s="16"/>
      <c r="I8" s="16"/>
      <c r="K8" s="5"/>
    </row>
    <row r="9" spans="1:18" customHeight="1" ht="15" s="4" customFormat="1">
      <c r="A9" s="61" t="s">
        <v>8</v>
      </c>
      <c r="B9" s="41" t="str">
        <f>FINANCELIGHT</f>
        <v>GREEN</v>
      </c>
      <c r="D9" s="5"/>
      <c r="E9" s="5"/>
      <c r="F9" s="5"/>
      <c r="G9" s="5"/>
      <c r="H9" s="16"/>
      <c r="I9" s="16"/>
      <c r="K9" s="5"/>
    </row>
    <row r="10" spans="1:18" s="5" customFormat="1">
      <c r="A10" s="61"/>
      <c r="B10" s="132"/>
      <c r="R10" s="10"/>
    </row>
    <row r="11" spans="1:18" customHeight="1" ht="27.95" s="5" customFormat="1">
      <c r="A11" s="21" t="s">
        <v>48</v>
      </c>
      <c r="B11" s="130" t="str">
        <f>ProjNo</f>
        <v>RT029</v>
      </c>
      <c r="C11" s="131" t="str">
        <f>ProjName</f>
        <v>Cloud Based Bioinformatics Tools</v>
      </c>
      <c r="D11" s="126"/>
      <c r="E11" s="126"/>
      <c r="F11" s="126"/>
      <c r="G11" s="126"/>
      <c r="R11" s="10"/>
    </row>
    <row r="12" spans="1:18" customHeight="1" ht="15.95" s="5" customFormat="1">
      <c r="A12" s="61"/>
      <c r="B12" s="128" t="s">
        <v>42</v>
      </c>
      <c r="C12" s="133">
        <f>ReportFrom</f>
        <v>41244</v>
      </c>
      <c r="D12" s="133"/>
      <c r="E12" s="133"/>
      <c r="F12" s="133"/>
      <c r="G12" s="133"/>
      <c r="H12" s="125"/>
      <c r="I12" s="125"/>
      <c r="R12" s="10"/>
    </row>
    <row r="13" spans="1:18" customHeight="1" ht="15.95" s="5" customFormat="1">
      <c r="A13" s="61"/>
      <c r="B13" s="129" t="s">
        <v>43</v>
      </c>
      <c r="C13" s="134">
        <f>LastDateReport</f>
        <v>41364</v>
      </c>
      <c r="D13" s="133"/>
      <c r="E13" s="133"/>
      <c r="F13" s="133"/>
      <c r="G13" s="133"/>
      <c r="H13" s="125"/>
      <c r="I13" s="125"/>
      <c r="R13" s="10"/>
    </row>
    <row r="14" spans="1:18" customHeight="1" ht="6" s="5" customFormat="1">
      <c r="A14" s="61"/>
      <c r="B14" s="126"/>
      <c r="C14" s="127"/>
      <c r="D14" s="127"/>
      <c r="E14" s="127"/>
      <c r="F14" s="127"/>
      <c r="G14" s="127"/>
      <c r="H14" s="125"/>
      <c r="I14" s="125"/>
      <c r="R14" s="10"/>
    </row>
    <row r="15" spans="1:18" customHeight="1" ht="18.95">
      <c r="B15" s="12" t="s">
        <v>184</v>
      </c>
      <c r="C15" s="12"/>
      <c r="D15" s="12"/>
      <c r="E15" s="12"/>
      <c r="F15" s="12"/>
      <c r="G15" s="12"/>
      <c r="H15" s="30"/>
      <c r="I15" s="30"/>
    </row>
    <row r="16" spans="1:18" customHeight="1" ht="15.95">
      <c r="B16" s="477" t="s">
        <v>185</v>
      </c>
      <c r="C16" s="477"/>
      <c r="D16" s="477"/>
      <c r="E16" s="477"/>
      <c r="F16" s="477"/>
      <c r="G16" s="477"/>
      <c r="H16" s="477"/>
      <c r="I16" s="124"/>
    </row>
    <row r="17" spans="1:18" customHeight="1" ht="15" s="4" customFormat="1">
      <c r="B17" s="137"/>
      <c r="C17" s="137"/>
      <c r="D17" s="137"/>
      <c r="E17" s="137"/>
      <c r="F17" s="137"/>
      <c r="G17" s="137"/>
      <c r="H17" s="138"/>
      <c r="I17" s="138"/>
      <c r="K17" s="5"/>
    </row>
    <row r="18" spans="1:18" customHeight="1" ht="33.95" s="5" customFormat="1">
      <c r="B18" s="137"/>
      <c r="C18" s="137"/>
      <c r="D18" s="137"/>
      <c r="E18" s="137"/>
      <c r="F18" s="137"/>
      <c r="G18" s="481" t="s">
        <v>186</v>
      </c>
      <c r="H18" s="482"/>
      <c r="I18" s="481" t="s">
        <v>187</v>
      </c>
      <c r="J18" s="482"/>
      <c r="K18" s="481" t="s">
        <v>188</v>
      </c>
      <c r="L18" s="482"/>
      <c r="M18" s="479" t="s">
        <v>189</v>
      </c>
      <c r="N18" s="480"/>
      <c r="O18" s="479" t="s">
        <v>190</v>
      </c>
      <c r="P18" s="480"/>
      <c r="Q18" s="479" t="s">
        <v>191</v>
      </c>
      <c r="R18" s="480"/>
    </row>
    <row r="19" spans="1:18" customHeight="1" ht="32.1">
      <c r="B19" s="139" t="s">
        <v>192</v>
      </c>
      <c r="C19" s="140" t="s">
        <v>193</v>
      </c>
      <c r="D19" s="140" t="s">
        <v>194</v>
      </c>
      <c r="E19" s="142" t="s">
        <v>195</v>
      </c>
      <c r="F19" s="217" t="s">
        <v>196</v>
      </c>
      <c r="G19" s="216" t="s">
        <v>197</v>
      </c>
      <c r="H19" s="144" t="s">
        <v>198</v>
      </c>
      <c r="I19" s="143" t="s">
        <v>197</v>
      </c>
      <c r="J19" s="144" t="s">
        <v>198</v>
      </c>
      <c r="K19" s="143" t="s">
        <v>197</v>
      </c>
      <c r="L19" s="144" t="s">
        <v>198</v>
      </c>
      <c r="M19" s="143" t="s">
        <v>197</v>
      </c>
      <c r="N19" s="144" t="s">
        <v>198</v>
      </c>
      <c r="O19" s="143" t="s">
        <v>197</v>
      </c>
      <c r="P19" s="144" t="s">
        <v>198</v>
      </c>
      <c r="Q19" s="143" t="s">
        <v>197</v>
      </c>
      <c r="R19" s="144" t="s">
        <v>198</v>
      </c>
    </row>
    <row r="20" spans="1:18" customHeight="1" ht="27.95" s="4" customFormat="1">
      <c r="B20" s="283">
        <v>1</v>
      </c>
      <c r="C20" s="283" t="s">
        <v>66</v>
      </c>
      <c r="D20" s="284">
        <v>41044</v>
      </c>
      <c r="E20" s="285">
        <v>41044</v>
      </c>
      <c r="F20" s="286" t="s">
        <v>199</v>
      </c>
      <c r="G20" s="287">
        <v>15</v>
      </c>
      <c r="H20" s="146"/>
      <c r="I20" s="145" t="s">
        <v>200</v>
      </c>
      <c r="J20" s="147"/>
      <c r="K20" s="145"/>
      <c r="L20" s="147"/>
      <c r="M20" s="145"/>
      <c r="N20" s="146"/>
      <c r="O20" s="145">
        <v>1</v>
      </c>
      <c r="P20" s="147"/>
      <c r="Q20" s="145">
        <v>32500</v>
      </c>
      <c r="R20" s="147"/>
    </row>
    <row r="21" spans="1:18" customHeight="1" ht="27.95">
      <c r="B21" s="283">
        <v>2</v>
      </c>
      <c r="C21" s="288" t="s">
        <v>70</v>
      </c>
      <c r="D21" s="284">
        <v>41075</v>
      </c>
      <c r="E21" s="285">
        <v>41136</v>
      </c>
      <c r="F21" s="286" t="s">
        <v>201</v>
      </c>
      <c r="G21" s="287">
        <v>0</v>
      </c>
      <c r="H21" s="146"/>
      <c r="I21" s="145" t="s">
        <v>200</v>
      </c>
      <c r="J21" s="147"/>
      <c r="K21" s="145"/>
      <c r="L21" s="147"/>
      <c r="M21" s="145"/>
      <c r="N21" s="146"/>
      <c r="O21" s="145"/>
      <c r="P21" s="147"/>
      <c r="Q21" s="145"/>
      <c r="R21" s="147"/>
    </row>
    <row r="22" spans="1:18" customHeight="1" ht="27.95">
      <c r="B22" s="283">
        <v>3</v>
      </c>
      <c r="C22" s="283" t="s">
        <v>76</v>
      </c>
      <c r="D22" s="284">
        <v>41136</v>
      </c>
      <c r="E22" s="285">
        <v>41167</v>
      </c>
      <c r="F22" s="286" t="s">
        <v>202</v>
      </c>
      <c r="G22" s="287">
        <v>0</v>
      </c>
      <c r="H22" s="148"/>
      <c r="I22" s="145" t="s">
        <v>200</v>
      </c>
      <c r="J22" s="147"/>
      <c r="K22" s="145"/>
      <c r="L22" s="147"/>
      <c r="M22" s="145"/>
      <c r="N22" s="148"/>
      <c r="O22" s="145"/>
      <c r="P22" s="147"/>
      <c r="Q22" s="145"/>
      <c r="R22" s="147"/>
    </row>
    <row r="23" spans="1:18" customHeight="1" ht="27.95">
      <c r="B23" s="283">
        <v>4</v>
      </c>
      <c r="C23" s="283" t="s">
        <v>79</v>
      </c>
      <c r="D23" s="284">
        <v>41136</v>
      </c>
      <c r="E23" s="285">
        <v>41167</v>
      </c>
      <c r="F23" s="286" t="s">
        <v>203</v>
      </c>
      <c r="G23" s="287">
        <v>9</v>
      </c>
      <c r="H23" s="147"/>
      <c r="I23" s="145" t="s">
        <v>200</v>
      </c>
      <c r="J23" s="147"/>
      <c r="K23" s="145"/>
      <c r="L23" s="147"/>
      <c r="M23" s="145">
        <v>6</v>
      </c>
      <c r="N23" s="147"/>
      <c r="O23" s="145">
        <v>2</v>
      </c>
      <c r="P23" s="147"/>
      <c r="Q23" s="145"/>
      <c r="R23" s="147"/>
    </row>
    <row r="24" spans="1:18" customHeight="1" ht="27.95">
      <c r="B24" s="283">
        <v>5</v>
      </c>
      <c r="C24" s="283" t="s">
        <v>85</v>
      </c>
      <c r="D24" s="284">
        <v>41182</v>
      </c>
      <c r="E24" s="285">
        <v>41212</v>
      </c>
      <c r="F24" s="286" t="s">
        <v>204</v>
      </c>
      <c r="G24" s="287"/>
      <c r="H24" s="147"/>
      <c r="I24" s="145"/>
      <c r="J24" s="147"/>
      <c r="K24" s="145"/>
      <c r="L24" s="147"/>
      <c r="M24" s="145"/>
      <c r="N24" s="147"/>
      <c r="O24" s="145"/>
      <c r="P24" s="147"/>
      <c r="Q24" s="145"/>
      <c r="R24" s="147"/>
    </row>
    <row r="25" spans="1:18" customHeight="1" ht="27.95">
      <c r="B25" s="283">
        <v>6</v>
      </c>
      <c r="C25" s="283" t="s">
        <v>88</v>
      </c>
      <c r="D25" s="284">
        <v>41197</v>
      </c>
      <c r="E25" s="285">
        <v>41228</v>
      </c>
      <c r="F25" s="286" t="s">
        <v>205</v>
      </c>
      <c r="G25" s="287"/>
      <c r="H25" s="147"/>
      <c r="I25" s="145"/>
      <c r="J25" s="147"/>
      <c r="K25" s="145"/>
      <c r="L25" s="147"/>
      <c r="M25" s="145"/>
      <c r="N25" s="147"/>
      <c r="O25" s="145"/>
      <c r="P25" s="147"/>
      <c r="Q25" s="145"/>
      <c r="R25" s="147"/>
    </row>
    <row r="26" spans="1:18" customHeight="1" ht="27.95">
      <c r="B26" s="283">
        <v>7</v>
      </c>
      <c r="C26" s="283" t="s">
        <v>94</v>
      </c>
      <c r="D26" s="284">
        <v>41258</v>
      </c>
      <c r="E26" s="285">
        <v>41304</v>
      </c>
      <c r="F26" s="286" t="s">
        <v>206</v>
      </c>
      <c r="G26" s="287"/>
      <c r="H26" s="147"/>
      <c r="I26" s="145"/>
      <c r="J26" s="147"/>
      <c r="K26" s="145"/>
      <c r="L26" s="147"/>
      <c r="M26" s="145"/>
      <c r="N26" s="147"/>
      <c r="O26" s="145"/>
      <c r="P26" s="147"/>
      <c r="Q26" s="145"/>
      <c r="R26" s="147"/>
    </row>
    <row r="27" spans="1:18" customHeight="1" ht="27.95">
      <c r="B27" s="283">
        <v>8</v>
      </c>
      <c r="C27" s="283" t="s">
        <v>97</v>
      </c>
      <c r="D27" s="284">
        <v>41258</v>
      </c>
      <c r="E27" s="285">
        <v>41304</v>
      </c>
      <c r="F27" s="286" t="s">
        <v>207</v>
      </c>
      <c r="G27" s="287"/>
      <c r="H27" s="147"/>
      <c r="I27" s="145" t="s">
        <v>200</v>
      </c>
      <c r="J27" s="147"/>
      <c r="K27" s="145"/>
      <c r="L27" s="147"/>
      <c r="M27" s="145"/>
      <c r="N27" s="147"/>
      <c r="O27" s="145"/>
      <c r="P27" s="147"/>
      <c r="Q27" s="145"/>
      <c r="R27" s="147"/>
    </row>
    <row r="28" spans="1:18" customHeight="1" ht="27.95">
      <c r="B28" s="283">
        <v>9</v>
      </c>
      <c r="C28" s="283" t="s">
        <v>100</v>
      </c>
      <c r="D28" s="284">
        <v>41333</v>
      </c>
      <c r="E28" s="285">
        <v>41363</v>
      </c>
      <c r="F28" s="286" t="s">
        <v>208</v>
      </c>
      <c r="G28" s="287"/>
      <c r="H28" s="147"/>
      <c r="I28" s="145"/>
      <c r="J28" s="147"/>
      <c r="K28" s="145"/>
      <c r="L28" s="147"/>
      <c r="M28" s="145"/>
      <c r="N28" s="147"/>
      <c r="O28" s="145"/>
      <c r="P28" s="147"/>
      <c r="Q28" s="145"/>
      <c r="R28" s="147"/>
    </row>
    <row r="29" spans="1:18" customHeight="1" ht="27.95">
      <c r="B29" s="283"/>
      <c r="C29" s="283"/>
      <c r="D29" s="284"/>
      <c r="E29" s="285"/>
      <c r="F29" s="286"/>
      <c r="G29" s="287"/>
      <c r="H29" s="147"/>
      <c r="I29" s="145"/>
      <c r="J29" s="147"/>
      <c r="K29" s="145"/>
      <c r="L29" s="147"/>
      <c r="M29" s="145"/>
      <c r="N29" s="147"/>
      <c r="O29" s="145"/>
      <c r="P29" s="147"/>
      <c r="Q29" s="145"/>
      <c r="R29" s="147"/>
    </row>
    <row r="30" spans="1:18" customHeight="1" ht="27.95">
      <c r="B30" s="283"/>
      <c r="C30" s="283"/>
      <c r="D30" s="284"/>
      <c r="E30" s="285"/>
      <c r="F30" s="286"/>
      <c r="G30" s="287"/>
      <c r="H30" s="147"/>
      <c r="I30" s="145"/>
      <c r="J30" s="147"/>
      <c r="K30" s="145"/>
      <c r="L30" s="147"/>
      <c r="M30" s="145"/>
      <c r="N30" s="147"/>
      <c r="O30" s="145"/>
      <c r="P30" s="147"/>
      <c r="Q30" s="145"/>
      <c r="R30" s="147"/>
    </row>
    <row r="31" spans="1:18" customHeight="1" ht="27.95">
      <c r="B31" s="283"/>
      <c r="C31" s="283"/>
      <c r="D31" s="284"/>
      <c r="E31" s="285"/>
      <c r="F31" s="286"/>
      <c r="G31" s="287"/>
      <c r="H31" s="147"/>
      <c r="I31" s="145"/>
      <c r="J31" s="147"/>
      <c r="K31" s="145"/>
      <c r="L31" s="147"/>
      <c r="M31" s="145"/>
      <c r="N31" s="147"/>
      <c r="O31" s="145"/>
      <c r="P31" s="147"/>
      <c r="Q31" s="145"/>
      <c r="R31" s="147"/>
    </row>
    <row r="32" spans="1:18" customHeight="1" ht="27.95">
      <c r="B32" s="283"/>
      <c r="C32" s="283"/>
      <c r="D32" s="284"/>
      <c r="E32" s="285"/>
      <c r="F32" s="286"/>
      <c r="G32" s="287"/>
      <c r="H32" s="147"/>
      <c r="I32" s="145"/>
      <c r="J32" s="147"/>
      <c r="K32" s="145"/>
      <c r="L32" s="147"/>
      <c r="M32" s="145"/>
      <c r="N32" s="147"/>
      <c r="O32" s="145"/>
      <c r="P32" s="147"/>
      <c r="Q32" s="145"/>
      <c r="R32" s="147"/>
    </row>
    <row r="33" spans="1:18" customHeight="1" ht="27.95">
      <c r="B33" s="283"/>
      <c r="C33" s="283"/>
      <c r="D33" s="284"/>
      <c r="E33" s="285"/>
      <c r="F33" s="286"/>
      <c r="G33" s="289"/>
      <c r="H33" s="150"/>
      <c r="I33" s="149"/>
      <c r="J33" s="150"/>
      <c r="K33" s="149"/>
      <c r="L33" s="150"/>
      <c r="M33" s="149"/>
      <c r="N33" s="150"/>
      <c r="O33" s="149"/>
      <c r="P33" s="150"/>
      <c r="Q33" s="149"/>
      <c r="R33" s="150"/>
    </row>
    <row r="34" spans="1:18" customHeight="1" ht="15"/>
    <row r="35" spans="1:18" customHeight="1" ht="45.95">
      <c r="C35" s="158" t="s">
        <v>209</v>
      </c>
      <c r="D35" s="159"/>
    </row>
    <row r="36" spans="1:18">
      <c r="B36" s="17"/>
    </row>
    <row r="37" spans="1:18">
      <c r="B37" s="18" t="s">
        <v>210</v>
      </c>
    </row>
    <row r="38" spans="1:18" customHeight="1" ht="14.1">
      <c r="B38" s="475" t="s">
        <v>28</v>
      </c>
      <c r="C38" s="475"/>
      <c r="D38" s="475"/>
      <c r="E38" s="475"/>
    </row>
    <row r="39" spans="1:18">
      <c r="B39" s="17"/>
    </row>
    <row r="40" spans="1:18">
      <c r="B40" s="17"/>
      <c r="C40" s="460" t="s">
        <v>211</v>
      </c>
    </row>
    <row r="41" spans="1:18">
      <c r="C41" s="460" t="s">
        <v>212</v>
      </c>
    </row>
    <row r="42" spans="1:18">
      <c r="C42" s="460" t="s">
        <v>213</v>
      </c>
    </row>
    <row r="43" spans="1:18">
      <c r="C43" s="460" t="s">
        <v>214</v>
      </c>
    </row>
    <row r="44" spans="1:18">
      <c r="C44" s="460" t="s">
        <v>215</v>
      </c>
      <c r="O44" s="4"/>
      <c r="P44" s="5"/>
      <c r="Q44" s="4"/>
      <c r="R44" s="4"/>
    </row>
    <row r="45" spans="1:18" customHeight="1" ht="15">
      <c r="C45" s="460" t="s">
        <v>216</v>
      </c>
      <c r="P45" s="5"/>
    </row>
    <row r="46" spans="1:18" customHeight="1" ht="15">
      <c r="Q46" s="32" t="str">
        <f>IF(P46&gt;0,"DATA ENTERED","")</f>
        <v/>
      </c>
    </row>
    <row r="50" spans="1:18">
      <c r="R50" s="66"/>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38:E38"/>
    <mergeCell ref="B16:H16"/>
    <mergeCell ref="O18:P18"/>
    <mergeCell ref="Q18:R18"/>
    <mergeCell ref="G18:H18"/>
    <mergeCell ref="I18:J18"/>
    <mergeCell ref="K18:L18"/>
    <mergeCell ref="M18:N18"/>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dataValidations count="1">
    <dataValidation type="whole" allowBlank="1" showDropDown="0"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38" location="Legend!A1"/>
  </hyperlinks>
  <printOptions gridLines="false" gridLinesSet="true"/>
  <pageMargins left="0.75" right="0.75" top="1" bottom="1" header="0.5" footer="0.5"/>
  <pageSetup paperSize="9" orientation="landscape" scale="56"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tabColor rgb="FFCCFFCC"/>
    <outlinePr summaryBelow="1" summaryRight="1"/>
    <pageSetUpPr fitToPage="1"/>
  </sheetPr>
  <dimension ref="A1:O55"/>
  <sheetViews>
    <sheetView tabSelected="0" workbookViewId="0" showGridLines="false" showRowColHeaders="1">
      <selection activeCell="D27" sqref="D27"/>
    </sheetView>
  </sheetViews>
  <sheetFormatPr defaultRowHeight="14.4" defaultColWidth="11.42578125" outlineLevelRow="0" outlineLevelCol="0"/>
  <cols>
    <col min="1" max="1" width="14" customWidth="true" style="4"/>
    <col min="2" max="2" width="61.28515625" customWidth="true" style="0"/>
    <col min="3" max="3" width="27.140625" customWidth="true" style="0"/>
    <col min="4" max="4" width="12.28515625" customWidth="true" style="5"/>
    <col min="5" max="5" width="43.42578125" customWidth="true" style="0"/>
    <col min="6" max="6" width="6.7109375" customWidth="true" style="65"/>
    <col min="7" max="7" width="16.7109375" hidden="true" customWidth="true" style="0"/>
    <col min="8" max="8" width="10.85546875" hidden="true" customWidth="true" style="0"/>
  </cols>
  <sheetData>
    <row r="1" spans="1:15" s="4" customFormat="1">
      <c r="A1" s="60" t="s">
        <v>0</v>
      </c>
      <c r="B1" s="38" t="str">
        <f>OVERALLLIGHT</f>
        <v>AMBER</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GREEN</v>
      </c>
      <c r="D5" s="5"/>
      <c r="F5" s="65"/>
    </row>
    <row r="6" spans="1:15" s="4" customFormat="1">
      <c r="A6" s="61" t="s">
        <v>5</v>
      </c>
      <c r="B6" s="40" t="str">
        <f>DEPENDENCYLIGHT</f>
        <v/>
      </c>
      <c r="D6" s="5"/>
      <c r="F6" s="65"/>
    </row>
    <row r="7" spans="1:15" s="4" customFormat="1">
      <c r="A7" s="61" t="s">
        <v>6</v>
      </c>
      <c r="B7" s="40" t="str">
        <f>MEASURELIGHT</f>
        <v/>
      </c>
      <c r="D7" s="5"/>
      <c r="F7" s="65"/>
    </row>
    <row r="8" spans="1:15" customHeight="1" ht="15" s="4" customFormat="1">
      <c r="A8" s="61" t="s">
        <v>7</v>
      </c>
      <c r="B8" s="39" t="str">
        <f>COMMUNICATIONLIGHT</f>
        <v>RED</v>
      </c>
      <c r="D8" s="5"/>
      <c r="E8" s="16"/>
      <c r="F8" s="102"/>
    </row>
    <row r="9" spans="1:15" customHeight="1" ht="15" s="4" customFormat="1">
      <c r="A9" s="61" t="s">
        <v>8</v>
      </c>
      <c r="B9" s="41" t="str">
        <f>FINANCELIGHT</f>
        <v>GREEN</v>
      </c>
      <c r="D9" s="5"/>
      <c r="E9" s="16"/>
      <c r="F9" s="102"/>
    </row>
    <row r="10" spans="1:15" s="5" customFormat="1">
      <c r="A10" s="72"/>
      <c r="B10" s="132"/>
      <c r="O10" s="10"/>
    </row>
    <row r="11" spans="1:15" customHeight="1" ht="15.95" s="5" customFormat="1">
      <c r="A11" s="72"/>
      <c r="B11" s="130" t="str">
        <f>ProjNo</f>
        <v>RT029</v>
      </c>
      <c r="C11" s="131" t="str">
        <f>ProjName</f>
        <v>Cloud Based Bioinformatics Tools</v>
      </c>
      <c r="D11" s="126"/>
      <c r="O11" s="10"/>
    </row>
    <row r="12" spans="1:15" customHeight="1" ht="15.95" s="5" customFormat="1">
      <c r="A12" s="72"/>
      <c r="B12" s="128" t="s">
        <v>42</v>
      </c>
      <c r="C12" s="133">
        <f>ReportFrom</f>
        <v>41244</v>
      </c>
      <c r="D12" s="133"/>
      <c r="E12" s="125"/>
      <c r="O12" s="10"/>
    </row>
    <row r="13" spans="1:15" customHeight="1" ht="15.95" s="5" customFormat="1">
      <c r="A13" s="72"/>
      <c r="B13" s="129" t="s">
        <v>43</v>
      </c>
      <c r="C13" s="134">
        <f>LastDateReport</f>
        <v>41364</v>
      </c>
      <c r="D13" s="133"/>
      <c r="E13" s="125"/>
      <c r="O13" s="10"/>
    </row>
    <row r="14" spans="1:15" customHeight="1" ht="6" s="5" customFormat="1">
      <c r="A14" s="72"/>
      <c r="B14" s="126"/>
      <c r="C14" s="127"/>
      <c r="D14" s="127"/>
      <c r="E14" s="125"/>
      <c r="O14" s="10"/>
    </row>
    <row r="15" spans="1:15" customHeight="1" ht="18.95">
      <c r="A15" s="65"/>
      <c r="B15" s="12" t="s">
        <v>217</v>
      </c>
      <c r="C15" s="12"/>
      <c r="D15" s="12"/>
      <c r="E15" s="12" t="str">
        <f>COMMUNICATIONLIGHT</f>
        <v>RED</v>
      </c>
      <c r="F15" s="94"/>
    </row>
    <row r="16" spans="1:15" customHeight="1" ht="20.1" s="5" customFormat="1">
      <c r="A16" s="65"/>
      <c r="B16" s="12"/>
      <c r="C16" s="12"/>
      <c r="D16" s="12"/>
      <c r="E16" s="12"/>
      <c r="F16" s="94"/>
    </row>
    <row r="17" spans="1:15" customHeight="1" ht="15">
      <c r="A17" s="65"/>
      <c r="B17" s="53" t="s">
        <v>218</v>
      </c>
      <c r="C17" s="54" t="s">
        <v>219</v>
      </c>
      <c r="D17" s="218" t="s">
        <v>220</v>
      </c>
      <c r="E17" s="55" t="s">
        <v>221</v>
      </c>
      <c r="F17" s="103"/>
      <c r="G17" s="56" t="s">
        <v>222</v>
      </c>
    </row>
    <row r="18" spans="1:15" customHeight="1" ht="27.95">
      <c r="A18" s="109" t="s">
        <v>48</v>
      </c>
      <c r="B18" s="290" t="s">
        <v>223</v>
      </c>
      <c r="C18" s="296" t="s">
        <v>224</v>
      </c>
      <c r="D18" s="275" t="s">
        <v>225</v>
      </c>
      <c r="E18" s="298"/>
      <c r="F18" s="101"/>
      <c r="G18" s="57" t="str">
        <f>IF(B18&gt;0,"THIS PERIOD 1","")</f>
        <v/>
      </c>
    </row>
    <row r="19" spans="1:15" customHeight="1" ht="27.95">
      <c r="A19" s="65"/>
      <c r="B19" s="290" t="s">
        <v>226</v>
      </c>
      <c r="C19" s="296" t="s">
        <v>227</v>
      </c>
      <c r="D19" s="275" t="s">
        <v>225</v>
      </c>
      <c r="E19" s="298"/>
      <c r="F19" s="101"/>
      <c r="G19" s="57" t="str">
        <f>IF(B19&gt;0,"THIS PERIOD 1","")</f>
        <v/>
      </c>
    </row>
    <row r="20" spans="1:15" customHeight="1" ht="27.95" s="5" customFormat="1">
      <c r="A20" s="65"/>
      <c r="B20" s="290"/>
      <c r="C20" s="296"/>
      <c r="D20" s="275" t="s">
        <v>228</v>
      </c>
      <c r="E20" s="298"/>
      <c r="F20" s="101"/>
      <c r="G20" s="57" t="str">
        <f>IF(B20&gt;0,"THIS PERIOD 1","")</f>
        <v/>
      </c>
    </row>
    <row r="21" spans="1:15" customHeight="1" ht="27.95" s="5" customFormat="1">
      <c r="B21" s="290"/>
      <c r="C21" s="296"/>
      <c r="D21" s="275" t="s">
        <v>228</v>
      </c>
      <c r="E21" s="298"/>
      <c r="F21" s="101"/>
      <c r="G21" s="57" t="str">
        <f>IF(B21&gt;0,"THIS PERIOD 1","")</f>
        <v/>
      </c>
    </row>
    <row r="22" spans="1:15" customHeight="1" ht="27.95" s="5" customFormat="1">
      <c r="B22" s="290"/>
      <c r="C22" s="296"/>
      <c r="D22" s="275" t="s">
        <v>228</v>
      </c>
      <c r="E22" s="298"/>
      <c r="F22" s="101"/>
      <c r="G22" s="57" t="str">
        <f>IF(B22&gt;0,"THIS PERIOD 1","")</f>
        <v/>
      </c>
    </row>
    <row r="23" spans="1:15" customHeight="1" ht="27.95" s="5" customFormat="1">
      <c r="B23" s="290"/>
      <c r="C23" s="296"/>
      <c r="D23" s="275" t="s">
        <v>228</v>
      </c>
      <c r="E23" s="298"/>
      <c r="F23" s="101"/>
      <c r="G23" s="57" t="str">
        <f>IF(B23&gt;0,"THIS PERIOD 1","")</f>
        <v/>
      </c>
    </row>
    <row r="24" spans="1:15" customHeight="1" ht="27.95">
      <c r="B24" s="290"/>
      <c r="C24" s="296"/>
      <c r="D24" s="275" t="s">
        <v>228</v>
      </c>
      <c r="E24" s="298"/>
      <c r="F24" s="101"/>
      <c r="G24" s="57" t="str">
        <f>IF(B24&gt;0,"THIS PERIOD 1","")</f>
        <v/>
      </c>
    </row>
    <row r="25" spans="1:15" customHeight="1" ht="27.95">
      <c r="B25" s="290"/>
      <c r="C25" s="296"/>
      <c r="D25" s="275" t="s">
        <v>228</v>
      </c>
      <c r="E25" s="298"/>
      <c r="F25" s="101"/>
      <c r="G25" s="57" t="str">
        <f>IF(B25&gt;0,"THIS PERIOD 1","")</f>
        <v/>
      </c>
    </row>
    <row r="26" spans="1:15" customHeight="1" ht="27.95">
      <c r="B26" s="291"/>
      <c r="C26" s="297"/>
      <c r="D26" s="275" t="s">
        <v>228</v>
      </c>
      <c r="E26" s="299"/>
      <c r="F26" s="70"/>
      <c r="G26" s="57" t="str">
        <f>IF(B26&gt;0,"THIS PERIOD 1","")</f>
        <v/>
      </c>
    </row>
    <row r="27" spans="1:15" customHeight="1" ht="27.95" s="4" customFormat="1">
      <c r="B27" s="291"/>
      <c r="C27" s="297"/>
      <c r="D27" s="275" t="s">
        <v>228</v>
      </c>
      <c r="E27" s="299"/>
      <c r="F27" s="70"/>
      <c r="G27" s="57" t="str">
        <f>IF(B27&gt;0,"THIS PERIOD 1","")</f>
        <v/>
      </c>
    </row>
    <row r="28" spans="1:15" customHeight="1" ht="27">
      <c r="B28" s="121" t="s">
        <v>229</v>
      </c>
      <c r="C28" s="25" t="s">
        <v>219</v>
      </c>
      <c r="D28" s="219"/>
      <c r="E28" s="122" t="s">
        <v>221</v>
      </c>
      <c r="F28" s="103"/>
      <c r="G28" s="58"/>
    </row>
    <row r="29" spans="1:15" customHeight="1" ht="27.95">
      <c r="B29" s="292"/>
      <c r="C29" s="293"/>
      <c r="D29" s="220"/>
      <c r="E29" s="300"/>
      <c r="F29" s="101"/>
      <c r="G29" s="57" t="str">
        <f>IF(B29&gt;0,"PLANNED 1","")</f>
        <v/>
      </c>
    </row>
    <row r="30" spans="1:15" customHeight="1" ht="27.95" s="5" customFormat="1">
      <c r="B30" s="292"/>
      <c r="C30" s="293"/>
      <c r="D30" s="221"/>
      <c r="E30" s="300"/>
      <c r="F30" s="101"/>
      <c r="G30" s="57" t="str">
        <f>IF(B30&gt;0,"PLANNED 1","")</f>
        <v/>
      </c>
    </row>
    <row r="31" spans="1:15" customHeight="1" ht="27.95" s="5" customFormat="1">
      <c r="B31" s="292"/>
      <c r="C31" s="293"/>
      <c r="D31" s="221"/>
      <c r="E31" s="300"/>
      <c r="F31" s="101"/>
      <c r="G31" s="57" t="str">
        <f>IF(B31&gt;0,"PLANNED 1","")</f>
        <v/>
      </c>
    </row>
    <row r="32" spans="1:15" customHeight="1" ht="27.95" s="5" customFormat="1">
      <c r="B32" s="292"/>
      <c r="C32" s="293"/>
      <c r="D32" s="221"/>
      <c r="E32" s="300"/>
      <c r="F32" s="101"/>
      <c r="G32" s="57" t="str">
        <f>IF(B32&gt;0,"PLANNED 1","")</f>
        <v/>
      </c>
    </row>
    <row r="33" spans="1:15" customHeight="1" ht="27.95" s="5" customFormat="1">
      <c r="B33" s="292"/>
      <c r="C33" s="293"/>
      <c r="D33" s="221"/>
      <c r="E33" s="300"/>
      <c r="F33" s="101"/>
      <c r="G33" s="57" t="str">
        <f>IF(B33&gt;0,"PLANNED 1","")</f>
        <v/>
      </c>
    </row>
    <row r="34" spans="1:15" customHeight="1" ht="27.95" s="5" customFormat="1">
      <c r="B34" s="292"/>
      <c r="C34" s="293"/>
      <c r="D34" s="221"/>
      <c r="E34" s="300"/>
      <c r="F34" s="101"/>
      <c r="G34" s="57" t="str">
        <f>IF(B34&gt;0,"PLANNED 1","")</f>
        <v/>
      </c>
    </row>
    <row r="35" spans="1:15" customHeight="1" ht="27.95" s="5" customFormat="1">
      <c r="B35" s="292"/>
      <c r="C35" s="293"/>
      <c r="D35" s="221"/>
      <c r="E35" s="300"/>
      <c r="F35" s="101"/>
      <c r="G35" s="57" t="str">
        <f>IF(B35&gt;0,"PLANNED 1","")</f>
        <v/>
      </c>
    </row>
    <row r="36" spans="1:15" customHeight="1" ht="27.95" s="5" customFormat="1">
      <c r="B36" s="292"/>
      <c r="C36" s="293"/>
      <c r="D36" s="221"/>
      <c r="E36" s="300"/>
      <c r="F36" s="101"/>
      <c r="G36" s="57" t="str">
        <f>IF(B36&gt;0,"PLANNED 1","")</f>
        <v/>
      </c>
    </row>
    <row r="37" spans="1:15" customHeight="1" ht="27.95">
      <c r="B37" s="292"/>
      <c r="C37" s="293"/>
      <c r="D37" s="221"/>
      <c r="E37" s="300"/>
      <c r="F37" s="101"/>
      <c r="G37" s="57" t="str">
        <f>IF(B37&gt;0,"PLANNED 1","")</f>
        <v/>
      </c>
    </row>
    <row r="38" spans="1:15" customHeight="1" ht="27.95">
      <c r="B38" s="294"/>
      <c r="C38" s="295"/>
      <c r="D38" s="222"/>
      <c r="E38" s="301"/>
      <c r="F38" s="101"/>
      <c r="G38" s="57" t="str">
        <f>IF(B38&gt;0,"PLANNED 1","")</f>
        <v/>
      </c>
    </row>
    <row r="39" spans="1:15">
      <c r="C39"/>
      <c r="D39" s="5"/>
    </row>
    <row r="40" spans="1:15">
      <c r="C40"/>
      <c r="D40" s="5"/>
    </row>
    <row r="41" spans="1:15" customHeight="1" ht="14.1">
      <c r="B41" s="475" t="s">
        <v>28</v>
      </c>
      <c r="C41" s="475"/>
      <c r="D41" s="475"/>
      <c r="E41" s="475"/>
      <c r="G41">
        <f>COUNTIF(G18:G27,"THIS PERIOD 1")</f>
        <v>0</v>
      </c>
    </row>
    <row r="42" spans="1:15" customHeight="1" ht="15">
      <c r="G42">
        <f>COUNTIF(G29:G38,"PLANNED 1")</f>
        <v>0</v>
      </c>
    </row>
    <row r="43" spans="1:15" customHeight="1" ht="15">
      <c r="H43" s="32" t="str">
        <f>IF(G41&lt;1,"RED",IF(G42&lt;1,"AMBER","GREEN"))</f>
        <v>RED</v>
      </c>
    </row>
    <row r="51" spans="1:15">
      <c r="B51" s="17"/>
    </row>
    <row r="52" spans="1:15">
      <c r="B52" s="18"/>
    </row>
    <row r="53" spans="1:15">
      <c r="B53" s="17"/>
    </row>
    <row r="54" spans="1:15">
      <c r="B54" s="17"/>
    </row>
    <row r="55" spans="1:15">
      <c r="B55" s="17"/>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41:E41"/>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E15">
    <cfRule type="cellIs" dxfId="0" priority="28" operator="equal">
      <formula>"AMBER"</formula>
    </cfRule>
  </conditionalFormatting>
  <conditionalFormatting sqref="E15">
    <cfRule type="cellIs" dxfId="1" priority="29" operator="equal">
      <formula>"RED"</formula>
    </cfRule>
  </conditionalFormatting>
  <conditionalFormatting sqref="E15">
    <cfRule type="cellIs" dxfId="2" priority="30" operator="equal">
      <formula>"GREEN"</formula>
    </cfRule>
  </conditionalFormatting>
  <conditionalFormatting sqref="D18">
    <cfRule type="cellIs" dxfId="52" priority="31" operator="notEqual">
      <formula>"Yes"</formula>
    </cfRule>
  </conditionalFormatting>
  <conditionalFormatting sqref="D19">
    <cfRule type="cellIs" dxfId="52" priority="32" operator="notEqual">
      <formula>"Yes"</formula>
    </cfRule>
  </conditionalFormatting>
  <conditionalFormatting sqref="D20">
    <cfRule type="cellIs" dxfId="52" priority="33" operator="notEqual">
      <formula>"Yes"</formula>
    </cfRule>
  </conditionalFormatting>
  <conditionalFormatting sqref="D21">
    <cfRule type="cellIs" dxfId="52" priority="34" operator="notEqual">
      <formula>"Yes"</formula>
    </cfRule>
  </conditionalFormatting>
  <conditionalFormatting sqref="D22">
    <cfRule type="cellIs" dxfId="52" priority="35" operator="notEqual">
      <formula>"Yes"</formula>
    </cfRule>
  </conditionalFormatting>
  <conditionalFormatting sqref="D23">
    <cfRule type="cellIs" dxfId="52" priority="36" operator="notEqual">
      <formula>"Yes"</formula>
    </cfRule>
  </conditionalFormatting>
  <conditionalFormatting sqref="D24">
    <cfRule type="cellIs" dxfId="52" priority="37" operator="notEqual">
      <formula>"Yes"</formula>
    </cfRule>
  </conditionalFormatting>
  <conditionalFormatting sqref="D25">
    <cfRule type="cellIs" dxfId="52" priority="38" operator="notEqual">
      <formula>"Yes"</formula>
    </cfRule>
  </conditionalFormatting>
  <conditionalFormatting sqref="D26">
    <cfRule type="cellIs" dxfId="52" priority="39" operator="notEqual">
      <formula>"Yes"</formula>
    </cfRule>
  </conditionalFormatting>
  <conditionalFormatting sqref="D27">
    <cfRule type="cellIs" dxfId="52" priority="40" operator="notEqual">
      <formula>"Yes"</formula>
    </cfRule>
  </conditionalFormatting>
  <dataValidations count="44">
    <dataValidation type="list" allowBlank="1" showDropDown="0" showInputMessage="1" showErrorMessage="1" sqref="C29">
      <formula1>CommsType</formula1>
    </dataValidation>
    <dataValidation type="list" allowBlank="1" showDropDown="0" showInputMessage="1" showErrorMessage="1" sqref="C30">
      <formula1>CommsType</formula1>
    </dataValidation>
    <dataValidation type="list" allowBlank="1" showDropDown="0" showInputMessage="1" showErrorMessage="1" sqref="C31">
      <formula1>CommsType</formula1>
    </dataValidation>
    <dataValidation type="list" allowBlank="1" showDropDown="0" showInputMessage="1" showErrorMessage="1" sqref="C32">
      <formula1>CommsType</formula1>
    </dataValidation>
    <dataValidation type="list" allowBlank="1" showDropDown="0" showInputMessage="1" showErrorMessage="1" sqref="C33">
      <formula1>CommsType</formula1>
    </dataValidation>
    <dataValidation type="list" allowBlank="1" showDropDown="0" showInputMessage="1" showErrorMessage="1" sqref="C34">
      <formula1>CommsType</formula1>
    </dataValidation>
    <dataValidation type="list" allowBlank="1" showDropDown="0" showInputMessage="1" showErrorMessage="1" sqref="C35">
      <formula1>CommsType</formula1>
    </dataValidation>
    <dataValidation type="list" allowBlank="1" showDropDown="0" showInputMessage="1" showErrorMessage="1" sqref="C36">
      <formula1>CommsType</formula1>
    </dataValidation>
    <dataValidation type="list" allowBlank="1" showDropDown="0" showInputMessage="1" showErrorMessage="1" sqref="C37">
      <formula1>CommsType</formula1>
    </dataValidation>
    <dataValidation type="list" allowBlank="1" showDropDown="0" showInputMessage="1" showErrorMessage="1" sqref="C38">
      <formula1>CommsType</formula1>
    </dataValidation>
    <dataValidation type="list" allowBlank="1" showDropDown="0" showInputMessage="1" showErrorMessage="1" sqref="C39">
      <formula1>CommsType</formula1>
    </dataValidation>
    <dataValidation type="list" allowBlank="1" showDropDown="0" showInputMessage="1" showErrorMessage="1" sqref="C40">
      <formula1>CommsType</formula1>
    </dataValidation>
    <dataValidation type="list" allowBlank="1" showDropDown="0" showInputMessage="1" showErrorMessage="1" sqref="D29">
      <formula1>CommsType</formula1>
    </dataValidation>
    <dataValidation type="list" allowBlank="1" showDropDown="0" showInputMessage="1" showErrorMessage="1" sqref="D30">
      <formula1>CommsType</formula1>
    </dataValidation>
    <dataValidation type="list" allowBlank="1" showDropDown="0" showInputMessage="1" showErrorMessage="1" sqref="D31">
      <formula1>CommsType</formula1>
    </dataValidation>
    <dataValidation type="list" allowBlank="1" showDropDown="0" showInputMessage="1" showErrorMessage="1" sqref="D32">
      <formula1>CommsType</formula1>
    </dataValidation>
    <dataValidation type="list" allowBlank="1" showDropDown="0" showInputMessage="1" showErrorMessage="1" sqref="D33">
      <formula1>CommsType</formula1>
    </dataValidation>
    <dataValidation type="list" allowBlank="1" showDropDown="0" showInputMessage="1" showErrorMessage="1" sqref="D34">
      <formula1>CommsType</formula1>
    </dataValidation>
    <dataValidation type="list" allowBlank="1" showDropDown="0" showInputMessage="1" showErrorMessage="1" sqref="D35">
      <formula1>CommsType</formula1>
    </dataValidation>
    <dataValidation type="list" allowBlank="1" showDropDown="0" showInputMessage="1" showErrorMessage="1" sqref="D36">
      <formula1>CommsType</formula1>
    </dataValidation>
    <dataValidation type="list" allowBlank="1" showDropDown="0" showInputMessage="1" showErrorMessage="1" sqref="D37">
      <formula1>CommsType</formula1>
    </dataValidation>
    <dataValidation type="list" allowBlank="1" showDropDown="0" showInputMessage="1" showErrorMessage="1" sqref="D38">
      <formula1>CommsType</formula1>
    </dataValidation>
    <dataValidation type="list" allowBlank="1" showDropDown="0" showInputMessage="1" showErrorMessage="1" sqref="D39">
      <formula1>CommsType</formula1>
    </dataValidation>
    <dataValidation type="list" allowBlank="1" showDropDown="0" showInputMessage="1" showErrorMessage="1" sqref="D40">
      <formula1>CommsType</formula1>
    </dataValidation>
    <dataValidation type="list" allowBlank="1" showDropDown="0" showInputMessage="1" showErrorMessage="1" sqref="C18">
      <formula1>CommsType</formula1>
    </dataValidation>
    <dataValidation type="list" allowBlank="1" showDropDown="0" showInputMessage="1" showErrorMessage="1" sqref="C19">
      <formula1>CommsType</formula1>
    </dataValidation>
    <dataValidation type="list" allowBlank="1" showDropDown="0" showInputMessage="1" showErrorMessage="1" sqref="C20">
      <formula1>CommsType</formula1>
    </dataValidation>
    <dataValidation type="list" allowBlank="1" showDropDown="0" showInputMessage="1" showErrorMessage="1" sqref="C21">
      <formula1>CommsType</formula1>
    </dataValidation>
    <dataValidation type="list" allowBlank="1" showDropDown="0" showInputMessage="1" showErrorMessage="1" sqref="C22">
      <formula1>CommsType</formula1>
    </dataValidation>
    <dataValidation type="list" allowBlank="1" showDropDown="0" showInputMessage="1" showErrorMessage="1" sqref="C23">
      <formula1>CommsType</formula1>
    </dataValidation>
    <dataValidation type="list" allowBlank="1" showDropDown="0" showInputMessage="1" showErrorMessage="1" sqref="C24">
      <formula1>CommsType</formula1>
    </dataValidation>
    <dataValidation type="list" allowBlank="1" showDropDown="0" showInputMessage="1" showErrorMessage="1" sqref="C25">
      <formula1>CommsType</formula1>
    </dataValidation>
    <dataValidation type="list" allowBlank="1" showDropDown="0" showInputMessage="1" showErrorMessage="1" sqref="C26">
      <formula1>CommsType</formula1>
    </dataValidation>
    <dataValidation type="list" allowBlank="1" showDropDown="0" showInputMessage="1" showErrorMessage="1" sqref="C27">
      <formula1>CommsType</formula1>
    </dataValidation>
    <dataValidation type="list" allowBlank="0" showDropDown="0" showInputMessage="1" showErrorMessage="1" sqref="D18">
      <formula1>YesNo</formula1>
    </dataValidation>
    <dataValidation type="list" allowBlank="0" showDropDown="0" showInputMessage="1" showErrorMessage="1" sqref="D19">
      <formula1>YesNo</formula1>
    </dataValidation>
    <dataValidation type="list" allowBlank="0" showDropDown="0" showInputMessage="1" showErrorMessage="1" sqref="D20">
      <formula1>YesNo</formula1>
    </dataValidation>
    <dataValidation type="list" allowBlank="0" showDropDown="0" showInputMessage="1" showErrorMessage="1" sqref="D21">
      <formula1>YesNo</formula1>
    </dataValidation>
    <dataValidation type="list" allowBlank="0" showDropDown="0" showInputMessage="1" showErrorMessage="1" sqref="D22">
      <formula1>YesNo</formula1>
    </dataValidation>
    <dataValidation type="list" allowBlank="0" showDropDown="0" showInputMessage="1" showErrorMessage="1" sqref="D23">
      <formula1>YesNo</formula1>
    </dataValidation>
    <dataValidation type="list" allowBlank="0" showDropDown="0" showInputMessage="1" showErrorMessage="1" sqref="D24">
      <formula1>YesNo</formula1>
    </dataValidation>
    <dataValidation type="list" allowBlank="0" showDropDown="0" showInputMessage="1" showErrorMessage="1" sqref="D25">
      <formula1>YesNo</formula1>
    </dataValidation>
    <dataValidation type="list" allowBlank="0" showDropDown="0" showInputMessage="1" showErrorMessage="1" sqref="D26">
      <formula1>YesNo</formula1>
    </dataValidation>
    <dataValidation type="list" allowBlank="0" showDropDown="0" showInputMessage="1" showErrorMessage="1" sqref="D27">
      <formula1>YesNo</formula1>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41" location="Legend!A1"/>
  </hyperlinks>
  <printOptions gridLines="false" gridLinesSet="true"/>
  <pageMargins left="0.75" right="0.75" top="1" bottom="1" header="0.5" footer="0.5"/>
  <pageSetup paperSize="9" orientation="landscape" scale="66"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tabColor rgb="FFCCFFCC"/>
    <outlinePr summaryBelow="1" summaryRight="1"/>
    <pageSetUpPr fitToPage="1"/>
  </sheetPr>
  <dimension ref="A1:AE38"/>
  <sheetViews>
    <sheetView tabSelected="0" workbookViewId="0" showGridLines="false" showRowColHeaders="1">
      <selection activeCell="H15" sqref="H15"/>
    </sheetView>
  </sheetViews>
  <sheetFormatPr defaultRowHeight="14.4" defaultColWidth="11.42578125" outlineLevelRow="0" outlineLevelCol="0"/>
  <cols>
    <col min="1" max="1" width="14" customWidth="true" style="4"/>
    <col min="2" max="2" width="28.140625" customWidth="true" style="0"/>
    <col min="3" max="3" width="18.7109375" customWidth="true" style="0"/>
    <col min="4" max="4" width="15.28515625" customWidth="true" style="0"/>
    <col min="5" max="5" width="15.140625" customWidth="true" style="0"/>
    <col min="6" max="6" width="15.140625" customWidth="true" style="5"/>
    <col min="7" max="7" width="17.140625" customWidth="true" style="0"/>
    <col min="8" max="8" width="15" customWidth="true" style="0"/>
    <col min="9" max="9" width="15" customWidth="true" style="5"/>
    <col min="11" max="11" width="10.85546875" customWidth="true" style="5"/>
    <col min="12" max="12" width="10.85546875" hidden="true" customWidth="true" style="0"/>
    <col min="13" max="13" width="10.85546875" hidden="true" customWidth="true" style="0"/>
    <col min="14" max="14" width="10.85546875" hidden="true" customWidth="true" style="0"/>
    <col min="15" max="15" width="10.85546875" hidden="true" customWidth="true" style="0"/>
    <col min="16" max="16" width="10.85546875" hidden="true" customWidth="true" style="0"/>
    <col min="17" max="17" width="10.85546875" hidden="true" customWidth="true" style="0"/>
    <col min="18" max="18" width="10.85546875" hidden="true" customWidth="true" style="0"/>
    <col min="19" max="19" width="10.85546875" customWidth="true" style="0"/>
    <col min="20" max="20" width="16.28515625" customWidth="true" style="0"/>
    <col min="21" max="21" width="16.28515625" customWidth="true" style="0"/>
    <col min="22" max="22" width="16.28515625" customWidth="true" style="0"/>
    <col min="23" max="23" width="16.28515625" customWidth="true" style="0"/>
    <col min="24" max="24" width="16.28515625" customWidth="true" style="0"/>
    <col min="25" max="25" width="16.28515625" customWidth="true" style="0"/>
    <col min="27" max="27" width="0" hidden="true" customWidth="true" style="0"/>
    <col min="28" max="28" width="0" hidden="true" customWidth="true" style="0"/>
    <col min="29" max="29" width="0" hidden="true" customWidth="true" style="0"/>
    <col min="30" max="30" width="0" hidden="true" customWidth="true" style="0"/>
    <col min="31" max="31" width="0" hidden="true" customWidth="true" style="0"/>
  </cols>
  <sheetData>
    <row r="1" spans="1:31" s="4" customFormat="1">
      <c r="A1" s="60" t="s">
        <v>0</v>
      </c>
      <c r="B1" s="38" t="str">
        <f>OVERALLLIGHT</f>
        <v>AMBER</v>
      </c>
      <c r="F1" s="5"/>
      <c r="I1" s="5"/>
      <c r="K1" s="5"/>
    </row>
    <row r="2" spans="1:31" s="4" customFormat="1">
      <c r="A2" s="61" t="s">
        <v>1</v>
      </c>
      <c r="B2" s="39" t="str">
        <f>MILESTONELIGHT</f>
        <v>RED</v>
      </c>
      <c r="F2" s="5"/>
      <c r="I2" s="5"/>
      <c r="K2" s="5"/>
    </row>
    <row r="3" spans="1:31" s="4" customFormat="1">
      <c r="A3" s="61" t="s">
        <v>2</v>
      </c>
      <c r="B3" s="39" t="str">
        <f>ISSUELIGHT</f>
        <v>GREEN</v>
      </c>
      <c r="F3" s="5"/>
      <c r="I3" s="5"/>
      <c r="K3" s="5"/>
    </row>
    <row r="4" spans="1:31" s="4" customFormat="1">
      <c r="A4" s="61" t="s">
        <v>3</v>
      </c>
      <c r="B4" s="39" t="str">
        <f>RISKLIGHT</f>
        <v>GREEN</v>
      </c>
      <c r="F4" s="5"/>
      <c r="I4" s="5"/>
      <c r="K4" s="5"/>
    </row>
    <row r="5" spans="1:31" s="4" customFormat="1">
      <c r="A5" s="61" t="s">
        <v>4</v>
      </c>
      <c r="B5" s="39" t="str">
        <f>CHANGELIGHT</f>
        <v>GREEN</v>
      </c>
      <c r="F5" s="5"/>
      <c r="I5" s="5"/>
      <c r="K5" s="5"/>
    </row>
    <row r="6" spans="1:31" s="4" customFormat="1">
      <c r="A6" s="61" t="s">
        <v>5</v>
      </c>
      <c r="B6" s="40" t="str">
        <f>DEPENDENCYLIGHT</f>
        <v/>
      </c>
      <c r="F6" s="5"/>
      <c r="I6" s="5"/>
      <c r="K6" s="5"/>
    </row>
    <row r="7" spans="1:31" s="4" customFormat="1">
      <c r="A7" s="61" t="s">
        <v>6</v>
      </c>
      <c r="B7" s="40" t="str">
        <f>MEASURELIGHT</f>
        <v/>
      </c>
      <c r="F7" s="5"/>
      <c r="I7" s="5"/>
      <c r="K7" s="5"/>
    </row>
    <row r="8" spans="1:31" customHeight="1" ht="15" s="4" customFormat="1">
      <c r="A8" s="61" t="s">
        <v>7</v>
      </c>
      <c r="B8" s="39" t="str">
        <f>COMMUNICATIONLIGHT</f>
        <v>RED</v>
      </c>
      <c r="D8" s="16"/>
      <c r="F8" s="5"/>
      <c r="I8" s="5"/>
      <c r="K8" s="5"/>
    </row>
    <row r="9" spans="1:31" customHeight="1" ht="15" s="4" customFormat="1">
      <c r="A9" s="61" t="s">
        <v>8</v>
      </c>
      <c r="B9" s="41" t="str">
        <f>FINANCELIGHT</f>
        <v>GREEN</v>
      </c>
      <c r="D9" s="16"/>
      <c r="F9" s="5"/>
      <c r="I9" s="5"/>
      <c r="K9" s="5"/>
    </row>
    <row r="10" spans="1:31" s="5" customFormat="1">
      <c r="A10" s="61"/>
      <c r="B10" s="132"/>
      <c r="P10" s="10"/>
    </row>
    <row r="11" spans="1:31" customHeight="1" ht="15.95" s="5" customFormat="1">
      <c r="A11" s="61"/>
      <c r="B11" s="130" t="str">
        <f>ProjNo</f>
        <v>RT029</v>
      </c>
      <c r="C11" s="131" t="str">
        <f>ProjName</f>
        <v>Cloud Based Bioinformatics Tools</v>
      </c>
      <c r="P11" s="10"/>
    </row>
    <row r="12" spans="1:31" customHeight="1" ht="15.95" s="5" customFormat="1">
      <c r="A12" s="61"/>
      <c r="B12" s="128" t="s">
        <v>42</v>
      </c>
      <c r="C12" s="133">
        <f>ReportFrom</f>
        <v>41244</v>
      </c>
      <c r="D12" s="125"/>
      <c r="P12" s="10"/>
    </row>
    <row r="13" spans="1:31" customHeight="1" ht="15.95" s="5" customFormat="1">
      <c r="A13" s="61"/>
      <c r="B13" s="129" t="s">
        <v>43</v>
      </c>
      <c r="C13" s="134">
        <f>LastDateReport</f>
        <v>41364</v>
      </c>
      <c r="D13" s="125"/>
      <c r="P13" s="10"/>
    </row>
    <row r="14" spans="1:31" customHeight="1" ht="6" s="5" customFormat="1">
      <c r="A14" s="61"/>
      <c r="B14" s="126"/>
      <c r="C14" s="127"/>
      <c r="D14" s="125"/>
      <c r="P14" s="10"/>
    </row>
    <row r="15" spans="1:31" customHeight="1" ht="18.95">
      <c r="B15" s="12" t="s">
        <v>230</v>
      </c>
      <c r="C15" s="12"/>
      <c r="D15" s="12"/>
      <c r="G15" s="12" t="s">
        <v>45</v>
      </c>
      <c r="H15" s="12" t="str">
        <f>FINANCELIGHT</f>
        <v>GREEN</v>
      </c>
      <c r="I15" s="12"/>
      <c r="K15" s="12"/>
    </row>
    <row r="16" spans="1:31" customHeight="1" ht="18.95" s="5" customFormat="1">
      <c r="B16" s="22" t="s">
        <v>231</v>
      </c>
      <c r="C16" s="12"/>
      <c r="D16" s="12"/>
      <c r="E16" s="12"/>
      <c r="F16" s="12"/>
      <c r="G16" s="12"/>
      <c r="H16" s="12"/>
      <c r="I16" s="12"/>
      <c r="J16" s="12"/>
      <c r="K16" s="12"/>
      <c r="L16" s="489" t="s">
        <v>232</v>
      </c>
      <c r="M16" s="489"/>
      <c r="N16" s="489"/>
      <c r="O16" s="489"/>
      <c r="P16" s="489"/>
      <c r="Q16" s="489"/>
      <c r="R16" s="489"/>
    </row>
    <row r="17" spans="1:31" customHeight="1" ht="15.95">
      <c r="A17" s="65"/>
      <c r="B17" s="65"/>
      <c r="C17" s="104"/>
      <c r="D17" s="104"/>
      <c r="E17" s="104"/>
      <c r="F17" s="104"/>
      <c r="G17" s="104"/>
      <c r="H17" s="104"/>
      <c r="I17" s="104"/>
      <c r="J17" s="104"/>
      <c r="K17" s="105"/>
      <c r="L17" s="489"/>
      <c r="M17" s="489"/>
      <c r="N17" s="489"/>
      <c r="O17" s="489"/>
      <c r="P17" s="489"/>
      <c r="Q17" s="489"/>
      <c r="R17" s="489"/>
      <c r="S17" s="65"/>
      <c r="T17" s="65"/>
      <c r="U17" s="65"/>
      <c r="V17" s="65"/>
      <c r="AA17" s="489" t="s">
        <v>233</v>
      </c>
      <c r="AB17" s="489"/>
      <c r="AC17" s="489"/>
      <c r="AD17" s="489"/>
      <c r="AE17" s="489"/>
    </row>
    <row r="18" spans="1:31" customHeight="1" ht="15">
      <c r="A18" s="65"/>
      <c r="B18" s="106"/>
      <c r="C18" s="106"/>
      <c r="D18" s="65"/>
      <c r="E18" s="65"/>
      <c r="F18" s="65"/>
      <c r="G18" s="65"/>
      <c r="H18" s="65"/>
      <c r="I18" s="65"/>
      <c r="J18" s="68"/>
      <c r="K18" s="107"/>
      <c r="L18" s="83" t="s">
        <v>234</v>
      </c>
      <c r="M18" s="83" t="s">
        <v>235</v>
      </c>
      <c r="N18" s="83" t="s">
        <v>236</v>
      </c>
      <c r="O18" s="83" t="s">
        <v>237</v>
      </c>
      <c r="P18" s="83" t="s">
        <v>238</v>
      </c>
      <c r="Q18" s="83" t="s">
        <v>239</v>
      </c>
      <c r="R18" s="83" t="s">
        <v>240</v>
      </c>
      <c r="S18" s="65"/>
      <c r="T18" s="65"/>
      <c r="U18" s="65"/>
      <c r="V18" s="65"/>
      <c r="AA18" s="489"/>
      <c r="AB18" s="489"/>
      <c r="AC18" s="489"/>
      <c r="AD18" s="489"/>
      <c r="AE18" s="489"/>
    </row>
    <row r="19" spans="1:31" customHeight="1" ht="15" s="4" customFormat="1">
      <c r="A19" s="65"/>
      <c r="B19" s="106"/>
      <c r="C19" s="106"/>
      <c r="D19" s="486" t="s">
        <v>241</v>
      </c>
      <c r="E19" s="487"/>
      <c r="F19" s="488"/>
      <c r="G19" s="486" t="s">
        <v>242</v>
      </c>
      <c r="H19" s="487"/>
      <c r="I19" s="488"/>
      <c r="J19" s="68"/>
      <c r="K19" s="107"/>
      <c r="L19" s="83"/>
      <c r="M19" s="83"/>
      <c r="N19" s="83"/>
      <c r="O19" s="83"/>
      <c r="P19" s="83"/>
      <c r="Q19" s="83"/>
      <c r="R19" s="83"/>
      <c r="S19" s="65"/>
      <c r="T19" s="486" t="s">
        <v>243</v>
      </c>
      <c r="U19" s="487"/>
      <c r="V19" s="488"/>
      <c r="W19" s="486" t="s">
        <v>244</v>
      </c>
      <c r="X19" s="487"/>
      <c r="Y19" s="488"/>
      <c r="AA19" s="1" t="s">
        <v>245</v>
      </c>
      <c r="AB19" s="1" t="s">
        <v>235</v>
      </c>
      <c r="AC19" s="1" t="s">
        <v>246</v>
      </c>
      <c r="AD19" s="1" t="s">
        <v>247</v>
      </c>
      <c r="AE19" s="1" t="s">
        <v>110</v>
      </c>
    </row>
    <row r="20" spans="1:31" customHeight="1" ht="15">
      <c r="A20" s="65"/>
      <c r="B20" s="106"/>
      <c r="C20" s="106"/>
      <c r="D20" s="167" t="s">
        <v>248</v>
      </c>
      <c r="E20" s="168" t="s">
        <v>249</v>
      </c>
      <c r="F20" s="169" t="s">
        <v>250</v>
      </c>
      <c r="G20" s="167" t="s">
        <v>248</v>
      </c>
      <c r="H20" s="168" t="s">
        <v>249</v>
      </c>
      <c r="I20" s="169" t="s">
        <v>250</v>
      </c>
      <c r="J20" s="62"/>
      <c r="K20" s="108"/>
      <c r="L20" s="83"/>
      <c r="M20" s="83"/>
      <c r="N20" s="83"/>
      <c r="O20" s="83"/>
      <c r="P20" s="83"/>
      <c r="Q20" s="83"/>
      <c r="R20" s="83"/>
      <c r="S20" s="65"/>
      <c r="T20" s="256" t="s">
        <v>248</v>
      </c>
      <c r="U20" s="257" t="s">
        <v>251</v>
      </c>
      <c r="V20" s="258" t="s">
        <v>35</v>
      </c>
      <c r="W20" s="256" t="s">
        <v>248</v>
      </c>
      <c r="X20" s="257" t="s">
        <v>251</v>
      </c>
      <c r="Y20" s="258" t="s">
        <v>35</v>
      </c>
      <c r="AA20" s="1"/>
      <c r="AB20" s="1"/>
      <c r="AC20" s="1"/>
      <c r="AD20" s="1"/>
      <c r="AE20" s="1"/>
    </row>
    <row r="21" spans="1:31" customHeight="1" ht="27.95">
      <c r="A21" s="109" t="s">
        <v>48</v>
      </c>
      <c r="B21" s="110" t="s">
        <v>252</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customHeight="1" ht="27.95">
      <c r="A22" s="65"/>
      <c r="B22" s="112" t="s">
        <v>253</v>
      </c>
      <c r="C22" s="164"/>
      <c r="D22" s="174">
        <v>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customHeight="1" ht="27.95">
      <c r="A23" s="65"/>
      <c r="B23" s="112" t="s">
        <v>254</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customHeight="1" ht="27.95">
      <c r="A24" s="65"/>
      <c r="B24" s="113" t="s">
        <v>35</v>
      </c>
      <c r="C24" s="165"/>
      <c r="D24" s="170">
        <f>SUM(D21:D23)</f>
        <v>52000</v>
      </c>
      <c r="E24" s="171">
        <f>SUM(E21:E23)</f>
        <v>0</v>
      </c>
      <c r="F24" s="171">
        <f>SUM(F21:F23)</f>
        <v>0</v>
      </c>
      <c r="G24" s="170">
        <f>SUM(G21:G23)</f>
        <v>0</v>
      </c>
      <c r="H24" s="171">
        <f>SUM(H21:H23)</f>
        <v>0</v>
      </c>
      <c r="I24" s="114">
        <f>SUM(I21:I23)</f>
        <v>0</v>
      </c>
      <c r="J24" s="115"/>
      <c r="K24" s="115"/>
      <c r="L24" s="116">
        <f>IF(ISERROR((G24/D24-1)),"",(G24/D24-1))</f>
        <v>-1</v>
      </c>
      <c r="M24" s="83" t="str">
        <f>IF(ISERROR(IF(ABS(L24)&lt;0.1,"GREEN",IF(ABS(L24)&lt;0.2,"AMBER","RED"))),"",IF(ABS(L24)&lt;0.1,"GREEN",IF(ABS(L24)&lt;0.2,"AMBER","RED")))</f>
        <v>RED</v>
      </c>
      <c r="N24" s="83" t="str">
        <f>IF(ISERROR((((H24+I24)/(E24+F24)-1))),"",(((H24+I24)/(E24+F24)-1)))</f>
        <v/>
      </c>
      <c r="O24" s="83" t="str">
        <f>IF(ISERROR(IF(ABS(N24)&lt;0.1,"GREEN",IF(ABS(N24)&lt;0.2,"AMBER","RED"))),"",IF(ABS(N24)&lt;0.1,"GREEN",IF(ABS(N24)&lt;0.2,"AMBER","RED")))</f>
        <v>GREEN</v>
      </c>
      <c r="P24" s="83" t="str">
        <f>IF(ISERROR(IF(M24="RED","RED",IF(O24="RED","RED",IF(M24="AMBER","AMBER",IF(O24="AMBER","AMBER","GREEN"))))),"",IF(M24="RED","RED",IF(O24="RED","RED",IF(M24="AMBER","AMBER",IF(O24="AMBER","AMBER","GREEN")))))</f>
        <v>RED</v>
      </c>
      <c r="Q24" s="83">
        <f>IF(ISERROR(L24*100),"",L24*100)</f>
        <v>-100</v>
      </c>
      <c r="R24" s="83" t="str">
        <f>IF(ISERROR(N24*100),"",N24*100)</f>
        <v/>
      </c>
      <c r="S24" s="65"/>
      <c r="T24" s="267">
        <v>260000</v>
      </c>
      <c r="U24" s="254">
        <v>135000</v>
      </c>
      <c r="V24" s="255">
        <f>T24+U24</f>
        <v>395000</v>
      </c>
      <c r="W24" s="264">
        <f>ActualCumulativeEIF+G24</f>
        <v>169000</v>
      </c>
      <c r="X24" s="265">
        <f>ActualCumulativeCo+H24+I24</f>
        <v>114000</v>
      </c>
      <c r="Y24" s="266">
        <f>W24+X24</f>
        <v>283000</v>
      </c>
      <c r="AA24" s="1">
        <f>IF(ISERROR((W24/T24-1)),"",(W24/T24-1))</f>
        <v>-0.35</v>
      </c>
      <c r="AB24" s="1" t="str">
        <f>IF(ISERROR(IF(ABS(AA24)&lt;0.1,"GREEN",IF(ABS(AA24)&lt;0.2,"AMBER","RED"))),"",IF(ABS(AA24)&lt;0.1,"GREEN",IF(ABS(AA24)&lt;0.2,"AMBER","RED")))</f>
        <v>RED</v>
      </c>
      <c r="AC24" s="1">
        <f>IF(ISERROR((((X24)/(U24)-1))),"",(((X24)/(U24)-1)))</f>
        <v>-0.1555555555555556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customHeight="1" ht="15">
      <c r="A25" s="65"/>
      <c r="B25" s="117"/>
      <c r="C25" s="117"/>
      <c r="D25" s="106"/>
      <c r="E25" s="106"/>
      <c r="F25" s="106"/>
      <c r="G25" s="106"/>
      <c r="H25" s="106"/>
      <c r="I25" s="106"/>
      <c r="J25" s="106"/>
      <c r="K25" s="111"/>
      <c r="L25" s="65"/>
      <c r="M25" s="65"/>
      <c r="N25" s="65"/>
      <c r="O25" s="65"/>
      <c r="P25" s="65"/>
      <c r="Q25" s="65"/>
      <c r="R25" s="65"/>
      <c r="S25" s="65"/>
      <c r="T25" s="65"/>
      <c r="U25" s="65"/>
      <c r="V25" s="65"/>
    </row>
    <row r="26" spans="1:31" customHeight="1" ht="17.1" s="5" customFormat="1">
      <c r="A26" s="65"/>
      <c r="B26" s="230" t="s">
        <v>255</v>
      </c>
      <c r="C26" s="231"/>
      <c r="D26" s="232"/>
      <c r="E26" s="105"/>
      <c r="F26" s="105"/>
      <c r="G26" s="105"/>
      <c r="H26" s="105"/>
      <c r="I26" s="105"/>
      <c r="J26" s="105"/>
      <c r="K26" s="118"/>
      <c r="L26" s="65"/>
      <c r="M26" s="65"/>
      <c r="N26" s="65"/>
      <c r="O26" s="65"/>
      <c r="P26" s="65"/>
      <c r="Q26" s="65"/>
      <c r="R26" s="65"/>
      <c r="S26" s="65"/>
      <c r="T26" s="65"/>
      <c r="U26" s="65"/>
      <c r="V26" s="65"/>
    </row>
    <row r="27" spans="1:31" customHeight="1" ht="15.95">
      <c r="A27" s="65"/>
      <c r="B27" s="105"/>
      <c r="C27" s="105"/>
      <c r="D27" s="105"/>
      <c r="E27" s="105"/>
      <c r="F27" s="105"/>
      <c r="G27" s="105"/>
      <c r="H27" s="105"/>
      <c r="I27" s="105"/>
      <c r="J27" s="105"/>
      <c r="K27" s="118"/>
      <c r="L27" s="65"/>
      <c r="M27" s="65"/>
      <c r="N27" s="65"/>
      <c r="O27" s="65"/>
      <c r="P27" s="65"/>
      <c r="Q27" s="65"/>
      <c r="R27" s="65"/>
      <c r="S27" s="65"/>
      <c r="T27" s="65"/>
      <c r="U27" s="65"/>
      <c r="V27" s="65"/>
    </row>
    <row r="28" spans="1:31" customHeight="1" ht="15">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customHeight="1" ht="66">
      <c r="A29" s="65"/>
      <c r="B29" s="483"/>
      <c r="C29" s="484"/>
      <c r="D29" s="484"/>
      <c r="E29" s="484"/>
      <c r="F29" s="484"/>
      <c r="G29" s="484"/>
      <c r="H29" s="484"/>
      <c r="I29" s="485"/>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customHeight="1" ht="14.1">
      <c r="A32" s="65"/>
      <c r="B32" s="475" t="s">
        <v>28</v>
      </c>
      <c r="C32" s="475"/>
      <c r="D32" s="475"/>
      <c r="E32" s="475"/>
      <c r="F32" s="120"/>
      <c r="G32" s="120"/>
      <c r="H32" s="101"/>
      <c r="I32" s="101"/>
      <c r="J32" s="101"/>
      <c r="K32" s="106"/>
      <c r="L32" s="65"/>
      <c r="M32" s="65"/>
      <c r="N32" s="65"/>
      <c r="O32" s="65"/>
      <c r="P32" s="65"/>
      <c r="Q32" s="65"/>
      <c r="R32" s="65"/>
      <c r="S32" s="65"/>
      <c r="T32" s="65"/>
      <c r="U32" s="65"/>
      <c r="V32" s="65"/>
    </row>
    <row r="33" spans="1:31">
      <c r="A33" s="65"/>
      <c r="B33" s="119"/>
      <c r="C33" s="120"/>
      <c r="D33" s="120"/>
      <c r="E33" s="120"/>
      <c r="F33" s="120"/>
      <c r="G33" s="120"/>
      <c r="H33" s="101"/>
      <c r="I33" s="101"/>
      <c r="J33" s="101"/>
      <c r="K33" s="106"/>
      <c r="L33" s="65"/>
      <c r="M33" s="65"/>
      <c r="N33" s="65"/>
      <c r="O33" s="65"/>
      <c r="P33" s="65"/>
      <c r="Q33" s="65"/>
      <c r="R33" s="65"/>
      <c r="S33" s="65"/>
      <c r="T33" s="65"/>
      <c r="U33" s="65"/>
      <c r="V33" s="65"/>
    </row>
    <row r="34" spans="1:31">
      <c r="A34" s="65"/>
      <c r="B34" s="62"/>
      <c r="C34" s="62"/>
      <c r="D34" s="62"/>
      <c r="E34" s="62"/>
      <c r="F34" s="62"/>
      <c r="G34" s="62"/>
      <c r="H34" s="62"/>
      <c r="I34" s="62"/>
      <c r="J34" s="62"/>
      <c r="K34" s="65"/>
      <c r="L34" s="65"/>
      <c r="M34" s="65"/>
      <c r="N34" s="65"/>
      <c r="O34" s="65"/>
      <c r="P34" s="65"/>
      <c r="Q34" s="65"/>
      <c r="R34" s="65"/>
      <c r="S34" s="65"/>
      <c r="T34" s="65"/>
      <c r="U34" s="65"/>
      <c r="V34" s="65"/>
    </row>
    <row r="35" spans="1:31">
      <c r="A35" s="65"/>
      <c r="B35" s="65"/>
      <c r="C35" s="65"/>
      <c r="D35" s="65"/>
      <c r="E35" s="65"/>
      <c r="F35" s="65"/>
      <c r="G35" s="65"/>
      <c r="H35" s="65"/>
      <c r="I35" s="65"/>
      <c r="J35" s="65"/>
      <c r="K35" s="65"/>
      <c r="L35" s="65"/>
      <c r="M35" s="65"/>
      <c r="N35" s="65"/>
      <c r="O35" s="65"/>
      <c r="P35" s="65"/>
      <c r="Q35" s="65"/>
      <c r="R35" s="65"/>
      <c r="S35" s="65"/>
      <c r="T35" s="65"/>
      <c r="U35" s="65"/>
      <c r="V35" s="65"/>
    </row>
    <row r="36" spans="1:31">
      <c r="A36" s="65"/>
      <c r="B36" s="65"/>
      <c r="C36" s="65"/>
      <c r="D36" s="65"/>
      <c r="E36" s="65"/>
      <c r="F36" s="65"/>
      <c r="G36" s="65"/>
      <c r="H36" s="65"/>
      <c r="I36" s="65"/>
      <c r="J36" s="65"/>
      <c r="K36" s="65"/>
      <c r="L36" s="65"/>
      <c r="M36" s="65"/>
      <c r="N36" s="65"/>
      <c r="O36" s="65"/>
      <c r="P36" s="65"/>
      <c r="Q36" s="65"/>
      <c r="R36" s="65"/>
      <c r="S36" s="65"/>
      <c r="T36" s="65"/>
      <c r="U36" s="65"/>
      <c r="V36" s="65"/>
    </row>
    <row r="37" spans="1:31">
      <c r="B37" s="5"/>
      <c r="C37" s="5"/>
      <c r="D37" s="5"/>
      <c r="E37" s="5"/>
      <c r="G37" s="5"/>
      <c r="H37" s="5"/>
      <c r="J37" s="5"/>
    </row>
    <row r="38" spans="1:31">
      <c r="B38" s="5"/>
      <c r="C38" s="5"/>
      <c r="D38" s="5"/>
      <c r="E38" s="5"/>
      <c r="G38" s="5"/>
      <c r="H38" s="5"/>
      <c r="J38" s="5"/>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29:I29"/>
    <mergeCell ref="B32:E32"/>
    <mergeCell ref="T19:V19"/>
    <mergeCell ref="AA17:AE18"/>
    <mergeCell ref="L16:R17"/>
    <mergeCell ref="W19:Y19"/>
    <mergeCell ref="D19:F19"/>
    <mergeCell ref="G19:I19"/>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H15">
    <cfRule type="cellIs" dxfId="0" priority="28" operator="equal">
      <formula>"AMBER"</formula>
    </cfRule>
  </conditionalFormatting>
  <conditionalFormatting sqref="H15">
    <cfRule type="cellIs" dxfId="1" priority="29" operator="equal">
      <formula>"RED"</formula>
    </cfRule>
  </conditionalFormatting>
  <conditionalFormatting sqref="H15">
    <cfRule type="cellIs" dxfId="2" priority="30" operator="equal">
      <formula>"GREEN"</formula>
    </cfRule>
  </conditionalFormatting>
  <dataValidations count="1">
    <dataValidation allowBlank="1" showDropDown="0" showInputMessage="1" showErrorMessage="1" promptTitle="Outstanding Commitments" prompt="Include the dollar amount of spend (usually equipment) that has been allocated (e.g. ordered) but not yet paid." sqref="D26"/>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32" location="Legend!A1"/>
  </hyperlinks>
  <printOptions gridLines="false" gridLinesSet="true"/>
  <pageMargins left="0.75" right="0.75" top="1" bottom="1" header="0.5" footer="0.5"/>
  <pageSetup paperSize="9" orientation="landscape" scale="87"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Finance 2</vt:lpstr>
    </vt:vector>
  </TitlesOfParts>
  <Company>The University Of Melbourne</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University Of Melbourne</dc:creator>
  <cp:lastModifiedBy>mulveys</cp:lastModifiedBy>
  <dcterms:created xsi:type="dcterms:W3CDTF">2012-03-08T08:58:04+11:00</dcterms:created>
  <dcterms:modified xsi:type="dcterms:W3CDTF">2013-03-01T09:50:17+11:00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515e1907a8afd</vt:lpwstr>
  </property>
</Properties>
</file>