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UY ANH\Thuy Anh_1\DE TAI\2020\ADS-B\"/>
    </mc:Choice>
  </mc:AlternateContent>
  <xr:revisionPtr revIDLastSave="0" documentId="8_{6A03A607-7741-4C4A-8768-4F71FB5A9076}" xr6:coauthVersionLast="47" xr6:coauthVersionMax="47" xr10:uidLastSave="{00000000-0000-0000-0000-000000000000}"/>
  <bookViews>
    <workbookView xWindow="-120" yWindow="-120" windowWidth="29040" windowHeight="15840" tabRatio="885" activeTab="3" xr2:uid="{00000000-000D-0000-FFFF-FFFF00000000}"/>
  </bookViews>
  <sheets>
    <sheet name="1. Tổng hợp dự toán" sheetId="1" r:id="rId1"/>
    <sheet name="2.1 Danh sách thành viên" sheetId="17" r:id="rId2"/>
    <sheet name="2.3 Tiền công lao động TT" sheetId="6" r:id="rId3"/>
    <sheet name="2.4 CT tiền công LĐTT " sheetId="18" r:id="rId4"/>
    <sheet name="3 Thuê chuyên gia" sheetId="19" r:id="rId5"/>
    <sheet name="6. DV thuê ngoài" sheetId="34" state="hidden" r:id="rId6"/>
    <sheet name="6.2 Dịch vụ thuê CG" sheetId="28" state="hidden" r:id="rId7"/>
    <sheet name="3. Vật tư máy móc" sheetId="20" state="hidden" r:id="rId8"/>
    <sheet name="4 Sửa chữa, mua sắm TSCĐ" sheetId="21" state="hidden" r:id="rId9"/>
    <sheet name="5. Hội thảo, Công tác" sheetId="22" state="hidden" r:id="rId10"/>
    <sheet name="7. Khảo sát" sheetId="11" state="hidden" r:id="rId11"/>
    <sheet name="7. Nghiệm thu đánh giá" sheetId="35" state="hidden" r:id="rId12"/>
    <sheet name="8 Văn phòng phẩm" sheetId="14" r:id="rId13"/>
    <sheet name="9. chi quan ly chung" sheetId="15" state="hidden" r:id="rId14"/>
    <sheet name="Sheet1" sheetId="37" r:id="rId15"/>
    <sheet name="10. chi HĐNT" sheetId="30" state="hidden" r:id="rId16"/>
  </sheets>
  <definedNames>
    <definedName name="_xlnm.Print_Area" localSheetId="4">'3 Thuê chuyên gia'!$A$1:$G$6</definedName>
    <definedName name="_xlnm.Print_Area" localSheetId="7">'3. Vật tư máy móc'!$A$1:$D$21</definedName>
    <definedName name="_xlnm.Print_Area" localSheetId="8">'4 Sửa chữa, mua sắm TSCĐ'!$A$1:$D$24</definedName>
    <definedName name="_xlnm.Print_Area" localSheetId="9">'5. Hội thảo, Công tác'!$A$1:$D$14</definedName>
    <definedName name="_xlnm.Print_Area" localSheetId="6">'6.2 Dịch vụ thuê CG'!$A$1:$G$15</definedName>
    <definedName name="_xlnm.Print_Area" localSheetId="10">'7. Khảo sát'!$A$1:$E$8</definedName>
    <definedName name="_xlnm.Print_Area" localSheetId="12">'8 Văn phòng phẩm'!$A$1:$D$16</definedName>
    <definedName name="_xlnm.Print_Area" localSheetId="13">'9. chi quan ly chung'!$A$1:$I$13</definedName>
    <definedName name="_xlnm.Print_Titles" localSheetId="1">'2.1 Danh sách thành viên'!$3:$3</definedName>
    <definedName name="_xlnm.Print_Titles" localSheetId="3">'2.4 CT tiền công LĐTT '!$4:$4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37" l="1"/>
  <c r="H30" i="18"/>
  <c r="H42" i="18"/>
  <c r="H41" i="18"/>
  <c r="E40" i="18"/>
  <c r="H7" i="18"/>
  <c r="H6" i="18" s="1"/>
  <c r="H14" i="18" s="1"/>
  <c r="H21" i="18"/>
  <c r="H20" i="18" s="1"/>
  <c r="H22" i="18"/>
  <c r="E20" i="18"/>
  <c r="H19" i="18"/>
  <c r="E16" i="18"/>
  <c r="E25" i="18" s="1"/>
  <c r="H11" i="18"/>
  <c r="H12" i="18"/>
  <c r="H13" i="18"/>
  <c r="E6" i="18"/>
  <c r="E14" i="18" s="1"/>
  <c r="E6" i="19"/>
  <c r="C11" i="6"/>
  <c r="H37" i="18"/>
  <c r="H36" i="18"/>
  <c r="H34" i="18"/>
  <c r="H33" i="18"/>
  <c r="H32" i="18"/>
  <c r="H29" i="18"/>
  <c r="H28" i="18"/>
  <c r="H27" i="18" s="1"/>
  <c r="H17" i="18"/>
  <c r="H16" i="18" s="1"/>
  <c r="H25" i="18" s="1"/>
  <c r="H18" i="18"/>
  <c r="H23" i="18"/>
  <c r="H24" i="18"/>
  <c r="H8" i="18"/>
  <c r="H9" i="18"/>
  <c r="H10" i="18"/>
  <c r="F16" i="37"/>
  <c r="G16" i="37" s="1"/>
  <c r="E16" i="37"/>
  <c r="F14" i="37"/>
  <c r="H14" i="37" s="1"/>
  <c r="F13" i="37"/>
  <c r="G13" i="37" s="1"/>
  <c r="E13" i="37"/>
  <c r="F12" i="37"/>
  <c r="H12" i="37" s="1"/>
  <c r="E12" i="37"/>
  <c r="K12" i="37" s="1"/>
  <c r="F10" i="37"/>
  <c r="G10" i="37" s="1"/>
  <c r="E10" i="37"/>
  <c r="F9" i="37"/>
  <c r="H9" i="37" s="1"/>
  <c r="E9" i="37"/>
  <c r="F7" i="37"/>
  <c r="G7" i="37" s="1"/>
  <c r="D7" i="6" s="1"/>
  <c r="E7" i="37"/>
  <c r="G9" i="37" l="1"/>
  <c r="G12" i="37"/>
  <c r="G14" i="37"/>
  <c r="I14" i="37" s="1"/>
  <c r="H7" i="37"/>
  <c r="I7" i="37" s="1"/>
  <c r="H10" i="37"/>
  <c r="I10" i="37" s="1"/>
  <c r="H13" i="37"/>
  <c r="I13" i="37" s="1"/>
  <c r="H16" i="37"/>
  <c r="E10" i="6" s="1"/>
  <c r="C10" i="6" s="1"/>
  <c r="H40" i="18"/>
  <c r="H43" i="18" s="1"/>
  <c r="E7" i="6"/>
  <c r="E8" i="35"/>
  <c r="F7" i="35"/>
  <c r="G7" i="35" s="1"/>
  <c r="F6" i="35"/>
  <c r="G6" i="35" s="1"/>
  <c r="D9" i="6" l="1"/>
  <c r="I12" i="37"/>
  <c r="E9" i="6"/>
  <c r="I9" i="37"/>
  <c r="I17" i="37" s="1"/>
  <c r="D8" i="6"/>
  <c r="D12" i="6" s="1"/>
  <c r="D10" i="1" s="1"/>
  <c r="D18" i="1" s="1"/>
  <c r="E8" i="6"/>
  <c r="I16" i="37"/>
  <c r="C7" i="6"/>
  <c r="G8" i="35"/>
  <c r="C8" i="6" l="1"/>
  <c r="E12" i="6"/>
  <c r="E10" i="1" s="1"/>
  <c r="C9" i="6"/>
  <c r="C12" i="6" s="1"/>
  <c r="H35" i="18"/>
  <c r="E35" i="18"/>
  <c r="C10" i="1" l="1"/>
  <c r="A2" i="34"/>
  <c r="C12" i="15" l="1"/>
  <c r="F6" i="28"/>
  <c r="E31" i="18" l="1"/>
  <c r="E27" i="18"/>
  <c r="E38" i="18" l="1"/>
  <c r="E43" i="18" l="1"/>
  <c r="E44" i="18"/>
  <c r="C13" i="30"/>
  <c r="H31" i="18" l="1"/>
  <c r="H38" i="18" s="1"/>
  <c r="C14" i="14"/>
  <c r="H44" i="18" l="1"/>
  <c r="A2" i="17"/>
  <c r="A2" i="19" s="1"/>
  <c r="A2" i="6" s="1"/>
  <c r="A2" i="20" l="1"/>
  <c r="A2" i="21" s="1"/>
  <c r="A2" i="22" s="1"/>
  <c r="A2" i="28" s="1"/>
  <c r="A2" i="11" s="1"/>
  <c r="A2" i="14" s="1"/>
  <c r="A2" i="15" s="1"/>
  <c r="H64" i="1"/>
  <c r="H71" i="1" s="1"/>
  <c r="A2" i="30" l="1"/>
  <c r="C11" i="20"/>
  <c r="C12" i="20" l="1"/>
  <c r="C15" i="14"/>
  <c r="C16" i="14" s="1"/>
  <c r="E14" i="1" s="1"/>
  <c r="C14" i="1" l="1"/>
  <c r="C18" i="1" s="1"/>
  <c r="E18" i="1"/>
  <c r="C13" i="20"/>
  <c r="C12" i="22" l="1"/>
  <c r="C14" i="22" l="1"/>
  <c r="C13" i="21" l="1"/>
  <c r="C14" i="21" l="1"/>
  <c r="F7" i="28"/>
  <c r="C5" i="34" s="1"/>
  <c r="C8" i="34" s="1"/>
  <c r="C9" i="34" s="1"/>
  <c r="C10" i="34" s="1"/>
  <c r="F8" i="28" l="1"/>
  <c r="F9" i="28" s="1"/>
  <c r="C15" i="21"/>
  <c r="I52" i="1" l="1"/>
  <c r="I54" i="1" s="1"/>
  <c r="H70" i="1" l="1"/>
  <c r="H74" i="1" s="1"/>
</calcChain>
</file>

<file path=xl/sharedStrings.xml><?xml version="1.0" encoding="utf-8"?>
<sst xmlns="http://schemas.openxmlformats.org/spreadsheetml/2006/main" count="407" uniqueCount="250">
  <si>
    <t>TT</t>
  </si>
  <si>
    <t>Nội dung</t>
  </si>
  <si>
    <t>Ghi chú</t>
  </si>
  <si>
    <t>đơn vị: 1000 đồng</t>
  </si>
  <si>
    <t>Tiền công lao động trực tiếp</t>
  </si>
  <si>
    <t>Chủ nhiệm nhiệm vụ</t>
  </si>
  <si>
    <t>Thành viên</t>
  </si>
  <si>
    <t>Thông tin liên lạc</t>
  </si>
  <si>
    <t>I</t>
  </si>
  <si>
    <t>CHI PHÍ TỔ CHỨC CHỦ TRÌ QUẢN LÝ CHUNG THỰC HiỆN NHIỆM VỤ KH&amp;CN</t>
  </si>
  <si>
    <t>II</t>
  </si>
  <si>
    <t>III</t>
  </si>
  <si>
    <t>Chi sửa chữa, mua sắm tài sản cố định</t>
  </si>
  <si>
    <t>Tiền điện, nước</t>
  </si>
  <si>
    <t>Tiền nhiên liệu</t>
  </si>
  <si>
    <t>Vật tư, hóa chất</t>
  </si>
  <si>
    <t>Trang thiết bị chuyên dụng (không phải là TSCĐ)</t>
  </si>
  <si>
    <t>Mua bảo hộ lao động</t>
  </si>
  <si>
    <t>Nội dung chi</t>
  </si>
  <si>
    <t>Tổng số</t>
  </si>
  <si>
    <t>Thuyết minh dự toán</t>
  </si>
  <si>
    <t>Thuê biên dịch tài liệu</t>
  </si>
  <si>
    <t>Chi quản lý, phụ cấp thư ký</t>
  </si>
  <si>
    <t>Điện, nước, văn phòng phẩm của cơ quan chủ trì</t>
  </si>
  <si>
    <t>Sửa chữa thường xuyên của cơ quan chủ trì</t>
  </si>
  <si>
    <t>Các khoản chi khác</t>
  </si>
  <si>
    <t>Tổng cộng</t>
  </si>
  <si>
    <t>Mua vật tư, nguyên, nhiên, vật liệu</t>
  </si>
  <si>
    <t>Chi hội thảo khoa học, công tác phí trong và ngoài nước</t>
  </si>
  <si>
    <t>Dịch vụ thuê ngoài</t>
  </si>
  <si>
    <t>Điều tra, khảo sát thu thập số liệu</t>
  </si>
  <si>
    <t>Văn phòng phẩm, thông tin liên lạc, in ấn</t>
  </si>
  <si>
    <t>Họ tên, học hàm, học vị</t>
  </si>
  <si>
    <t>Trách nhiệm trong đề tài</t>
  </si>
  <si>
    <t>Cơ quan công tác</t>
  </si>
  <si>
    <t>Tổng số ngày công làm việc</t>
  </si>
  <si>
    <t xml:space="preserve">Thành viên chính </t>
  </si>
  <si>
    <t>Thành viên chính</t>
  </si>
  <si>
    <t>Họ tên</t>
  </si>
  <si>
    <t>Nội dung công việc</t>
  </si>
  <si>
    <t>Dự kiến kết quả</t>
  </si>
  <si>
    <t>Số ngày công làm việc (Snc)</t>
  </si>
  <si>
    <t>(2) Thành viên chính</t>
  </si>
  <si>
    <t>(3) Thành viên</t>
  </si>
  <si>
    <t>Nội dung thực hiện</t>
  </si>
  <si>
    <t>DỰ TOÁN MUA VẬT TƯ, NGUYÊN, NHIÊN, VẬT LIỆU</t>
  </si>
  <si>
    <t>Tổng số
(1000đ)</t>
  </si>
  <si>
    <t>DỰ TOÁN SỬA CHỮA, MUA SẮM TSCĐ</t>
  </si>
  <si>
    <t>Tổng số 
(1000đ)</t>
  </si>
  <si>
    <t>DỰ TOÁN HỘI THẢO KHOA HỌC, CÔNG TÁC TRONG NƯỚC</t>
  </si>
  <si>
    <t>Hội thảo khoa học</t>
  </si>
  <si>
    <t>Đoàn vào</t>
  </si>
  <si>
    <t>Công tác trong nước</t>
  </si>
  <si>
    <t>Công tác ngoài nước</t>
  </si>
  <si>
    <t>DỰ TOÁN ĐIỀU TRA, KHẢO SÁT, THU THẬP SỐ LIỆU</t>
  </si>
  <si>
    <t>DỊCH VỤ THUÊ NGOÀI</t>
  </si>
  <si>
    <t>Mua sắm tài sản hữu hình</t>
  </si>
  <si>
    <t>Mua sắm tài sản vô hình</t>
  </si>
  <si>
    <t>Sửa chữa tài sản cố định</t>
  </si>
  <si>
    <t xml:space="preserve">          </t>
  </si>
  <si>
    <t>THUẾ VAT</t>
  </si>
  <si>
    <t>TỔNG CỘNG CHƯA VAT</t>
  </si>
  <si>
    <t>TỔNG CỘNG CÓ VAT</t>
  </si>
  <si>
    <t>TỔNG CỘNG CHƯA CÓ VAT</t>
  </si>
  <si>
    <t>Tổng cộng chưa VAT</t>
  </si>
  <si>
    <t>TỔNG CỘNG chưa VAT</t>
  </si>
  <si>
    <t>Đăng báo mời thầu</t>
  </si>
  <si>
    <t>Lập các hồ sơ mời thầu, hồ sơ yêu cầu và dự toán gói thầu</t>
  </si>
  <si>
    <t>Đánh giá các hồ sơ dự thầu, hồ sơ đề xuất</t>
  </si>
  <si>
    <t>Thẩm định các hồ sơ mời thầu và Dự toán gói thầu</t>
  </si>
  <si>
    <t>Tổng giá trị</t>
  </si>
  <si>
    <t>STT</t>
  </si>
  <si>
    <t>Đơn vị thực hiện</t>
  </si>
  <si>
    <t>Giá trị</t>
  </si>
  <si>
    <t>(ngìn đồng)</t>
  </si>
  <si>
    <t>Tổng giá trị phần công việc đã thực hiện</t>
  </si>
  <si>
    <t>Tổng giá trị phần công việc không áp dụng được một trong các hình thức lựa chọn nhà thầu</t>
  </si>
  <si>
    <t>Tổng giá trị phần công việc thuộc kế hoạch lựa chọn nhà thầu</t>
  </si>
  <si>
    <t>Tổng giá trị phần công việc chưa đủ điều kiện lập kế hoạch lựa chọn nhà thầu</t>
  </si>
  <si>
    <t xml:space="preserve">     </t>
  </si>
  <si>
    <t>Tên gói thầu</t>
  </si>
  <si>
    <t>Giá gói thầu</t>
  </si>
  <si>
    <t>Nguồn vốn</t>
  </si>
  <si>
    <t>Hình thức lựa chọn nhà thầu</t>
  </si>
  <si>
    <t>Phương thức lựa chọn nhà thầu</t>
  </si>
  <si>
    <t>Thời gian bắt đầu tổ chức lựa chọn nhà thầu</t>
  </si>
  <si>
    <t>Loại hợp đồng</t>
  </si>
  <si>
    <t>Thời gian thực hiện hợp đồng</t>
  </si>
  <si>
    <t>Quỹ phát triển KH&amp;CN TCT QLBVN</t>
  </si>
  <si>
    <t>Chỉ định thầu rút gọn</t>
  </si>
  <si>
    <t>Quý I/2019</t>
  </si>
  <si>
    <t>Trọn gói</t>
  </si>
  <si>
    <t>45 ngày</t>
  </si>
  <si>
    <t>nt</t>
  </si>
  <si>
    <t>Quý III/2018</t>
  </si>
  <si>
    <t>Đấu thầu rộng rãi</t>
  </si>
  <si>
    <t>một giai đoạn một túi hồ sơ</t>
  </si>
  <si>
    <t>Quý IV/2018</t>
  </si>
  <si>
    <t>Quý II/2019</t>
  </si>
  <si>
    <t>BẢNG TÍNH KẾ HOẠCH LỰA CHỌN NHÀ THẦU</t>
  </si>
  <si>
    <t>Mẫu QCCT-DT-06</t>
  </si>
  <si>
    <t>Mẫu QCCT-DT-07</t>
  </si>
  <si>
    <t>Mẫu QCCT-DT-09</t>
  </si>
  <si>
    <t>Mẫu QCCT-DT-10</t>
  </si>
  <si>
    <t>Mẫu QCCT-DT-12</t>
  </si>
  <si>
    <t>Mẫu QCCT-DT-8</t>
  </si>
  <si>
    <t>Đỗ Hoàng An</t>
  </si>
  <si>
    <t>Công ty TNHH Kỹ thuật Quản lý bay</t>
  </si>
  <si>
    <t xml:space="preserve"> </t>
  </si>
  <si>
    <t xml:space="preserve">Giấy A4 INDO </t>
  </si>
  <si>
    <t xml:space="preserve">Cặp file 7cm </t>
  </si>
  <si>
    <t>Kẹp sắt 25mm</t>
  </si>
  <si>
    <t>Kẹp sắt 32mm</t>
  </si>
  <si>
    <t>Bút bi </t>
  </si>
  <si>
    <t>Ghim vòng</t>
  </si>
  <si>
    <t>Đĩa DVD loại tốt</t>
  </si>
  <si>
    <t>Túi Clear bag</t>
  </si>
  <si>
    <t>đơn vị: đồng</t>
  </si>
  <si>
    <t xml:space="preserve">CHI HỌP HỘI ĐỒNG NGHIỆM THU ĐÁNH GIÁ KẾT QUẢ THỰC HIỆN NHIỆM VỤ </t>
  </si>
  <si>
    <t>đơn vị:  đồng</t>
  </si>
  <si>
    <t xml:space="preserve">Tổng số
(đ) </t>
  </si>
  <si>
    <t>Chi nhận xét đánh giá</t>
  </si>
  <si>
    <t>Chi họp Hội đồng nghiệm thu</t>
  </si>
  <si>
    <t>Thành viên hội đồng (2 người)</t>
  </si>
  <si>
    <t>Chủ tịch hội đồng (1 người)</t>
  </si>
  <si>
    <t>Phó Chủ tịch hội đồng (1 người)</t>
  </si>
  <si>
    <t>Thư ký hành chính (1 người)</t>
  </si>
  <si>
    <t>Đại biểu được mời dự (2 người)</t>
  </si>
  <si>
    <t>Nhận xét đánh giá của thành viên Hội đồng (3 người)</t>
  </si>
  <si>
    <t>Phân tích yêu cầu của sản phẩm</t>
  </si>
  <si>
    <t xml:space="preserve">Báo cáo phân tích công cụ chuyển đổi định dạng điện văn giữa TAC và IWXXM </t>
  </si>
  <si>
    <t>Xây dựng Hồ sơ thiết kế sản phẩm</t>
  </si>
  <si>
    <t>Lập trình phần mềm</t>
  </si>
  <si>
    <t xml:space="preserve">Sản phẩm là phẩn mềm chuyển đổi định dạng điện văn giữa TAC và IWXXM </t>
  </si>
  <si>
    <t>Bộ tài liệu hướng dẫn khai thác</t>
  </si>
  <si>
    <t>Xây dựng tải liệu hướng dẫn khai thác</t>
  </si>
  <si>
    <t>Hồ sơ thiết kế gồm: Thuyết minh thiết kế; Quy trình kiểm tra thử nghiệm; Dự toán nhiệm vụ</t>
  </si>
  <si>
    <t>Phạm Văn Hợi - Thạc sỹ CNTT</t>
  </si>
  <si>
    <t>Trung tâm Quản lý luồng không lưu</t>
  </si>
  <si>
    <t>Thuê lao động trong nước:</t>
  </si>
  <si>
    <t>Thành tiền</t>
  </si>
  <si>
    <t>Đơn vị tính</t>
  </si>
  <si>
    <t>Số lượng</t>
  </si>
  <si>
    <t>Dịch vụ</t>
  </si>
  <si>
    <t>Đơn giá</t>
  </si>
  <si>
    <t xml:space="preserve">Ghim dập </t>
  </si>
  <si>
    <t xml:space="preserve">2 lần tổ chức họp Hội đồng nghiệm thu </t>
  </si>
  <si>
    <t>Thuê ông Phạm Văn Hợi - Thạc sỹ CNTT - TTQLLKL
Thời gian 03 tháng</t>
  </si>
  <si>
    <t>Văn phòng phẩm phục vụ nhiệm vụ KH&amp;CN</t>
  </si>
  <si>
    <t>Biên bản kết quả kiểm tra thử nghiệm</t>
  </si>
  <si>
    <t>Thực hiện kiểm tra thử nghiệm phần mềm</t>
  </si>
  <si>
    <t>Năm 2021</t>
  </si>
  <si>
    <t>Thuê lao động trong nước</t>
  </si>
  <si>
    <t>Thuê nhà, thuê đất, thuê thiết bị các loại</t>
  </si>
  <si>
    <t>Thuê khác</t>
  </si>
  <si>
    <t>Thuê chuyên gia</t>
  </si>
  <si>
    <t>THUẾ TNCN</t>
  </si>
  <si>
    <t>Nhiệm vụ KHCN: Thực hiện chuyển điện văn từ TAC sang IWXXM</t>
  </si>
  <si>
    <t xml:space="preserve">Tiền công
</t>
  </si>
  <si>
    <t>Đơn vị: đồng</t>
  </si>
  <si>
    <t>Hà Nội, ngày        tháng       năm 202…</t>
  </si>
  <si>
    <t xml:space="preserve">Tổng số 
</t>
  </si>
  <si>
    <t xml:space="preserve">Bằng 5% tổng chi phí </t>
  </si>
  <si>
    <t>Đơn giá lương bình quân/ngày</t>
  </si>
  <si>
    <t>Thành phần</t>
  </si>
  <si>
    <t>Phó trưởng phòng KTCL - Nhóm bậc D1</t>
  </si>
  <si>
    <t>Nhân viên kỹ thuật CNS - Nhóm bậc H2</t>
  </si>
  <si>
    <t>Kiểm tra các tính năng phần mềm server và phần mềm moniter</t>
  </si>
  <si>
    <t>Biên bản kiểm tra</t>
  </si>
  <si>
    <t>Đánh giá tổng thể hệ thống</t>
  </si>
  <si>
    <t xml:space="preserve">    đơn vị:  đồng</t>
  </si>
  <si>
    <t xml:space="preserve">Cộng </t>
  </si>
  <si>
    <t>Biên bản nghiệm thu nội bộ của Attech</t>
  </si>
  <si>
    <t>Giá trị giải ngân chia ra các năm</t>
  </si>
  <si>
    <t>TỔNG CỘNG CHƯA CÓ THUẾ TNCN</t>
  </si>
  <si>
    <t>TỔNG CỘNG CÓ THUẾ TNCN</t>
  </si>
  <si>
    <t>CƠ QUAN CHỦ TRÌ</t>
  </si>
  <si>
    <t>CHỦ NHIỆM ĐỀ TÀI</t>
  </si>
  <si>
    <t>- Tư vấn cách thức chuyển đổi điện văn TAC sang IWXXM và ngược lại. 
- Tư vấn các yêu cầu đối khai thác đối với hệ thống chuyển đổi điện văn. 
- Hỗ trợ kiểm tra, thử nghiệm công cụ chuyển đổi.</t>
  </si>
  <si>
    <t>Chi phí khác</t>
  </si>
  <si>
    <t>CHI PHÍ KHÁC</t>
  </si>
  <si>
    <t>MỤC: CHI PHÍ NGHIỆM THU, ĐÁNH GIÁ KẾT QUẢ THỰC HIỆN NHIỆM VỤ KH&amp;CN</t>
  </si>
  <si>
    <t>HS tiền công ngày tính theo lương cơ sở của từng chức danh (Hstcn)</t>
  </si>
  <si>
    <t>DỰ TOÁN KINH PHÍ</t>
  </si>
  <si>
    <t>Phụ lục 1: Tổng hợp dự toán nhiệm vụ khoa học</t>
  </si>
  <si>
    <r>
      <t>Nhiệm vụ KHCN: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Thực hiện chuyển điện văn từ TAC sang IWXXM</t>
    </r>
  </si>
  <si>
    <t>Họp hội đồng nghiệm thu đánh giá kết quả thực hiện nhiệm vụ</t>
  </si>
  <si>
    <t>Quản lý chung</t>
  </si>
  <si>
    <t>Đơn vị tính: đồng</t>
  </si>
  <si>
    <t>Nguyễn Thị Hải</t>
  </si>
  <si>
    <t>Lê Thanh Sơn</t>
  </si>
  <si>
    <t>Nguyễn Đức Nhượng</t>
  </si>
  <si>
    <t>Vũ Đức Cảnh</t>
  </si>
  <si>
    <t>Tăng Hải Anh</t>
  </si>
  <si>
    <t>Đỗ Hoàng An - Kỹ sư Toán tin ứng dụng</t>
  </si>
  <si>
    <t>Vũ Đức Cảnh - Kỹ sư CNTT</t>
  </si>
  <si>
    <t>Nguyễn Đức Nhượng - Thạc sỹ CNTT</t>
  </si>
  <si>
    <t>Tăng Hải Anh - Cử nhân vật lý</t>
  </si>
  <si>
    <t>Nguyễn Thị Hải - Cử nhân Toán tin ứng dụng</t>
  </si>
  <si>
    <t>Lê Thanh Sơn - Kỹ sư CNTT</t>
  </si>
  <si>
    <t>PHỤ LỤC I</t>
  </si>
  <si>
    <t>CHI PHÍ TIỀN CÔNG LAO ĐỘNG CHO CÁC THÀNH VIÊN XÂY DỰNG PHẦN MỀM</t>
  </si>
  <si>
    <t>Stt</t>
  </si>
  <si>
    <t>Họ và tên</t>
  </si>
  <si>
    <t>Số ngày công</t>
  </si>
  <si>
    <t>Đơn giá ngày công</t>
  </si>
  <si>
    <t>Chức danh thực hiện</t>
  </si>
  <si>
    <t>Tổng</t>
  </si>
  <si>
    <t xml:space="preserve">Thành viên </t>
  </si>
  <si>
    <t>Nhân viên hỗ trợ</t>
  </si>
  <si>
    <t>Đặng Thúy Anh</t>
  </si>
  <si>
    <t>Cộng</t>
  </si>
  <si>
    <t>Năm 2020: 48,5 công
Năm 2021: 130 công</t>
  </si>
  <si>
    <t>Năm 2020: 38,6 công
Năm 2021: 130 công</t>
  </si>
  <si>
    <t>Năm 2020: 62 công
Năm 2021: 130 công</t>
  </si>
  <si>
    <t>Năm 2020: 45,8 công
Năm 2021: 14,6 công</t>
  </si>
  <si>
    <t>Năm 2020: 44,9 công</t>
  </si>
  <si>
    <t>Năm 2020: 29,4 công</t>
  </si>
  <si>
    <t>IV</t>
  </si>
  <si>
    <t>Năm 2021: 30 công</t>
  </si>
  <si>
    <t>Phụ lục 2.1: Danh sách cán bộ thực hiện đề tài (theo chức danh và ngày công lao động)</t>
  </si>
  <si>
    <t>Phụ lục 2.3. Dự toán tiền công lao động trực tiếp</t>
  </si>
  <si>
    <t>Chia ra các năm</t>
  </si>
  <si>
    <t>Năm 2020</t>
  </si>
  <si>
    <t>1.1</t>
  </si>
  <si>
    <t>1.2</t>
  </si>
  <si>
    <t>1.3</t>
  </si>
  <si>
    <t xml:space="preserve">Tiền công của các thành viên thực hiện nhiệm vụ theo chức danh </t>
  </si>
  <si>
    <t>1.4</t>
  </si>
  <si>
    <t>(1) Chủ nhiệm đề tài</t>
  </si>
  <si>
    <t>Phụ lục 2.4 chi tiết tiền công lao động trực tiếp</t>
  </si>
  <si>
    <t>1. Chi tiết tiền công của chủ nhiệm đề tài, thành viên chính, thành viên</t>
  </si>
  <si>
    <t>Tổng cộng (1)</t>
  </si>
  <si>
    <t>Tổng cộng (2)</t>
  </si>
  <si>
    <t>Tổng cộng (3)</t>
  </si>
  <si>
    <t>(4) Nhân viên hỗ trợ</t>
  </si>
  <si>
    <t>Thuê chuyên gia trong nước</t>
  </si>
  <si>
    <t>2. Chi tiết tiền thuê chuyên gia trong nước</t>
  </si>
  <si>
    <t>Số ngày công thực hiện</t>
  </si>
  <si>
    <t>Số tiền</t>
  </si>
  <si>
    <t>90 ngày</t>
  </si>
  <si>
    <t>Phụ lục 8: Dự toán chi tiết và thuyết minh mua văn phòng phẩm</t>
  </si>
  <si>
    <t>Xây dựng Đề cương chi tiết và dự toán kinh phí thực hiện nhiệm vụ KH&amp;CN trình phê duyệt.</t>
  </si>
  <si>
    <t>Thử nghiệm, hiệu chỉnh phần mềm</t>
  </si>
  <si>
    <t>Xây dựng tài liệu hướng dẫn phần mềm</t>
  </si>
  <si>
    <t>Lập Báo cáo hoàn thành nhiệm vụ và tập hợp hồ sơ quyết toán nhiệm vụ theo quy định.</t>
  </si>
  <si>
    <t>Bộ đề cương chi tiết và dự toán nhiệm vụ</t>
  </si>
  <si>
    <t>Bộ tài liệu hướng dẫn sử dụng</t>
  </si>
  <si>
    <t>Bộ hồ sơ hoàn thiện của đề tài</t>
  </si>
  <si>
    <t>Tổng cộng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</si>
</sst>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2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-* #,##0\ _₫_-;\-* #,##0\ _₫_-;_-* &quot;-&quot;\ _₫_-;_-@_-"/>
    <numFmt numFmtId="167" formatCode="_-* #,##0.00\ _₫_-;\-* #,##0.00\ _₫_-;_-* &quot;-&quot;??\ _₫_-;_-@_-"/>
    <numFmt numFmtId="168" formatCode="&quot;$&quot;#,##0;\-&quot;$&quot;#,##0"/>
    <numFmt numFmtId="169" formatCode="_-&quot;$&quot;* #,##0_-;\-&quot;$&quot;* #,##0_-;_-&quot;$&quot;* &quot;-&quot;_-;_-@_-"/>
    <numFmt numFmtId="170" formatCode="###.00\ ###\ ##0"/>
    <numFmt numFmtId="171" formatCode="0."/>
    <numFmt numFmtId="172" formatCode="_ * #,##0.00_ ;_ * \-#,##0.00_ ;_ * &quot;-&quot;??_ ;_ @_ "/>
    <numFmt numFmtId="173" formatCode="_ * #,##0_ ;_ * \-#,##0_ ;_ * &quot;-&quot;_ ;_ @_ "/>
    <numFmt numFmtId="174" formatCode="_-* #,##0_-;\-* #,##0_-;_-* &quot;-&quot;_-;_-@_-"/>
    <numFmt numFmtId="175" formatCode="_-* #,##0.00_-;\-* #,##0.00_-;_-* &quot;-&quot;??_-;_-@_-"/>
    <numFmt numFmtId="176" formatCode="&quot;$&quot;#,##0;[Red]\-&quot;$&quot;#,##0"/>
    <numFmt numFmtId="177" formatCode="_-* #,##0\ _F_-;\-* #,##0\ _F_-;_-* &quot;-&quot;\ _F_-;_-@_-"/>
    <numFmt numFmtId="178" formatCode="_-* #,##0.00\ _V_N_D_-;\-* #,##0.00\ _V_N_D_-;_-* &quot;-&quot;??\ _V_N_D_-;_-@_-"/>
    <numFmt numFmtId="179" formatCode="_-* #,##0\ _V_N_D_-;\-* #,##0\ _V_N_D_-;_-* &quot;-&quot;\ _V_N_D_-;_-@_-"/>
    <numFmt numFmtId="180" formatCode="_ &quot;\&quot;* #,##0_ ;_ &quot;\&quot;* \-#,##0_ ;_ &quot;\&quot;* &quot;-&quot;_ ;_ @_ "/>
    <numFmt numFmtId="181" formatCode="###0"/>
    <numFmt numFmtId="182" formatCode="_-&quot;$&quot;* #,##0.00_-;\-&quot;$&quot;* #,##0.00_-;_-&quot;$&quot;* &quot;-&quot;??_-;_-@_-"/>
    <numFmt numFmtId="183" formatCode="&quot;\&quot;#,##0.00;[Red]&quot;\&quot;\-#,##0.00"/>
    <numFmt numFmtId="184" formatCode="&quot;\&quot;#,##0;[Red]&quot;\&quot;\-#,##0"/>
    <numFmt numFmtId="185" formatCode="&quot;$&quot;#&quot;$&quot;##0_);\(&quot;$&quot;#&quot;$&quot;##0\)"/>
    <numFmt numFmtId="186" formatCode="&quot;SFr.&quot;\ #,##0.00;[Red]&quot;SFr.&quot;\ \-#,##0.00"/>
    <numFmt numFmtId="187" formatCode="#,##0.000000"/>
    <numFmt numFmtId="188" formatCode="_ &quot;SFr.&quot;\ * #,##0_ ;_ &quot;SFr.&quot;\ * \-#,##0_ ;_ &quot;SFr.&quot;\ * &quot;-&quot;_ ;_ @_ "/>
    <numFmt numFmtId="189" formatCode="0.000"/>
    <numFmt numFmtId="190" formatCode="#,##0.0_);\(#,##0.0\)"/>
    <numFmt numFmtId="191" formatCode="_(* #,##0.0000_);_(* \(#,##0.0000\);_(* &quot;-&quot;??_);_(@_)"/>
    <numFmt numFmtId="192" formatCode="###\ ###\ ###\ ###\ .00"/>
    <numFmt numFmtId="193" formatCode="###\ ###\ ###.000"/>
    <numFmt numFmtId="194" formatCode="_-* #,##0.000\ _F_-;\-* #,##0.000\ _F_-;_-* &quot;-&quot;???\ _F_-;_-@_-"/>
    <numFmt numFmtId="195" formatCode="dd\-mm\-yy"/>
    <numFmt numFmtId="196" formatCode="_-* #,##0.00\ &quot;F&quot;_-;\-* #,##0.00\ &quot;F&quot;_-;_-* &quot;-&quot;??\ &quot;F&quot;_-;_-@_-"/>
    <numFmt numFmtId="197" formatCode="0.000_)"/>
    <numFmt numFmtId="198" formatCode="mm/yyyy"/>
    <numFmt numFmtId="199" formatCode="#,##0;\(#,##0\)"/>
    <numFmt numFmtId="200" formatCode="_ &quot;R&quot;\ * #,##0_ ;_ &quot;R&quot;\ * \-#,##0_ ;_ &quot;R&quot;\ * &quot;-&quot;_ ;_ @_ "/>
    <numFmt numFmtId="201" formatCode="&quot;$&quot;#,##0.000_);[Red]\(&quot;$&quot;#,##0.00\)"/>
    <numFmt numFmtId="202" formatCode="\$#,##0\ ;\(\$#,##0\)"/>
    <numFmt numFmtId="203" formatCode="\t0.00%"/>
    <numFmt numFmtId="204" formatCode="\U\S\$#,##0.00;\(\U\S\$#,##0.00\)"/>
    <numFmt numFmtId="205" formatCode="_-* #,##0\ _D_M_-;\-* #,##0\ _D_M_-;_-* &quot;-&quot;\ _D_M_-;_-@_-"/>
    <numFmt numFmtId="206" formatCode="_-* #,##0.00\ _D_M_-;\-* #,##0.00\ _D_M_-;_-* &quot;-&quot;??\ _D_M_-;_-@_-"/>
    <numFmt numFmtId="207" formatCode="_-&quot;F&quot;\ * #,##0.0_-;_-&quot;F&quot;\ * #,##0.0\-;_-&quot;F&quot;\ * &quot;-&quot;??_-;_-@_-"/>
    <numFmt numFmtId="208" formatCode="&quot;\&quot;#,##0.00;[Red]&quot;\&quot;&quot;\&quot;&quot;\&quot;&quot;\&quot;&quot;\&quot;&quot;\&quot;\-#,##0.00"/>
    <numFmt numFmtId="209" formatCode="\t#\ ??/??"/>
    <numFmt numFmtId="210" formatCode="#."/>
    <numFmt numFmtId="211" formatCode="_-&quot;£&quot;* #,##0_-;\-&quot;£&quot;* #,##0_-;_-&quot;£&quot;* &quot;-&quot;_-;_-@_-"/>
    <numFmt numFmtId="212" formatCode="#,##0\ &quot;$&quot;_);[Red]\(#,##0\ &quot;$&quot;\)"/>
    <numFmt numFmtId="213" formatCode="&quot;$&quot;###,0&quot;.&quot;00_);[Red]\(&quot;$&quot;###,0&quot;.&quot;00\)"/>
    <numFmt numFmtId="214" formatCode="d\.m\.yy"/>
    <numFmt numFmtId="215" formatCode="d\.mmm\.yy"/>
    <numFmt numFmtId="216" formatCode="0.00_)"/>
    <numFmt numFmtId="217" formatCode="#,##0.000_);\(#,##0.000\)"/>
    <numFmt numFmtId="218" formatCode="#"/>
    <numFmt numFmtId="219" formatCode="&quot;¡Ì&quot;#,##0;[Red]\-&quot;¡Ì&quot;#,##0"/>
    <numFmt numFmtId="220" formatCode="_(&quot;.&quot;* #&quot;$&quot;##0_);_(&quot;.&quot;* \(#&quot;$&quot;##0\);_(&quot;.&quot;* &quot;-&quot;_);_(@_)"/>
    <numFmt numFmtId="221" formatCode="&quot;$&quot;#&quot;$&quot;##0_);[Red]\(&quot;$&quot;#&quot;$&quot;##0\)"/>
    <numFmt numFmtId="222" formatCode="#,##0.00\ &quot;F&quot;;[Red]\-#,##0.00\ &quot;F&quot;"/>
    <numFmt numFmtId="223" formatCode="&quot;\&quot;#,##0;[Red]\-&quot;\&quot;#,##0"/>
    <numFmt numFmtId="224" formatCode="_(&quot;€&quot;* #,##0.00_);_(&quot;€&quot;* \(#,##0.00\);_(&quot;€&quot;* &quot;-&quot;??_);_(@_)"/>
    <numFmt numFmtId="225" formatCode="&quot;£&quot;#,##0;[Red]\-&quot;£&quot;#,##0"/>
    <numFmt numFmtId="226" formatCode="#,##0.00\ \ "/>
    <numFmt numFmtId="227" formatCode="_-* #,##0.0\ _F_-;\-* #,##0.0\ _F_-;_-* &quot;-&quot;??\ _F_-;_-@_-"/>
    <numFmt numFmtId="228" formatCode="_-* ###,0&quot;.&quot;00\ _F_B_-;\-* ###,0&quot;.&quot;00\ _F_B_-;_-* &quot;-&quot;??\ _F_B_-;_-@_-"/>
    <numFmt numFmtId="229" formatCode="#,##0\ &quot;F&quot;;\-#,##0\ &quot;F&quot;"/>
    <numFmt numFmtId="230" formatCode="#,##0\ &quot;F&quot;;[Red]\-#,##0\ &quot;F&quot;"/>
    <numFmt numFmtId="231" formatCode="_-* #,##0\ &quot;F&quot;_-;\-* #,##0\ &quot;F&quot;_-;_-* &quot;-&quot;\ &quot;F&quot;_-;_-@_-"/>
    <numFmt numFmtId="232" formatCode="#,##0.00\ &quot;F&quot;;\-#,##0.00\ &quot;F&quot;"/>
    <numFmt numFmtId="233" formatCode="_-* #,##0\ &quot;DM&quot;_-;\-* #,##0\ &quot;DM&quot;_-;_-* &quot;-&quot;\ &quot;DM&quot;_-;_-@_-"/>
    <numFmt numFmtId="234" formatCode="_-* #,##0.00\ &quot;DM&quot;_-;\-* #,##0.00\ &quot;DM&quot;_-;_-* &quot;-&quot;??\ &quot;DM&quot;_-;_-@_-"/>
    <numFmt numFmtId="235" formatCode="_(* #,##0.0_);_(* \(#,##0.0\);_(* &quot;-&quot;??_);_(@_)"/>
    <numFmt numFmtId="236" formatCode="_(* #,##0_);_(* \(#,##0\);_(* &quot;-&quot;?_);_(@_)"/>
    <numFmt numFmtId="237" formatCode="_(* #,##0.0_);_(* \(#,##0.0\);_(* &quot;-&quot;?_);_(@_)"/>
    <numFmt numFmtId="238" formatCode="\ * #,##0.00\ ;\ * \(#,##0.00\);\ * \-#\ ;\ @\ "/>
    <numFmt numFmtId="239" formatCode="#,##0.0"/>
  </numFmts>
  <fonts count="17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color rgb="FF000000"/>
      <name val="Times New Roman"/>
      <family val="1"/>
    </font>
    <font>
      <i/>
      <sz val="12"/>
      <color theme="1"/>
      <name val="Times New Roman"/>
      <family val="1"/>
    </font>
    <font>
      <sz val="11"/>
      <color indexed="8"/>
      <name val="Calibri"/>
      <family val="2"/>
    </font>
    <font>
      <sz val="14"/>
      <name val="Times New Roman"/>
      <family val="1"/>
    </font>
    <font>
      <sz val="12"/>
      <name val="Times New Roman"/>
      <family val="1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2"/>
      <color indexed="8"/>
      <name val="Times New Roman"/>
      <family val="1"/>
    </font>
    <font>
      <sz val="10"/>
      <name val="Arial"/>
      <family val="2"/>
    </font>
    <font>
      <sz val="12"/>
      <name val="VNI-Times"/>
    </font>
    <font>
      <sz val="12"/>
      <name val=".VnTime"/>
      <family val="2"/>
    </font>
    <font>
      <sz val="12"/>
      <name val="돋움체"/>
      <family val="3"/>
      <charset val="129"/>
    </font>
    <font>
      <sz val="12"/>
      <name val="VNtimes new roman"/>
      <family val="2"/>
    </font>
    <font>
      <sz val="10"/>
      <name val="AngsanaUPC"/>
      <family val="1"/>
    </font>
    <font>
      <sz val="12"/>
      <name val="????"/>
      <family val="1"/>
      <charset val="136"/>
    </font>
    <font>
      <sz val="12"/>
      <name val="????"/>
      <charset val="136"/>
    </font>
    <font>
      <sz val="12"/>
      <name val="Courier"/>
      <family val="3"/>
    </font>
    <font>
      <sz val="12"/>
      <name val="|??¢¥¢¬¨Ï"/>
      <family val="1"/>
      <charset val="129"/>
    </font>
    <font>
      <sz val="14"/>
      <name val="뼻뮝"/>
      <family val="3"/>
      <charset val="129"/>
    </font>
    <font>
      <sz val="10"/>
      <name val=".VnTime"/>
      <family val="2"/>
    </font>
    <font>
      <sz val="10"/>
      <name val="VNI-Times"/>
    </font>
    <font>
      <sz val="10"/>
      <name val="MS Sans Serif"/>
      <family val="2"/>
    </font>
    <font>
      <sz val="10"/>
      <name val="Helv"/>
      <family val="2"/>
    </font>
    <font>
      <sz val="12"/>
      <name val="???"/>
    </font>
    <font>
      <sz val="12"/>
      <name val=".VnArial"/>
      <family val="2"/>
    </font>
    <font>
      <sz val="9"/>
      <name val="Arial"/>
      <family val="2"/>
    </font>
    <font>
      <sz val="11"/>
      <name val="‚l‚r ‚oƒSƒVƒbƒN"/>
      <family val="3"/>
      <charset val="128"/>
    </font>
    <font>
      <sz val="12"/>
      <name val="바탕체"/>
      <family val="1"/>
      <charset val="129"/>
    </font>
    <font>
      <sz val="11"/>
      <name val="–¾’©"/>
      <family val="1"/>
      <charset val="128"/>
    </font>
    <font>
      <sz val="14"/>
      <name val="Terminal"/>
      <family val="3"/>
      <charset val="128"/>
    </font>
    <font>
      <sz val="10"/>
      <name val="Times New Roman"/>
      <family val="1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sz val="10"/>
      <name val=".VnArial"/>
      <family val="2"/>
    </font>
    <font>
      <sz val="12"/>
      <name val="???"/>
      <family val="3"/>
    </font>
    <font>
      <sz val="12"/>
      <name val="바탕체"/>
      <family val="3"/>
    </font>
    <font>
      <sz val="10"/>
      <name val="VnTimes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"/>
      <family val="2"/>
    </font>
    <font>
      <sz val="12"/>
      <name val="¹UAAA¼"/>
      <family val="3"/>
      <charset val="129"/>
    </font>
    <font>
      <sz val="8"/>
      <name val="Times New Roman"/>
      <family val="1"/>
    </font>
    <font>
      <sz val="12"/>
      <name val="¹ÙÅÁÃ¼"/>
      <charset val="129"/>
    </font>
    <font>
      <sz val="12"/>
      <name val="Tms Rmn"/>
    </font>
    <font>
      <sz val="12"/>
      <name val="µ¸¿òÃ¼"/>
      <family val="3"/>
      <charset val="129"/>
    </font>
    <font>
      <sz val="10"/>
      <name val="±¼¸²A¼"/>
      <family val="3"/>
      <charset val="129"/>
    </font>
    <font>
      <sz val="10"/>
      <name val="Helv"/>
    </font>
    <font>
      <sz val="12"/>
      <name val="Arial"/>
      <family val="2"/>
    </font>
    <font>
      <b/>
      <sz val="10"/>
      <name val="Helv"/>
    </font>
    <font>
      <sz val="10"/>
      <name val=".VnArial"/>
      <family val="2"/>
    </font>
    <font>
      <sz val="10"/>
      <name val="VNI-Aptima"/>
    </font>
    <font>
      <sz val="11"/>
      <name val="Tms Rmn"/>
    </font>
    <font>
      <sz val="10"/>
      <name val="VNI-Helve"/>
    </font>
    <font>
      <sz val="11"/>
      <color indexed="8"/>
      <name val="Arial"/>
      <family val="2"/>
    </font>
    <font>
      <sz val="10"/>
      <name val="MS Serif"/>
      <family val="1"/>
    </font>
    <font>
      <sz val="13"/>
      <name val=".VnTime"/>
      <family val="2"/>
    </font>
    <font>
      <sz val="10"/>
      <color indexed="8"/>
      <name val="Arial"/>
      <family val="2"/>
    </font>
    <font>
      <sz val="10"/>
      <name val="Arial CE"/>
      <charset val="238"/>
    </font>
    <font>
      <sz val="10"/>
      <color indexed="16"/>
      <name val="MS Serif"/>
      <family val="1"/>
    </font>
    <font>
      <sz val="10"/>
      <name val="VNI-Helve-Condense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i/>
      <sz val="12"/>
      <color indexed="24"/>
      <name val="Times New Roman"/>
      <family val="1"/>
    </font>
    <font>
      <sz val="12"/>
      <color indexed="24"/>
      <name val="Arial"/>
      <family val="2"/>
    </font>
    <font>
      <sz val="12"/>
      <color indexed="24"/>
      <name val="Times New Roman"/>
      <family val="1"/>
    </font>
    <font>
      <sz val="8"/>
      <color indexed="24"/>
      <name val="Arial"/>
      <family val="2"/>
    </font>
    <font>
      <i/>
      <sz val="12"/>
      <color indexed="24"/>
      <name val="Arial"/>
      <family val="2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8"/>
      <color indexed="10"/>
      <name val="VNnew Century Cond"/>
      <family val="2"/>
    </font>
    <font>
      <b/>
      <sz val="16"/>
      <color indexed="14"/>
      <name val="VNottawa"/>
      <family val="2"/>
    </font>
    <font>
      <sz val="8"/>
      <name val="Arial"/>
      <family val="2"/>
    </font>
    <font>
      <sz val="10"/>
      <name val=".VnArialH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b/>
      <sz val="10"/>
      <name val=".VnTime"/>
      <family val="2"/>
    </font>
    <font>
      <b/>
      <sz val="14"/>
      <name val=".VnTimeH"/>
      <family val="2"/>
    </font>
    <font>
      <sz val="12"/>
      <name val="??"/>
      <family val="1"/>
      <charset val="129"/>
    </font>
    <font>
      <sz val="10"/>
      <name val=" "/>
      <family val="1"/>
      <charset val="136"/>
    </font>
    <font>
      <sz val="8"/>
      <name val="VNarial"/>
      <family val="2"/>
    </font>
    <font>
      <b/>
      <sz val="11"/>
      <name val="Helv"/>
    </font>
    <font>
      <sz val="7"/>
      <name val="Small Fonts"/>
      <family val="2"/>
    </font>
    <font>
      <b/>
      <sz val="12"/>
      <name val="VN-NTime"/>
      <family val="2"/>
    </font>
    <font>
      <b/>
      <i/>
      <sz val="16"/>
      <name val="Helv"/>
    </font>
    <font>
      <sz val="10"/>
      <name val="VNtimes new roman"/>
      <family val="2"/>
    </font>
    <font>
      <sz val="11"/>
      <color indexed="8"/>
      <name val=".VnTime"/>
      <family val="2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name val="3C_Times_T"/>
    </font>
    <font>
      <b/>
      <sz val="18"/>
      <color indexed="62"/>
      <name val="Cambria"/>
      <family val="1"/>
    </font>
    <font>
      <sz val="8"/>
      <name val="MS Sans Serif"/>
      <family val="2"/>
    </font>
    <font>
      <b/>
      <sz val="10.5"/>
      <name val=".VnAvantH"/>
      <family val="2"/>
    </font>
    <font>
      <b/>
      <sz val="18"/>
      <name val="Arial"/>
      <family val="2"/>
    </font>
    <font>
      <sz val="10"/>
      <name val="3C_Times_T"/>
    </font>
    <font>
      <sz val="11"/>
      <color indexed="32"/>
      <name val="VNI-Times"/>
    </font>
    <font>
      <b/>
      <sz val="8"/>
      <color indexed="8"/>
      <name val="Helv"/>
    </font>
    <font>
      <sz val="11"/>
      <name val="VNI-Times"/>
    </font>
    <font>
      <sz val="12"/>
      <name val="VNTime"/>
      <family val="2"/>
    </font>
    <font>
      <sz val="12"/>
      <name val="VNTime"/>
    </font>
    <font>
      <sz val="11"/>
      <name val=".VnAvant"/>
      <family val="2"/>
    </font>
    <font>
      <b/>
      <sz val="13"/>
      <color indexed="8"/>
      <name val=".VnTimeH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1"/>
      <name val=".VnArialH"/>
      <family val="2"/>
    </font>
    <font>
      <b/>
      <sz val="10"/>
      <name val=".VnArialH"/>
      <family val="2"/>
    </font>
    <font>
      <sz val="8"/>
      <name val=".VnTime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6"/>
      <name val="AngsanaUPC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굴림체"/>
      <family val="3"/>
      <charset val="129"/>
    </font>
    <font>
      <sz val="10"/>
      <name val=".VnArial"/>
      <family val="1"/>
    </font>
    <font>
      <sz val="8.25"/>
      <name val="Microsoft Sans Serif"/>
      <family val="2"/>
    </font>
    <font>
      <sz val="11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sz val="11"/>
      <color theme="1"/>
      <name val="Arial"/>
      <family val="2"/>
    </font>
    <font>
      <b/>
      <sz val="12"/>
      <color indexed="8"/>
      <name val="Times New Roman"/>
      <family val="1"/>
    </font>
    <font>
      <b/>
      <i/>
      <u/>
      <sz val="12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sz val="10"/>
      <color indexed="8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4"/>
      <color rgb="FF5F497A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2060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002060"/>
      <name val="Times New Roman"/>
      <family val="1"/>
    </font>
    <font>
      <sz val="10"/>
      <color rgb="FF000000"/>
      <name val="Times New Roman"/>
      <family val="1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10"/>
      <name val=".VnTime"/>
      <charset val="1"/>
    </font>
    <font>
      <sz val="13"/>
      <color theme="1"/>
      <name val="Times New Roman"/>
      <family val="1"/>
    </font>
    <font>
      <sz val="13"/>
      <color indexed="8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rgb="FF000000"/>
      <name val="Times New Roman"/>
      <family val="1"/>
    </font>
    <font>
      <b/>
      <sz val="13"/>
      <color theme="5" tint="-0.249977111117893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4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330">
    <xf numFmtId="0" fontId="0" fillId="0" borderId="0"/>
    <xf numFmtId="43" fontId="1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3" fontId="17" fillId="0" borderId="1"/>
    <xf numFmtId="165" fontId="18" fillId="0" borderId="7" applyFont="0" applyBorder="0"/>
    <xf numFmtId="170" fontId="16" fillId="0" borderId="0" applyFont="0" applyFill="0" applyBorder="0" applyAlignment="0" applyProtection="0"/>
    <xf numFmtId="0" fontId="19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14" fillId="0" borderId="0" applyNumberFormat="0" applyFill="0" applyBorder="0" applyAlignment="0" applyProtection="0"/>
    <xf numFmtId="172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4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1" fillId="0" borderId="0" applyFont="0" applyFill="0" applyBorder="0" applyAlignment="0" applyProtection="0"/>
    <xf numFmtId="176" fontId="2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23" fillId="0" borderId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177" fontId="1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42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2" fontId="26" fillId="0" borderId="0" applyFont="0" applyFill="0" applyBorder="0" applyAlignment="0" applyProtection="0"/>
    <xf numFmtId="169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8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4" fontId="15" fillId="0" borderId="0" applyFont="0" applyFill="0" applyBorder="0" applyAlignment="0" applyProtection="0"/>
    <xf numFmtId="42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5" fontId="15" fillId="0" borderId="0" applyFont="0" applyFill="0" applyBorder="0" applyAlignment="0" applyProtection="0"/>
    <xf numFmtId="179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174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9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4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179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9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0" fontId="28" fillId="0" borderId="0"/>
    <xf numFmtId="42" fontId="2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80" fontId="29" fillId="0" borderId="0" applyFont="0" applyFill="0" applyBorder="0" applyAlignment="0" applyProtection="0"/>
    <xf numFmtId="181" fontId="30" fillId="0" borderId="0" applyFont="0" applyFill="0" applyBorder="0" applyAlignment="0" applyProtection="0"/>
    <xf numFmtId="6" fontId="22" fillId="0" borderId="0" applyFont="0" applyFill="0" applyBorder="0" applyAlignment="0" applyProtection="0"/>
    <xf numFmtId="182" fontId="31" fillId="0" borderId="0" applyFont="0" applyFill="0" applyBorder="0" applyAlignment="0" applyProtection="0"/>
    <xf numFmtId="169" fontId="31" fillId="0" borderId="0" applyFont="0" applyFill="0" applyBorder="0" applyAlignment="0" applyProtection="0"/>
    <xf numFmtId="6" fontId="22" fillId="0" borderId="0" applyFont="0" applyFill="0" applyBorder="0" applyAlignment="0" applyProtection="0"/>
    <xf numFmtId="182" fontId="31" fillId="0" borderId="0" applyFont="0" applyFill="0" applyBorder="0" applyAlignment="0" applyProtection="0"/>
    <xf numFmtId="183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5" fontId="25" fillId="0" borderId="0" applyFont="0" applyFill="0" applyBorder="0" applyAlignment="0" applyProtection="0"/>
    <xf numFmtId="184" fontId="33" fillId="0" borderId="0" applyFont="0" applyFill="0" applyBorder="0" applyAlignment="0" applyProtection="0"/>
    <xf numFmtId="0" fontId="34" fillId="0" borderId="0"/>
    <xf numFmtId="0" fontId="35" fillId="0" borderId="0"/>
    <xf numFmtId="0" fontId="36" fillId="0" borderId="0"/>
    <xf numFmtId="3" fontId="17" fillId="0" borderId="1"/>
    <xf numFmtId="3" fontId="17" fillId="0" borderId="1"/>
    <xf numFmtId="0" fontId="37" fillId="3" borderId="0"/>
    <xf numFmtId="0" fontId="37" fillId="3" borderId="0"/>
    <xf numFmtId="0" fontId="37" fillId="3" borderId="0"/>
    <xf numFmtId="0" fontId="38" fillId="3" borderId="0"/>
    <xf numFmtId="0" fontId="37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7" fillId="3" borderId="0"/>
    <xf numFmtId="0" fontId="38" fillId="3" borderId="0"/>
    <xf numFmtId="0" fontId="38" fillId="3" borderId="0"/>
    <xf numFmtId="0" fontId="38" fillId="3" borderId="0"/>
    <xf numFmtId="0" fontId="37" fillId="3" borderId="0"/>
    <xf numFmtId="0" fontId="37" fillId="3" borderId="0"/>
    <xf numFmtId="0" fontId="38" fillId="3" borderId="0"/>
    <xf numFmtId="0" fontId="37" fillId="3" borderId="0"/>
    <xf numFmtId="0" fontId="37" fillId="3" borderId="0"/>
    <xf numFmtId="0" fontId="38" fillId="3" borderId="0"/>
    <xf numFmtId="0" fontId="37" fillId="3" borderId="0"/>
    <xf numFmtId="0" fontId="37" fillId="3" borderId="0"/>
    <xf numFmtId="0" fontId="38" fillId="3" borderId="0"/>
    <xf numFmtId="0" fontId="37" fillId="3" borderId="0"/>
    <xf numFmtId="0" fontId="37" fillId="3" borderId="0"/>
    <xf numFmtId="0" fontId="37" fillId="3" borderId="0"/>
    <xf numFmtId="0" fontId="37" fillId="3" borderId="0"/>
    <xf numFmtId="0" fontId="38" fillId="3" borderId="0"/>
    <xf numFmtId="0" fontId="38" fillId="3" borderId="0"/>
    <xf numFmtId="0" fontId="37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7" fillId="3" borderId="0"/>
    <xf numFmtId="0" fontId="37" fillId="3" borderId="0"/>
    <xf numFmtId="0" fontId="38" fillId="3" borderId="0"/>
    <xf numFmtId="0" fontId="37" fillId="3" borderId="0"/>
    <xf numFmtId="0" fontId="38" fillId="3" borderId="0"/>
    <xf numFmtId="0" fontId="37" fillId="3" borderId="0"/>
    <xf numFmtId="0" fontId="37" fillId="3" borderId="0"/>
    <xf numFmtId="0" fontId="37" fillId="3" borderId="0"/>
    <xf numFmtId="0" fontId="37" fillId="3" borderId="0"/>
    <xf numFmtId="0" fontId="38" fillId="3" borderId="0"/>
    <xf numFmtId="0" fontId="37" fillId="3" borderId="0"/>
    <xf numFmtId="0" fontId="38" fillId="3" borderId="0"/>
    <xf numFmtId="0" fontId="37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7" fillId="3" borderId="0"/>
    <xf numFmtId="0" fontId="37" fillId="3" borderId="0"/>
    <xf numFmtId="0" fontId="37" fillId="3" borderId="0"/>
    <xf numFmtId="0" fontId="37" fillId="3" borderId="0"/>
    <xf numFmtId="0" fontId="37" fillId="3" borderId="0"/>
    <xf numFmtId="0" fontId="37" fillId="3" borderId="0"/>
    <xf numFmtId="0" fontId="37" fillId="3" borderId="0"/>
    <xf numFmtId="0" fontId="38" fillId="3" borderId="0"/>
    <xf numFmtId="0" fontId="38" fillId="3" borderId="0"/>
    <xf numFmtId="0" fontId="37" fillId="3" borderId="0"/>
    <xf numFmtId="0" fontId="37" fillId="3" borderId="0"/>
    <xf numFmtId="0" fontId="37" fillId="3" borderId="0"/>
    <xf numFmtId="0" fontId="37" fillId="3" borderId="0"/>
    <xf numFmtId="0" fontId="38" fillId="3" borderId="0"/>
    <xf numFmtId="0" fontId="38" fillId="3" borderId="0"/>
    <xf numFmtId="0" fontId="37" fillId="3" borderId="0"/>
    <xf numFmtId="0" fontId="38" fillId="3" borderId="0"/>
    <xf numFmtId="0" fontId="38" fillId="3" borderId="0"/>
    <xf numFmtId="0" fontId="38" fillId="3" borderId="0"/>
    <xf numFmtId="0" fontId="37" fillId="3" borderId="0"/>
    <xf numFmtId="0" fontId="37" fillId="3" borderId="0"/>
    <xf numFmtId="0" fontId="37" fillId="3" borderId="0"/>
    <xf numFmtId="0" fontId="38" fillId="3" borderId="0"/>
    <xf numFmtId="0" fontId="38" fillId="3" borderId="0"/>
    <xf numFmtId="0" fontId="38" fillId="3" borderId="0"/>
    <xf numFmtId="0" fontId="37" fillId="3" borderId="0"/>
    <xf numFmtId="0" fontId="38" fillId="3" borderId="0"/>
    <xf numFmtId="0" fontId="38" fillId="3" borderId="0"/>
    <xf numFmtId="0" fontId="37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7" fillId="3" borderId="0"/>
    <xf numFmtId="0" fontId="38" fillId="3" borderId="0"/>
    <xf numFmtId="0" fontId="38" fillId="3" borderId="0"/>
    <xf numFmtId="0" fontId="37" fillId="3" borderId="0"/>
    <xf numFmtId="0" fontId="38" fillId="3" borderId="0"/>
    <xf numFmtId="0" fontId="37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7" fillId="3" borderId="0"/>
    <xf numFmtId="0" fontId="38" fillId="3" borderId="0"/>
    <xf numFmtId="0" fontId="38" fillId="3" borderId="0"/>
    <xf numFmtId="0" fontId="38" fillId="3" borderId="0"/>
    <xf numFmtId="0" fontId="37" fillId="3" borderId="0"/>
    <xf numFmtId="0" fontId="37" fillId="3" borderId="0"/>
    <xf numFmtId="0" fontId="37" fillId="3" borderId="0"/>
    <xf numFmtId="0" fontId="38" fillId="3" borderId="0"/>
    <xf numFmtId="0" fontId="37" fillId="3" borderId="0"/>
    <xf numFmtId="0" fontId="37" fillId="3" borderId="0"/>
    <xf numFmtId="0" fontId="37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7" fillId="3" borderId="0"/>
    <xf numFmtId="0" fontId="38" fillId="3" borderId="0"/>
    <xf numFmtId="0" fontId="38" fillId="3" borderId="0"/>
    <xf numFmtId="0" fontId="38" fillId="3" borderId="0"/>
    <xf numFmtId="0" fontId="37" fillId="4" borderId="0"/>
    <xf numFmtId="0" fontId="38" fillId="3" borderId="0"/>
    <xf numFmtId="0" fontId="38" fillId="3" borderId="0"/>
    <xf numFmtId="0" fontId="38" fillId="3" borderId="0"/>
    <xf numFmtId="0" fontId="37" fillId="3" borderId="0"/>
    <xf numFmtId="0" fontId="37" fillId="3" borderId="0"/>
    <xf numFmtId="0" fontId="38" fillId="3" borderId="0"/>
    <xf numFmtId="0" fontId="37" fillId="3" borderId="0"/>
    <xf numFmtId="0" fontId="37" fillId="3" borderId="0"/>
    <xf numFmtId="0" fontId="37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7" fillId="3" borderId="0"/>
    <xf numFmtId="0" fontId="37" fillId="3" borderId="0"/>
    <xf numFmtId="0" fontId="37" fillId="3" borderId="0"/>
    <xf numFmtId="0" fontId="38" fillId="3" borderId="0"/>
    <xf numFmtId="0" fontId="38" fillId="3" borderId="0"/>
    <xf numFmtId="0" fontId="37" fillId="3" borderId="0"/>
    <xf numFmtId="0" fontId="37" fillId="3" borderId="0"/>
    <xf numFmtId="0" fontId="37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7" fillId="3" borderId="0"/>
    <xf numFmtId="0" fontId="37" fillId="3" borderId="0"/>
    <xf numFmtId="0" fontId="37" fillId="3" borderId="0"/>
    <xf numFmtId="0" fontId="38" fillId="3" borderId="0"/>
    <xf numFmtId="0" fontId="38" fillId="3" borderId="0"/>
    <xf numFmtId="0" fontId="38" fillId="3" borderId="0"/>
    <xf numFmtId="0" fontId="37" fillId="3" borderId="0"/>
    <xf numFmtId="0" fontId="37" fillId="3" borderId="0"/>
    <xf numFmtId="0" fontId="38" fillId="3" borderId="0"/>
    <xf numFmtId="0" fontId="37" fillId="3" borderId="0"/>
    <xf numFmtId="0" fontId="37" fillId="3" borderId="0"/>
    <xf numFmtId="0" fontId="38" fillId="3" borderId="0"/>
    <xf numFmtId="0" fontId="37" fillId="3" borderId="0"/>
    <xf numFmtId="0" fontId="37" fillId="4" borderId="0"/>
    <xf numFmtId="0" fontId="37" fillId="3" borderId="0"/>
    <xf numFmtId="0" fontId="37" fillId="3" borderId="0"/>
    <xf numFmtId="0" fontId="37" fillId="3" borderId="0"/>
    <xf numFmtId="0" fontId="38" fillId="3" borderId="0"/>
    <xf numFmtId="0" fontId="37" fillId="3" borderId="0"/>
    <xf numFmtId="180" fontId="29" fillId="0" borderId="0" applyFont="0" applyFill="0" applyBorder="0" applyAlignment="0" applyProtection="0"/>
    <xf numFmtId="0" fontId="38" fillId="3" borderId="0"/>
    <xf numFmtId="0" fontId="37" fillId="3" borderId="0"/>
    <xf numFmtId="0" fontId="37" fillId="3" borderId="0"/>
    <xf numFmtId="0" fontId="37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7" fillId="3" borderId="0"/>
    <xf numFmtId="0" fontId="38" fillId="3" borderId="0"/>
    <xf numFmtId="0" fontId="37" fillId="3" borderId="0"/>
    <xf numFmtId="0" fontId="38" fillId="3" borderId="0"/>
    <xf numFmtId="0" fontId="39" fillId="0" borderId="1" applyNumberFormat="0" applyFont="0" applyBorder="0">
      <alignment horizontal="left" indent="2"/>
    </xf>
    <xf numFmtId="0" fontId="37" fillId="3" borderId="0"/>
    <xf numFmtId="0" fontId="39" fillId="0" borderId="1" applyNumberFormat="0" applyFont="0" applyBorder="0">
      <alignment horizontal="left" indent="2"/>
    </xf>
    <xf numFmtId="0" fontId="39" fillId="0" borderId="1" applyNumberFormat="0" applyFont="0" applyBorder="0">
      <alignment horizontal="left" indent="2"/>
    </xf>
    <xf numFmtId="0" fontId="39" fillId="0" borderId="1" applyNumberFormat="0" applyFont="0" applyBorder="0">
      <alignment horizontal="left" indent="2"/>
    </xf>
    <xf numFmtId="0" fontId="39" fillId="0" borderId="1" applyNumberFormat="0" applyFont="0" applyBorder="0">
      <alignment horizontal="left" indent="2"/>
    </xf>
    <xf numFmtId="0" fontId="37" fillId="3" borderId="0"/>
    <xf numFmtId="0" fontId="37" fillId="3" borderId="0"/>
    <xf numFmtId="0" fontId="37" fillId="3" borderId="0"/>
    <xf numFmtId="0" fontId="39" fillId="0" borderId="1" applyNumberFormat="0" applyFont="0" applyBorder="0">
      <alignment horizontal="left" indent="2"/>
    </xf>
    <xf numFmtId="9" fontId="40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2" fillId="0" borderId="0"/>
    <xf numFmtId="9" fontId="43" fillId="0" borderId="0" applyBorder="0" applyAlignment="0" applyProtection="0"/>
    <xf numFmtId="0" fontId="44" fillId="3" borderId="0"/>
    <xf numFmtId="0" fontId="44" fillId="3" borderId="0"/>
    <xf numFmtId="0" fontId="44" fillId="3" borderId="0"/>
    <xf numFmtId="0" fontId="38" fillId="3" borderId="0"/>
    <xf numFmtId="0" fontId="44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44" fillId="3" borderId="0"/>
    <xf numFmtId="0" fontId="38" fillId="3" borderId="0"/>
    <xf numFmtId="0" fontId="38" fillId="3" borderId="0"/>
    <xf numFmtId="0" fontId="38" fillId="3" borderId="0"/>
    <xf numFmtId="0" fontId="44" fillId="3" borderId="0"/>
    <xf numFmtId="0" fontId="44" fillId="3" borderId="0"/>
    <xf numFmtId="0" fontId="38" fillId="3" borderId="0"/>
    <xf numFmtId="0" fontId="44" fillId="3" borderId="0"/>
    <xf numFmtId="0" fontId="44" fillId="3" borderId="0"/>
    <xf numFmtId="0" fontId="38" fillId="3" borderId="0"/>
    <xf numFmtId="0" fontId="44" fillId="3" borderId="0"/>
    <xf numFmtId="0" fontId="44" fillId="3" borderId="0"/>
    <xf numFmtId="0" fontId="38" fillId="3" borderId="0"/>
    <xf numFmtId="0" fontId="44" fillId="3" borderId="0"/>
    <xf numFmtId="0" fontId="44" fillId="3" borderId="0"/>
    <xf numFmtId="0" fontId="44" fillId="3" borderId="0"/>
    <xf numFmtId="0" fontId="44" fillId="3" borderId="0"/>
    <xf numFmtId="0" fontId="38" fillId="3" borderId="0"/>
    <xf numFmtId="0" fontId="38" fillId="3" borderId="0"/>
    <xf numFmtId="0" fontId="44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44" fillId="3" borderId="0"/>
    <xf numFmtId="0" fontId="44" fillId="3" borderId="0"/>
    <xf numFmtId="0" fontId="38" fillId="3" borderId="0"/>
    <xf numFmtId="0" fontId="44" fillId="3" borderId="0"/>
    <xf numFmtId="0" fontId="38" fillId="3" borderId="0"/>
    <xf numFmtId="0" fontId="44" fillId="3" borderId="0"/>
    <xf numFmtId="0" fontId="44" fillId="3" borderId="0"/>
    <xf numFmtId="0" fontId="44" fillId="3" borderId="0"/>
    <xf numFmtId="0" fontId="44" fillId="3" borderId="0"/>
    <xf numFmtId="0" fontId="38" fillId="3" borderId="0"/>
    <xf numFmtId="0" fontId="44" fillId="3" borderId="0"/>
    <xf numFmtId="0" fontId="38" fillId="3" borderId="0"/>
    <xf numFmtId="0" fontId="44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44" fillId="3" borderId="0"/>
    <xf numFmtId="0" fontId="44" fillId="3" borderId="0"/>
    <xf numFmtId="0" fontId="44" fillId="3" borderId="0"/>
    <xf numFmtId="0" fontId="44" fillId="3" borderId="0"/>
    <xf numFmtId="0" fontId="44" fillId="3" borderId="0"/>
    <xf numFmtId="0" fontId="44" fillId="3" borderId="0"/>
    <xf numFmtId="0" fontId="44" fillId="3" borderId="0"/>
    <xf numFmtId="0" fontId="38" fillId="3" borderId="0"/>
    <xf numFmtId="0" fontId="38" fillId="3" borderId="0"/>
    <xf numFmtId="0" fontId="44" fillId="3" borderId="0"/>
    <xf numFmtId="0" fontId="44" fillId="3" borderId="0"/>
    <xf numFmtId="0" fontId="44" fillId="3" borderId="0"/>
    <xf numFmtId="0" fontId="44" fillId="3" borderId="0"/>
    <xf numFmtId="0" fontId="38" fillId="3" borderId="0"/>
    <xf numFmtId="0" fontId="38" fillId="3" borderId="0"/>
    <xf numFmtId="0" fontId="44" fillId="3" borderId="0"/>
    <xf numFmtId="0" fontId="38" fillId="3" borderId="0"/>
    <xf numFmtId="0" fontId="38" fillId="3" borderId="0"/>
    <xf numFmtId="0" fontId="38" fillId="3" borderId="0"/>
    <xf numFmtId="0" fontId="44" fillId="3" borderId="0"/>
    <xf numFmtId="0" fontId="44" fillId="3" borderId="0"/>
    <xf numFmtId="0" fontId="44" fillId="3" borderId="0"/>
    <xf numFmtId="0" fontId="38" fillId="3" borderId="0"/>
    <xf numFmtId="0" fontId="38" fillId="3" borderId="0"/>
    <xf numFmtId="0" fontId="38" fillId="3" borderId="0"/>
    <xf numFmtId="0" fontId="44" fillId="3" borderId="0"/>
    <xf numFmtId="0" fontId="38" fillId="3" borderId="0"/>
    <xf numFmtId="0" fontId="38" fillId="3" borderId="0"/>
    <xf numFmtId="0" fontId="44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44" fillId="3" borderId="0"/>
    <xf numFmtId="0" fontId="38" fillId="3" borderId="0"/>
    <xf numFmtId="0" fontId="38" fillId="3" borderId="0"/>
    <xf numFmtId="0" fontId="44" fillId="3" borderId="0"/>
    <xf numFmtId="0" fontId="38" fillId="3" borderId="0"/>
    <xf numFmtId="0" fontId="44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44" fillId="3" borderId="0"/>
    <xf numFmtId="0" fontId="38" fillId="3" borderId="0"/>
    <xf numFmtId="0" fontId="38" fillId="3" borderId="0"/>
    <xf numFmtId="0" fontId="38" fillId="3" borderId="0"/>
    <xf numFmtId="0" fontId="44" fillId="3" borderId="0"/>
    <xf numFmtId="0" fontId="44" fillId="3" borderId="0"/>
    <xf numFmtId="0" fontId="44" fillId="3" borderId="0"/>
    <xf numFmtId="0" fontId="38" fillId="3" borderId="0"/>
    <xf numFmtId="0" fontId="44" fillId="3" borderId="0"/>
    <xf numFmtId="0" fontId="44" fillId="3" borderId="0"/>
    <xf numFmtId="0" fontId="44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44" fillId="3" borderId="0"/>
    <xf numFmtId="0" fontId="38" fillId="3" borderId="0"/>
    <xf numFmtId="0" fontId="38" fillId="3" borderId="0"/>
    <xf numFmtId="0" fontId="38" fillId="3" borderId="0"/>
    <xf numFmtId="0" fontId="44" fillId="4" borderId="0"/>
    <xf numFmtId="0" fontId="38" fillId="3" borderId="0"/>
    <xf numFmtId="0" fontId="38" fillId="3" borderId="0"/>
    <xf numFmtId="0" fontId="38" fillId="3" borderId="0"/>
    <xf numFmtId="0" fontId="44" fillId="3" borderId="0"/>
    <xf numFmtId="0" fontId="44" fillId="3" borderId="0"/>
    <xf numFmtId="0" fontId="38" fillId="3" borderId="0"/>
    <xf numFmtId="0" fontId="44" fillId="3" borderId="0"/>
    <xf numFmtId="0" fontId="44" fillId="3" borderId="0"/>
    <xf numFmtId="0" fontId="44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44" fillId="3" borderId="0"/>
    <xf numFmtId="0" fontId="44" fillId="3" borderId="0"/>
    <xf numFmtId="0" fontId="44" fillId="3" borderId="0"/>
    <xf numFmtId="0" fontId="38" fillId="3" borderId="0"/>
    <xf numFmtId="0" fontId="38" fillId="3" borderId="0"/>
    <xf numFmtId="0" fontId="44" fillId="3" borderId="0"/>
    <xf numFmtId="0" fontId="44" fillId="3" borderId="0"/>
    <xf numFmtId="0" fontId="44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44" fillId="3" borderId="0"/>
    <xf numFmtId="0" fontId="44" fillId="3" borderId="0"/>
    <xf numFmtId="0" fontId="44" fillId="3" borderId="0"/>
    <xf numFmtId="0" fontId="38" fillId="3" borderId="0"/>
    <xf numFmtId="0" fontId="38" fillId="3" borderId="0"/>
    <xf numFmtId="0" fontId="38" fillId="3" borderId="0"/>
    <xf numFmtId="0" fontId="44" fillId="3" borderId="0"/>
    <xf numFmtId="0" fontId="44" fillId="3" borderId="0"/>
    <xf numFmtId="0" fontId="38" fillId="3" borderId="0"/>
    <xf numFmtId="0" fontId="44" fillId="3" borderId="0"/>
    <xf numFmtId="0" fontId="44" fillId="3" borderId="0"/>
    <xf numFmtId="0" fontId="38" fillId="3" borderId="0"/>
    <xf numFmtId="0" fontId="44" fillId="3" borderId="0"/>
    <xf numFmtId="0" fontId="44" fillId="4" borderId="0"/>
    <xf numFmtId="0" fontId="44" fillId="3" borderId="0"/>
    <xf numFmtId="0" fontId="44" fillId="3" borderId="0"/>
    <xf numFmtId="0" fontId="44" fillId="3" borderId="0"/>
    <xf numFmtId="0" fontId="38" fillId="3" borderId="0"/>
    <xf numFmtId="0" fontId="44" fillId="3" borderId="0"/>
    <xf numFmtId="0" fontId="38" fillId="3" borderId="0"/>
    <xf numFmtId="0" fontId="44" fillId="3" borderId="0"/>
    <xf numFmtId="0" fontId="44" fillId="3" borderId="0"/>
    <xf numFmtId="0" fontId="44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44" fillId="3" borderId="0"/>
    <xf numFmtId="0" fontId="38" fillId="3" borderId="0"/>
    <xf numFmtId="0" fontId="44" fillId="3" borderId="0"/>
    <xf numFmtId="0" fontId="38" fillId="3" borderId="0"/>
    <xf numFmtId="0" fontId="39" fillId="0" borderId="1" applyNumberFormat="0" applyFont="0" applyBorder="0" applyAlignment="0">
      <alignment horizontal="center"/>
    </xf>
    <xf numFmtId="0" fontId="44" fillId="3" borderId="0"/>
    <xf numFmtId="0" fontId="39" fillId="0" borderId="1" applyNumberFormat="0" applyFont="0" applyBorder="0" applyAlignment="0">
      <alignment horizontal="center"/>
    </xf>
    <xf numFmtId="0" fontId="39" fillId="0" borderId="1" applyNumberFormat="0" applyFont="0" applyBorder="0" applyAlignment="0">
      <alignment horizontal="center"/>
    </xf>
    <xf numFmtId="0" fontId="39" fillId="0" borderId="1" applyNumberFormat="0" applyFont="0" applyBorder="0" applyAlignment="0">
      <alignment horizontal="center"/>
    </xf>
    <xf numFmtId="0" fontId="39" fillId="0" borderId="1" applyNumberFormat="0" applyFont="0" applyBorder="0" applyAlignment="0">
      <alignment horizontal="center"/>
    </xf>
    <xf numFmtId="0" fontId="44" fillId="3" borderId="0"/>
    <xf numFmtId="0" fontId="44" fillId="3" borderId="0"/>
    <xf numFmtId="0" fontId="44" fillId="3" borderId="0"/>
    <xf numFmtId="0" fontId="39" fillId="0" borderId="1" applyNumberFormat="0" applyFont="0" applyBorder="0" applyAlignment="0">
      <alignment horizontal="center"/>
    </xf>
    <xf numFmtId="0" fontId="16" fillId="0" borderId="0"/>
    <xf numFmtId="0" fontId="45" fillId="3" borderId="0"/>
    <xf numFmtId="0" fontId="45" fillId="3" borderId="0"/>
    <xf numFmtId="0" fontId="45" fillId="3" borderId="0"/>
    <xf numFmtId="0" fontId="38" fillId="3" borderId="0"/>
    <xf numFmtId="0" fontId="45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45" fillId="3" borderId="0"/>
    <xf numFmtId="0" fontId="38" fillId="3" borderId="0"/>
    <xf numFmtId="0" fontId="38" fillId="3" borderId="0"/>
    <xf numFmtId="0" fontId="38" fillId="3" borderId="0"/>
    <xf numFmtId="0" fontId="45" fillId="3" borderId="0"/>
    <xf numFmtId="0" fontId="45" fillId="3" borderId="0"/>
    <xf numFmtId="0" fontId="38" fillId="3" borderId="0"/>
    <xf numFmtId="0" fontId="45" fillId="3" borderId="0"/>
    <xf numFmtId="0" fontId="45" fillId="3" borderId="0"/>
    <xf numFmtId="0" fontId="38" fillId="3" borderId="0"/>
    <xf numFmtId="0" fontId="45" fillId="3" borderId="0"/>
    <xf numFmtId="0" fontId="45" fillId="3" borderId="0"/>
    <xf numFmtId="0" fontId="38" fillId="3" borderId="0"/>
    <xf numFmtId="0" fontId="45" fillId="3" borderId="0"/>
    <xf numFmtId="0" fontId="45" fillId="3" borderId="0"/>
    <xf numFmtId="0" fontId="45" fillId="3" borderId="0"/>
    <xf numFmtId="0" fontId="45" fillId="3" borderId="0"/>
    <xf numFmtId="0" fontId="38" fillId="3" borderId="0"/>
    <xf numFmtId="0" fontId="38" fillId="3" borderId="0"/>
    <xf numFmtId="0" fontId="45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45" fillId="3" borderId="0"/>
    <xf numFmtId="0" fontId="45" fillId="3" borderId="0"/>
    <xf numFmtId="0" fontId="38" fillId="3" borderId="0"/>
    <xf numFmtId="0" fontId="45" fillId="3" borderId="0"/>
    <xf numFmtId="0" fontId="38" fillId="3" borderId="0"/>
    <xf numFmtId="0" fontId="45" fillId="3" borderId="0"/>
    <xf numFmtId="0" fontId="45" fillId="3" borderId="0"/>
    <xf numFmtId="0" fontId="45" fillId="3" borderId="0"/>
    <xf numFmtId="0" fontId="45" fillId="3" borderId="0"/>
    <xf numFmtId="0" fontId="38" fillId="3" borderId="0"/>
    <xf numFmtId="0" fontId="45" fillId="3" borderId="0"/>
    <xf numFmtId="0" fontId="38" fillId="3" borderId="0"/>
    <xf numFmtId="0" fontId="45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45" fillId="3" borderId="0"/>
    <xf numFmtId="0" fontId="45" fillId="3" borderId="0"/>
    <xf numFmtId="0" fontId="45" fillId="3" borderId="0"/>
    <xf numFmtId="0" fontId="45" fillId="3" borderId="0"/>
    <xf numFmtId="0" fontId="45" fillId="3" borderId="0"/>
    <xf numFmtId="0" fontId="45" fillId="3" borderId="0"/>
    <xf numFmtId="0" fontId="45" fillId="3" borderId="0"/>
    <xf numFmtId="0" fontId="38" fillId="3" borderId="0"/>
    <xf numFmtId="0" fontId="38" fillId="3" borderId="0"/>
    <xf numFmtId="0" fontId="45" fillId="3" borderId="0"/>
    <xf numFmtId="0" fontId="45" fillId="3" borderId="0"/>
    <xf numFmtId="0" fontId="45" fillId="3" borderId="0"/>
    <xf numFmtId="0" fontId="45" fillId="3" borderId="0"/>
    <xf numFmtId="0" fontId="38" fillId="3" borderId="0"/>
    <xf numFmtId="0" fontId="38" fillId="3" borderId="0"/>
    <xf numFmtId="0" fontId="45" fillId="3" borderId="0"/>
    <xf numFmtId="0" fontId="38" fillId="3" borderId="0"/>
    <xf numFmtId="0" fontId="38" fillId="3" borderId="0"/>
    <xf numFmtId="0" fontId="38" fillId="3" borderId="0"/>
    <xf numFmtId="0" fontId="45" fillId="3" borderId="0"/>
    <xf numFmtId="0" fontId="45" fillId="3" borderId="0"/>
    <xf numFmtId="0" fontId="45" fillId="3" borderId="0"/>
    <xf numFmtId="0" fontId="38" fillId="3" borderId="0"/>
    <xf numFmtId="0" fontId="38" fillId="3" borderId="0"/>
    <xf numFmtId="0" fontId="38" fillId="3" borderId="0"/>
    <xf numFmtId="0" fontId="45" fillId="3" borderId="0"/>
    <xf numFmtId="0" fontId="38" fillId="3" borderId="0"/>
    <xf numFmtId="0" fontId="38" fillId="3" borderId="0"/>
    <xf numFmtId="0" fontId="45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45" fillId="3" borderId="0"/>
    <xf numFmtId="0" fontId="38" fillId="3" borderId="0"/>
    <xf numFmtId="0" fontId="38" fillId="3" borderId="0"/>
    <xf numFmtId="0" fontId="45" fillId="3" borderId="0"/>
    <xf numFmtId="0" fontId="38" fillId="3" borderId="0"/>
    <xf numFmtId="0" fontId="45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45" fillId="3" borderId="0"/>
    <xf numFmtId="0" fontId="38" fillId="3" borderId="0"/>
    <xf numFmtId="0" fontId="38" fillId="3" borderId="0"/>
    <xf numFmtId="0" fontId="38" fillId="3" borderId="0"/>
    <xf numFmtId="0" fontId="45" fillId="3" borderId="0"/>
    <xf numFmtId="0" fontId="45" fillId="3" borderId="0"/>
    <xf numFmtId="0" fontId="45" fillId="3" borderId="0"/>
    <xf numFmtId="0" fontId="38" fillId="3" borderId="0"/>
    <xf numFmtId="0" fontId="45" fillId="3" borderId="0"/>
    <xf numFmtId="0" fontId="45" fillId="3" borderId="0"/>
    <xf numFmtId="0" fontId="45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45" fillId="3" borderId="0"/>
    <xf numFmtId="0" fontId="38" fillId="3" borderId="0"/>
    <xf numFmtId="0" fontId="38" fillId="3" borderId="0"/>
    <xf numFmtId="0" fontId="38" fillId="3" borderId="0"/>
    <xf numFmtId="0" fontId="45" fillId="4" borderId="0"/>
    <xf numFmtId="0" fontId="38" fillId="3" borderId="0"/>
    <xf numFmtId="0" fontId="38" fillId="3" borderId="0"/>
    <xf numFmtId="0" fontId="38" fillId="3" borderId="0"/>
    <xf numFmtId="0" fontId="45" fillId="3" borderId="0"/>
    <xf numFmtId="0" fontId="45" fillId="3" borderId="0"/>
    <xf numFmtId="0" fontId="38" fillId="3" borderId="0"/>
    <xf numFmtId="0" fontId="45" fillId="3" borderId="0"/>
    <xf numFmtId="0" fontId="45" fillId="3" borderId="0"/>
    <xf numFmtId="0" fontId="45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45" fillId="3" borderId="0"/>
    <xf numFmtId="0" fontId="45" fillId="3" borderId="0"/>
    <xf numFmtId="0" fontId="45" fillId="3" borderId="0"/>
    <xf numFmtId="0" fontId="38" fillId="3" borderId="0"/>
    <xf numFmtId="0" fontId="38" fillId="3" borderId="0"/>
    <xf numFmtId="0" fontId="45" fillId="3" borderId="0"/>
    <xf numFmtId="0" fontId="45" fillId="3" borderId="0"/>
    <xf numFmtId="0" fontId="45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45" fillId="3" borderId="0"/>
    <xf numFmtId="0" fontId="45" fillId="3" borderId="0"/>
    <xf numFmtId="0" fontId="45" fillId="3" borderId="0"/>
    <xf numFmtId="0" fontId="38" fillId="3" borderId="0"/>
    <xf numFmtId="0" fontId="38" fillId="3" borderId="0"/>
    <xf numFmtId="0" fontId="38" fillId="3" borderId="0"/>
    <xf numFmtId="0" fontId="45" fillId="3" borderId="0"/>
    <xf numFmtId="0" fontId="45" fillId="3" borderId="0"/>
    <xf numFmtId="0" fontId="38" fillId="3" borderId="0"/>
    <xf numFmtId="0" fontId="45" fillId="3" borderId="0"/>
    <xf numFmtId="0" fontId="45" fillId="3" borderId="0"/>
    <xf numFmtId="0" fontId="38" fillId="3" borderId="0"/>
    <xf numFmtId="0" fontId="45" fillId="3" borderId="0"/>
    <xf numFmtId="0" fontId="45" fillId="4" borderId="0"/>
    <xf numFmtId="0" fontId="45" fillId="3" borderId="0"/>
    <xf numFmtId="0" fontId="45" fillId="3" borderId="0"/>
    <xf numFmtId="0" fontId="45" fillId="3" borderId="0"/>
    <xf numFmtId="0" fontId="38" fillId="3" borderId="0"/>
    <xf numFmtId="0" fontId="45" fillId="3" borderId="0"/>
    <xf numFmtId="0" fontId="38" fillId="3" borderId="0"/>
    <xf numFmtId="0" fontId="45" fillId="3" borderId="0"/>
    <xf numFmtId="0" fontId="45" fillId="3" borderId="0"/>
    <xf numFmtId="0" fontId="45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45" fillId="3" borderId="0"/>
    <xf numFmtId="0" fontId="38" fillId="3" borderId="0"/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46" fillId="0" borderId="0">
      <alignment wrapText="1"/>
    </xf>
    <xf numFmtId="0" fontId="38" fillId="0" borderId="0">
      <alignment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3" fontId="47" fillId="0" borderId="0">
      <alignment vertical="center"/>
    </xf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1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11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11" fillId="8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11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5" borderId="0" applyNumberFormat="0" applyBorder="0" applyAlignment="0" applyProtection="0"/>
    <xf numFmtId="0" fontId="11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0" applyNumberFormat="0" applyBorder="0" applyAlignment="0" applyProtection="0"/>
    <xf numFmtId="0" fontId="11" fillId="12" borderId="0" applyNumberFormat="0" applyBorder="0" applyAlignment="0" applyProtection="0"/>
    <xf numFmtId="186" fontId="14" fillId="0" borderId="0" applyFont="0" applyFill="0" applyBorder="0" applyAlignment="0" applyProtection="0"/>
    <xf numFmtId="0" fontId="48" fillId="0" borderId="0" applyFont="0" applyFill="0" applyBorder="0" applyAlignment="0" applyProtection="0"/>
    <xf numFmtId="187" fontId="26" fillId="0" borderId="0" applyFont="0" applyFill="0" applyBorder="0" applyAlignment="0" applyProtection="0"/>
    <xf numFmtId="188" fontId="14" fillId="0" borderId="0" applyFont="0" applyFill="0" applyBorder="0" applyAlignment="0" applyProtection="0"/>
    <xf numFmtId="0" fontId="48" fillId="0" borderId="0" applyFont="0" applyFill="0" applyBorder="0" applyAlignment="0" applyProtection="0"/>
    <xf numFmtId="188" fontId="14" fillId="0" borderId="0" applyFont="0" applyFill="0" applyBorder="0" applyAlignment="0" applyProtection="0"/>
    <xf numFmtId="0" fontId="49" fillId="0" borderId="0">
      <alignment horizontal="center" wrapText="1"/>
      <protection locked="0"/>
    </xf>
    <xf numFmtId="173" fontId="50" fillId="0" borderId="0" applyFont="0" applyFill="0" applyBorder="0" applyAlignment="0" applyProtection="0"/>
    <xf numFmtId="0" fontId="48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48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48" fillId="0" borderId="0"/>
    <xf numFmtId="0" fontId="36" fillId="0" borderId="0"/>
    <xf numFmtId="0" fontId="48" fillId="0" borderId="0"/>
    <xf numFmtId="0" fontId="52" fillId="0" borderId="0"/>
    <xf numFmtId="0" fontId="53" fillId="0" borderId="0"/>
    <xf numFmtId="189" fontId="14" fillId="0" borderId="0" applyFill="0" applyBorder="0" applyAlignment="0"/>
    <xf numFmtId="190" fontId="54" fillId="0" borderId="0" applyFill="0" applyBorder="0" applyAlignment="0"/>
    <xf numFmtId="191" fontId="54" fillId="0" borderId="0" applyFill="0" applyBorder="0" applyAlignment="0"/>
    <xf numFmtId="192" fontId="16" fillId="0" borderId="0" applyFill="0" applyBorder="0" applyAlignment="0"/>
    <xf numFmtId="193" fontId="16" fillId="0" borderId="0" applyFill="0" applyBorder="0" applyAlignment="0"/>
    <xf numFmtId="194" fontId="55" fillId="0" borderId="0" applyFill="0" applyBorder="0" applyAlignment="0"/>
    <xf numFmtId="195" fontId="16" fillId="0" borderId="0" applyFill="0" applyBorder="0" applyAlignment="0"/>
    <xf numFmtId="190" fontId="54" fillId="0" borderId="0" applyFill="0" applyBorder="0" applyAlignment="0"/>
    <xf numFmtId="0" fontId="56" fillId="0" borderId="0"/>
    <xf numFmtId="196" fontId="26" fillId="0" borderId="0" applyFont="0" applyFill="0" applyBorder="0" applyAlignment="0" applyProtection="0"/>
    <xf numFmtId="197" fontId="59" fillId="0" borderId="0"/>
    <xf numFmtId="197" fontId="59" fillId="0" borderId="0"/>
    <xf numFmtId="197" fontId="59" fillId="0" borderId="0"/>
    <xf numFmtId="197" fontId="59" fillId="0" borderId="0"/>
    <xf numFmtId="197" fontId="59" fillId="0" borderId="0"/>
    <xf numFmtId="197" fontId="59" fillId="0" borderId="0"/>
    <xf numFmtId="197" fontId="59" fillId="0" borderId="0"/>
    <xf numFmtId="197" fontId="59" fillId="0" borderId="0"/>
    <xf numFmtId="194" fontId="55" fillId="0" borderId="0" applyFont="0" applyFill="0" applyBorder="0" applyAlignment="0" applyProtection="0"/>
    <xf numFmtId="198" fontId="16" fillId="0" borderId="8" applyFont="0" applyFill="0" applyBorder="0" applyAlignment="0" applyProtection="0">
      <alignment horizontal="center"/>
    </xf>
    <xf numFmtId="175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168" fontId="9" fillId="0" borderId="0" applyFont="0" applyFill="0" applyBorder="0" applyAlignment="0" applyProtection="0"/>
    <xf numFmtId="189" fontId="55" fillId="0" borderId="0" applyFont="0" applyFill="0" applyBorder="0" applyAlignment="0" applyProtection="0"/>
    <xf numFmtId="175" fontId="2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1" fillId="0" borderId="0" applyFont="0" applyFill="0" applyBorder="0" applyAlignment="0" applyProtection="0"/>
    <xf numFmtId="199" fontId="36" fillId="0" borderId="0"/>
    <xf numFmtId="3" fontId="14" fillId="0" borderId="0" applyFont="0" applyFill="0" applyBorder="0" applyAlignment="0" applyProtection="0"/>
    <xf numFmtId="0" fontId="62" fillId="0" borderId="0" applyNumberFormat="0" applyAlignment="0">
      <alignment horizontal="left"/>
    </xf>
    <xf numFmtId="200" fontId="63" fillId="0" borderId="0" applyFont="0" applyFill="0" applyBorder="0" applyAlignment="0" applyProtection="0"/>
    <xf numFmtId="201" fontId="30" fillId="0" borderId="0" applyFont="0" applyFill="0" applyBorder="0" applyAlignment="0" applyProtection="0"/>
    <xf numFmtId="175" fontId="31" fillId="0" borderId="0" applyFont="0" applyFill="0" applyBorder="0" applyAlignment="0" applyProtection="0"/>
    <xf numFmtId="190" fontId="54" fillId="0" borderId="0" applyFont="0" applyFill="0" applyBorder="0" applyAlignment="0" applyProtection="0"/>
    <xf numFmtId="202" fontId="14" fillId="0" borderId="0" applyFont="0" applyFill="0" applyBorder="0" applyAlignment="0" applyProtection="0"/>
    <xf numFmtId="203" fontId="14" fillId="0" borderId="0"/>
    <xf numFmtId="165" fontId="57" fillId="0" borderId="0" applyFont="0" applyFill="0" applyBorder="0" applyAlignment="0" applyProtection="0"/>
    <xf numFmtId="1" fontId="58" fillId="0" borderId="5" applyBorder="0"/>
    <xf numFmtId="189" fontId="16" fillId="0" borderId="9"/>
    <xf numFmtId="0" fontId="14" fillId="0" borderId="0" applyFont="0" applyFill="0" applyBorder="0" applyAlignment="0" applyProtection="0"/>
    <xf numFmtId="14" fontId="64" fillId="0" borderId="0" applyFill="0" applyBorder="0" applyAlignment="0"/>
    <xf numFmtId="0" fontId="14" fillId="0" borderId="0" applyFont="0" applyFill="0" applyBorder="0" applyAlignment="0" applyProtection="0"/>
    <xf numFmtId="16" fontId="14" fillId="0" borderId="0"/>
    <xf numFmtId="16" fontId="14" fillId="0" borderId="0"/>
    <xf numFmtId="204" fontId="14" fillId="0" borderId="10">
      <alignment vertical="center"/>
    </xf>
    <xf numFmtId="205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7" fontId="30" fillId="0" borderId="0" applyFont="0" applyFill="0" applyBorder="0" applyAlignment="0" applyProtection="0"/>
    <xf numFmtId="208" fontId="14" fillId="0" borderId="0" applyFont="0" applyFill="0" applyBorder="0" applyAlignment="0" applyProtection="0"/>
    <xf numFmtId="209" fontId="14" fillId="0" borderId="0"/>
    <xf numFmtId="174" fontId="65" fillId="0" borderId="0" applyFont="0" applyFill="0" applyBorder="0" applyAlignment="0" applyProtection="0"/>
    <xf numFmtId="175" fontId="65" fillId="0" borderId="0" applyFont="0" applyFill="0" applyBorder="0" applyAlignment="0" applyProtection="0"/>
    <xf numFmtId="174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174" fontId="65" fillId="0" borderId="0" applyFont="0" applyFill="0" applyBorder="0" applyAlignment="0" applyProtection="0"/>
    <xf numFmtId="174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174" fontId="65" fillId="0" borderId="0" applyFont="0" applyFill="0" applyBorder="0" applyAlignment="0" applyProtection="0"/>
    <xf numFmtId="174" fontId="65" fillId="0" borderId="0" applyFont="0" applyFill="0" applyBorder="0" applyAlignment="0" applyProtection="0"/>
    <xf numFmtId="174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175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175" fontId="65" fillId="0" borderId="0" applyFont="0" applyFill="0" applyBorder="0" applyAlignment="0" applyProtection="0"/>
    <xf numFmtId="175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175" fontId="65" fillId="0" borderId="0" applyFont="0" applyFill="0" applyBorder="0" applyAlignment="0" applyProtection="0"/>
    <xf numFmtId="175" fontId="65" fillId="0" borderId="0" applyFont="0" applyFill="0" applyBorder="0" applyAlignment="0" applyProtection="0"/>
    <xf numFmtId="175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167" fontId="65" fillId="0" borderId="0" applyFont="0" applyFill="0" applyBorder="0" applyAlignment="0" applyProtection="0"/>
    <xf numFmtId="167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3" fontId="16" fillId="0" borderId="0" applyFont="0" applyBorder="0" applyAlignment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194" fontId="55" fillId="0" borderId="0" applyFill="0" applyBorder="0" applyAlignment="0"/>
    <xf numFmtId="190" fontId="54" fillId="0" borderId="0" applyFill="0" applyBorder="0" applyAlignment="0"/>
    <xf numFmtId="194" fontId="55" fillId="0" borderId="0" applyFill="0" applyBorder="0" applyAlignment="0"/>
    <xf numFmtId="195" fontId="16" fillId="0" borderId="0" applyFill="0" applyBorder="0" applyAlignment="0"/>
    <xf numFmtId="190" fontId="54" fillId="0" borderId="0" applyFill="0" applyBorder="0" applyAlignment="0"/>
    <xf numFmtId="0" fontId="66" fillId="0" borderId="0" applyNumberFormat="0" applyAlignment="0">
      <alignment horizontal="left"/>
    </xf>
    <xf numFmtId="0" fontId="67" fillId="0" borderId="0"/>
    <xf numFmtId="3" fontId="16" fillId="0" borderId="0" applyFont="0" applyBorder="0" applyAlignment="0"/>
    <xf numFmtId="0" fontId="68" fillId="0" borderId="0" applyProtection="0"/>
    <xf numFmtId="0" fontId="69" fillId="0" borderId="0" applyProtection="0"/>
    <xf numFmtId="0" fontId="70" fillId="0" borderId="0" applyProtection="0"/>
    <xf numFmtId="0" fontId="71" fillId="0" borderId="0" applyProtection="0"/>
    <xf numFmtId="0" fontId="72" fillId="0" borderId="0" applyNumberFormat="0" applyFont="0" applyFill="0" applyBorder="0" applyAlignment="0" applyProtection="0"/>
    <xf numFmtId="0" fontId="73" fillId="0" borderId="0" applyProtection="0"/>
    <xf numFmtId="0" fontId="74" fillId="0" borderId="0" applyProtection="0"/>
    <xf numFmtId="2" fontId="14" fillId="0" borderId="0" applyFon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Protection="0">
      <alignment vertical="center"/>
    </xf>
    <xf numFmtId="0" fontId="77" fillId="0" borderId="0" applyNumberFormat="0" applyFill="0" applyBorder="0" applyAlignment="0" applyProtection="0"/>
    <xf numFmtId="0" fontId="78" fillId="0" borderId="0" applyNumberFormat="0" applyFill="0" applyBorder="0" applyProtection="0">
      <alignment vertical="center"/>
    </xf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68" fontId="14" fillId="0" borderId="11" applyNumberFormat="0" applyFill="0" applyBorder="0" applyAlignment="0" applyProtection="0"/>
    <xf numFmtId="0" fontId="81" fillId="0" borderId="0" applyNumberFormat="0" applyFill="0" applyBorder="0" applyAlignment="0" applyProtection="0"/>
    <xf numFmtId="38" fontId="82" fillId="3" borderId="0" applyNumberFormat="0" applyBorder="0" applyAlignment="0" applyProtection="0"/>
    <xf numFmtId="0" fontId="83" fillId="0" borderId="8" applyNumberFormat="0" applyFill="0" applyBorder="0" applyAlignment="0" applyProtection="0">
      <alignment horizontal="center" vertical="center"/>
    </xf>
    <xf numFmtId="0" fontId="84" fillId="0" borderId="0" applyNumberFormat="0" applyFont="0" applyBorder="0" applyAlignment="0">
      <alignment horizontal="left" vertical="center"/>
    </xf>
    <xf numFmtId="0" fontId="85" fillId="16" borderId="0"/>
    <xf numFmtId="0" fontId="86" fillId="0" borderId="0">
      <alignment horizontal="left"/>
    </xf>
    <xf numFmtId="0" fontId="87" fillId="0" borderId="12" applyNumberFormat="0" applyAlignment="0" applyProtection="0">
      <alignment horizontal="left" vertical="center"/>
    </xf>
    <xf numFmtId="0" fontId="87" fillId="0" borderId="13">
      <alignment horizontal="left" vertical="center"/>
    </xf>
    <xf numFmtId="210" fontId="88" fillId="0" borderId="0">
      <protection locked="0"/>
    </xf>
    <xf numFmtId="210" fontId="88" fillId="0" borderId="0">
      <protection locked="0"/>
    </xf>
    <xf numFmtId="0" fontId="89" fillId="0" borderId="14">
      <alignment horizontal="center"/>
    </xf>
    <xf numFmtId="0" fontId="89" fillId="0" borderId="0">
      <alignment horizontal="center"/>
    </xf>
    <xf numFmtId="5" fontId="90" fillId="17" borderId="1" applyNumberFormat="0" applyAlignment="0">
      <alignment horizontal="left" vertical="top"/>
    </xf>
    <xf numFmtId="49" fontId="91" fillId="0" borderId="1">
      <alignment vertical="center"/>
    </xf>
    <xf numFmtId="0" fontId="92" fillId="0" borderId="0"/>
    <xf numFmtId="0" fontId="93" fillId="0" borderId="0" applyFont="0" applyFill="0" applyBorder="0" applyAlignment="0" applyProtection="0"/>
    <xf numFmtId="0" fontId="93" fillId="0" borderId="0" applyFont="0" applyFill="0" applyBorder="0" applyAlignment="0" applyProtection="0"/>
    <xf numFmtId="10" fontId="82" fillId="18" borderId="1" applyNumberFormat="0" applyBorder="0" applyAlignment="0" applyProtection="0"/>
    <xf numFmtId="2" fontId="60" fillId="0" borderId="6" applyBorder="0"/>
    <xf numFmtId="0" fontId="16" fillId="0" borderId="0"/>
    <xf numFmtId="0" fontId="14" fillId="0" borderId="0"/>
    <xf numFmtId="0" fontId="14" fillId="0" borderId="0"/>
    <xf numFmtId="0" fontId="14" fillId="0" borderId="0"/>
    <xf numFmtId="0" fontId="27" fillId="0" borderId="0"/>
    <xf numFmtId="194" fontId="55" fillId="0" borderId="0" applyFill="0" applyBorder="0" applyAlignment="0"/>
    <xf numFmtId="190" fontId="54" fillId="0" borderId="0" applyFill="0" applyBorder="0" applyAlignment="0"/>
    <xf numFmtId="194" fontId="55" fillId="0" borderId="0" applyFill="0" applyBorder="0" applyAlignment="0"/>
    <xf numFmtId="195" fontId="16" fillId="0" borderId="0" applyFill="0" applyBorder="0" applyAlignment="0"/>
    <xf numFmtId="190" fontId="54" fillId="0" borderId="0" applyFill="0" applyBorder="0" applyAlignment="0"/>
    <xf numFmtId="189" fontId="94" fillId="0" borderId="15" applyNumberFormat="0" applyFont="0" applyFill="0" applyBorder="0">
      <alignment horizontal="center"/>
    </xf>
    <xf numFmtId="38" fontId="27" fillId="0" borderId="0" applyFont="0" applyFill="0" applyBorder="0" applyAlignment="0" applyProtection="0"/>
    <xf numFmtId="40" fontId="27" fillId="0" borderId="0" applyFont="0" applyFill="0" applyBorder="0" applyAlignment="0" applyProtection="0"/>
    <xf numFmtId="174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95" fillId="0" borderId="14"/>
    <xf numFmtId="211" fontId="14" fillId="0" borderId="15"/>
    <xf numFmtId="212" fontId="27" fillId="0" borderId="0" applyFont="0" applyFill="0" applyBorder="0" applyAlignment="0" applyProtection="0"/>
    <xf numFmtId="213" fontId="27" fillId="0" borderId="0" applyFont="0" applyFill="0" applyBorder="0" applyAlignment="0" applyProtection="0"/>
    <xf numFmtId="214" fontId="15" fillId="0" borderId="0" applyFont="0" applyFill="0" applyBorder="0" applyAlignment="0" applyProtection="0"/>
    <xf numFmtId="215" fontId="15" fillId="0" borderId="0" applyFont="0" applyFill="0" applyBorder="0" applyAlignment="0" applyProtection="0"/>
    <xf numFmtId="0" fontId="55" fillId="0" borderId="0" applyNumberFormat="0" applyFont="0" applyFill="0" applyAlignment="0"/>
    <xf numFmtId="0" fontId="63" fillId="0" borderId="1"/>
    <xf numFmtId="0" fontId="36" fillId="0" borderId="0"/>
    <xf numFmtId="37" fontId="96" fillId="0" borderId="0"/>
    <xf numFmtId="0" fontId="97" fillId="0" borderId="1" applyNumberFormat="0" applyFont="0" applyFill="0" applyBorder="0" applyAlignment="0">
      <alignment horizontal="center"/>
    </xf>
    <xf numFmtId="216" fontId="98" fillId="0" borderId="0"/>
    <xf numFmtId="0" fontId="33" fillId="0" borderId="0"/>
    <xf numFmtId="0" fontId="99" fillId="0" borderId="0"/>
    <xf numFmtId="0" fontId="14" fillId="0" borderId="0"/>
    <xf numFmtId="0" fontId="14" fillId="0" borderId="0"/>
    <xf numFmtId="0" fontId="16" fillId="0" borderId="0"/>
    <xf numFmtId="0" fontId="16" fillId="0" borderId="0"/>
    <xf numFmtId="0" fontId="9" fillId="0" borderId="0"/>
    <xf numFmtId="0" fontId="14" fillId="0" borderId="0"/>
    <xf numFmtId="0" fontId="55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00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41" fillId="0" borderId="0">
      <alignment vertical="top"/>
      <protection locked="0"/>
    </xf>
    <xf numFmtId="0" fontId="16" fillId="0" borderId="0"/>
    <xf numFmtId="0" fontId="16" fillId="0" borderId="0"/>
    <xf numFmtId="0" fontId="14" fillId="0" borderId="0"/>
    <xf numFmtId="0" fontId="14" fillId="0" borderId="0"/>
    <xf numFmtId="0" fontId="60" fillId="0" borderId="0"/>
    <xf numFmtId="0" fontId="145" fillId="0" borderId="0"/>
    <xf numFmtId="0" fontId="16" fillId="0" borderId="0"/>
    <xf numFmtId="0" fontId="65" fillId="0" borderId="0"/>
    <xf numFmtId="175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0" fontId="101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 applyFont="0" applyFill="0" applyBorder="0" applyAlignment="0" applyProtection="0"/>
    <xf numFmtId="0" fontId="36" fillId="0" borderId="0"/>
    <xf numFmtId="0" fontId="13" fillId="19" borderId="0"/>
    <xf numFmtId="14" fontId="49" fillId="0" borderId="0">
      <alignment horizontal="center" wrapText="1"/>
      <protection locked="0"/>
    </xf>
    <xf numFmtId="193" fontId="16" fillId="0" borderId="0" applyFont="0" applyFill="0" applyBorder="0" applyAlignment="0" applyProtection="0"/>
    <xf numFmtId="217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7" fillId="0" borderId="16" applyNumberFormat="0" applyBorder="0"/>
    <xf numFmtId="194" fontId="55" fillId="0" borderId="0" applyFill="0" applyBorder="0" applyAlignment="0"/>
    <xf numFmtId="190" fontId="54" fillId="0" borderId="0" applyFill="0" applyBorder="0" applyAlignment="0"/>
    <xf numFmtId="194" fontId="55" fillId="0" borderId="0" applyFill="0" applyBorder="0" applyAlignment="0"/>
    <xf numFmtId="195" fontId="16" fillId="0" borderId="0" applyFill="0" applyBorder="0" applyAlignment="0"/>
    <xf numFmtId="190" fontId="54" fillId="0" borderId="0" applyFill="0" applyBorder="0" applyAlignment="0"/>
    <xf numFmtId="0" fontId="102" fillId="0" borderId="0"/>
    <xf numFmtId="0" fontId="27" fillId="0" borderId="0" applyNumberFormat="0" applyFont="0" applyFill="0" applyBorder="0" applyAlignment="0" applyProtection="0">
      <alignment horizontal="left"/>
    </xf>
    <xf numFmtId="0" fontId="103" fillId="0" borderId="14">
      <alignment horizontal="center"/>
    </xf>
    <xf numFmtId="0" fontId="104" fillId="20" borderId="0" applyNumberFormat="0" applyFont="0" applyBorder="0" applyAlignment="0">
      <alignment horizontal="center"/>
    </xf>
    <xf numFmtId="14" fontId="105" fillId="0" borderId="0" applyNumberFormat="0" applyFill="0" applyBorder="0" applyAlignment="0" applyProtection="0">
      <alignment horizontal="left"/>
    </xf>
    <xf numFmtId="0" fontId="16" fillId="0" borderId="0" applyNumberFormat="0" applyFill="0" applyBorder="0" applyAlignment="0" applyProtection="0"/>
    <xf numFmtId="4" fontId="106" fillId="21" borderId="17" applyNumberFormat="0" applyProtection="0">
      <alignment vertical="center"/>
    </xf>
    <xf numFmtId="4" fontId="107" fillId="21" borderId="17" applyNumberFormat="0" applyProtection="0">
      <alignment vertical="center"/>
    </xf>
    <xf numFmtId="4" fontId="108" fillId="21" borderId="17" applyNumberFormat="0" applyProtection="0">
      <alignment horizontal="left" vertical="center" indent="1"/>
    </xf>
    <xf numFmtId="4" fontId="108" fillId="22" borderId="0" applyNumberFormat="0" applyProtection="0">
      <alignment horizontal="left" vertical="center" indent="1"/>
    </xf>
    <xf numFmtId="4" fontId="108" fillId="23" borderId="17" applyNumberFormat="0" applyProtection="0">
      <alignment horizontal="right" vertical="center"/>
    </xf>
    <xf numFmtId="4" fontId="108" fillId="24" borderId="17" applyNumberFormat="0" applyProtection="0">
      <alignment horizontal="right" vertical="center"/>
    </xf>
    <xf numFmtId="4" fontId="108" fillId="25" borderId="17" applyNumberFormat="0" applyProtection="0">
      <alignment horizontal="right" vertical="center"/>
    </xf>
    <xf numFmtId="4" fontId="108" fillId="26" borderId="17" applyNumberFormat="0" applyProtection="0">
      <alignment horizontal="right" vertical="center"/>
    </xf>
    <xf numFmtId="4" fontId="108" fillId="27" borderId="17" applyNumberFormat="0" applyProtection="0">
      <alignment horizontal="right" vertical="center"/>
    </xf>
    <xf numFmtId="4" fontId="108" fillId="28" borderId="17" applyNumberFormat="0" applyProtection="0">
      <alignment horizontal="right" vertical="center"/>
    </xf>
    <xf numFmtId="4" fontId="108" fillId="29" borderId="17" applyNumberFormat="0" applyProtection="0">
      <alignment horizontal="right" vertical="center"/>
    </xf>
    <xf numFmtId="4" fontId="108" fillId="30" borderId="17" applyNumberFormat="0" applyProtection="0">
      <alignment horizontal="right" vertical="center"/>
    </xf>
    <xf numFmtId="4" fontId="108" fillId="31" borderId="17" applyNumberFormat="0" applyProtection="0">
      <alignment horizontal="right" vertical="center"/>
    </xf>
    <xf numFmtId="4" fontId="106" fillId="32" borderId="18" applyNumberFormat="0" applyProtection="0">
      <alignment horizontal="left" vertical="center" indent="1"/>
    </xf>
    <xf numFmtId="4" fontId="106" fillId="33" borderId="0" applyNumberFormat="0" applyProtection="0">
      <alignment horizontal="left" vertical="center" indent="1"/>
    </xf>
    <xf numFmtId="4" fontId="106" fillId="22" borderId="0" applyNumberFormat="0" applyProtection="0">
      <alignment horizontal="left" vertical="center" indent="1"/>
    </xf>
    <xf numFmtId="4" fontId="108" fillId="33" borderId="17" applyNumberFormat="0" applyProtection="0">
      <alignment horizontal="right" vertical="center"/>
    </xf>
    <xf numFmtId="4" fontId="64" fillId="33" borderId="0" applyNumberFormat="0" applyProtection="0">
      <alignment horizontal="left" vertical="center" indent="1"/>
    </xf>
    <xf numFmtId="4" fontId="64" fillId="22" borderId="0" applyNumberFormat="0" applyProtection="0">
      <alignment horizontal="left" vertical="center" indent="1"/>
    </xf>
    <xf numFmtId="4" fontId="108" fillId="34" borderId="17" applyNumberFormat="0" applyProtection="0">
      <alignment vertical="center"/>
    </xf>
    <xf numFmtId="4" fontId="109" fillId="34" borderId="17" applyNumberFormat="0" applyProtection="0">
      <alignment vertical="center"/>
    </xf>
    <xf numFmtId="4" fontId="106" fillId="33" borderId="19" applyNumberFormat="0" applyProtection="0">
      <alignment horizontal="left" vertical="center" indent="1"/>
    </xf>
    <xf numFmtId="4" fontId="108" fillId="34" borderId="17" applyNumberFormat="0" applyProtection="0">
      <alignment horizontal="right" vertical="center"/>
    </xf>
    <xf numFmtId="4" fontId="109" fillId="34" borderId="17" applyNumberFormat="0" applyProtection="0">
      <alignment horizontal="right" vertical="center"/>
    </xf>
    <xf numFmtId="4" fontId="106" fillId="33" borderId="17" applyNumberFormat="0" applyProtection="0">
      <alignment horizontal="left" vertical="center" indent="1"/>
    </xf>
    <xf numFmtId="4" fontId="110" fillId="17" borderId="19" applyNumberFormat="0" applyProtection="0">
      <alignment horizontal="left" vertical="center" indent="1"/>
    </xf>
    <xf numFmtId="4" fontId="111" fillId="34" borderId="17" applyNumberFormat="0" applyProtection="0">
      <alignment horizontal="right" vertical="center"/>
    </xf>
    <xf numFmtId="0" fontId="10" fillId="0" borderId="0">
      <alignment vertical="center"/>
    </xf>
    <xf numFmtId="218" fontId="112" fillId="0" borderId="0" applyFont="0" applyFill="0" applyBorder="0" applyAlignment="0" applyProtection="0"/>
    <xf numFmtId="0" fontId="104" fillId="1" borderId="13" applyNumberFormat="0" applyFont="0" applyAlignment="0">
      <alignment horizontal="center"/>
    </xf>
    <xf numFmtId="0" fontId="113" fillId="0" borderId="0" applyNumberFormat="0" applyFill="0" applyBorder="0" applyAlignment="0" applyProtection="0"/>
    <xf numFmtId="0" fontId="114" fillId="0" borderId="0" applyNumberFormat="0" applyFill="0" applyBorder="0" applyAlignment="0">
      <alignment horizontal="center"/>
    </xf>
    <xf numFmtId="0" fontId="14" fillId="35" borderId="0"/>
    <xf numFmtId="165" fontId="115" fillId="0" borderId="0" applyNumberFormat="0" applyBorder="0" applyAlignment="0">
      <alignment horizontal="centerContinuous"/>
    </xf>
    <xf numFmtId="0" fontId="25" fillId="0" borderId="0" applyNumberFormat="0" applyFill="0" applyBorder="0" applyAlignment="0" applyProtection="0"/>
    <xf numFmtId="0" fontId="87" fillId="0" borderId="13">
      <alignment horizontal="left" vertical="center"/>
    </xf>
    <xf numFmtId="0" fontId="87" fillId="0" borderId="12" applyNumberFormat="0" applyAlignment="0" applyProtection="0">
      <alignment horizontal="left" vertical="center"/>
    </xf>
    <xf numFmtId="0" fontId="87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38" fillId="0" borderId="0"/>
    <xf numFmtId="0" fontId="117" fillId="0" borderId="0"/>
    <xf numFmtId="0" fontId="63" fillId="0" borderId="0"/>
    <xf numFmtId="0" fontId="63" fillId="0" borderId="0"/>
    <xf numFmtId="179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0" fontId="55" fillId="0" borderId="0" applyNumberFormat="0" applyFont="0" applyFill="0" applyAlignment="0"/>
    <xf numFmtId="0" fontId="14" fillId="0" borderId="20" applyNumberFormat="0" applyFont="0" applyFill="0" applyAlignment="0" applyProtection="0"/>
    <xf numFmtId="219" fontId="63" fillId="0" borderId="0" applyFont="0" applyFill="0" applyBorder="0" applyAlignment="0" applyProtection="0"/>
    <xf numFmtId="42" fontId="26" fillId="0" borderId="0" applyFont="0" applyFill="0" applyBorder="0" applyAlignment="0" applyProtection="0"/>
    <xf numFmtId="0" fontId="14" fillId="0" borderId="20" applyNumberFormat="0" applyFont="0" applyFill="0" applyAlignment="0" applyProtection="0"/>
    <xf numFmtId="219" fontId="63" fillId="0" borderId="0" applyFont="0" applyFill="0" applyBorder="0" applyAlignment="0" applyProtection="0"/>
    <xf numFmtId="179" fontId="26" fillId="0" borderId="0" applyFont="0" applyFill="0" applyBorder="0" applyAlignment="0" applyProtection="0"/>
    <xf numFmtId="3" fontId="14" fillId="0" borderId="0" applyFont="0" applyFill="0" applyBorder="0" applyAlignment="0" applyProtection="0"/>
    <xf numFmtId="202" fontId="14" fillId="0" borderId="0" applyFont="0" applyFill="0" applyBorder="0" applyAlignment="0" applyProtection="0"/>
    <xf numFmtId="220" fontId="25" fillId="0" borderId="0" applyFont="0" applyFill="0" applyBorder="0" applyAlignment="0" applyProtection="0"/>
    <xf numFmtId="221" fontId="25" fillId="0" borderId="0" applyFont="0" applyFill="0" applyBorder="0" applyAlignment="0" applyProtection="0"/>
    <xf numFmtId="0" fontId="14" fillId="0" borderId="0" applyFont="0" applyFill="0" applyBorder="0" applyAlignment="0" applyProtection="0"/>
    <xf numFmtId="2" fontId="14" fillId="0" borderId="0" applyFont="0" applyFill="0" applyBorder="0" applyAlignment="0" applyProtection="0"/>
    <xf numFmtId="0" fontId="118" fillId="0" borderId="0"/>
    <xf numFmtId="164" fontId="25" fillId="0" borderId="21" applyNumberFormat="0" applyBorder="0">
      <alignment horizontal="center"/>
    </xf>
    <xf numFmtId="0" fontId="95" fillId="0" borderId="0"/>
    <xf numFmtId="40" fontId="119" fillId="0" borderId="0" applyBorder="0">
      <alignment horizontal="right"/>
    </xf>
    <xf numFmtId="222" fontId="63" fillId="0" borderId="6">
      <alignment horizontal="right" vertical="center"/>
    </xf>
    <xf numFmtId="223" fontId="16" fillId="0" borderId="6">
      <alignment horizontal="right" vertical="center"/>
    </xf>
    <xf numFmtId="224" fontId="120" fillId="0" borderId="6">
      <alignment horizontal="right" vertical="center"/>
    </xf>
    <xf numFmtId="223" fontId="16" fillId="0" borderId="6">
      <alignment horizontal="right" vertical="center"/>
    </xf>
    <xf numFmtId="223" fontId="16" fillId="0" borderId="6">
      <alignment horizontal="right" vertical="center"/>
    </xf>
    <xf numFmtId="222" fontId="63" fillId="0" borderId="6">
      <alignment horizontal="right" vertical="center"/>
    </xf>
    <xf numFmtId="225" fontId="47" fillId="0" borderId="6">
      <alignment horizontal="right" vertical="center"/>
    </xf>
    <xf numFmtId="226" fontId="26" fillId="0" borderId="6">
      <alignment horizontal="right" vertical="center"/>
    </xf>
    <xf numFmtId="222" fontId="63" fillId="0" borderId="6">
      <alignment horizontal="right" vertical="center"/>
    </xf>
    <xf numFmtId="225" fontId="47" fillId="0" borderId="6">
      <alignment horizontal="right" vertical="center"/>
    </xf>
    <xf numFmtId="227" fontId="16" fillId="0" borderId="6">
      <alignment horizontal="right" vertical="center"/>
    </xf>
    <xf numFmtId="224" fontId="120" fillId="0" borderId="6">
      <alignment horizontal="right" vertical="center"/>
    </xf>
    <xf numFmtId="227" fontId="16" fillId="0" borderId="6">
      <alignment horizontal="right" vertical="center"/>
    </xf>
    <xf numFmtId="222" fontId="63" fillId="0" borderId="6">
      <alignment horizontal="right" vertical="center"/>
    </xf>
    <xf numFmtId="224" fontId="120" fillId="0" borderId="6">
      <alignment horizontal="right" vertical="center"/>
    </xf>
    <xf numFmtId="222" fontId="63" fillId="0" borderId="6">
      <alignment horizontal="right" vertical="center"/>
    </xf>
    <xf numFmtId="227" fontId="16" fillId="0" borderId="6">
      <alignment horizontal="right" vertical="center"/>
    </xf>
    <xf numFmtId="227" fontId="16" fillId="0" borderId="6">
      <alignment horizontal="right" vertical="center"/>
    </xf>
    <xf numFmtId="227" fontId="16" fillId="0" borderId="6">
      <alignment horizontal="right" vertical="center"/>
    </xf>
    <xf numFmtId="227" fontId="16" fillId="0" borderId="6">
      <alignment horizontal="right" vertical="center"/>
    </xf>
    <xf numFmtId="227" fontId="16" fillId="0" borderId="6">
      <alignment horizontal="right" vertical="center"/>
    </xf>
    <xf numFmtId="227" fontId="16" fillId="0" borderId="6">
      <alignment horizontal="right" vertical="center"/>
    </xf>
    <xf numFmtId="222" fontId="63" fillId="0" borderId="6">
      <alignment horizontal="right" vertical="center"/>
    </xf>
    <xf numFmtId="227" fontId="16" fillId="0" borderId="6">
      <alignment horizontal="right" vertical="center"/>
    </xf>
    <xf numFmtId="227" fontId="16" fillId="0" borderId="6">
      <alignment horizontal="right" vertical="center"/>
    </xf>
    <xf numFmtId="223" fontId="16" fillId="0" borderId="6">
      <alignment horizontal="right" vertical="center"/>
    </xf>
    <xf numFmtId="223" fontId="16" fillId="0" borderId="6">
      <alignment horizontal="right" vertical="center"/>
    </xf>
    <xf numFmtId="222" fontId="63" fillId="0" borderId="6">
      <alignment horizontal="right" vertical="center"/>
    </xf>
    <xf numFmtId="226" fontId="26" fillId="0" borderId="6">
      <alignment horizontal="right" vertical="center"/>
    </xf>
    <xf numFmtId="222" fontId="63" fillId="0" borderId="6">
      <alignment horizontal="right" vertical="center"/>
    </xf>
    <xf numFmtId="222" fontId="63" fillId="0" borderId="6">
      <alignment horizontal="right" vertical="center"/>
    </xf>
    <xf numFmtId="222" fontId="63" fillId="0" borderId="6">
      <alignment horizontal="right" vertical="center"/>
    </xf>
    <xf numFmtId="225" fontId="47" fillId="0" borderId="6">
      <alignment horizontal="right" vertical="center"/>
    </xf>
    <xf numFmtId="224" fontId="120" fillId="0" borderId="6">
      <alignment horizontal="right" vertical="center"/>
    </xf>
    <xf numFmtId="223" fontId="16" fillId="0" borderId="6">
      <alignment horizontal="right" vertical="center"/>
    </xf>
    <xf numFmtId="222" fontId="63" fillId="0" borderId="6">
      <alignment horizontal="right" vertical="center"/>
    </xf>
    <xf numFmtId="227" fontId="16" fillId="0" borderId="6">
      <alignment horizontal="right" vertical="center"/>
    </xf>
    <xf numFmtId="227" fontId="16" fillId="0" borderId="6">
      <alignment horizontal="right" vertical="center"/>
    </xf>
    <xf numFmtId="223" fontId="16" fillId="0" borderId="6">
      <alignment horizontal="right" vertical="center"/>
    </xf>
    <xf numFmtId="222" fontId="63" fillId="0" borderId="6">
      <alignment horizontal="right" vertical="center"/>
    </xf>
    <xf numFmtId="226" fontId="26" fillId="0" borderId="6">
      <alignment horizontal="right" vertical="center"/>
    </xf>
    <xf numFmtId="222" fontId="63" fillId="0" borderId="6">
      <alignment horizontal="right" vertical="center"/>
    </xf>
    <xf numFmtId="224" fontId="120" fillId="0" borderId="6">
      <alignment horizontal="right" vertical="center"/>
    </xf>
    <xf numFmtId="228" fontId="47" fillId="0" borderId="6">
      <alignment horizontal="right" vertical="center"/>
    </xf>
    <xf numFmtId="227" fontId="16" fillId="0" borderId="6">
      <alignment horizontal="right" vertical="center"/>
    </xf>
    <xf numFmtId="227" fontId="16" fillId="0" borderId="6">
      <alignment horizontal="right" vertical="center"/>
    </xf>
    <xf numFmtId="227" fontId="16" fillId="0" borderId="6">
      <alignment horizontal="right" vertical="center"/>
    </xf>
    <xf numFmtId="227" fontId="16" fillId="0" borderId="6">
      <alignment horizontal="right" vertical="center"/>
    </xf>
    <xf numFmtId="222" fontId="63" fillId="0" borderId="6">
      <alignment horizontal="right" vertical="center"/>
    </xf>
    <xf numFmtId="227" fontId="16" fillId="0" borderId="6">
      <alignment horizontal="right" vertical="center"/>
    </xf>
    <xf numFmtId="222" fontId="63" fillId="0" borderId="6">
      <alignment horizontal="right" vertical="center"/>
    </xf>
    <xf numFmtId="222" fontId="63" fillId="0" borderId="6">
      <alignment horizontal="right" vertical="center"/>
    </xf>
    <xf numFmtId="222" fontId="63" fillId="0" borderId="6">
      <alignment horizontal="right" vertical="center"/>
    </xf>
    <xf numFmtId="222" fontId="63" fillId="0" borderId="6">
      <alignment horizontal="right" vertical="center"/>
    </xf>
    <xf numFmtId="222" fontId="63" fillId="0" borderId="6">
      <alignment horizontal="right" vertical="center"/>
    </xf>
    <xf numFmtId="223" fontId="16" fillId="0" borderId="6">
      <alignment horizontal="right" vertical="center"/>
    </xf>
    <xf numFmtId="222" fontId="63" fillId="0" borderId="6">
      <alignment horizontal="right" vertical="center"/>
    </xf>
    <xf numFmtId="227" fontId="16" fillId="0" borderId="6">
      <alignment horizontal="right" vertical="center"/>
    </xf>
    <xf numFmtId="224" fontId="120" fillId="0" borderId="6">
      <alignment horizontal="right" vertical="center"/>
    </xf>
    <xf numFmtId="222" fontId="63" fillId="0" borderId="6">
      <alignment horizontal="right" vertical="center"/>
    </xf>
    <xf numFmtId="222" fontId="63" fillId="0" borderId="6">
      <alignment horizontal="right" vertical="center"/>
    </xf>
    <xf numFmtId="49" fontId="64" fillId="0" borderId="0" applyFill="0" applyBorder="0" applyAlignment="0"/>
    <xf numFmtId="229" fontId="14" fillId="0" borderId="0" applyFill="0" applyBorder="0" applyAlignment="0"/>
    <xf numFmtId="230" fontId="14" fillId="0" borderId="0" applyFill="0" applyBorder="0" applyAlignment="0"/>
    <xf numFmtId="3" fontId="125" fillId="0" borderId="0" applyNumberFormat="0" applyFill="0" applyBorder="0" applyAlignment="0" applyProtection="0">
      <alignment horizontal="center" wrapText="1"/>
    </xf>
    <xf numFmtId="0" fontId="126" fillId="0" borderId="3" applyBorder="0" applyAlignment="0">
      <alignment horizontal="center" vertical="center"/>
    </xf>
    <xf numFmtId="0" fontId="127" fillId="0" borderId="0" applyNumberFormat="0" applyFill="0" applyBorder="0" applyAlignment="0" applyProtection="0">
      <alignment horizontal="centerContinuous"/>
    </xf>
    <xf numFmtId="0" fontId="83" fillId="0" borderId="22" applyNumberFormat="0" applyFill="0" applyBorder="0" applyAlignment="0" applyProtection="0">
      <alignment horizontal="center" vertical="center" wrapText="1"/>
    </xf>
    <xf numFmtId="0" fontId="128" fillId="0" borderId="23" applyNumberFormat="0" applyBorder="0" applyAlignment="0">
      <alignment vertical="center"/>
    </xf>
    <xf numFmtId="231" fontId="63" fillId="0" borderId="6">
      <alignment horizontal="center"/>
    </xf>
    <xf numFmtId="0" fontId="121" fillId="0" borderId="24"/>
    <xf numFmtId="0" fontId="122" fillId="0" borderId="24"/>
    <xf numFmtId="0" fontId="6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57" fillId="0" borderId="25" applyNumberFormat="0" applyBorder="0" applyAlignment="0"/>
    <xf numFmtId="0" fontId="123" fillId="0" borderId="15" applyNumberFormat="0" applyBorder="0" applyAlignment="0">
      <alignment horizontal="center"/>
    </xf>
    <xf numFmtId="3" fontId="124" fillId="0" borderId="8" applyNumberFormat="0" applyBorder="0" applyAlignment="0"/>
    <xf numFmtId="0" fontId="87" fillId="0" borderId="26">
      <alignment horizontal="center"/>
    </xf>
    <xf numFmtId="230" fontId="63" fillId="0" borderId="0"/>
    <xf numFmtId="232" fontId="63" fillId="0" borderId="1"/>
    <xf numFmtId="0" fontId="99" fillId="0" borderId="0"/>
    <xf numFmtId="0" fontId="99" fillId="0" borderId="0"/>
    <xf numFmtId="0" fontId="129" fillId="0" borderId="27" applyFill="0" applyBorder="0" applyAlignment="0">
      <alignment horizontal="center"/>
    </xf>
    <xf numFmtId="5" fontId="130" fillId="36" borderId="3">
      <alignment vertical="top"/>
    </xf>
    <xf numFmtId="5" fontId="25" fillId="0" borderId="4">
      <alignment horizontal="left" vertical="top"/>
    </xf>
    <xf numFmtId="0" fontId="134" fillId="0" borderId="4">
      <alignment horizontal="left" vertical="center"/>
    </xf>
    <xf numFmtId="0" fontId="131" fillId="37" borderId="1">
      <alignment horizontal="left" vertical="center"/>
    </xf>
    <xf numFmtId="6" fontId="132" fillId="38" borderId="3"/>
    <xf numFmtId="5" fontId="90" fillId="0" borderId="3">
      <alignment horizontal="left" vertical="top"/>
    </xf>
    <xf numFmtId="0" fontId="133" fillId="39" borderId="0">
      <alignment horizontal="left" vertical="center"/>
    </xf>
    <xf numFmtId="233" fontId="14" fillId="0" borderId="0" applyFont="0" applyFill="0" applyBorder="0" applyAlignment="0" applyProtection="0"/>
    <xf numFmtId="234" fontId="14" fillId="0" borderId="0" applyFont="0" applyFill="0" applyBorder="0" applyAlignment="0" applyProtection="0"/>
    <xf numFmtId="42" fontId="65" fillId="0" borderId="0" applyFont="0" applyFill="0" applyBorder="0" applyAlignment="0" applyProtection="0"/>
    <xf numFmtId="44" fontId="65" fillId="0" borderId="0" applyFont="0" applyFill="0" applyBorder="0" applyAlignment="0" applyProtection="0"/>
    <xf numFmtId="0" fontId="135" fillId="0" borderId="0" applyNumberFormat="0" applyFill="0" applyBorder="0" applyAlignment="0" applyProtection="0"/>
    <xf numFmtId="42" fontId="136" fillId="0" borderId="0" applyFont="0" applyFill="0" applyBorder="0" applyAlignment="0" applyProtection="0"/>
    <xf numFmtId="44" fontId="136" fillId="0" borderId="0" applyFont="0" applyFill="0" applyBorder="0" applyAlignment="0" applyProtection="0"/>
    <xf numFmtId="0" fontId="136" fillId="0" borderId="0"/>
    <xf numFmtId="0" fontId="93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10" fillId="0" borderId="0">
      <alignment vertical="center"/>
    </xf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137" fillId="0" borderId="0"/>
    <xf numFmtId="0" fontId="138" fillId="0" borderId="28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0" fontId="139" fillId="0" borderId="0"/>
    <xf numFmtId="0" fontId="55" fillId="0" borderId="0"/>
    <xf numFmtId="174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172" fontId="140" fillId="0" borderId="0" applyFont="0" applyFill="0" applyBorder="0" applyAlignment="0" applyProtection="0"/>
    <xf numFmtId="173" fontId="140" fillId="0" borderId="0" applyFont="0" applyFill="0" applyBorder="0" applyAlignment="0" applyProtection="0"/>
    <xf numFmtId="0" fontId="36" fillId="0" borderId="0"/>
    <xf numFmtId="169" fontId="31" fillId="0" borderId="0" applyFont="0" applyFill="0" applyBorder="0" applyAlignment="0" applyProtection="0"/>
    <xf numFmtId="6" fontId="22" fillId="0" borderId="0" applyFont="0" applyFill="0" applyBorder="0" applyAlignment="0" applyProtection="0"/>
    <xf numFmtId="182" fontId="31" fillId="0" borderId="0" applyFont="0" applyFill="0" applyBorder="0" applyAlignment="0" applyProtection="0"/>
    <xf numFmtId="44" fontId="140" fillId="0" borderId="0" applyFont="0" applyFill="0" applyBorder="0" applyAlignment="0" applyProtection="0"/>
    <xf numFmtId="42" fontId="140" fillId="0" borderId="0" applyFont="0" applyFill="0" applyBorder="0" applyAlignment="0" applyProtection="0"/>
    <xf numFmtId="238" fontId="163" fillId="0" borderId="0" applyBorder="0" applyProtection="0"/>
    <xf numFmtId="0" fontId="163" fillId="0" borderId="0"/>
    <xf numFmtId="0" fontId="164" fillId="0" borderId="0"/>
    <xf numFmtId="0" fontId="164" fillId="0" borderId="0"/>
    <xf numFmtId="0" fontId="165" fillId="0" borderId="0"/>
    <xf numFmtId="43" fontId="166" fillId="0" borderId="0" applyFont="0" applyFill="0" applyBorder="0" applyAlignment="0" applyProtection="0"/>
    <xf numFmtId="0" fontId="8" fillId="0" borderId="0"/>
    <xf numFmtId="0" fontId="14" fillId="0" borderId="0"/>
    <xf numFmtId="0" fontId="14" fillId="0" borderId="0"/>
    <xf numFmtId="0" fontId="14" fillId="0" borderId="0"/>
    <xf numFmtId="0" fontId="26" fillId="0" borderId="0"/>
    <xf numFmtId="43" fontId="25" fillId="0" borderId="0" applyFont="0" applyFill="0" applyBorder="0" applyAlignment="0" applyProtection="0"/>
  </cellStyleXfs>
  <cellXfs count="445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3" fillId="0" borderId="1" xfId="0" applyFont="1" applyBorder="1" applyAlignment="1">
      <alignment horizontal="center" wrapText="1"/>
    </xf>
    <xf numFmtId="0" fontId="2" fillId="0" borderId="0" xfId="0" applyFont="1"/>
    <xf numFmtId="0" fontId="5" fillId="0" borderId="0" xfId="0" applyFont="1" applyAlignment="1">
      <alignment horizontal="centerContinuous"/>
    </xf>
    <xf numFmtId="0" fontId="150" fillId="0" borderId="32" xfId="0" applyNumberFormat="1" applyFont="1" applyFill="1" applyBorder="1" applyAlignment="1" applyProtection="1">
      <alignment horizontal="center" vertical="center"/>
    </xf>
    <xf numFmtId="0" fontId="150" fillId="0" borderId="32" xfId="0" applyNumberFormat="1" applyFont="1" applyFill="1" applyBorder="1" applyAlignment="1" applyProtection="1">
      <alignment vertical="center" wrapText="1"/>
    </xf>
    <xf numFmtId="3" fontId="150" fillId="0" borderId="32" xfId="0" applyNumberFormat="1" applyFont="1" applyFill="1" applyBorder="1" applyAlignment="1" applyProtection="1">
      <alignment vertical="center"/>
    </xf>
    <xf numFmtId="0" fontId="13" fillId="0" borderId="0" xfId="0" applyNumberFormat="1" applyFont="1" applyFill="1" applyBorder="1" applyAlignment="1" applyProtection="1">
      <alignment vertical="center"/>
    </xf>
    <xf numFmtId="165" fontId="146" fillId="0" borderId="30" xfId="0" applyNumberFormat="1" applyFont="1" applyFill="1" applyBorder="1" applyAlignment="1" applyProtection="1"/>
    <xf numFmtId="0" fontId="146" fillId="0" borderId="30" xfId="0" applyNumberFormat="1" applyFont="1" applyFill="1" applyBorder="1" applyAlignment="1" applyProtection="1">
      <alignment horizontal="center" wrapText="1"/>
    </xf>
    <xf numFmtId="0" fontId="13" fillId="0" borderId="30" xfId="0" applyNumberFormat="1" applyFont="1" applyFill="1" applyBorder="1" applyAlignment="1" applyProtection="1">
      <alignment wrapText="1"/>
    </xf>
    <xf numFmtId="0" fontId="13" fillId="0" borderId="30" xfId="0" applyNumberFormat="1" applyFont="1" applyFill="1" applyBorder="1" applyAlignment="1" applyProtection="1">
      <alignment horizontal="center" vertical="center"/>
    </xf>
    <xf numFmtId="0" fontId="146" fillId="0" borderId="3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/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centerContinuous" wrapText="1"/>
    </xf>
    <xf numFmtId="165" fontId="3" fillId="0" borderId="1" xfId="1" applyNumberFormat="1" applyFont="1" applyBorder="1"/>
    <xf numFmtId="0" fontId="3" fillId="0" borderId="0" xfId="0" applyFont="1" applyAlignment="1">
      <alignment horizontal="centerContinuous"/>
    </xf>
    <xf numFmtId="0" fontId="7" fillId="0" borderId="1" xfId="0" applyFont="1" applyBorder="1" applyAlignment="1">
      <alignment wrapText="1"/>
    </xf>
    <xf numFmtId="0" fontId="8" fillId="0" borderId="0" xfId="0" applyNumberFormat="1" applyFont="1" applyFill="1" applyBorder="1" applyAlignment="1" applyProtection="1"/>
    <xf numFmtId="3" fontId="150" fillId="0" borderId="31" xfId="0" applyNumberFormat="1" applyFont="1" applyFill="1" applyBorder="1" applyAlignment="1" applyProtection="1">
      <alignment vertical="center"/>
    </xf>
    <xf numFmtId="0" fontId="150" fillId="0" borderId="31" xfId="0" applyNumberFormat="1" applyFont="1" applyFill="1" applyBorder="1" applyAlignment="1" applyProtection="1">
      <alignment vertical="center" wrapText="1"/>
    </xf>
    <xf numFmtId="0" fontId="150" fillId="0" borderId="31" xfId="0" applyNumberFormat="1" applyFont="1" applyFill="1" applyBorder="1" applyAlignment="1" applyProtection="1">
      <alignment horizontal="center" vertical="center"/>
    </xf>
    <xf numFmtId="3" fontId="150" fillId="0" borderId="30" xfId="0" applyNumberFormat="1" applyFont="1" applyFill="1" applyBorder="1" applyAlignment="1" applyProtection="1">
      <alignment vertical="center"/>
    </xf>
    <xf numFmtId="0" fontId="150" fillId="0" borderId="30" xfId="0" applyNumberFormat="1" applyFont="1" applyFill="1" applyBorder="1" applyAlignment="1" applyProtection="1">
      <alignment vertical="center"/>
    </xf>
    <xf numFmtId="0" fontId="150" fillId="0" borderId="30" xfId="0" applyNumberFormat="1" applyFont="1" applyFill="1" applyBorder="1" applyAlignment="1" applyProtection="1">
      <alignment horizontal="center" vertical="center"/>
    </xf>
    <xf numFmtId="0" fontId="150" fillId="0" borderId="2" xfId="0" applyNumberFormat="1" applyFont="1" applyFill="1" applyBorder="1" applyAlignment="1" applyProtection="1">
      <alignment horizontal="justify" vertical="center" wrapText="1"/>
    </xf>
    <xf numFmtId="0" fontId="150" fillId="0" borderId="2" xfId="0" applyNumberFormat="1" applyFont="1" applyFill="1" applyBorder="1" applyAlignment="1" applyProtection="1">
      <alignment horizontal="justify" vertical="top"/>
    </xf>
    <xf numFmtId="0" fontId="150" fillId="0" borderId="30" xfId="0" applyNumberFormat="1" applyFont="1" applyFill="1" applyBorder="1" applyAlignment="1" applyProtection="1">
      <alignment horizontal="center" vertical="top" wrapText="1"/>
    </xf>
    <xf numFmtId="3" fontId="149" fillId="0" borderId="35" xfId="0" applyNumberFormat="1" applyFont="1" applyFill="1" applyBorder="1" applyAlignment="1" applyProtection="1">
      <alignment horizontal="center" vertical="center"/>
    </xf>
    <xf numFmtId="3" fontId="149" fillId="0" borderId="36" xfId="0" applyNumberFormat="1" applyFont="1" applyFill="1" applyBorder="1" applyAlignment="1" applyProtection="1">
      <alignment horizontal="center" vertical="center"/>
    </xf>
    <xf numFmtId="3" fontId="149" fillId="0" borderId="34" xfId="0" applyNumberFormat="1" applyFont="1" applyFill="1" applyBorder="1" applyAlignment="1" applyProtection="1">
      <alignment horizontal="center" vertical="center"/>
    </xf>
    <xf numFmtId="43" fontId="149" fillId="0" borderId="30" xfId="0" applyNumberFormat="1" applyFont="1" applyFill="1" applyBorder="1" applyAlignment="1" applyProtection="1">
      <alignment vertical="center"/>
    </xf>
    <xf numFmtId="3" fontId="148" fillId="0" borderId="30" xfId="0" applyNumberFormat="1" applyFont="1" applyFill="1" applyBorder="1" applyAlignment="1" applyProtection="1">
      <alignment horizontal="left" vertical="center"/>
    </xf>
    <xf numFmtId="3" fontId="149" fillId="0" borderId="30" xfId="0" applyNumberFormat="1" applyFont="1" applyFill="1" applyBorder="1" applyAlignment="1" applyProtection="1">
      <alignment vertical="center" wrapText="1"/>
    </xf>
    <xf numFmtId="235" fontId="149" fillId="0" borderId="30" xfId="0" applyNumberFormat="1" applyFont="1" applyFill="1" applyBorder="1" applyAlignment="1" applyProtection="1">
      <alignment horizontal="center" vertical="center"/>
    </xf>
    <xf numFmtId="3" fontId="149" fillId="0" borderId="30" xfId="0" applyNumberFormat="1" applyFont="1" applyFill="1" applyBorder="1" applyAlignment="1" applyProtection="1">
      <alignment vertical="center"/>
    </xf>
    <xf numFmtId="235" fontId="149" fillId="0" borderId="30" xfId="0" applyNumberFormat="1" applyFont="1" applyFill="1" applyBorder="1" applyAlignment="1" applyProtection="1">
      <alignment vertical="center"/>
    </xf>
    <xf numFmtId="3" fontId="149" fillId="0" borderId="30" xfId="0" applyNumberFormat="1" applyFont="1" applyFill="1" applyBorder="1" applyAlignment="1" applyProtection="1">
      <alignment horizontal="left" vertical="center"/>
    </xf>
    <xf numFmtId="3" fontId="149" fillId="0" borderId="30" xfId="0" applyNumberFormat="1" applyFont="1" applyFill="1" applyBorder="1" applyAlignment="1" applyProtection="1">
      <alignment horizontal="center" vertical="center"/>
    </xf>
    <xf numFmtId="235" fontId="148" fillId="0" borderId="30" xfId="0" applyNumberFormat="1" applyFont="1" applyFill="1" applyBorder="1" applyAlignment="1" applyProtection="1">
      <alignment vertical="center"/>
    </xf>
    <xf numFmtId="3" fontId="148" fillId="0" borderId="30" xfId="0" applyNumberFormat="1" applyFont="1" applyFill="1" applyBorder="1" applyAlignment="1" applyProtection="1">
      <alignment vertical="center"/>
    </xf>
    <xf numFmtId="235" fontId="148" fillId="0" borderId="30" xfId="0" applyNumberFormat="1" applyFont="1" applyFill="1" applyBorder="1" applyAlignment="1" applyProtection="1">
      <alignment horizontal="center" vertical="center" wrapText="1"/>
    </xf>
    <xf numFmtId="3" fontId="148" fillId="0" borderId="30" xfId="0" applyNumberFormat="1" applyFont="1" applyFill="1" applyBorder="1" applyAlignment="1" applyProtection="1">
      <alignment horizontal="center" vertical="center" wrapText="1"/>
    </xf>
    <xf numFmtId="3" fontId="148" fillId="0" borderId="30" xfId="0" applyNumberFormat="1" applyFont="1" applyFill="1" applyBorder="1" applyAlignment="1" applyProtection="1">
      <alignment horizontal="center" vertical="center"/>
    </xf>
    <xf numFmtId="0" fontId="144" fillId="0" borderId="0" xfId="0" applyNumberFormat="1" applyFont="1" applyFill="1" applyBorder="1" applyAlignment="1" applyProtection="1">
      <alignment horizontal="left" vertical="center"/>
      <protection locked="0"/>
    </xf>
    <xf numFmtId="0" fontId="14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42" fillId="0" borderId="0" xfId="0" applyNumberFormat="1" applyFont="1" applyFill="1" applyBorder="1" applyAlignment="1" applyProtection="1">
      <protection locked="0"/>
    </xf>
    <xf numFmtId="0" fontId="143" fillId="0" borderId="0" xfId="0" applyNumberFormat="1" applyFont="1" applyFill="1" applyBorder="1" applyAlignment="1" applyProtection="1">
      <protection locked="0"/>
    </xf>
    <xf numFmtId="0" fontId="147" fillId="0" borderId="0" xfId="0" applyNumberFormat="1" applyFont="1" applyFill="1" applyBorder="1" applyAlignment="1" applyProtection="1">
      <alignment horizontal="centerContinuous" vertical="center" wrapText="1"/>
    </xf>
    <xf numFmtId="0" fontId="13" fillId="0" borderId="0" xfId="0" applyNumberFormat="1" applyFont="1" applyFill="1" applyBorder="1" applyAlignment="1" applyProtection="1">
      <alignment horizontal="left" vertical="center" wrapText="1"/>
    </xf>
    <xf numFmtId="0" fontId="13" fillId="0" borderId="0" xfId="0" applyNumberFormat="1" applyFont="1" applyFill="1" applyBorder="1" applyAlignment="1" applyProtection="1">
      <alignment horizontal="centerContinuous" vertical="center" wrapText="1"/>
    </xf>
    <xf numFmtId="0" fontId="146" fillId="0" borderId="0" xfId="0" applyNumberFormat="1" applyFont="1" applyFill="1" applyBorder="1" applyAlignment="1" applyProtection="1">
      <alignment horizontal="centerContinuous" vertical="center" wrapText="1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/>
    <xf numFmtId="0" fontId="2" fillId="0" borderId="30" xfId="0" applyFont="1" applyBorder="1" applyAlignment="1">
      <alignment horizontal="center" vertical="center"/>
    </xf>
    <xf numFmtId="0" fontId="2" fillId="0" borderId="30" xfId="0" applyFont="1" applyBorder="1"/>
    <xf numFmtId="0" fontId="2" fillId="0" borderId="30" xfId="0" applyFont="1" applyBorder="1" applyAlignment="1">
      <alignment wrapText="1"/>
    </xf>
    <xf numFmtId="0" fontId="2" fillId="0" borderId="30" xfId="0" applyFont="1" applyBorder="1" applyAlignment="1">
      <alignment vertical="center" wrapText="1"/>
    </xf>
    <xf numFmtId="235" fontId="146" fillId="0" borderId="30" xfId="0" applyNumberFormat="1" applyFont="1" applyFill="1" applyBorder="1" applyAlignment="1" applyProtection="1"/>
    <xf numFmtId="0" fontId="144" fillId="0" borderId="0" xfId="0" quotePrefix="1" applyNumberFormat="1" applyFont="1" applyFill="1" applyBorder="1" applyAlignment="1" applyProtection="1">
      <alignment horizontal="left" vertical="center" wrapText="1"/>
      <protection locked="0"/>
    </xf>
    <xf numFmtId="165" fontId="2" fillId="0" borderId="30" xfId="1" applyNumberFormat="1" applyFont="1" applyBorder="1"/>
    <xf numFmtId="0" fontId="7" fillId="0" borderId="30" xfId="0" applyFont="1" applyBorder="1" applyAlignment="1">
      <alignment horizontal="center" vertical="center"/>
    </xf>
    <xf numFmtId="165" fontId="2" fillId="0" borderId="30" xfId="1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0" fontId="3" fillId="0" borderId="30" xfId="0" applyFont="1" applyBorder="1" applyAlignment="1">
      <alignment wrapText="1"/>
    </xf>
    <xf numFmtId="0" fontId="8" fillId="0" borderId="37" xfId="0" applyNumberFormat="1" applyFont="1" applyFill="1" applyBorder="1" applyAlignment="1" applyProtection="1"/>
    <xf numFmtId="0" fontId="146" fillId="0" borderId="30" xfId="0" applyNumberFormat="1" applyFont="1" applyFill="1" applyBorder="1" applyAlignment="1" applyProtection="1">
      <alignment horizontal="centerContinuous" vertical="center"/>
    </xf>
    <xf numFmtId="0" fontId="13" fillId="0" borderId="30" xfId="0" applyNumberFormat="1" applyFont="1" applyFill="1" applyBorder="1" applyAlignment="1" applyProtection="1">
      <alignment vertical="center"/>
    </xf>
    <xf numFmtId="165" fontId="13" fillId="0" borderId="30" xfId="0" applyNumberFormat="1" applyFont="1" applyFill="1" applyBorder="1" applyAlignment="1" applyProtection="1">
      <alignment horizontal="right" vertical="center"/>
    </xf>
    <xf numFmtId="0" fontId="13" fillId="0" borderId="0" xfId="0" applyNumberFormat="1" applyFont="1" applyFill="1" applyBorder="1" applyAlignment="1" applyProtection="1">
      <alignment horizontal="left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/>
    <xf numFmtId="0" fontId="2" fillId="0" borderId="30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 wrapText="1"/>
    </xf>
    <xf numFmtId="0" fontId="2" fillId="0" borderId="38" xfId="0" applyFont="1" applyBorder="1" applyAlignment="1">
      <alignment horizontal="center" vertical="center"/>
    </xf>
    <xf numFmtId="0" fontId="2" fillId="0" borderId="38" xfId="0" applyFont="1" applyBorder="1" applyAlignment="1">
      <alignment horizontal="left" vertical="center"/>
    </xf>
    <xf numFmtId="0" fontId="2" fillId="0" borderId="3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Continuous" vertical="center" wrapText="1"/>
    </xf>
    <xf numFmtId="0" fontId="3" fillId="0" borderId="1" xfId="0" applyFont="1" applyBorder="1" applyAlignment="1">
      <alignment horizontal="centerContinuous" vertical="center"/>
    </xf>
    <xf numFmtId="0" fontId="2" fillId="0" borderId="39" xfId="0" applyFont="1" applyBorder="1" applyAlignment="1">
      <alignment horizontal="centerContinuous" vertical="center" wrapText="1"/>
    </xf>
    <xf numFmtId="0" fontId="2" fillId="0" borderId="38" xfId="0" applyFont="1" applyBorder="1" applyAlignment="1">
      <alignment horizontal="centerContinuous" vertical="center" wrapText="1"/>
    </xf>
    <xf numFmtId="0" fontId="2" fillId="0" borderId="35" xfId="0" applyFont="1" applyBorder="1" applyAlignment="1">
      <alignment horizontal="centerContinuous" vertical="center"/>
    </xf>
    <xf numFmtId="0" fontId="2" fillId="0" borderId="36" xfId="0" applyFont="1" applyBorder="1" applyAlignment="1">
      <alignment horizontal="centerContinuous" vertical="center" wrapText="1"/>
    </xf>
    <xf numFmtId="165" fontId="2" fillId="0" borderId="31" xfId="1" applyNumberFormat="1" applyFont="1" applyBorder="1" applyAlignment="1">
      <alignment horizontal="center" vertical="center"/>
    </xf>
    <xf numFmtId="165" fontId="3" fillId="0" borderId="31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 wrapText="1"/>
    </xf>
    <xf numFmtId="0" fontId="151" fillId="0" borderId="30" xfId="0" applyFont="1" applyBorder="1" applyAlignment="1">
      <alignment horizontal="center" vertical="center" wrapText="1"/>
    </xf>
    <xf numFmtId="0" fontId="3" fillId="0" borderId="0" xfId="0" applyFont="1" applyAlignment="1">
      <alignment horizontal="centerContinuous" wrapText="1"/>
    </xf>
    <xf numFmtId="0" fontId="3" fillId="0" borderId="30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1" xfId="0" applyFont="1" applyBorder="1"/>
    <xf numFmtId="165" fontId="2" fillId="0" borderId="30" xfId="1" applyNumberFormat="1" applyFont="1" applyBorder="1" applyAlignment="1">
      <alignment horizontal="center" vertical="center" wrapText="1"/>
    </xf>
    <xf numFmtId="165" fontId="2" fillId="0" borderId="30" xfId="1" applyNumberFormat="1" applyFont="1" applyBorder="1" applyAlignment="1">
      <alignment vertical="center"/>
    </xf>
    <xf numFmtId="0" fontId="155" fillId="0" borderId="0" xfId="0" applyFont="1"/>
    <xf numFmtId="0" fontId="155" fillId="0" borderId="0" xfId="0" applyFont="1" applyAlignment="1">
      <alignment vertical="center"/>
    </xf>
    <xf numFmtId="0" fontId="155" fillId="0" borderId="0" xfId="0" applyFont="1" applyAlignment="1">
      <alignment wrapText="1"/>
    </xf>
    <xf numFmtId="0" fontId="146" fillId="0" borderId="32" xfId="0" applyNumberFormat="1" applyFont="1" applyFill="1" applyBorder="1" applyAlignment="1" applyProtection="1">
      <alignment horizontal="center" vertical="center"/>
    </xf>
    <xf numFmtId="0" fontId="146" fillId="0" borderId="32" xfId="0" applyNumberFormat="1" applyFont="1" applyFill="1" applyBorder="1" applyAlignment="1" applyProtection="1">
      <alignment horizontal="center" vertical="center" wrapText="1"/>
    </xf>
    <xf numFmtId="0" fontId="146" fillId="0" borderId="29" xfId="0" applyNumberFormat="1" applyFont="1" applyFill="1" applyBorder="1" applyAlignment="1" applyProtection="1"/>
    <xf numFmtId="0" fontId="13" fillId="0" borderId="29" xfId="0" applyNumberFormat="1" applyFont="1" applyFill="1" applyBorder="1" applyAlignment="1" applyProtection="1"/>
    <xf numFmtId="0" fontId="3" fillId="0" borderId="30" xfId="0" applyFont="1" applyBorder="1" applyAlignment="1">
      <alignment horizontal="center" vertical="center"/>
    </xf>
    <xf numFmtId="237" fontId="3" fillId="0" borderId="30" xfId="0" applyNumberFormat="1" applyFont="1" applyBorder="1" applyAlignment="1">
      <alignment horizontal="center" vertical="center" wrapText="1"/>
    </xf>
    <xf numFmtId="235" fontId="3" fillId="0" borderId="1" xfId="1" applyNumberFormat="1" applyFont="1" applyBorder="1"/>
    <xf numFmtId="0" fontId="3" fillId="0" borderId="1" xfId="0" applyFont="1" applyBorder="1" applyAlignment="1">
      <alignment horizontal="left" wrapText="1"/>
    </xf>
    <xf numFmtId="43" fontId="2" fillId="0" borderId="30" xfId="0" applyNumberFormat="1" applyFont="1" applyBorder="1" applyAlignment="1">
      <alignment horizontal="center" vertical="center" wrapText="1"/>
    </xf>
    <xf numFmtId="3" fontId="149" fillId="0" borderId="29" xfId="0" applyNumberFormat="1" applyFont="1" applyFill="1" applyBorder="1" applyAlignment="1" applyProtection="1">
      <alignment horizontal="left" vertical="center"/>
    </xf>
    <xf numFmtId="3" fontId="148" fillId="0" borderId="29" xfId="0" applyNumberFormat="1" applyFont="1" applyFill="1" applyBorder="1" applyAlignment="1" applyProtection="1">
      <alignment vertical="center"/>
    </xf>
    <xf numFmtId="3" fontId="149" fillId="0" borderId="29" xfId="0" applyNumberFormat="1" applyFont="1" applyFill="1" applyBorder="1" applyAlignment="1" applyProtection="1">
      <alignment horizontal="center" vertical="center"/>
    </xf>
    <xf numFmtId="3" fontId="148" fillId="0" borderId="0" xfId="0" applyNumberFormat="1" applyFont="1" applyFill="1" applyBorder="1" applyAlignment="1" applyProtection="1">
      <alignment vertical="center"/>
    </xf>
    <xf numFmtId="3" fontId="149" fillId="0" borderId="0" xfId="0" applyNumberFormat="1" applyFont="1" applyFill="1" applyBorder="1" applyAlignment="1" applyProtection="1">
      <alignment horizontal="center" vertical="center"/>
    </xf>
    <xf numFmtId="3" fontId="149" fillId="0" borderId="36" xfId="0" quotePrefix="1" applyNumberFormat="1" applyFont="1" applyFill="1" applyBorder="1" applyAlignment="1" applyProtection="1">
      <alignment horizontal="center" vertical="center"/>
    </xf>
    <xf numFmtId="3" fontId="151" fillId="0" borderId="0" xfId="0" applyNumberFormat="1" applyFont="1" applyBorder="1" applyAlignment="1">
      <alignment horizontal="center" vertical="center" wrapText="1"/>
    </xf>
    <xf numFmtId="0" fontId="154" fillId="0" borderId="0" xfId="0" applyFont="1" applyBorder="1" applyAlignment="1">
      <alignment horizontal="center" vertical="center" wrapText="1"/>
    </xf>
    <xf numFmtId="0" fontId="151" fillId="0" borderId="47" xfId="0" applyFont="1" applyBorder="1" applyAlignment="1">
      <alignment horizontal="center" vertical="center" wrapText="1"/>
    </xf>
    <xf numFmtId="0" fontId="151" fillId="0" borderId="48" xfId="0" applyFont="1" applyBorder="1" applyAlignment="1">
      <alignment horizontal="center" vertical="center" wrapText="1"/>
    </xf>
    <xf numFmtId="0" fontId="156" fillId="0" borderId="47" xfId="0" applyFont="1" applyBorder="1" applyAlignment="1">
      <alignment horizontal="center" vertical="center" wrapText="1"/>
    </xf>
    <xf numFmtId="0" fontId="154" fillId="0" borderId="47" xfId="0" applyFont="1" applyBorder="1" applyAlignment="1">
      <alignment horizontal="center" vertical="center" wrapText="1"/>
    </xf>
    <xf numFmtId="3" fontId="151" fillId="0" borderId="48" xfId="0" applyNumberFormat="1" applyFont="1" applyBorder="1" applyAlignment="1">
      <alignment horizontal="center" vertical="center" wrapText="1"/>
    </xf>
    <xf numFmtId="0" fontId="156" fillId="0" borderId="0" xfId="0" applyFont="1" applyBorder="1" applyAlignment="1">
      <alignment horizontal="center" vertical="center" wrapText="1"/>
    </xf>
    <xf numFmtId="0" fontId="152" fillId="0" borderId="0" xfId="0" applyFont="1" applyBorder="1" applyAlignment="1">
      <alignment horizontal="center" vertical="center" wrapText="1"/>
    </xf>
    <xf numFmtId="0" fontId="154" fillId="0" borderId="47" xfId="0" applyFont="1" applyBorder="1" applyAlignment="1">
      <alignment horizontal="left" vertical="center" wrapText="1"/>
    </xf>
    <xf numFmtId="0" fontId="151" fillId="0" borderId="47" xfId="0" applyFont="1" applyBorder="1" applyAlignment="1">
      <alignment horizontal="justify" vertical="center" wrapText="1"/>
    </xf>
    <xf numFmtId="0" fontId="151" fillId="0" borderId="47" xfId="0" applyFont="1" applyBorder="1" applyAlignment="1">
      <alignment horizontal="left" vertical="center" wrapText="1"/>
    </xf>
    <xf numFmtId="3" fontId="151" fillId="0" borderId="47" xfId="0" applyNumberFormat="1" applyFont="1" applyBorder="1" applyAlignment="1">
      <alignment horizontal="center" vertical="center" wrapText="1"/>
    </xf>
    <xf numFmtId="0" fontId="156" fillId="0" borderId="47" xfId="0" applyFont="1" applyBorder="1" applyAlignment="1">
      <alignment horizontal="justify" vertical="center" wrapText="1"/>
    </xf>
    <xf numFmtId="0" fontId="0" fillId="0" borderId="50" xfId="0" applyBorder="1" applyAlignment="1">
      <alignment vertical="center" wrapText="1"/>
    </xf>
    <xf numFmtId="0" fontId="152" fillId="0" borderId="14" xfId="0" applyFont="1" applyBorder="1" applyAlignment="1">
      <alignment horizontal="center" vertical="center" wrapText="1"/>
    </xf>
    <xf numFmtId="0" fontId="152" fillId="0" borderId="51" xfId="0" applyFont="1" applyBorder="1" applyAlignment="1">
      <alignment horizontal="center" vertical="center" wrapText="1"/>
    </xf>
    <xf numFmtId="3" fontId="152" fillId="0" borderId="47" xfId="0" applyNumberFormat="1" applyFont="1" applyBorder="1" applyAlignment="1">
      <alignment horizontal="center" vertical="center" wrapText="1"/>
    </xf>
    <xf numFmtId="3" fontId="157" fillId="0" borderId="47" xfId="0" applyNumberFormat="1" applyFont="1" applyBorder="1" applyAlignment="1">
      <alignment horizontal="center" vertical="center" wrapText="1"/>
    </xf>
    <xf numFmtId="0" fontId="154" fillId="0" borderId="48" xfId="0" applyFont="1" applyBorder="1" applyAlignment="1">
      <alignment horizontal="justify" vertical="center" wrapText="1"/>
    </xf>
    <xf numFmtId="3" fontId="157" fillId="0" borderId="47" xfId="0" applyNumberFormat="1" applyFont="1" applyBorder="1" applyAlignment="1">
      <alignment horizontal="justify" vertical="center" wrapText="1"/>
    </xf>
    <xf numFmtId="3" fontId="152" fillId="0" borderId="0" xfId="0" applyNumberFormat="1" applyFont="1" applyBorder="1" applyAlignment="1">
      <alignment horizontal="center" vertical="center" wrapText="1"/>
    </xf>
    <xf numFmtId="0" fontId="159" fillId="0" borderId="53" xfId="0" applyFont="1" applyBorder="1" applyAlignment="1">
      <alignment horizontal="center" vertical="center" wrapText="1"/>
    </xf>
    <xf numFmtId="0" fontId="161" fillId="0" borderId="54" xfId="0" applyFont="1" applyBorder="1" applyAlignment="1">
      <alignment horizontal="center" vertical="center" wrapText="1"/>
    </xf>
    <xf numFmtId="0" fontId="154" fillId="0" borderId="55" xfId="0" applyFont="1" applyBorder="1" applyAlignment="1">
      <alignment horizontal="left" vertical="center" wrapText="1"/>
    </xf>
    <xf numFmtId="0" fontId="154" fillId="0" borderId="54" xfId="0" applyFont="1" applyBorder="1" applyAlignment="1">
      <alignment horizontal="left" vertical="center" wrapText="1"/>
    </xf>
    <xf numFmtId="0" fontId="151" fillId="0" borderId="54" xfId="0" applyFont="1" applyBorder="1" applyAlignment="1">
      <alignment horizontal="center" vertical="center" wrapText="1"/>
    </xf>
    <xf numFmtId="3" fontId="154" fillId="0" borderId="54" xfId="0" applyNumberFormat="1" applyFont="1" applyBorder="1" applyAlignment="1">
      <alignment horizontal="left" vertical="center" wrapText="1"/>
    </xf>
    <xf numFmtId="3" fontId="157" fillId="0" borderId="54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right"/>
    </xf>
    <xf numFmtId="0" fontId="13" fillId="0" borderId="0" xfId="0" applyNumberFormat="1" applyFont="1" applyFill="1" applyBorder="1" applyAlignment="1" applyProtection="1">
      <alignment horizontal="right" vertical="center"/>
    </xf>
    <xf numFmtId="0" fontId="13" fillId="0" borderId="0" xfId="0" applyNumberFormat="1" applyFont="1" applyFill="1" applyBorder="1" applyAlignment="1" applyProtection="1">
      <alignment horizontal="centerContinuous" vertical="center"/>
    </xf>
    <xf numFmtId="3" fontId="151" fillId="0" borderId="0" xfId="0" applyNumberFormat="1" applyFont="1" applyBorder="1" applyAlignment="1">
      <alignment horizontal="left" vertical="center" wrapText="1"/>
    </xf>
    <xf numFmtId="0" fontId="152" fillId="0" borderId="4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165" fillId="0" borderId="0" xfId="0" applyFont="1"/>
    <xf numFmtId="0" fontId="167" fillId="0" borderId="0" xfId="0" applyFont="1" applyAlignment="1">
      <alignment horizontal="centerContinuous" vertical="center" wrapText="1"/>
    </xf>
    <xf numFmtId="0" fontId="167" fillId="0" borderId="0" xfId="0" applyFont="1" applyAlignment="1">
      <alignment horizontal="centerContinuous" vertical="center"/>
    </xf>
    <xf numFmtId="0" fontId="167" fillId="0" borderId="0" xfId="0" applyFont="1" applyAlignment="1">
      <alignment vertical="center"/>
    </xf>
    <xf numFmtId="0" fontId="167" fillId="0" borderId="1" xfId="0" applyFont="1" applyBorder="1" applyAlignment="1">
      <alignment horizontal="center" vertical="center"/>
    </xf>
    <xf numFmtId="0" fontId="167" fillId="0" borderId="1" xfId="0" applyFont="1" applyBorder="1" applyAlignment="1">
      <alignment horizontal="center" vertical="center" wrapText="1"/>
    </xf>
    <xf numFmtId="0" fontId="167" fillId="0" borderId="30" xfId="0" applyFont="1" applyBorder="1" applyAlignment="1">
      <alignment horizontal="center" vertical="center"/>
    </xf>
    <xf numFmtId="0" fontId="168" fillId="0" borderId="30" xfId="1322" applyFont="1" applyBorder="1" applyAlignment="1">
      <alignment vertical="center" wrapText="1"/>
    </xf>
    <xf numFmtId="165" fontId="165" fillId="0" borderId="30" xfId="1" applyNumberFormat="1" applyFont="1" applyBorder="1" applyAlignment="1">
      <alignment horizontal="center" vertical="center" wrapText="1"/>
    </xf>
    <xf numFmtId="0" fontId="165" fillId="0" borderId="30" xfId="0" applyFont="1" applyBorder="1" applyAlignment="1">
      <alignment horizontal="center" vertical="center"/>
    </xf>
    <xf numFmtId="0" fontId="165" fillId="0" borderId="30" xfId="0" applyFont="1" applyBorder="1" applyAlignment="1">
      <alignment horizontal="center" wrapText="1"/>
    </xf>
    <xf numFmtId="165" fontId="165" fillId="0" borderId="30" xfId="1" applyNumberFormat="1" applyFont="1" applyBorder="1"/>
    <xf numFmtId="0" fontId="165" fillId="0" borderId="30" xfId="0" applyFont="1" applyBorder="1"/>
    <xf numFmtId="0" fontId="165" fillId="0" borderId="30" xfId="0" applyFont="1" applyBorder="1" applyAlignment="1">
      <alignment horizontal="left" vertical="center"/>
    </xf>
    <xf numFmtId="0" fontId="165" fillId="0" borderId="0" xfId="0" applyFont="1" applyAlignment="1">
      <alignment vertical="center"/>
    </xf>
    <xf numFmtId="0" fontId="165" fillId="0" borderId="0" xfId="0" applyFont="1" applyAlignment="1">
      <alignment wrapText="1"/>
    </xf>
    <xf numFmtId="0" fontId="165" fillId="0" borderId="0" xfId="0" applyFont="1" applyAlignment="1">
      <alignment horizontal="centerContinuous" vertical="center"/>
    </xf>
    <xf numFmtId="236" fontId="167" fillId="0" borderId="3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" vertical="center"/>
    </xf>
    <xf numFmtId="236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0" fontId="3" fillId="0" borderId="0" xfId="0" applyFont="1" applyBorder="1" applyAlignment="1">
      <alignment vertical="center"/>
    </xf>
    <xf numFmtId="0" fontId="165" fillId="0" borderId="0" xfId="0" applyFont="1" applyAlignment="1">
      <alignment horizontal="left"/>
    </xf>
    <xf numFmtId="0" fontId="169" fillId="0" borderId="0" xfId="0" applyFont="1"/>
    <xf numFmtId="0" fontId="167" fillId="0" borderId="30" xfId="0" applyFont="1" applyBorder="1" applyAlignment="1">
      <alignment horizontal="center" vertical="center" wrapText="1"/>
    </xf>
    <xf numFmtId="0" fontId="165" fillId="0" borderId="30" xfId="0" applyFont="1" applyBorder="1" applyAlignment="1">
      <alignment horizontal="left" vertical="center" wrapText="1"/>
    </xf>
    <xf numFmtId="165" fontId="165" fillId="0" borderId="30" xfId="1" applyNumberFormat="1" applyFont="1" applyBorder="1" applyAlignment="1">
      <alignment horizontal="center" vertical="center"/>
    </xf>
    <xf numFmtId="0" fontId="165" fillId="0" borderId="30" xfId="0" applyFont="1" applyBorder="1" applyAlignment="1">
      <alignment horizontal="center" vertical="center" wrapText="1"/>
    </xf>
    <xf numFmtId="165" fontId="167" fillId="0" borderId="30" xfId="1" applyNumberFormat="1" applyFont="1" applyBorder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/>
    <xf numFmtId="0" fontId="3" fillId="0" borderId="30" xfId="0" applyFont="1" applyBorder="1" applyAlignment="1">
      <alignment horizontal="left" vertical="center"/>
    </xf>
    <xf numFmtId="165" fontId="3" fillId="0" borderId="30" xfId="0" applyNumberFormat="1" applyFont="1" applyBorder="1" applyAlignment="1">
      <alignment horizontal="center" vertical="center"/>
    </xf>
    <xf numFmtId="3" fontId="151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151" fillId="0" borderId="30" xfId="0" applyFont="1" applyBorder="1" applyAlignment="1">
      <alignment horizontal="left" vertical="center" wrapText="1"/>
    </xf>
    <xf numFmtId="0" fontId="155" fillId="0" borderId="0" xfId="0" applyFont="1" applyAlignment="1">
      <alignment horizontal="center"/>
    </xf>
    <xf numFmtId="0" fontId="155" fillId="0" borderId="0" xfId="0" applyFont="1" applyAlignment="1">
      <alignment horizontal="center" wrapText="1"/>
    </xf>
    <xf numFmtId="0" fontId="6" fillId="0" borderId="30" xfId="0" applyFont="1" applyBorder="1" applyAlignment="1">
      <alignment horizontal="left" vertical="center" wrapText="1"/>
    </xf>
    <xf numFmtId="165" fontId="6" fillId="0" borderId="30" xfId="1" applyNumberFormat="1" applyFont="1" applyBorder="1" applyAlignment="1">
      <alignment horizontal="left" vertical="center" wrapText="1"/>
    </xf>
    <xf numFmtId="165" fontId="6" fillId="0" borderId="30" xfId="0" applyNumberFormat="1" applyFont="1" applyBorder="1" applyAlignment="1">
      <alignment horizontal="left" vertical="center" wrapText="1"/>
    </xf>
    <xf numFmtId="0" fontId="2" fillId="2" borderId="0" xfId="0" applyFont="1" applyFill="1"/>
    <xf numFmtId="165" fontId="2" fillId="0" borderId="0" xfId="0" applyNumberFormat="1" applyFont="1"/>
    <xf numFmtId="0" fontId="165" fillId="0" borderId="1" xfId="0" applyFont="1" applyBorder="1" applyAlignment="1">
      <alignment vertical="center" wrapText="1"/>
    </xf>
    <xf numFmtId="165" fontId="165" fillId="0" borderId="1" xfId="1" applyNumberFormat="1" applyFont="1" applyBorder="1" applyAlignment="1">
      <alignment vertical="center"/>
    </xf>
    <xf numFmtId="165" fontId="165" fillId="0" borderId="30" xfId="0" applyNumberFormat="1" applyFont="1" applyBorder="1" applyAlignment="1">
      <alignment horizontal="center" vertical="center" wrapText="1"/>
    </xf>
    <xf numFmtId="0" fontId="165" fillId="0" borderId="1" xfId="0" applyFont="1" applyBorder="1" applyAlignment="1">
      <alignment horizontal="center" vertical="center"/>
    </xf>
    <xf numFmtId="0" fontId="165" fillId="2" borderId="1" xfId="0" applyFont="1" applyFill="1" applyBorder="1" applyAlignment="1">
      <alignment horizontal="center" vertical="center"/>
    </xf>
    <xf numFmtId="0" fontId="165" fillId="2" borderId="1" xfId="0" applyFont="1" applyFill="1" applyBorder="1" applyAlignment="1">
      <alignment vertical="center" wrapText="1"/>
    </xf>
    <xf numFmtId="165" fontId="165" fillId="2" borderId="1" xfId="1" applyNumberFormat="1" applyFont="1" applyFill="1" applyBorder="1" applyAlignment="1">
      <alignment vertical="center"/>
    </xf>
    <xf numFmtId="165" fontId="165" fillId="0" borderId="1" xfId="1" applyNumberFormat="1" applyFont="1" applyBorder="1"/>
    <xf numFmtId="0" fontId="165" fillId="0" borderId="1" xfId="0" applyFont="1" applyBorder="1"/>
    <xf numFmtId="0" fontId="165" fillId="0" borderId="1" xfId="0" applyFont="1" applyBorder="1" applyAlignment="1">
      <alignment horizontal="left" vertical="center"/>
    </xf>
    <xf numFmtId="165" fontId="165" fillId="0" borderId="1" xfId="0" applyNumberFormat="1" applyFont="1" applyBorder="1" applyAlignment="1">
      <alignment horizontal="center" vertical="center" wrapText="1"/>
    </xf>
    <xf numFmtId="236" fontId="167" fillId="0" borderId="1" xfId="0" applyNumberFormat="1" applyFont="1" applyBorder="1" applyAlignment="1">
      <alignment horizontal="center" vertical="center" wrapText="1"/>
    </xf>
    <xf numFmtId="165" fontId="167" fillId="0" borderId="1" xfId="1" applyNumberFormat="1" applyFont="1" applyBorder="1" applyAlignment="1">
      <alignment horizontal="right" vertical="center"/>
    </xf>
    <xf numFmtId="0" fontId="4" fillId="0" borderId="0" xfId="0" applyFont="1" applyAlignment="1">
      <alignment horizontal="centerContinuous"/>
    </xf>
    <xf numFmtId="0" fontId="2" fillId="0" borderId="0" xfId="0" applyFont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167" fillId="0" borderId="30" xfId="0" applyFont="1" applyBorder="1" applyAlignment="1">
      <alignment horizontal="center" vertical="center"/>
    </xf>
    <xf numFmtId="0" fontId="153" fillId="0" borderId="0" xfId="0" applyFont="1" applyFill="1" applyAlignment="1">
      <alignment vertical="center"/>
    </xf>
    <xf numFmtId="0" fontId="167" fillId="0" borderId="31" xfId="0" applyFont="1" applyFill="1" applyBorder="1" applyAlignment="1">
      <alignment horizontal="center" vertical="center" wrapText="1"/>
    </xf>
    <xf numFmtId="0" fontId="15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74" fillId="0" borderId="0" xfId="0" applyFont="1" applyFill="1" applyAlignment="1">
      <alignment vertical="center"/>
    </xf>
    <xf numFmtId="0" fontId="175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0" fillId="0" borderId="30" xfId="1328" quotePrefix="1" applyFont="1" applyBorder="1" applyAlignment="1">
      <alignment horizontal="center" vertical="center" wrapText="1"/>
    </xf>
    <xf numFmtId="0" fontId="10" fillId="0" borderId="30" xfId="1328" quotePrefix="1" applyFont="1" applyBorder="1" applyAlignment="1">
      <alignment horizontal="left" vertical="center" wrapText="1"/>
    </xf>
    <xf numFmtId="1" fontId="10" fillId="0" borderId="30" xfId="1328" quotePrefix="1" applyNumberFormat="1" applyFont="1" applyBorder="1" applyAlignment="1">
      <alignment horizontal="center" vertical="center" wrapText="1"/>
    </xf>
    <xf numFmtId="165" fontId="10" fillId="0" borderId="30" xfId="1329" applyNumberFormat="1" applyFont="1" applyBorder="1" applyAlignment="1">
      <alignment vertical="center"/>
    </xf>
    <xf numFmtId="165" fontId="10" fillId="0" borderId="30" xfId="1328" quotePrefix="1" applyNumberFormat="1" applyFont="1" applyBorder="1" applyAlignment="1">
      <alignment horizontal="center" vertical="center" wrapText="1"/>
    </xf>
    <xf numFmtId="0" fontId="162" fillId="0" borderId="30" xfId="1328" applyFont="1" applyBorder="1" applyAlignment="1">
      <alignment horizontal="center" vertical="center" wrapText="1"/>
    </xf>
    <xf numFmtId="0" fontId="162" fillId="0" borderId="30" xfId="1327" applyFont="1" applyBorder="1" applyAlignment="1">
      <alignment horizontal="center" vertical="center"/>
    </xf>
    <xf numFmtId="0" fontId="162" fillId="0" borderId="30" xfId="1327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3" fillId="0" borderId="30" xfId="0" applyFont="1" applyBorder="1" applyAlignment="1">
      <alignment vertical="center"/>
    </xf>
    <xf numFmtId="1" fontId="3" fillId="0" borderId="30" xfId="0" applyNumberFormat="1" applyFont="1" applyBorder="1" applyAlignment="1">
      <alignment horizontal="center" vertical="center"/>
    </xf>
    <xf numFmtId="165" fontId="3" fillId="0" borderId="30" xfId="0" applyNumberFormat="1" applyFont="1" applyBorder="1" applyAlignment="1">
      <alignment vertical="center"/>
    </xf>
    <xf numFmtId="3" fontId="10" fillId="0" borderId="30" xfId="1328" quotePrefix="1" applyNumberFormat="1" applyFont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4" fillId="0" borderId="30" xfId="0" quotePrefix="1" applyFont="1" applyBorder="1" applyAlignment="1">
      <alignment vertical="center" wrapText="1"/>
    </xf>
    <xf numFmtId="0" fontId="165" fillId="0" borderId="30" xfId="0" applyFont="1" applyBorder="1" applyAlignment="1">
      <alignment vertical="center" wrapText="1"/>
    </xf>
    <xf numFmtId="0" fontId="165" fillId="0" borderId="1" xfId="0" applyFont="1" applyBorder="1" applyAlignment="1">
      <alignment wrapText="1"/>
    </xf>
    <xf numFmtId="0" fontId="165" fillId="0" borderId="30" xfId="0" quotePrefix="1" applyFont="1" applyBorder="1" applyAlignment="1">
      <alignment vertical="center" wrapText="1"/>
    </xf>
    <xf numFmtId="0" fontId="165" fillId="0" borderId="1" xfId="0" applyFont="1" applyBorder="1" applyAlignment="1">
      <alignment horizontal="center" vertical="center" wrapText="1"/>
    </xf>
    <xf numFmtId="0" fontId="167" fillId="0" borderId="1" xfId="0" applyFont="1" applyBorder="1" applyAlignment="1">
      <alignment horizontal="center" wrapText="1"/>
    </xf>
    <xf numFmtId="0" fontId="167" fillId="0" borderId="30" xfId="0" applyFont="1" applyBorder="1" applyAlignment="1">
      <alignment horizontal="center" wrapText="1"/>
    </xf>
    <xf numFmtId="165" fontId="167" fillId="0" borderId="1" xfId="1" applyNumberFormat="1" applyFont="1" applyBorder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157" fillId="0" borderId="52" xfId="0" applyFont="1" applyBorder="1" applyAlignment="1">
      <alignment horizontal="left" vertical="center" wrapText="1"/>
    </xf>
    <xf numFmtId="165" fontId="3" fillId="0" borderId="30" xfId="1" applyNumberFormat="1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165" fontId="3" fillId="0" borderId="30" xfId="1" applyNumberFormat="1" applyFont="1" applyBorder="1" applyAlignment="1">
      <alignment horizontal="center" vertical="center"/>
    </xf>
    <xf numFmtId="0" fontId="3" fillId="0" borderId="30" xfId="0" applyFont="1" applyBorder="1" applyAlignment="1">
      <alignment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59" xfId="0" applyFont="1" applyBorder="1" applyAlignment="1">
      <alignment horizontal="center" vertical="center"/>
    </xf>
    <xf numFmtId="0" fontId="152" fillId="0" borderId="59" xfId="0" applyFont="1" applyBorder="1" applyAlignment="1">
      <alignment horizontal="center" vertical="center" wrapText="1"/>
    </xf>
    <xf numFmtId="0" fontId="5" fillId="0" borderId="59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/>
    </xf>
    <xf numFmtId="0" fontId="151" fillId="0" borderId="25" xfId="0" applyFont="1" applyBorder="1" applyAlignment="1">
      <alignment horizontal="justify" vertical="center" wrapText="1"/>
    </xf>
    <xf numFmtId="239" fontId="4" fillId="0" borderId="25" xfId="0" applyNumberFormat="1" applyFont="1" applyBorder="1"/>
    <xf numFmtId="0" fontId="4" fillId="0" borderId="25" xfId="0" applyFont="1" applyBorder="1"/>
    <xf numFmtId="3" fontId="4" fillId="0" borderId="25" xfId="0" applyNumberFormat="1" applyFont="1" applyBorder="1"/>
    <xf numFmtId="0" fontId="152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justify" vertical="center" wrapText="1"/>
    </xf>
    <xf numFmtId="0" fontId="4" fillId="0" borderId="60" xfId="0" applyFont="1" applyBorder="1" applyAlignment="1">
      <alignment horizontal="center"/>
    </xf>
    <xf numFmtId="0" fontId="4" fillId="0" borderId="60" xfId="0" applyFont="1" applyBorder="1"/>
    <xf numFmtId="239" fontId="4" fillId="0" borderId="60" xfId="0" applyNumberFormat="1" applyFont="1" applyBorder="1"/>
    <xf numFmtId="3" fontId="4" fillId="0" borderId="60" xfId="0" applyNumberFormat="1" applyFont="1" applyBorder="1"/>
    <xf numFmtId="0" fontId="4" fillId="0" borderId="30" xfId="0" applyFont="1" applyBorder="1"/>
    <xf numFmtId="0" fontId="5" fillId="0" borderId="30" xfId="0" applyFont="1" applyBorder="1"/>
    <xf numFmtId="3" fontId="4" fillId="0" borderId="30" xfId="0" applyNumberFormat="1" applyFont="1" applyBorder="1"/>
    <xf numFmtId="3" fontId="5" fillId="0" borderId="30" xfId="0" applyNumberFormat="1" applyFont="1" applyBorder="1"/>
    <xf numFmtId="3" fontId="4" fillId="0" borderId="0" xfId="0" applyNumberFormat="1" applyFont="1"/>
    <xf numFmtId="0" fontId="4" fillId="0" borderId="59" xfId="0" applyFont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151" fillId="0" borderId="25" xfId="0" applyFont="1" applyBorder="1" applyAlignment="1">
      <alignment horizontal="center" vertical="center" wrapText="1"/>
    </xf>
    <xf numFmtId="0" fontId="4" fillId="0" borderId="25" xfId="0" applyFont="1" applyBorder="1" applyAlignment="1">
      <alignment vertical="center" wrapText="1"/>
    </xf>
    <xf numFmtId="0" fontId="4" fillId="0" borderId="25" xfId="0" applyFont="1" applyBorder="1" applyAlignment="1">
      <alignment vertical="center"/>
    </xf>
    <xf numFmtId="0" fontId="152" fillId="0" borderId="25" xfId="0" applyFont="1" applyBorder="1" applyAlignment="1">
      <alignment horizontal="justify" vertical="center" wrapText="1"/>
    </xf>
    <xf numFmtId="0" fontId="4" fillId="0" borderId="25" xfId="0" applyFont="1" applyBorder="1" applyAlignment="1">
      <alignment horizontal="center" vertical="center"/>
    </xf>
    <xf numFmtId="0" fontId="176" fillId="0" borderId="25" xfId="0" applyFont="1" applyBorder="1" applyAlignment="1">
      <alignment horizontal="justify" vertical="center" wrapText="1"/>
    </xf>
    <xf numFmtId="0" fontId="5" fillId="0" borderId="25" xfId="0" applyFont="1" applyBorder="1" applyAlignment="1">
      <alignment vertical="center" wrapText="1"/>
    </xf>
    <xf numFmtId="0" fontId="5" fillId="0" borderId="25" xfId="0" applyFont="1" applyBorder="1" applyAlignment="1">
      <alignment vertical="center"/>
    </xf>
    <xf numFmtId="0" fontId="4" fillId="0" borderId="60" xfId="0" applyFont="1" applyBorder="1" applyAlignment="1">
      <alignment horizontal="center" vertical="center"/>
    </xf>
    <xf numFmtId="0" fontId="9" fillId="0" borderId="60" xfId="0" applyFont="1" applyBorder="1" applyAlignment="1">
      <alignment horizontal="justify" vertical="center" wrapText="1"/>
    </xf>
    <xf numFmtId="0" fontId="151" fillId="0" borderId="60" xfId="0" applyFont="1" applyBorder="1" applyAlignment="1">
      <alignment horizontal="center" vertical="center" wrapText="1"/>
    </xf>
    <xf numFmtId="0" fontId="4" fillId="0" borderId="60" xfId="0" applyFont="1" applyBorder="1" applyAlignment="1">
      <alignment vertical="center" wrapText="1"/>
    </xf>
    <xf numFmtId="0" fontId="4" fillId="0" borderId="60" xfId="0" applyFont="1" applyBorder="1" applyAlignment="1">
      <alignment vertical="center"/>
    </xf>
    <xf numFmtId="0" fontId="165" fillId="2" borderId="0" xfId="0" applyFont="1" applyFill="1" applyAlignment="1">
      <alignment horizontal="centerContinuous" vertical="center"/>
    </xf>
    <xf numFmtId="0" fontId="167" fillId="2" borderId="0" xfId="0" applyFont="1" applyFill="1" applyAlignment="1">
      <alignment horizontal="centerContinuous" vertical="center"/>
    </xf>
    <xf numFmtId="0" fontId="165" fillId="2" borderId="0" xfId="0" applyFont="1" applyFill="1" applyAlignment="1">
      <alignment horizontal="right" vertical="center"/>
    </xf>
    <xf numFmtId="0" fontId="165" fillId="2" borderId="0" xfId="0" applyFont="1" applyFill="1" applyAlignment="1">
      <alignment horizontal="left" vertical="center"/>
    </xf>
    <xf numFmtId="0" fontId="167" fillId="2" borderId="31" xfId="0" applyFont="1" applyFill="1" applyBorder="1" applyAlignment="1">
      <alignment horizontal="center" vertical="center" wrapText="1"/>
    </xf>
    <xf numFmtId="0" fontId="165" fillId="2" borderId="0" xfId="0" applyFont="1" applyFill="1" applyAlignment="1">
      <alignment vertical="center"/>
    </xf>
    <xf numFmtId="0" fontId="167" fillId="2" borderId="59" xfId="0" applyFont="1" applyFill="1" applyBorder="1" applyAlignment="1">
      <alignment horizontal="centerContinuous" vertical="center" wrapText="1"/>
    </xf>
    <xf numFmtId="0" fontId="165" fillId="2" borderId="25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justify" vertical="center" wrapText="1"/>
    </xf>
    <xf numFmtId="0" fontId="6" fillId="2" borderId="25" xfId="0" quotePrefix="1" applyFont="1" applyFill="1" applyBorder="1" applyAlignment="1">
      <alignment horizontal="justify" vertical="center" wrapText="1"/>
    </xf>
    <xf numFmtId="0" fontId="165" fillId="2" borderId="25" xfId="0" applyFont="1" applyFill="1" applyBorder="1" applyAlignment="1">
      <alignment vertical="center" wrapText="1"/>
    </xf>
    <xf numFmtId="0" fontId="167" fillId="2" borderId="25" xfId="0" applyFont="1" applyFill="1" applyBorder="1" applyAlignment="1">
      <alignment vertical="center"/>
    </xf>
    <xf numFmtId="3" fontId="165" fillId="2" borderId="25" xfId="0" applyNumberFormat="1" applyFont="1" applyFill="1" applyBorder="1" applyAlignment="1">
      <alignment vertical="center"/>
    </xf>
    <xf numFmtId="165" fontId="167" fillId="2" borderId="25" xfId="1" applyNumberFormat="1" applyFont="1" applyFill="1" applyBorder="1" applyAlignment="1">
      <alignment vertical="center"/>
    </xf>
    <xf numFmtId="165" fontId="165" fillId="2" borderId="25" xfId="1" applyNumberFormat="1" applyFont="1" applyFill="1" applyBorder="1" applyAlignment="1">
      <alignment vertical="center" wrapText="1"/>
    </xf>
    <xf numFmtId="165" fontId="165" fillId="2" borderId="25" xfId="1" applyNumberFormat="1" applyFont="1" applyFill="1" applyBorder="1" applyAlignment="1">
      <alignment vertical="center"/>
    </xf>
    <xf numFmtId="0" fontId="167" fillId="2" borderId="25" xfId="0" applyFont="1" applyFill="1" applyBorder="1" applyAlignment="1">
      <alignment horizontal="center" vertical="center"/>
    </xf>
    <xf numFmtId="0" fontId="171" fillId="2" borderId="25" xfId="0" applyFont="1" applyFill="1" applyBorder="1" applyAlignment="1">
      <alignment horizontal="justify" vertical="center" wrapText="1"/>
    </xf>
    <xf numFmtId="0" fontId="171" fillId="2" borderId="25" xfId="0" quotePrefix="1" applyFont="1" applyFill="1" applyBorder="1" applyAlignment="1">
      <alignment horizontal="justify" vertical="center" wrapText="1"/>
    </xf>
    <xf numFmtId="0" fontId="167" fillId="2" borderId="25" xfId="0" applyFont="1" applyFill="1" applyBorder="1" applyAlignment="1">
      <alignment vertical="center" wrapText="1"/>
    </xf>
    <xf numFmtId="0" fontId="172" fillId="2" borderId="25" xfId="0" applyFont="1" applyFill="1" applyBorder="1" applyAlignment="1">
      <alignment vertical="center"/>
    </xf>
    <xf numFmtId="3" fontId="172" fillId="2" borderId="25" xfId="0" applyNumberFormat="1" applyFont="1" applyFill="1" applyBorder="1" applyAlignment="1">
      <alignment vertical="center"/>
    </xf>
    <xf numFmtId="165" fontId="172" fillId="2" borderId="25" xfId="1" applyNumberFormat="1" applyFont="1" applyFill="1" applyBorder="1" applyAlignment="1">
      <alignment vertical="center"/>
    </xf>
    <xf numFmtId="0" fontId="167" fillId="2" borderId="25" xfId="0" applyFont="1" applyFill="1" applyBorder="1" applyAlignment="1">
      <alignment horizontal="left" vertical="center"/>
    </xf>
    <xf numFmtId="0" fontId="171" fillId="2" borderId="25" xfId="0" applyFont="1" applyFill="1" applyBorder="1" applyAlignment="1">
      <alignment horizontal="left" vertical="center" wrapText="1"/>
    </xf>
    <xf numFmtId="0" fontId="165" fillId="2" borderId="25" xfId="0" applyFont="1" applyFill="1" applyBorder="1" applyAlignment="1">
      <alignment vertical="center"/>
    </xf>
    <xf numFmtId="0" fontId="6" fillId="2" borderId="25" xfId="0" quotePrefix="1" applyFont="1" applyFill="1" applyBorder="1" applyAlignment="1">
      <alignment horizontal="left" vertical="center" wrapText="1"/>
    </xf>
    <xf numFmtId="0" fontId="171" fillId="2" borderId="25" xfId="0" applyFont="1" applyFill="1" applyBorder="1" applyAlignment="1">
      <alignment vertical="center" wrapText="1"/>
    </xf>
    <xf numFmtId="0" fontId="171" fillId="2" borderId="25" xfId="0" applyFont="1" applyFill="1" applyBorder="1" applyAlignment="1">
      <alignment horizontal="center" vertical="center" wrapText="1"/>
    </xf>
    <xf numFmtId="3" fontId="167" fillId="2" borderId="25" xfId="0" applyNumberFormat="1" applyFont="1" applyFill="1" applyBorder="1" applyAlignment="1">
      <alignment vertical="center"/>
    </xf>
    <xf numFmtId="0" fontId="167" fillId="2" borderId="60" xfId="0" applyFont="1" applyFill="1" applyBorder="1" applyAlignment="1">
      <alignment horizontal="left" vertical="center"/>
    </xf>
    <xf numFmtId="0" fontId="165" fillId="2" borderId="60" xfId="0" applyFont="1" applyFill="1" applyBorder="1" applyAlignment="1">
      <alignment vertical="center"/>
    </xf>
    <xf numFmtId="165" fontId="165" fillId="2" borderId="60" xfId="0" applyNumberFormat="1" applyFont="1" applyFill="1" applyBorder="1" applyAlignment="1">
      <alignment vertical="center"/>
    </xf>
    <xf numFmtId="165" fontId="167" fillId="2" borderId="60" xfId="0" applyNumberFormat="1" applyFont="1" applyFill="1" applyBorder="1" applyAlignment="1">
      <alignment vertical="center"/>
    </xf>
    <xf numFmtId="165" fontId="151" fillId="0" borderId="30" xfId="1" applyNumberFormat="1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165" fontId="5" fillId="0" borderId="30" xfId="0" applyNumberFormat="1" applyFont="1" applyBorder="1" applyAlignment="1">
      <alignment horizontal="center"/>
    </xf>
    <xf numFmtId="0" fontId="6" fillId="2" borderId="25" xfId="0" quotePrefix="1" applyFont="1" applyFill="1" applyBorder="1" applyAlignment="1">
      <alignment horizontal="left" vertical="top" wrapText="1"/>
    </xf>
    <xf numFmtId="0" fontId="165" fillId="2" borderId="25" xfId="0" applyFont="1" applyFill="1" applyBorder="1" applyAlignment="1">
      <alignment horizontal="left" vertical="center" wrapText="1"/>
    </xf>
    <xf numFmtId="2" fontId="167" fillId="2" borderId="25" xfId="0" applyNumberFormat="1" applyFont="1" applyFill="1" applyBorder="1" applyAlignment="1">
      <alignment vertical="center"/>
    </xf>
    <xf numFmtId="164" fontId="167" fillId="2" borderId="25" xfId="0" applyNumberFormat="1" applyFont="1" applyFill="1" applyBorder="1" applyAlignment="1">
      <alignment vertical="center"/>
    </xf>
    <xf numFmtId="0" fontId="165" fillId="2" borderId="25" xfId="0" applyFont="1" applyFill="1" applyBorder="1" applyAlignment="1">
      <alignment vertical="top" wrapText="1"/>
    </xf>
    <xf numFmtId="0" fontId="165" fillId="2" borderId="61" xfId="0" applyFont="1" applyFill="1" applyBorder="1" applyAlignment="1">
      <alignment horizontal="center" vertical="center"/>
    </xf>
    <xf numFmtId="0" fontId="171" fillId="2" borderId="61" xfId="0" applyFont="1" applyFill="1" applyBorder="1" applyAlignment="1">
      <alignment horizontal="justify" vertical="center" wrapText="1"/>
    </xf>
    <xf numFmtId="0" fontId="6" fillId="2" borderId="61" xfId="0" quotePrefix="1" applyFont="1" applyFill="1" applyBorder="1" applyAlignment="1">
      <alignment horizontal="left" vertical="top" wrapText="1"/>
    </xf>
    <xf numFmtId="0" fontId="165" fillId="2" borderId="61" xfId="0" applyFont="1" applyFill="1" applyBorder="1" applyAlignment="1">
      <alignment vertical="top" wrapText="1"/>
    </xf>
    <xf numFmtId="165" fontId="172" fillId="2" borderId="61" xfId="1" applyNumberFormat="1" applyFont="1" applyFill="1" applyBorder="1" applyAlignment="1">
      <alignment vertical="center"/>
    </xf>
    <xf numFmtId="165" fontId="165" fillId="2" borderId="61" xfId="1" applyNumberFormat="1" applyFont="1" applyFill="1" applyBorder="1" applyAlignment="1">
      <alignment vertical="center" wrapText="1"/>
    </xf>
    <xf numFmtId="0" fontId="165" fillId="2" borderId="61" xfId="0" applyFont="1" applyFill="1" applyBorder="1" applyAlignment="1">
      <alignment vertical="center" wrapText="1"/>
    </xf>
    <xf numFmtId="165" fontId="168" fillId="2" borderId="25" xfId="1" applyNumberFormat="1" applyFont="1" applyFill="1" applyBorder="1" applyAlignment="1">
      <alignment vertical="center" wrapText="1"/>
    </xf>
    <xf numFmtId="0" fontId="168" fillId="2" borderId="25" xfId="0" applyFont="1" applyFill="1" applyBorder="1" applyAlignment="1">
      <alignment vertical="center" wrapText="1"/>
    </xf>
    <xf numFmtId="165" fontId="168" fillId="2" borderId="25" xfId="1" applyNumberFormat="1" applyFont="1" applyFill="1" applyBorder="1" applyAlignment="1">
      <alignment vertical="center"/>
    </xf>
    <xf numFmtId="43" fontId="167" fillId="2" borderId="25" xfId="1" applyNumberFormat="1" applyFont="1" applyFill="1" applyBorder="1" applyAlignment="1">
      <alignment vertical="center"/>
    </xf>
    <xf numFmtId="43" fontId="165" fillId="2" borderId="25" xfId="1" applyNumberFormat="1" applyFont="1" applyFill="1" applyBorder="1" applyAlignment="1">
      <alignment vertical="center"/>
    </xf>
    <xf numFmtId="43" fontId="153" fillId="0" borderId="0" xfId="1" applyFont="1" applyFill="1" applyAlignment="1">
      <alignment vertical="center"/>
    </xf>
    <xf numFmtId="4" fontId="4" fillId="0" borderId="25" xfId="0" applyNumberFormat="1" applyFont="1" applyBorder="1"/>
    <xf numFmtId="164" fontId="4" fillId="0" borderId="25" xfId="0" applyNumberFormat="1" applyFont="1" applyBorder="1"/>
    <xf numFmtId="0" fontId="165" fillId="0" borderId="25" xfId="0" applyFont="1" applyFill="1" applyBorder="1" applyAlignment="1">
      <alignment vertical="center"/>
    </xf>
    <xf numFmtId="3" fontId="151" fillId="0" borderId="0" xfId="0" applyNumberFormat="1" applyFont="1" applyBorder="1" applyAlignment="1">
      <alignment horizontal="left" vertical="center" wrapText="1"/>
    </xf>
    <xf numFmtId="0" fontId="158" fillId="0" borderId="45" xfId="0" applyFont="1" applyBorder="1" applyAlignment="1">
      <alignment horizontal="center" vertical="center" wrapText="1"/>
    </xf>
    <xf numFmtId="0" fontId="158" fillId="0" borderId="40" xfId="0" applyFont="1" applyBorder="1" applyAlignment="1">
      <alignment horizontal="center" vertical="center" wrapText="1"/>
    </xf>
    <xf numFmtId="0" fontId="152" fillId="0" borderId="45" xfId="0" applyFont="1" applyBorder="1" applyAlignment="1">
      <alignment horizontal="center" vertical="center" wrapText="1"/>
    </xf>
    <xf numFmtId="0" fontId="152" fillId="0" borderId="40" xfId="0" applyFont="1" applyBorder="1" applyAlignment="1">
      <alignment horizontal="center" vertical="center" wrapText="1"/>
    </xf>
    <xf numFmtId="0" fontId="152" fillId="0" borderId="46" xfId="0" applyFont="1" applyBorder="1" applyAlignment="1">
      <alignment horizontal="center" vertical="center" wrapText="1"/>
    </xf>
    <xf numFmtId="0" fontId="152" fillId="0" borderId="47" xfId="0" applyFont="1" applyBorder="1" applyAlignment="1">
      <alignment horizontal="center" vertical="center" wrapText="1"/>
    </xf>
    <xf numFmtId="0" fontId="160" fillId="0" borderId="43" xfId="0" applyFont="1" applyBorder="1" applyAlignment="1">
      <alignment horizontal="center" vertical="center" wrapText="1"/>
    </xf>
    <xf numFmtId="0" fontId="160" fillId="0" borderId="44" xfId="0" applyFont="1" applyBorder="1" applyAlignment="1">
      <alignment horizontal="center" vertical="center" wrapText="1"/>
    </xf>
    <xf numFmtId="0" fontId="159" fillId="0" borderId="45" xfId="0" applyFont="1" applyBorder="1" applyAlignment="1">
      <alignment horizontal="center" vertical="center" wrapText="1"/>
    </xf>
    <xf numFmtId="0" fontId="159" fillId="0" borderId="40" xfId="0" applyFont="1" applyBorder="1" applyAlignment="1">
      <alignment horizontal="center" vertical="center" wrapText="1"/>
    </xf>
    <xf numFmtId="0" fontId="154" fillId="0" borderId="43" xfId="0" applyFont="1" applyBorder="1" applyAlignment="1">
      <alignment horizontal="left" vertical="center" wrapText="1"/>
    </xf>
    <xf numFmtId="0" fontId="154" fillId="0" borderId="44" xfId="0" applyFont="1" applyBorder="1" applyAlignment="1">
      <alignment horizontal="left" vertical="center" wrapText="1"/>
    </xf>
    <xf numFmtId="3" fontId="154" fillId="0" borderId="58" xfId="0" applyNumberFormat="1" applyFont="1" applyBorder="1" applyAlignment="1">
      <alignment horizontal="left" vertical="center" wrapText="1"/>
    </xf>
    <xf numFmtId="3" fontId="154" fillId="0" borderId="42" xfId="0" applyNumberFormat="1" applyFont="1" applyBorder="1" applyAlignment="1">
      <alignment horizontal="left" vertical="center" wrapText="1"/>
    </xf>
    <xf numFmtId="0" fontId="154" fillId="0" borderId="56" xfId="0" applyFont="1" applyBorder="1" applyAlignment="1">
      <alignment horizontal="left" vertical="center" wrapText="1"/>
    </xf>
    <xf numFmtId="0" fontId="154" fillId="0" borderId="57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center" vertical="center" wrapText="1"/>
    </xf>
    <xf numFmtId="0" fontId="151" fillId="0" borderId="44" xfId="0" applyFont="1" applyBorder="1" applyAlignment="1">
      <alignment horizontal="center" vertical="center" wrapText="1"/>
    </xf>
    <xf numFmtId="0" fontId="151" fillId="0" borderId="58" xfId="0" applyFont="1" applyBorder="1" applyAlignment="1">
      <alignment horizontal="center" vertical="center" wrapText="1"/>
    </xf>
    <xf numFmtId="0" fontId="151" fillId="0" borderId="42" xfId="0" applyFont="1" applyBorder="1" applyAlignment="1">
      <alignment horizontal="center" vertical="center" wrapText="1"/>
    </xf>
    <xf numFmtId="0" fontId="151" fillId="0" borderId="56" xfId="0" applyFont="1" applyBorder="1" applyAlignment="1">
      <alignment horizontal="center" vertical="center" wrapText="1"/>
    </xf>
    <xf numFmtId="0" fontId="151" fillId="0" borderId="57" xfId="0" applyFont="1" applyBorder="1" applyAlignment="1">
      <alignment horizontal="center" vertical="center" wrapText="1"/>
    </xf>
    <xf numFmtId="0" fontId="151" fillId="0" borderId="45" xfId="0" applyFont="1" applyBorder="1" applyAlignment="1">
      <alignment horizontal="center" vertical="center" wrapText="1"/>
    </xf>
    <xf numFmtId="0" fontId="151" fillId="0" borderId="40" xfId="0" applyFont="1" applyBorder="1" applyAlignment="1">
      <alignment horizontal="center" vertical="center" wrapText="1"/>
    </xf>
    <xf numFmtId="0" fontId="159" fillId="0" borderId="56" xfId="0" applyFont="1" applyBorder="1" applyAlignment="1">
      <alignment horizontal="center" vertical="center" wrapText="1"/>
    </xf>
    <xf numFmtId="0" fontId="159" fillId="0" borderId="57" xfId="0" applyFont="1" applyBorder="1" applyAlignment="1">
      <alignment horizontal="center" vertical="center" wrapText="1"/>
    </xf>
    <xf numFmtId="0" fontId="159" fillId="0" borderId="43" xfId="0" applyFont="1" applyBorder="1" applyAlignment="1">
      <alignment horizontal="center" vertical="center" wrapText="1"/>
    </xf>
    <xf numFmtId="0" fontId="159" fillId="0" borderId="44" xfId="0" applyFont="1" applyBorder="1" applyAlignment="1">
      <alignment horizontal="center" vertical="center" wrapText="1"/>
    </xf>
    <xf numFmtId="0" fontId="159" fillId="0" borderId="58" xfId="0" applyFont="1" applyBorder="1" applyAlignment="1">
      <alignment horizontal="center" vertical="center" wrapText="1"/>
    </xf>
    <xf numFmtId="0" fontId="159" fillId="0" borderId="42" xfId="0" applyFont="1" applyBorder="1" applyAlignment="1">
      <alignment horizontal="center" vertical="center" wrapText="1"/>
    </xf>
    <xf numFmtId="0" fontId="154" fillId="0" borderId="56" xfId="0" applyFont="1" applyBorder="1" applyAlignment="1">
      <alignment horizontal="center" vertical="center" wrapText="1"/>
    </xf>
    <xf numFmtId="0" fontId="154" fillId="0" borderId="5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1" fillId="0" borderId="45" xfId="0" applyFont="1" applyBorder="1" applyAlignment="1">
      <alignment horizontal="justify" vertical="center" wrapText="1"/>
    </xf>
    <xf numFmtId="0" fontId="151" fillId="0" borderId="40" xfId="0" applyFont="1" applyBorder="1" applyAlignment="1">
      <alignment horizontal="justify" vertical="center" wrapText="1"/>
    </xf>
    <xf numFmtId="0" fontId="151" fillId="0" borderId="41" xfId="0" applyFont="1" applyBorder="1" applyAlignment="1">
      <alignment horizontal="justify" vertical="center" wrapText="1"/>
    </xf>
    <xf numFmtId="0" fontId="151" fillId="0" borderId="49" xfId="0" applyFont="1" applyBorder="1" applyAlignment="1">
      <alignment horizontal="justify" vertical="center" wrapText="1"/>
    </xf>
    <xf numFmtId="0" fontId="3" fillId="0" borderId="3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7" fillId="0" borderId="30" xfId="0" applyFont="1" applyBorder="1" applyAlignment="1">
      <alignment horizontal="center" vertical="center"/>
    </xf>
    <xf numFmtId="0" fontId="167" fillId="0" borderId="30" xfId="0" applyFont="1" applyBorder="1" applyAlignment="1">
      <alignment horizontal="center" vertical="center" wrapText="1"/>
    </xf>
    <xf numFmtId="0" fontId="167" fillId="0" borderId="34" xfId="0" applyFont="1" applyBorder="1" applyAlignment="1">
      <alignment horizontal="center" vertical="center" wrapText="1"/>
    </xf>
    <xf numFmtId="0" fontId="167" fillId="0" borderId="35" xfId="0" applyFont="1" applyBorder="1" applyAlignment="1">
      <alignment horizontal="center" vertical="center" wrapText="1"/>
    </xf>
    <xf numFmtId="0" fontId="167" fillId="2" borderId="59" xfId="0" applyFont="1" applyFill="1" applyBorder="1" applyAlignment="1">
      <alignment vertical="center" wrapText="1"/>
    </xf>
    <xf numFmtId="0" fontId="16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48" fillId="0" borderId="0" xfId="0" applyNumberFormat="1" applyFont="1" applyFill="1" applyBorder="1" applyAlignment="1" applyProtection="1">
      <alignment horizontal="center" vertical="center"/>
    </xf>
    <xf numFmtId="0" fontId="144" fillId="0" borderId="0" xfId="0" quotePrefix="1" applyNumberFormat="1" applyFont="1" applyFill="1" applyBorder="1" applyAlignment="1" applyProtection="1">
      <alignment horizontal="left" vertical="center" wrapText="1"/>
      <protection locked="0"/>
    </xf>
    <xf numFmtId="0" fontId="150" fillId="0" borderId="34" xfId="0" applyNumberFormat="1" applyFont="1" applyFill="1" applyBorder="1" applyAlignment="1" applyProtection="1">
      <alignment horizontal="center" vertical="center"/>
    </xf>
    <xf numFmtId="0" fontId="150" fillId="0" borderId="35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65" fillId="0" borderId="31" xfId="0" applyFont="1" applyBorder="1" applyAlignment="1">
      <alignment horizontal="center" vertical="top" wrapText="1"/>
    </xf>
    <xf numFmtId="0" fontId="165" fillId="0" borderId="33" xfId="0" applyFont="1" applyBorder="1" applyAlignment="1">
      <alignment horizontal="center" vertical="top" wrapText="1"/>
    </xf>
    <xf numFmtId="0" fontId="165" fillId="0" borderId="32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left" vertical="center" wrapText="1"/>
    </xf>
    <xf numFmtId="0" fontId="2" fillId="0" borderId="36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5" fillId="0" borderId="30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2" fillId="0" borderId="36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34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167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 wrapText="1"/>
    </xf>
  </cellXfs>
  <cellStyles count="1330">
    <cellStyle name="_x0001_" xfId="2" xr:uid="{00000000-0005-0000-0000-000000000000}"/>
    <cellStyle name="          _x000d__x000a_shell=progman.exe_x000d__x000a_m" xfId="3" xr:uid="{00000000-0005-0000-0000-000001000000}"/>
    <cellStyle name="#,##0" xfId="4" xr:uid="{00000000-0005-0000-0000-000002000000}"/>
    <cellStyle name="." xfId="5" xr:uid="{00000000-0005-0000-0000-000003000000}"/>
    <cellStyle name="??" xfId="6" xr:uid="{00000000-0005-0000-0000-000004000000}"/>
    <cellStyle name="?? [0.00]_      " xfId="7" xr:uid="{00000000-0005-0000-0000-000005000000}"/>
    <cellStyle name="?? [0]" xfId="8" xr:uid="{00000000-0005-0000-0000-000006000000}"/>
    <cellStyle name="?_x001d_??%U©÷u&amp;H©÷9_x0008_? s_x000a__x0007__x0001__x0001_" xfId="9" xr:uid="{00000000-0005-0000-0000-000007000000}"/>
    <cellStyle name="???? [0.00]_      " xfId="10" xr:uid="{00000000-0005-0000-0000-000008000000}"/>
    <cellStyle name="????_      " xfId="11" xr:uid="{00000000-0005-0000-0000-000009000000}"/>
    <cellStyle name="???[0]_?? DI" xfId="12" xr:uid="{00000000-0005-0000-0000-00000A000000}"/>
    <cellStyle name="???_?? DI" xfId="13" xr:uid="{00000000-0005-0000-0000-00000B000000}"/>
    <cellStyle name="???R쀀Àok1" xfId="14" xr:uid="{00000000-0005-0000-0000-00000C000000}"/>
    <cellStyle name="??[0]_BRE" xfId="15" xr:uid="{00000000-0005-0000-0000-00000D000000}"/>
    <cellStyle name="??_      " xfId="16" xr:uid="{00000000-0005-0000-0000-00000E000000}"/>
    <cellStyle name="??A? [0]_laroux_1_¢¬???¢â? " xfId="17" xr:uid="{00000000-0005-0000-0000-00000F000000}"/>
    <cellStyle name="??A?_laroux_1_¢¬???¢â? " xfId="18" xr:uid="{00000000-0005-0000-0000-000010000000}"/>
    <cellStyle name="?¡±¢¥?_?¨ù??¢´¢¥_¢¬???¢â? " xfId="19" xr:uid="{00000000-0005-0000-0000-000011000000}"/>
    <cellStyle name="_x0001_?¶æµ_x001b_ºß­ " xfId="20" xr:uid="{00000000-0005-0000-0000-000012000000}"/>
    <cellStyle name="_x0001_?¶æµ_x001b_ºß­_" xfId="21" xr:uid="{00000000-0005-0000-0000-000013000000}"/>
    <cellStyle name="?ðÇ%U?&amp;H?_x0008_?s_x000a__x0007__x0001__x0001_" xfId="22" xr:uid="{00000000-0005-0000-0000-000014000000}"/>
    <cellStyle name="_x0001_\Ô" xfId="23" xr:uid="{00000000-0005-0000-0000-000015000000}"/>
    <cellStyle name="_Bang Chi tieu (2)" xfId="24" xr:uid="{00000000-0005-0000-0000-000016000000}"/>
    <cellStyle name="_Book1" xfId="25" xr:uid="{00000000-0005-0000-0000-000017000000}"/>
    <cellStyle name="_Book1_1" xfId="26" xr:uid="{00000000-0005-0000-0000-000018000000}"/>
    <cellStyle name="_Book1_Book1" xfId="27" xr:uid="{00000000-0005-0000-0000-000019000000}"/>
    <cellStyle name="_Cau Phu Phuong" xfId="28" xr:uid="{00000000-0005-0000-0000-00001A000000}"/>
    <cellStyle name="_Chau Thon - Tan Xuan (KCS 8-12-06)" xfId="29" xr:uid="{00000000-0005-0000-0000-00001B000000}"/>
    <cellStyle name="_Goi 1 A tham tra" xfId="30" xr:uid="{00000000-0005-0000-0000-00001C000000}"/>
    <cellStyle name="_Goi 2- My Ly Ban trinh" xfId="31" xr:uid="{00000000-0005-0000-0000-00001D000000}"/>
    <cellStyle name="_huyen-bongkho-khÐanh" xfId="32" xr:uid="{00000000-0005-0000-0000-00001E000000}"/>
    <cellStyle name="_KT (2)" xfId="33" xr:uid="{00000000-0005-0000-0000-00001F000000}"/>
    <cellStyle name="_KT (2)_1" xfId="34" xr:uid="{00000000-0005-0000-0000-000020000000}"/>
    <cellStyle name="_KT (2)_2" xfId="35" xr:uid="{00000000-0005-0000-0000-000021000000}"/>
    <cellStyle name="_KT (2)_2_TG-TH" xfId="36" xr:uid="{00000000-0005-0000-0000-000022000000}"/>
    <cellStyle name="_KT (2)_2_TG-TH_Don gia nhan cong" xfId="37" xr:uid="{00000000-0005-0000-0000-000023000000}"/>
    <cellStyle name="_KT (2)_3" xfId="38" xr:uid="{00000000-0005-0000-0000-000024000000}"/>
    <cellStyle name="_KT (2)_3_TG-TH" xfId="39" xr:uid="{00000000-0005-0000-0000-000025000000}"/>
    <cellStyle name="_KT (2)_4" xfId="40" xr:uid="{00000000-0005-0000-0000-000026000000}"/>
    <cellStyle name="_KT (2)_4_Don gia nhan cong" xfId="41" xr:uid="{00000000-0005-0000-0000-000027000000}"/>
    <cellStyle name="_KT (2)_4_TG-TH" xfId="42" xr:uid="{00000000-0005-0000-0000-000028000000}"/>
    <cellStyle name="_KT (2)_5" xfId="43" xr:uid="{00000000-0005-0000-0000-000029000000}"/>
    <cellStyle name="_KT (2)_5_Don gia nhan cong" xfId="44" xr:uid="{00000000-0005-0000-0000-00002A000000}"/>
    <cellStyle name="_KT (2)_TG-TH" xfId="45" xr:uid="{00000000-0005-0000-0000-00002B000000}"/>
    <cellStyle name="_KT_TG" xfId="46" xr:uid="{00000000-0005-0000-0000-00002C000000}"/>
    <cellStyle name="_KT_TG_1" xfId="47" xr:uid="{00000000-0005-0000-0000-00002D000000}"/>
    <cellStyle name="_KT_TG_1_Don gia nhan cong" xfId="48" xr:uid="{00000000-0005-0000-0000-00002E000000}"/>
    <cellStyle name="_KT_TG_2" xfId="49" xr:uid="{00000000-0005-0000-0000-00002F000000}"/>
    <cellStyle name="_KT_TG_2_Don gia nhan cong" xfId="50" xr:uid="{00000000-0005-0000-0000-000030000000}"/>
    <cellStyle name="_KT_TG_3" xfId="51" xr:uid="{00000000-0005-0000-0000-000031000000}"/>
    <cellStyle name="_KT_TG_4" xfId="52" xr:uid="{00000000-0005-0000-0000-000032000000}"/>
    <cellStyle name="_TG-TH" xfId="53" xr:uid="{00000000-0005-0000-0000-000033000000}"/>
    <cellStyle name="_TG-TH_1" xfId="54" xr:uid="{00000000-0005-0000-0000-000034000000}"/>
    <cellStyle name="_TG-TH_1_Don gia nhan cong" xfId="55" xr:uid="{00000000-0005-0000-0000-000035000000}"/>
    <cellStyle name="_TG-TH_2" xfId="56" xr:uid="{00000000-0005-0000-0000-000036000000}"/>
    <cellStyle name="_TG-TH_2_Don gia nhan cong" xfId="57" xr:uid="{00000000-0005-0000-0000-000037000000}"/>
    <cellStyle name="_TG-TH_3" xfId="58" xr:uid="{00000000-0005-0000-0000-000038000000}"/>
    <cellStyle name="_TG-TH_4" xfId="59" xr:uid="{00000000-0005-0000-0000-000039000000}"/>
    <cellStyle name="_Tong hop may cheu nganh 1" xfId="60" xr:uid="{00000000-0005-0000-0000-00003A000000}"/>
    <cellStyle name="_TSCD" xfId="61" xr:uid="{00000000-0005-0000-0000-00003B000000}"/>
    <cellStyle name="_ÿÿÿÿÿ" xfId="62" xr:uid="{00000000-0005-0000-0000-00003C000000}"/>
    <cellStyle name="~1" xfId="63" xr:uid="{00000000-0005-0000-0000-00003D000000}"/>
    <cellStyle name="_x0001_¨c^ " xfId="64" xr:uid="{00000000-0005-0000-0000-00003E000000}"/>
    <cellStyle name="_x0001_¨c^[" xfId="65" xr:uid="{00000000-0005-0000-0000-00003F000000}"/>
    <cellStyle name="_x0001_¨c^_" xfId="66" xr:uid="{00000000-0005-0000-0000-000040000000}"/>
    <cellStyle name="_x0001_¨Œc^ " xfId="67" xr:uid="{00000000-0005-0000-0000-000041000000}"/>
    <cellStyle name="_x0001_¨Œc^[" xfId="68" xr:uid="{00000000-0005-0000-0000-000042000000}"/>
    <cellStyle name="_x0001_¨Œc^_" xfId="69" xr:uid="{00000000-0005-0000-0000-000043000000}"/>
    <cellStyle name="’Ê‰Ý [0.00]_laroux" xfId="70" xr:uid="{00000000-0005-0000-0000-000044000000}"/>
    <cellStyle name="’Ê‰Ý_laroux" xfId="71" xr:uid="{00000000-0005-0000-0000-000045000000}"/>
    <cellStyle name="_x0001_µÑTÖ " xfId="72" xr:uid="{00000000-0005-0000-0000-000046000000}"/>
    <cellStyle name="_x0001_µÑTÖ_" xfId="73" xr:uid="{00000000-0005-0000-0000-000047000000}"/>
    <cellStyle name="•W€_’·Šú‰p•¶" xfId="74" xr:uid="{00000000-0005-0000-0000-000048000000}"/>
    <cellStyle name="•W_¯–ì" xfId="75" xr:uid="{00000000-0005-0000-0000-000049000000}"/>
    <cellStyle name="W_MARINE" xfId="76" xr:uid="{00000000-0005-0000-0000-00004A000000}"/>
    <cellStyle name="0.0" xfId="77" xr:uid="{00000000-0005-0000-0000-00004B000000}"/>
    <cellStyle name="0.00" xfId="78" xr:uid="{00000000-0005-0000-0000-00004C000000}"/>
    <cellStyle name="1" xfId="79" xr:uid="{00000000-0005-0000-0000-00004D000000}"/>
    <cellStyle name="1_6.Bang_luong_moi_XDCB" xfId="80" xr:uid="{00000000-0005-0000-0000-00004E000000}"/>
    <cellStyle name="1_A che do KS +chi BQL" xfId="81" xr:uid="{00000000-0005-0000-0000-00004F000000}"/>
    <cellStyle name="1_BANG CAM COC GPMB 8km" xfId="82" xr:uid="{00000000-0005-0000-0000-000050000000}"/>
    <cellStyle name="1_Bang tong hop khoi luong" xfId="83" xr:uid="{00000000-0005-0000-0000-000051000000}"/>
    <cellStyle name="1_Book1" xfId="84" xr:uid="{00000000-0005-0000-0000-000052000000}"/>
    <cellStyle name="1_Book1_1" xfId="85" xr:uid="{00000000-0005-0000-0000-000053000000}"/>
    <cellStyle name="1_Book1_1_Cau Ganh Hao" xfId="86" xr:uid="{00000000-0005-0000-0000-000054000000}"/>
    <cellStyle name="1_Book1_1_Cau Tao Xuyen.tam duyet" xfId="87" xr:uid="{00000000-0005-0000-0000-000055000000}"/>
    <cellStyle name="1_Book1_1_Tao xuyen-Hoi rong" xfId="88" xr:uid="{00000000-0005-0000-0000-000056000000}"/>
    <cellStyle name="1_Book1_Book1" xfId="89" xr:uid="{00000000-0005-0000-0000-000057000000}"/>
    <cellStyle name="1_Book1_Cau Ben Thuy.moi" xfId="90" xr:uid="{00000000-0005-0000-0000-000058000000}"/>
    <cellStyle name="1_Book1_Cau Ben Thuy.moi.tam duyet TTu05" xfId="91" xr:uid="{00000000-0005-0000-0000-000059000000}"/>
    <cellStyle name="1_Book1_Cau Ganh Hao" xfId="92" xr:uid="{00000000-0005-0000-0000-00005A000000}"/>
    <cellStyle name="1_Book1_Cau Hoa Son Km 1+441.06 (14-12-2006)" xfId="93" xr:uid="{00000000-0005-0000-0000-00005B000000}"/>
    <cellStyle name="1_Book1_Cau Hoa Son Km 1+441.06 (22-10-2006)" xfId="94" xr:uid="{00000000-0005-0000-0000-00005C000000}"/>
    <cellStyle name="1_Book1_Cau Hoa Son Km 1+441.06 (24-10-2006)" xfId="95" xr:uid="{00000000-0005-0000-0000-00005D000000}"/>
    <cellStyle name="1_Book1_Cau Hoi Rong.moi" xfId="96" xr:uid="{00000000-0005-0000-0000-00005E000000}"/>
    <cellStyle name="1_Book1_Cau Ke.moi" xfId="97" xr:uid="{00000000-0005-0000-0000-00005F000000}"/>
    <cellStyle name="1_Book1_Cau Linh Cam.moi" xfId="98" xr:uid="{00000000-0005-0000-0000-000060000000}"/>
    <cellStyle name="1_Book1_Cau Nam Tot(ngay 2-10-2006)" xfId="99" xr:uid="{00000000-0005-0000-0000-000061000000}"/>
    <cellStyle name="1_Book1_Cau Tao Xuyen.moi" xfId="100" xr:uid="{00000000-0005-0000-0000-000062000000}"/>
    <cellStyle name="1_Book1_Cau Tao Xuyen.tam duyet" xfId="101" xr:uid="{00000000-0005-0000-0000-000063000000}"/>
    <cellStyle name="1_Book1_CAU XOP XANG II(su­a)" xfId="102" xr:uid="{00000000-0005-0000-0000-000064000000}"/>
    <cellStyle name="1_Book1_Dieu phoi dat goi 1" xfId="103" xr:uid="{00000000-0005-0000-0000-000065000000}"/>
    <cellStyle name="1_Book1_Dieu phoi dat goi 2" xfId="104" xr:uid="{00000000-0005-0000-0000-000066000000}"/>
    <cellStyle name="1_Book1_DT Kha thi ngay 11-2-06" xfId="105" xr:uid="{00000000-0005-0000-0000-000067000000}"/>
    <cellStyle name="1_Book1_DT ngay 04-01-2006" xfId="106" xr:uid="{00000000-0005-0000-0000-000068000000}"/>
    <cellStyle name="1_Book1_DT ngay 11-4-2006" xfId="107" xr:uid="{00000000-0005-0000-0000-000069000000}"/>
    <cellStyle name="1_Book1_DT ngay 15-11-05" xfId="108" xr:uid="{00000000-0005-0000-0000-00006A000000}"/>
    <cellStyle name="1_Book1_DT theo DM24" xfId="109" xr:uid="{00000000-0005-0000-0000-00006B000000}"/>
    <cellStyle name="1_Book1_Du toan KT-TCsua theo TT 03 - YC 471" xfId="110" xr:uid="{00000000-0005-0000-0000-00006C000000}"/>
    <cellStyle name="1_Book1_Du toan Phuong lam" xfId="111" xr:uid="{00000000-0005-0000-0000-00006D000000}"/>
    <cellStyle name="1_Book1_Du toan QL 27 (23-12-2005)" xfId="112" xr:uid="{00000000-0005-0000-0000-00006E000000}"/>
    <cellStyle name="1_Book1_Du toan Tay Thanh Hoa duyet" xfId="113" xr:uid="{00000000-0005-0000-0000-00006F000000}"/>
    <cellStyle name="1_Book1_DuAnKT ngay 11-2-2006" xfId="114" xr:uid="{00000000-0005-0000-0000-000070000000}"/>
    <cellStyle name="1_Book1_Goi 1" xfId="115" xr:uid="{00000000-0005-0000-0000-000071000000}"/>
    <cellStyle name="1_Book1_Goi thau so 1 (14-12-2006)" xfId="116" xr:uid="{00000000-0005-0000-0000-000072000000}"/>
    <cellStyle name="1_Book1_Goi thau so 2 (20-6-2006)" xfId="117" xr:uid="{00000000-0005-0000-0000-000073000000}"/>
    <cellStyle name="1_Book1_Goi02(25-05-2006)" xfId="118" xr:uid="{00000000-0005-0000-0000-000074000000}"/>
    <cellStyle name="1_Book1_K C N - HUNG DONG L.NHUA" xfId="119" xr:uid="{00000000-0005-0000-0000-000075000000}"/>
    <cellStyle name="1_Book1_Khoi Luong Hoang Truong - Hoang Phu" xfId="120" xr:uid="{00000000-0005-0000-0000-000076000000}"/>
    <cellStyle name="1_Book1_Linh Cam" xfId="121" xr:uid="{00000000-0005-0000-0000-000077000000}"/>
    <cellStyle name="1_Book1_Linh Cam_Cau Ganh Hao" xfId="122" xr:uid="{00000000-0005-0000-0000-000078000000}"/>
    <cellStyle name="1_Book1_Linh Cam_Cau Tao Xuyen.tam duyet" xfId="123" xr:uid="{00000000-0005-0000-0000-000079000000}"/>
    <cellStyle name="1_Book1_Linh Cam_Tao xuyen-Hoi rong" xfId="124" xr:uid="{00000000-0005-0000-0000-00007A000000}"/>
    <cellStyle name="1_Book1_Muong TL" xfId="125" xr:uid="{00000000-0005-0000-0000-00007B000000}"/>
    <cellStyle name="1_Book1_NG VIET XUAN" xfId="126" xr:uid="{00000000-0005-0000-0000-00007C000000}"/>
    <cellStyle name="1_Book1_Nguyen Phong Sac moi 2-7-2007" xfId="127" xr:uid="{00000000-0005-0000-0000-00007D000000}"/>
    <cellStyle name="1_Book1_SC cau Nghen Km493+342-QL1A-Ha Tinh" xfId="128" xr:uid="{00000000-0005-0000-0000-00007E000000}"/>
    <cellStyle name="1_Book1_Tao xuyen-Hoi rong" xfId="129" xr:uid="{00000000-0005-0000-0000-00007F000000}"/>
    <cellStyle name="1_Book1_Tuyen so 1-Km0+00 - Km0+852.56" xfId="130" xr:uid="{00000000-0005-0000-0000-000080000000}"/>
    <cellStyle name="1_Book1_TV sua ngay 02-08-06" xfId="131" xr:uid="{00000000-0005-0000-0000-000081000000}"/>
    <cellStyle name="1_Book1_ÿÿÿÿÿ" xfId="132" xr:uid="{00000000-0005-0000-0000-000082000000}"/>
    <cellStyle name="1_C" xfId="133" xr:uid="{00000000-0005-0000-0000-000083000000}"/>
    <cellStyle name="1_Cau Hoi 115" xfId="134" xr:uid="{00000000-0005-0000-0000-000084000000}"/>
    <cellStyle name="1_Cau Hua Trai (TT 04)" xfId="135" xr:uid="{00000000-0005-0000-0000-000085000000}"/>
    <cellStyle name="1_Cau Nam Tot(ngay 2-10-2006)" xfId="136" xr:uid="{00000000-0005-0000-0000-000086000000}"/>
    <cellStyle name="1_Cau Thanh Ha 1" xfId="137" xr:uid="{00000000-0005-0000-0000-000087000000}"/>
    <cellStyle name="1_Cau thuy dien Ban La (Cu Anh)" xfId="138" xr:uid="{00000000-0005-0000-0000-000088000000}"/>
    <cellStyle name="1_Cau thuy dien Ban La (Cu Anh)_Cau Ganh Hao" xfId="139" xr:uid="{00000000-0005-0000-0000-000089000000}"/>
    <cellStyle name="1_Cau thuy dien Ban La (Cu Anh)_Cau Tao Xuyen.tam duyet" xfId="140" xr:uid="{00000000-0005-0000-0000-00008A000000}"/>
    <cellStyle name="1_Cau thuy dien Ban La (Cu Anh)_Tao xuyen-Hoi rong" xfId="141" xr:uid="{00000000-0005-0000-0000-00008B000000}"/>
    <cellStyle name="1_CAU XOP XANG II(su­a)" xfId="142" xr:uid="{00000000-0005-0000-0000-00008C000000}"/>
    <cellStyle name="1_Chau Thon - Tan Xuan (goi 5)" xfId="144" xr:uid="{00000000-0005-0000-0000-00008D000000}"/>
    <cellStyle name="1_Chau Thon - Tan Xuan (KCS 8-12-06)" xfId="145" xr:uid="{00000000-0005-0000-0000-00008E000000}"/>
    <cellStyle name="1_Chi phi KS" xfId="146" xr:uid="{00000000-0005-0000-0000-00008F000000}"/>
    <cellStyle name="1_cong" xfId="143" xr:uid="{00000000-0005-0000-0000-000090000000}"/>
    <cellStyle name="1_Dakt-Cau tinh Hua Phan" xfId="147" xr:uid="{00000000-0005-0000-0000-000091000000}"/>
    <cellStyle name="1_DIEN" xfId="148" xr:uid="{00000000-0005-0000-0000-000092000000}"/>
    <cellStyle name="1_Dieu phoi dat goi 1" xfId="149" xr:uid="{00000000-0005-0000-0000-000093000000}"/>
    <cellStyle name="1_Dieu phoi dat goi 2" xfId="150" xr:uid="{00000000-0005-0000-0000-000094000000}"/>
    <cellStyle name="1_Dinh muc thiet ke" xfId="151" xr:uid="{00000000-0005-0000-0000-000095000000}"/>
    <cellStyle name="1_DONGIA" xfId="152" xr:uid="{00000000-0005-0000-0000-000096000000}"/>
    <cellStyle name="1_DT Kha thi ngay 11-2-06" xfId="154" xr:uid="{00000000-0005-0000-0000-000097000000}"/>
    <cellStyle name="1_DT KT ngay 10-9-2005" xfId="153" xr:uid="{00000000-0005-0000-0000-000098000000}"/>
    <cellStyle name="1_DT ngay 04-01-2006" xfId="155" xr:uid="{00000000-0005-0000-0000-000099000000}"/>
    <cellStyle name="1_DT ngay 11-4-2006" xfId="156" xr:uid="{00000000-0005-0000-0000-00009A000000}"/>
    <cellStyle name="1_DT ngay 15-11-05" xfId="157" xr:uid="{00000000-0005-0000-0000-00009B000000}"/>
    <cellStyle name="1_DT theo DM24" xfId="158" xr:uid="{00000000-0005-0000-0000-00009C000000}"/>
    <cellStyle name="1_DT-497" xfId="159" xr:uid="{00000000-0005-0000-0000-00009D000000}"/>
    <cellStyle name="1_DT-Khao-s¸t-TD" xfId="160" xr:uid="{00000000-0005-0000-0000-00009E000000}"/>
    <cellStyle name="1_DTXL goi 11(20-9-05)" xfId="161" xr:uid="{00000000-0005-0000-0000-00009F000000}"/>
    <cellStyle name="1_du toan" xfId="162" xr:uid="{00000000-0005-0000-0000-0000A0000000}"/>
    <cellStyle name="1_du toan (03-11-05)" xfId="163" xr:uid="{00000000-0005-0000-0000-0000A1000000}"/>
    <cellStyle name="1_Du toan (12-05-2005) Tham dinh" xfId="164" xr:uid="{00000000-0005-0000-0000-0000A2000000}"/>
    <cellStyle name="1_Du toan (23-05-2005) Tham dinh" xfId="165" xr:uid="{00000000-0005-0000-0000-0000A3000000}"/>
    <cellStyle name="1_Du toan (5 - 04 - 2004)" xfId="166" xr:uid="{00000000-0005-0000-0000-0000A4000000}"/>
    <cellStyle name="1_Du toan (6-3-2005)" xfId="167" xr:uid="{00000000-0005-0000-0000-0000A5000000}"/>
    <cellStyle name="1_Du toan (Ban A)" xfId="168" xr:uid="{00000000-0005-0000-0000-0000A6000000}"/>
    <cellStyle name="1_Du toan (ngay 13 - 07 - 2004)" xfId="169" xr:uid="{00000000-0005-0000-0000-0000A7000000}"/>
    <cellStyle name="1_Du toan (ngay 25-9-06)" xfId="170" xr:uid="{00000000-0005-0000-0000-0000A8000000}"/>
    <cellStyle name="1_Du toan 558 (Km17+508.12 - Km 22)" xfId="171" xr:uid="{00000000-0005-0000-0000-0000A9000000}"/>
    <cellStyle name="1_Du toan 558 (Km17+508.12 - Km 22)_Cau Ganh Hao" xfId="172" xr:uid="{00000000-0005-0000-0000-0000AA000000}"/>
    <cellStyle name="1_Du toan 558 (Km17+508.12 - Km 22)_Cau Tao Xuyen.tam duyet" xfId="173" xr:uid="{00000000-0005-0000-0000-0000AB000000}"/>
    <cellStyle name="1_Du toan 558 (Km17+508.12 - Km 22)_Tao xuyen-Hoi rong" xfId="174" xr:uid="{00000000-0005-0000-0000-0000AC000000}"/>
    <cellStyle name="1_Du toan bo sung (11-2004)" xfId="175" xr:uid="{00000000-0005-0000-0000-0000AD000000}"/>
    <cellStyle name="1_Du toan Cang Vung Ang (Tham tra 3-11-06)" xfId="176" xr:uid="{00000000-0005-0000-0000-0000AE000000}"/>
    <cellStyle name="1_Du toan Cang Vung Ang ngay 09-8-06 " xfId="177" xr:uid="{00000000-0005-0000-0000-0000AF000000}"/>
    <cellStyle name="1_Du toan dieu chin theo don gia moi (1-2-2007)" xfId="178" xr:uid="{00000000-0005-0000-0000-0000B0000000}"/>
    <cellStyle name="1_Du toan Goi 1" xfId="179" xr:uid="{00000000-0005-0000-0000-0000B1000000}"/>
    <cellStyle name="1_du toan goi 12" xfId="180" xr:uid="{00000000-0005-0000-0000-0000B2000000}"/>
    <cellStyle name="1_Du toan Goi 2" xfId="181" xr:uid="{00000000-0005-0000-0000-0000B3000000}"/>
    <cellStyle name="1_Du toan Huong Lam - Ban Giang (ngay28-11-06)" xfId="182" xr:uid="{00000000-0005-0000-0000-0000B4000000}"/>
    <cellStyle name="1_Du toan Huong Lam - Ban Giang theo DG 59 (ngay3-2-07)" xfId="183" xr:uid="{00000000-0005-0000-0000-0000B5000000}"/>
    <cellStyle name="1_Du toan KT-TCsua theo TT 03 - YC 471" xfId="184" xr:uid="{00000000-0005-0000-0000-0000B6000000}"/>
    <cellStyle name="1_Du toan ngay (28-10-2005)" xfId="185" xr:uid="{00000000-0005-0000-0000-0000B7000000}"/>
    <cellStyle name="1_Du toan ngay 1-9-2004 (version 1)" xfId="186" xr:uid="{00000000-0005-0000-0000-0000B8000000}"/>
    <cellStyle name="1_Du toan Phuong lam" xfId="187" xr:uid="{00000000-0005-0000-0000-0000B9000000}"/>
    <cellStyle name="1_Du toan QL 27 (23-12-2005)" xfId="188" xr:uid="{00000000-0005-0000-0000-0000BA000000}"/>
    <cellStyle name="1_Du toan Tay Thanh Hoa duyet" xfId="189" xr:uid="{00000000-0005-0000-0000-0000BB000000}"/>
    <cellStyle name="1_DuAnKT ngay 11-2-2006" xfId="190" xr:uid="{00000000-0005-0000-0000-0000BC000000}"/>
    <cellStyle name="1_Gia_VL cau-JIBIC-Ha-tinh" xfId="203" xr:uid="{00000000-0005-0000-0000-0000BD000000}"/>
    <cellStyle name="1_Gia_VLQL48_duyet " xfId="204" xr:uid="{00000000-0005-0000-0000-0000BE000000}"/>
    <cellStyle name="1_Gia_VLQL48_duyet _Cau Ganh Hao" xfId="205" xr:uid="{00000000-0005-0000-0000-0000BF000000}"/>
    <cellStyle name="1_Gia_VLQL48_duyet _Cau Tao Xuyen.tam duyet" xfId="206" xr:uid="{00000000-0005-0000-0000-0000C0000000}"/>
    <cellStyle name="1_Gia_VLQL48_duyet _Tao xuyen-Hoi rong" xfId="207" xr:uid="{00000000-0005-0000-0000-0000C1000000}"/>
    <cellStyle name="1_goi 1" xfId="191" xr:uid="{00000000-0005-0000-0000-0000C2000000}"/>
    <cellStyle name="1_Goi 1 (TT04)" xfId="192" xr:uid="{00000000-0005-0000-0000-0000C3000000}"/>
    <cellStyle name="1_goi 1 duyet theo luong mo (an)" xfId="193" xr:uid="{00000000-0005-0000-0000-0000C4000000}"/>
    <cellStyle name="1_Goi 1_1" xfId="194" xr:uid="{00000000-0005-0000-0000-0000C5000000}"/>
    <cellStyle name="1_Goi so 1" xfId="195" xr:uid="{00000000-0005-0000-0000-0000C6000000}"/>
    <cellStyle name="1_Goi thau so 08 (11-05-2007)" xfId="196" xr:uid="{00000000-0005-0000-0000-0000C7000000}"/>
    <cellStyle name="1_Goi thau so 2 (20-6-2006)" xfId="197" xr:uid="{00000000-0005-0000-0000-0000C8000000}"/>
    <cellStyle name="1_Goi02(25-05-2006)" xfId="198" xr:uid="{00000000-0005-0000-0000-0000C9000000}"/>
    <cellStyle name="1_Goi1N206" xfId="199" xr:uid="{00000000-0005-0000-0000-0000CA000000}"/>
    <cellStyle name="1_Goi2N206" xfId="200" xr:uid="{00000000-0005-0000-0000-0000CB000000}"/>
    <cellStyle name="1_Goi4N216" xfId="201" xr:uid="{00000000-0005-0000-0000-0000CC000000}"/>
    <cellStyle name="1_Goi5N216" xfId="202" xr:uid="{00000000-0005-0000-0000-0000CD000000}"/>
    <cellStyle name="1_Hoi Song" xfId="208" xr:uid="{00000000-0005-0000-0000-0000CE000000}"/>
    <cellStyle name="1_HT-LO" xfId="209" xr:uid="{00000000-0005-0000-0000-0000CF000000}"/>
    <cellStyle name="1_Huong Lam - Ban Giang (11-4-2007)" xfId="210" xr:uid="{00000000-0005-0000-0000-0000D0000000}"/>
    <cellStyle name="1_Khoi luong" xfId="234" xr:uid="{00000000-0005-0000-0000-0000D1000000}"/>
    <cellStyle name="1_Khoi luong doan 1" xfId="235" xr:uid="{00000000-0005-0000-0000-0000D2000000}"/>
    <cellStyle name="1_Khoi luong doan 2" xfId="236" xr:uid="{00000000-0005-0000-0000-0000D3000000}"/>
    <cellStyle name="1_Khoi Luong Hoang Truong - Hoang Phu" xfId="237" xr:uid="{00000000-0005-0000-0000-0000D4000000}"/>
    <cellStyle name="1_KL" xfId="211" xr:uid="{00000000-0005-0000-0000-0000D5000000}"/>
    <cellStyle name="1_Kl_DT_Tham_Dinh_497_16-4-07" xfId="212" xr:uid="{00000000-0005-0000-0000-0000D6000000}"/>
    <cellStyle name="1_KL_DT-497" xfId="213" xr:uid="{00000000-0005-0000-0000-0000D7000000}"/>
    <cellStyle name="1_KL_DT-Khao-s¸t-TD" xfId="214" xr:uid="{00000000-0005-0000-0000-0000D8000000}"/>
    <cellStyle name="1_KL_Huong Lam - Ban Giang (11-4-2007)" xfId="215" xr:uid="{00000000-0005-0000-0000-0000D9000000}"/>
    <cellStyle name="1_Kl6-6-05" xfId="216" xr:uid="{00000000-0005-0000-0000-0000DA000000}"/>
    <cellStyle name="1_KLCongTh" xfId="217" xr:uid="{00000000-0005-0000-0000-0000DB000000}"/>
    <cellStyle name="1_Kldoan3" xfId="218" xr:uid="{00000000-0005-0000-0000-0000DC000000}"/>
    <cellStyle name="1_KLhoxa" xfId="219" xr:uid="{00000000-0005-0000-0000-0000DD000000}"/>
    <cellStyle name="1_Klnutgiao" xfId="220" xr:uid="{00000000-0005-0000-0000-0000DE000000}"/>
    <cellStyle name="1_KLPA2s" xfId="221" xr:uid="{00000000-0005-0000-0000-0000DF000000}"/>
    <cellStyle name="1_KlQdinhduyet" xfId="222" xr:uid="{00000000-0005-0000-0000-0000E0000000}"/>
    <cellStyle name="1_KlQdinhduyet_Cau Ganh Hao" xfId="223" xr:uid="{00000000-0005-0000-0000-0000E1000000}"/>
    <cellStyle name="1_KlQdinhduyet_Cau Tao Xuyen.tam duyet" xfId="224" xr:uid="{00000000-0005-0000-0000-0000E2000000}"/>
    <cellStyle name="1_KlQdinhduyet_Tao xuyen-Hoi rong" xfId="225" xr:uid="{00000000-0005-0000-0000-0000E3000000}"/>
    <cellStyle name="1_KlQL4goi5KCS" xfId="226" xr:uid="{00000000-0005-0000-0000-0000E4000000}"/>
    <cellStyle name="1_Kltayth" xfId="227" xr:uid="{00000000-0005-0000-0000-0000E5000000}"/>
    <cellStyle name="1_KltaythQDduyet" xfId="228" xr:uid="{00000000-0005-0000-0000-0000E6000000}"/>
    <cellStyle name="1_Kluong4-2004" xfId="229" xr:uid="{00000000-0005-0000-0000-0000E7000000}"/>
    <cellStyle name="1_Km 48 - 53 (sua nap TVTT 6-7-2007)" xfId="230" xr:uid="{00000000-0005-0000-0000-0000E8000000}"/>
    <cellStyle name="1_Km2" xfId="231" xr:uid="{00000000-0005-0000-0000-0000E9000000}"/>
    <cellStyle name="1_Km3" xfId="232" xr:uid="{00000000-0005-0000-0000-0000EA000000}"/>
    <cellStyle name="1_km4-6" xfId="233" xr:uid="{00000000-0005-0000-0000-0000EB000000}"/>
    <cellStyle name="1_Luong A6" xfId="238" xr:uid="{00000000-0005-0000-0000-0000EC000000}"/>
    <cellStyle name="1_maugiacotaluy" xfId="239" xr:uid="{00000000-0005-0000-0000-0000ED000000}"/>
    <cellStyle name="1_My Thanh Son Thanh" xfId="240" xr:uid="{00000000-0005-0000-0000-0000EE000000}"/>
    <cellStyle name="1_NG VIET XUAN" xfId="241" xr:uid="{00000000-0005-0000-0000-0000EF000000}"/>
    <cellStyle name="1_Nhom I" xfId="242" xr:uid="{00000000-0005-0000-0000-0000F0000000}"/>
    <cellStyle name="1_Project N.Du" xfId="243" xr:uid="{00000000-0005-0000-0000-0000F1000000}"/>
    <cellStyle name="1_Project N.Du.dien" xfId="244" xr:uid="{00000000-0005-0000-0000-0000F2000000}"/>
    <cellStyle name="1_Project QL4" xfId="245" xr:uid="{00000000-0005-0000-0000-0000F3000000}"/>
    <cellStyle name="1_Project QL4 goi 7" xfId="246" xr:uid="{00000000-0005-0000-0000-0000F4000000}"/>
    <cellStyle name="1_Project QL4 goi5" xfId="247" xr:uid="{00000000-0005-0000-0000-0000F5000000}"/>
    <cellStyle name="1_Project QL4 goi8" xfId="248" xr:uid="{00000000-0005-0000-0000-0000F6000000}"/>
    <cellStyle name="1_QL1A-SUA2005" xfId="249" xr:uid="{00000000-0005-0000-0000-0000F7000000}"/>
    <cellStyle name="1_Sheet1" xfId="250" xr:uid="{00000000-0005-0000-0000-0000F8000000}"/>
    <cellStyle name="1_Sheet1_DT_Tham_Dinh_497_16-4-07" xfId="251" xr:uid="{00000000-0005-0000-0000-0000F9000000}"/>
    <cellStyle name="1_Sheet1_DT-497" xfId="252" xr:uid="{00000000-0005-0000-0000-0000FA000000}"/>
    <cellStyle name="1_Sheet1_DT-Khao-s¸t-TD" xfId="253" xr:uid="{00000000-0005-0000-0000-0000FB000000}"/>
    <cellStyle name="1_Sheet1_Huong Lam - Ban Giang (11-4-2007)" xfId="254" xr:uid="{00000000-0005-0000-0000-0000FC000000}"/>
    <cellStyle name="1_SuoiTon" xfId="255" xr:uid="{00000000-0005-0000-0000-0000FD000000}"/>
    <cellStyle name="1_t" xfId="256" xr:uid="{00000000-0005-0000-0000-0000FE000000}"/>
    <cellStyle name="1_Tao xuyen-Hoi rong" xfId="257" xr:uid="{00000000-0005-0000-0000-0000FF000000}"/>
    <cellStyle name="1_Tay THoa" xfId="258" xr:uid="{00000000-0005-0000-0000-000000010000}"/>
    <cellStyle name="1_Tham tra (8-11)1" xfId="264" xr:uid="{00000000-0005-0000-0000-000001010000}"/>
    <cellStyle name="1_THkl" xfId="265" xr:uid="{00000000-0005-0000-0000-000002010000}"/>
    <cellStyle name="1_THklpa2" xfId="266" xr:uid="{00000000-0005-0000-0000-000003010000}"/>
    <cellStyle name="1_Tong hop DT dieu chinh duong 38-95" xfId="259" xr:uid="{00000000-0005-0000-0000-000004010000}"/>
    <cellStyle name="1_Tong hop khoi luong duong 557 (30-5-2006)" xfId="260" xr:uid="{00000000-0005-0000-0000-000005010000}"/>
    <cellStyle name="1_Tong muc dau tu" xfId="261" xr:uid="{00000000-0005-0000-0000-000006010000}"/>
    <cellStyle name="1_TRUNG PMU 5" xfId="267" xr:uid="{00000000-0005-0000-0000-000007010000}"/>
    <cellStyle name="1_Tuyen so 1-Km0+00 - Km0+852.56" xfId="262" xr:uid="{00000000-0005-0000-0000-000008010000}"/>
    <cellStyle name="1_TV sua ngay 02-08-06" xfId="263" xr:uid="{00000000-0005-0000-0000-000009010000}"/>
    <cellStyle name="1_VatLieu 3 cau -NA" xfId="268" xr:uid="{00000000-0005-0000-0000-00000A010000}"/>
    <cellStyle name="1_ÿÿÿÿÿ" xfId="269" xr:uid="{00000000-0005-0000-0000-00000B010000}"/>
    <cellStyle name="1_ÿÿÿÿÿ_1" xfId="270" xr:uid="{00000000-0005-0000-0000-00000C010000}"/>
    <cellStyle name="1_ÿÿÿÿÿ_Book1" xfId="271" xr:uid="{00000000-0005-0000-0000-00000D010000}"/>
    <cellStyle name="1_ÿÿÿÿÿ_Book1_DT_Tham_Dinh_497_16-4-07" xfId="272" xr:uid="{00000000-0005-0000-0000-00000E010000}"/>
    <cellStyle name="1_ÿÿÿÿÿ_Book1_DT-497" xfId="273" xr:uid="{00000000-0005-0000-0000-00000F010000}"/>
    <cellStyle name="1_ÿÿÿÿÿ_Book1_DT-Khao-s¸t-TD" xfId="274" xr:uid="{00000000-0005-0000-0000-000010010000}"/>
    <cellStyle name="1_ÿÿÿÿÿ_Book1_Huong Lam - Ban Giang (11-4-2007)" xfId="275" xr:uid="{00000000-0005-0000-0000-000011010000}"/>
    <cellStyle name="1_ÿÿÿÿÿ_DT_Tham_Dinh_497_16-4-07" xfId="276" xr:uid="{00000000-0005-0000-0000-000012010000}"/>
    <cellStyle name="1_ÿÿÿÿÿ_DT-497" xfId="277" xr:uid="{00000000-0005-0000-0000-000013010000}"/>
    <cellStyle name="1_ÿÿÿÿÿ_DT-Khao-s¸t-TD" xfId="278" xr:uid="{00000000-0005-0000-0000-000014010000}"/>
    <cellStyle name="1_ÿÿÿÿÿ_Huong Lam - Ban Giang (11-4-2007)" xfId="279" xr:uid="{00000000-0005-0000-0000-000015010000}"/>
    <cellStyle name="1_ÿÿÿÿÿ_Tong hop DT dieu chinh duong 38-95" xfId="280" xr:uid="{00000000-0005-0000-0000-000016010000}"/>
    <cellStyle name="_x0001_1¼„½(" xfId="281" xr:uid="{00000000-0005-0000-0000-000017010000}"/>
    <cellStyle name="_x0001_1¼½(" xfId="282" xr:uid="{00000000-0005-0000-0000-000018010000}"/>
    <cellStyle name="15" xfId="283" xr:uid="{00000000-0005-0000-0000-000019010000}"/>
    <cellStyle name="¹éºÐÀ²_      " xfId="284" xr:uid="{00000000-0005-0000-0000-00001A010000}"/>
    <cellStyle name="2" xfId="285" xr:uid="{00000000-0005-0000-0000-00001B010000}"/>
    <cellStyle name="2_6.Bang_luong_moi_XDCB" xfId="286" xr:uid="{00000000-0005-0000-0000-00001C010000}"/>
    <cellStyle name="2_A che do KS +chi BQL" xfId="287" xr:uid="{00000000-0005-0000-0000-00001D010000}"/>
    <cellStyle name="2_BANG CAM COC GPMB 8km" xfId="288" xr:uid="{00000000-0005-0000-0000-00001E010000}"/>
    <cellStyle name="2_Bang tong hop khoi luong" xfId="289" xr:uid="{00000000-0005-0000-0000-00001F010000}"/>
    <cellStyle name="2_Book1" xfId="290" xr:uid="{00000000-0005-0000-0000-000020010000}"/>
    <cellStyle name="2_Book1_1" xfId="291" xr:uid="{00000000-0005-0000-0000-000021010000}"/>
    <cellStyle name="2_Book1_1_Cau Ganh Hao" xfId="292" xr:uid="{00000000-0005-0000-0000-000022010000}"/>
    <cellStyle name="2_Book1_1_Cau Tao Xuyen.tam duyet" xfId="293" xr:uid="{00000000-0005-0000-0000-000023010000}"/>
    <cellStyle name="2_Book1_1_Tao xuyen-Hoi rong" xfId="294" xr:uid="{00000000-0005-0000-0000-000024010000}"/>
    <cellStyle name="2_Book1_Book1" xfId="295" xr:uid="{00000000-0005-0000-0000-000025010000}"/>
    <cellStyle name="2_Book1_Cau Ben Thuy.moi" xfId="296" xr:uid="{00000000-0005-0000-0000-000026010000}"/>
    <cellStyle name="2_Book1_Cau Ben Thuy.moi.tam duyet TTu05" xfId="297" xr:uid="{00000000-0005-0000-0000-000027010000}"/>
    <cellStyle name="2_Book1_Cau Ganh Hao" xfId="298" xr:uid="{00000000-0005-0000-0000-000028010000}"/>
    <cellStyle name="2_Book1_Cau Hoa Son Km 1+441.06 (14-12-2006)" xfId="299" xr:uid="{00000000-0005-0000-0000-000029010000}"/>
    <cellStyle name="2_Book1_Cau Hoa Son Km 1+441.06 (22-10-2006)" xfId="300" xr:uid="{00000000-0005-0000-0000-00002A010000}"/>
    <cellStyle name="2_Book1_Cau Hoa Son Km 1+441.06 (24-10-2006)" xfId="301" xr:uid="{00000000-0005-0000-0000-00002B010000}"/>
    <cellStyle name="2_Book1_Cau Hoi Rong.moi" xfId="302" xr:uid="{00000000-0005-0000-0000-00002C010000}"/>
    <cellStyle name="2_Book1_Cau Ke.moi" xfId="303" xr:uid="{00000000-0005-0000-0000-00002D010000}"/>
    <cellStyle name="2_Book1_Cau Linh Cam.moi" xfId="304" xr:uid="{00000000-0005-0000-0000-00002E010000}"/>
    <cellStyle name="2_Book1_Cau Nam Tot(ngay 2-10-2006)" xfId="305" xr:uid="{00000000-0005-0000-0000-00002F010000}"/>
    <cellStyle name="2_Book1_Cau Tao Xuyen.moi" xfId="306" xr:uid="{00000000-0005-0000-0000-000030010000}"/>
    <cellStyle name="2_Book1_Cau Tao Xuyen.tam duyet" xfId="307" xr:uid="{00000000-0005-0000-0000-000031010000}"/>
    <cellStyle name="2_Book1_CAU XOP XANG II(su­a)" xfId="308" xr:uid="{00000000-0005-0000-0000-000032010000}"/>
    <cellStyle name="2_Book1_Dieu phoi dat goi 1" xfId="309" xr:uid="{00000000-0005-0000-0000-000033010000}"/>
    <cellStyle name="2_Book1_Dieu phoi dat goi 2" xfId="310" xr:uid="{00000000-0005-0000-0000-000034010000}"/>
    <cellStyle name="2_Book1_DT Kha thi ngay 11-2-06" xfId="311" xr:uid="{00000000-0005-0000-0000-000035010000}"/>
    <cellStyle name="2_Book1_DT ngay 04-01-2006" xfId="312" xr:uid="{00000000-0005-0000-0000-000036010000}"/>
    <cellStyle name="2_Book1_DT ngay 11-4-2006" xfId="313" xr:uid="{00000000-0005-0000-0000-000037010000}"/>
    <cellStyle name="2_Book1_DT ngay 15-11-05" xfId="314" xr:uid="{00000000-0005-0000-0000-000038010000}"/>
    <cellStyle name="2_Book1_DT theo DM24" xfId="315" xr:uid="{00000000-0005-0000-0000-000039010000}"/>
    <cellStyle name="2_Book1_Du toan KT-TCsua theo TT 03 - YC 471" xfId="316" xr:uid="{00000000-0005-0000-0000-00003A010000}"/>
    <cellStyle name="2_Book1_Du toan Phuong lam" xfId="317" xr:uid="{00000000-0005-0000-0000-00003B010000}"/>
    <cellStyle name="2_Book1_Du toan QL 27 (23-12-2005)" xfId="318" xr:uid="{00000000-0005-0000-0000-00003C010000}"/>
    <cellStyle name="2_Book1_Du toan Tay Thanh Hoa duyet" xfId="319" xr:uid="{00000000-0005-0000-0000-00003D010000}"/>
    <cellStyle name="2_Book1_DuAnKT ngay 11-2-2006" xfId="320" xr:uid="{00000000-0005-0000-0000-00003E010000}"/>
    <cellStyle name="2_Book1_Goi 1" xfId="321" xr:uid="{00000000-0005-0000-0000-00003F010000}"/>
    <cellStyle name="2_Book1_Goi thau so 1 (14-12-2006)" xfId="322" xr:uid="{00000000-0005-0000-0000-000040010000}"/>
    <cellStyle name="2_Book1_Goi thau so 2 (20-6-2006)" xfId="323" xr:uid="{00000000-0005-0000-0000-000041010000}"/>
    <cellStyle name="2_Book1_Goi02(25-05-2006)" xfId="324" xr:uid="{00000000-0005-0000-0000-000042010000}"/>
    <cellStyle name="2_Book1_K C N - HUNG DONG L.NHUA" xfId="325" xr:uid="{00000000-0005-0000-0000-000043010000}"/>
    <cellStyle name="2_Book1_Khoi Luong Hoang Truong - Hoang Phu" xfId="326" xr:uid="{00000000-0005-0000-0000-000044010000}"/>
    <cellStyle name="2_Book1_Linh Cam" xfId="327" xr:uid="{00000000-0005-0000-0000-000045010000}"/>
    <cellStyle name="2_Book1_Linh Cam_Cau Ganh Hao" xfId="328" xr:uid="{00000000-0005-0000-0000-000046010000}"/>
    <cellStyle name="2_Book1_Linh Cam_Cau Tao Xuyen.tam duyet" xfId="329" xr:uid="{00000000-0005-0000-0000-000047010000}"/>
    <cellStyle name="2_Book1_Linh Cam_Tao xuyen-Hoi rong" xfId="330" xr:uid="{00000000-0005-0000-0000-000048010000}"/>
    <cellStyle name="2_Book1_Muong TL" xfId="331" xr:uid="{00000000-0005-0000-0000-000049010000}"/>
    <cellStyle name="2_Book1_NG VIET XUAN" xfId="332" xr:uid="{00000000-0005-0000-0000-00004A010000}"/>
    <cellStyle name="2_Book1_Nguyen Phong Sac moi 2-7-2007" xfId="333" xr:uid="{00000000-0005-0000-0000-00004B010000}"/>
    <cellStyle name="2_Book1_SC cau Nghen Km493+342-QL1A-Ha Tinh" xfId="334" xr:uid="{00000000-0005-0000-0000-00004C010000}"/>
    <cellStyle name="2_Book1_Tao xuyen-Hoi rong" xfId="335" xr:uid="{00000000-0005-0000-0000-00004D010000}"/>
    <cellStyle name="2_Book1_Tuyen so 1-Km0+00 - Km0+852.56" xfId="336" xr:uid="{00000000-0005-0000-0000-00004E010000}"/>
    <cellStyle name="2_Book1_TV sua ngay 02-08-06" xfId="337" xr:uid="{00000000-0005-0000-0000-00004F010000}"/>
    <cellStyle name="2_Book1_ÿÿÿÿÿ" xfId="338" xr:uid="{00000000-0005-0000-0000-000050010000}"/>
    <cellStyle name="2_C" xfId="339" xr:uid="{00000000-0005-0000-0000-000051010000}"/>
    <cellStyle name="2_Cau Hoi 115" xfId="340" xr:uid="{00000000-0005-0000-0000-000052010000}"/>
    <cellStyle name="2_Cau Hua Trai (TT 04)" xfId="341" xr:uid="{00000000-0005-0000-0000-000053010000}"/>
    <cellStyle name="2_Cau Nam Tot(ngay 2-10-2006)" xfId="342" xr:uid="{00000000-0005-0000-0000-000054010000}"/>
    <cellStyle name="2_Cau Thanh Ha 1" xfId="343" xr:uid="{00000000-0005-0000-0000-000055010000}"/>
    <cellStyle name="2_Cau thuy dien Ban La (Cu Anh)" xfId="344" xr:uid="{00000000-0005-0000-0000-000056010000}"/>
    <cellStyle name="2_Cau thuy dien Ban La (Cu Anh)_Cau Ganh Hao" xfId="345" xr:uid="{00000000-0005-0000-0000-000057010000}"/>
    <cellStyle name="2_Cau thuy dien Ban La (Cu Anh)_Cau Tao Xuyen.tam duyet" xfId="346" xr:uid="{00000000-0005-0000-0000-000058010000}"/>
    <cellStyle name="2_Cau thuy dien Ban La (Cu Anh)_Tao xuyen-Hoi rong" xfId="347" xr:uid="{00000000-0005-0000-0000-000059010000}"/>
    <cellStyle name="2_CAU XOP XANG II(su­a)" xfId="348" xr:uid="{00000000-0005-0000-0000-00005A010000}"/>
    <cellStyle name="2_Chau Thon - Tan Xuan (goi 5)" xfId="350" xr:uid="{00000000-0005-0000-0000-00005B010000}"/>
    <cellStyle name="2_Chau Thon - Tan Xuan (KCS 8-12-06)" xfId="351" xr:uid="{00000000-0005-0000-0000-00005C010000}"/>
    <cellStyle name="2_Chi phi KS" xfId="352" xr:uid="{00000000-0005-0000-0000-00005D010000}"/>
    <cellStyle name="2_cong" xfId="349" xr:uid="{00000000-0005-0000-0000-00005E010000}"/>
    <cellStyle name="2_Dakt-Cau tinh Hua Phan" xfId="353" xr:uid="{00000000-0005-0000-0000-00005F010000}"/>
    <cellStyle name="2_DIEN" xfId="354" xr:uid="{00000000-0005-0000-0000-000060010000}"/>
    <cellStyle name="2_Dieu phoi dat goi 1" xfId="355" xr:uid="{00000000-0005-0000-0000-000061010000}"/>
    <cellStyle name="2_Dieu phoi dat goi 2" xfId="356" xr:uid="{00000000-0005-0000-0000-000062010000}"/>
    <cellStyle name="2_Dinh muc thiet ke" xfId="357" xr:uid="{00000000-0005-0000-0000-000063010000}"/>
    <cellStyle name="2_DONGIA" xfId="358" xr:uid="{00000000-0005-0000-0000-000064010000}"/>
    <cellStyle name="2_DT Kha thi ngay 11-2-06" xfId="360" xr:uid="{00000000-0005-0000-0000-000065010000}"/>
    <cellStyle name="2_DT KT ngay 10-9-2005" xfId="359" xr:uid="{00000000-0005-0000-0000-000066010000}"/>
    <cellStyle name="2_DT ngay 04-01-2006" xfId="361" xr:uid="{00000000-0005-0000-0000-000067010000}"/>
    <cellStyle name="2_DT ngay 11-4-2006" xfId="362" xr:uid="{00000000-0005-0000-0000-000068010000}"/>
    <cellStyle name="2_DT ngay 15-11-05" xfId="363" xr:uid="{00000000-0005-0000-0000-000069010000}"/>
    <cellStyle name="2_DT theo DM24" xfId="364" xr:uid="{00000000-0005-0000-0000-00006A010000}"/>
    <cellStyle name="2_DT-497" xfId="365" xr:uid="{00000000-0005-0000-0000-00006B010000}"/>
    <cellStyle name="2_DT-Khao-s¸t-TD" xfId="366" xr:uid="{00000000-0005-0000-0000-00006C010000}"/>
    <cellStyle name="2_DTXL goi 11(20-9-05)" xfId="367" xr:uid="{00000000-0005-0000-0000-00006D010000}"/>
    <cellStyle name="2_du toan" xfId="368" xr:uid="{00000000-0005-0000-0000-00006E010000}"/>
    <cellStyle name="2_du toan (03-11-05)" xfId="369" xr:uid="{00000000-0005-0000-0000-00006F010000}"/>
    <cellStyle name="2_Du toan (12-05-2005) Tham dinh" xfId="370" xr:uid="{00000000-0005-0000-0000-000070010000}"/>
    <cellStyle name="2_Du toan (23-05-2005) Tham dinh" xfId="371" xr:uid="{00000000-0005-0000-0000-000071010000}"/>
    <cellStyle name="2_Du toan (5 - 04 - 2004)" xfId="372" xr:uid="{00000000-0005-0000-0000-000072010000}"/>
    <cellStyle name="2_Du toan (6-3-2005)" xfId="373" xr:uid="{00000000-0005-0000-0000-000073010000}"/>
    <cellStyle name="2_Du toan (Ban A)" xfId="374" xr:uid="{00000000-0005-0000-0000-000074010000}"/>
    <cellStyle name="2_Du toan (ngay 13 - 07 - 2004)" xfId="375" xr:uid="{00000000-0005-0000-0000-000075010000}"/>
    <cellStyle name="2_Du toan (ngay 25-9-06)" xfId="376" xr:uid="{00000000-0005-0000-0000-000076010000}"/>
    <cellStyle name="2_Du toan 558 (Km17+508.12 - Km 22)" xfId="377" xr:uid="{00000000-0005-0000-0000-000077010000}"/>
    <cellStyle name="2_Du toan 558 (Km17+508.12 - Km 22)_Cau Ganh Hao" xfId="378" xr:uid="{00000000-0005-0000-0000-000078010000}"/>
    <cellStyle name="2_Du toan 558 (Km17+508.12 - Km 22)_Cau Tao Xuyen.tam duyet" xfId="379" xr:uid="{00000000-0005-0000-0000-000079010000}"/>
    <cellStyle name="2_Du toan 558 (Km17+508.12 - Km 22)_Tao xuyen-Hoi rong" xfId="380" xr:uid="{00000000-0005-0000-0000-00007A010000}"/>
    <cellStyle name="2_Du toan bo sung (11-2004)" xfId="381" xr:uid="{00000000-0005-0000-0000-00007B010000}"/>
    <cellStyle name="2_Du toan Cang Vung Ang (Tham tra 3-11-06)" xfId="382" xr:uid="{00000000-0005-0000-0000-00007C010000}"/>
    <cellStyle name="2_Du toan Cang Vung Ang ngay 09-8-06 " xfId="383" xr:uid="{00000000-0005-0000-0000-00007D010000}"/>
    <cellStyle name="2_Du toan dieu chin theo don gia moi (1-2-2007)" xfId="384" xr:uid="{00000000-0005-0000-0000-00007E010000}"/>
    <cellStyle name="2_Du toan Goi 1" xfId="385" xr:uid="{00000000-0005-0000-0000-00007F010000}"/>
    <cellStyle name="2_du toan goi 12" xfId="386" xr:uid="{00000000-0005-0000-0000-000080010000}"/>
    <cellStyle name="2_Du toan Goi 2" xfId="387" xr:uid="{00000000-0005-0000-0000-000081010000}"/>
    <cellStyle name="2_Du toan Huong Lam - Ban Giang (ngay28-11-06)" xfId="388" xr:uid="{00000000-0005-0000-0000-000082010000}"/>
    <cellStyle name="2_Du toan Huong Lam - Ban Giang theo DG 59 (ngay3-2-07)" xfId="389" xr:uid="{00000000-0005-0000-0000-000083010000}"/>
    <cellStyle name="2_Du toan KT-TCsua theo TT 03 - YC 471" xfId="390" xr:uid="{00000000-0005-0000-0000-000084010000}"/>
    <cellStyle name="2_Du toan ngay (28-10-2005)" xfId="391" xr:uid="{00000000-0005-0000-0000-000085010000}"/>
    <cellStyle name="2_Du toan ngay 1-9-2004 (version 1)" xfId="392" xr:uid="{00000000-0005-0000-0000-000086010000}"/>
    <cellStyle name="2_Du toan Phuong lam" xfId="393" xr:uid="{00000000-0005-0000-0000-000087010000}"/>
    <cellStyle name="2_Du toan QL 27 (23-12-2005)" xfId="394" xr:uid="{00000000-0005-0000-0000-000088010000}"/>
    <cellStyle name="2_Du toan Tay Thanh Hoa duyet" xfId="395" xr:uid="{00000000-0005-0000-0000-000089010000}"/>
    <cellStyle name="2_DuAnKT ngay 11-2-2006" xfId="396" xr:uid="{00000000-0005-0000-0000-00008A010000}"/>
    <cellStyle name="2_Gia_VL cau-JIBIC-Ha-tinh" xfId="409" xr:uid="{00000000-0005-0000-0000-00008B010000}"/>
    <cellStyle name="2_Gia_VLQL48_duyet " xfId="410" xr:uid="{00000000-0005-0000-0000-00008C010000}"/>
    <cellStyle name="2_Gia_VLQL48_duyet _Cau Ganh Hao" xfId="411" xr:uid="{00000000-0005-0000-0000-00008D010000}"/>
    <cellStyle name="2_Gia_VLQL48_duyet _Cau Tao Xuyen.tam duyet" xfId="412" xr:uid="{00000000-0005-0000-0000-00008E010000}"/>
    <cellStyle name="2_Gia_VLQL48_duyet _Tao xuyen-Hoi rong" xfId="413" xr:uid="{00000000-0005-0000-0000-00008F010000}"/>
    <cellStyle name="2_goi 1" xfId="397" xr:uid="{00000000-0005-0000-0000-000090010000}"/>
    <cellStyle name="2_Goi 1 (TT04)" xfId="398" xr:uid="{00000000-0005-0000-0000-000091010000}"/>
    <cellStyle name="2_goi 1 duyet theo luong mo (an)" xfId="399" xr:uid="{00000000-0005-0000-0000-000092010000}"/>
    <cellStyle name="2_Goi 1_1" xfId="400" xr:uid="{00000000-0005-0000-0000-000093010000}"/>
    <cellStyle name="2_Goi so 1" xfId="401" xr:uid="{00000000-0005-0000-0000-000094010000}"/>
    <cellStyle name="2_Goi thau so 08 (11-05-2007)" xfId="402" xr:uid="{00000000-0005-0000-0000-000095010000}"/>
    <cellStyle name="2_Goi thau so 2 (20-6-2006)" xfId="403" xr:uid="{00000000-0005-0000-0000-000096010000}"/>
    <cellStyle name="2_Goi02(25-05-2006)" xfId="404" xr:uid="{00000000-0005-0000-0000-000097010000}"/>
    <cellStyle name="2_Goi1N206" xfId="405" xr:uid="{00000000-0005-0000-0000-000098010000}"/>
    <cellStyle name="2_Goi2N206" xfId="406" xr:uid="{00000000-0005-0000-0000-000099010000}"/>
    <cellStyle name="2_Goi4N216" xfId="407" xr:uid="{00000000-0005-0000-0000-00009A010000}"/>
    <cellStyle name="2_Goi5N216" xfId="408" xr:uid="{00000000-0005-0000-0000-00009B010000}"/>
    <cellStyle name="2_Hoi Song" xfId="414" xr:uid="{00000000-0005-0000-0000-00009C010000}"/>
    <cellStyle name="2_HT-LO" xfId="415" xr:uid="{00000000-0005-0000-0000-00009D010000}"/>
    <cellStyle name="2_Huong Lam - Ban Giang (11-4-2007)" xfId="416" xr:uid="{00000000-0005-0000-0000-00009E010000}"/>
    <cellStyle name="2_Khoi luong" xfId="440" xr:uid="{00000000-0005-0000-0000-00009F010000}"/>
    <cellStyle name="2_Khoi luong doan 1" xfId="441" xr:uid="{00000000-0005-0000-0000-0000A0010000}"/>
    <cellStyle name="2_Khoi luong doan 2" xfId="442" xr:uid="{00000000-0005-0000-0000-0000A1010000}"/>
    <cellStyle name="2_Khoi Luong Hoang Truong - Hoang Phu" xfId="443" xr:uid="{00000000-0005-0000-0000-0000A2010000}"/>
    <cellStyle name="2_KL" xfId="417" xr:uid="{00000000-0005-0000-0000-0000A3010000}"/>
    <cellStyle name="2_Kl_DT_Tham_Dinh_497_16-4-07" xfId="418" xr:uid="{00000000-0005-0000-0000-0000A4010000}"/>
    <cellStyle name="2_KL_DT-497" xfId="419" xr:uid="{00000000-0005-0000-0000-0000A5010000}"/>
    <cellStyle name="2_KL_DT-Khao-s¸t-TD" xfId="420" xr:uid="{00000000-0005-0000-0000-0000A6010000}"/>
    <cellStyle name="2_KL_Huong Lam - Ban Giang (11-4-2007)" xfId="421" xr:uid="{00000000-0005-0000-0000-0000A7010000}"/>
    <cellStyle name="2_Kl6-6-05" xfId="422" xr:uid="{00000000-0005-0000-0000-0000A8010000}"/>
    <cellStyle name="2_KLCongTh" xfId="423" xr:uid="{00000000-0005-0000-0000-0000A9010000}"/>
    <cellStyle name="2_Kldoan3" xfId="424" xr:uid="{00000000-0005-0000-0000-0000AA010000}"/>
    <cellStyle name="2_KLhoxa" xfId="425" xr:uid="{00000000-0005-0000-0000-0000AB010000}"/>
    <cellStyle name="2_Klnutgiao" xfId="426" xr:uid="{00000000-0005-0000-0000-0000AC010000}"/>
    <cellStyle name="2_KLPA2s" xfId="427" xr:uid="{00000000-0005-0000-0000-0000AD010000}"/>
    <cellStyle name="2_KlQdinhduyet" xfId="428" xr:uid="{00000000-0005-0000-0000-0000AE010000}"/>
    <cellStyle name="2_KlQdinhduyet_Cau Ganh Hao" xfId="429" xr:uid="{00000000-0005-0000-0000-0000AF010000}"/>
    <cellStyle name="2_KlQdinhduyet_Cau Tao Xuyen.tam duyet" xfId="430" xr:uid="{00000000-0005-0000-0000-0000B0010000}"/>
    <cellStyle name="2_KlQdinhduyet_Tao xuyen-Hoi rong" xfId="431" xr:uid="{00000000-0005-0000-0000-0000B1010000}"/>
    <cellStyle name="2_KlQL4goi5KCS" xfId="432" xr:uid="{00000000-0005-0000-0000-0000B2010000}"/>
    <cellStyle name="2_Kltayth" xfId="433" xr:uid="{00000000-0005-0000-0000-0000B3010000}"/>
    <cellStyle name="2_KltaythQDduyet" xfId="434" xr:uid="{00000000-0005-0000-0000-0000B4010000}"/>
    <cellStyle name="2_Kluong4-2004" xfId="435" xr:uid="{00000000-0005-0000-0000-0000B5010000}"/>
    <cellStyle name="2_Km 48 - 53 (sua nap TVTT 6-7-2007)" xfId="436" xr:uid="{00000000-0005-0000-0000-0000B6010000}"/>
    <cellStyle name="2_Km2" xfId="437" xr:uid="{00000000-0005-0000-0000-0000B7010000}"/>
    <cellStyle name="2_Km3" xfId="438" xr:uid="{00000000-0005-0000-0000-0000B8010000}"/>
    <cellStyle name="2_km4-6" xfId="439" xr:uid="{00000000-0005-0000-0000-0000B9010000}"/>
    <cellStyle name="2_Luong A6" xfId="444" xr:uid="{00000000-0005-0000-0000-0000BA010000}"/>
    <cellStyle name="2_maugiacotaluy" xfId="445" xr:uid="{00000000-0005-0000-0000-0000BB010000}"/>
    <cellStyle name="2_My Thanh Son Thanh" xfId="446" xr:uid="{00000000-0005-0000-0000-0000BC010000}"/>
    <cellStyle name="2_NG VIET XUAN" xfId="447" xr:uid="{00000000-0005-0000-0000-0000BD010000}"/>
    <cellStyle name="2_Nhom I" xfId="448" xr:uid="{00000000-0005-0000-0000-0000BE010000}"/>
    <cellStyle name="2_Project N.Du" xfId="449" xr:uid="{00000000-0005-0000-0000-0000BF010000}"/>
    <cellStyle name="2_Project N.Du.dien" xfId="450" xr:uid="{00000000-0005-0000-0000-0000C0010000}"/>
    <cellStyle name="2_Project QL4" xfId="451" xr:uid="{00000000-0005-0000-0000-0000C1010000}"/>
    <cellStyle name="2_Project QL4 goi 7" xfId="452" xr:uid="{00000000-0005-0000-0000-0000C2010000}"/>
    <cellStyle name="2_Project QL4 goi5" xfId="453" xr:uid="{00000000-0005-0000-0000-0000C3010000}"/>
    <cellStyle name="2_Project QL4 goi8" xfId="454" xr:uid="{00000000-0005-0000-0000-0000C4010000}"/>
    <cellStyle name="2_QL1A-SUA2005" xfId="455" xr:uid="{00000000-0005-0000-0000-0000C5010000}"/>
    <cellStyle name="2_Sheet1" xfId="456" xr:uid="{00000000-0005-0000-0000-0000C6010000}"/>
    <cellStyle name="2_Sheet1_DT_Tham_Dinh_497_16-4-07" xfId="457" xr:uid="{00000000-0005-0000-0000-0000C7010000}"/>
    <cellStyle name="2_Sheet1_DT-497" xfId="458" xr:uid="{00000000-0005-0000-0000-0000C8010000}"/>
    <cellStyle name="2_Sheet1_DT-Khao-s¸t-TD" xfId="459" xr:uid="{00000000-0005-0000-0000-0000C9010000}"/>
    <cellStyle name="2_Sheet1_Huong Lam - Ban Giang (11-4-2007)" xfId="460" xr:uid="{00000000-0005-0000-0000-0000CA010000}"/>
    <cellStyle name="2_SuoiTon" xfId="461" xr:uid="{00000000-0005-0000-0000-0000CB010000}"/>
    <cellStyle name="2_t" xfId="462" xr:uid="{00000000-0005-0000-0000-0000CC010000}"/>
    <cellStyle name="2_Tay THoa" xfId="463" xr:uid="{00000000-0005-0000-0000-0000CD010000}"/>
    <cellStyle name="2_Tham tra (8-11)1" xfId="469" xr:uid="{00000000-0005-0000-0000-0000CE010000}"/>
    <cellStyle name="2_THkl" xfId="470" xr:uid="{00000000-0005-0000-0000-0000CF010000}"/>
    <cellStyle name="2_THklpa2" xfId="471" xr:uid="{00000000-0005-0000-0000-0000D0010000}"/>
    <cellStyle name="2_Tong hop DT dieu chinh duong 38-95" xfId="464" xr:uid="{00000000-0005-0000-0000-0000D1010000}"/>
    <cellStyle name="2_Tong hop khoi luong duong 557 (30-5-2006)" xfId="465" xr:uid="{00000000-0005-0000-0000-0000D2010000}"/>
    <cellStyle name="2_Tong muc dau tu" xfId="466" xr:uid="{00000000-0005-0000-0000-0000D3010000}"/>
    <cellStyle name="2_TRUNG PMU 5" xfId="472" xr:uid="{00000000-0005-0000-0000-0000D4010000}"/>
    <cellStyle name="2_Tuyen so 1-Km0+00 - Km0+852.56" xfId="467" xr:uid="{00000000-0005-0000-0000-0000D5010000}"/>
    <cellStyle name="2_TV sua ngay 02-08-06" xfId="468" xr:uid="{00000000-0005-0000-0000-0000D6010000}"/>
    <cellStyle name="2_VatLieu 3 cau -NA" xfId="473" xr:uid="{00000000-0005-0000-0000-0000D7010000}"/>
    <cellStyle name="2_ÿÿÿÿÿ" xfId="474" xr:uid="{00000000-0005-0000-0000-0000D8010000}"/>
    <cellStyle name="2_ÿÿÿÿÿ_1" xfId="475" xr:uid="{00000000-0005-0000-0000-0000D9010000}"/>
    <cellStyle name="2_ÿÿÿÿÿ_Book1" xfId="476" xr:uid="{00000000-0005-0000-0000-0000DA010000}"/>
    <cellStyle name="2_ÿÿÿÿÿ_Book1_DT_Tham_Dinh_497_16-4-07" xfId="477" xr:uid="{00000000-0005-0000-0000-0000DB010000}"/>
    <cellStyle name="2_ÿÿÿÿÿ_Book1_DT-497" xfId="478" xr:uid="{00000000-0005-0000-0000-0000DC010000}"/>
    <cellStyle name="2_ÿÿÿÿÿ_Book1_DT-Khao-s¸t-TD" xfId="479" xr:uid="{00000000-0005-0000-0000-0000DD010000}"/>
    <cellStyle name="2_ÿÿÿÿÿ_Book1_Huong Lam - Ban Giang (11-4-2007)" xfId="480" xr:uid="{00000000-0005-0000-0000-0000DE010000}"/>
    <cellStyle name="2_ÿÿÿÿÿ_DT_Tham_Dinh_497_16-4-07" xfId="481" xr:uid="{00000000-0005-0000-0000-0000DF010000}"/>
    <cellStyle name="2_ÿÿÿÿÿ_DT-497" xfId="482" xr:uid="{00000000-0005-0000-0000-0000E0010000}"/>
    <cellStyle name="2_ÿÿÿÿÿ_DT-Khao-s¸t-TD" xfId="483" xr:uid="{00000000-0005-0000-0000-0000E1010000}"/>
    <cellStyle name="2_ÿÿÿÿÿ_Huong Lam - Ban Giang (11-4-2007)" xfId="484" xr:uid="{00000000-0005-0000-0000-0000E2010000}"/>
    <cellStyle name="2_ÿÿÿÿÿ_Tong hop DT dieu chinh duong 38-95" xfId="485" xr:uid="{00000000-0005-0000-0000-0000E3010000}"/>
    <cellStyle name="20" xfId="486" xr:uid="{00000000-0005-0000-0000-0000E4010000}"/>
    <cellStyle name="3" xfId="487" xr:uid="{00000000-0005-0000-0000-0000E5010000}"/>
    <cellStyle name="3_6.Bang_luong_moi_XDCB" xfId="488" xr:uid="{00000000-0005-0000-0000-0000E6010000}"/>
    <cellStyle name="3_A che do KS +chi BQL" xfId="489" xr:uid="{00000000-0005-0000-0000-0000E7010000}"/>
    <cellStyle name="3_BANG CAM COC GPMB 8km" xfId="490" xr:uid="{00000000-0005-0000-0000-0000E8010000}"/>
    <cellStyle name="3_Bang tong hop khoi luong" xfId="491" xr:uid="{00000000-0005-0000-0000-0000E9010000}"/>
    <cellStyle name="3_Book1" xfId="492" xr:uid="{00000000-0005-0000-0000-0000EA010000}"/>
    <cellStyle name="3_Book1_1" xfId="493" xr:uid="{00000000-0005-0000-0000-0000EB010000}"/>
    <cellStyle name="3_Book1_1_Cau Ganh Hao" xfId="494" xr:uid="{00000000-0005-0000-0000-0000EC010000}"/>
    <cellStyle name="3_Book1_1_Cau Tao Xuyen.tam duyet" xfId="495" xr:uid="{00000000-0005-0000-0000-0000ED010000}"/>
    <cellStyle name="3_Book1_1_Tao xuyen-Hoi rong" xfId="496" xr:uid="{00000000-0005-0000-0000-0000EE010000}"/>
    <cellStyle name="3_Book1_Book1" xfId="497" xr:uid="{00000000-0005-0000-0000-0000EF010000}"/>
    <cellStyle name="3_Book1_Cau Ben Thuy.moi" xfId="498" xr:uid="{00000000-0005-0000-0000-0000F0010000}"/>
    <cellStyle name="3_Book1_Cau Ben Thuy.moi.tam duyet TTu05" xfId="499" xr:uid="{00000000-0005-0000-0000-0000F1010000}"/>
    <cellStyle name="3_Book1_Cau Ganh Hao" xfId="500" xr:uid="{00000000-0005-0000-0000-0000F2010000}"/>
    <cellStyle name="3_Book1_Cau Hoa Son Km 1+441.06 (14-12-2006)" xfId="501" xr:uid="{00000000-0005-0000-0000-0000F3010000}"/>
    <cellStyle name="3_Book1_Cau Hoa Son Km 1+441.06 (22-10-2006)" xfId="502" xr:uid="{00000000-0005-0000-0000-0000F4010000}"/>
    <cellStyle name="3_Book1_Cau Hoa Son Km 1+441.06 (24-10-2006)" xfId="503" xr:uid="{00000000-0005-0000-0000-0000F5010000}"/>
    <cellStyle name="3_Book1_Cau Hoi Rong.moi" xfId="504" xr:uid="{00000000-0005-0000-0000-0000F6010000}"/>
    <cellStyle name="3_Book1_Cau Ke.moi" xfId="505" xr:uid="{00000000-0005-0000-0000-0000F7010000}"/>
    <cellStyle name="3_Book1_Cau Linh Cam.moi" xfId="506" xr:uid="{00000000-0005-0000-0000-0000F8010000}"/>
    <cellStyle name="3_Book1_Cau Nam Tot(ngay 2-10-2006)" xfId="507" xr:uid="{00000000-0005-0000-0000-0000F9010000}"/>
    <cellStyle name="3_Book1_Cau Tao Xuyen.moi" xfId="508" xr:uid="{00000000-0005-0000-0000-0000FA010000}"/>
    <cellStyle name="3_Book1_Cau Tao Xuyen.tam duyet" xfId="509" xr:uid="{00000000-0005-0000-0000-0000FB010000}"/>
    <cellStyle name="3_Book1_CAU XOP XANG II(su­a)" xfId="510" xr:uid="{00000000-0005-0000-0000-0000FC010000}"/>
    <cellStyle name="3_Book1_Dieu phoi dat goi 1" xfId="511" xr:uid="{00000000-0005-0000-0000-0000FD010000}"/>
    <cellStyle name="3_Book1_Dieu phoi dat goi 2" xfId="512" xr:uid="{00000000-0005-0000-0000-0000FE010000}"/>
    <cellStyle name="3_Book1_DT Kha thi ngay 11-2-06" xfId="513" xr:uid="{00000000-0005-0000-0000-0000FF010000}"/>
    <cellStyle name="3_Book1_DT ngay 04-01-2006" xfId="514" xr:uid="{00000000-0005-0000-0000-000000020000}"/>
    <cellStyle name="3_Book1_DT ngay 11-4-2006" xfId="515" xr:uid="{00000000-0005-0000-0000-000001020000}"/>
    <cellStyle name="3_Book1_DT ngay 15-11-05" xfId="516" xr:uid="{00000000-0005-0000-0000-000002020000}"/>
    <cellStyle name="3_Book1_DT theo DM24" xfId="517" xr:uid="{00000000-0005-0000-0000-000003020000}"/>
    <cellStyle name="3_Book1_Du toan KT-TCsua theo TT 03 - YC 471" xfId="518" xr:uid="{00000000-0005-0000-0000-000004020000}"/>
    <cellStyle name="3_Book1_Du toan Phuong lam" xfId="519" xr:uid="{00000000-0005-0000-0000-000005020000}"/>
    <cellStyle name="3_Book1_Du toan QL 27 (23-12-2005)" xfId="520" xr:uid="{00000000-0005-0000-0000-000006020000}"/>
    <cellStyle name="3_Book1_Du toan Tay Thanh Hoa duyet" xfId="521" xr:uid="{00000000-0005-0000-0000-000007020000}"/>
    <cellStyle name="3_Book1_DuAnKT ngay 11-2-2006" xfId="522" xr:uid="{00000000-0005-0000-0000-000008020000}"/>
    <cellStyle name="3_Book1_Goi 1" xfId="523" xr:uid="{00000000-0005-0000-0000-000009020000}"/>
    <cellStyle name="3_Book1_Goi thau so 1 (14-12-2006)" xfId="524" xr:uid="{00000000-0005-0000-0000-00000A020000}"/>
    <cellStyle name="3_Book1_Goi thau so 2 (20-6-2006)" xfId="525" xr:uid="{00000000-0005-0000-0000-00000B020000}"/>
    <cellStyle name="3_Book1_Goi02(25-05-2006)" xfId="526" xr:uid="{00000000-0005-0000-0000-00000C020000}"/>
    <cellStyle name="3_Book1_K C N - HUNG DONG L.NHUA" xfId="527" xr:uid="{00000000-0005-0000-0000-00000D020000}"/>
    <cellStyle name="3_Book1_Khoi Luong Hoang Truong - Hoang Phu" xfId="528" xr:uid="{00000000-0005-0000-0000-00000E020000}"/>
    <cellStyle name="3_Book1_Linh Cam" xfId="529" xr:uid="{00000000-0005-0000-0000-00000F020000}"/>
    <cellStyle name="3_Book1_Linh Cam_Cau Ganh Hao" xfId="530" xr:uid="{00000000-0005-0000-0000-000010020000}"/>
    <cellStyle name="3_Book1_Linh Cam_Cau Tao Xuyen.tam duyet" xfId="531" xr:uid="{00000000-0005-0000-0000-000011020000}"/>
    <cellStyle name="3_Book1_Linh Cam_Tao xuyen-Hoi rong" xfId="532" xr:uid="{00000000-0005-0000-0000-000012020000}"/>
    <cellStyle name="3_Book1_Muong TL" xfId="533" xr:uid="{00000000-0005-0000-0000-000013020000}"/>
    <cellStyle name="3_Book1_NG VIET XUAN" xfId="534" xr:uid="{00000000-0005-0000-0000-000014020000}"/>
    <cellStyle name="3_Book1_Nguyen Phong Sac moi 2-7-2007" xfId="535" xr:uid="{00000000-0005-0000-0000-000015020000}"/>
    <cellStyle name="3_Book1_SC cau Nghen Km493+342-QL1A-Ha Tinh" xfId="536" xr:uid="{00000000-0005-0000-0000-000016020000}"/>
    <cellStyle name="3_Book1_Tao xuyen-Hoi rong" xfId="537" xr:uid="{00000000-0005-0000-0000-000017020000}"/>
    <cellStyle name="3_Book1_Tuyen so 1-Km0+00 - Km0+852.56" xfId="538" xr:uid="{00000000-0005-0000-0000-000018020000}"/>
    <cellStyle name="3_Book1_TV sua ngay 02-08-06" xfId="539" xr:uid="{00000000-0005-0000-0000-000019020000}"/>
    <cellStyle name="3_Book1_ÿÿÿÿÿ" xfId="540" xr:uid="{00000000-0005-0000-0000-00001A020000}"/>
    <cellStyle name="3_C" xfId="541" xr:uid="{00000000-0005-0000-0000-00001B020000}"/>
    <cellStyle name="3_Cau Hoi 115" xfId="542" xr:uid="{00000000-0005-0000-0000-00001C020000}"/>
    <cellStyle name="3_Cau Hua Trai (TT 04)" xfId="543" xr:uid="{00000000-0005-0000-0000-00001D020000}"/>
    <cellStyle name="3_Cau Nam Tot(ngay 2-10-2006)" xfId="544" xr:uid="{00000000-0005-0000-0000-00001E020000}"/>
    <cellStyle name="3_Cau Thanh Ha 1" xfId="545" xr:uid="{00000000-0005-0000-0000-00001F020000}"/>
    <cellStyle name="3_Cau thuy dien Ban La (Cu Anh)" xfId="546" xr:uid="{00000000-0005-0000-0000-000020020000}"/>
    <cellStyle name="3_Cau thuy dien Ban La (Cu Anh)_Cau Ganh Hao" xfId="547" xr:uid="{00000000-0005-0000-0000-000021020000}"/>
    <cellStyle name="3_Cau thuy dien Ban La (Cu Anh)_Cau Tao Xuyen.tam duyet" xfId="548" xr:uid="{00000000-0005-0000-0000-000022020000}"/>
    <cellStyle name="3_Cau thuy dien Ban La (Cu Anh)_Tao xuyen-Hoi rong" xfId="549" xr:uid="{00000000-0005-0000-0000-000023020000}"/>
    <cellStyle name="3_CAU XOP XANG II(su­a)" xfId="550" xr:uid="{00000000-0005-0000-0000-000024020000}"/>
    <cellStyle name="3_Chau Thon - Tan Xuan (goi 5)" xfId="552" xr:uid="{00000000-0005-0000-0000-000025020000}"/>
    <cellStyle name="3_Chau Thon - Tan Xuan (KCS 8-12-06)" xfId="553" xr:uid="{00000000-0005-0000-0000-000026020000}"/>
    <cellStyle name="3_Chi phi KS" xfId="554" xr:uid="{00000000-0005-0000-0000-000027020000}"/>
    <cellStyle name="3_cong" xfId="551" xr:uid="{00000000-0005-0000-0000-000028020000}"/>
    <cellStyle name="3_Dakt-Cau tinh Hua Phan" xfId="555" xr:uid="{00000000-0005-0000-0000-000029020000}"/>
    <cellStyle name="3_DIEN" xfId="556" xr:uid="{00000000-0005-0000-0000-00002A020000}"/>
    <cellStyle name="3_Dieu phoi dat goi 1" xfId="557" xr:uid="{00000000-0005-0000-0000-00002B020000}"/>
    <cellStyle name="3_Dieu phoi dat goi 2" xfId="558" xr:uid="{00000000-0005-0000-0000-00002C020000}"/>
    <cellStyle name="3_Dinh muc thiet ke" xfId="559" xr:uid="{00000000-0005-0000-0000-00002D020000}"/>
    <cellStyle name="3_DONGIA" xfId="560" xr:uid="{00000000-0005-0000-0000-00002E020000}"/>
    <cellStyle name="3_DT Kha thi ngay 11-2-06" xfId="562" xr:uid="{00000000-0005-0000-0000-00002F020000}"/>
    <cellStyle name="3_DT KT ngay 10-9-2005" xfId="561" xr:uid="{00000000-0005-0000-0000-000030020000}"/>
    <cellStyle name="3_DT ngay 04-01-2006" xfId="563" xr:uid="{00000000-0005-0000-0000-000031020000}"/>
    <cellStyle name="3_DT ngay 11-4-2006" xfId="564" xr:uid="{00000000-0005-0000-0000-000032020000}"/>
    <cellStyle name="3_DT ngay 15-11-05" xfId="565" xr:uid="{00000000-0005-0000-0000-000033020000}"/>
    <cellStyle name="3_DT theo DM24" xfId="566" xr:uid="{00000000-0005-0000-0000-000034020000}"/>
    <cellStyle name="3_DT-497" xfId="567" xr:uid="{00000000-0005-0000-0000-000035020000}"/>
    <cellStyle name="3_DT-Khao-s¸t-TD" xfId="568" xr:uid="{00000000-0005-0000-0000-000036020000}"/>
    <cellStyle name="3_DTXL goi 11(20-9-05)" xfId="569" xr:uid="{00000000-0005-0000-0000-000037020000}"/>
    <cellStyle name="3_du toan" xfId="570" xr:uid="{00000000-0005-0000-0000-000038020000}"/>
    <cellStyle name="3_du toan (03-11-05)" xfId="571" xr:uid="{00000000-0005-0000-0000-000039020000}"/>
    <cellStyle name="3_Du toan (12-05-2005) Tham dinh" xfId="572" xr:uid="{00000000-0005-0000-0000-00003A020000}"/>
    <cellStyle name="3_Du toan (23-05-2005) Tham dinh" xfId="573" xr:uid="{00000000-0005-0000-0000-00003B020000}"/>
    <cellStyle name="3_Du toan (5 - 04 - 2004)" xfId="574" xr:uid="{00000000-0005-0000-0000-00003C020000}"/>
    <cellStyle name="3_Du toan (6-3-2005)" xfId="575" xr:uid="{00000000-0005-0000-0000-00003D020000}"/>
    <cellStyle name="3_Du toan (Ban A)" xfId="576" xr:uid="{00000000-0005-0000-0000-00003E020000}"/>
    <cellStyle name="3_Du toan (ngay 13 - 07 - 2004)" xfId="577" xr:uid="{00000000-0005-0000-0000-00003F020000}"/>
    <cellStyle name="3_Du toan (ngay 25-9-06)" xfId="578" xr:uid="{00000000-0005-0000-0000-000040020000}"/>
    <cellStyle name="3_Du toan 558 (Km17+508.12 - Km 22)" xfId="579" xr:uid="{00000000-0005-0000-0000-000041020000}"/>
    <cellStyle name="3_Du toan 558 (Km17+508.12 - Km 22)_Cau Ganh Hao" xfId="580" xr:uid="{00000000-0005-0000-0000-000042020000}"/>
    <cellStyle name="3_Du toan 558 (Km17+508.12 - Km 22)_Cau Tao Xuyen.tam duyet" xfId="581" xr:uid="{00000000-0005-0000-0000-000043020000}"/>
    <cellStyle name="3_Du toan 558 (Km17+508.12 - Km 22)_Tao xuyen-Hoi rong" xfId="582" xr:uid="{00000000-0005-0000-0000-000044020000}"/>
    <cellStyle name="3_Du toan bo sung (11-2004)" xfId="583" xr:uid="{00000000-0005-0000-0000-000045020000}"/>
    <cellStyle name="3_Du toan Cang Vung Ang (Tham tra 3-11-06)" xfId="584" xr:uid="{00000000-0005-0000-0000-000046020000}"/>
    <cellStyle name="3_Du toan Cang Vung Ang ngay 09-8-06 " xfId="585" xr:uid="{00000000-0005-0000-0000-000047020000}"/>
    <cellStyle name="3_Du toan dieu chin theo don gia moi (1-2-2007)" xfId="586" xr:uid="{00000000-0005-0000-0000-000048020000}"/>
    <cellStyle name="3_Du toan Goi 1" xfId="587" xr:uid="{00000000-0005-0000-0000-000049020000}"/>
    <cellStyle name="3_du toan goi 12" xfId="588" xr:uid="{00000000-0005-0000-0000-00004A020000}"/>
    <cellStyle name="3_Du toan Goi 2" xfId="589" xr:uid="{00000000-0005-0000-0000-00004B020000}"/>
    <cellStyle name="3_Du toan Huong Lam - Ban Giang (ngay28-11-06)" xfId="590" xr:uid="{00000000-0005-0000-0000-00004C020000}"/>
    <cellStyle name="3_Du toan Huong Lam - Ban Giang theo DG 59 (ngay3-2-07)" xfId="591" xr:uid="{00000000-0005-0000-0000-00004D020000}"/>
    <cellStyle name="3_Du toan KT-TCsua theo TT 03 - YC 471" xfId="592" xr:uid="{00000000-0005-0000-0000-00004E020000}"/>
    <cellStyle name="3_Du toan ngay (28-10-2005)" xfId="593" xr:uid="{00000000-0005-0000-0000-00004F020000}"/>
    <cellStyle name="3_Du toan ngay 1-9-2004 (version 1)" xfId="594" xr:uid="{00000000-0005-0000-0000-000050020000}"/>
    <cellStyle name="3_Du toan Phuong lam" xfId="595" xr:uid="{00000000-0005-0000-0000-000051020000}"/>
    <cellStyle name="3_Du toan QL 27 (23-12-2005)" xfId="596" xr:uid="{00000000-0005-0000-0000-000052020000}"/>
    <cellStyle name="3_Du toan Tay Thanh Hoa duyet" xfId="597" xr:uid="{00000000-0005-0000-0000-000053020000}"/>
    <cellStyle name="3_DuAnKT ngay 11-2-2006" xfId="598" xr:uid="{00000000-0005-0000-0000-000054020000}"/>
    <cellStyle name="3_Gia_VL cau-JIBIC-Ha-tinh" xfId="611" xr:uid="{00000000-0005-0000-0000-000055020000}"/>
    <cellStyle name="3_Gia_VLQL48_duyet " xfId="612" xr:uid="{00000000-0005-0000-0000-000056020000}"/>
    <cellStyle name="3_Gia_VLQL48_duyet _Cau Ganh Hao" xfId="613" xr:uid="{00000000-0005-0000-0000-000057020000}"/>
    <cellStyle name="3_Gia_VLQL48_duyet _Cau Tao Xuyen.tam duyet" xfId="614" xr:uid="{00000000-0005-0000-0000-000058020000}"/>
    <cellStyle name="3_Gia_VLQL48_duyet _Tao xuyen-Hoi rong" xfId="615" xr:uid="{00000000-0005-0000-0000-000059020000}"/>
    <cellStyle name="3_goi 1" xfId="599" xr:uid="{00000000-0005-0000-0000-00005A020000}"/>
    <cellStyle name="3_Goi 1 (TT04)" xfId="600" xr:uid="{00000000-0005-0000-0000-00005B020000}"/>
    <cellStyle name="3_goi 1 duyet theo luong mo (an)" xfId="601" xr:uid="{00000000-0005-0000-0000-00005C020000}"/>
    <cellStyle name="3_Goi 1_1" xfId="602" xr:uid="{00000000-0005-0000-0000-00005D020000}"/>
    <cellStyle name="3_Goi so 1" xfId="603" xr:uid="{00000000-0005-0000-0000-00005E020000}"/>
    <cellStyle name="3_Goi thau so 08 (11-05-2007)" xfId="604" xr:uid="{00000000-0005-0000-0000-00005F020000}"/>
    <cellStyle name="3_Goi thau so 2 (20-6-2006)" xfId="605" xr:uid="{00000000-0005-0000-0000-000060020000}"/>
    <cellStyle name="3_Goi02(25-05-2006)" xfId="606" xr:uid="{00000000-0005-0000-0000-000061020000}"/>
    <cellStyle name="3_Goi1N206" xfId="607" xr:uid="{00000000-0005-0000-0000-000062020000}"/>
    <cellStyle name="3_Goi2N206" xfId="608" xr:uid="{00000000-0005-0000-0000-000063020000}"/>
    <cellStyle name="3_Goi4N216" xfId="609" xr:uid="{00000000-0005-0000-0000-000064020000}"/>
    <cellStyle name="3_Goi5N216" xfId="610" xr:uid="{00000000-0005-0000-0000-000065020000}"/>
    <cellStyle name="3_Hoi Song" xfId="616" xr:uid="{00000000-0005-0000-0000-000066020000}"/>
    <cellStyle name="3_HT-LO" xfId="617" xr:uid="{00000000-0005-0000-0000-000067020000}"/>
    <cellStyle name="3_Huong Lam - Ban Giang (11-4-2007)" xfId="618" xr:uid="{00000000-0005-0000-0000-000068020000}"/>
    <cellStyle name="3_Khoi luong" xfId="642" xr:uid="{00000000-0005-0000-0000-000069020000}"/>
    <cellStyle name="3_Khoi luong doan 1" xfId="643" xr:uid="{00000000-0005-0000-0000-00006A020000}"/>
    <cellStyle name="3_Khoi luong doan 2" xfId="644" xr:uid="{00000000-0005-0000-0000-00006B020000}"/>
    <cellStyle name="3_Khoi Luong Hoang Truong - Hoang Phu" xfId="645" xr:uid="{00000000-0005-0000-0000-00006C020000}"/>
    <cellStyle name="3_KL" xfId="619" xr:uid="{00000000-0005-0000-0000-00006D020000}"/>
    <cellStyle name="3_Kl_DT_Tham_Dinh_497_16-4-07" xfId="620" xr:uid="{00000000-0005-0000-0000-00006E020000}"/>
    <cellStyle name="3_KL_DT-497" xfId="621" xr:uid="{00000000-0005-0000-0000-00006F020000}"/>
    <cellStyle name="3_KL_DT-Khao-s¸t-TD" xfId="622" xr:uid="{00000000-0005-0000-0000-000070020000}"/>
    <cellStyle name="3_KL_Huong Lam - Ban Giang (11-4-2007)" xfId="623" xr:uid="{00000000-0005-0000-0000-000071020000}"/>
    <cellStyle name="3_Kl6-6-05" xfId="624" xr:uid="{00000000-0005-0000-0000-000072020000}"/>
    <cellStyle name="3_KLCongTh" xfId="625" xr:uid="{00000000-0005-0000-0000-000073020000}"/>
    <cellStyle name="3_Kldoan3" xfId="626" xr:uid="{00000000-0005-0000-0000-000074020000}"/>
    <cellStyle name="3_KLhoxa" xfId="627" xr:uid="{00000000-0005-0000-0000-000075020000}"/>
    <cellStyle name="3_Klnutgiao" xfId="628" xr:uid="{00000000-0005-0000-0000-000076020000}"/>
    <cellStyle name="3_KLPA2s" xfId="629" xr:uid="{00000000-0005-0000-0000-000077020000}"/>
    <cellStyle name="3_KlQdinhduyet" xfId="630" xr:uid="{00000000-0005-0000-0000-000078020000}"/>
    <cellStyle name="3_KlQdinhduyet_Cau Ganh Hao" xfId="631" xr:uid="{00000000-0005-0000-0000-000079020000}"/>
    <cellStyle name="3_KlQdinhduyet_Cau Tao Xuyen.tam duyet" xfId="632" xr:uid="{00000000-0005-0000-0000-00007A020000}"/>
    <cellStyle name="3_KlQdinhduyet_Tao xuyen-Hoi rong" xfId="633" xr:uid="{00000000-0005-0000-0000-00007B020000}"/>
    <cellStyle name="3_KlQL4goi5KCS" xfId="634" xr:uid="{00000000-0005-0000-0000-00007C020000}"/>
    <cellStyle name="3_Kltayth" xfId="635" xr:uid="{00000000-0005-0000-0000-00007D020000}"/>
    <cellStyle name="3_KltaythQDduyet" xfId="636" xr:uid="{00000000-0005-0000-0000-00007E020000}"/>
    <cellStyle name="3_Kluong4-2004" xfId="637" xr:uid="{00000000-0005-0000-0000-00007F020000}"/>
    <cellStyle name="3_Km 48 - 53 (sua nap TVTT 6-7-2007)" xfId="638" xr:uid="{00000000-0005-0000-0000-000080020000}"/>
    <cellStyle name="3_Km2" xfId="639" xr:uid="{00000000-0005-0000-0000-000081020000}"/>
    <cellStyle name="3_Km3" xfId="640" xr:uid="{00000000-0005-0000-0000-000082020000}"/>
    <cellStyle name="3_km4-6" xfId="641" xr:uid="{00000000-0005-0000-0000-000083020000}"/>
    <cellStyle name="3_Luong A6" xfId="646" xr:uid="{00000000-0005-0000-0000-000084020000}"/>
    <cellStyle name="3_maugiacotaluy" xfId="647" xr:uid="{00000000-0005-0000-0000-000085020000}"/>
    <cellStyle name="3_My Thanh Son Thanh" xfId="648" xr:uid="{00000000-0005-0000-0000-000086020000}"/>
    <cellStyle name="3_NG VIET XUAN" xfId="649" xr:uid="{00000000-0005-0000-0000-000087020000}"/>
    <cellStyle name="3_Nhom I" xfId="650" xr:uid="{00000000-0005-0000-0000-000088020000}"/>
    <cellStyle name="3_Project N.Du" xfId="651" xr:uid="{00000000-0005-0000-0000-000089020000}"/>
    <cellStyle name="3_Project N.Du.dien" xfId="652" xr:uid="{00000000-0005-0000-0000-00008A020000}"/>
    <cellStyle name="3_Project QL4" xfId="653" xr:uid="{00000000-0005-0000-0000-00008B020000}"/>
    <cellStyle name="3_Project QL4 goi 7" xfId="654" xr:uid="{00000000-0005-0000-0000-00008C020000}"/>
    <cellStyle name="3_Project QL4 goi5" xfId="655" xr:uid="{00000000-0005-0000-0000-00008D020000}"/>
    <cellStyle name="3_Project QL4 goi8" xfId="656" xr:uid="{00000000-0005-0000-0000-00008E020000}"/>
    <cellStyle name="3_QL1A-SUA2005" xfId="657" xr:uid="{00000000-0005-0000-0000-00008F020000}"/>
    <cellStyle name="3_Sheet1" xfId="658" xr:uid="{00000000-0005-0000-0000-000090020000}"/>
    <cellStyle name="3_Sheet1_DT_Tham_Dinh_497_16-4-07" xfId="659" xr:uid="{00000000-0005-0000-0000-000091020000}"/>
    <cellStyle name="3_Sheet1_DT-497" xfId="660" xr:uid="{00000000-0005-0000-0000-000092020000}"/>
    <cellStyle name="3_Sheet1_DT-Khao-s¸t-TD" xfId="661" xr:uid="{00000000-0005-0000-0000-000093020000}"/>
    <cellStyle name="3_Sheet1_Huong Lam - Ban Giang (11-4-2007)" xfId="662" xr:uid="{00000000-0005-0000-0000-000094020000}"/>
    <cellStyle name="3_SuoiTon" xfId="663" xr:uid="{00000000-0005-0000-0000-000095020000}"/>
    <cellStyle name="3_t" xfId="664" xr:uid="{00000000-0005-0000-0000-000096020000}"/>
    <cellStyle name="3_Tay THoa" xfId="665" xr:uid="{00000000-0005-0000-0000-000097020000}"/>
    <cellStyle name="3_Tham tra (8-11)1" xfId="671" xr:uid="{00000000-0005-0000-0000-000098020000}"/>
    <cellStyle name="3_THkl" xfId="672" xr:uid="{00000000-0005-0000-0000-000099020000}"/>
    <cellStyle name="3_THklpa2" xfId="673" xr:uid="{00000000-0005-0000-0000-00009A020000}"/>
    <cellStyle name="3_Tong hop DT dieu chinh duong 38-95" xfId="666" xr:uid="{00000000-0005-0000-0000-00009B020000}"/>
    <cellStyle name="3_Tong hop khoi luong duong 557 (30-5-2006)" xfId="667" xr:uid="{00000000-0005-0000-0000-00009C020000}"/>
    <cellStyle name="3_Tong muc dau tu" xfId="668" xr:uid="{00000000-0005-0000-0000-00009D020000}"/>
    <cellStyle name="3_Tuyen so 1-Km0+00 - Km0+852.56" xfId="669" xr:uid="{00000000-0005-0000-0000-00009E020000}"/>
    <cellStyle name="3_TV sua ngay 02-08-06" xfId="670" xr:uid="{00000000-0005-0000-0000-00009F020000}"/>
    <cellStyle name="3_VatLieu 3 cau -NA" xfId="674" xr:uid="{00000000-0005-0000-0000-0000A0020000}"/>
    <cellStyle name="3_ÿÿÿÿÿ" xfId="675" xr:uid="{00000000-0005-0000-0000-0000A1020000}"/>
    <cellStyle name="3_ÿÿÿÿÿ_1" xfId="676" xr:uid="{00000000-0005-0000-0000-0000A2020000}"/>
    <cellStyle name="4" xfId="677" xr:uid="{00000000-0005-0000-0000-0000A3020000}"/>
    <cellStyle name="4_6.Bang_luong_moi_XDCB" xfId="678" xr:uid="{00000000-0005-0000-0000-0000A4020000}"/>
    <cellStyle name="4_A che do KS +chi BQL" xfId="679" xr:uid="{00000000-0005-0000-0000-0000A5020000}"/>
    <cellStyle name="4_BANG CAM COC GPMB 8km" xfId="680" xr:uid="{00000000-0005-0000-0000-0000A6020000}"/>
    <cellStyle name="4_Bang tong hop khoi luong" xfId="681" xr:uid="{00000000-0005-0000-0000-0000A7020000}"/>
    <cellStyle name="4_Book1" xfId="682" xr:uid="{00000000-0005-0000-0000-0000A8020000}"/>
    <cellStyle name="4_Book1_1" xfId="683" xr:uid="{00000000-0005-0000-0000-0000A9020000}"/>
    <cellStyle name="4_Book1_1_Cau Ganh Hao" xfId="684" xr:uid="{00000000-0005-0000-0000-0000AA020000}"/>
    <cellStyle name="4_Book1_1_Cau Tao Xuyen.tam duyet" xfId="685" xr:uid="{00000000-0005-0000-0000-0000AB020000}"/>
    <cellStyle name="4_Book1_1_Tao xuyen-Hoi rong" xfId="686" xr:uid="{00000000-0005-0000-0000-0000AC020000}"/>
    <cellStyle name="4_Book1_Book1" xfId="687" xr:uid="{00000000-0005-0000-0000-0000AD020000}"/>
    <cellStyle name="4_Book1_Cau Ben Thuy.moi" xfId="688" xr:uid="{00000000-0005-0000-0000-0000AE020000}"/>
    <cellStyle name="4_Book1_Cau Ben Thuy.moi.tam duyet TTu05" xfId="689" xr:uid="{00000000-0005-0000-0000-0000AF020000}"/>
    <cellStyle name="4_Book1_Cau Ganh Hao" xfId="690" xr:uid="{00000000-0005-0000-0000-0000B0020000}"/>
    <cellStyle name="4_Book1_Cau Hoa Son Km 1+441.06 (14-12-2006)" xfId="691" xr:uid="{00000000-0005-0000-0000-0000B1020000}"/>
    <cellStyle name="4_Book1_Cau Hoa Son Km 1+441.06 (22-10-2006)" xfId="692" xr:uid="{00000000-0005-0000-0000-0000B2020000}"/>
    <cellStyle name="4_Book1_Cau Hoa Son Km 1+441.06 (24-10-2006)" xfId="693" xr:uid="{00000000-0005-0000-0000-0000B3020000}"/>
    <cellStyle name="4_Book1_Cau Hoi Rong.moi" xfId="694" xr:uid="{00000000-0005-0000-0000-0000B4020000}"/>
    <cellStyle name="4_Book1_Cau Ke.moi" xfId="695" xr:uid="{00000000-0005-0000-0000-0000B5020000}"/>
    <cellStyle name="4_Book1_Cau Linh Cam.moi" xfId="696" xr:uid="{00000000-0005-0000-0000-0000B6020000}"/>
    <cellStyle name="4_Book1_Cau Nam Tot(ngay 2-10-2006)" xfId="697" xr:uid="{00000000-0005-0000-0000-0000B7020000}"/>
    <cellStyle name="4_Book1_Cau Tao Xuyen.moi" xfId="698" xr:uid="{00000000-0005-0000-0000-0000B8020000}"/>
    <cellStyle name="4_Book1_Cau Tao Xuyen.tam duyet" xfId="699" xr:uid="{00000000-0005-0000-0000-0000B9020000}"/>
    <cellStyle name="4_Book1_CAU XOP XANG II(su­a)" xfId="700" xr:uid="{00000000-0005-0000-0000-0000BA020000}"/>
    <cellStyle name="4_Book1_Dieu phoi dat goi 1" xfId="701" xr:uid="{00000000-0005-0000-0000-0000BB020000}"/>
    <cellStyle name="4_Book1_Dieu phoi dat goi 2" xfId="702" xr:uid="{00000000-0005-0000-0000-0000BC020000}"/>
    <cellStyle name="4_Book1_DT Kha thi ngay 11-2-06" xfId="703" xr:uid="{00000000-0005-0000-0000-0000BD020000}"/>
    <cellStyle name="4_Book1_DT ngay 04-01-2006" xfId="704" xr:uid="{00000000-0005-0000-0000-0000BE020000}"/>
    <cellStyle name="4_Book1_DT ngay 11-4-2006" xfId="705" xr:uid="{00000000-0005-0000-0000-0000BF020000}"/>
    <cellStyle name="4_Book1_DT ngay 15-11-05" xfId="706" xr:uid="{00000000-0005-0000-0000-0000C0020000}"/>
    <cellStyle name="4_Book1_DT theo DM24" xfId="707" xr:uid="{00000000-0005-0000-0000-0000C1020000}"/>
    <cellStyle name="4_Book1_Du toan KT-TCsua theo TT 03 - YC 471" xfId="708" xr:uid="{00000000-0005-0000-0000-0000C2020000}"/>
    <cellStyle name="4_Book1_Du toan Phuong lam" xfId="709" xr:uid="{00000000-0005-0000-0000-0000C3020000}"/>
    <cellStyle name="4_Book1_Du toan QL 27 (23-12-2005)" xfId="710" xr:uid="{00000000-0005-0000-0000-0000C4020000}"/>
    <cellStyle name="4_Book1_Du toan Tay Thanh Hoa duyet" xfId="711" xr:uid="{00000000-0005-0000-0000-0000C5020000}"/>
    <cellStyle name="4_Book1_DuAnKT ngay 11-2-2006" xfId="712" xr:uid="{00000000-0005-0000-0000-0000C6020000}"/>
    <cellStyle name="4_Book1_Goi 1" xfId="713" xr:uid="{00000000-0005-0000-0000-0000C7020000}"/>
    <cellStyle name="4_Book1_Goi thau so 1 (14-12-2006)" xfId="714" xr:uid="{00000000-0005-0000-0000-0000C8020000}"/>
    <cellStyle name="4_Book1_Goi thau so 2 (20-6-2006)" xfId="715" xr:uid="{00000000-0005-0000-0000-0000C9020000}"/>
    <cellStyle name="4_Book1_Goi02(25-05-2006)" xfId="716" xr:uid="{00000000-0005-0000-0000-0000CA020000}"/>
    <cellStyle name="4_Book1_K C N - HUNG DONG L.NHUA" xfId="717" xr:uid="{00000000-0005-0000-0000-0000CB020000}"/>
    <cellStyle name="4_Book1_Khoi Luong Hoang Truong - Hoang Phu" xfId="718" xr:uid="{00000000-0005-0000-0000-0000CC020000}"/>
    <cellStyle name="4_Book1_Linh Cam" xfId="719" xr:uid="{00000000-0005-0000-0000-0000CD020000}"/>
    <cellStyle name="4_Book1_Linh Cam_Cau Ganh Hao" xfId="720" xr:uid="{00000000-0005-0000-0000-0000CE020000}"/>
    <cellStyle name="4_Book1_Linh Cam_Cau Tao Xuyen.tam duyet" xfId="721" xr:uid="{00000000-0005-0000-0000-0000CF020000}"/>
    <cellStyle name="4_Book1_Linh Cam_Tao xuyen-Hoi rong" xfId="722" xr:uid="{00000000-0005-0000-0000-0000D0020000}"/>
    <cellStyle name="4_Book1_Muong TL" xfId="723" xr:uid="{00000000-0005-0000-0000-0000D1020000}"/>
    <cellStyle name="4_Book1_NG VIET XUAN" xfId="724" xr:uid="{00000000-0005-0000-0000-0000D2020000}"/>
    <cellStyle name="4_Book1_Nguyen Phong Sac moi 2-7-2007" xfId="725" xr:uid="{00000000-0005-0000-0000-0000D3020000}"/>
    <cellStyle name="4_Book1_SC cau Nghen Km493+342-QL1A-Ha Tinh" xfId="726" xr:uid="{00000000-0005-0000-0000-0000D4020000}"/>
    <cellStyle name="4_Book1_Tao xuyen-Hoi rong" xfId="727" xr:uid="{00000000-0005-0000-0000-0000D5020000}"/>
    <cellStyle name="4_Book1_Tuyen so 1-Km0+00 - Km0+852.56" xfId="728" xr:uid="{00000000-0005-0000-0000-0000D6020000}"/>
    <cellStyle name="4_Book1_TV sua ngay 02-08-06" xfId="729" xr:uid="{00000000-0005-0000-0000-0000D7020000}"/>
    <cellStyle name="4_Book1_ÿÿÿÿÿ" xfId="730" xr:uid="{00000000-0005-0000-0000-0000D8020000}"/>
    <cellStyle name="4_C" xfId="731" xr:uid="{00000000-0005-0000-0000-0000D9020000}"/>
    <cellStyle name="4_Cau Hoi 115" xfId="732" xr:uid="{00000000-0005-0000-0000-0000DA020000}"/>
    <cellStyle name="4_Cau Hua Trai (TT 04)" xfId="733" xr:uid="{00000000-0005-0000-0000-0000DB020000}"/>
    <cellStyle name="4_Cau Nam Tot(ngay 2-10-2006)" xfId="734" xr:uid="{00000000-0005-0000-0000-0000DC020000}"/>
    <cellStyle name="4_Cau Thanh Ha 1" xfId="735" xr:uid="{00000000-0005-0000-0000-0000DD020000}"/>
    <cellStyle name="4_Cau thuy dien Ban La (Cu Anh)" xfId="736" xr:uid="{00000000-0005-0000-0000-0000DE020000}"/>
    <cellStyle name="4_Cau thuy dien Ban La (Cu Anh)_Cau Ganh Hao" xfId="737" xr:uid="{00000000-0005-0000-0000-0000DF020000}"/>
    <cellStyle name="4_Cau thuy dien Ban La (Cu Anh)_Cau Tao Xuyen.tam duyet" xfId="738" xr:uid="{00000000-0005-0000-0000-0000E0020000}"/>
    <cellStyle name="4_Cau thuy dien Ban La (Cu Anh)_Tao xuyen-Hoi rong" xfId="739" xr:uid="{00000000-0005-0000-0000-0000E1020000}"/>
    <cellStyle name="4_CAU XOP XANG II(su­a)" xfId="740" xr:uid="{00000000-0005-0000-0000-0000E2020000}"/>
    <cellStyle name="4_Chau Thon - Tan Xuan (goi 5)" xfId="742" xr:uid="{00000000-0005-0000-0000-0000E3020000}"/>
    <cellStyle name="4_Chau Thon - Tan Xuan (KCS 8-12-06)" xfId="743" xr:uid="{00000000-0005-0000-0000-0000E4020000}"/>
    <cellStyle name="4_Chi phi KS" xfId="744" xr:uid="{00000000-0005-0000-0000-0000E5020000}"/>
    <cellStyle name="4_cong" xfId="741" xr:uid="{00000000-0005-0000-0000-0000E6020000}"/>
    <cellStyle name="4_Dakt-Cau tinh Hua Phan" xfId="745" xr:uid="{00000000-0005-0000-0000-0000E7020000}"/>
    <cellStyle name="4_DIEN" xfId="746" xr:uid="{00000000-0005-0000-0000-0000E8020000}"/>
    <cellStyle name="4_Dieu phoi dat goi 1" xfId="747" xr:uid="{00000000-0005-0000-0000-0000E9020000}"/>
    <cellStyle name="4_Dieu phoi dat goi 2" xfId="748" xr:uid="{00000000-0005-0000-0000-0000EA020000}"/>
    <cellStyle name="4_Dinh muc thiet ke" xfId="749" xr:uid="{00000000-0005-0000-0000-0000EB020000}"/>
    <cellStyle name="4_DONGIA" xfId="750" xr:uid="{00000000-0005-0000-0000-0000EC020000}"/>
    <cellStyle name="4_DT Kha thi ngay 11-2-06" xfId="752" xr:uid="{00000000-0005-0000-0000-0000ED020000}"/>
    <cellStyle name="4_DT KT ngay 10-9-2005" xfId="751" xr:uid="{00000000-0005-0000-0000-0000EE020000}"/>
    <cellStyle name="4_DT ngay 04-01-2006" xfId="753" xr:uid="{00000000-0005-0000-0000-0000EF020000}"/>
    <cellStyle name="4_DT ngay 11-4-2006" xfId="754" xr:uid="{00000000-0005-0000-0000-0000F0020000}"/>
    <cellStyle name="4_DT ngay 15-11-05" xfId="755" xr:uid="{00000000-0005-0000-0000-0000F1020000}"/>
    <cellStyle name="4_DT theo DM24" xfId="756" xr:uid="{00000000-0005-0000-0000-0000F2020000}"/>
    <cellStyle name="4_DT-497" xfId="757" xr:uid="{00000000-0005-0000-0000-0000F3020000}"/>
    <cellStyle name="4_DT-Khao-s¸t-TD" xfId="758" xr:uid="{00000000-0005-0000-0000-0000F4020000}"/>
    <cellStyle name="4_DTXL goi 11(20-9-05)" xfId="759" xr:uid="{00000000-0005-0000-0000-0000F5020000}"/>
    <cellStyle name="4_du toan" xfId="760" xr:uid="{00000000-0005-0000-0000-0000F6020000}"/>
    <cellStyle name="4_du toan (03-11-05)" xfId="761" xr:uid="{00000000-0005-0000-0000-0000F7020000}"/>
    <cellStyle name="4_Du toan (12-05-2005) Tham dinh" xfId="762" xr:uid="{00000000-0005-0000-0000-0000F8020000}"/>
    <cellStyle name="4_Du toan (23-05-2005) Tham dinh" xfId="763" xr:uid="{00000000-0005-0000-0000-0000F9020000}"/>
    <cellStyle name="4_Du toan (5 - 04 - 2004)" xfId="764" xr:uid="{00000000-0005-0000-0000-0000FA020000}"/>
    <cellStyle name="4_Du toan (6-3-2005)" xfId="765" xr:uid="{00000000-0005-0000-0000-0000FB020000}"/>
    <cellStyle name="4_Du toan (Ban A)" xfId="766" xr:uid="{00000000-0005-0000-0000-0000FC020000}"/>
    <cellStyle name="4_Du toan (ngay 13 - 07 - 2004)" xfId="767" xr:uid="{00000000-0005-0000-0000-0000FD020000}"/>
    <cellStyle name="4_Du toan (ngay 25-9-06)" xfId="768" xr:uid="{00000000-0005-0000-0000-0000FE020000}"/>
    <cellStyle name="4_Du toan 558 (Km17+508.12 - Km 22)" xfId="769" xr:uid="{00000000-0005-0000-0000-0000FF020000}"/>
    <cellStyle name="4_Du toan 558 (Km17+508.12 - Km 22)_Cau Ganh Hao" xfId="770" xr:uid="{00000000-0005-0000-0000-000000030000}"/>
    <cellStyle name="4_Du toan 558 (Km17+508.12 - Km 22)_Cau Tao Xuyen.tam duyet" xfId="771" xr:uid="{00000000-0005-0000-0000-000001030000}"/>
    <cellStyle name="4_Du toan 558 (Km17+508.12 - Km 22)_Tao xuyen-Hoi rong" xfId="772" xr:uid="{00000000-0005-0000-0000-000002030000}"/>
    <cellStyle name="4_Du toan bo sung (11-2004)" xfId="773" xr:uid="{00000000-0005-0000-0000-000003030000}"/>
    <cellStyle name="4_Du toan Cang Vung Ang (Tham tra 3-11-06)" xfId="774" xr:uid="{00000000-0005-0000-0000-000004030000}"/>
    <cellStyle name="4_Du toan Cang Vung Ang ngay 09-8-06 " xfId="775" xr:uid="{00000000-0005-0000-0000-000005030000}"/>
    <cellStyle name="4_Du toan dieu chin theo don gia moi (1-2-2007)" xfId="776" xr:uid="{00000000-0005-0000-0000-000006030000}"/>
    <cellStyle name="4_Du toan Goi 1" xfId="777" xr:uid="{00000000-0005-0000-0000-000007030000}"/>
    <cellStyle name="4_du toan goi 12" xfId="778" xr:uid="{00000000-0005-0000-0000-000008030000}"/>
    <cellStyle name="4_Du toan Goi 2" xfId="779" xr:uid="{00000000-0005-0000-0000-000009030000}"/>
    <cellStyle name="4_Du toan Huong Lam - Ban Giang (ngay28-11-06)" xfId="780" xr:uid="{00000000-0005-0000-0000-00000A030000}"/>
    <cellStyle name="4_Du toan Huong Lam - Ban Giang theo DG 59 (ngay3-2-07)" xfId="781" xr:uid="{00000000-0005-0000-0000-00000B030000}"/>
    <cellStyle name="4_Du toan KT-TCsua theo TT 03 - YC 471" xfId="782" xr:uid="{00000000-0005-0000-0000-00000C030000}"/>
    <cellStyle name="4_Du toan ngay (28-10-2005)" xfId="783" xr:uid="{00000000-0005-0000-0000-00000D030000}"/>
    <cellStyle name="4_Du toan ngay 1-9-2004 (version 1)" xfId="784" xr:uid="{00000000-0005-0000-0000-00000E030000}"/>
    <cellStyle name="4_Du toan Phuong lam" xfId="785" xr:uid="{00000000-0005-0000-0000-00000F030000}"/>
    <cellStyle name="4_Du toan QL 27 (23-12-2005)" xfId="786" xr:uid="{00000000-0005-0000-0000-000010030000}"/>
    <cellStyle name="4_Du toan Tay Thanh Hoa duyet" xfId="787" xr:uid="{00000000-0005-0000-0000-000011030000}"/>
    <cellStyle name="4_DuAnKT ngay 11-2-2006" xfId="788" xr:uid="{00000000-0005-0000-0000-000012030000}"/>
    <cellStyle name="4_Gia_VL cau-JIBIC-Ha-tinh" xfId="801" xr:uid="{00000000-0005-0000-0000-000013030000}"/>
    <cellStyle name="4_Gia_VLQL48_duyet " xfId="802" xr:uid="{00000000-0005-0000-0000-000014030000}"/>
    <cellStyle name="4_Gia_VLQL48_duyet _Cau Ganh Hao" xfId="803" xr:uid="{00000000-0005-0000-0000-000015030000}"/>
    <cellStyle name="4_Gia_VLQL48_duyet _Cau Tao Xuyen.tam duyet" xfId="804" xr:uid="{00000000-0005-0000-0000-000016030000}"/>
    <cellStyle name="4_Gia_VLQL48_duyet _Tao xuyen-Hoi rong" xfId="805" xr:uid="{00000000-0005-0000-0000-000017030000}"/>
    <cellStyle name="4_goi 1" xfId="789" xr:uid="{00000000-0005-0000-0000-000018030000}"/>
    <cellStyle name="4_Goi 1 (TT04)" xfId="790" xr:uid="{00000000-0005-0000-0000-000019030000}"/>
    <cellStyle name="4_goi 1 duyet theo luong mo (an)" xfId="791" xr:uid="{00000000-0005-0000-0000-00001A030000}"/>
    <cellStyle name="4_Goi 1_1" xfId="792" xr:uid="{00000000-0005-0000-0000-00001B030000}"/>
    <cellStyle name="4_Goi so 1" xfId="793" xr:uid="{00000000-0005-0000-0000-00001C030000}"/>
    <cellStyle name="4_Goi thau so 08 (11-05-2007)" xfId="794" xr:uid="{00000000-0005-0000-0000-00001D030000}"/>
    <cellStyle name="4_Goi thau so 2 (20-6-2006)" xfId="795" xr:uid="{00000000-0005-0000-0000-00001E030000}"/>
    <cellStyle name="4_Goi02(25-05-2006)" xfId="796" xr:uid="{00000000-0005-0000-0000-00001F030000}"/>
    <cellStyle name="4_Goi1N206" xfId="797" xr:uid="{00000000-0005-0000-0000-000020030000}"/>
    <cellStyle name="4_Goi2N206" xfId="798" xr:uid="{00000000-0005-0000-0000-000021030000}"/>
    <cellStyle name="4_Goi4N216" xfId="799" xr:uid="{00000000-0005-0000-0000-000022030000}"/>
    <cellStyle name="4_Goi5N216" xfId="800" xr:uid="{00000000-0005-0000-0000-000023030000}"/>
    <cellStyle name="4_Hoi Song" xfId="806" xr:uid="{00000000-0005-0000-0000-000024030000}"/>
    <cellStyle name="4_HT-LO" xfId="807" xr:uid="{00000000-0005-0000-0000-000025030000}"/>
    <cellStyle name="4_Huong Lam - Ban Giang (11-4-2007)" xfId="808" xr:uid="{00000000-0005-0000-0000-000026030000}"/>
    <cellStyle name="4_Khoi luong" xfId="826" xr:uid="{00000000-0005-0000-0000-000027030000}"/>
    <cellStyle name="4_Khoi luong doan 1" xfId="827" xr:uid="{00000000-0005-0000-0000-000028030000}"/>
    <cellStyle name="4_Khoi luong doan 2" xfId="828" xr:uid="{00000000-0005-0000-0000-000029030000}"/>
    <cellStyle name="4_Khoi Luong Hoang Truong - Hoang Phu" xfId="829" xr:uid="{00000000-0005-0000-0000-00002A030000}"/>
    <cellStyle name="4_KL" xfId="809" xr:uid="{00000000-0005-0000-0000-00002B030000}"/>
    <cellStyle name="4_Kl6-6-05" xfId="810" xr:uid="{00000000-0005-0000-0000-00002C030000}"/>
    <cellStyle name="4_KLCongTh" xfId="811" xr:uid="{00000000-0005-0000-0000-00002D030000}"/>
    <cellStyle name="4_Kldoan3" xfId="812" xr:uid="{00000000-0005-0000-0000-00002E030000}"/>
    <cellStyle name="4_KLhoxa" xfId="813" xr:uid="{00000000-0005-0000-0000-00002F030000}"/>
    <cellStyle name="4_Klnutgiao" xfId="814" xr:uid="{00000000-0005-0000-0000-000030030000}"/>
    <cellStyle name="4_KLPA2s" xfId="815" xr:uid="{00000000-0005-0000-0000-000031030000}"/>
    <cellStyle name="4_KlQdinhduyet" xfId="816" xr:uid="{00000000-0005-0000-0000-000032030000}"/>
    <cellStyle name="4_KlQdinhduyet_Cau Ganh Hao" xfId="817" xr:uid="{00000000-0005-0000-0000-000033030000}"/>
    <cellStyle name="4_KlQdinhduyet_Cau Tao Xuyen.tam duyet" xfId="818" xr:uid="{00000000-0005-0000-0000-000034030000}"/>
    <cellStyle name="4_KlQdinhduyet_Tao xuyen-Hoi rong" xfId="819" xr:uid="{00000000-0005-0000-0000-000035030000}"/>
    <cellStyle name="4_KlQL4goi5KCS" xfId="820" xr:uid="{00000000-0005-0000-0000-000036030000}"/>
    <cellStyle name="4_Kltayth" xfId="821" xr:uid="{00000000-0005-0000-0000-000037030000}"/>
    <cellStyle name="4_KltaythQDduyet" xfId="822" xr:uid="{00000000-0005-0000-0000-000038030000}"/>
    <cellStyle name="4_Kluong4-2004" xfId="823" xr:uid="{00000000-0005-0000-0000-000039030000}"/>
    <cellStyle name="4_Km 48 - 53 (sua nap TVTT 6-7-2007)" xfId="824" xr:uid="{00000000-0005-0000-0000-00003A030000}"/>
    <cellStyle name="4_km4-6" xfId="825" xr:uid="{00000000-0005-0000-0000-00003B030000}"/>
    <cellStyle name="4_Luong A6" xfId="830" xr:uid="{00000000-0005-0000-0000-00003C030000}"/>
    <cellStyle name="4_maugiacotaluy" xfId="831" xr:uid="{00000000-0005-0000-0000-00003D030000}"/>
    <cellStyle name="4_My Thanh Son Thanh" xfId="832" xr:uid="{00000000-0005-0000-0000-00003E030000}"/>
    <cellStyle name="4_NG VIET XUAN" xfId="833" xr:uid="{00000000-0005-0000-0000-00003F030000}"/>
    <cellStyle name="4_Nhom I" xfId="834" xr:uid="{00000000-0005-0000-0000-000040030000}"/>
    <cellStyle name="4_Project N.Du" xfId="835" xr:uid="{00000000-0005-0000-0000-000041030000}"/>
    <cellStyle name="4_Project N.Du.dien" xfId="836" xr:uid="{00000000-0005-0000-0000-000042030000}"/>
    <cellStyle name="4_Project QL4" xfId="837" xr:uid="{00000000-0005-0000-0000-000043030000}"/>
    <cellStyle name="4_Project QL4 goi 7" xfId="838" xr:uid="{00000000-0005-0000-0000-000044030000}"/>
    <cellStyle name="4_Project QL4 goi5" xfId="839" xr:uid="{00000000-0005-0000-0000-000045030000}"/>
    <cellStyle name="4_Project QL4 goi8" xfId="840" xr:uid="{00000000-0005-0000-0000-000046030000}"/>
    <cellStyle name="4_QL1A-SUA2005" xfId="841" xr:uid="{00000000-0005-0000-0000-000047030000}"/>
    <cellStyle name="4_Sheet1" xfId="842" xr:uid="{00000000-0005-0000-0000-000048030000}"/>
    <cellStyle name="4_SuoiTon" xfId="843" xr:uid="{00000000-0005-0000-0000-000049030000}"/>
    <cellStyle name="4_t" xfId="844" xr:uid="{00000000-0005-0000-0000-00004A030000}"/>
    <cellStyle name="4_Tay THoa" xfId="845" xr:uid="{00000000-0005-0000-0000-00004B030000}"/>
    <cellStyle name="4_Tham tra (8-11)1" xfId="851" xr:uid="{00000000-0005-0000-0000-00004C030000}"/>
    <cellStyle name="4_THkl" xfId="852" xr:uid="{00000000-0005-0000-0000-00004D030000}"/>
    <cellStyle name="4_THklpa2" xfId="853" xr:uid="{00000000-0005-0000-0000-00004E030000}"/>
    <cellStyle name="4_Tong hop DT dieu chinh duong 38-95" xfId="846" xr:uid="{00000000-0005-0000-0000-00004F030000}"/>
    <cellStyle name="4_Tong hop khoi luong duong 557 (30-5-2006)" xfId="847" xr:uid="{00000000-0005-0000-0000-000050030000}"/>
    <cellStyle name="4_Tong muc dau tu" xfId="848" xr:uid="{00000000-0005-0000-0000-000051030000}"/>
    <cellStyle name="4_Tuyen so 1-Km0+00 - Km0+852.56" xfId="849" xr:uid="{00000000-0005-0000-0000-000052030000}"/>
    <cellStyle name="4_TV sua ngay 02-08-06" xfId="850" xr:uid="{00000000-0005-0000-0000-000053030000}"/>
    <cellStyle name="4_VatLieu 3 cau -NA" xfId="854" xr:uid="{00000000-0005-0000-0000-000054030000}"/>
    <cellStyle name="4_ÿÿÿÿÿ" xfId="855" xr:uid="{00000000-0005-0000-0000-000055030000}"/>
    <cellStyle name="4_ÿÿÿÿÿ_1" xfId="856" xr:uid="{00000000-0005-0000-0000-000056030000}"/>
    <cellStyle name="6" xfId="857" xr:uid="{00000000-0005-0000-0000-000057030000}"/>
    <cellStyle name="6_Cau Tao Xuyen.tam duyet" xfId="858" xr:uid="{00000000-0005-0000-0000-000058030000}"/>
    <cellStyle name="6_Nguyen Phong Sac moi 2-7-2007" xfId="859" xr:uid="{00000000-0005-0000-0000-000059030000}"/>
    <cellStyle name="6_Tao xuyen-Hoi rong" xfId="860" xr:uid="{00000000-0005-0000-0000-00005A030000}"/>
    <cellStyle name="a" xfId="861" xr:uid="{00000000-0005-0000-0000-00005B030000}"/>
    <cellStyle name="_x0001_Å»_x001e_´ " xfId="862" xr:uid="{00000000-0005-0000-0000-00005C030000}"/>
    <cellStyle name="_x0001_Å»_x001e_´_" xfId="863" xr:uid="{00000000-0005-0000-0000-00005D030000}"/>
    <cellStyle name="Accent1 - 20%" xfId="864" xr:uid="{00000000-0005-0000-0000-00005E030000}"/>
    <cellStyle name="Accent1 - 40%" xfId="865" xr:uid="{00000000-0005-0000-0000-00005F030000}"/>
    <cellStyle name="Accent1 - 60%" xfId="866" xr:uid="{00000000-0005-0000-0000-000060030000}"/>
    <cellStyle name="Accent1 2 8 2" xfId="1320" xr:uid="{00000000-0005-0000-0000-000061030000}"/>
    <cellStyle name="Accent2 - 20%" xfId="867" xr:uid="{00000000-0005-0000-0000-000062030000}"/>
    <cellStyle name="Accent2 - 40%" xfId="868" xr:uid="{00000000-0005-0000-0000-000063030000}"/>
    <cellStyle name="Accent2 - 60%" xfId="869" xr:uid="{00000000-0005-0000-0000-000064030000}"/>
    <cellStyle name="Accent3 - 20%" xfId="870" xr:uid="{00000000-0005-0000-0000-000065030000}"/>
    <cellStyle name="Accent3 - 40%" xfId="871" xr:uid="{00000000-0005-0000-0000-000066030000}"/>
    <cellStyle name="Accent3 - 60%" xfId="872" xr:uid="{00000000-0005-0000-0000-000067030000}"/>
    <cellStyle name="Accent4 - 20%" xfId="873" xr:uid="{00000000-0005-0000-0000-000068030000}"/>
    <cellStyle name="Accent4 - 40%" xfId="874" xr:uid="{00000000-0005-0000-0000-000069030000}"/>
    <cellStyle name="Accent4 - 60%" xfId="875" xr:uid="{00000000-0005-0000-0000-00006A030000}"/>
    <cellStyle name="Accent5 - 20%" xfId="876" xr:uid="{00000000-0005-0000-0000-00006B030000}"/>
    <cellStyle name="Accent5 - 40%" xfId="877" xr:uid="{00000000-0005-0000-0000-00006C030000}"/>
    <cellStyle name="Accent5 - 60%" xfId="878" xr:uid="{00000000-0005-0000-0000-00006D030000}"/>
    <cellStyle name="Accent6 - 20%" xfId="879" xr:uid="{00000000-0005-0000-0000-00006E030000}"/>
    <cellStyle name="Accent6 - 40%" xfId="880" xr:uid="{00000000-0005-0000-0000-00006F030000}"/>
    <cellStyle name="Accent6 - 60%" xfId="881" xr:uid="{00000000-0005-0000-0000-000070030000}"/>
    <cellStyle name="ÅëÈ­ [0]_      " xfId="882" xr:uid="{00000000-0005-0000-0000-000071030000}"/>
    <cellStyle name="AeE­ [0]_INQUIRY ¿?¾÷AßAø " xfId="883" xr:uid="{00000000-0005-0000-0000-000072030000}"/>
    <cellStyle name="ÅëÈ­ [0]_L601CPT" xfId="884" xr:uid="{00000000-0005-0000-0000-000073030000}"/>
    <cellStyle name="ÅëÈ­_      " xfId="885" xr:uid="{00000000-0005-0000-0000-000074030000}"/>
    <cellStyle name="AeE­_INQUIRY ¿?¾÷AßAø " xfId="886" xr:uid="{00000000-0005-0000-0000-000075030000}"/>
    <cellStyle name="ÅëÈ­_L601CPT" xfId="887" xr:uid="{00000000-0005-0000-0000-000076030000}"/>
    <cellStyle name="args.style" xfId="888" xr:uid="{00000000-0005-0000-0000-000077030000}"/>
    <cellStyle name="ÄÞ¸¶ [0]_      " xfId="889" xr:uid="{00000000-0005-0000-0000-000078030000}"/>
    <cellStyle name="AÞ¸¶ [0]_INQUIRY ¿?¾÷AßAø " xfId="890" xr:uid="{00000000-0005-0000-0000-000079030000}"/>
    <cellStyle name="ÄÞ¸¶_      " xfId="891" xr:uid="{00000000-0005-0000-0000-00007A030000}"/>
    <cellStyle name="AÞ¸¶_INQUIRY ¿?¾÷AßAø " xfId="892" xr:uid="{00000000-0005-0000-0000-00007B030000}"/>
    <cellStyle name="AutoFormat Options" xfId="893" xr:uid="{00000000-0005-0000-0000-00007C030000}"/>
    <cellStyle name="Body" xfId="894" xr:uid="{00000000-0005-0000-0000-00007D030000}"/>
    <cellStyle name="C?AØ_¿?¾÷CoE² " xfId="895" xr:uid="{00000000-0005-0000-0000-00007E030000}"/>
    <cellStyle name="Ç¥ÁØ_      " xfId="896" xr:uid="{00000000-0005-0000-0000-00007F030000}"/>
    <cellStyle name="C￥AØ_¿μ¾÷CoE² " xfId="897" xr:uid="{00000000-0005-0000-0000-000080030000}"/>
    <cellStyle name="Ç¥ÁØ_±³°¢¼ö·®" xfId="898" xr:uid="{00000000-0005-0000-0000-000081030000}"/>
    <cellStyle name="C￥AØ_Sheet1_¿μ¾÷CoE² " xfId="899" xr:uid="{00000000-0005-0000-0000-000082030000}"/>
    <cellStyle name="Calc Currency (0)" xfId="900" xr:uid="{00000000-0005-0000-0000-000083030000}"/>
    <cellStyle name="Calc Currency (2)" xfId="901" xr:uid="{00000000-0005-0000-0000-000084030000}"/>
    <cellStyle name="Calc Percent (0)" xfId="902" xr:uid="{00000000-0005-0000-0000-000085030000}"/>
    <cellStyle name="Calc Percent (1)" xfId="903" xr:uid="{00000000-0005-0000-0000-000086030000}"/>
    <cellStyle name="Calc Percent (2)" xfId="904" xr:uid="{00000000-0005-0000-0000-000087030000}"/>
    <cellStyle name="Calc Units (0)" xfId="905" xr:uid="{00000000-0005-0000-0000-000088030000}"/>
    <cellStyle name="Calc Units (1)" xfId="906" xr:uid="{00000000-0005-0000-0000-000089030000}"/>
    <cellStyle name="Calc Units (2)" xfId="907" xr:uid="{00000000-0005-0000-0000-00008A030000}"/>
    <cellStyle name="category" xfId="908" xr:uid="{00000000-0005-0000-0000-00008B030000}"/>
    <cellStyle name="Cerrency_Sheet2_XANGDAU" xfId="909" xr:uid="{00000000-0005-0000-0000-00008C030000}"/>
    <cellStyle name="Chi phÝ kh¸c_Book1" xfId="951" xr:uid="{00000000-0005-0000-0000-00008D030000}"/>
    <cellStyle name="CHUONG" xfId="952" xr:uid="{00000000-0005-0000-0000-00008E030000}"/>
    <cellStyle name="Comma" xfId="1" builtinId="3"/>
    <cellStyle name="Comma  - Style1" xfId="910" xr:uid="{00000000-0005-0000-0000-000090030000}"/>
    <cellStyle name="Comma  - Style2" xfId="911" xr:uid="{00000000-0005-0000-0000-000091030000}"/>
    <cellStyle name="Comma  - Style3" xfId="912" xr:uid="{00000000-0005-0000-0000-000092030000}"/>
    <cellStyle name="Comma  - Style4" xfId="913" xr:uid="{00000000-0005-0000-0000-000093030000}"/>
    <cellStyle name="Comma  - Style5" xfId="914" xr:uid="{00000000-0005-0000-0000-000094030000}"/>
    <cellStyle name="Comma  - Style6" xfId="915" xr:uid="{00000000-0005-0000-0000-000095030000}"/>
    <cellStyle name="Comma  - Style7" xfId="916" xr:uid="{00000000-0005-0000-0000-000096030000}"/>
    <cellStyle name="Comma  - Style8" xfId="917" xr:uid="{00000000-0005-0000-0000-000097030000}"/>
    <cellStyle name="Comma [00]" xfId="918" xr:uid="{00000000-0005-0000-0000-000098030000}"/>
    <cellStyle name="Comma [1]" xfId="919" xr:uid="{00000000-0005-0000-0000-000099030000}"/>
    <cellStyle name="Comma 10" xfId="1329" xr:uid="{249E9FD1-B647-4CAD-BBAC-B0AE99C19223}"/>
    <cellStyle name="Comma 10 3" xfId="1318" xr:uid="{00000000-0005-0000-0000-00009A030000}"/>
    <cellStyle name="Comma 12" xfId="920" xr:uid="{00000000-0005-0000-0000-00009B030000}"/>
    <cellStyle name="Comma 14" xfId="921" xr:uid="{00000000-0005-0000-0000-00009C030000}"/>
    <cellStyle name="Comma 2 2" xfId="922" xr:uid="{00000000-0005-0000-0000-00009D030000}"/>
    <cellStyle name="Comma 2 2 2" xfId="923" xr:uid="{00000000-0005-0000-0000-00009E030000}"/>
    <cellStyle name="Comma 2 2 3" xfId="924" xr:uid="{00000000-0005-0000-0000-00009F030000}"/>
    <cellStyle name="Comma 2 2 4" xfId="925" xr:uid="{00000000-0005-0000-0000-0000A0030000}"/>
    <cellStyle name="Comma 2 2 5" xfId="926" xr:uid="{00000000-0005-0000-0000-0000A1030000}"/>
    <cellStyle name="Comma 2 2 6" xfId="927" xr:uid="{00000000-0005-0000-0000-0000A2030000}"/>
    <cellStyle name="Comma 2 3" xfId="928" xr:uid="{00000000-0005-0000-0000-0000A3030000}"/>
    <cellStyle name="Comma 2 4" xfId="929" xr:uid="{00000000-0005-0000-0000-0000A4030000}"/>
    <cellStyle name="Comma 2 5" xfId="930" xr:uid="{00000000-0005-0000-0000-0000A5030000}"/>
    <cellStyle name="Comma 2 6" xfId="931" xr:uid="{00000000-0005-0000-0000-0000A6030000}"/>
    <cellStyle name="Comma 2 7" xfId="932" xr:uid="{00000000-0005-0000-0000-0000A7030000}"/>
    <cellStyle name="Comma 2 8" xfId="933" xr:uid="{00000000-0005-0000-0000-0000A8030000}"/>
    <cellStyle name="Comma 3" xfId="934" xr:uid="{00000000-0005-0000-0000-0000A9030000}"/>
    <cellStyle name="Comma 3 2" xfId="935" xr:uid="{00000000-0005-0000-0000-0000AA030000}"/>
    <cellStyle name="Comma 4" xfId="936" xr:uid="{00000000-0005-0000-0000-0000AB030000}"/>
    <cellStyle name="Comma 5" xfId="937" xr:uid="{00000000-0005-0000-0000-0000AC030000}"/>
    <cellStyle name="Comma 5 2" xfId="938" xr:uid="{00000000-0005-0000-0000-0000AD030000}"/>
    <cellStyle name="Comma 6" xfId="939" xr:uid="{00000000-0005-0000-0000-0000AE030000}"/>
    <cellStyle name="Comma 6 9" xfId="1323" xr:uid="{00000000-0005-0000-0000-0000AF030000}"/>
    <cellStyle name="Comma 7" xfId="940" xr:uid="{00000000-0005-0000-0000-0000B0030000}"/>
    <cellStyle name="Comma 8" xfId="941" xr:uid="{00000000-0005-0000-0000-0000B1030000}"/>
    <cellStyle name="comma zerodec" xfId="942" xr:uid="{00000000-0005-0000-0000-0000B2030000}"/>
    <cellStyle name="Comma0" xfId="943" xr:uid="{00000000-0005-0000-0000-0000B3030000}"/>
    <cellStyle name="Copied" xfId="944" xr:uid="{00000000-0005-0000-0000-0000B4030000}"/>
    <cellStyle name="Cࡵrrency_Sheet1_PRODUCTĠ" xfId="945" xr:uid="{00000000-0005-0000-0000-0000B5030000}"/>
    <cellStyle name="_x0001_CS_x0006_RMO[" xfId="946" xr:uid="{00000000-0005-0000-0000-0000B6030000}"/>
    <cellStyle name="_x0001_CS_x0006_RMO_" xfId="947" xr:uid="{00000000-0005-0000-0000-0000B7030000}"/>
    <cellStyle name="Currency [00]" xfId="948" xr:uid="{00000000-0005-0000-0000-0000B8030000}"/>
    <cellStyle name="Currency0" xfId="949" xr:uid="{00000000-0005-0000-0000-0000B9030000}"/>
    <cellStyle name="Currency1" xfId="950" xr:uid="{00000000-0005-0000-0000-0000BA030000}"/>
    <cellStyle name="D1" xfId="953" xr:uid="{00000000-0005-0000-0000-0000BB030000}"/>
    <cellStyle name="Date" xfId="954" xr:uid="{00000000-0005-0000-0000-0000BC030000}"/>
    <cellStyle name="Date Short" xfId="955" xr:uid="{00000000-0005-0000-0000-0000BD030000}"/>
    <cellStyle name="Date_3_BCTC_Viet" xfId="956" xr:uid="{00000000-0005-0000-0000-0000BE030000}"/>
    <cellStyle name="dd-m" xfId="957" xr:uid="{00000000-0005-0000-0000-0000BF030000}"/>
    <cellStyle name="dd-mm" xfId="958" xr:uid="{00000000-0005-0000-0000-0000C0030000}"/>
    <cellStyle name="DELTA" xfId="959" xr:uid="{00000000-0005-0000-0000-0000C1030000}"/>
    <cellStyle name="Dezimal [0]_68574_Materialbedarfsliste" xfId="960" xr:uid="{00000000-0005-0000-0000-0000C2030000}"/>
    <cellStyle name="Dezimal_68574_Materialbedarfsliste" xfId="961" xr:uid="{00000000-0005-0000-0000-0000C3030000}"/>
    <cellStyle name="_x0001_dÏÈ¹ " xfId="962" xr:uid="{00000000-0005-0000-0000-0000C4030000}"/>
    <cellStyle name="_x0001_dÏÈ¹_" xfId="963" xr:uid="{00000000-0005-0000-0000-0000C5030000}"/>
    <cellStyle name="Dollar (zero dec)" xfId="964" xr:uid="{00000000-0005-0000-0000-0000C6030000}"/>
    <cellStyle name="Dziesi?tny [0]_Invoices2001Slovakia" xfId="965" xr:uid="{00000000-0005-0000-0000-0000C7030000}"/>
    <cellStyle name="Dziesi?tny_Invoices2001Slovakia" xfId="966" xr:uid="{00000000-0005-0000-0000-0000C8030000}"/>
    <cellStyle name="Dziesietny [0]_Invoices2001Slovakia" xfId="967" xr:uid="{00000000-0005-0000-0000-0000C9030000}"/>
    <cellStyle name="Dziesiętny [0]_Invoices2001Slovakia" xfId="968" xr:uid="{00000000-0005-0000-0000-0000CA030000}"/>
    <cellStyle name="Dziesietny [0]_Invoices2001Slovakia_Book1" xfId="969" xr:uid="{00000000-0005-0000-0000-0000CB030000}"/>
    <cellStyle name="Dziesiętny [0]_Invoices2001Slovakia_Book1" xfId="970" xr:uid="{00000000-0005-0000-0000-0000CC030000}"/>
    <cellStyle name="Dziesietny [0]_Invoices2001Slovakia_Book1_Tong hop Cac tuyen(9-1-06)" xfId="971" xr:uid="{00000000-0005-0000-0000-0000CD030000}"/>
    <cellStyle name="Dziesiętny [0]_Invoices2001Slovakia_Book1_Tong hop Cac tuyen(9-1-06)" xfId="972" xr:uid="{00000000-0005-0000-0000-0000CE030000}"/>
    <cellStyle name="Dziesietny [0]_Invoices2001Slovakia_KL K.C mat duong" xfId="973" xr:uid="{00000000-0005-0000-0000-0000CF030000}"/>
    <cellStyle name="Dziesiętny [0]_Invoices2001Slovakia_Nhalamviec VTC(25-1-05)" xfId="974" xr:uid="{00000000-0005-0000-0000-0000D0030000}"/>
    <cellStyle name="Dziesietny [0]_Invoices2001Slovakia_TDT KHANH HOA" xfId="975" xr:uid="{00000000-0005-0000-0000-0000D1030000}"/>
    <cellStyle name="Dziesiętny [0]_Invoices2001Slovakia_TDT KHANH HOA" xfId="976" xr:uid="{00000000-0005-0000-0000-0000D2030000}"/>
    <cellStyle name="Dziesietny [0]_Invoices2001Slovakia_TDT KHANH HOA_Tong hop Cac tuyen(9-1-06)" xfId="977" xr:uid="{00000000-0005-0000-0000-0000D3030000}"/>
    <cellStyle name="Dziesiętny [0]_Invoices2001Slovakia_TDT KHANH HOA_Tong hop Cac tuyen(9-1-06)" xfId="978" xr:uid="{00000000-0005-0000-0000-0000D4030000}"/>
    <cellStyle name="Dziesietny [0]_Invoices2001Slovakia_TDT quangngai" xfId="979" xr:uid="{00000000-0005-0000-0000-0000D5030000}"/>
    <cellStyle name="Dziesiętny [0]_Invoices2001Slovakia_TDT quangngai" xfId="980" xr:uid="{00000000-0005-0000-0000-0000D6030000}"/>
    <cellStyle name="Dziesietny [0]_Invoices2001Slovakia_Tong hop Cac tuyen(9-1-06)" xfId="981" xr:uid="{00000000-0005-0000-0000-0000D7030000}"/>
    <cellStyle name="Dziesietny_Invoices2001Slovakia" xfId="982" xr:uid="{00000000-0005-0000-0000-0000D8030000}"/>
    <cellStyle name="Dziesiętny_Invoices2001Slovakia" xfId="983" xr:uid="{00000000-0005-0000-0000-0000D9030000}"/>
    <cellStyle name="Dziesietny_Invoices2001Slovakia_Book1" xfId="984" xr:uid="{00000000-0005-0000-0000-0000DA030000}"/>
    <cellStyle name="Dziesiętny_Invoices2001Slovakia_Book1" xfId="985" xr:uid="{00000000-0005-0000-0000-0000DB030000}"/>
    <cellStyle name="Dziesietny_Invoices2001Slovakia_Book1_Tong hop Cac tuyen(9-1-06)" xfId="986" xr:uid="{00000000-0005-0000-0000-0000DC030000}"/>
    <cellStyle name="Dziesiętny_Invoices2001Slovakia_Book1_Tong hop Cac tuyen(9-1-06)" xfId="987" xr:uid="{00000000-0005-0000-0000-0000DD030000}"/>
    <cellStyle name="Dziesietny_Invoices2001Slovakia_KL K.C mat duong" xfId="988" xr:uid="{00000000-0005-0000-0000-0000DE030000}"/>
    <cellStyle name="Dziesiętny_Invoices2001Slovakia_Nhalamviec VTC(25-1-05)" xfId="989" xr:uid="{00000000-0005-0000-0000-0000DF030000}"/>
    <cellStyle name="Dziesietny_Invoices2001Slovakia_TDT KHANH HOA" xfId="990" xr:uid="{00000000-0005-0000-0000-0000E0030000}"/>
    <cellStyle name="Dziesiętny_Invoices2001Slovakia_TDT KHANH HOA" xfId="991" xr:uid="{00000000-0005-0000-0000-0000E1030000}"/>
    <cellStyle name="Dziesietny_Invoices2001Slovakia_TDT KHANH HOA_Tong hop Cac tuyen(9-1-06)" xfId="992" xr:uid="{00000000-0005-0000-0000-0000E2030000}"/>
    <cellStyle name="Dziesiętny_Invoices2001Slovakia_TDT KHANH HOA_Tong hop Cac tuyen(9-1-06)" xfId="993" xr:uid="{00000000-0005-0000-0000-0000E3030000}"/>
    <cellStyle name="Dziesietny_Invoices2001Slovakia_TDT quangngai" xfId="994" xr:uid="{00000000-0005-0000-0000-0000E4030000}"/>
    <cellStyle name="Dziesiętny_Invoices2001Slovakia_TDT quangngai" xfId="995" xr:uid="{00000000-0005-0000-0000-0000E5030000}"/>
    <cellStyle name="Dziesietny_Invoices2001Slovakia_Tong hop Cac tuyen(9-1-06)" xfId="996" xr:uid="{00000000-0005-0000-0000-0000E6030000}"/>
    <cellStyle name="e" xfId="997" xr:uid="{00000000-0005-0000-0000-0000E7030000}"/>
    <cellStyle name="Emphasis 1" xfId="998" xr:uid="{00000000-0005-0000-0000-0000E8030000}"/>
    <cellStyle name="Emphasis 2" xfId="999" xr:uid="{00000000-0005-0000-0000-0000E9030000}"/>
    <cellStyle name="Emphasis 3" xfId="1000" xr:uid="{00000000-0005-0000-0000-0000EA030000}"/>
    <cellStyle name="Enter Currency (0)" xfId="1001" xr:uid="{00000000-0005-0000-0000-0000EB030000}"/>
    <cellStyle name="Enter Currency (2)" xfId="1002" xr:uid="{00000000-0005-0000-0000-0000EC030000}"/>
    <cellStyle name="Enter Units (0)" xfId="1003" xr:uid="{00000000-0005-0000-0000-0000ED030000}"/>
    <cellStyle name="Enter Units (1)" xfId="1004" xr:uid="{00000000-0005-0000-0000-0000EE030000}"/>
    <cellStyle name="Enter Units (2)" xfId="1005" xr:uid="{00000000-0005-0000-0000-0000EF030000}"/>
    <cellStyle name="Entered" xfId="1006" xr:uid="{00000000-0005-0000-0000-0000F0030000}"/>
    <cellStyle name="Euro" xfId="1007" xr:uid="{00000000-0005-0000-0000-0000F1030000}"/>
    <cellStyle name="f" xfId="1008" xr:uid="{00000000-0005-0000-0000-0000F2030000}"/>
    <cellStyle name="F2" xfId="1009" xr:uid="{00000000-0005-0000-0000-0000F3030000}"/>
    <cellStyle name="F3" xfId="1010" xr:uid="{00000000-0005-0000-0000-0000F4030000}"/>
    <cellStyle name="F4" xfId="1011" xr:uid="{00000000-0005-0000-0000-0000F5030000}"/>
    <cellStyle name="F5" xfId="1012" xr:uid="{00000000-0005-0000-0000-0000F6030000}"/>
    <cellStyle name="F6" xfId="1013" xr:uid="{00000000-0005-0000-0000-0000F7030000}"/>
    <cellStyle name="F7" xfId="1014" xr:uid="{00000000-0005-0000-0000-0000F8030000}"/>
    <cellStyle name="F8" xfId="1015" xr:uid="{00000000-0005-0000-0000-0000F9030000}"/>
    <cellStyle name="Fixed" xfId="1016" xr:uid="{00000000-0005-0000-0000-0000FA030000}"/>
    <cellStyle name="Font Britannic16" xfId="1017" xr:uid="{00000000-0005-0000-0000-0000FB030000}"/>
    <cellStyle name="Font Britannic18" xfId="1018" xr:uid="{00000000-0005-0000-0000-0000FC030000}"/>
    <cellStyle name="Font CenturyCond 18" xfId="1019" xr:uid="{00000000-0005-0000-0000-0000FD030000}"/>
    <cellStyle name="Font Cond20" xfId="1020" xr:uid="{00000000-0005-0000-0000-0000FE030000}"/>
    <cellStyle name="Font LucidaSans16" xfId="1021" xr:uid="{00000000-0005-0000-0000-0000FF030000}"/>
    <cellStyle name="Font NewCenturyCond18" xfId="1022" xr:uid="{00000000-0005-0000-0000-000000040000}"/>
    <cellStyle name="Font Ottawa14" xfId="1023" xr:uid="{00000000-0005-0000-0000-000001040000}"/>
    <cellStyle name="Font Ottawa16" xfId="1024" xr:uid="{00000000-0005-0000-0000-000002040000}"/>
    <cellStyle name="Grey" xfId="1025" xr:uid="{00000000-0005-0000-0000-000003040000}"/>
    <cellStyle name="H" xfId="1026" xr:uid="{00000000-0005-0000-0000-000004040000}"/>
    <cellStyle name="ha" xfId="1027" xr:uid="{00000000-0005-0000-0000-000005040000}"/>
    <cellStyle name="Head 1" xfId="1028" xr:uid="{00000000-0005-0000-0000-000006040000}"/>
    <cellStyle name="HEADER" xfId="1029" xr:uid="{00000000-0005-0000-0000-000007040000}"/>
    <cellStyle name="Header1" xfId="1030" xr:uid="{00000000-0005-0000-0000-000008040000}"/>
    <cellStyle name="Header2" xfId="1031" xr:uid="{00000000-0005-0000-0000-000009040000}"/>
    <cellStyle name="Heading1" xfId="1032" xr:uid="{00000000-0005-0000-0000-00000A040000}"/>
    <cellStyle name="Heading2" xfId="1033" xr:uid="{00000000-0005-0000-0000-00000B040000}"/>
    <cellStyle name="HEADINGS" xfId="1034" xr:uid="{00000000-0005-0000-0000-00000C040000}"/>
    <cellStyle name="HEADINGSTOP" xfId="1035" xr:uid="{00000000-0005-0000-0000-00000D040000}"/>
    <cellStyle name="headoption" xfId="1036" xr:uid="{00000000-0005-0000-0000-00000E040000}"/>
    <cellStyle name="Hoa-Scholl" xfId="1037" xr:uid="{00000000-0005-0000-0000-00000F040000}"/>
    <cellStyle name="_x0001_í½?" xfId="1038" xr:uid="{00000000-0005-0000-0000-000010040000}"/>
    <cellStyle name="_x0001_íå_x001b_ô " xfId="1039" xr:uid="{00000000-0005-0000-0000-000011040000}"/>
    <cellStyle name="_x0001_íå_x001b_ô_" xfId="1040" xr:uid="{00000000-0005-0000-0000-000012040000}"/>
    <cellStyle name="Input [yellow]" xfId="1041" xr:uid="{00000000-0005-0000-0000-000013040000}"/>
    <cellStyle name="k" xfId="1042" xr:uid="{00000000-0005-0000-0000-000014040000}"/>
    <cellStyle name="khanh" xfId="1043" xr:uid="{00000000-0005-0000-0000-000015040000}"/>
    <cellStyle name="Ledger 17 x 11 in" xfId="1044" xr:uid="{00000000-0005-0000-0000-000016040000}"/>
    <cellStyle name="Ledger 17 x 11 in 2" xfId="1045" xr:uid="{00000000-0005-0000-0000-000017040000}"/>
    <cellStyle name="Ledger 17 x 11 in_DoFWD-Camranh" xfId="1046" xr:uid="{00000000-0005-0000-0000-000018040000}"/>
    <cellStyle name="Line" xfId="1047" xr:uid="{00000000-0005-0000-0000-000019040000}"/>
    <cellStyle name="Link Currency (0)" xfId="1048" xr:uid="{00000000-0005-0000-0000-00001A040000}"/>
    <cellStyle name="Link Currency (2)" xfId="1049" xr:uid="{00000000-0005-0000-0000-00001B040000}"/>
    <cellStyle name="Link Units (0)" xfId="1050" xr:uid="{00000000-0005-0000-0000-00001C040000}"/>
    <cellStyle name="Link Units (1)" xfId="1051" xr:uid="{00000000-0005-0000-0000-00001D040000}"/>
    <cellStyle name="Link Units (2)" xfId="1052" xr:uid="{00000000-0005-0000-0000-00001E040000}"/>
    <cellStyle name="MAU" xfId="1053" xr:uid="{00000000-0005-0000-0000-00001F040000}"/>
    <cellStyle name="Millares [0]_Well Timing" xfId="1054" xr:uid="{00000000-0005-0000-0000-000020040000}"/>
    <cellStyle name="Millares_Well Timing" xfId="1055" xr:uid="{00000000-0005-0000-0000-000021040000}"/>
    <cellStyle name="Milliers [0]_      " xfId="1056" xr:uid="{00000000-0005-0000-0000-000022040000}"/>
    <cellStyle name="Milliers_      " xfId="1057" xr:uid="{00000000-0005-0000-0000-000023040000}"/>
    <cellStyle name="Model" xfId="1058" xr:uid="{00000000-0005-0000-0000-000024040000}"/>
    <cellStyle name="moi" xfId="1059" xr:uid="{00000000-0005-0000-0000-000025040000}"/>
    <cellStyle name="Moneda [0]_Well Timing" xfId="1060" xr:uid="{00000000-0005-0000-0000-000026040000}"/>
    <cellStyle name="Moneda_Well Timing" xfId="1061" xr:uid="{00000000-0005-0000-0000-000027040000}"/>
    <cellStyle name="Monétaire [0]_      " xfId="1062" xr:uid="{00000000-0005-0000-0000-000028040000}"/>
    <cellStyle name="Monétaire_      " xfId="1063" xr:uid="{00000000-0005-0000-0000-000029040000}"/>
    <cellStyle name="n" xfId="1064" xr:uid="{00000000-0005-0000-0000-00002A040000}"/>
    <cellStyle name="New" xfId="1065" xr:uid="{00000000-0005-0000-0000-00002B040000}"/>
    <cellStyle name="New Times Roman" xfId="1066" xr:uid="{00000000-0005-0000-0000-00002C040000}"/>
    <cellStyle name="no dec" xfId="1067" xr:uid="{00000000-0005-0000-0000-00002D040000}"/>
    <cellStyle name="ÑONVÒ" xfId="1068" xr:uid="{00000000-0005-0000-0000-00002E040000}"/>
    <cellStyle name="Normal" xfId="0" builtinId="0"/>
    <cellStyle name="Normal - Style1" xfId="1069" xr:uid="{00000000-0005-0000-0000-000030040000}"/>
    <cellStyle name="Normal - 유형1" xfId="1070" xr:uid="{00000000-0005-0000-0000-000031040000}"/>
    <cellStyle name="Normal 10 9" xfId="1327" xr:uid="{A6D122CC-F482-4297-87E9-AD214AF2B033}"/>
    <cellStyle name="Normal 11" xfId="1071" xr:uid="{00000000-0005-0000-0000-000032040000}"/>
    <cellStyle name="Normal 13 2 3" xfId="1324" xr:uid="{E2E23F72-A6F8-47F5-8AFE-C8F490272A86}"/>
    <cellStyle name="Normal 14" xfId="1072" xr:uid="{00000000-0005-0000-0000-000033040000}"/>
    <cellStyle name="Normal 15 2 2" xfId="1321" xr:uid="{00000000-0005-0000-0000-000034040000}"/>
    <cellStyle name="Normal 16 2" xfId="1322" xr:uid="{00000000-0005-0000-0000-000035040000}"/>
    <cellStyle name="Normal 2" xfId="1073" xr:uid="{00000000-0005-0000-0000-000036040000}"/>
    <cellStyle name="Normal 2 14" xfId="1325" xr:uid="{166A69CB-1A1C-4367-BB08-05D14DABAA3F}"/>
    <cellStyle name="Normal 2 2" xfId="1074" xr:uid="{00000000-0005-0000-0000-000037040000}"/>
    <cellStyle name="Normal 2 3" xfId="1075" xr:uid="{00000000-0005-0000-0000-000038040000}"/>
    <cellStyle name="Normal 2 4" xfId="1076" xr:uid="{00000000-0005-0000-0000-000039040000}"/>
    <cellStyle name="Normal 3" xfId="1077" xr:uid="{00000000-0005-0000-0000-00003A040000}"/>
    <cellStyle name="Normal 3 2" xfId="1078" xr:uid="{00000000-0005-0000-0000-00003B040000}"/>
    <cellStyle name="Normal 3 2 2" xfId="1079" xr:uid="{00000000-0005-0000-0000-00003C040000}"/>
    <cellStyle name="Normal 3 2 3" xfId="1080" xr:uid="{00000000-0005-0000-0000-00003D040000}"/>
    <cellStyle name="Normal 3 2 4" xfId="1081" xr:uid="{00000000-0005-0000-0000-00003E040000}"/>
    <cellStyle name="Normal 3 2 5" xfId="1082" xr:uid="{00000000-0005-0000-0000-00003F040000}"/>
    <cellStyle name="Normal 3 2 6" xfId="1083" xr:uid="{00000000-0005-0000-0000-000040040000}"/>
    <cellStyle name="Normal 3 3" xfId="1084" xr:uid="{00000000-0005-0000-0000-000041040000}"/>
    <cellStyle name="Normal 3 4" xfId="1085" xr:uid="{00000000-0005-0000-0000-000042040000}"/>
    <cellStyle name="Normal 3 5" xfId="1086" xr:uid="{00000000-0005-0000-0000-000043040000}"/>
    <cellStyle name="Normal 3 6" xfId="1087" xr:uid="{00000000-0005-0000-0000-000044040000}"/>
    <cellStyle name="Normal 3 7" xfId="1088" xr:uid="{00000000-0005-0000-0000-000045040000}"/>
    <cellStyle name="Normal 36" xfId="1089" xr:uid="{00000000-0005-0000-0000-000046040000}"/>
    <cellStyle name="Normal 4" xfId="1090" xr:uid="{00000000-0005-0000-0000-000047040000}"/>
    <cellStyle name="Normal 44" xfId="1319" xr:uid="{00000000-0005-0000-0000-000048040000}"/>
    <cellStyle name="Normal 5" xfId="1091" xr:uid="{00000000-0005-0000-0000-000049040000}"/>
    <cellStyle name="Normal 6" xfId="1092" xr:uid="{00000000-0005-0000-0000-00004A040000}"/>
    <cellStyle name="Normal 7" xfId="1093" xr:uid="{00000000-0005-0000-0000-00004B040000}"/>
    <cellStyle name="Normal 8" xfId="1094" xr:uid="{00000000-0005-0000-0000-00004C040000}"/>
    <cellStyle name="Normal 9" xfId="1095" xr:uid="{00000000-0005-0000-0000-00004D040000}"/>
    <cellStyle name="Normal 9 2" xfId="1326" xr:uid="{7BD1E5C2-E69A-45F0-8BD8-3353210483EC}"/>
    <cellStyle name="Normal_Sheet1_DT_KSat_he_thong_tiep_dat_dai_KSKL_Vinh" xfId="1328" xr:uid="{5A43964E-2D0C-4542-AE2B-02FA4B623DC6}"/>
    <cellStyle name="Normal1" xfId="1096" xr:uid="{00000000-0005-0000-0000-00004F040000}"/>
    <cellStyle name="Normalny_Cennik obowiazuje od 06-08-2001 r (1)" xfId="1097" xr:uid="{00000000-0005-0000-0000-000050040000}"/>
    <cellStyle name="Œ…‹æØ‚è [0.00]_laroux" xfId="1098" xr:uid="{00000000-0005-0000-0000-000051040000}"/>
    <cellStyle name="Œ…‹æØ‚è_laroux" xfId="1099" xr:uid="{00000000-0005-0000-0000-000052040000}"/>
    <cellStyle name="oft Excel]_x000d__x000a_Comment=open=/f ‚ðw’è‚·‚é‚ÆAƒ†[ƒU[’è‹`ŠÖ”‚ðŠÖ”“\‚è•t‚¯‚Ìˆê——‚É“o˜^‚·‚é‚±‚Æ‚ª‚Å‚«‚Ü‚·B_x000d__x000a_Maximized" xfId="1100" xr:uid="{00000000-0005-0000-0000-000053040000}"/>
    <cellStyle name="oft Excel]_x000d__x000a_Comment=The open=/f lines load custom functions into the Paste Function list._x000d__x000a_Maximized=2_x000d__x000a_Basics=1_x000d__x000a_A" xfId="1101" xr:uid="{00000000-0005-0000-0000-000054040000}"/>
    <cellStyle name="oft Excel]_x000d__x000a_Comment=The open=/f lines load custom functions into the Paste Function list._x000d__x000a_Maximized=3_x000d__x000a_Basics=1_x000d__x000a_A" xfId="1102" xr:uid="{00000000-0005-0000-0000-000055040000}"/>
    <cellStyle name="omma [0]_Mktg Prog" xfId="1103" xr:uid="{00000000-0005-0000-0000-000056040000}"/>
    <cellStyle name="ormal_Sheet1_1" xfId="1104" xr:uid="{00000000-0005-0000-0000-000057040000}"/>
    <cellStyle name="paint" xfId="1105" xr:uid="{00000000-0005-0000-0000-000058040000}"/>
    <cellStyle name="per.style" xfId="1106" xr:uid="{00000000-0005-0000-0000-000059040000}"/>
    <cellStyle name="Percent [0]" xfId="1107" xr:uid="{00000000-0005-0000-0000-00005A040000}"/>
    <cellStyle name="Percent [00]" xfId="1108" xr:uid="{00000000-0005-0000-0000-00005B040000}"/>
    <cellStyle name="Percent [2]" xfId="1109" xr:uid="{00000000-0005-0000-0000-00005C040000}"/>
    <cellStyle name="Percent 2" xfId="1110" xr:uid="{00000000-0005-0000-0000-00005D040000}"/>
    <cellStyle name="PERCENTAGE" xfId="1111" xr:uid="{00000000-0005-0000-0000-00005E040000}"/>
    <cellStyle name="PrePop Currency (0)" xfId="1112" xr:uid="{00000000-0005-0000-0000-00005F040000}"/>
    <cellStyle name="PrePop Currency (2)" xfId="1113" xr:uid="{00000000-0005-0000-0000-000060040000}"/>
    <cellStyle name="PrePop Units (0)" xfId="1114" xr:uid="{00000000-0005-0000-0000-000061040000}"/>
    <cellStyle name="PrePop Units (1)" xfId="1115" xr:uid="{00000000-0005-0000-0000-000062040000}"/>
    <cellStyle name="PrePop Units (2)" xfId="1116" xr:uid="{00000000-0005-0000-0000-000063040000}"/>
    <cellStyle name="pricing" xfId="1117" xr:uid="{00000000-0005-0000-0000-000064040000}"/>
    <cellStyle name="PSChar" xfId="1118" xr:uid="{00000000-0005-0000-0000-000065040000}"/>
    <cellStyle name="PSHeading" xfId="1119" xr:uid="{00000000-0005-0000-0000-000066040000}"/>
    <cellStyle name="regstoresfromspecstores" xfId="1120" xr:uid="{00000000-0005-0000-0000-000067040000}"/>
    <cellStyle name="RevList" xfId="1121" xr:uid="{00000000-0005-0000-0000-000068040000}"/>
    <cellStyle name="s]_x000d__x000a_spooler=yes_x000d__x000a_load=_x000d__x000a_Beep=yes_x000d__x000a_NullPort=None_x000d__x000a_BorderWidth=3_x000d__x000a_CursorBlinkRate=1200_x000d__x000a_DoubleClickSpeed=452_x000d__x000a_Programs=co" xfId="1122" xr:uid="{00000000-0005-0000-0000-000069040000}"/>
    <cellStyle name="SAPBEXaggData" xfId="1123" xr:uid="{00000000-0005-0000-0000-00006A040000}"/>
    <cellStyle name="SAPBEXaggDataEmph" xfId="1124" xr:uid="{00000000-0005-0000-0000-00006B040000}"/>
    <cellStyle name="SAPBEXaggItem" xfId="1125" xr:uid="{00000000-0005-0000-0000-00006C040000}"/>
    <cellStyle name="SAPBEXchaText" xfId="1126" xr:uid="{00000000-0005-0000-0000-00006D040000}"/>
    <cellStyle name="SAPBEXexcBad7" xfId="1127" xr:uid="{00000000-0005-0000-0000-00006E040000}"/>
    <cellStyle name="SAPBEXexcBad8" xfId="1128" xr:uid="{00000000-0005-0000-0000-00006F040000}"/>
    <cellStyle name="SAPBEXexcBad9" xfId="1129" xr:uid="{00000000-0005-0000-0000-000070040000}"/>
    <cellStyle name="SAPBEXexcCritical4" xfId="1130" xr:uid="{00000000-0005-0000-0000-000071040000}"/>
    <cellStyle name="SAPBEXexcCritical5" xfId="1131" xr:uid="{00000000-0005-0000-0000-000072040000}"/>
    <cellStyle name="SAPBEXexcCritical6" xfId="1132" xr:uid="{00000000-0005-0000-0000-000073040000}"/>
    <cellStyle name="SAPBEXexcGood1" xfId="1133" xr:uid="{00000000-0005-0000-0000-000074040000}"/>
    <cellStyle name="SAPBEXexcGood2" xfId="1134" xr:uid="{00000000-0005-0000-0000-000075040000}"/>
    <cellStyle name="SAPBEXexcGood3" xfId="1135" xr:uid="{00000000-0005-0000-0000-000076040000}"/>
    <cellStyle name="SAPBEXfilterDrill" xfId="1136" xr:uid="{00000000-0005-0000-0000-000077040000}"/>
    <cellStyle name="SAPBEXfilterItem" xfId="1137" xr:uid="{00000000-0005-0000-0000-000078040000}"/>
    <cellStyle name="SAPBEXfilterText" xfId="1138" xr:uid="{00000000-0005-0000-0000-000079040000}"/>
    <cellStyle name="SAPBEXformats" xfId="1139" xr:uid="{00000000-0005-0000-0000-00007A040000}"/>
    <cellStyle name="SAPBEXheaderItem" xfId="1140" xr:uid="{00000000-0005-0000-0000-00007B040000}"/>
    <cellStyle name="SAPBEXheaderText" xfId="1141" xr:uid="{00000000-0005-0000-0000-00007C040000}"/>
    <cellStyle name="SAPBEXresData" xfId="1142" xr:uid="{00000000-0005-0000-0000-00007D040000}"/>
    <cellStyle name="SAPBEXresDataEmph" xfId="1143" xr:uid="{00000000-0005-0000-0000-00007E040000}"/>
    <cellStyle name="SAPBEXresItem" xfId="1144" xr:uid="{00000000-0005-0000-0000-00007F040000}"/>
    <cellStyle name="SAPBEXstdData" xfId="1145" xr:uid="{00000000-0005-0000-0000-000080040000}"/>
    <cellStyle name="SAPBEXstdDataEmph" xfId="1146" xr:uid="{00000000-0005-0000-0000-000081040000}"/>
    <cellStyle name="SAPBEXstdItem" xfId="1147" xr:uid="{00000000-0005-0000-0000-000082040000}"/>
    <cellStyle name="SAPBEXtitle" xfId="1148" xr:uid="{00000000-0005-0000-0000-000083040000}"/>
    <cellStyle name="SAPBEXundefined" xfId="1149" xr:uid="{00000000-0005-0000-0000-000084040000}"/>
    <cellStyle name="_x0001_sç?" xfId="1150" xr:uid="{00000000-0005-0000-0000-000085040000}"/>
    <cellStyle name="serJet 1200 Series PCL 6" xfId="1151" xr:uid="{00000000-0005-0000-0000-000086040000}"/>
    <cellStyle name="SHADEDSTORES" xfId="1152" xr:uid="{00000000-0005-0000-0000-000087040000}"/>
    <cellStyle name="Sheet Title" xfId="1153" xr:uid="{00000000-0005-0000-0000-000088040000}"/>
    <cellStyle name="specstores" xfId="1154" xr:uid="{00000000-0005-0000-0000-000089040000}"/>
    <cellStyle name="Standard_Anpassen der Amortisation" xfId="1155" xr:uid="{00000000-0005-0000-0000-00008A040000}"/>
    <cellStyle name="STTDG" xfId="1156" xr:uid="{00000000-0005-0000-0000-00008B040000}"/>
    <cellStyle name="Style 1" xfId="1157" xr:uid="{00000000-0005-0000-0000-00008C040000}"/>
    <cellStyle name="Style 10" xfId="1158" xr:uid="{00000000-0005-0000-0000-00008D040000}"/>
    <cellStyle name="Style 11" xfId="1159" xr:uid="{00000000-0005-0000-0000-00008E040000}"/>
    <cellStyle name="Style 12" xfId="1160" xr:uid="{00000000-0005-0000-0000-00008F040000}"/>
    <cellStyle name="Style 13" xfId="1161" xr:uid="{00000000-0005-0000-0000-000090040000}"/>
    <cellStyle name="Style 14" xfId="1162" xr:uid="{00000000-0005-0000-0000-000091040000}"/>
    <cellStyle name="Style 15" xfId="1163" xr:uid="{00000000-0005-0000-0000-000092040000}"/>
    <cellStyle name="Style 16" xfId="1164" xr:uid="{00000000-0005-0000-0000-000093040000}"/>
    <cellStyle name="Style 17" xfId="1165" xr:uid="{00000000-0005-0000-0000-000094040000}"/>
    <cellStyle name="Style 18" xfId="1166" xr:uid="{00000000-0005-0000-0000-000095040000}"/>
    <cellStyle name="Style 19" xfId="1167" xr:uid="{00000000-0005-0000-0000-000096040000}"/>
    <cellStyle name="Style 2" xfId="1168" xr:uid="{00000000-0005-0000-0000-000097040000}"/>
    <cellStyle name="Style 20" xfId="1169" xr:uid="{00000000-0005-0000-0000-000098040000}"/>
    <cellStyle name="Style 21" xfId="1170" xr:uid="{00000000-0005-0000-0000-000099040000}"/>
    <cellStyle name="Style 22" xfId="1171" xr:uid="{00000000-0005-0000-0000-00009A040000}"/>
    <cellStyle name="Style 23" xfId="1172" xr:uid="{00000000-0005-0000-0000-00009B040000}"/>
    <cellStyle name="Style 24" xfId="1173" xr:uid="{00000000-0005-0000-0000-00009C040000}"/>
    <cellStyle name="Style 3" xfId="1174" xr:uid="{00000000-0005-0000-0000-00009D040000}"/>
    <cellStyle name="Style 4" xfId="1175" xr:uid="{00000000-0005-0000-0000-00009E040000}"/>
    <cellStyle name="Style 5" xfId="1176" xr:uid="{00000000-0005-0000-0000-00009F040000}"/>
    <cellStyle name="Style 6" xfId="1177" xr:uid="{00000000-0005-0000-0000-0000A0040000}"/>
    <cellStyle name="Style 7" xfId="1178" xr:uid="{00000000-0005-0000-0000-0000A1040000}"/>
    <cellStyle name="Style 8" xfId="1179" xr:uid="{00000000-0005-0000-0000-0000A2040000}"/>
    <cellStyle name="Style 9" xfId="1180" xr:uid="{00000000-0005-0000-0000-0000A3040000}"/>
    <cellStyle name="style_1" xfId="1181" xr:uid="{00000000-0005-0000-0000-0000A4040000}"/>
    <cellStyle name="Style1" xfId="1182" xr:uid="{00000000-0005-0000-0000-0000A5040000}"/>
    <cellStyle name="subhead" xfId="1183" xr:uid="{00000000-0005-0000-0000-0000A6040000}"/>
    <cellStyle name="Subtotal" xfId="1184" xr:uid="{00000000-0005-0000-0000-0000A7040000}"/>
    <cellStyle name="T" xfId="1185" xr:uid="{00000000-0005-0000-0000-0000A8040000}"/>
    <cellStyle name="T_3_BCTC_Viet" xfId="1186" xr:uid="{00000000-0005-0000-0000-0000A9040000}"/>
    <cellStyle name="T_Bang tinh lai NH, TH NMG den 30.9.06" xfId="1187" xr:uid="{00000000-0005-0000-0000-0000AA040000}"/>
    <cellStyle name="T_Bao cao kttb milk yomilkYAO-mien bac" xfId="1188" xr:uid="{00000000-0005-0000-0000-0000AB040000}"/>
    <cellStyle name="T_bc_km_ngay" xfId="1189" xr:uid="{00000000-0005-0000-0000-0000AC040000}"/>
    <cellStyle name="T_Book1" xfId="1190" xr:uid="{00000000-0005-0000-0000-0000AD040000}"/>
    <cellStyle name="T_Book1_1" xfId="1191" xr:uid="{00000000-0005-0000-0000-0000AE040000}"/>
    <cellStyle name="T_Book1_2" xfId="1192" xr:uid="{00000000-0005-0000-0000-0000AF040000}"/>
    <cellStyle name="T_Book1_4 Cty Tem 2006" xfId="1193" xr:uid="{00000000-0005-0000-0000-0000B0040000}"/>
    <cellStyle name="T_Book1_Book1" xfId="1194" xr:uid="{00000000-0005-0000-0000-0000B1040000}"/>
    <cellStyle name="T_Book1_Book1_1" xfId="1195" xr:uid="{00000000-0005-0000-0000-0000B2040000}"/>
    <cellStyle name="T_Book1_Don gia nhan cong" xfId="1196" xr:uid="{00000000-0005-0000-0000-0000B3040000}"/>
    <cellStyle name="T_Book1_KS 35R" xfId="1197" xr:uid="{00000000-0005-0000-0000-0000B4040000}"/>
    <cellStyle name="T_Book1_Phu luc HD lap du an giai doan 2" xfId="1198" xr:uid="{00000000-0005-0000-0000-0000B5040000}"/>
    <cellStyle name="T_Book1_Thuyet minh thue" xfId="1199" xr:uid="{00000000-0005-0000-0000-0000B6040000}"/>
    <cellStyle name="T_Cac bao cao TB  Milk-Yomilk-co Ke- CK 1-Vinh Thang" xfId="1200" xr:uid="{00000000-0005-0000-0000-0000B7040000}"/>
    <cellStyle name="T_Cau Ben Thuy.moi" xfId="1201" xr:uid="{00000000-0005-0000-0000-0000B8040000}"/>
    <cellStyle name="T_Cau Ben Thuy.moi.tam duyet TTu05" xfId="1202" xr:uid="{00000000-0005-0000-0000-0000B9040000}"/>
    <cellStyle name="T_Cau Ganh Hao" xfId="1203" xr:uid="{00000000-0005-0000-0000-0000BA040000}"/>
    <cellStyle name="T_Cau Hoi Rong.moi" xfId="1204" xr:uid="{00000000-0005-0000-0000-0000BB040000}"/>
    <cellStyle name="T_Cau Ke.moi" xfId="1205" xr:uid="{00000000-0005-0000-0000-0000BC040000}"/>
    <cellStyle name="T_Cau Linh Cam.moi" xfId="1206" xr:uid="{00000000-0005-0000-0000-0000BD040000}"/>
    <cellStyle name="T_Cau Phu Phuong" xfId="1207" xr:uid="{00000000-0005-0000-0000-0000BE040000}"/>
    <cellStyle name="T_Cau Tao Xuyen.moi" xfId="1208" xr:uid="{00000000-0005-0000-0000-0000BF040000}"/>
    <cellStyle name="T_Cau Tao Xuyen.tam duyet" xfId="1209" xr:uid="{00000000-0005-0000-0000-0000C0040000}"/>
    <cellStyle name="T_cham diem Milk chu ky2-ANH MINH" xfId="1210" xr:uid="{00000000-0005-0000-0000-0000C1040000}"/>
    <cellStyle name="T_cham trung bay ck 1 m.Bac milk co ke 2" xfId="1211" xr:uid="{00000000-0005-0000-0000-0000C2040000}"/>
    <cellStyle name="T_cham trung bay yao smart milk ck 2 mien Bac" xfId="1212" xr:uid="{00000000-0005-0000-0000-0000C3040000}"/>
    <cellStyle name="T_Chinh thuc- Don gia ca may Khu4" xfId="1213" xr:uid="{00000000-0005-0000-0000-0000C4040000}"/>
    <cellStyle name="T_danh sach chua nop bcao trung bay sua chua  tinh den 1-3-06" xfId="1214" xr:uid="{00000000-0005-0000-0000-0000C5040000}"/>
    <cellStyle name="T_Danh sach KH TB MilkYomilk Yao  Smart chu ky 2-Vinh Thang" xfId="1215" xr:uid="{00000000-0005-0000-0000-0000C6040000}"/>
    <cellStyle name="T_Danh sach KH trung bay MilkYomilk co ke chu ky 2-Vinh Thang" xfId="1216" xr:uid="{00000000-0005-0000-0000-0000C7040000}"/>
    <cellStyle name="T_denbu" xfId="1217" xr:uid="{00000000-0005-0000-0000-0000C8040000}"/>
    <cellStyle name="T_Don gia nhan cong" xfId="1218" xr:uid="{00000000-0005-0000-0000-0000C9040000}"/>
    <cellStyle name="T_DSACH MILK YO MILK CK 2 M.BAC" xfId="1219" xr:uid="{00000000-0005-0000-0000-0000CA040000}"/>
    <cellStyle name="T_DSKH Tbay Milk , Yomilk CK 2 Vu Thi Hanh" xfId="1220" xr:uid="{00000000-0005-0000-0000-0000CB040000}"/>
    <cellStyle name="T_Du toan KS" xfId="1221" xr:uid="{00000000-0005-0000-0000-0000CC040000}"/>
    <cellStyle name="T_Du toan KSdodac" xfId="1222" xr:uid="{00000000-0005-0000-0000-0000CD040000}"/>
    <cellStyle name="T_form ton kho CK 2 tuan 8" xfId="1223" xr:uid="{00000000-0005-0000-0000-0000CE040000}"/>
    <cellStyle name="T_huyen-bongkho-khÐanh" xfId="1224" xr:uid="{00000000-0005-0000-0000-0000CF040000}"/>
    <cellStyle name="T_KDC Bong Kho Km52+214 - QL9 - Quang Tri" xfId="1225" xr:uid="{00000000-0005-0000-0000-0000D0040000}"/>
    <cellStyle name="T_Khao satD1" xfId="1228" xr:uid="{00000000-0005-0000-0000-0000D1040000}"/>
    <cellStyle name="T_Kinder World" xfId="1226" xr:uid="{00000000-0005-0000-0000-0000D2040000}"/>
    <cellStyle name="T_KP KS,QH" xfId="1227" xr:uid="{00000000-0005-0000-0000-0000D3040000}"/>
    <cellStyle name="T_Linh Cam" xfId="1229" xr:uid="{00000000-0005-0000-0000-0000D4040000}"/>
    <cellStyle name="T_Linh Cam_Cau Ganh Hao" xfId="1230" xr:uid="{00000000-0005-0000-0000-0000D5040000}"/>
    <cellStyle name="T_Linh Cam_Cau Tao Xuyen.tam duyet" xfId="1231" xr:uid="{00000000-0005-0000-0000-0000D6040000}"/>
    <cellStyle name="T_Linh Cam_Tao xuyen-Hoi rong" xfId="1232" xr:uid="{00000000-0005-0000-0000-0000D7040000}"/>
    <cellStyle name="T_Nguyen Phong Sac moi 2-7-2007" xfId="1234" xr:uid="{00000000-0005-0000-0000-0000D8040000}"/>
    <cellStyle name="T_NPP Khanh Vinh Thai Nguyen - BC KTTB_CTrinh_TB__20_loc__Milk_Yomilk_CK1" xfId="1233" xr:uid="{00000000-0005-0000-0000-0000D9040000}"/>
    <cellStyle name="T_Phu luc HD lap du an giai doan 2" xfId="1235" xr:uid="{00000000-0005-0000-0000-0000DA040000}"/>
    <cellStyle name="T_SC cau Nghen Km493+342-QL1A-Ha Tinh" xfId="1236" xr:uid="{00000000-0005-0000-0000-0000DB040000}"/>
    <cellStyle name="T_SC cau Nghen Km493+342-QL1A-Ha Tinh_Cau Ganh Hao" xfId="1237" xr:uid="{00000000-0005-0000-0000-0000DC040000}"/>
    <cellStyle name="T_SC cau Nghen Km493+342-QL1A-Ha Tinh_Cau Tao Xuyen.tam duyet" xfId="1238" xr:uid="{00000000-0005-0000-0000-0000DD040000}"/>
    <cellStyle name="T_SC cau Nghen Km493+342-QL1A-Ha Tinh_Tao xuyen-Hoi rong" xfId="1239" xr:uid="{00000000-0005-0000-0000-0000DE040000}"/>
    <cellStyle name="T_Sheet1" xfId="1240" xr:uid="{00000000-0005-0000-0000-0000DF040000}"/>
    <cellStyle name="T_sua chua cham trung bay  mien Bac" xfId="1241" xr:uid="{00000000-0005-0000-0000-0000E0040000}"/>
    <cellStyle name="T_Tao xuyen-Hoi rong" xfId="1242" xr:uid="{00000000-0005-0000-0000-0000E1040000}"/>
    <cellStyle name="T_TK 51136" xfId="1243" xr:uid="{00000000-0005-0000-0000-0000E2040000}"/>
    <cellStyle name="T_TMBCHN SIMCOtheo mau moi" xfId="1244" xr:uid="{00000000-0005-0000-0000-0000E3040000}"/>
    <cellStyle name="T_TSCD" xfId="1245" xr:uid="{00000000-0005-0000-0000-0000E4040000}"/>
    <cellStyle name="Text Indent A" xfId="1246" xr:uid="{00000000-0005-0000-0000-0000E5040000}"/>
    <cellStyle name="Text Indent B" xfId="1247" xr:uid="{00000000-0005-0000-0000-0000E6040000}"/>
    <cellStyle name="Text Indent C" xfId="1248" xr:uid="{00000000-0005-0000-0000-0000E7040000}"/>
    <cellStyle name="th" xfId="1254" xr:uid="{00000000-0005-0000-0000-0000E8040000}"/>
    <cellStyle name="þ_x001d_ð¤_x000c_¯þ_x0014__x000d_¨þU_x0001_À_x0004_ _x0015__x000f__x0001_" xfId="1255" xr:uid="{00000000-0005-0000-0000-0000E9040000}"/>
    <cellStyle name="þ_x001d_ð¤_x000c_¯þ_x0014__x000d_¨þU_x0001_À_x0004_ _x0015__x000f__x0001__x0001_" xfId="1256" xr:uid="{00000000-0005-0000-0000-0000EA040000}"/>
    <cellStyle name="þ_x001d_ð·_x000c_æþ'_x000d_ßþU_x0001_Ø_x0005_ü_x0014__x0007__x0001__x0001_" xfId="1257" xr:uid="{00000000-0005-0000-0000-0000EB040000}"/>
    <cellStyle name="þ_x001d_ðÇ%Uý—&amp;Hý9_x0008_Ÿ s_x000a__x0007__x0001__x0001_" xfId="1258" xr:uid="{00000000-0005-0000-0000-0000EC040000}"/>
    <cellStyle name="þ_x001d_ðK_x000c_Fý_x001b__x000d_9ýU_x0001_Ð_x0008_¦)_x0007__x0001__x0001_" xfId="1259" xr:uid="{00000000-0005-0000-0000-0000ED040000}"/>
    <cellStyle name="thuong-10" xfId="1260" xr:uid="{00000000-0005-0000-0000-0000EE040000}"/>
    <cellStyle name="thuong-11" xfId="1261" xr:uid="{00000000-0005-0000-0000-0000EF040000}"/>
    <cellStyle name="Thuyet minh" xfId="1262" xr:uid="{00000000-0005-0000-0000-0000F0040000}"/>
    <cellStyle name="tit1" xfId="1249" xr:uid="{00000000-0005-0000-0000-0000F1040000}"/>
    <cellStyle name="tit2" xfId="1250" xr:uid="{00000000-0005-0000-0000-0000F2040000}"/>
    <cellStyle name="tit3" xfId="1251" xr:uid="{00000000-0005-0000-0000-0000F3040000}"/>
    <cellStyle name="tit4" xfId="1252" xr:uid="{00000000-0005-0000-0000-0000F4040000}"/>
    <cellStyle name="Tongcong" xfId="1253" xr:uid="{00000000-0005-0000-0000-0000F5040000}"/>
    <cellStyle name="VANG1" xfId="1263" xr:uid="{00000000-0005-0000-0000-0000F6040000}"/>
    <cellStyle name="viet" xfId="1264" xr:uid="{00000000-0005-0000-0000-0000F7040000}"/>
    <cellStyle name="viet2" xfId="1265" xr:uid="{00000000-0005-0000-0000-0000F8040000}"/>
    <cellStyle name="VN new romanNormal" xfId="1266" xr:uid="{00000000-0005-0000-0000-0000F9040000}"/>
    <cellStyle name="VN time new roman" xfId="1267" xr:uid="{00000000-0005-0000-0000-0000FA040000}"/>
    <cellStyle name="vn_time" xfId="1268" xr:uid="{00000000-0005-0000-0000-0000FB040000}"/>
    <cellStyle name="vnbo" xfId="1269" xr:uid="{00000000-0005-0000-0000-0000FC040000}"/>
    <cellStyle name="vnhead1" xfId="1272" xr:uid="{00000000-0005-0000-0000-0000FD040000}"/>
    <cellStyle name="vnhead2" xfId="1273" xr:uid="{00000000-0005-0000-0000-0000FE040000}"/>
    <cellStyle name="vnhead3" xfId="1274" xr:uid="{00000000-0005-0000-0000-0000FF040000}"/>
    <cellStyle name="vnhead4" xfId="1275" xr:uid="{00000000-0005-0000-0000-000000050000}"/>
    <cellStyle name="vntxt1" xfId="1270" xr:uid="{00000000-0005-0000-0000-000001050000}"/>
    <cellStyle name="vntxt2" xfId="1271" xr:uid="{00000000-0005-0000-0000-000002050000}"/>
    <cellStyle name="Währung [0]_68574_Materialbedarfsliste" xfId="1276" xr:uid="{00000000-0005-0000-0000-000003050000}"/>
    <cellStyle name="Währung_68574_Materialbedarfsliste" xfId="1277" xr:uid="{00000000-0005-0000-0000-000004050000}"/>
    <cellStyle name="Walutowy [0]_Invoices2001Slovakia" xfId="1278" xr:uid="{00000000-0005-0000-0000-000005050000}"/>
    <cellStyle name="Walutowy_Invoices2001Slovakia" xfId="1279" xr:uid="{00000000-0005-0000-0000-000006050000}"/>
    <cellStyle name="xuan" xfId="1280" xr:uid="{00000000-0005-0000-0000-000007050000}"/>
    <cellStyle name="เครื่องหมายสกุลเงิน [0]_FTC_OFFER" xfId="1281" xr:uid="{00000000-0005-0000-0000-000008050000}"/>
    <cellStyle name="เครื่องหมายสกุลเงิน_FTC_OFFER" xfId="1282" xr:uid="{00000000-0005-0000-0000-000009050000}"/>
    <cellStyle name="ปกติ_FTC_OFFER" xfId="1283" xr:uid="{00000000-0005-0000-0000-00000A050000}"/>
    <cellStyle name=" [0.00]_ Att. 1- Cover" xfId="1284" xr:uid="{00000000-0005-0000-0000-00000B050000}"/>
    <cellStyle name="_ Att. 1- Cover" xfId="1285" xr:uid="{00000000-0005-0000-0000-00000C050000}"/>
    <cellStyle name="?_ Att. 1- Cover" xfId="1286" xr:uid="{00000000-0005-0000-0000-00000D050000}"/>
    <cellStyle name="똿뗦먛귟 [0.00]_PRODUCT DETAIL Q1" xfId="1287" xr:uid="{00000000-0005-0000-0000-00000E050000}"/>
    <cellStyle name="똿뗦먛귟_PRODUCT DETAIL Q1" xfId="1288" xr:uid="{00000000-0005-0000-0000-00000F050000}"/>
    <cellStyle name="믅됞 [0.00]_PRODUCT DETAIL Q1" xfId="1289" xr:uid="{00000000-0005-0000-0000-000010050000}"/>
    <cellStyle name="믅됞_PRODUCT DETAIL Q1" xfId="1290" xr:uid="{00000000-0005-0000-0000-000011050000}"/>
    <cellStyle name="백분율_95" xfId="1291" xr:uid="{00000000-0005-0000-0000-000012050000}"/>
    <cellStyle name="뷭?_BOOKSHIP" xfId="1292" xr:uid="{00000000-0005-0000-0000-000013050000}"/>
    <cellStyle name="안건회계법인" xfId="1293" xr:uid="{00000000-0005-0000-0000-000014050000}"/>
    <cellStyle name="콤마 [ - 유형1" xfId="1294" xr:uid="{00000000-0005-0000-0000-000015050000}"/>
    <cellStyle name="콤마 [ - 유형2" xfId="1295" xr:uid="{00000000-0005-0000-0000-000016050000}"/>
    <cellStyle name="콤마 [ - 유형3" xfId="1296" xr:uid="{00000000-0005-0000-0000-000017050000}"/>
    <cellStyle name="콤마 [ - 유형4" xfId="1297" xr:uid="{00000000-0005-0000-0000-000018050000}"/>
    <cellStyle name="콤마 [ - 유형5" xfId="1298" xr:uid="{00000000-0005-0000-0000-000019050000}"/>
    <cellStyle name="콤마 [ - 유형6" xfId="1299" xr:uid="{00000000-0005-0000-0000-00001A050000}"/>
    <cellStyle name="콤마 [ - 유형7" xfId="1300" xr:uid="{00000000-0005-0000-0000-00001B050000}"/>
    <cellStyle name="콤마 [ - 유형8" xfId="1301" xr:uid="{00000000-0005-0000-0000-00001C050000}"/>
    <cellStyle name="콤마 [0]_ 비목별 월별기술 " xfId="1302" xr:uid="{00000000-0005-0000-0000-00001D050000}"/>
    <cellStyle name="콤마_ 비목별 월별기술 " xfId="1303" xr:uid="{00000000-0005-0000-0000-00001E050000}"/>
    <cellStyle name="통화 [0]_1202" xfId="1304" xr:uid="{00000000-0005-0000-0000-00001F050000}"/>
    <cellStyle name="통화_1202" xfId="1305" xr:uid="{00000000-0005-0000-0000-000020050000}"/>
    <cellStyle name="표준_(정보부문)월별인원계획" xfId="1306" xr:uid="{00000000-0005-0000-0000-000021050000}"/>
    <cellStyle name="一般_00Q3902REV.1" xfId="1307" xr:uid="{00000000-0005-0000-0000-000022050000}"/>
    <cellStyle name="千分位[0]_00Q3902REV.1" xfId="1308" xr:uid="{00000000-0005-0000-0000-000023050000}"/>
    <cellStyle name="千分位_00Q3902REV.1" xfId="1309" xr:uid="{00000000-0005-0000-0000-000024050000}"/>
    <cellStyle name="桁区切り [0.00]_List-dwg瑩畳䵜楡" xfId="1310" xr:uid="{00000000-0005-0000-0000-000025050000}"/>
    <cellStyle name="桁区切り_List-dwgist-" xfId="1311" xr:uid="{00000000-0005-0000-0000-000026050000}"/>
    <cellStyle name="標準_BOQ-08" xfId="1312" xr:uid="{00000000-0005-0000-0000-000027050000}"/>
    <cellStyle name="貨幣 [0]_00Q3902REV.1" xfId="1313" xr:uid="{00000000-0005-0000-0000-000028050000}"/>
    <cellStyle name="貨幣[0]_BRE" xfId="1314" xr:uid="{00000000-0005-0000-0000-000029050000}"/>
    <cellStyle name="貨幣_00Q3902REV.1" xfId="1315" xr:uid="{00000000-0005-0000-0000-00002A050000}"/>
    <cellStyle name="通貨 [0.00]_List-dwgwg" xfId="1316" xr:uid="{00000000-0005-0000-0000-00002B050000}"/>
    <cellStyle name="通貨_List-dwgis" xfId="1317" xr:uid="{00000000-0005-0000-0000-00002C05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3</xdr:col>
      <xdr:colOff>506730</xdr:colOff>
      <xdr:row>14</xdr:row>
      <xdr:rowOff>85725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80A7CE55-BE22-474F-AEF5-591853579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2775"/>
          <a:ext cx="444817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3</xdr:col>
      <xdr:colOff>190500</xdr:colOff>
      <xdr:row>20</xdr:row>
      <xdr:rowOff>161925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8A829FE6-11C2-4799-B1C5-1019BAAD1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4410075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16</xdr:row>
      <xdr:rowOff>171450</xdr:rowOff>
    </xdr:from>
    <xdr:to>
      <xdr:col>3</xdr:col>
      <xdr:colOff>28575</xdr:colOff>
      <xdr:row>23</xdr:row>
      <xdr:rowOff>190500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C05C86C9-8E31-454F-9EB2-C266245FD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971925"/>
          <a:ext cx="4486275" cy="141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108857</xdr:rowOff>
    </xdr:from>
    <xdr:to>
      <xdr:col>3</xdr:col>
      <xdr:colOff>333375</xdr:colOff>
      <xdr:row>7</xdr:row>
      <xdr:rowOff>346982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8FEC8404-D667-4265-9359-AF544B54E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1821"/>
          <a:ext cx="4606018" cy="1408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"/>
  <sheetViews>
    <sheetView view="pageBreakPreview" zoomScale="85" zoomScaleNormal="115" zoomScaleSheetLayoutView="85" workbookViewId="0">
      <selection activeCell="A3" sqref="A3:XFD3"/>
    </sheetView>
  </sheetViews>
  <sheetFormatPr defaultColWidth="9.140625" defaultRowHeight="15.75"/>
  <cols>
    <col min="1" max="1" width="11.140625" style="3" customWidth="1"/>
    <col min="2" max="2" width="56.85546875" style="3" customWidth="1"/>
    <col min="3" max="5" width="23.7109375" style="3" customWidth="1"/>
    <col min="6" max="6" width="14.42578125" style="3" customWidth="1"/>
    <col min="7" max="7" width="54.140625" style="3" customWidth="1"/>
    <col min="8" max="8" width="13" style="3" customWidth="1"/>
    <col min="9" max="9" width="19.42578125" style="3" customWidth="1"/>
    <col min="10" max="16384" width="9.140625" style="3"/>
  </cols>
  <sheetData>
    <row r="1" spans="1:10" s="204" customFormat="1" ht="18.75">
      <c r="A1" s="404" t="s">
        <v>183</v>
      </c>
      <c r="B1" s="404"/>
      <c r="C1" s="404"/>
      <c r="D1" s="404"/>
      <c r="E1" s="404"/>
    </row>
    <row r="2" spans="1:10" s="204" customFormat="1" ht="18.75" customHeight="1">
      <c r="A2" s="405" t="s">
        <v>185</v>
      </c>
      <c r="B2" s="405"/>
      <c r="C2" s="405"/>
      <c r="D2" s="405"/>
      <c r="E2" s="405"/>
    </row>
    <row r="3" spans="1:10" s="204" customFormat="1" ht="23.25" customHeight="1">
      <c r="A3" s="404" t="s">
        <v>184</v>
      </c>
      <c r="B3" s="404"/>
      <c r="C3" s="404"/>
      <c r="D3" s="404"/>
      <c r="E3" s="404"/>
    </row>
    <row r="4" spans="1:10" ht="6" customHeight="1">
      <c r="D4" s="253"/>
      <c r="E4" s="253"/>
      <c r="G4" s="128"/>
      <c r="H4" s="364"/>
      <c r="J4" s="128"/>
    </row>
    <row r="5" spans="1:10" ht="18.75">
      <c r="D5" s="406" t="s">
        <v>188</v>
      </c>
      <c r="E5" s="406"/>
      <c r="G5" s="128"/>
      <c r="H5" s="364"/>
      <c r="J5" s="135"/>
    </row>
    <row r="6" spans="1:10" ht="24.75" customHeight="1">
      <c r="A6" s="407" t="s">
        <v>0</v>
      </c>
      <c r="B6" s="407" t="s">
        <v>1</v>
      </c>
      <c r="C6" s="403" t="s">
        <v>19</v>
      </c>
      <c r="D6" s="403" t="s">
        <v>173</v>
      </c>
      <c r="E6" s="403"/>
      <c r="F6" s="184"/>
      <c r="G6" s="128"/>
      <c r="H6" s="160"/>
      <c r="J6" s="128"/>
    </row>
    <row r="7" spans="1:10" ht="23.25" customHeight="1">
      <c r="A7" s="407"/>
      <c r="B7" s="407"/>
      <c r="C7" s="403"/>
      <c r="D7" s="264" t="s">
        <v>223</v>
      </c>
      <c r="E7" s="264" t="s">
        <v>151</v>
      </c>
      <c r="F7" s="185"/>
      <c r="G7" s="128"/>
      <c r="H7" s="160"/>
      <c r="J7" s="128"/>
    </row>
    <row r="8" spans="1:10" ht="24.75" customHeight="1">
      <c r="A8" s="67">
        <v>1</v>
      </c>
      <c r="B8" s="267" t="s">
        <v>4</v>
      </c>
      <c r="C8" s="267"/>
      <c r="D8" s="267"/>
      <c r="E8" s="267"/>
      <c r="F8" s="185"/>
      <c r="G8" s="128"/>
      <c r="H8" s="160"/>
      <c r="J8" s="128"/>
    </row>
    <row r="9" spans="1:10" ht="24.75" customHeight="1">
      <c r="A9" s="67">
        <v>2</v>
      </c>
      <c r="B9" s="70" t="s">
        <v>27</v>
      </c>
      <c r="C9" s="266"/>
      <c r="D9" s="109"/>
      <c r="E9" s="109"/>
      <c r="F9" s="185"/>
      <c r="G9" s="128"/>
      <c r="H9" s="203"/>
      <c r="J9" s="128"/>
    </row>
    <row r="10" spans="1:10" ht="24.75" customHeight="1">
      <c r="A10" s="67">
        <v>3</v>
      </c>
      <c r="B10" s="70" t="s">
        <v>12</v>
      </c>
      <c r="C10" s="266">
        <f>SUM(D10:E10)</f>
        <v>492847668</v>
      </c>
      <c r="D10" s="109">
        <f>'2.3 Tiền công lao động TT'!D12</f>
        <v>140246548</v>
      </c>
      <c r="E10" s="109">
        <f>'2.3 Tiền công lao động TT'!E12</f>
        <v>352601120</v>
      </c>
      <c r="F10" s="185"/>
      <c r="G10" s="128"/>
      <c r="H10" s="186"/>
      <c r="J10" s="128"/>
    </row>
    <row r="11" spans="1:10" ht="32.25" customHeight="1">
      <c r="A11" s="67">
        <v>4</v>
      </c>
      <c r="B11" s="70" t="s">
        <v>28</v>
      </c>
      <c r="C11" s="268"/>
      <c r="D11" s="75"/>
      <c r="E11" s="75"/>
      <c r="F11" s="185"/>
      <c r="G11" s="129"/>
      <c r="H11" s="186"/>
      <c r="J11" s="135"/>
    </row>
    <row r="12" spans="1:10" ht="24.75" customHeight="1">
      <c r="A12" s="67">
        <v>5</v>
      </c>
      <c r="B12" s="70" t="s">
        <v>29</v>
      </c>
      <c r="C12" s="266"/>
      <c r="D12" s="75"/>
      <c r="E12" s="75"/>
      <c r="F12" s="185"/>
      <c r="G12" s="186"/>
      <c r="H12" s="186"/>
      <c r="J12" s="135"/>
    </row>
    <row r="13" spans="1:10" ht="24.75" customHeight="1">
      <c r="A13" s="67">
        <v>6</v>
      </c>
      <c r="B13" s="70" t="s">
        <v>30</v>
      </c>
      <c r="C13" s="266"/>
      <c r="D13" s="109"/>
      <c r="E13" s="109"/>
      <c r="F13" s="185"/>
      <c r="J13" s="135"/>
    </row>
    <row r="14" spans="1:10" ht="24.75" customHeight="1">
      <c r="A14" s="67">
        <v>7</v>
      </c>
      <c r="B14" s="70" t="s">
        <v>31</v>
      </c>
      <c r="C14" s="266">
        <f>SUM(D14:E14)</f>
        <v>2162600</v>
      </c>
      <c r="D14" s="109"/>
      <c r="E14" s="109">
        <f>'8 Văn phòng phẩm'!C16</f>
        <v>2162600</v>
      </c>
      <c r="F14" s="185"/>
      <c r="J14" s="135"/>
    </row>
    <row r="15" spans="1:10" ht="32.25" customHeight="1">
      <c r="A15" s="67">
        <v>8</v>
      </c>
      <c r="B15" s="70" t="s">
        <v>186</v>
      </c>
      <c r="C15" s="266"/>
      <c r="D15" s="109"/>
      <c r="E15" s="109"/>
      <c r="F15" s="185"/>
      <c r="J15" s="135"/>
    </row>
    <row r="16" spans="1:10" ht="24.75" customHeight="1">
      <c r="A16" s="67">
        <v>9</v>
      </c>
      <c r="B16" s="70" t="s">
        <v>187</v>
      </c>
      <c r="C16" s="266"/>
      <c r="D16" s="109"/>
      <c r="E16" s="109"/>
      <c r="F16" s="185"/>
      <c r="G16" s="187"/>
      <c r="J16" s="128"/>
    </row>
    <row r="17" spans="1:10" ht="24.75" customHeight="1">
      <c r="A17" s="67">
        <v>10</v>
      </c>
      <c r="B17" s="70" t="s">
        <v>179</v>
      </c>
      <c r="C17" s="266"/>
      <c r="D17" s="109"/>
      <c r="E17" s="109"/>
      <c r="F17" s="185"/>
      <c r="J17" s="135"/>
    </row>
    <row r="18" spans="1:10" s="164" customFormat="1" ht="24.75" customHeight="1">
      <c r="A18" s="249"/>
      <c r="B18" s="269" t="s">
        <v>26</v>
      </c>
      <c r="C18" s="266">
        <f>SUM(C9:C17)</f>
        <v>495010268</v>
      </c>
      <c r="D18" s="266">
        <f>SUM(D9:D17)</f>
        <v>140246548</v>
      </c>
      <c r="E18" s="266">
        <f>SUM(E9:E17)</f>
        <v>354763720</v>
      </c>
      <c r="F18" s="190"/>
      <c r="J18" s="191"/>
    </row>
    <row r="19" spans="1:10" ht="27.6" customHeight="1">
      <c r="B19" s="188" t="s">
        <v>160</v>
      </c>
      <c r="C19" s="183"/>
      <c r="D19" s="183"/>
      <c r="E19" s="183"/>
    </row>
    <row r="20" spans="1:10">
      <c r="B20" s="184" t="s">
        <v>176</v>
      </c>
      <c r="C20" s="397" t="s">
        <v>177</v>
      </c>
      <c r="D20" s="397"/>
      <c r="E20" s="262"/>
    </row>
    <row r="22" spans="1:10" ht="30" customHeight="1">
      <c r="C22" s="189"/>
    </row>
    <row r="23" spans="1:10" ht="70.5" customHeight="1">
      <c r="C23" s="398" t="s">
        <v>106</v>
      </c>
      <c r="D23" s="398"/>
      <c r="E23" s="263"/>
    </row>
    <row r="24" spans="1:10" ht="42" customHeight="1"/>
    <row r="25" spans="1:10" ht="23.45" customHeight="1"/>
    <row r="31" spans="1:10">
      <c r="G31" s="164" t="s">
        <v>99</v>
      </c>
    </row>
    <row r="32" spans="1:10" ht="16.5" thickBot="1"/>
    <row r="33" spans="1:16" ht="18.75">
      <c r="A33" s="186"/>
      <c r="B33" s="186"/>
      <c r="C33" s="186"/>
      <c r="D33" s="186"/>
      <c r="E33" s="186"/>
      <c r="F33" s="186"/>
      <c r="G33" s="365" t="s">
        <v>39</v>
      </c>
      <c r="H33" s="367" t="s">
        <v>72</v>
      </c>
      <c r="I33" s="161" t="s">
        <v>73</v>
      </c>
      <c r="J33" s="186"/>
      <c r="K33" s="186"/>
      <c r="L33" s="186"/>
      <c r="M33" s="186"/>
      <c r="N33" s="186"/>
      <c r="O33" s="186"/>
      <c r="P33" s="186"/>
    </row>
    <row r="34" spans="1:16" ht="19.5" thickBot="1">
      <c r="A34" s="186"/>
      <c r="B34" s="186"/>
      <c r="C34" s="186"/>
      <c r="D34" s="186"/>
      <c r="E34" s="186"/>
      <c r="F34" s="186"/>
      <c r="G34" s="366"/>
      <c r="H34" s="368"/>
      <c r="I34" s="130" t="s">
        <v>74</v>
      </c>
      <c r="J34" s="186"/>
      <c r="K34" s="186"/>
      <c r="L34" s="186"/>
      <c r="M34" s="186"/>
      <c r="N34" s="186"/>
      <c r="O34" s="186"/>
      <c r="P34" s="186"/>
    </row>
    <row r="35" spans="1:16" ht="21" customHeight="1">
      <c r="A35" s="186"/>
      <c r="B35" s="186"/>
      <c r="C35" s="186"/>
      <c r="D35" s="186"/>
      <c r="E35" s="186"/>
      <c r="F35" s="186"/>
      <c r="G35" s="399" t="s">
        <v>67</v>
      </c>
      <c r="H35" s="387"/>
      <c r="I35" s="387"/>
      <c r="J35" s="186"/>
      <c r="K35" s="186"/>
      <c r="L35" s="186"/>
      <c r="M35" s="186"/>
      <c r="N35" s="186"/>
      <c r="O35" s="186"/>
      <c r="P35" s="186"/>
    </row>
    <row r="36" spans="1:16" ht="16.5" thickBot="1">
      <c r="A36" s="186"/>
      <c r="B36" s="186"/>
      <c r="C36" s="186"/>
      <c r="D36" s="186"/>
      <c r="E36" s="186"/>
      <c r="F36" s="186"/>
      <c r="G36" s="400"/>
      <c r="H36" s="388"/>
      <c r="I36" s="388"/>
      <c r="J36" s="186"/>
      <c r="K36" s="186"/>
      <c r="L36" s="186"/>
      <c r="M36" s="186"/>
      <c r="N36" s="186"/>
      <c r="O36" s="186"/>
      <c r="P36" s="186"/>
    </row>
    <row r="37" spans="1:16" ht="21" customHeight="1">
      <c r="G37" s="399" t="s">
        <v>68</v>
      </c>
      <c r="H37" s="387"/>
      <c r="I37" s="387"/>
    </row>
    <row r="38" spans="1:16" ht="16.5" thickBot="1">
      <c r="G38" s="400"/>
      <c r="H38" s="388"/>
      <c r="I38" s="388"/>
    </row>
    <row r="39" spans="1:16" ht="38.25" thickBot="1">
      <c r="G39" s="138" t="s">
        <v>69</v>
      </c>
      <c r="H39" s="130"/>
      <c r="I39" s="130"/>
    </row>
    <row r="40" spans="1:16" ht="19.5" thickBot="1">
      <c r="G40" s="139"/>
      <c r="H40" s="130"/>
      <c r="I40" s="140"/>
    </row>
    <row r="41" spans="1:16" ht="19.5" thickBot="1">
      <c r="G41" s="141"/>
      <c r="H41" s="132"/>
      <c r="I41" s="132"/>
    </row>
    <row r="42" spans="1:16" ht="19.5" thickBot="1">
      <c r="G42" s="139"/>
      <c r="H42" s="130"/>
      <c r="I42" s="140"/>
    </row>
    <row r="43" spans="1:16" ht="19.5" thickBot="1">
      <c r="G43" s="139"/>
      <c r="H43" s="130"/>
      <c r="I43" s="140"/>
    </row>
    <row r="44" spans="1:16" ht="19.5" thickBot="1">
      <c r="G44" s="139"/>
      <c r="H44" s="130"/>
      <c r="I44" s="140"/>
    </row>
    <row r="45" spans="1:16" ht="19.5" thickBot="1">
      <c r="G45" s="139"/>
      <c r="H45" s="130"/>
      <c r="I45" s="140"/>
    </row>
    <row r="46" spans="1:16" ht="19.5" thickBot="1">
      <c r="G46" s="139"/>
      <c r="H46" s="130"/>
      <c r="I46" s="140"/>
    </row>
    <row r="47" spans="1:16" ht="19.5" thickBot="1">
      <c r="G47" s="141"/>
      <c r="H47" s="132"/>
      <c r="I47" s="132"/>
    </row>
    <row r="48" spans="1:16" ht="19.5" thickBot="1">
      <c r="G48" s="141"/>
      <c r="H48" s="132"/>
      <c r="I48" s="132"/>
    </row>
    <row r="49" spans="7:14" ht="19.5" thickBot="1">
      <c r="G49" s="141"/>
      <c r="H49" s="132"/>
      <c r="I49" s="132">
        <v>0</v>
      </c>
    </row>
    <row r="50" spans="7:14" ht="19.5" thickBot="1">
      <c r="G50" s="141"/>
      <c r="H50" s="132"/>
      <c r="I50" s="132">
        <v>0</v>
      </c>
    </row>
    <row r="51" spans="7:14" ht="18.75">
      <c r="G51" s="399"/>
      <c r="H51" s="131"/>
      <c r="I51" s="131" t="s">
        <v>59</v>
      </c>
    </row>
    <row r="52" spans="7:14" ht="18.75">
      <c r="G52" s="401"/>
      <c r="H52" s="131"/>
      <c r="I52" s="134" t="e">
        <f>#REF!</f>
        <v>#REF!</v>
      </c>
    </row>
    <row r="53" spans="7:14" ht="16.5" thickBot="1">
      <c r="G53" s="402"/>
      <c r="H53" s="142"/>
      <c r="I53" s="133"/>
    </row>
    <row r="54" spans="7:14" ht="19.5" thickBot="1">
      <c r="G54" s="143" t="s">
        <v>70</v>
      </c>
      <c r="H54" s="144"/>
      <c r="I54" s="145" t="e">
        <f>SUM(I35:I52)</f>
        <v>#REF!</v>
      </c>
    </row>
    <row r="55" spans="7:14" ht="19.5" thickBot="1">
      <c r="G55" s="136"/>
      <c r="H55" s="136"/>
      <c r="I55" s="149"/>
    </row>
    <row r="56" spans="7:14" ht="47.25" customHeight="1">
      <c r="G56" s="371" t="s">
        <v>80</v>
      </c>
      <c r="H56" s="150" t="s">
        <v>81</v>
      </c>
      <c r="I56" s="389" t="s">
        <v>82</v>
      </c>
      <c r="J56" s="391" t="s">
        <v>83</v>
      </c>
      <c r="K56" s="393" t="s">
        <v>84</v>
      </c>
      <c r="L56" s="393" t="s">
        <v>85</v>
      </c>
      <c r="M56" s="389" t="s">
        <v>86</v>
      </c>
      <c r="N56" s="373" t="s">
        <v>87</v>
      </c>
    </row>
    <row r="57" spans="7:14" ht="16.5" thickBot="1">
      <c r="G57" s="372"/>
      <c r="H57" s="151" t="s">
        <v>74</v>
      </c>
      <c r="I57" s="390"/>
      <c r="J57" s="392"/>
      <c r="K57" s="394"/>
      <c r="L57" s="394"/>
      <c r="M57" s="390"/>
      <c r="N57" s="374"/>
    </row>
    <row r="58" spans="7:14" ht="58.5" customHeight="1">
      <c r="G58" s="375"/>
      <c r="H58" s="377"/>
      <c r="I58" s="379" t="s">
        <v>88</v>
      </c>
      <c r="J58" s="381" t="s">
        <v>89</v>
      </c>
      <c r="K58" s="383"/>
      <c r="L58" s="383" t="s">
        <v>90</v>
      </c>
      <c r="M58" s="385" t="s">
        <v>91</v>
      </c>
      <c r="N58" s="387" t="s">
        <v>92</v>
      </c>
    </row>
    <row r="59" spans="7:14" ht="16.5" thickBot="1">
      <c r="G59" s="376"/>
      <c r="H59" s="378"/>
      <c r="I59" s="380"/>
      <c r="J59" s="382"/>
      <c r="K59" s="384"/>
      <c r="L59" s="384"/>
      <c r="M59" s="386"/>
      <c r="N59" s="388"/>
    </row>
    <row r="60" spans="7:14" ht="75.75" thickBot="1">
      <c r="G60" s="153"/>
      <c r="H60" s="155"/>
      <c r="I60" s="133" t="s">
        <v>93</v>
      </c>
      <c r="J60" s="154" t="s">
        <v>89</v>
      </c>
      <c r="K60" s="154"/>
      <c r="L60" s="154" t="s">
        <v>94</v>
      </c>
      <c r="M60" s="130" t="s">
        <v>91</v>
      </c>
      <c r="N60" s="130" t="s">
        <v>92</v>
      </c>
    </row>
    <row r="61" spans="7:14" ht="94.5" thickBot="1">
      <c r="G61" s="153"/>
      <c r="H61" s="155"/>
      <c r="I61" s="133" t="s">
        <v>93</v>
      </c>
      <c r="J61" s="154" t="s">
        <v>95</v>
      </c>
      <c r="K61" s="154" t="s">
        <v>96</v>
      </c>
      <c r="L61" s="154" t="s">
        <v>97</v>
      </c>
      <c r="M61" s="138" t="s">
        <v>91</v>
      </c>
      <c r="N61" s="130" t="s">
        <v>92</v>
      </c>
    </row>
    <row r="62" spans="7:14" ht="58.5" customHeight="1">
      <c r="G62" s="152"/>
      <c r="H62" s="377"/>
      <c r="I62" s="395" t="s">
        <v>93</v>
      </c>
      <c r="J62" s="381" t="s">
        <v>89</v>
      </c>
      <c r="K62" s="383"/>
      <c r="L62" s="383" t="s">
        <v>98</v>
      </c>
      <c r="M62" s="385" t="s">
        <v>91</v>
      </c>
      <c r="N62" s="387" t="s">
        <v>92</v>
      </c>
    </row>
    <row r="63" spans="7:14" ht="16.5" thickBot="1">
      <c r="G63" s="153"/>
      <c r="H63" s="378"/>
      <c r="I63" s="396"/>
      <c r="J63" s="382"/>
      <c r="K63" s="384"/>
      <c r="L63" s="384"/>
      <c r="M63" s="386"/>
      <c r="N63" s="388"/>
    </row>
    <row r="64" spans="7:14" ht="19.5" thickBot="1">
      <c r="G64" s="265"/>
      <c r="H64" s="156">
        <f>SUM(H58:H63)</f>
        <v>0</v>
      </c>
      <c r="I64" s="137"/>
      <c r="J64" s="154"/>
      <c r="K64" s="154"/>
      <c r="L64" s="154"/>
      <c r="M64" s="130"/>
      <c r="N64" s="130"/>
    </row>
    <row r="65" spans="7:9" ht="18.75">
      <c r="G65" s="136"/>
      <c r="H65" s="136"/>
      <c r="I65" s="149"/>
    </row>
    <row r="66" spans="7:9" ht="16.5" thickBot="1"/>
    <row r="67" spans="7:9" ht="18.75">
      <c r="G67" s="365" t="s">
        <v>1</v>
      </c>
      <c r="H67" s="161" t="s">
        <v>73</v>
      </c>
    </row>
    <row r="68" spans="7:9" ht="38.25" thickBot="1">
      <c r="G68" s="366"/>
      <c r="H68" s="130" t="s">
        <v>74</v>
      </c>
    </row>
    <row r="69" spans="7:9" ht="19.5" thickBot="1">
      <c r="G69" s="139" t="s">
        <v>75</v>
      </c>
      <c r="H69" s="130">
        <v>0</v>
      </c>
    </row>
    <row r="70" spans="7:9" ht="38.25" thickBot="1">
      <c r="G70" s="139" t="s">
        <v>76</v>
      </c>
      <c r="H70" s="146" t="e">
        <f>I54</f>
        <v>#REF!</v>
      </c>
    </row>
    <row r="71" spans="7:9" ht="38.25" thickBot="1">
      <c r="G71" s="139" t="s">
        <v>77</v>
      </c>
      <c r="H71" s="146">
        <f>H64</f>
        <v>0</v>
      </c>
    </row>
    <row r="72" spans="7:9" ht="38.25" thickBot="1">
      <c r="G72" s="139" t="s">
        <v>78</v>
      </c>
      <c r="H72" s="133">
        <v>0</v>
      </c>
    </row>
    <row r="73" spans="7:9">
      <c r="G73" s="369"/>
      <c r="H73" s="147" t="s">
        <v>79</v>
      </c>
    </row>
    <row r="74" spans="7:9" ht="16.5" thickBot="1">
      <c r="G74" s="370"/>
      <c r="H74" s="148" t="e">
        <f>SUM(H69:H73)</f>
        <v>#REF!</v>
      </c>
    </row>
  </sheetData>
  <mergeCells count="44">
    <mergeCell ref="D6:E6"/>
    <mergeCell ref="A1:E1"/>
    <mergeCell ref="A2:E2"/>
    <mergeCell ref="A3:E3"/>
    <mergeCell ref="D5:E5"/>
    <mergeCell ref="A6:A7"/>
    <mergeCell ref="B6:B7"/>
    <mergeCell ref="C6:C7"/>
    <mergeCell ref="C20:D20"/>
    <mergeCell ref="C23:D23"/>
    <mergeCell ref="K62:K63"/>
    <mergeCell ref="K56:K57"/>
    <mergeCell ref="G37:G38"/>
    <mergeCell ref="H37:H38"/>
    <mergeCell ref="I37:I38"/>
    <mergeCell ref="G51:G53"/>
    <mergeCell ref="I35:I36"/>
    <mergeCell ref="G35:G36"/>
    <mergeCell ref="H35:H36"/>
    <mergeCell ref="L62:L63"/>
    <mergeCell ref="M62:M63"/>
    <mergeCell ref="N62:N63"/>
    <mergeCell ref="H62:H63"/>
    <mergeCell ref="I62:I63"/>
    <mergeCell ref="J62:J63"/>
    <mergeCell ref="N56:N57"/>
    <mergeCell ref="G58:G59"/>
    <mergeCell ref="H58:H59"/>
    <mergeCell ref="I58:I59"/>
    <mergeCell ref="J58:J59"/>
    <mergeCell ref="K58:K59"/>
    <mergeCell ref="L58:L59"/>
    <mergeCell ref="M58:M59"/>
    <mergeCell ref="N58:N59"/>
    <mergeCell ref="I56:I57"/>
    <mergeCell ref="J56:J57"/>
    <mergeCell ref="L56:L57"/>
    <mergeCell ref="M56:M57"/>
    <mergeCell ref="H4:H5"/>
    <mergeCell ref="G33:G34"/>
    <mergeCell ref="H33:H34"/>
    <mergeCell ref="G67:G68"/>
    <mergeCell ref="G73:G74"/>
    <mergeCell ref="G56:G57"/>
  </mergeCells>
  <printOptions horizontalCentered="1"/>
  <pageMargins left="0.23622047244094499" right="0.23622047244094499" top="0.48149599999999998" bottom="0.25" header="0.31496062992126" footer="0.31496062992126"/>
  <pageSetup paperSize="9" orientation="landscape" r:id="rId1"/>
  <rowBreaks count="1" manualBreakCount="1">
    <brk id="30" max="4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6"/>
  <sheetViews>
    <sheetView view="pageBreakPreview" zoomScale="85" zoomScaleNormal="100" zoomScaleSheetLayoutView="85" workbookViewId="0">
      <selection activeCell="D1" sqref="D1"/>
    </sheetView>
  </sheetViews>
  <sheetFormatPr defaultColWidth="9.140625" defaultRowHeight="15.75"/>
  <cols>
    <col min="1" max="1" width="7.140625" style="62" customWidth="1"/>
    <col min="2" max="2" width="34.28515625" style="62" customWidth="1"/>
    <col min="3" max="3" width="27.42578125" style="62" customWidth="1"/>
    <col min="4" max="4" width="35.28515625" style="62" customWidth="1"/>
    <col min="5" max="16384" width="9.140625" style="62"/>
  </cols>
  <sheetData>
    <row r="1" spans="1:4">
      <c r="A1" s="26" t="s">
        <v>49</v>
      </c>
      <c r="B1" s="23"/>
      <c r="C1" s="23"/>
      <c r="D1" s="157" t="s">
        <v>105</v>
      </c>
    </row>
    <row r="2" spans="1:4">
      <c r="A2" s="24" t="str">
        <f>'4 Sửa chữa, mua sắm TSCĐ'!A2</f>
        <v>1. Chi tiết tiền công của chủ nhiệm đề tài, thành viên chính, thành viên</v>
      </c>
      <c r="B2" s="23"/>
      <c r="C2" s="23"/>
      <c r="D2" s="23"/>
    </row>
    <row r="4" spans="1:4" ht="31.5">
      <c r="A4" s="21" t="s">
        <v>0</v>
      </c>
      <c r="B4" s="21" t="s">
        <v>1</v>
      </c>
      <c r="C4" s="22" t="s">
        <v>46</v>
      </c>
      <c r="D4" s="21" t="s">
        <v>2</v>
      </c>
    </row>
    <row r="5" spans="1:4">
      <c r="A5" s="67">
        <v>1</v>
      </c>
      <c r="B5" s="86" t="s">
        <v>50</v>
      </c>
      <c r="C5" s="77"/>
      <c r="D5" s="106"/>
    </row>
    <row r="6" spans="1:4">
      <c r="A6" s="67">
        <v>2</v>
      </c>
      <c r="B6" s="86" t="s">
        <v>51</v>
      </c>
      <c r="C6" s="77"/>
      <c r="D6" s="106"/>
    </row>
    <row r="7" spans="1:4">
      <c r="A7" s="67">
        <v>3</v>
      </c>
      <c r="B7" s="86" t="s">
        <v>52</v>
      </c>
      <c r="C7" s="108"/>
      <c r="D7" s="74"/>
    </row>
    <row r="8" spans="1:4">
      <c r="A8" s="65">
        <v>4</v>
      </c>
      <c r="B8" s="64" t="s">
        <v>53</v>
      </c>
      <c r="C8" s="66"/>
      <c r="D8" s="106"/>
    </row>
    <row r="9" spans="1:4">
      <c r="A9" s="65"/>
      <c r="B9" s="64"/>
      <c r="C9" s="66"/>
      <c r="D9" s="107"/>
    </row>
    <row r="10" spans="1:4">
      <c r="A10" s="65"/>
      <c r="B10" s="64"/>
      <c r="C10" s="66"/>
      <c r="D10" s="27"/>
    </row>
    <row r="11" spans="1:4">
      <c r="A11" s="65"/>
      <c r="B11" s="64"/>
      <c r="C11" s="66"/>
      <c r="D11" s="107"/>
    </row>
    <row r="12" spans="1:4">
      <c r="A12" s="65"/>
      <c r="B12" s="6" t="s">
        <v>65</v>
      </c>
      <c r="C12" s="25">
        <f>SUM(C5:C11)</f>
        <v>0</v>
      </c>
      <c r="D12" s="63"/>
    </row>
    <row r="13" spans="1:4">
      <c r="A13" s="65"/>
      <c r="B13" s="86" t="s">
        <v>60</v>
      </c>
      <c r="C13" s="121"/>
      <c r="D13" s="63"/>
    </row>
    <row r="14" spans="1:4">
      <c r="A14" s="65"/>
      <c r="B14" s="117" t="s">
        <v>62</v>
      </c>
      <c r="C14" s="118">
        <f>C13+C12</f>
        <v>0</v>
      </c>
      <c r="D14" s="63"/>
    </row>
    <row r="15" spans="1:4">
      <c r="A15" s="3"/>
      <c r="B15" s="1"/>
    </row>
    <row r="16" spans="1:4">
      <c r="A16" s="3"/>
      <c r="B16" s="1"/>
    </row>
    <row r="17" spans="1:2">
      <c r="A17" s="3"/>
      <c r="B17" s="1"/>
    </row>
    <row r="18" spans="1:2">
      <c r="A18" s="3"/>
      <c r="B18" s="1"/>
    </row>
    <row r="19" spans="1:2">
      <c r="A19" s="3"/>
      <c r="B19" s="1"/>
    </row>
    <row r="20" spans="1:2">
      <c r="A20" s="3"/>
      <c r="B20" s="1"/>
    </row>
    <row r="21" spans="1:2">
      <c r="A21" s="3"/>
      <c r="B21" s="1"/>
    </row>
    <row r="22" spans="1:2">
      <c r="A22" s="3"/>
      <c r="B22" s="1"/>
    </row>
    <row r="23" spans="1:2">
      <c r="A23" s="3"/>
      <c r="B23" s="1"/>
    </row>
    <row r="24" spans="1:2">
      <c r="A24" s="3"/>
      <c r="B24" s="1"/>
    </row>
    <row r="25" spans="1:2">
      <c r="B25" s="1"/>
    </row>
    <row r="26" spans="1:2">
      <c r="B26" s="1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scale="8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61"/>
  <sheetViews>
    <sheetView zoomScaleNormal="100" zoomScaleSheetLayoutView="70" workbookViewId="0">
      <selection activeCell="E7" sqref="E7"/>
    </sheetView>
  </sheetViews>
  <sheetFormatPr defaultColWidth="9.140625" defaultRowHeight="15.75"/>
  <cols>
    <col min="1" max="1" width="5" style="18" customWidth="1"/>
    <col min="2" max="2" width="34.28515625" style="18" customWidth="1"/>
    <col min="3" max="3" width="16.7109375" style="18" customWidth="1"/>
    <col min="4" max="4" width="11" style="18" customWidth="1"/>
    <col min="5" max="5" width="19" style="18" customWidth="1"/>
    <col min="6" max="6" width="15.85546875" style="18" customWidth="1"/>
    <col min="7" max="7" width="12.140625" style="18" customWidth="1"/>
    <col min="8" max="9" width="30.42578125" style="18" customWidth="1"/>
    <col min="10" max="10" width="39.42578125" style="18" customWidth="1"/>
    <col min="11" max="16384" width="9.140625" style="18"/>
  </cols>
  <sheetData>
    <row r="1" spans="1:11" s="83" customFormat="1">
      <c r="A1" s="61" t="s">
        <v>54</v>
      </c>
      <c r="B1" s="60"/>
      <c r="C1" s="60"/>
      <c r="D1" s="60"/>
      <c r="E1" s="157" t="s">
        <v>103</v>
      </c>
      <c r="F1" s="12"/>
      <c r="G1" s="59"/>
      <c r="H1" s="59"/>
      <c r="I1" s="59"/>
    </row>
    <row r="2" spans="1:11" s="83" customFormat="1">
      <c r="A2" s="61" t="str">
        <f>'6.2 Dịch vụ thuê CG'!A2</f>
        <v>1. Chi tiết tiền công của chủ nhiệm đề tài, thành viên chính, thành viên</v>
      </c>
      <c r="B2" s="61"/>
      <c r="C2" s="61"/>
      <c r="D2" s="61"/>
      <c r="E2" s="61"/>
      <c r="F2" s="84"/>
      <c r="G2" s="59"/>
      <c r="H2" s="59"/>
      <c r="I2" s="59"/>
    </row>
    <row r="3" spans="1:11">
      <c r="E3" s="18" t="s">
        <v>117</v>
      </c>
    </row>
    <row r="4" spans="1:11" ht="34.15" customHeight="1">
      <c r="A4" s="17" t="s">
        <v>0</v>
      </c>
      <c r="B4" s="17" t="s">
        <v>18</v>
      </c>
      <c r="C4" s="17" t="s">
        <v>19</v>
      </c>
      <c r="D4" s="80" t="s">
        <v>20</v>
      </c>
      <c r="E4" s="80"/>
      <c r="F4" s="79"/>
      <c r="G4" s="28"/>
      <c r="H4" s="54"/>
      <c r="I4" s="54"/>
      <c r="J4" s="54"/>
      <c r="K4" s="54"/>
    </row>
    <row r="5" spans="1:11" ht="45.75" customHeight="1">
      <c r="A5" s="16">
        <v>1</v>
      </c>
      <c r="B5" s="81" t="s">
        <v>21</v>
      </c>
      <c r="C5" s="82">
        <v>5000000</v>
      </c>
      <c r="D5" s="417"/>
      <c r="E5" s="418"/>
      <c r="F5" s="79"/>
      <c r="G5" s="28"/>
      <c r="H5" s="54"/>
      <c r="I5" s="54"/>
      <c r="J5" s="54"/>
      <c r="K5" s="54"/>
    </row>
    <row r="6" spans="1:11" ht="45.75" customHeight="1">
      <c r="A6" s="12"/>
      <c r="B6" s="12"/>
      <c r="C6" s="158"/>
      <c r="D6" s="159"/>
      <c r="E6" s="159"/>
      <c r="F6" s="28"/>
      <c r="G6" s="28"/>
      <c r="H6" s="54"/>
      <c r="I6" s="54"/>
      <c r="J6" s="54"/>
      <c r="K6" s="54"/>
    </row>
    <row r="7" spans="1:11" ht="45.75" customHeight="1">
      <c r="A7" s="12"/>
      <c r="B7" s="12"/>
      <c r="C7" s="158"/>
      <c r="D7" s="159"/>
      <c r="E7" s="159"/>
      <c r="F7" s="28"/>
      <c r="G7" s="28"/>
      <c r="H7" s="54"/>
      <c r="I7" s="54"/>
      <c r="J7" s="54"/>
      <c r="K7" s="54"/>
    </row>
    <row r="8" spans="1:11" ht="45.75" customHeight="1">
      <c r="A8" s="28"/>
      <c r="B8" s="72"/>
      <c r="C8" s="72"/>
      <c r="D8" s="72"/>
      <c r="E8" s="72"/>
      <c r="F8" s="72"/>
      <c r="G8" s="72"/>
      <c r="H8" s="54"/>
      <c r="I8" s="54"/>
      <c r="J8" s="54"/>
      <c r="K8" s="54"/>
    </row>
    <row r="9" spans="1:11">
      <c r="A9" s="61"/>
      <c r="B9" s="60"/>
      <c r="C9" s="60"/>
      <c r="D9" s="60"/>
      <c r="E9" s="60"/>
      <c r="F9" s="60"/>
      <c r="G9" s="60"/>
      <c r="H9" s="59"/>
      <c r="I9" s="59"/>
    </row>
    <row r="10" spans="1:11">
      <c r="A10" s="58"/>
      <c r="B10" s="60"/>
      <c r="C10" s="60"/>
      <c r="D10" s="60"/>
      <c r="E10" s="60"/>
      <c r="F10" s="60"/>
      <c r="G10" s="60"/>
      <c r="H10" s="59"/>
      <c r="I10" s="59"/>
    </row>
    <row r="12" spans="1:11">
      <c r="A12" s="28"/>
      <c r="B12" s="57"/>
      <c r="C12" s="57"/>
      <c r="D12" s="57"/>
      <c r="E12" s="57"/>
      <c r="F12" s="57"/>
      <c r="G12" s="56"/>
      <c r="H12" s="56"/>
      <c r="I12" s="56"/>
      <c r="J12" s="56"/>
      <c r="K12" s="56"/>
    </row>
    <row r="13" spans="1:11" ht="39" customHeight="1">
      <c r="A13" s="28"/>
      <c r="B13" s="416"/>
      <c r="C13" s="416"/>
      <c r="D13" s="416"/>
      <c r="E13" s="416"/>
      <c r="F13" s="416"/>
      <c r="G13" s="416"/>
      <c r="H13" s="55"/>
      <c r="I13" s="55"/>
      <c r="J13" s="54"/>
      <c r="K13" s="54"/>
    </row>
    <row r="14" spans="1:11" ht="45.75" customHeight="1">
      <c r="A14" s="28"/>
      <c r="B14" s="416"/>
      <c r="C14" s="416"/>
      <c r="D14" s="416"/>
      <c r="E14" s="416"/>
      <c r="F14" s="416"/>
      <c r="G14" s="416"/>
      <c r="H14" s="54"/>
      <c r="I14" s="54"/>
      <c r="J14" s="54"/>
      <c r="K14" s="54"/>
    </row>
    <row r="15" spans="1:11" ht="18.75">
      <c r="A15" s="53"/>
      <c r="B15" s="53"/>
      <c r="C15" s="52"/>
      <c r="D15" s="51"/>
      <c r="E15" s="53"/>
      <c r="F15" s="52"/>
      <c r="G15" s="52"/>
    </row>
    <row r="16" spans="1:11" ht="18.75">
      <c r="A16" s="50"/>
      <c r="B16" s="50"/>
      <c r="C16" s="50"/>
      <c r="D16" s="49"/>
      <c r="E16" s="50"/>
      <c r="F16" s="50"/>
      <c r="G16" s="48"/>
    </row>
    <row r="17" spans="1:7" ht="18.75">
      <c r="A17" s="47"/>
      <c r="B17" s="50"/>
      <c r="C17" s="48"/>
      <c r="D17" s="46"/>
      <c r="E17" s="45"/>
      <c r="F17" s="45"/>
      <c r="G17" s="48"/>
    </row>
    <row r="18" spans="1:7" ht="18.75">
      <c r="A18" s="47"/>
      <c r="B18" s="50"/>
      <c r="C18" s="48"/>
      <c r="D18" s="44"/>
      <c r="E18" s="45"/>
      <c r="F18" s="45"/>
      <c r="G18" s="48"/>
    </row>
    <row r="19" spans="1:7" ht="18.75">
      <c r="A19" s="47"/>
      <c r="B19" s="43"/>
      <c r="C19" s="48"/>
      <c r="D19" s="44"/>
      <c r="E19" s="45"/>
      <c r="F19" s="45"/>
      <c r="G19" s="48"/>
    </row>
    <row r="20" spans="1:7" ht="18.75">
      <c r="A20" s="42"/>
      <c r="B20" s="50"/>
      <c r="C20" s="50"/>
      <c r="D20" s="49"/>
      <c r="E20" s="48"/>
      <c r="F20" s="50"/>
      <c r="G20" s="48"/>
    </row>
    <row r="21" spans="1:7" ht="18.75">
      <c r="A21" s="42"/>
      <c r="B21" s="50"/>
      <c r="C21" s="50"/>
      <c r="D21" s="49"/>
      <c r="E21" s="50"/>
      <c r="F21" s="50"/>
      <c r="G21" s="48"/>
    </row>
    <row r="22" spans="1:7" ht="18.75">
      <c r="A22" s="47"/>
      <c r="B22" s="45"/>
      <c r="C22" s="45"/>
      <c r="D22" s="46"/>
      <c r="E22" s="45"/>
      <c r="F22" s="45"/>
      <c r="G22" s="48"/>
    </row>
    <row r="23" spans="1:7" ht="18.75">
      <c r="A23" s="47"/>
      <c r="B23" s="45"/>
      <c r="C23" s="45"/>
      <c r="D23" s="46"/>
      <c r="E23" s="45"/>
      <c r="F23" s="45"/>
      <c r="G23" s="48"/>
    </row>
    <row r="24" spans="1:7" ht="18.75">
      <c r="A24" s="47"/>
      <c r="B24" s="43"/>
      <c r="C24" s="45"/>
      <c r="D24" s="41"/>
      <c r="E24" s="45"/>
      <c r="F24" s="45"/>
      <c r="G24" s="48"/>
    </row>
    <row r="25" spans="1:7" ht="18.75">
      <c r="A25" s="42"/>
      <c r="B25" s="50"/>
      <c r="C25" s="45"/>
      <c r="D25" s="48"/>
      <c r="E25" s="48"/>
      <c r="F25" s="50"/>
      <c r="G25" s="48"/>
    </row>
    <row r="26" spans="1:7" ht="18.75">
      <c r="A26" s="42"/>
      <c r="B26" s="50"/>
      <c r="C26" s="40"/>
      <c r="D26" s="39"/>
      <c r="E26" s="38"/>
      <c r="F26" s="50"/>
      <c r="G26" s="48"/>
    </row>
    <row r="27" spans="1:7" ht="18.75">
      <c r="A27" s="47"/>
      <c r="B27" s="50"/>
      <c r="C27" s="40"/>
      <c r="D27" s="39"/>
      <c r="E27" s="38"/>
      <c r="F27" s="50"/>
      <c r="G27" s="48"/>
    </row>
    <row r="28" spans="1:7" ht="18.75">
      <c r="A28" s="47"/>
      <c r="B28" s="50"/>
      <c r="C28" s="40"/>
      <c r="D28" s="127"/>
      <c r="E28" s="38"/>
      <c r="F28" s="45"/>
      <c r="G28" s="48"/>
    </row>
    <row r="29" spans="1:7" ht="18.75">
      <c r="A29" s="47"/>
      <c r="B29" s="50"/>
      <c r="C29" s="40"/>
      <c r="D29" s="39"/>
      <c r="E29" s="38"/>
      <c r="F29" s="50"/>
      <c r="G29" s="48"/>
    </row>
    <row r="30" spans="1:7" ht="18.75">
      <c r="A30" s="122"/>
      <c r="B30" s="123"/>
      <c r="C30" s="124"/>
      <c r="D30" s="124"/>
      <c r="E30" s="124"/>
      <c r="F30" s="125"/>
      <c r="G30" s="126"/>
    </row>
    <row r="31" spans="1:7">
      <c r="A31" s="115"/>
      <c r="B31" s="116"/>
      <c r="C31" s="116"/>
      <c r="D31" s="116"/>
      <c r="E31" s="116"/>
    </row>
    <row r="32" spans="1:7">
      <c r="A32" s="113"/>
      <c r="B32" s="113"/>
      <c r="C32" s="113"/>
      <c r="D32" s="114"/>
      <c r="E32" s="114"/>
    </row>
    <row r="33" spans="1:5">
      <c r="A33" s="16"/>
      <c r="B33" s="15"/>
      <c r="C33" s="16"/>
      <c r="D33" s="16"/>
      <c r="E33" s="16"/>
    </row>
    <row r="34" spans="1:5">
      <c r="A34" s="16"/>
      <c r="B34" s="15"/>
      <c r="C34" s="16"/>
      <c r="D34" s="16"/>
      <c r="E34" s="16"/>
    </row>
    <row r="35" spans="1:5">
      <c r="A35" s="16"/>
      <c r="B35" s="15"/>
      <c r="C35" s="16"/>
      <c r="D35" s="16"/>
      <c r="E35" s="16"/>
    </row>
    <row r="36" spans="1:5">
      <c r="A36" s="16"/>
      <c r="B36" s="15"/>
      <c r="C36" s="16"/>
      <c r="D36" s="16"/>
      <c r="E36" s="16"/>
    </row>
    <row r="37" spans="1:5">
      <c r="A37" s="16"/>
      <c r="B37" s="15"/>
      <c r="C37" s="16"/>
      <c r="D37" s="16"/>
      <c r="E37" s="16"/>
    </row>
    <row r="38" spans="1:5">
      <c r="A38" s="16"/>
      <c r="B38" s="15"/>
      <c r="C38" s="16"/>
      <c r="D38" s="16"/>
      <c r="E38" s="16"/>
    </row>
    <row r="39" spans="1:5">
      <c r="A39" s="16"/>
      <c r="B39" s="15"/>
      <c r="C39" s="16"/>
      <c r="D39" s="16"/>
      <c r="E39" s="16"/>
    </row>
    <row r="40" spans="1:5">
      <c r="A40" s="16"/>
      <c r="B40" s="15"/>
      <c r="C40" s="16"/>
      <c r="D40" s="16"/>
      <c r="E40" s="16"/>
    </row>
    <row r="41" spans="1:5">
      <c r="A41" s="16"/>
      <c r="B41" s="15"/>
      <c r="C41" s="16"/>
      <c r="D41" s="16"/>
      <c r="E41" s="16"/>
    </row>
    <row r="42" spans="1:5">
      <c r="A42" s="16"/>
      <c r="B42" s="15"/>
      <c r="C42" s="16"/>
      <c r="D42" s="16"/>
      <c r="E42" s="16"/>
    </row>
    <row r="43" spans="1:5">
      <c r="A43" s="16"/>
      <c r="B43" s="15"/>
      <c r="C43" s="16"/>
      <c r="D43" s="16"/>
      <c r="E43" s="16"/>
    </row>
    <row r="44" spans="1:5">
      <c r="A44" s="16"/>
      <c r="B44" s="15"/>
      <c r="C44" s="16"/>
      <c r="D44" s="16"/>
      <c r="E44" s="16"/>
    </row>
    <row r="45" spans="1:5">
      <c r="A45" s="16"/>
      <c r="B45" s="15"/>
      <c r="C45" s="16"/>
      <c r="D45" s="16"/>
      <c r="E45" s="16"/>
    </row>
    <row r="46" spans="1:5">
      <c r="A46" s="16"/>
      <c r="B46" s="15"/>
      <c r="C46" s="16"/>
      <c r="D46" s="16"/>
      <c r="E46" s="16"/>
    </row>
    <row r="47" spans="1:5">
      <c r="A47" s="16"/>
      <c r="B47" s="15"/>
      <c r="C47" s="16"/>
      <c r="D47" s="16"/>
      <c r="E47" s="16"/>
    </row>
    <row r="48" spans="1:5">
      <c r="A48" s="16"/>
      <c r="B48" s="15"/>
      <c r="C48" s="16"/>
      <c r="D48" s="16"/>
      <c r="E48" s="16"/>
    </row>
    <row r="49" spans="1:6">
      <c r="A49" s="16"/>
      <c r="B49" s="15"/>
      <c r="C49" s="16"/>
      <c r="D49" s="16"/>
      <c r="E49" s="16"/>
    </row>
    <row r="50" spans="1:6">
      <c r="A50" s="16"/>
      <c r="B50" s="15"/>
      <c r="C50" s="16"/>
      <c r="D50" s="16"/>
      <c r="E50" s="16"/>
    </row>
    <row r="51" spans="1:6">
      <c r="A51" s="16"/>
      <c r="B51" s="15"/>
      <c r="C51" s="16"/>
      <c r="D51" s="16"/>
      <c r="E51" s="16"/>
    </row>
    <row r="52" spans="1:6">
      <c r="A52" s="16"/>
      <c r="B52" s="15"/>
      <c r="C52" s="16"/>
      <c r="D52" s="16"/>
      <c r="E52" s="16"/>
    </row>
    <row r="53" spans="1:6">
      <c r="A53" s="16"/>
      <c r="B53" s="15"/>
      <c r="C53" s="16"/>
      <c r="D53" s="16"/>
      <c r="E53" s="16"/>
    </row>
    <row r="54" spans="1:6">
      <c r="A54" s="16"/>
      <c r="B54" s="14"/>
      <c r="C54" s="16"/>
      <c r="D54" s="71"/>
      <c r="E54" s="13"/>
    </row>
    <row r="55" spans="1:6" ht="18.75">
      <c r="A55" s="415"/>
      <c r="B55" s="415"/>
      <c r="C55" s="415"/>
      <c r="D55" s="415"/>
      <c r="E55" s="415"/>
      <c r="F55" s="415"/>
    </row>
    <row r="57" spans="1:6">
      <c r="A57" s="17"/>
      <c r="B57" s="17"/>
      <c r="C57" s="17"/>
      <c r="D57" s="17"/>
      <c r="E57" s="17"/>
      <c r="F57" s="17"/>
    </row>
    <row r="58" spans="1:6">
      <c r="A58" s="37"/>
      <c r="B58" s="36"/>
      <c r="C58" s="35"/>
      <c r="D58" s="35"/>
      <c r="E58" s="35"/>
      <c r="F58" s="35"/>
    </row>
    <row r="59" spans="1:6">
      <c r="A59" s="34"/>
      <c r="B59" s="33"/>
      <c r="C59" s="32"/>
      <c r="D59" s="32"/>
      <c r="E59" s="32"/>
      <c r="F59" s="32"/>
    </row>
    <row r="60" spans="1:6">
      <c r="A60" s="31"/>
      <c r="B60" s="30"/>
      <c r="C60" s="29"/>
      <c r="D60" s="29"/>
      <c r="E60" s="29"/>
      <c r="F60" s="29"/>
    </row>
    <row r="61" spans="1:6">
      <c r="A61" s="9"/>
      <c r="B61" s="10"/>
      <c r="C61" s="11"/>
      <c r="D61" s="11"/>
      <c r="E61" s="11"/>
      <c r="F61" s="11"/>
    </row>
  </sheetData>
  <mergeCells count="4">
    <mergeCell ref="A55:F55"/>
    <mergeCell ref="B13:G13"/>
    <mergeCell ref="B14:G14"/>
    <mergeCell ref="D5:E5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80" orientation="portrait" r:id="rId1"/>
  <rowBreaks count="2" manualBreakCount="2">
    <brk id="8" max="16383" man="1"/>
    <brk id="54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2EA40-B795-494F-A3DD-2F948B0CF59C}">
  <dimension ref="A1:I8"/>
  <sheetViews>
    <sheetView topLeftCell="A4" zoomScaleNormal="100" workbookViewId="0">
      <selection activeCell="E12" sqref="E12"/>
    </sheetView>
  </sheetViews>
  <sheetFormatPr defaultColWidth="9.140625" defaultRowHeight="15.75"/>
  <cols>
    <col min="1" max="1" width="5" style="62" customWidth="1"/>
    <col min="2" max="2" width="23.42578125" style="62" customWidth="1"/>
    <col min="3" max="3" width="22.7109375" style="62" customWidth="1"/>
    <col min="4" max="4" width="23.140625" style="62" customWidth="1"/>
    <col min="5" max="6" width="15.7109375" style="62" customWidth="1"/>
    <col min="7" max="7" width="19.5703125" style="62" customWidth="1"/>
    <col min="8" max="8" width="19.7109375" style="62" customWidth="1"/>
    <col min="9" max="9" width="21.140625" style="62" customWidth="1"/>
    <col min="10" max="16384" width="9.140625" style="62"/>
  </cols>
  <sheetData>
    <row r="1" spans="1:9" ht="28.5" customHeight="1">
      <c r="A1" s="414" t="s">
        <v>180</v>
      </c>
      <c r="B1" s="414"/>
      <c r="C1" s="414"/>
      <c r="D1" s="414"/>
      <c r="E1" s="414"/>
      <c r="F1" s="414"/>
      <c r="G1" s="414"/>
    </row>
    <row r="2" spans="1:9" ht="23.25" customHeight="1">
      <c r="A2" s="419" t="s">
        <v>181</v>
      </c>
      <c r="B2" s="419"/>
      <c r="C2" s="419"/>
      <c r="D2" s="419"/>
      <c r="E2" s="419"/>
      <c r="F2" s="419"/>
      <c r="G2" s="419"/>
      <c r="I2" s="19"/>
    </row>
    <row r="3" spans="1:9" ht="24.75" customHeight="1">
      <c r="A3" s="420" t="s">
        <v>157</v>
      </c>
      <c r="B3" s="420"/>
      <c r="C3" s="420"/>
      <c r="D3" s="420"/>
      <c r="E3" s="420"/>
      <c r="F3" s="420"/>
      <c r="G3" s="420"/>
      <c r="H3" s="23"/>
      <c r="I3" s="19"/>
    </row>
    <row r="4" spans="1:9" ht="25.9" customHeight="1">
      <c r="A4" s="19"/>
      <c r="B4" s="19"/>
      <c r="C4" s="19"/>
      <c r="D4" s="19"/>
      <c r="E4" s="19"/>
      <c r="F4" s="19"/>
      <c r="G4" s="62" t="s">
        <v>170</v>
      </c>
      <c r="H4" s="19"/>
      <c r="I4" s="19"/>
    </row>
    <row r="5" spans="1:9" ht="60" customHeight="1">
      <c r="A5" s="246" t="s">
        <v>71</v>
      </c>
      <c r="B5" s="247" t="s">
        <v>164</v>
      </c>
      <c r="C5" s="245" t="s">
        <v>44</v>
      </c>
      <c r="D5" s="231" t="s">
        <v>40</v>
      </c>
      <c r="E5" s="231" t="s">
        <v>41</v>
      </c>
      <c r="F5" s="231" t="s">
        <v>163</v>
      </c>
      <c r="G5" s="231" t="s">
        <v>158</v>
      </c>
    </row>
    <row r="6" spans="1:9" ht="50.25" customHeight="1">
      <c r="A6" s="240">
        <v>1</v>
      </c>
      <c r="B6" s="241" t="s">
        <v>165</v>
      </c>
      <c r="C6" s="241" t="s">
        <v>169</v>
      </c>
      <c r="D6" s="241" t="s">
        <v>172</v>
      </c>
      <c r="E6" s="242">
        <v>3</v>
      </c>
      <c r="F6" s="252" t="e">
        <f>#REF!</f>
        <v>#REF!</v>
      </c>
      <c r="G6" s="244" t="e">
        <f>E6*F6</f>
        <v>#REF!</v>
      </c>
    </row>
    <row r="7" spans="1:9" ht="55.5" customHeight="1">
      <c r="A7" s="240">
        <v>2</v>
      </c>
      <c r="B7" s="241" t="s">
        <v>166</v>
      </c>
      <c r="C7" s="241" t="s">
        <v>167</v>
      </c>
      <c r="D7" s="241" t="s">
        <v>168</v>
      </c>
      <c r="E7" s="242">
        <v>5</v>
      </c>
      <c r="F7" s="243" t="e">
        <f>#REF!</f>
        <v>#REF!</v>
      </c>
      <c r="G7" s="244" t="e">
        <f>E7*F7</f>
        <v>#REF!</v>
      </c>
    </row>
    <row r="8" spans="1:9" ht="33" customHeight="1">
      <c r="A8" s="249"/>
      <c r="B8" s="249" t="s">
        <v>171</v>
      </c>
      <c r="C8" s="249"/>
      <c r="D8" s="249"/>
      <c r="E8" s="250">
        <f>SUM(E6:E7)</f>
        <v>8</v>
      </c>
      <c r="F8" s="249"/>
      <c r="G8" s="251" t="e">
        <f>SUM(G6:G7)</f>
        <v>#REF!</v>
      </c>
    </row>
  </sheetData>
  <mergeCells count="3">
    <mergeCell ref="A2:G2"/>
    <mergeCell ref="A1:G1"/>
    <mergeCell ref="A3:G3"/>
  </mergeCells>
  <printOptions horizontalCentered="1"/>
  <pageMargins left="0.45" right="0.4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2"/>
  <sheetViews>
    <sheetView view="pageBreakPreview" zoomScale="70" zoomScaleNormal="100" zoomScaleSheetLayoutView="70" workbookViewId="0">
      <selection activeCell="B10" sqref="B10"/>
    </sheetView>
  </sheetViews>
  <sheetFormatPr defaultColWidth="9.140625" defaultRowHeight="16.5"/>
  <cols>
    <col min="1" max="1" width="9.140625" style="165" customWidth="1"/>
    <col min="2" max="2" width="45.85546875" style="165" customWidth="1"/>
    <col min="3" max="3" width="15.140625" style="165" customWidth="1"/>
    <col min="4" max="4" width="23.85546875" style="165" customWidth="1"/>
    <col min="5" max="16384" width="9.140625" style="165"/>
  </cols>
  <sheetData>
    <row r="1" spans="1:4" s="179" customFormat="1" ht="28.7" customHeight="1">
      <c r="A1" s="167" t="s">
        <v>241</v>
      </c>
      <c r="B1" s="181"/>
      <c r="C1" s="181"/>
      <c r="D1" s="163"/>
    </row>
    <row r="2" spans="1:4" s="168" customFormat="1" ht="37.700000000000003" customHeight="1">
      <c r="A2" s="166" t="str">
        <f>'7. Khảo sát'!A2</f>
        <v>1. Chi tiết tiền công của chủ nhiệm đề tài, thành viên chính, thành viên</v>
      </c>
      <c r="B2" s="167"/>
      <c r="C2" s="167"/>
      <c r="D2" s="167"/>
    </row>
    <row r="3" spans="1:4" ht="20.45" customHeight="1">
      <c r="C3" s="163" t="s">
        <v>119</v>
      </c>
    </row>
    <row r="4" spans="1:4" ht="33">
      <c r="A4" s="169" t="s">
        <v>0</v>
      </c>
      <c r="B4" s="169" t="s">
        <v>1</v>
      </c>
      <c r="C4" s="170" t="s">
        <v>161</v>
      </c>
      <c r="D4" s="169" t="s">
        <v>20</v>
      </c>
    </row>
    <row r="5" spans="1:4" ht="25.35" customHeight="1">
      <c r="A5" s="174">
        <v>1</v>
      </c>
      <c r="B5" s="172" t="s">
        <v>109</v>
      </c>
      <c r="C5" s="173">
        <v>1000000</v>
      </c>
      <c r="D5" s="421" t="s">
        <v>148</v>
      </c>
    </row>
    <row r="6" spans="1:4" ht="25.35" customHeight="1">
      <c r="A6" s="174">
        <v>2</v>
      </c>
      <c r="B6" s="172" t="s">
        <v>110</v>
      </c>
      <c r="C6" s="173">
        <v>100000</v>
      </c>
      <c r="D6" s="422"/>
    </row>
    <row r="7" spans="1:4" ht="25.35" customHeight="1">
      <c r="A7" s="174">
        <v>3</v>
      </c>
      <c r="B7" s="172" t="s">
        <v>111</v>
      </c>
      <c r="C7" s="173">
        <v>36000</v>
      </c>
      <c r="D7" s="422"/>
    </row>
    <row r="8" spans="1:4" ht="25.35" customHeight="1">
      <c r="A8" s="174">
        <v>4</v>
      </c>
      <c r="B8" s="172" t="s">
        <v>112</v>
      </c>
      <c r="C8" s="173">
        <v>45000</v>
      </c>
      <c r="D8" s="422"/>
    </row>
    <row r="9" spans="1:4" ht="25.35" customHeight="1">
      <c r="A9" s="174">
        <v>5</v>
      </c>
      <c r="B9" s="172" t="s">
        <v>113</v>
      </c>
      <c r="C9" s="173">
        <v>25000</v>
      </c>
      <c r="D9" s="422"/>
    </row>
    <row r="10" spans="1:4" ht="25.35" customHeight="1">
      <c r="A10" s="174">
        <v>6</v>
      </c>
      <c r="B10" s="172" t="s">
        <v>114</v>
      </c>
      <c r="C10" s="173">
        <v>20000</v>
      </c>
      <c r="D10" s="422"/>
    </row>
    <row r="11" spans="1:4" ht="25.35" customHeight="1">
      <c r="A11" s="174">
        <v>7</v>
      </c>
      <c r="B11" s="172" t="s">
        <v>115</v>
      </c>
      <c r="C11" s="173">
        <v>500000</v>
      </c>
      <c r="D11" s="422"/>
    </row>
    <row r="12" spans="1:4" ht="25.35" customHeight="1">
      <c r="A12" s="174">
        <v>8</v>
      </c>
      <c r="B12" s="172" t="s">
        <v>145</v>
      </c>
      <c r="C12" s="173">
        <v>100000</v>
      </c>
      <c r="D12" s="422"/>
    </row>
    <row r="13" spans="1:4" ht="25.35" customHeight="1">
      <c r="A13" s="174">
        <v>9</v>
      </c>
      <c r="B13" s="172" t="s">
        <v>116</v>
      </c>
      <c r="C13" s="173">
        <v>140000</v>
      </c>
      <c r="D13" s="422"/>
    </row>
    <row r="14" spans="1:4" ht="23.45" customHeight="1">
      <c r="A14" s="174"/>
      <c r="B14" s="175" t="s">
        <v>61</v>
      </c>
      <c r="C14" s="176">
        <f>SUM(C5:C13)</f>
        <v>1966000</v>
      </c>
      <c r="D14" s="422"/>
    </row>
    <row r="15" spans="1:4" ht="23.45" customHeight="1">
      <c r="A15" s="174"/>
      <c r="B15" s="178" t="s">
        <v>60</v>
      </c>
      <c r="C15" s="215">
        <f>C14*0.1</f>
        <v>196600</v>
      </c>
      <c r="D15" s="423"/>
    </row>
    <row r="16" spans="1:4" ht="27" customHeight="1">
      <c r="A16" s="174"/>
      <c r="B16" s="171" t="s">
        <v>62</v>
      </c>
      <c r="C16" s="182">
        <f>C15+C14</f>
        <v>2162600</v>
      </c>
      <c r="D16" s="177"/>
    </row>
    <row r="17" spans="1:2">
      <c r="A17" s="179"/>
      <c r="B17" s="180"/>
    </row>
    <row r="18" spans="1:2">
      <c r="A18" s="179"/>
      <c r="B18" s="180"/>
    </row>
    <row r="19" spans="1:2">
      <c r="A19" s="179"/>
      <c r="B19" s="180"/>
    </row>
    <row r="20" spans="1:2">
      <c r="A20" s="179"/>
      <c r="B20" s="180"/>
    </row>
    <row r="21" spans="1:2">
      <c r="B21" s="180"/>
    </row>
    <row r="22" spans="1:2">
      <c r="B22" s="180"/>
    </row>
  </sheetData>
  <mergeCells count="1">
    <mergeCell ref="D5:D15"/>
  </mergeCells>
  <printOptions horizontalCentered="1"/>
  <pageMargins left="0.23622047244094499" right="0.23622047244094499" top="0.74803149606299202" bottom="0.74803149606299202" header="0.31496062992126" footer="0.31496062992126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3"/>
  <sheetViews>
    <sheetView zoomScaleNormal="100" zoomScaleSheetLayoutView="100" workbookViewId="0">
      <selection activeCell="H22" sqref="H22"/>
    </sheetView>
  </sheetViews>
  <sheetFormatPr defaultColWidth="9.140625" defaultRowHeight="15.75"/>
  <cols>
    <col min="1" max="1" width="5" style="7" customWidth="1"/>
    <col min="2" max="2" width="43.42578125" style="7" customWidth="1"/>
    <col min="3" max="3" width="17.28515625" style="7" customWidth="1"/>
    <col min="4" max="4" width="7.140625" style="7" customWidth="1"/>
    <col min="5" max="5" width="9.42578125" style="7" customWidth="1"/>
    <col min="6" max="6" width="7.7109375" style="7" customWidth="1"/>
    <col min="7" max="7" width="8.140625" style="7" customWidth="1"/>
    <col min="8" max="8" width="10.42578125" style="7" customWidth="1"/>
    <col min="9" max="9" width="20.7109375" style="7" customWidth="1"/>
    <col min="10" max="10" width="21.140625" style="7" customWidth="1"/>
    <col min="11" max="16384" width="9.140625" style="7"/>
  </cols>
  <sheetData>
    <row r="1" spans="1:10" ht="22.15" customHeight="1">
      <c r="A1" s="8" t="s">
        <v>9</v>
      </c>
      <c r="B1" s="226"/>
      <c r="C1" s="226"/>
      <c r="D1" s="226"/>
      <c r="E1" s="226"/>
      <c r="F1" s="226"/>
      <c r="G1" s="226"/>
      <c r="H1" s="226"/>
      <c r="I1" s="157" t="s">
        <v>104</v>
      </c>
      <c r="J1" s="19"/>
    </row>
    <row r="2" spans="1:10" ht="22.15" customHeight="1">
      <c r="A2" s="420" t="str">
        <f>'8 Văn phòng phẩm'!A2</f>
        <v>1. Chi tiết tiền công của chủ nhiệm đề tài, thành viên chính, thành viên</v>
      </c>
      <c r="B2" s="420"/>
      <c r="C2" s="420"/>
      <c r="D2" s="420"/>
      <c r="E2" s="420"/>
      <c r="F2" s="420"/>
      <c r="G2" s="420"/>
      <c r="H2" s="420"/>
      <c r="I2" s="248"/>
      <c r="J2" s="19"/>
    </row>
    <row r="3" spans="1:10" ht="24" customHeight="1">
      <c r="A3" s="19"/>
      <c r="B3" s="19"/>
      <c r="C3" s="19"/>
      <c r="D3" s="19"/>
      <c r="E3" s="19"/>
      <c r="F3" s="19"/>
      <c r="G3" s="19"/>
      <c r="H3" s="20" t="s">
        <v>117</v>
      </c>
      <c r="I3" s="19"/>
      <c r="J3" s="19"/>
    </row>
    <row r="4" spans="1:10">
      <c r="A4" s="21" t="s">
        <v>0</v>
      </c>
      <c r="B4" s="21" t="s">
        <v>1</v>
      </c>
      <c r="C4" s="22" t="s">
        <v>19</v>
      </c>
      <c r="D4" s="91" t="s">
        <v>2</v>
      </c>
      <c r="E4" s="91"/>
      <c r="F4" s="91"/>
      <c r="G4" s="91"/>
      <c r="H4" s="91"/>
      <c r="I4" s="92"/>
      <c r="J4" s="19"/>
    </row>
    <row r="5" spans="1:10" s="62" customFormat="1" ht="28.15" customHeight="1">
      <c r="A5" s="67">
        <v>1</v>
      </c>
      <c r="B5" s="86" t="s">
        <v>22</v>
      </c>
      <c r="C5" s="97">
        <v>23576470</v>
      </c>
      <c r="D5" s="424" t="s">
        <v>162</v>
      </c>
      <c r="E5" s="425"/>
      <c r="F5" s="425"/>
      <c r="G5" s="425"/>
      <c r="H5" s="425"/>
      <c r="I5" s="426"/>
      <c r="J5" s="85"/>
    </row>
    <row r="6" spans="1:10" s="62" customFormat="1" ht="25.15" customHeight="1">
      <c r="A6" s="67">
        <v>1.1000000000000001</v>
      </c>
      <c r="B6" s="2" t="s">
        <v>7</v>
      </c>
      <c r="C6" s="97">
        <v>0</v>
      </c>
      <c r="D6" s="93"/>
      <c r="E6" s="94"/>
      <c r="F6" s="94"/>
      <c r="G6" s="94"/>
      <c r="H6" s="94"/>
      <c r="I6" s="95"/>
      <c r="J6" s="85"/>
    </row>
    <row r="7" spans="1:10" s="62" customFormat="1" ht="31.5">
      <c r="A7" s="67">
        <v>2</v>
      </c>
      <c r="B7" s="87" t="s">
        <v>23</v>
      </c>
      <c r="C7" s="97">
        <v>0</v>
      </c>
      <c r="D7" s="93"/>
      <c r="E7" s="94"/>
      <c r="F7" s="94"/>
      <c r="G7" s="94"/>
      <c r="H7" s="94"/>
      <c r="I7" s="95"/>
      <c r="J7" s="85"/>
    </row>
    <row r="8" spans="1:10" s="62" customFormat="1" ht="30.6" customHeight="1">
      <c r="A8" s="67">
        <v>3</v>
      </c>
      <c r="B8" s="87" t="s">
        <v>24</v>
      </c>
      <c r="C8" s="97">
        <v>0</v>
      </c>
      <c r="D8" s="93"/>
      <c r="E8" s="94"/>
      <c r="F8" s="94"/>
      <c r="G8" s="94"/>
      <c r="H8" s="94"/>
      <c r="I8" s="95"/>
      <c r="J8" s="85"/>
    </row>
    <row r="9" spans="1:10" s="62" customFormat="1" ht="35.450000000000003" customHeight="1">
      <c r="A9" s="67">
        <v>4</v>
      </c>
      <c r="B9" s="86" t="s">
        <v>25</v>
      </c>
      <c r="C9" s="97">
        <v>0</v>
      </c>
      <c r="D9" s="424"/>
      <c r="E9" s="425"/>
      <c r="F9" s="425"/>
      <c r="G9" s="425"/>
      <c r="H9" s="425"/>
      <c r="I9" s="426"/>
      <c r="J9" s="85"/>
    </row>
    <row r="10" spans="1:10" s="62" customFormat="1" ht="25.15" customHeight="1">
      <c r="A10" s="67">
        <v>5</v>
      </c>
      <c r="B10" s="86" t="s">
        <v>66</v>
      </c>
      <c r="C10" s="97">
        <v>0</v>
      </c>
      <c r="D10" s="93"/>
      <c r="E10" s="94"/>
      <c r="F10" s="94"/>
      <c r="G10" s="94"/>
      <c r="H10" s="94"/>
      <c r="I10" s="95"/>
      <c r="J10" s="85"/>
    </row>
    <row r="11" spans="1:10" s="62" customFormat="1" ht="30.6" customHeight="1">
      <c r="A11" s="67"/>
      <c r="B11" s="86" t="s">
        <v>60</v>
      </c>
      <c r="C11" s="97"/>
      <c r="D11" s="93"/>
      <c r="E11" s="94"/>
      <c r="F11" s="94"/>
      <c r="G11" s="94"/>
      <c r="H11" s="94"/>
      <c r="I11" s="95"/>
      <c r="J11" s="85"/>
    </row>
    <row r="12" spans="1:10" s="62" customFormat="1" ht="32.450000000000003" customHeight="1">
      <c r="A12" s="67"/>
      <c r="B12" s="76" t="s">
        <v>64</v>
      </c>
      <c r="C12" s="98">
        <f>SUM(C5:C11)</f>
        <v>23576470</v>
      </c>
      <c r="D12" s="93"/>
      <c r="E12" s="96"/>
      <c r="F12" s="96"/>
      <c r="G12" s="96"/>
      <c r="H12" s="96"/>
      <c r="I12" s="95"/>
      <c r="J12" s="85"/>
    </row>
    <row r="13" spans="1:10" s="62" customFormat="1">
      <c r="A13" s="88"/>
      <c r="B13" s="89"/>
      <c r="C13" s="88"/>
      <c r="D13" s="90"/>
      <c r="E13" s="90"/>
      <c r="F13" s="90"/>
      <c r="G13" s="90"/>
      <c r="H13" s="90"/>
      <c r="I13" s="88"/>
      <c r="J13" s="85"/>
    </row>
  </sheetData>
  <mergeCells count="3">
    <mergeCell ref="D9:I9"/>
    <mergeCell ref="D5:I5"/>
    <mergeCell ref="A2:H2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60EDE-10CE-4FB6-93D9-DB2A117BB471}">
  <dimension ref="A1:K19"/>
  <sheetViews>
    <sheetView workbookViewId="0">
      <selection activeCell="B10" sqref="B10"/>
    </sheetView>
  </sheetViews>
  <sheetFormatPr defaultRowHeight="18.75"/>
  <cols>
    <col min="1" max="1" width="7.28515625" style="5" customWidth="1"/>
    <col min="2" max="2" width="25" style="5" customWidth="1"/>
    <col min="3" max="3" width="13.42578125" style="5" customWidth="1"/>
    <col min="4" max="5" width="11.5703125" style="5" customWidth="1"/>
    <col min="6" max="8" width="15" style="5" customWidth="1"/>
    <col min="9" max="9" width="18.42578125" style="5" customWidth="1"/>
    <col min="10" max="10" width="25.140625" style="5" customWidth="1"/>
    <col min="11" max="11" width="11.5703125" style="5" bestFit="1" customWidth="1"/>
    <col min="12" max="16384" width="9.140625" style="5"/>
  </cols>
  <sheetData>
    <row r="1" spans="1:11">
      <c r="A1" s="414" t="s">
        <v>200</v>
      </c>
      <c r="B1" s="414"/>
      <c r="C1" s="414"/>
      <c r="D1" s="414"/>
      <c r="E1" s="414"/>
      <c r="F1" s="414"/>
      <c r="G1" s="414"/>
      <c r="H1" s="414"/>
      <c r="I1" s="414"/>
      <c r="J1" s="414"/>
    </row>
    <row r="2" spans="1:11">
      <c r="A2" s="405" t="s">
        <v>201</v>
      </c>
      <c r="B2" s="405"/>
      <c r="C2" s="405"/>
      <c r="D2" s="405"/>
      <c r="E2" s="405"/>
      <c r="F2" s="405"/>
      <c r="G2" s="405"/>
      <c r="H2" s="405"/>
      <c r="I2" s="405"/>
      <c r="J2" s="405"/>
    </row>
    <row r="4" spans="1:11">
      <c r="A4" s="427" t="s">
        <v>202</v>
      </c>
      <c r="B4" s="427" t="s">
        <v>203</v>
      </c>
      <c r="C4" s="428" t="s">
        <v>204</v>
      </c>
      <c r="D4" s="429"/>
      <c r="E4" s="430"/>
      <c r="F4" s="431" t="s">
        <v>205</v>
      </c>
      <c r="G4" s="432" t="s">
        <v>140</v>
      </c>
      <c r="H4" s="433"/>
      <c r="I4" s="434"/>
      <c r="J4" s="427" t="s">
        <v>206</v>
      </c>
    </row>
    <row r="5" spans="1:11">
      <c r="A5" s="427"/>
      <c r="B5" s="427"/>
      <c r="C5" s="270">
        <v>2020</v>
      </c>
      <c r="D5" s="270">
        <v>2021</v>
      </c>
      <c r="E5" s="270" t="s">
        <v>207</v>
      </c>
      <c r="F5" s="431"/>
      <c r="G5" s="270">
        <v>2020</v>
      </c>
      <c r="H5" s="270">
        <v>2021</v>
      </c>
      <c r="I5" s="270" t="s">
        <v>207</v>
      </c>
      <c r="J5" s="427"/>
    </row>
    <row r="6" spans="1:11" ht="37.5">
      <c r="A6" s="271"/>
      <c r="B6" s="272" t="s">
        <v>5</v>
      </c>
      <c r="C6" s="272"/>
      <c r="D6" s="273"/>
      <c r="E6" s="273"/>
      <c r="F6" s="273"/>
      <c r="G6" s="273"/>
      <c r="H6" s="273"/>
      <c r="I6" s="273"/>
      <c r="J6" s="273"/>
    </row>
    <row r="7" spans="1:11">
      <c r="A7" s="274">
        <v>1</v>
      </c>
      <c r="B7" s="275" t="s">
        <v>106</v>
      </c>
      <c r="C7" s="276">
        <v>48.5</v>
      </c>
      <c r="D7" s="277">
        <v>148</v>
      </c>
      <c r="E7" s="361">
        <f>D7+C7</f>
        <v>196.5</v>
      </c>
      <c r="F7" s="278">
        <f>0.632*1490000</f>
        <v>941680</v>
      </c>
      <c r="G7" s="278">
        <f>F7*C7</f>
        <v>45671480</v>
      </c>
      <c r="H7" s="278">
        <f>F7*D7</f>
        <v>139368640</v>
      </c>
      <c r="I7" s="278">
        <f>SUM(G7:H7)</f>
        <v>185040120</v>
      </c>
      <c r="J7" s="275" t="s">
        <v>5</v>
      </c>
    </row>
    <row r="8" spans="1:11">
      <c r="A8" s="274"/>
      <c r="B8" s="279" t="s">
        <v>36</v>
      </c>
      <c r="C8" s="276"/>
      <c r="D8" s="277"/>
      <c r="E8" s="361"/>
      <c r="F8" s="278"/>
      <c r="G8" s="278"/>
      <c r="H8" s="278"/>
      <c r="I8" s="278"/>
      <c r="J8" s="275"/>
    </row>
    <row r="9" spans="1:11">
      <c r="A9" s="274">
        <v>1</v>
      </c>
      <c r="B9" s="280" t="s">
        <v>191</v>
      </c>
      <c r="C9" s="276">
        <v>38.6</v>
      </c>
      <c r="D9" s="277">
        <v>130</v>
      </c>
      <c r="E9" s="361">
        <f>D9+C9</f>
        <v>168.6</v>
      </c>
      <c r="F9" s="278">
        <f>0.392*1490000</f>
        <v>584080</v>
      </c>
      <c r="G9" s="278">
        <f>F9*C9</f>
        <v>22545488</v>
      </c>
      <c r="H9" s="278">
        <f>F9*D9</f>
        <v>75930400</v>
      </c>
      <c r="I9" s="278">
        <f>SUM(G9:H9)</f>
        <v>98475888</v>
      </c>
      <c r="J9" s="277"/>
    </row>
    <row r="10" spans="1:11">
      <c r="A10" s="274">
        <v>2</v>
      </c>
      <c r="B10" s="280" t="s">
        <v>189</v>
      </c>
      <c r="C10" s="276">
        <v>62</v>
      </c>
      <c r="D10" s="277">
        <v>132.5</v>
      </c>
      <c r="E10" s="361">
        <f>D10+C10</f>
        <v>194.5</v>
      </c>
      <c r="F10" s="278">
        <f>0.392*1490000</f>
        <v>584080</v>
      </c>
      <c r="G10" s="278">
        <f>F10*C10</f>
        <v>36212960</v>
      </c>
      <c r="H10" s="278">
        <f>F10*D10</f>
        <v>77390600</v>
      </c>
      <c r="I10" s="278">
        <f>SUM(G10:H10)</f>
        <v>113603560</v>
      </c>
      <c r="J10" s="277" t="s">
        <v>37</v>
      </c>
    </row>
    <row r="11" spans="1:11">
      <c r="A11" s="274"/>
      <c r="B11" s="279" t="s">
        <v>6</v>
      </c>
      <c r="C11" s="276"/>
      <c r="D11" s="277"/>
      <c r="E11" s="361"/>
      <c r="F11" s="278"/>
      <c r="G11" s="278"/>
      <c r="H11" s="278"/>
      <c r="I11" s="278"/>
      <c r="J11" s="277"/>
    </row>
    <row r="12" spans="1:11">
      <c r="A12" s="274">
        <v>1</v>
      </c>
      <c r="B12" s="280" t="s">
        <v>190</v>
      </c>
      <c r="C12" s="276">
        <v>45.81</v>
      </c>
      <c r="D12" s="362">
        <v>14.06</v>
      </c>
      <c r="E12" s="361">
        <f>D12+C12</f>
        <v>59.870000000000005</v>
      </c>
      <c r="F12" s="278">
        <f>0.2*1490000</f>
        <v>298000</v>
      </c>
      <c r="G12" s="278">
        <f>F12*C12</f>
        <v>13651380</v>
      </c>
      <c r="H12" s="278">
        <f>F12*D12</f>
        <v>4189880</v>
      </c>
      <c r="I12" s="278">
        <f>SUM(G12:H12)</f>
        <v>17841260</v>
      </c>
      <c r="J12" s="277" t="s">
        <v>37</v>
      </c>
      <c r="K12" s="5">
        <f>E12*F12</f>
        <v>17841260</v>
      </c>
    </row>
    <row r="13" spans="1:11">
      <c r="A13" s="274">
        <v>2</v>
      </c>
      <c r="B13" s="280" t="s">
        <v>192</v>
      </c>
      <c r="C13" s="276">
        <v>44.94</v>
      </c>
      <c r="D13" s="277"/>
      <c r="E13" s="361">
        <f>D13+C13</f>
        <v>44.94</v>
      </c>
      <c r="F13" s="278">
        <f>0.2*1490000</f>
        <v>298000</v>
      </c>
      <c r="G13" s="278">
        <f>F13*C13</f>
        <v>13392120</v>
      </c>
      <c r="H13" s="278">
        <f>F13*D13</f>
        <v>0</v>
      </c>
      <c r="I13" s="278">
        <f>SUM(G13:H13)</f>
        <v>13392120</v>
      </c>
      <c r="J13" s="277"/>
    </row>
    <row r="14" spans="1:11">
      <c r="A14" s="274">
        <v>3</v>
      </c>
      <c r="B14" s="280" t="s">
        <v>193</v>
      </c>
      <c r="C14" s="276">
        <v>29.44</v>
      </c>
      <c r="D14" s="277"/>
      <c r="E14" s="361">
        <f>D14+C14</f>
        <v>29.44</v>
      </c>
      <c r="F14" s="278">
        <f>0.2*1490000</f>
        <v>298000</v>
      </c>
      <c r="G14" s="278">
        <f>F14*C14</f>
        <v>8773120</v>
      </c>
      <c r="H14" s="278">
        <f>F14*D14</f>
        <v>0</v>
      </c>
      <c r="I14" s="278">
        <f>SUM(G14:H14)</f>
        <v>8773120</v>
      </c>
      <c r="J14" s="277" t="s">
        <v>208</v>
      </c>
    </row>
    <row r="15" spans="1:11">
      <c r="A15" s="274"/>
      <c r="B15" s="279" t="s">
        <v>209</v>
      </c>
      <c r="C15" s="276"/>
      <c r="D15" s="277"/>
      <c r="E15" s="277"/>
      <c r="F15" s="278"/>
      <c r="G15" s="278"/>
      <c r="H15" s="278"/>
      <c r="I15" s="278"/>
      <c r="J15" s="277"/>
    </row>
    <row r="16" spans="1:11">
      <c r="A16" s="281">
        <v>1</v>
      </c>
      <c r="B16" s="282" t="s">
        <v>210</v>
      </c>
      <c r="C16" s="283"/>
      <c r="D16" s="282">
        <v>30</v>
      </c>
      <c r="E16" s="276">
        <f>D16+C16</f>
        <v>30</v>
      </c>
      <c r="F16" s="284">
        <f>0.128*1490000</f>
        <v>190720</v>
      </c>
      <c r="G16" s="278">
        <f>F16*C16</f>
        <v>0</v>
      </c>
      <c r="H16" s="278">
        <f>F16*D16</f>
        <v>5721600</v>
      </c>
      <c r="I16" s="278">
        <f>SUM(G16:H16)</f>
        <v>5721600</v>
      </c>
      <c r="J16" s="282" t="s">
        <v>209</v>
      </c>
    </row>
    <row r="17" spans="1:10">
      <c r="A17" s="285"/>
      <c r="B17" s="286" t="s">
        <v>211</v>
      </c>
      <c r="C17" s="286"/>
      <c r="D17" s="285"/>
      <c r="E17" s="285"/>
      <c r="F17" s="287"/>
      <c r="G17" s="287"/>
      <c r="H17" s="287"/>
      <c r="I17" s="288">
        <f>SUM(I7:I16)</f>
        <v>442847668</v>
      </c>
      <c r="J17" s="285"/>
    </row>
    <row r="18" spans="1:10">
      <c r="F18" s="289"/>
      <c r="G18" s="289"/>
      <c r="H18" s="289"/>
    </row>
    <row r="19" spans="1:10">
      <c r="F19" s="289"/>
      <c r="G19" s="289"/>
      <c r="H19" s="289"/>
      <c r="I19" s="289"/>
    </row>
  </sheetData>
  <mergeCells count="8">
    <mergeCell ref="A1:J1"/>
    <mergeCell ref="A2:J2"/>
    <mergeCell ref="A4:A5"/>
    <mergeCell ref="B4:B5"/>
    <mergeCell ref="C4:E4"/>
    <mergeCell ref="F4:F5"/>
    <mergeCell ref="J4:J5"/>
    <mergeCell ref="G4:I4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3"/>
  <sheetViews>
    <sheetView workbookViewId="0">
      <selection activeCell="B16" sqref="B16"/>
    </sheetView>
  </sheetViews>
  <sheetFormatPr defaultColWidth="9.140625" defaultRowHeight="15.75"/>
  <cols>
    <col min="1" max="1" width="5" style="62" customWidth="1"/>
    <col min="2" max="2" width="34.28515625" style="62" customWidth="1"/>
    <col min="3" max="3" width="13.140625" style="62" customWidth="1"/>
    <col min="4" max="4" width="7.140625" style="62" customWidth="1"/>
    <col min="5" max="5" width="9.42578125" style="62" customWidth="1"/>
    <col min="6" max="6" width="7.7109375" style="62" customWidth="1"/>
    <col min="7" max="7" width="8.140625" style="62" customWidth="1"/>
    <col min="8" max="8" width="9" style="62" customWidth="1"/>
    <col min="9" max="9" width="26" style="62" customWidth="1"/>
    <col min="10" max="10" width="21.140625" style="62" customWidth="1"/>
    <col min="11" max="16384" width="9.140625" style="62"/>
  </cols>
  <sheetData>
    <row r="1" spans="1:10" ht="27.6" customHeight="1">
      <c r="A1" s="26" t="s">
        <v>118</v>
      </c>
      <c r="B1" s="23"/>
      <c r="C1" s="23"/>
      <c r="D1" s="23"/>
      <c r="E1" s="23"/>
      <c r="F1" s="23"/>
      <c r="G1" s="23"/>
      <c r="H1" s="23"/>
      <c r="I1" s="157" t="s">
        <v>104</v>
      </c>
      <c r="J1" s="19"/>
    </row>
    <row r="2" spans="1:10" ht="31.7" customHeight="1">
      <c r="A2" s="103" t="str">
        <f>'8 Văn phòng phẩm'!A2</f>
        <v>1. Chi tiết tiền công của chủ nhiệm đề tài, thành viên chính, thành viên</v>
      </c>
      <c r="B2" s="23"/>
      <c r="C2" s="23"/>
      <c r="D2" s="23"/>
      <c r="E2" s="23"/>
      <c r="F2" s="23"/>
      <c r="G2" s="23"/>
      <c r="H2" s="23"/>
      <c r="I2" s="23"/>
      <c r="J2" s="19"/>
    </row>
    <row r="3" spans="1:10">
      <c r="A3" s="19"/>
      <c r="B3" s="19"/>
      <c r="C3" s="19"/>
      <c r="D3" s="19"/>
      <c r="E3" s="19"/>
      <c r="F3" s="19"/>
      <c r="G3" s="19"/>
      <c r="H3" s="62" t="s">
        <v>119</v>
      </c>
      <c r="I3" s="19"/>
      <c r="J3" s="19"/>
    </row>
    <row r="4" spans="1:10" ht="31.5">
      <c r="A4" s="21" t="s">
        <v>0</v>
      </c>
      <c r="B4" s="21" t="s">
        <v>1</v>
      </c>
      <c r="C4" s="22" t="s">
        <v>120</v>
      </c>
      <c r="D4" s="91" t="s">
        <v>2</v>
      </c>
      <c r="E4" s="91"/>
      <c r="F4" s="91"/>
      <c r="G4" s="91"/>
      <c r="H4" s="91"/>
      <c r="I4" s="92"/>
      <c r="J4" s="19"/>
    </row>
    <row r="5" spans="1:10" ht="40.9" customHeight="1">
      <c r="A5" s="162">
        <v>1</v>
      </c>
      <c r="B5" s="201" t="s">
        <v>122</v>
      </c>
      <c r="C5" s="97"/>
      <c r="D5" s="93"/>
      <c r="E5" s="94"/>
      <c r="F5" s="94"/>
      <c r="G5" s="94"/>
      <c r="H5" s="94"/>
      <c r="I5" s="95"/>
      <c r="J5" s="85"/>
    </row>
    <row r="6" spans="1:10" s="200" customFormat="1" ht="40.9" customHeight="1">
      <c r="A6" s="67">
        <v>1.1000000000000001</v>
      </c>
      <c r="B6" s="86" t="s">
        <v>124</v>
      </c>
      <c r="C6" s="97">
        <v>2000000</v>
      </c>
      <c r="D6" s="435" t="s">
        <v>146</v>
      </c>
      <c r="E6" s="436"/>
      <c r="F6" s="436"/>
      <c r="G6" s="436"/>
      <c r="H6" s="436"/>
      <c r="I6" s="437"/>
      <c r="J6" s="199"/>
    </row>
    <row r="7" spans="1:10" s="200" customFormat="1" ht="40.9" customHeight="1">
      <c r="A7" s="67">
        <v>1.2</v>
      </c>
      <c r="B7" s="86" t="s">
        <v>125</v>
      </c>
      <c r="C7" s="97">
        <v>1300000</v>
      </c>
      <c r="D7" s="435" t="s">
        <v>146</v>
      </c>
      <c r="E7" s="436"/>
      <c r="F7" s="436"/>
      <c r="G7" s="436"/>
      <c r="H7" s="436"/>
      <c r="I7" s="437"/>
      <c r="J7" s="199"/>
    </row>
    <row r="8" spans="1:10" s="200" customFormat="1" ht="40.9" customHeight="1">
      <c r="A8" s="67">
        <v>1.3</v>
      </c>
      <c r="B8" s="86" t="s">
        <v>123</v>
      </c>
      <c r="C8" s="97">
        <v>2600000</v>
      </c>
      <c r="D8" s="435" t="s">
        <v>146</v>
      </c>
      <c r="E8" s="436"/>
      <c r="F8" s="436"/>
      <c r="G8" s="436"/>
      <c r="H8" s="436"/>
      <c r="I8" s="437"/>
      <c r="J8" s="199"/>
    </row>
    <row r="9" spans="1:10" s="200" customFormat="1" ht="40.9" customHeight="1">
      <c r="A9" s="67">
        <v>1.4</v>
      </c>
      <c r="B9" s="86" t="s">
        <v>126</v>
      </c>
      <c r="C9" s="97">
        <v>400000</v>
      </c>
      <c r="D9" s="435" t="s">
        <v>146</v>
      </c>
      <c r="E9" s="436"/>
      <c r="F9" s="436"/>
      <c r="G9" s="436"/>
      <c r="H9" s="436"/>
      <c r="I9" s="437"/>
      <c r="J9" s="199"/>
    </row>
    <row r="10" spans="1:10" s="200" customFormat="1" ht="40.9" customHeight="1">
      <c r="A10" s="67">
        <v>1.5</v>
      </c>
      <c r="B10" s="86" t="s">
        <v>127</v>
      </c>
      <c r="C10" s="97">
        <v>600000</v>
      </c>
      <c r="D10" s="435" t="s">
        <v>146</v>
      </c>
      <c r="E10" s="436"/>
      <c r="F10" s="436"/>
      <c r="G10" s="436"/>
      <c r="H10" s="436"/>
      <c r="I10" s="437"/>
      <c r="J10" s="199"/>
    </row>
    <row r="11" spans="1:10" s="200" customFormat="1" ht="40.9" customHeight="1">
      <c r="A11" s="162">
        <v>2</v>
      </c>
      <c r="B11" s="201" t="s">
        <v>121</v>
      </c>
      <c r="C11" s="97"/>
      <c r="D11" s="435"/>
      <c r="E11" s="436"/>
      <c r="F11" s="436"/>
      <c r="G11" s="436"/>
      <c r="H11" s="436"/>
      <c r="I11" s="437"/>
      <c r="J11" s="199"/>
    </row>
    <row r="12" spans="1:10" s="200" customFormat="1" ht="40.9" customHeight="1">
      <c r="A12" s="67">
        <v>2.1</v>
      </c>
      <c r="B12" s="87" t="s">
        <v>128</v>
      </c>
      <c r="C12" s="97">
        <v>2100000</v>
      </c>
      <c r="D12" s="435" t="s">
        <v>146</v>
      </c>
      <c r="E12" s="436"/>
      <c r="F12" s="436"/>
      <c r="G12" s="436"/>
      <c r="H12" s="436"/>
      <c r="I12" s="437"/>
      <c r="J12" s="199"/>
    </row>
    <row r="13" spans="1:10" ht="39" customHeight="1">
      <c r="A13" s="67"/>
      <c r="B13" s="201" t="s">
        <v>26</v>
      </c>
      <c r="C13" s="202">
        <f>SUM(C6:C12)</f>
        <v>9000000</v>
      </c>
      <c r="D13" s="438"/>
      <c r="E13" s="439"/>
      <c r="F13" s="439"/>
      <c r="G13" s="439"/>
      <c r="H13" s="439"/>
      <c r="I13" s="440"/>
      <c r="J13" s="85"/>
    </row>
  </sheetData>
  <mergeCells count="8">
    <mergeCell ref="D6:I6"/>
    <mergeCell ref="D13:I13"/>
    <mergeCell ref="D7:I7"/>
    <mergeCell ref="D8:I8"/>
    <mergeCell ref="D9:I9"/>
    <mergeCell ref="D10:I10"/>
    <mergeCell ref="D11:I11"/>
    <mergeCell ref="D12:I12"/>
  </mergeCells>
  <phoneticPr fontId="170" type="noConversion"/>
  <printOptions horizontalCentere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zoomScaleNormal="100" workbookViewId="0">
      <selection activeCell="C5" sqref="C5"/>
    </sheetView>
  </sheetViews>
  <sheetFormatPr defaultColWidth="9.140625" defaultRowHeight="18.75"/>
  <cols>
    <col min="1" max="1" width="5.42578125" style="204" customWidth="1"/>
    <col min="2" max="2" width="32.85546875" style="204" customWidth="1"/>
    <col min="3" max="3" width="25.7109375" style="204" customWidth="1"/>
    <col min="4" max="4" width="31.140625" style="204" customWidth="1"/>
    <col min="5" max="5" width="18.42578125" style="204" customWidth="1"/>
    <col min="6" max="6" width="24" style="204" customWidth="1"/>
    <col min="7" max="7" width="9.140625" style="3"/>
    <col min="8" max="16384" width="9.140625" style="204"/>
  </cols>
  <sheetData>
    <row r="1" spans="1:7">
      <c r="A1" s="404" t="s">
        <v>220</v>
      </c>
      <c r="B1" s="404"/>
      <c r="C1" s="404"/>
      <c r="D1" s="404"/>
      <c r="E1" s="404"/>
      <c r="F1" s="404"/>
    </row>
    <row r="2" spans="1:7" ht="28.35" customHeight="1">
      <c r="A2" s="441" t="str">
        <f>'1. Tổng hợp dự toán'!A2</f>
        <v>Nhiệm vụ KHCN: Thực hiện chuyển điện văn từ TAC sang IWXXM</v>
      </c>
      <c r="B2" s="441"/>
      <c r="C2" s="441"/>
      <c r="D2" s="441"/>
      <c r="E2" s="441"/>
      <c r="F2" s="441"/>
    </row>
    <row r="3" spans="1:7" s="99" customFormat="1" ht="56.25">
      <c r="A3" s="270" t="s">
        <v>0</v>
      </c>
      <c r="B3" s="270" t="s">
        <v>32</v>
      </c>
      <c r="C3" s="270" t="s">
        <v>33</v>
      </c>
      <c r="D3" s="270" t="s">
        <v>34</v>
      </c>
      <c r="E3" s="270" t="s">
        <v>35</v>
      </c>
      <c r="F3" s="270" t="s">
        <v>2</v>
      </c>
      <c r="G3" s="227"/>
    </row>
    <row r="4" spans="1:7" ht="29.25" customHeight="1">
      <c r="A4" s="271" t="s">
        <v>8</v>
      </c>
      <c r="B4" s="290"/>
      <c r="C4" s="272" t="s">
        <v>5</v>
      </c>
      <c r="D4" s="290"/>
      <c r="E4" s="290"/>
      <c r="F4" s="290"/>
    </row>
    <row r="5" spans="1:7" ht="54" customHeight="1">
      <c r="A5" s="291"/>
      <c r="B5" s="275" t="s">
        <v>194</v>
      </c>
      <c r="C5" s="292" t="s">
        <v>5</v>
      </c>
      <c r="D5" s="293" t="s">
        <v>107</v>
      </c>
      <c r="E5" s="294">
        <v>178.5</v>
      </c>
      <c r="F5" s="293" t="s">
        <v>212</v>
      </c>
    </row>
    <row r="6" spans="1:7" ht="30" customHeight="1">
      <c r="A6" s="291" t="s">
        <v>10</v>
      </c>
      <c r="B6" s="295"/>
      <c r="C6" s="279" t="s">
        <v>36</v>
      </c>
      <c r="D6" s="293"/>
      <c r="E6" s="294"/>
      <c r="F6" s="294"/>
    </row>
    <row r="7" spans="1:7" ht="39.75" customHeight="1">
      <c r="A7" s="296">
        <v>1</v>
      </c>
      <c r="B7" s="280" t="s">
        <v>196</v>
      </c>
      <c r="C7" s="292" t="s">
        <v>36</v>
      </c>
      <c r="D7" s="293" t="s">
        <v>107</v>
      </c>
      <c r="E7" s="294">
        <v>168.6</v>
      </c>
      <c r="F7" s="293" t="s">
        <v>213</v>
      </c>
    </row>
    <row r="8" spans="1:7" ht="55.15" customHeight="1">
      <c r="A8" s="296">
        <v>2</v>
      </c>
      <c r="B8" s="280" t="s">
        <v>198</v>
      </c>
      <c r="C8" s="292" t="s">
        <v>36</v>
      </c>
      <c r="D8" s="293" t="s">
        <v>107</v>
      </c>
      <c r="E8" s="294">
        <v>192</v>
      </c>
      <c r="F8" s="293" t="s">
        <v>214</v>
      </c>
    </row>
    <row r="9" spans="1:7" ht="30" customHeight="1">
      <c r="A9" s="291" t="s">
        <v>11</v>
      </c>
      <c r="B9" s="297"/>
      <c r="C9" s="279" t="s">
        <v>6</v>
      </c>
      <c r="D9" s="298"/>
      <c r="E9" s="299"/>
      <c r="F9" s="294"/>
    </row>
    <row r="10" spans="1:7" ht="55.15" customHeight="1">
      <c r="A10" s="296">
        <v>1</v>
      </c>
      <c r="B10" s="280" t="s">
        <v>199</v>
      </c>
      <c r="C10" s="292" t="s">
        <v>6</v>
      </c>
      <c r="D10" s="293" t="s">
        <v>107</v>
      </c>
      <c r="E10" s="294">
        <v>59.870000000000005</v>
      </c>
      <c r="F10" s="293" t="s">
        <v>215</v>
      </c>
    </row>
    <row r="11" spans="1:7" ht="39.75" customHeight="1">
      <c r="A11" s="296">
        <v>2</v>
      </c>
      <c r="B11" s="280" t="s">
        <v>195</v>
      </c>
      <c r="C11" s="292" t="s">
        <v>6</v>
      </c>
      <c r="D11" s="293" t="s">
        <v>107</v>
      </c>
      <c r="E11" s="294">
        <v>44.94</v>
      </c>
      <c r="F11" s="293" t="s">
        <v>216</v>
      </c>
    </row>
    <row r="12" spans="1:7" ht="39.75" customHeight="1">
      <c r="A12" s="296">
        <v>3</v>
      </c>
      <c r="B12" s="280" t="s">
        <v>197</v>
      </c>
      <c r="C12" s="292" t="s">
        <v>6</v>
      </c>
      <c r="D12" s="293" t="s">
        <v>107</v>
      </c>
      <c r="E12" s="294">
        <v>29.44</v>
      </c>
      <c r="F12" s="293" t="s">
        <v>217</v>
      </c>
    </row>
    <row r="13" spans="1:7" ht="30.75" customHeight="1">
      <c r="A13" s="291" t="s">
        <v>218</v>
      </c>
      <c r="B13" s="294"/>
      <c r="C13" s="279" t="s">
        <v>209</v>
      </c>
      <c r="D13" s="298"/>
      <c r="E13" s="299"/>
      <c r="F13" s="294"/>
    </row>
    <row r="14" spans="1:7" ht="51" customHeight="1">
      <c r="A14" s="300">
        <v>1</v>
      </c>
      <c r="B14" s="301" t="s">
        <v>210</v>
      </c>
      <c r="C14" s="302" t="s">
        <v>209</v>
      </c>
      <c r="D14" s="303" t="s">
        <v>107</v>
      </c>
      <c r="E14" s="304">
        <v>30</v>
      </c>
      <c r="F14" s="303" t="s">
        <v>219</v>
      </c>
    </row>
    <row r="15" spans="1:7" s="99" customFormat="1">
      <c r="G15" s="227"/>
    </row>
  </sheetData>
  <mergeCells count="2">
    <mergeCell ref="A1:F1"/>
    <mergeCell ref="A2:F2"/>
  </mergeCells>
  <phoneticPr fontId="170" type="noConversion"/>
  <printOptions horizontalCentered="1"/>
  <pageMargins left="0.45" right="0.45" top="0.75" bottom="0.5" header="0.3" footer="0.3"/>
  <pageSetup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Normal="100" zoomScaleSheetLayoutView="100" workbookViewId="0">
      <selection activeCell="B6" sqref="B6"/>
    </sheetView>
  </sheetViews>
  <sheetFormatPr defaultColWidth="8.85546875" defaultRowHeight="17.25"/>
  <cols>
    <col min="1" max="1" width="8.28515625" style="193" customWidth="1"/>
    <col min="2" max="2" width="45.85546875" style="193" customWidth="1"/>
    <col min="3" max="5" width="24.85546875" style="193" customWidth="1"/>
    <col min="6" max="16384" width="8.85546875" style="193"/>
  </cols>
  <sheetData>
    <row r="1" spans="1:5" ht="27.6" customHeight="1">
      <c r="A1" s="420" t="s">
        <v>221</v>
      </c>
      <c r="B1" s="420"/>
      <c r="C1" s="420"/>
      <c r="D1" s="420"/>
      <c r="E1" s="420"/>
    </row>
    <row r="2" spans="1:5" ht="37.35" customHeight="1">
      <c r="A2" s="405" t="str">
        <f>'3 Thuê chuyên gia'!A2</f>
        <v>Nhiệm vụ KHCN: Thực hiện chuyển điện văn từ TAC sang IWXXM</v>
      </c>
      <c r="B2" s="405"/>
      <c r="C2" s="405"/>
      <c r="D2" s="405"/>
      <c r="E2" s="405"/>
    </row>
    <row r="3" spans="1:5" ht="27" customHeight="1">
      <c r="A3" s="192"/>
      <c r="B3" s="192"/>
      <c r="C3" s="192"/>
      <c r="D3" s="192"/>
      <c r="E3" s="192" t="s">
        <v>117</v>
      </c>
    </row>
    <row r="4" spans="1:5" ht="28.5" customHeight="1">
      <c r="A4" s="408" t="s">
        <v>0</v>
      </c>
      <c r="B4" s="408" t="s">
        <v>1</v>
      </c>
      <c r="C4" s="409" t="s">
        <v>19</v>
      </c>
      <c r="D4" s="410" t="s">
        <v>222</v>
      </c>
      <c r="E4" s="411"/>
    </row>
    <row r="5" spans="1:5" ht="25.5" customHeight="1">
      <c r="A5" s="408"/>
      <c r="B5" s="408"/>
      <c r="C5" s="408"/>
      <c r="D5" s="264" t="s">
        <v>223</v>
      </c>
      <c r="E5" s="228" t="s">
        <v>151</v>
      </c>
    </row>
    <row r="6" spans="1:5" ht="33.75" customHeight="1">
      <c r="A6" s="174">
        <v>1</v>
      </c>
      <c r="B6" s="195" t="s">
        <v>227</v>
      </c>
      <c r="C6" s="196"/>
      <c r="D6" s="196"/>
      <c r="E6" s="174"/>
    </row>
    <row r="7" spans="1:5" ht="38.25" customHeight="1">
      <c r="A7" s="174" t="s">
        <v>224</v>
      </c>
      <c r="B7" s="208" t="s">
        <v>5</v>
      </c>
      <c r="C7" s="209">
        <f>SUM(D7:E7)</f>
        <v>185040120</v>
      </c>
      <c r="D7" s="209">
        <f>Sheet1!G7</f>
        <v>45671480</v>
      </c>
      <c r="E7" s="210">
        <f>Sheet1!H7</f>
        <v>139368640</v>
      </c>
    </row>
    <row r="8" spans="1:5" ht="38.25" customHeight="1">
      <c r="A8" s="174" t="s">
        <v>225</v>
      </c>
      <c r="B8" s="208" t="s">
        <v>37</v>
      </c>
      <c r="C8" s="209">
        <f t="shared" ref="C8:C11" si="0">SUM(D8:E8)</f>
        <v>212079448</v>
      </c>
      <c r="D8" s="209">
        <f>Sheet1!G9+Sheet1!G10</f>
        <v>58758448</v>
      </c>
      <c r="E8" s="209">
        <f>Sheet1!H9+Sheet1!H10</f>
        <v>153321000</v>
      </c>
    </row>
    <row r="9" spans="1:5" ht="38.25" customHeight="1">
      <c r="A9" s="174" t="s">
        <v>226</v>
      </c>
      <c r="B9" s="208" t="s">
        <v>6</v>
      </c>
      <c r="C9" s="209">
        <f t="shared" si="0"/>
        <v>40006500</v>
      </c>
      <c r="D9" s="209">
        <f>Sheet1!G12+Sheet1!G13+Sheet1!G14</f>
        <v>35816620</v>
      </c>
      <c r="E9" s="209">
        <f>Sheet1!H12+Sheet1!H13+Sheet1!H14</f>
        <v>4189880</v>
      </c>
    </row>
    <row r="10" spans="1:5" ht="38.25" customHeight="1">
      <c r="A10" s="174" t="s">
        <v>228</v>
      </c>
      <c r="B10" s="208" t="s">
        <v>209</v>
      </c>
      <c r="C10" s="209">
        <f t="shared" si="0"/>
        <v>5721600</v>
      </c>
      <c r="D10" s="209"/>
      <c r="E10" s="210">
        <f>Sheet1!H16</f>
        <v>5721600</v>
      </c>
    </row>
    <row r="11" spans="1:5" ht="38.25" customHeight="1">
      <c r="A11" s="174">
        <v>2</v>
      </c>
      <c r="B11" s="195" t="s">
        <v>236</v>
      </c>
      <c r="C11" s="209">
        <f t="shared" si="0"/>
        <v>50000000</v>
      </c>
      <c r="D11" s="209"/>
      <c r="E11" s="210">
        <v>50000000</v>
      </c>
    </row>
    <row r="12" spans="1:5" ht="38.25" customHeight="1">
      <c r="A12" s="174"/>
      <c r="B12" s="194" t="s">
        <v>26</v>
      </c>
      <c r="C12" s="198">
        <f>SUM(C7:C11)</f>
        <v>492847668</v>
      </c>
      <c r="D12" s="198">
        <f t="shared" ref="D12:E12" si="1">SUM(D7:D11)</f>
        <v>140246548</v>
      </c>
      <c r="E12" s="198">
        <f t="shared" si="1"/>
        <v>352601120</v>
      </c>
    </row>
  </sheetData>
  <mergeCells count="6">
    <mergeCell ref="A4:A5"/>
    <mergeCell ref="B4:B5"/>
    <mergeCell ref="C4:C5"/>
    <mergeCell ref="D4:E4"/>
    <mergeCell ref="A1:E1"/>
    <mergeCell ref="A2:E2"/>
  </mergeCells>
  <printOptions horizontalCentered="1"/>
  <pageMargins left="0.5" right="0.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4"/>
  <sheetViews>
    <sheetView tabSelected="1" view="pageBreakPreview" zoomScale="60" zoomScaleNormal="90" workbookViewId="0">
      <selection activeCell="C7" sqref="C7"/>
    </sheetView>
  </sheetViews>
  <sheetFormatPr defaultColWidth="9.140625" defaultRowHeight="18.75"/>
  <cols>
    <col min="1" max="1" width="5.42578125" style="310" customWidth="1"/>
    <col min="2" max="2" width="17.7109375" style="310" customWidth="1"/>
    <col min="3" max="3" width="32.42578125" style="310" customWidth="1"/>
    <col min="4" max="4" width="38" style="310" customWidth="1"/>
    <col min="5" max="5" width="14.28515625" style="310" customWidth="1"/>
    <col min="6" max="7" width="17.28515625" style="310" customWidth="1"/>
    <col min="8" max="8" width="21.42578125" style="310" customWidth="1"/>
    <col min="9" max="9" width="9.140625" style="233"/>
    <col min="10" max="10" width="41.5703125" style="230" customWidth="1"/>
    <col min="11" max="16384" width="9.140625" style="230"/>
  </cols>
  <sheetData>
    <row r="1" spans="1:9" s="234" customFormat="1" ht="33.6" customHeight="1">
      <c r="A1" s="443" t="s">
        <v>230</v>
      </c>
      <c r="B1" s="443"/>
      <c r="C1" s="443"/>
      <c r="D1" s="443"/>
      <c r="E1" s="443"/>
      <c r="F1" s="443"/>
      <c r="G1" s="443"/>
      <c r="H1" s="443"/>
      <c r="I1" s="233"/>
    </row>
    <row r="2" spans="1:9" ht="31.35" customHeight="1">
      <c r="A2" s="442" t="s">
        <v>231</v>
      </c>
      <c r="B2" s="442"/>
      <c r="C2" s="442"/>
      <c r="D2" s="442"/>
      <c r="E2" s="442"/>
      <c r="F2" s="442"/>
      <c r="G2" s="442"/>
      <c r="H2" s="442"/>
    </row>
    <row r="3" spans="1:9" ht="27" customHeight="1">
      <c r="A3" s="305"/>
      <c r="B3" s="306"/>
      <c r="C3" s="306"/>
      <c r="D3" s="307"/>
      <c r="E3" s="308"/>
      <c r="F3" s="306"/>
      <c r="G3" s="306"/>
      <c r="H3" s="305" t="s">
        <v>159</v>
      </c>
    </row>
    <row r="4" spans="1:9" s="232" customFormat="1" ht="111" customHeight="1">
      <c r="A4" s="309" t="s">
        <v>0</v>
      </c>
      <c r="B4" s="309" t="s">
        <v>38</v>
      </c>
      <c r="C4" s="309" t="s">
        <v>39</v>
      </c>
      <c r="D4" s="309" t="s">
        <v>40</v>
      </c>
      <c r="E4" s="309" t="s">
        <v>41</v>
      </c>
      <c r="F4" s="309" t="s">
        <v>163</v>
      </c>
      <c r="G4" s="309" t="s">
        <v>182</v>
      </c>
      <c r="H4" s="309" t="s">
        <v>158</v>
      </c>
      <c r="I4" s="235"/>
    </row>
    <row r="5" spans="1:9" s="232" customFormat="1" ht="33" customHeight="1">
      <c r="A5" s="412" t="s">
        <v>229</v>
      </c>
      <c r="B5" s="412"/>
      <c r="C5" s="412"/>
      <c r="D5" s="311"/>
      <c r="E5" s="311"/>
      <c r="F5" s="311"/>
      <c r="G5" s="311"/>
      <c r="H5" s="311"/>
      <c r="I5" s="236"/>
    </row>
    <row r="6" spans="1:9" ht="24.6" customHeight="1">
      <c r="A6" s="312">
        <v>1</v>
      </c>
      <c r="B6" s="313" t="s">
        <v>106</v>
      </c>
      <c r="C6" s="314"/>
      <c r="D6" s="315"/>
      <c r="E6" s="316">
        <f>SUM(E7:E13)</f>
        <v>196.5</v>
      </c>
      <c r="F6" s="317"/>
      <c r="G6" s="317"/>
      <c r="H6" s="318">
        <f>SUM(H7:H13)</f>
        <v>185040120</v>
      </c>
      <c r="I6" s="237"/>
    </row>
    <row r="7" spans="1:9" ht="66">
      <c r="A7" s="312"/>
      <c r="B7" s="313"/>
      <c r="C7" s="343" t="s">
        <v>242</v>
      </c>
      <c r="D7" s="315" t="s">
        <v>246</v>
      </c>
      <c r="E7" s="316">
        <v>7.5</v>
      </c>
      <c r="F7" s="319">
        <v>1490000</v>
      </c>
      <c r="G7" s="315">
        <v>0.63200000000000001</v>
      </c>
      <c r="H7" s="320">
        <f>E7*F7*G7</f>
        <v>7062600</v>
      </c>
      <c r="I7" s="237"/>
    </row>
    <row r="8" spans="1:9" ht="57.6" customHeight="1">
      <c r="A8" s="312"/>
      <c r="B8" s="313"/>
      <c r="C8" s="343" t="s">
        <v>129</v>
      </c>
      <c r="D8" s="315" t="s">
        <v>130</v>
      </c>
      <c r="E8" s="363">
        <v>15</v>
      </c>
      <c r="F8" s="319">
        <v>1490000</v>
      </c>
      <c r="G8" s="315">
        <v>0.63200000000000001</v>
      </c>
      <c r="H8" s="320">
        <f>E8*F8*G8</f>
        <v>14125200</v>
      </c>
      <c r="I8" s="237"/>
    </row>
    <row r="9" spans="1:9" ht="60" customHeight="1">
      <c r="A9" s="312"/>
      <c r="B9" s="313"/>
      <c r="C9" s="343" t="s">
        <v>131</v>
      </c>
      <c r="D9" s="315" t="s">
        <v>136</v>
      </c>
      <c r="E9" s="363">
        <v>30</v>
      </c>
      <c r="F9" s="319">
        <v>1490000</v>
      </c>
      <c r="G9" s="315">
        <v>0.63200000000000001</v>
      </c>
      <c r="H9" s="320">
        <f t="shared" ref="H9" si="0">E9*F9*G9</f>
        <v>28250400</v>
      </c>
      <c r="I9" s="237"/>
    </row>
    <row r="10" spans="1:9" ht="56.45" customHeight="1">
      <c r="A10" s="312"/>
      <c r="B10" s="313"/>
      <c r="C10" s="343" t="s">
        <v>132</v>
      </c>
      <c r="D10" s="315" t="s">
        <v>133</v>
      </c>
      <c r="E10" s="363">
        <v>70</v>
      </c>
      <c r="F10" s="319">
        <v>1490000</v>
      </c>
      <c r="G10" s="315">
        <v>0.63200000000000001</v>
      </c>
      <c r="H10" s="320">
        <f>E10*F10*G10</f>
        <v>65917600</v>
      </c>
      <c r="I10" s="237"/>
    </row>
    <row r="11" spans="1:9" ht="56.45" customHeight="1">
      <c r="A11" s="312"/>
      <c r="B11" s="313"/>
      <c r="C11" s="343" t="s">
        <v>243</v>
      </c>
      <c r="D11" s="315" t="s">
        <v>149</v>
      </c>
      <c r="E11" s="363">
        <v>30</v>
      </c>
      <c r="F11" s="319">
        <v>1490000</v>
      </c>
      <c r="G11" s="315">
        <v>0.63200000000000001</v>
      </c>
      <c r="H11" s="320">
        <f t="shared" ref="H11:H13" si="1">E11*F11*G11</f>
        <v>28250400</v>
      </c>
      <c r="I11" s="237"/>
    </row>
    <row r="12" spans="1:9" ht="56.45" customHeight="1">
      <c r="A12" s="312"/>
      <c r="B12" s="313"/>
      <c r="C12" s="343" t="s">
        <v>244</v>
      </c>
      <c r="D12" s="315" t="s">
        <v>247</v>
      </c>
      <c r="E12" s="363">
        <v>30</v>
      </c>
      <c r="F12" s="319">
        <v>1490000</v>
      </c>
      <c r="G12" s="315">
        <v>0.63200000000000001</v>
      </c>
      <c r="H12" s="320">
        <f t="shared" si="1"/>
        <v>28250400</v>
      </c>
      <c r="I12" s="237"/>
    </row>
    <row r="13" spans="1:9" ht="76.5" customHeight="1">
      <c r="A13" s="312"/>
      <c r="B13" s="313"/>
      <c r="C13" s="343" t="s">
        <v>245</v>
      </c>
      <c r="D13" s="315" t="s">
        <v>248</v>
      </c>
      <c r="E13" s="363">
        <v>14</v>
      </c>
      <c r="F13" s="319">
        <v>1490000</v>
      </c>
      <c r="G13" s="315">
        <v>0.63200000000000001</v>
      </c>
      <c r="H13" s="320">
        <f t="shared" si="1"/>
        <v>13183520</v>
      </c>
      <c r="I13" s="237"/>
    </row>
    <row r="14" spans="1:9" s="239" customFormat="1" ht="31.35" customHeight="1">
      <c r="A14" s="321"/>
      <c r="B14" s="322" t="s">
        <v>232</v>
      </c>
      <c r="C14" s="323"/>
      <c r="D14" s="324"/>
      <c r="E14" s="325">
        <f>E6</f>
        <v>196.5</v>
      </c>
      <c r="F14" s="326"/>
      <c r="G14" s="326"/>
      <c r="H14" s="327">
        <f>H6</f>
        <v>185040120</v>
      </c>
      <c r="I14" s="238"/>
    </row>
    <row r="15" spans="1:9" ht="24.6" customHeight="1">
      <c r="A15" s="328" t="s">
        <v>42</v>
      </c>
      <c r="B15" s="329"/>
      <c r="C15" s="329"/>
      <c r="D15" s="315"/>
      <c r="E15" s="316"/>
      <c r="F15" s="316"/>
      <c r="G15" s="316"/>
      <c r="H15" s="318"/>
    </row>
    <row r="16" spans="1:9">
      <c r="A16" s="312">
        <v>1</v>
      </c>
      <c r="B16" s="330" t="s">
        <v>191</v>
      </c>
      <c r="C16" s="331"/>
      <c r="D16" s="315"/>
      <c r="E16" s="346">
        <f>SUM(E17:E19)</f>
        <v>168.6</v>
      </c>
      <c r="F16" s="317"/>
      <c r="G16" s="317"/>
      <c r="H16" s="318">
        <f>SUM(H17:H19)</f>
        <v>98475888</v>
      </c>
    </row>
    <row r="17" spans="1:10" ht="57" customHeight="1">
      <c r="A17" s="312"/>
      <c r="B17" s="330"/>
      <c r="C17" s="314" t="s">
        <v>131</v>
      </c>
      <c r="D17" s="315" t="s">
        <v>136</v>
      </c>
      <c r="E17" s="330">
        <v>30</v>
      </c>
      <c r="F17" s="319">
        <v>1490000</v>
      </c>
      <c r="G17" s="315">
        <v>0.39200000000000002</v>
      </c>
      <c r="H17" s="320">
        <f t="shared" ref="H17:H24" si="2">E17*F17*G17</f>
        <v>17522400</v>
      </c>
    </row>
    <row r="18" spans="1:10" ht="53.45" customHeight="1">
      <c r="A18" s="312"/>
      <c r="B18" s="313"/>
      <c r="C18" s="314" t="s">
        <v>132</v>
      </c>
      <c r="D18" s="315" t="s">
        <v>133</v>
      </c>
      <c r="E18" s="330">
        <v>120</v>
      </c>
      <c r="F18" s="319">
        <v>1490000</v>
      </c>
      <c r="G18" s="315">
        <v>0.39200000000000002</v>
      </c>
      <c r="H18" s="320">
        <f t="shared" si="2"/>
        <v>70089600</v>
      </c>
    </row>
    <row r="19" spans="1:10" ht="53.45" customHeight="1">
      <c r="A19" s="312"/>
      <c r="B19" s="313"/>
      <c r="C19" s="343" t="s">
        <v>243</v>
      </c>
      <c r="D19" s="315" t="s">
        <v>149</v>
      </c>
      <c r="E19" s="330">
        <v>18.600000000000001</v>
      </c>
      <c r="F19" s="319">
        <v>1490000</v>
      </c>
      <c r="G19" s="315">
        <v>0.39200000000000002</v>
      </c>
      <c r="H19" s="320">
        <f t="shared" si="2"/>
        <v>10863888.000000002</v>
      </c>
    </row>
    <row r="20" spans="1:10">
      <c r="A20" s="312"/>
      <c r="B20" s="313" t="s">
        <v>189</v>
      </c>
      <c r="C20" s="343"/>
      <c r="D20" s="315"/>
      <c r="E20" s="346">
        <f>SUM(E21:E24)</f>
        <v>194.5</v>
      </c>
      <c r="F20" s="319"/>
      <c r="G20" s="315"/>
      <c r="H20" s="318">
        <f>SUM(H21:H24)</f>
        <v>113603560</v>
      </c>
    </row>
    <row r="21" spans="1:10" ht="53.45" customHeight="1">
      <c r="A21" s="312"/>
      <c r="B21" s="313"/>
      <c r="C21" s="331" t="s">
        <v>131</v>
      </c>
      <c r="D21" s="344" t="s">
        <v>136</v>
      </c>
      <c r="E21" s="330">
        <v>30</v>
      </c>
      <c r="F21" s="319">
        <v>1490000</v>
      </c>
      <c r="G21" s="315">
        <v>0.39200000000000002</v>
      </c>
      <c r="H21" s="320">
        <f t="shared" ref="H21:H22" si="3">E21*F21*G21</f>
        <v>17522400</v>
      </c>
    </row>
    <row r="22" spans="1:10" ht="53.45" customHeight="1">
      <c r="A22" s="312"/>
      <c r="B22" s="313"/>
      <c r="C22" s="331" t="s">
        <v>132</v>
      </c>
      <c r="D22" s="344" t="s">
        <v>133</v>
      </c>
      <c r="E22" s="330">
        <v>14.5</v>
      </c>
      <c r="F22" s="319">
        <v>1490000</v>
      </c>
      <c r="G22" s="315">
        <v>0.39200000000000002</v>
      </c>
      <c r="H22" s="320">
        <f t="shared" si="3"/>
        <v>8469160</v>
      </c>
    </row>
    <row r="23" spans="1:10" ht="53.45" customHeight="1">
      <c r="A23" s="312"/>
      <c r="B23" s="280"/>
      <c r="C23" s="331" t="s">
        <v>150</v>
      </c>
      <c r="D23" s="344" t="s">
        <v>149</v>
      </c>
      <c r="E23" s="330">
        <v>120</v>
      </c>
      <c r="F23" s="319">
        <v>1490000</v>
      </c>
      <c r="G23" s="315">
        <v>0.39200000000000002</v>
      </c>
      <c r="H23" s="320">
        <f>E23*F23*G23</f>
        <v>70089600</v>
      </c>
    </row>
    <row r="24" spans="1:10" ht="53.45" customHeight="1">
      <c r="A24" s="312"/>
      <c r="B24" s="313"/>
      <c r="C24" s="331" t="s">
        <v>135</v>
      </c>
      <c r="D24" s="344" t="s">
        <v>134</v>
      </c>
      <c r="E24" s="330">
        <v>30</v>
      </c>
      <c r="F24" s="319">
        <v>1490000</v>
      </c>
      <c r="G24" s="315">
        <v>0.39200000000000002</v>
      </c>
      <c r="H24" s="320">
        <f t="shared" si="2"/>
        <v>17522400</v>
      </c>
    </row>
    <row r="25" spans="1:10" ht="41.25" customHeight="1">
      <c r="A25" s="332" t="s">
        <v>108</v>
      </c>
      <c r="B25" s="322" t="s">
        <v>233</v>
      </c>
      <c r="C25" s="331"/>
      <c r="D25" s="315"/>
      <c r="E25" s="327">
        <f>E16+E20</f>
        <v>363.1</v>
      </c>
      <c r="F25" s="318"/>
      <c r="G25" s="318"/>
      <c r="H25" s="327">
        <f>H16+H20</f>
        <v>212079448</v>
      </c>
    </row>
    <row r="26" spans="1:10" ht="24.6" customHeight="1">
      <c r="A26" s="328" t="s">
        <v>43</v>
      </c>
      <c r="B26" s="322"/>
      <c r="C26" s="333"/>
      <c r="D26" s="315"/>
      <c r="E26" s="316"/>
      <c r="F26" s="316"/>
      <c r="G26" s="316"/>
      <c r="H26" s="320" t="s">
        <v>108</v>
      </c>
    </row>
    <row r="27" spans="1:10" ht="36.6" customHeight="1">
      <c r="A27" s="312">
        <v>1</v>
      </c>
      <c r="B27" s="280" t="s">
        <v>190</v>
      </c>
      <c r="C27" s="331"/>
      <c r="D27" s="315"/>
      <c r="E27" s="358">
        <f>SUM(E28:E30)</f>
        <v>59.87</v>
      </c>
      <c r="F27" s="318"/>
      <c r="G27" s="318"/>
      <c r="H27" s="358">
        <f>SUM(H28:H30)</f>
        <v>17841260</v>
      </c>
      <c r="J27" s="360"/>
    </row>
    <row r="28" spans="1:10" ht="58.15" customHeight="1">
      <c r="A28" s="312"/>
      <c r="B28" s="330"/>
      <c r="C28" s="314" t="s">
        <v>129</v>
      </c>
      <c r="D28" s="315" t="s">
        <v>130</v>
      </c>
      <c r="E28" s="330">
        <v>5</v>
      </c>
      <c r="F28" s="319">
        <v>1490000</v>
      </c>
      <c r="G28" s="315">
        <v>0.2</v>
      </c>
      <c r="H28" s="359">
        <f t="shared" ref="H28:H37" si="4">E28*F28*G28</f>
        <v>1490000</v>
      </c>
    </row>
    <row r="29" spans="1:10" ht="67.5" customHeight="1">
      <c r="A29" s="312"/>
      <c r="B29" s="330"/>
      <c r="C29" s="314" t="s">
        <v>131</v>
      </c>
      <c r="D29" s="315" t="s">
        <v>136</v>
      </c>
      <c r="E29" s="330">
        <v>15</v>
      </c>
      <c r="F29" s="319">
        <v>1490000</v>
      </c>
      <c r="G29" s="315">
        <v>0.2</v>
      </c>
      <c r="H29" s="359">
        <f t="shared" si="4"/>
        <v>4470000</v>
      </c>
    </row>
    <row r="30" spans="1:10" ht="57" customHeight="1">
      <c r="A30" s="312"/>
      <c r="B30" s="322"/>
      <c r="C30" s="314" t="s">
        <v>132</v>
      </c>
      <c r="D30" s="315" t="s">
        <v>133</v>
      </c>
      <c r="E30" s="330">
        <v>39.869999999999997</v>
      </c>
      <c r="F30" s="319">
        <v>1490000</v>
      </c>
      <c r="G30" s="315">
        <v>0.2</v>
      </c>
      <c r="H30" s="359">
        <f>E30*F30*G30</f>
        <v>11881260</v>
      </c>
    </row>
    <row r="31" spans="1:10" ht="39" customHeight="1">
      <c r="A31" s="312">
        <v>2</v>
      </c>
      <c r="B31" s="280" t="s">
        <v>192</v>
      </c>
      <c r="C31" s="314"/>
      <c r="D31" s="315"/>
      <c r="E31" s="345">
        <f>SUM(E32:E34)</f>
        <v>44.94</v>
      </c>
      <c r="F31" s="334"/>
      <c r="G31" s="334"/>
      <c r="H31" s="318">
        <f>SUM(H32:H34)</f>
        <v>13392120</v>
      </c>
    </row>
    <row r="32" spans="1:10" ht="68.45" customHeight="1">
      <c r="A32" s="312"/>
      <c r="B32" s="330"/>
      <c r="C32" s="314" t="s">
        <v>131</v>
      </c>
      <c r="D32" s="315" t="s">
        <v>136</v>
      </c>
      <c r="E32" s="330">
        <v>5</v>
      </c>
      <c r="F32" s="319">
        <v>1490000</v>
      </c>
      <c r="G32" s="315">
        <v>0.2</v>
      </c>
      <c r="H32" s="320">
        <f t="shared" si="4"/>
        <v>1490000</v>
      </c>
    </row>
    <row r="33" spans="1:8" ht="51" customHeight="1">
      <c r="A33" s="312"/>
      <c r="B33" s="313"/>
      <c r="C33" s="314" t="s">
        <v>132</v>
      </c>
      <c r="D33" s="315" t="s">
        <v>133</v>
      </c>
      <c r="E33" s="330">
        <v>34.94</v>
      </c>
      <c r="F33" s="319">
        <v>1490000</v>
      </c>
      <c r="G33" s="315">
        <v>0.2</v>
      </c>
      <c r="H33" s="320">
        <f t="shared" si="4"/>
        <v>10412120</v>
      </c>
    </row>
    <row r="34" spans="1:8" ht="43.35" customHeight="1">
      <c r="A34" s="312"/>
      <c r="B34" s="313"/>
      <c r="C34" s="314" t="s">
        <v>135</v>
      </c>
      <c r="D34" s="315" t="s">
        <v>134</v>
      </c>
      <c r="E34" s="330">
        <v>5</v>
      </c>
      <c r="F34" s="319">
        <v>1490000</v>
      </c>
      <c r="G34" s="315">
        <v>0.2</v>
      </c>
      <c r="H34" s="320">
        <f t="shared" si="4"/>
        <v>1490000</v>
      </c>
    </row>
    <row r="35" spans="1:8" ht="43.35" customHeight="1">
      <c r="A35" s="312">
        <v>3</v>
      </c>
      <c r="B35" s="280" t="s">
        <v>193</v>
      </c>
      <c r="C35" s="314"/>
      <c r="D35" s="315"/>
      <c r="E35" s="316">
        <f>SUM(E36:E37)</f>
        <v>29.44</v>
      </c>
      <c r="F35" s="317"/>
      <c r="G35" s="317"/>
      <c r="H35" s="318">
        <f>SUM(H36:H37)</f>
        <v>8773120</v>
      </c>
    </row>
    <row r="36" spans="1:8" ht="57.75" customHeight="1">
      <c r="A36" s="312"/>
      <c r="B36" s="313"/>
      <c r="C36" s="314" t="s">
        <v>131</v>
      </c>
      <c r="D36" s="315" t="s">
        <v>136</v>
      </c>
      <c r="E36" s="330">
        <v>5</v>
      </c>
      <c r="F36" s="319">
        <v>1490000</v>
      </c>
      <c r="G36" s="315">
        <v>0.2</v>
      </c>
      <c r="H36" s="320">
        <f t="shared" si="4"/>
        <v>1490000</v>
      </c>
    </row>
    <row r="37" spans="1:8" ht="63" customHeight="1">
      <c r="A37" s="312"/>
      <c r="B37" s="313"/>
      <c r="C37" s="314" t="s">
        <v>132</v>
      </c>
      <c r="D37" s="315" t="s">
        <v>133</v>
      </c>
      <c r="E37" s="330">
        <v>24.44</v>
      </c>
      <c r="F37" s="319">
        <v>1490000</v>
      </c>
      <c r="G37" s="315">
        <v>0.2</v>
      </c>
      <c r="H37" s="320">
        <f t="shared" si="4"/>
        <v>7283120</v>
      </c>
    </row>
    <row r="38" spans="1:8" ht="24.6" customHeight="1">
      <c r="A38" s="312"/>
      <c r="B38" s="322" t="s">
        <v>234</v>
      </c>
      <c r="C38" s="331"/>
      <c r="D38" s="315"/>
      <c r="E38" s="327">
        <f>E27+E31+E35</f>
        <v>134.25</v>
      </c>
      <c r="F38" s="318"/>
      <c r="G38" s="318"/>
      <c r="H38" s="327">
        <f>H27+H31+H35</f>
        <v>40006500</v>
      </c>
    </row>
    <row r="39" spans="1:8" ht="24.6" customHeight="1">
      <c r="A39" s="328" t="s">
        <v>235</v>
      </c>
      <c r="B39" s="322"/>
      <c r="C39" s="333"/>
      <c r="D39" s="315"/>
      <c r="E39" s="316"/>
      <c r="F39" s="316"/>
      <c r="G39" s="316"/>
      <c r="H39" s="320" t="s">
        <v>108</v>
      </c>
    </row>
    <row r="40" spans="1:8" ht="24.6" customHeight="1">
      <c r="A40" s="312"/>
      <c r="B40" s="277" t="s">
        <v>210</v>
      </c>
      <c r="C40" s="331"/>
      <c r="D40" s="315"/>
      <c r="E40" s="330">
        <f>SUM(E41:E42)</f>
        <v>30</v>
      </c>
      <c r="F40" s="319"/>
      <c r="G40" s="315"/>
      <c r="H40" s="320">
        <f>SUM(H41:H42)</f>
        <v>5721600</v>
      </c>
    </row>
    <row r="41" spans="1:8" ht="66">
      <c r="A41" s="312"/>
      <c r="B41" s="277"/>
      <c r="C41" s="343" t="s">
        <v>242</v>
      </c>
      <c r="D41" s="347" t="s">
        <v>246</v>
      </c>
      <c r="E41" s="330">
        <v>15</v>
      </c>
      <c r="F41" s="319">
        <v>1490000</v>
      </c>
      <c r="G41" s="315">
        <v>0.128</v>
      </c>
      <c r="H41" s="320">
        <f>E41*F41*G41</f>
        <v>2860800</v>
      </c>
    </row>
    <row r="42" spans="1:8" ht="49.5">
      <c r="A42" s="312"/>
      <c r="B42" s="322"/>
      <c r="C42" s="343" t="s">
        <v>245</v>
      </c>
      <c r="D42" s="347" t="s">
        <v>248</v>
      </c>
      <c r="E42" s="357">
        <v>15</v>
      </c>
      <c r="F42" s="355">
        <v>1490000</v>
      </c>
      <c r="G42" s="356">
        <v>0.128</v>
      </c>
      <c r="H42" s="357">
        <f>E42*F42*G42</f>
        <v>2860800</v>
      </c>
    </row>
    <row r="43" spans="1:8">
      <c r="A43" s="348"/>
      <c r="B43" s="349" t="s">
        <v>249</v>
      </c>
      <c r="C43" s="350"/>
      <c r="D43" s="351"/>
      <c r="E43" s="352">
        <f>E38</f>
        <v>134.25</v>
      </c>
      <c r="F43" s="353"/>
      <c r="G43" s="354"/>
      <c r="H43" s="352">
        <f>H40</f>
        <v>5721600</v>
      </c>
    </row>
    <row r="44" spans="1:8" ht="28.7" customHeight="1">
      <c r="A44" s="335" t="s">
        <v>26</v>
      </c>
      <c r="B44" s="336"/>
      <c r="C44" s="336"/>
      <c r="D44" s="336"/>
      <c r="E44" s="337">
        <f>E14+E25+E38+E43</f>
        <v>828.1</v>
      </c>
      <c r="F44" s="336"/>
      <c r="G44" s="336"/>
      <c r="H44" s="338">
        <f>H14+H25+H38+H43</f>
        <v>442847668</v>
      </c>
    </row>
  </sheetData>
  <mergeCells count="3">
    <mergeCell ref="A5:C5"/>
    <mergeCell ref="A1:H1"/>
    <mergeCell ref="A2:H2"/>
  </mergeCells>
  <printOptions horizontalCentered="1"/>
  <pageMargins left="0.20866141699999999" right="0.20866141699999999" top="0.49803149600000002" bottom="0.49803149600000002" header="0.31496062992126" footer="0.31496062992126"/>
  <pageSetup paperSize="9" scale="87" fitToHeight="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view="pageBreakPreview" zoomScale="60" zoomScaleNormal="100" workbookViewId="0">
      <selection activeCell="D11" sqref="D11"/>
    </sheetView>
  </sheetViews>
  <sheetFormatPr defaultColWidth="9.140625" defaultRowHeight="18.75"/>
  <cols>
    <col min="1" max="1" width="7.7109375" style="5" customWidth="1"/>
    <col min="2" max="2" width="21" style="5" customWidth="1"/>
    <col min="3" max="3" width="33.5703125" style="5" customWidth="1"/>
    <col min="4" max="4" width="21" style="5" customWidth="1"/>
    <col min="5" max="5" width="21.28515625" style="5" customWidth="1"/>
    <col min="6" max="6" width="17.140625" style="5" customWidth="1"/>
    <col min="7" max="7" width="33.42578125" style="5" customWidth="1"/>
    <col min="8" max="16384" width="9.140625" style="5"/>
  </cols>
  <sheetData>
    <row r="1" spans="1:7">
      <c r="A1" s="414" t="s">
        <v>237</v>
      </c>
      <c r="B1" s="414"/>
      <c r="C1" s="414"/>
      <c r="D1" s="414"/>
      <c r="E1" s="414"/>
      <c r="F1" s="414"/>
    </row>
    <row r="2" spans="1:7" ht="18.75" customHeight="1">
      <c r="A2" s="405" t="str">
        <f>'2.1 Danh sách thành viên'!A2</f>
        <v>Nhiệm vụ KHCN: Thực hiện chuyển điện văn từ TAC sang IWXXM</v>
      </c>
      <c r="B2" s="405"/>
      <c r="C2" s="405"/>
      <c r="D2" s="405"/>
      <c r="E2" s="405"/>
      <c r="F2" s="405"/>
      <c r="G2" s="444"/>
    </row>
    <row r="3" spans="1:7" ht="28.7" customHeight="1">
      <c r="B3" s="8"/>
      <c r="C3" s="8"/>
      <c r="D3" s="8"/>
      <c r="E3" s="8"/>
      <c r="F3" s="8"/>
      <c r="G3" s="8"/>
    </row>
    <row r="4" spans="1:7" s="99" customFormat="1" ht="51" customHeight="1">
      <c r="A4" s="101" t="s">
        <v>0</v>
      </c>
      <c r="B4" s="101" t="s">
        <v>32</v>
      </c>
      <c r="C4" s="101" t="s">
        <v>44</v>
      </c>
      <c r="D4" s="101" t="s">
        <v>238</v>
      </c>
      <c r="E4" s="101" t="s">
        <v>239</v>
      </c>
      <c r="F4" s="101" t="s">
        <v>2</v>
      </c>
    </row>
    <row r="5" spans="1:7" s="204" customFormat="1" ht="167.25" customHeight="1">
      <c r="A5" s="100">
        <v>1</v>
      </c>
      <c r="B5" s="205" t="s">
        <v>137</v>
      </c>
      <c r="C5" s="254" t="s">
        <v>178</v>
      </c>
      <c r="D5" s="102" t="s">
        <v>240</v>
      </c>
      <c r="E5" s="339">
        <v>50000000</v>
      </c>
      <c r="F5" s="102" t="s">
        <v>138</v>
      </c>
    </row>
    <row r="6" spans="1:7" ht="33.75" customHeight="1">
      <c r="A6" s="340"/>
      <c r="B6" s="341" t="s">
        <v>26</v>
      </c>
      <c r="C6" s="340"/>
      <c r="D6" s="340"/>
      <c r="E6" s="342">
        <f>SUM(E5)</f>
        <v>50000000</v>
      </c>
      <c r="F6" s="340"/>
    </row>
    <row r="8" spans="1:7" s="99" customFormat="1"/>
    <row r="9" spans="1:7" s="99" customFormat="1"/>
  </sheetData>
  <mergeCells count="2">
    <mergeCell ref="A1:F1"/>
    <mergeCell ref="A2:F2"/>
  </mergeCells>
  <printOptions horizontalCentered="1"/>
  <pageMargins left="0.70866141732283505" right="0.70866141732283505" top="0.74803149606299202" bottom="0.74803149606299202" header="0.31496062992126" footer="0.31496062992126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0E3E-C677-4B56-9DEF-4ACC86D74DA1}">
  <sheetPr>
    <tabColor rgb="FFC00000"/>
  </sheetPr>
  <dimension ref="A1:E16"/>
  <sheetViews>
    <sheetView view="pageBreakPreview" zoomScale="60" zoomScaleNormal="100" workbookViewId="0">
      <selection activeCell="N19" sqref="N19"/>
    </sheetView>
  </sheetViews>
  <sheetFormatPr defaultColWidth="9.140625" defaultRowHeight="15.75"/>
  <cols>
    <col min="1" max="1" width="8.7109375" style="62" customWidth="1"/>
    <col min="2" max="2" width="41" style="62" customWidth="1"/>
    <col min="3" max="3" width="25.85546875" style="62" customWidth="1"/>
    <col min="4" max="4" width="30.5703125" style="62" customWidth="1"/>
    <col min="5" max="5" width="11.140625" style="62" bestFit="1" customWidth="1"/>
    <col min="6" max="16384" width="9.140625" style="62"/>
  </cols>
  <sheetData>
    <row r="1" spans="1:5" ht="26.45" customHeight="1">
      <c r="A1" s="8" t="s">
        <v>55</v>
      </c>
      <c r="B1" s="23"/>
      <c r="C1" s="23"/>
      <c r="D1" s="23"/>
    </row>
    <row r="2" spans="1:5" ht="34.15" customHeight="1">
      <c r="A2" s="413" t="str">
        <f>'1. Tổng hợp dự toán'!A2</f>
        <v>Nhiệm vụ KHCN: Thực hiện chuyển điện văn từ TAC sang IWXXM</v>
      </c>
      <c r="B2" s="413"/>
      <c r="C2" s="413"/>
      <c r="D2" s="413"/>
    </row>
    <row r="3" spans="1:5">
      <c r="C3" s="62" t="s">
        <v>119</v>
      </c>
    </row>
    <row r="4" spans="1:5" ht="27.6" customHeight="1">
      <c r="A4" s="169" t="s">
        <v>0</v>
      </c>
      <c r="B4" s="169" t="s">
        <v>1</v>
      </c>
      <c r="C4" s="170" t="s">
        <v>19</v>
      </c>
      <c r="D4" s="169" t="s">
        <v>2</v>
      </c>
    </row>
    <row r="5" spans="1:5" ht="36.6" customHeight="1">
      <c r="A5" s="216">
        <v>1</v>
      </c>
      <c r="B5" s="213" t="s">
        <v>152</v>
      </c>
      <c r="C5" s="214">
        <f>'6.2 Dịch vụ thuê CG'!F7</f>
        <v>45454545.5</v>
      </c>
      <c r="D5" s="213" t="s">
        <v>155</v>
      </c>
    </row>
    <row r="6" spans="1:5" s="211" customFormat="1" ht="36.6" customHeight="1">
      <c r="A6" s="217">
        <v>2</v>
      </c>
      <c r="B6" s="218" t="s">
        <v>153</v>
      </c>
      <c r="C6" s="219" t="s">
        <v>108</v>
      </c>
      <c r="D6" s="213"/>
    </row>
    <row r="7" spans="1:5" ht="36.6" customHeight="1">
      <c r="A7" s="216">
        <v>3</v>
      </c>
      <c r="B7" s="213" t="s">
        <v>154</v>
      </c>
      <c r="C7" s="220"/>
      <c r="D7" s="216"/>
      <c r="E7" s="212"/>
    </row>
    <row r="8" spans="1:5" ht="27" customHeight="1">
      <c r="A8" s="216"/>
      <c r="B8" s="170" t="s">
        <v>63</v>
      </c>
      <c r="C8" s="225">
        <f>SUM(C5:C7)</f>
        <v>45454545.5</v>
      </c>
      <c r="D8" s="221"/>
    </row>
    <row r="9" spans="1:5" ht="27" customHeight="1">
      <c r="A9" s="216"/>
      <c r="B9" s="222" t="s">
        <v>156</v>
      </c>
      <c r="C9" s="223">
        <f>10%*C8</f>
        <v>4545454.55</v>
      </c>
      <c r="D9" s="221"/>
    </row>
    <row r="10" spans="1:5" ht="27" customHeight="1">
      <c r="A10" s="216"/>
      <c r="B10" s="169" t="s">
        <v>62</v>
      </c>
      <c r="C10" s="224">
        <f>SUM(C8:C9)</f>
        <v>50000000.049999997</v>
      </c>
      <c r="D10" s="221"/>
    </row>
    <row r="11" spans="1:5">
      <c r="A11" s="3"/>
      <c r="B11" s="1"/>
    </row>
    <row r="12" spans="1:5">
      <c r="A12" s="3"/>
      <c r="B12" s="1"/>
    </row>
    <row r="13" spans="1:5">
      <c r="A13" s="3"/>
      <c r="B13" s="1"/>
    </row>
    <row r="14" spans="1:5">
      <c r="A14" s="3"/>
      <c r="B14" s="1"/>
    </row>
    <row r="15" spans="1:5">
      <c r="B15" s="1"/>
    </row>
    <row r="16" spans="1:5">
      <c r="B16" s="1"/>
    </row>
  </sheetData>
  <mergeCells count="1">
    <mergeCell ref="A2:D2"/>
  </mergeCells>
  <printOptions horizontalCentered="1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5"/>
  <sheetViews>
    <sheetView view="pageBreakPreview" zoomScaleNormal="100" zoomScaleSheetLayoutView="100" workbookViewId="0">
      <selection activeCell="B6" sqref="B6"/>
    </sheetView>
  </sheetViews>
  <sheetFormatPr defaultColWidth="9.140625" defaultRowHeight="15.75"/>
  <cols>
    <col min="1" max="1" width="5" style="110" customWidth="1"/>
    <col min="2" max="2" width="34.28515625" style="110" customWidth="1"/>
    <col min="3" max="3" width="12.5703125" style="206" customWidth="1"/>
    <col min="4" max="4" width="12" style="110" customWidth="1"/>
    <col min="5" max="5" width="14.7109375" style="110" customWidth="1"/>
    <col min="6" max="6" width="15.28515625" style="110" customWidth="1"/>
    <col min="7" max="7" width="21.85546875" style="110" customWidth="1"/>
    <col min="8" max="8" width="11.140625" style="110" bestFit="1" customWidth="1"/>
    <col min="9" max="16384" width="9.140625" style="110"/>
  </cols>
  <sheetData>
    <row r="1" spans="1:7" ht="22.9" customHeight="1">
      <c r="A1" s="414" t="s">
        <v>55</v>
      </c>
      <c r="B1" s="414"/>
      <c r="C1" s="414"/>
      <c r="D1" s="414"/>
      <c r="E1" s="414"/>
      <c r="F1" s="414"/>
      <c r="G1" s="157" t="s">
        <v>102</v>
      </c>
    </row>
    <row r="2" spans="1:7" ht="34.15" customHeight="1">
      <c r="A2" s="405" t="str">
        <f>'5. Hội thảo, Công tác'!A2</f>
        <v>1. Chi tiết tiền công của chủ nhiệm đề tài, thành viên chính, thành viên</v>
      </c>
      <c r="B2" s="405"/>
      <c r="C2" s="405"/>
      <c r="D2" s="405"/>
      <c r="E2" s="405"/>
      <c r="F2" s="405"/>
      <c r="G2" s="405"/>
    </row>
    <row r="3" spans="1:7">
      <c r="F3" s="62" t="s">
        <v>117</v>
      </c>
    </row>
    <row r="4" spans="1:7" ht="24" customHeight="1">
      <c r="A4" s="169" t="s">
        <v>0</v>
      </c>
      <c r="B4" s="169" t="s">
        <v>1</v>
      </c>
      <c r="C4" s="229" t="s">
        <v>141</v>
      </c>
      <c r="D4" s="229" t="s">
        <v>142</v>
      </c>
      <c r="E4" s="229" t="s">
        <v>144</v>
      </c>
      <c r="F4" s="170" t="s">
        <v>140</v>
      </c>
      <c r="G4" s="169" t="s">
        <v>2</v>
      </c>
    </row>
    <row r="5" spans="1:7" ht="24" customHeight="1">
      <c r="A5" s="216">
        <v>1</v>
      </c>
      <c r="B5" s="213" t="s">
        <v>139</v>
      </c>
      <c r="C5" s="197"/>
      <c r="D5" s="255"/>
      <c r="E5" s="255"/>
      <c r="F5" s="214"/>
      <c r="G5" s="256"/>
    </row>
    <row r="6" spans="1:7" ht="139.5" customHeight="1">
      <c r="A6" s="216"/>
      <c r="B6" s="257" t="s">
        <v>178</v>
      </c>
      <c r="C6" s="197" t="s">
        <v>143</v>
      </c>
      <c r="D6" s="255">
        <v>1</v>
      </c>
      <c r="E6" s="214">
        <v>45454545.5</v>
      </c>
      <c r="F6" s="214">
        <f>D6*E6</f>
        <v>45454545.5</v>
      </c>
      <c r="G6" s="258" t="s">
        <v>147</v>
      </c>
    </row>
    <row r="7" spans="1:7" ht="38.25" customHeight="1">
      <c r="A7" s="216"/>
      <c r="B7" s="259" t="s">
        <v>174</v>
      </c>
      <c r="C7" s="260"/>
      <c r="D7" s="260"/>
      <c r="E7" s="260"/>
      <c r="F7" s="261">
        <f>SUM(F5:F6)</f>
        <v>45454545.5</v>
      </c>
      <c r="G7" s="221"/>
    </row>
    <row r="8" spans="1:7" ht="19.899999999999999" customHeight="1">
      <c r="A8" s="216"/>
      <c r="B8" s="178" t="s">
        <v>156</v>
      </c>
      <c r="C8" s="174"/>
      <c r="D8" s="178"/>
      <c r="E8" s="178"/>
      <c r="F8" s="215">
        <f>F7*10%</f>
        <v>4545454.55</v>
      </c>
      <c r="G8" s="221"/>
    </row>
    <row r="9" spans="1:7" ht="19.899999999999999" customHeight="1">
      <c r="A9" s="216"/>
      <c r="B9" s="229" t="s">
        <v>175</v>
      </c>
      <c r="C9" s="229"/>
      <c r="D9" s="229"/>
      <c r="E9" s="229"/>
      <c r="F9" s="182">
        <f>F8+F7</f>
        <v>50000000.049999997</v>
      </c>
      <c r="G9" s="221"/>
    </row>
    <row r="10" spans="1:7">
      <c r="A10" s="111"/>
      <c r="B10" s="112"/>
      <c r="C10" s="207"/>
      <c r="D10" s="112"/>
      <c r="E10" s="112"/>
    </row>
    <row r="11" spans="1:7">
      <c r="A11" s="111"/>
      <c r="B11" s="112"/>
      <c r="C11" s="207"/>
      <c r="D11" s="112"/>
      <c r="E11" s="112"/>
    </row>
    <row r="12" spans="1:7">
      <c r="A12" s="111"/>
      <c r="B12" s="112"/>
      <c r="C12" s="207"/>
      <c r="D12" s="112"/>
      <c r="E12" s="112"/>
    </row>
    <row r="13" spans="1:7">
      <c r="A13" s="111"/>
      <c r="B13" s="112"/>
      <c r="C13" s="207"/>
      <c r="D13" s="112"/>
      <c r="E13" s="112"/>
    </row>
    <row r="14" spans="1:7">
      <c r="B14" s="112"/>
      <c r="C14" s="207"/>
      <c r="D14" s="112"/>
      <c r="E14" s="112"/>
    </row>
    <row r="15" spans="1:7">
      <c r="B15" s="112"/>
      <c r="C15" s="207"/>
      <c r="D15" s="112"/>
      <c r="E15" s="112"/>
    </row>
  </sheetData>
  <mergeCells count="2">
    <mergeCell ref="A2:G2"/>
    <mergeCell ref="A1:F1"/>
  </mergeCells>
  <printOptions horizontalCentered="1"/>
  <pageMargins left="0.23622047244094499" right="0.23622047244094499" top="0.74803149606299202" bottom="0.49803149600000002" header="0.31496062992126" footer="0.31496062992126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"/>
  <sheetViews>
    <sheetView view="pageBreakPreview" zoomScaleNormal="100" zoomScaleSheetLayoutView="100" workbookViewId="0">
      <selection activeCell="F23" sqref="F23"/>
    </sheetView>
  </sheetViews>
  <sheetFormatPr defaultColWidth="9.140625" defaultRowHeight="15.75"/>
  <cols>
    <col min="1" max="1" width="7.140625" style="62" customWidth="1"/>
    <col min="2" max="2" width="34.28515625" style="62" customWidth="1"/>
    <col min="3" max="3" width="14" style="62" customWidth="1"/>
    <col min="4" max="4" width="23.42578125" style="62" customWidth="1"/>
    <col min="5" max="5" width="11.140625" style="62" bestFit="1" customWidth="1"/>
    <col min="6" max="16384" width="9.140625" style="62"/>
  </cols>
  <sheetData>
    <row r="1" spans="1:4">
      <c r="A1" s="26" t="s">
        <v>45</v>
      </c>
      <c r="B1" s="23"/>
      <c r="C1" s="23"/>
      <c r="D1" s="157" t="s">
        <v>100</v>
      </c>
    </row>
    <row r="2" spans="1:4">
      <c r="A2" s="24" t="str">
        <f>'2.4 CT tiền công LĐTT '!A2</f>
        <v>1. Chi tiết tiền công của chủ nhiệm đề tài, thành viên chính, thành viên</v>
      </c>
      <c r="B2" s="23"/>
      <c r="C2" s="23"/>
      <c r="D2" s="23"/>
    </row>
    <row r="3" spans="1:4">
      <c r="C3" s="62" t="s">
        <v>3</v>
      </c>
    </row>
    <row r="4" spans="1:4" ht="31.5">
      <c r="A4" s="21" t="s">
        <v>0</v>
      </c>
      <c r="B4" s="21" t="s">
        <v>1</v>
      </c>
      <c r="C4" s="22" t="s">
        <v>48</v>
      </c>
      <c r="D4" s="21" t="s">
        <v>2</v>
      </c>
    </row>
    <row r="5" spans="1:4">
      <c r="A5" s="67">
        <v>1</v>
      </c>
      <c r="B5" s="86" t="s">
        <v>13</v>
      </c>
      <c r="C5" s="105"/>
      <c r="D5" s="77"/>
    </row>
    <row r="6" spans="1:4">
      <c r="A6" s="67">
        <v>2</v>
      </c>
      <c r="B6" s="86" t="s">
        <v>14</v>
      </c>
      <c r="C6" s="77"/>
      <c r="D6" s="67"/>
    </row>
    <row r="7" spans="1:4">
      <c r="A7" s="67">
        <v>3</v>
      </c>
      <c r="B7" s="86" t="s">
        <v>15</v>
      </c>
      <c r="C7" s="77"/>
      <c r="D7" s="77"/>
    </row>
    <row r="8" spans="1:4" ht="31.5">
      <c r="A8" s="67">
        <v>4</v>
      </c>
      <c r="B8" s="69" t="s">
        <v>16</v>
      </c>
      <c r="C8" s="73"/>
      <c r="D8" s="68"/>
    </row>
    <row r="9" spans="1:4">
      <c r="A9" s="65">
        <v>5</v>
      </c>
      <c r="B9" s="64" t="s">
        <v>17</v>
      </c>
      <c r="C9" s="66"/>
      <c r="D9" s="64"/>
    </row>
    <row r="10" spans="1:4">
      <c r="A10" s="65"/>
      <c r="B10" s="64"/>
      <c r="C10" s="66"/>
      <c r="D10" s="63"/>
    </row>
    <row r="11" spans="1:4">
      <c r="A11" s="65"/>
      <c r="B11" s="120" t="s">
        <v>61</v>
      </c>
      <c r="C11" s="119">
        <f>SUM(C5:C10)</f>
        <v>0</v>
      </c>
      <c r="D11" s="63"/>
    </row>
    <row r="12" spans="1:4">
      <c r="A12" s="117"/>
      <c r="B12" s="86" t="s">
        <v>60</v>
      </c>
      <c r="C12" s="121">
        <f>C11*0.1</f>
        <v>0</v>
      </c>
      <c r="D12" s="77"/>
    </row>
    <row r="13" spans="1:4">
      <c r="A13" s="117"/>
      <c r="B13" s="117" t="s">
        <v>62</v>
      </c>
      <c r="C13" s="118">
        <f>C12+C11</f>
        <v>0</v>
      </c>
      <c r="D13" s="77"/>
    </row>
    <row r="14" spans="1:4">
      <c r="A14" s="3"/>
      <c r="B14" s="1"/>
    </row>
    <row r="15" spans="1:4">
      <c r="A15" s="3"/>
      <c r="B15" s="1"/>
    </row>
    <row r="16" spans="1:4">
      <c r="A16" s="3"/>
      <c r="B16" s="1"/>
    </row>
    <row r="17" spans="1:2">
      <c r="A17" s="3"/>
      <c r="B17" s="1"/>
    </row>
    <row r="18" spans="1:2">
      <c r="A18" s="3"/>
      <c r="B18" s="1"/>
    </row>
    <row r="19" spans="1:2">
      <c r="A19" s="3"/>
      <c r="B19" s="1"/>
    </row>
    <row r="20" spans="1:2">
      <c r="A20" s="3"/>
      <c r="B20" s="1"/>
    </row>
    <row r="21" spans="1:2">
      <c r="A21" s="3"/>
      <c r="B21" s="1"/>
    </row>
    <row r="22" spans="1:2">
      <c r="A22" s="3"/>
      <c r="B22" s="1"/>
    </row>
    <row r="23" spans="1:2">
      <c r="A23" s="3"/>
      <c r="B23" s="1"/>
    </row>
    <row r="24" spans="1:2">
      <c r="B24" s="1"/>
    </row>
    <row r="25" spans="1:2">
      <c r="B25" s="1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scale="9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7"/>
  <sheetViews>
    <sheetView view="pageBreakPreview" zoomScaleNormal="100" zoomScaleSheetLayoutView="100" workbookViewId="0">
      <selection activeCell="D1" sqref="D1"/>
    </sheetView>
  </sheetViews>
  <sheetFormatPr defaultColWidth="9.140625" defaultRowHeight="15.75"/>
  <cols>
    <col min="1" max="1" width="7.140625" style="62" customWidth="1"/>
    <col min="2" max="2" width="37.42578125" style="62" customWidth="1"/>
    <col min="3" max="3" width="14" style="62" customWidth="1"/>
    <col min="4" max="4" width="23.42578125" style="62" customWidth="1"/>
    <col min="5" max="5" width="18.28515625" style="62" customWidth="1"/>
    <col min="6" max="16384" width="9.140625" style="62"/>
  </cols>
  <sheetData>
    <row r="1" spans="1:4">
      <c r="A1" s="26" t="s">
        <v>47</v>
      </c>
      <c r="B1" s="23"/>
      <c r="C1" s="23"/>
      <c r="D1" s="157" t="s">
        <v>101</v>
      </c>
    </row>
    <row r="2" spans="1:4">
      <c r="A2" s="24" t="str">
        <f>'3. Vật tư máy móc'!A2</f>
        <v>1. Chi tiết tiền công của chủ nhiệm đề tài, thành viên chính, thành viên</v>
      </c>
      <c r="B2" s="23"/>
      <c r="C2" s="23"/>
      <c r="D2" s="23"/>
    </row>
    <row r="3" spans="1:4">
      <c r="C3" s="62" t="s">
        <v>3</v>
      </c>
    </row>
    <row r="4" spans="1:4" ht="31.5">
      <c r="A4" s="21" t="s">
        <v>0</v>
      </c>
      <c r="B4" s="21" t="s">
        <v>1</v>
      </c>
      <c r="C4" s="22" t="s">
        <v>46</v>
      </c>
      <c r="D4" s="21" t="s">
        <v>2</v>
      </c>
    </row>
    <row r="5" spans="1:4">
      <c r="A5" s="67">
        <v>1</v>
      </c>
      <c r="B5" s="86" t="s">
        <v>56</v>
      </c>
      <c r="C5" s="105"/>
      <c r="D5" s="77"/>
    </row>
    <row r="6" spans="1:4">
      <c r="A6" s="67">
        <v>2</v>
      </c>
      <c r="B6" s="86" t="s">
        <v>57</v>
      </c>
      <c r="C6" s="66"/>
      <c r="D6" s="64"/>
    </row>
    <row r="7" spans="1:4">
      <c r="A7" s="67">
        <v>3</v>
      </c>
      <c r="B7" s="86" t="s">
        <v>58</v>
      </c>
      <c r="C7" s="66"/>
      <c r="D7" s="63"/>
    </row>
    <row r="8" spans="1:4">
      <c r="A8" s="104"/>
      <c r="B8" s="78"/>
      <c r="C8" s="73"/>
      <c r="D8" s="68"/>
    </row>
    <row r="9" spans="1:4">
      <c r="A9" s="65"/>
      <c r="B9" s="64"/>
      <c r="C9" s="66"/>
      <c r="D9" s="63"/>
    </row>
    <row r="10" spans="1:4">
      <c r="A10" s="65"/>
      <c r="B10" s="64"/>
      <c r="C10" s="66"/>
      <c r="D10" s="63"/>
    </row>
    <row r="11" spans="1:4">
      <c r="A11" s="21"/>
      <c r="B11" s="4"/>
      <c r="C11" s="66"/>
      <c r="D11" s="64"/>
    </row>
    <row r="12" spans="1:4">
      <c r="A12" s="65"/>
      <c r="B12" s="4"/>
      <c r="C12" s="66"/>
      <c r="D12" s="63"/>
    </row>
    <row r="13" spans="1:4">
      <c r="A13" s="65"/>
      <c r="B13" s="120" t="s">
        <v>65</v>
      </c>
      <c r="C13" s="25">
        <f>SUM(C5:C12)</f>
        <v>0</v>
      </c>
      <c r="D13" s="63"/>
    </row>
    <row r="14" spans="1:4">
      <c r="A14" s="65"/>
      <c r="B14" s="86" t="s">
        <v>60</v>
      </c>
      <c r="C14" s="121">
        <f>C13*0.1</f>
        <v>0</v>
      </c>
      <c r="D14" s="63"/>
    </row>
    <row r="15" spans="1:4">
      <c r="A15" s="65"/>
      <c r="B15" s="117" t="s">
        <v>62</v>
      </c>
      <c r="C15" s="118">
        <f>C14+C13</f>
        <v>0</v>
      </c>
      <c r="D15" s="63"/>
    </row>
    <row r="16" spans="1:4">
      <c r="A16" s="65"/>
      <c r="B16" s="6"/>
      <c r="C16" s="25"/>
      <c r="D16" s="63"/>
    </row>
    <row r="17" spans="1:2">
      <c r="A17" s="3"/>
      <c r="B17" s="1"/>
    </row>
    <row r="18" spans="1:2">
      <c r="A18" s="3"/>
      <c r="B18" s="1"/>
    </row>
    <row r="19" spans="1:2">
      <c r="A19" s="3"/>
      <c r="B19" s="1"/>
    </row>
    <row r="20" spans="1:2">
      <c r="A20" s="3"/>
      <c r="B20" s="1"/>
    </row>
    <row r="21" spans="1:2">
      <c r="A21" s="3"/>
      <c r="B21" s="1"/>
    </row>
    <row r="22" spans="1:2">
      <c r="A22" s="3"/>
      <c r="B22" s="1"/>
    </row>
    <row r="23" spans="1:2">
      <c r="A23" s="3"/>
      <c r="B23" s="1"/>
    </row>
    <row r="24" spans="1:2">
      <c r="A24" s="3"/>
      <c r="B24" s="1"/>
    </row>
    <row r="25" spans="1:2">
      <c r="A25" s="3"/>
      <c r="B25" s="1"/>
    </row>
    <row r="26" spans="1:2">
      <c r="B26" s="1"/>
    </row>
    <row r="27" spans="1:2">
      <c r="B27" s="1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10</vt:i4>
      </vt:variant>
    </vt:vector>
  </HeadingPairs>
  <TitlesOfParts>
    <vt:vector size="26" baseType="lpstr">
      <vt:lpstr>1. Tổng hợp dự toán</vt:lpstr>
      <vt:lpstr>2.1 Danh sách thành viên</vt:lpstr>
      <vt:lpstr>2.3 Tiền công lao động TT</vt:lpstr>
      <vt:lpstr>2.4 CT tiền công LĐTT </vt:lpstr>
      <vt:lpstr>3 Thuê chuyên gia</vt:lpstr>
      <vt:lpstr>6. DV thuê ngoài</vt:lpstr>
      <vt:lpstr>6.2 Dịch vụ thuê CG</vt:lpstr>
      <vt:lpstr>3. Vật tư máy móc</vt:lpstr>
      <vt:lpstr>4 Sửa chữa, mua sắm TSCĐ</vt:lpstr>
      <vt:lpstr>5. Hội thảo, Công tác</vt:lpstr>
      <vt:lpstr>7. Khảo sát</vt:lpstr>
      <vt:lpstr>7. Nghiệm thu đánh giá</vt:lpstr>
      <vt:lpstr>8 Văn phòng phẩm</vt:lpstr>
      <vt:lpstr>9. chi quan ly chung</vt:lpstr>
      <vt:lpstr>Sheet1</vt:lpstr>
      <vt:lpstr>10. chi HĐNT</vt:lpstr>
      <vt:lpstr>'3 Thuê chuyên gia'!Print_Area</vt:lpstr>
      <vt:lpstr>'3. Vật tư máy móc'!Print_Area</vt:lpstr>
      <vt:lpstr>'4 Sửa chữa, mua sắm TSCĐ'!Print_Area</vt:lpstr>
      <vt:lpstr>'5. Hội thảo, Công tác'!Print_Area</vt:lpstr>
      <vt:lpstr>'6.2 Dịch vụ thuê CG'!Print_Area</vt:lpstr>
      <vt:lpstr>'7. Khảo sát'!Print_Area</vt:lpstr>
      <vt:lpstr>'8 Văn phòng phẩm'!Print_Area</vt:lpstr>
      <vt:lpstr>'9. chi quan ly chung'!Print_Area</vt:lpstr>
      <vt:lpstr>'2.1 Danh sách thành viên'!Print_Titles</vt:lpstr>
      <vt:lpstr>'2.4 CT tiền công LĐTT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Đặng Thị Thuý Anh</cp:lastModifiedBy>
  <cp:lastPrinted>2021-10-20T02:49:53Z</cp:lastPrinted>
  <dcterms:created xsi:type="dcterms:W3CDTF">2017-05-17T20:03:42Z</dcterms:created>
  <dcterms:modified xsi:type="dcterms:W3CDTF">2021-10-20T09:21:11Z</dcterms:modified>
</cp:coreProperties>
</file>